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F522979F-5337-4ECF-AD0D-B1FA4A8BB938}" xr6:coauthVersionLast="47" xr6:coauthVersionMax="47" xr10:uidLastSave="{00000000-0000-0000-0000-000000000000}"/>
  <bookViews>
    <workbookView xWindow="-120" yWindow="-120" windowWidth="29040" windowHeight="15720" xr2:uid="{57D4B7CC-F274-4FE5-9E38-88E69EE8F241}"/>
  </bookViews>
  <sheets>
    <sheet name="Financials" sheetId="1" r:id="rId1"/>
    <sheet name="Calcs" sheetId="2" r:id="rId2"/>
    <sheet name="Misc." sheetId="3" r:id="rId3"/>
    <sheet name="Actuals" sheetId="4" r:id="rId4"/>
    <sheet name="Codes" sheetId="5" r:id="rId5"/>
  </sheets>
  <externalReferences>
    <externalReference r:id="rId6"/>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localSheetId="0" hidden="1">#REF!</definedName>
    <definedName name="_bdm.89647EF5C6F14BB39C540AD50353D323.edm" hidden="1">#REF!</definedName>
    <definedName name="_bdm.89666E378E734F80BE1ACEFAC22AA3D9.edm" localSheetId="0" hidden="1">#REF!</definedName>
    <definedName name="_bdm.89666E378E734F80BE1ACEFAC22AA3D9.edm" hidden="1">#REF!</definedName>
    <definedName name="_bdm.89719F743E3E435EB9B3CDEBC7C0DE58.edm" localSheetId="0" hidden="1">#REF!</definedName>
    <definedName name="_bdm.89719F743E3E435EB9B3CDEBC7C0DE58.edm" hidden="1">#REF!</definedName>
    <definedName name="_bdm.8999C185D793402AB6BC8E852C554C16.edm" localSheetId="0" hidden="1">#REF!</definedName>
    <definedName name="_bdm.8999C185D793402AB6BC8E852C554C16.edm" hidden="1">#REF!</definedName>
    <definedName name="_bdm.8A49F61524AA4851B3BE8FD934110451.edm" localSheetId="0" hidden="1">#REF!</definedName>
    <definedName name="_bdm.8A49F61524AA4851B3BE8FD934110451.edm" hidden="1">#REF!</definedName>
    <definedName name="_bdm.8A8004932C2D4FD0BBD42B3882B52B02.edm" localSheetId="0" hidden="1">#REF!</definedName>
    <definedName name="_bdm.8A8004932C2D4FD0BBD42B3882B52B02.edm" hidden="1">#REF!</definedName>
    <definedName name="_bdm.8AB2F2AFE3094EF2A4F5AEFC34954770.edm" localSheetId="0" hidden="1">#REF!</definedName>
    <definedName name="_bdm.8AB2F2AFE3094EF2A4F5AEFC34954770.edm" hidden="1">#REF!</definedName>
    <definedName name="_bdm.8B859C52916F44FA838F0D5A07874C3D.edm" localSheetId="0" hidden="1">#REF!</definedName>
    <definedName name="_bdm.8B859C52916F44FA838F0D5A07874C3D.edm" hidden="1">#REF!</definedName>
    <definedName name="_bdm.8B9B665BF50E4FD8B16A85B20D86A035.edm" localSheetId="0" hidden="1">#REF!</definedName>
    <definedName name="_bdm.8B9B665BF50E4FD8B16A85B20D86A035.edm" hidden="1">#REF!</definedName>
    <definedName name="_bdm.8BF61CA1A6C6412D85E2D532BCCA39FF.edm" localSheetId="0" hidden="1">#REF!</definedName>
    <definedName name="_bdm.8BF61CA1A6C6412D85E2D532BCCA39FF.edm" hidden="1">#REF!</definedName>
    <definedName name="_bdm.8C147324C309445EA682735C08D17EB0.edm" localSheetId="0" hidden="1">#REF!</definedName>
    <definedName name="_bdm.8C147324C309445EA682735C08D17EB0.edm" hidden="1">#REF!</definedName>
    <definedName name="_bdm.8C768DD51CC3430591BE5E03995D7BCA.edm" localSheetId="0" hidden="1">#REF!</definedName>
    <definedName name="_bdm.8C768DD51CC3430591BE5E03995D7BCA.edm" hidden="1">#REF!</definedName>
    <definedName name="_bdm.8CC59E4BB7D44F41ACFF1E3FA4960F6B.edm" localSheetId="0" hidden="1">#REF!</definedName>
    <definedName name="_bdm.8CC59E4BB7D44F41ACFF1E3FA4960F6B.edm" hidden="1">#REF!</definedName>
    <definedName name="_bdm.8CF71BD78C954BEA9353E156AA692415.edm" localSheetId="0" hidden="1">#REF!</definedName>
    <definedName name="_bdm.8CF71BD78C954BEA9353E156AA692415.edm" hidden="1">#REF!</definedName>
    <definedName name="_bdm.8D786F80AD964455ABF193084FCAA94A.edm" localSheetId="0" hidden="1">#REF!</definedName>
    <definedName name="_bdm.8D786F80AD964455ABF193084FCAA94A.edm" hidden="1">#REF!</definedName>
    <definedName name="_bdm.8DE2A898EBD048DAA96CC02D81B029EE.edm" localSheetId="0" hidden="1">#REF!</definedName>
    <definedName name="_bdm.8DE2A898EBD048DAA96CC02D81B029EE.edm" hidden="1">#REF!</definedName>
    <definedName name="_bdm.8E0702AD4A774002AA52F0BD9F8C5180.edm" localSheetId="0" hidden="1">#REF!</definedName>
    <definedName name="_bdm.8E0702AD4A774002AA52F0BD9F8C5180.edm" hidden="1">#REF!</definedName>
    <definedName name="_bdm.8E547CC1163844908E0F551B26656FF0.edm" localSheetId="0" hidden="1">#REF!</definedName>
    <definedName name="_bdm.8E547CC1163844908E0F551B26656FF0.edm" hidden="1">#REF!</definedName>
    <definedName name="_bdm.8EC6201627504C9A8611A5BAE031CAB9.edm" localSheetId="0" hidden="1">#REF!</definedName>
    <definedName name="_bdm.8EC6201627504C9A8611A5BAE031CAB9.edm" hidden="1">#REF!</definedName>
    <definedName name="_bdm.8F4158684B88416EA7CB985407AC6EC0.edm" localSheetId="0" hidden="1">#REF!</definedName>
    <definedName name="_bdm.8F4158684B88416EA7CB985407AC6EC0.edm" hidden="1">#REF!</definedName>
    <definedName name="_bdm.8F8B954D78EF4FBAB1219080923E136B.edm" localSheetId="0" hidden="1">#REF!</definedName>
    <definedName name="_bdm.8F8B954D78EF4FBAB1219080923E136B.edm" hidden="1">#REF!</definedName>
    <definedName name="_bdm.8FA1985E0CDF48B2B399B80E6F80216C.edm" localSheetId="0" hidden="1">#REF!</definedName>
    <definedName name="_bdm.8FA1985E0CDF48B2B399B80E6F80216C.edm" hidden="1">#REF!</definedName>
    <definedName name="_bdm.90225EB33C8D4A5A9E8BF5BE05314EAB.edm" localSheetId="0" hidden="1">#REF!</definedName>
    <definedName name="_bdm.90225EB33C8D4A5A9E8BF5BE05314EAB.edm" hidden="1">#REF!</definedName>
    <definedName name="_bdm.9027787DC54C49FEABAA158B7455823D.edm" localSheetId="0" hidden="1">#REF!</definedName>
    <definedName name="_bdm.9027787DC54C49FEABAA158B7455823D.edm" hidden="1">#REF!</definedName>
    <definedName name="_bdm.90614747F537498FAF3A8A9DAA04693D.edm" localSheetId="0" hidden="1">#REF!</definedName>
    <definedName name="_bdm.90614747F537498FAF3A8A9DAA04693D.edm" hidden="1">#REF!</definedName>
    <definedName name="_bdm.90E510ED5BF444A88A2236A4C24FFD3B.edm" localSheetId="0" hidden="1">#REF!</definedName>
    <definedName name="_bdm.90E510ED5BF444A88A2236A4C24FFD3B.edm" hidden="1">#REF!</definedName>
    <definedName name="_bdm.91256DEFD51A40FF892D5A2C56C7C81E.edm" localSheetId="0" hidden="1">#REF!</definedName>
    <definedName name="_bdm.91256DEFD51A40FF892D5A2C56C7C81E.edm" hidden="1">#REF!</definedName>
    <definedName name="_bdm.916B6E9C9F77451EB9047C1CD4229A17.edm" localSheetId="0" hidden="1">#REF!</definedName>
    <definedName name="_bdm.916B6E9C9F77451EB9047C1CD4229A17.edm" hidden="1">#REF!</definedName>
    <definedName name="_bdm.91971C99883D4AF5BBEEB41342A6F4CF.edm" localSheetId="0" hidden="1">#REF!</definedName>
    <definedName name="_bdm.91971C99883D4AF5BBEEB41342A6F4CF.edm" hidden="1">#REF!</definedName>
    <definedName name="_bdm.91C7BD26798A4845B129CFE48E84605B.edm" localSheetId="0" hidden="1">#REF!</definedName>
    <definedName name="_bdm.91C7BD26798A4845B129CFE48E84605B.edm" hidden="1">#REF!</definedName>
    <definedName name="_bdm.9205384EFDA34BCE81D95CC17B05D24D.edm" localSheetId="0" hidden="1">#REF!</definedName>
    <definedName name="_bdm.9205384EFDA34BCE81D95CC17B05D24D.edm" hidden="1">#REF!</definedName>
    <definedName name="_bdm.92215600063C4A4CB2833BB516FDC278.edm" localSheetId="0" hidden="1">#REF!</definedName>
    <definedName name="_bdm.92215600063C4A4CB2833BB516FDC278.edm" hidden="1">#REF!</definedName>
    <definedName name="_bdm.922FDD902EEC4C09BBAB90EF442E7FEE.edm" localSheetId="0" hidden="1">#REF!</definedName>
    <definedName name="_bdm.922FDD902EEC4C09BBAB90EF442E7FEE.edm" hidden="1">#REF!</definedName>
    <definedName name="_bdm.9256B42B2B034973BEA7B7B4D93DF597.edm" localSheetId="0" hidden="1">#REF!</definedName>
    <definedName name="_bdm.9256B42B2B034973BEA7B7B4D93DF597.edm" hidden="1">#REF!</definedName>
    <definedName name="_bdm.928C14155B6040C680BAD91FFD438403.edm" localSheetId="0" hidden="1">#REF!</definedName>
    <definedName name="_bdm.928C14155B6040C680BAD91FFD438403.edm" hidden="1">#REF!</definedName>
    <definedName name="_bdm.929547C8CDD745FABBF3DEAC955EBF64.edm" localSheetId="0" hidden="1">#REF!</definedName>
    <definedName name="_bdm.929547C8CDD745FABBF3DEAC955EBF64.edm" hidden="1">#REF!</definedName>
    <definedName name="_bdm.93A569A43B0747B3B9F5132AD04BB1EA.edm" localSheetId="0" hidden="1">#REF!</definedName>
    <definedName name="_bdm.93A569A43B0747B3B9F5132AD04BB1EA.edm" hidden="1">#REF!</definedName>
    <definedName name="_bdm.943B980225B3467390213E911224FDDE.edm" localSheetId="0" hidden="1">#REF!</definedName>
    <definedName name="_bdm.943B980225B3467390213E911224FDDE.edm" hidden="1">#REF!</definedName>
    <definedName name="_bdm.94B412E3F2E94671B7E9E3BD5269D1CC.edm" localSheetId="0" hidden="1">#REF!</definedName>
    <definedName name="_bdm.94B412E3F2E94671B7E9E3BD5269D1CC.edm" hidden="1">#REF!</definedName>
    <definedName name="_bdm.94E5B77D8B1A4104B4F8E081010F21CE.edm" localSheetId="0" hidden="1">#REF!</definedName>
    <definedName name="_bdm.94E5B77D8B1A4104B4F8E081010F21CE.edm" hidden="1">#REF!</definedName>
    <definedName name="_bdm.952A5FDC98234B33955925C5D03C4D90.edm" localSheetId="0" hidden="1">#REF!</definedName>
    <definedName name="_bdm.952A5FDC98234B33955925C5D03C4D90.edm" hidden="1">#REF!</definedName>
    <definedName name="_bdm.957EFAD7A6BA44F783FFBF960B9DE1DD.edm" localSheetId="0" hidden="1">#REF!</definedName>
    <definedName name="_bdm.957EFAD7A6BA44F783FFBF960B9DE1DD.edm" hidden="1">#REF!</definedName>
    <definedName name="_bdm.95B47ED72D704952AC0B3C9B66FC2DFF.edm" localSheetId="0" hidden="1">#REF!</definedName>
    <definedName name="_bdm.95B47ED72D704952AC0B3C9B66FC2DFF.edm" hidden="1">#REF!</definedName>
    <definedName name="_bdm.95E2E3CCDB094C3EA033A414137D233A.edm" localSheetId="0" hidden="1">#REF!</definedName>
    <definedName name="_bdm.95E2E3CCDB094C3EA033A414137D233A.edm" hidden="1">#REF!</definedName>
    <definedName name="_bdm.95E95B16218C43C19F76C5B65F59F2AF.edm" localSheetId="0" hidden="1">#REF!</definedName>
    <definedName name="_bdm.95E95B16218C43C19F76C5B65F59F2AF.edm" hidden="1">#REF!</definedName>
    <definedName name="_bdm.964E64AD212E4D24B81992AB0BF0E88F.edm" localSheetId="0" hidden="1">#REF!</definedName>
    <definedName name="_bdm.964E64AD212E4D24B81992AB0BF0E88F.edm" hidden="1">#REF!</definedName>
    <definedName name="_bdm.9656E9BDD533440E92D8E820C7CB9DDF.edm" localSheetId="0" hidden="1">#REF!</definedName>
    <definedName name="_bdm.9656E9BDD533440E92D8E820C7CB9DDF.edm" hidden="1">#REF!</definedName>
    <definedName name="_bdm.96B32390A0564BFFB123180EF5056A04.edm" localSheetId="0" hidden="1">#REF!</definedName>
    <definedName name="_bdm.96B32390A0564BFFB123180EF5056A04.edm" hidden="1">#REF!</definedName>
    <definedName name="_bdm.976D15B48041484E98DC9D361C109A25.edm" localSheetId="0" hidden="1">#REF!</definedName>
    <definedName name="_bdm.976D15B48041484E98DC9D361C109A25.edm" hidden="1">#REF!</definedName>
    <definedName name="_bdm.976E14CD93ED4D8D864D5317B3CFFF56.edm" localSheetId="0" hidden="1">#REF!</definedName>
    <definedName name="_bdm.976E14CD93ED4D8D864D5317B3CFFF56.edm" hidden="1">#REF!</definedName>
    <definedName name="_bdm.97AFAA34A868401F90D782A37C5D3898.edm" localSheetId="0" hidden="1">#REF!</definedName>
    <definedName name="_bdm.97AFAA34A868401F90D782A37C5D3898.edm" hidden="1">#REF!</definedName>
    <definedName name="_bdm.98247AC0BAC84BA0B14B7E1E89E1BD86.edm" localSheetId="0" hidden="1">#REF!</definedName>
    <definedName name="_bdm.98247AC0BAC84BA0B14B7E1E89E1BD86.edm" hidden="1">#REF!</definedName>
    <definedName name="_bdm.986B2FB5634A41A2AC466182CDB281B7.edm" localSheetId="0" hidden="1">#REF!</definedName>
    <definedName name="_bdm.986B2FB5634A41A2AC466182CDB281B7.edm" hidden="1">#REF!</definedName>
    <definedName name="_bdm.98B83BBB7DD6414BB9E798311DF6D48E.edm" localSheetId="0" hidden="1">#REF!</definedName>
    <definedName name="_bdm.98B83BBB7DD6414BB9E798311DF6D48E.edm" hidden="1">#REF!</definedName>
    <definedName name="_bdm.99224D90AE56499C89754D2F793A7A92.edm" localSheetId="0" hidden="1">#REF!</definedName>
    <definedName name="_bdm.99224D90AE56499C89754D2F793A7A92.edm" hidden="1">#REF!</definedName>
    <definedName name="_bdm.99265348AD584C5CBE911BE4E0596D2B.edm" localSheetId="0" hidden="1">#REF!</definedName>
    <definedName name="_bdm.99265348AD584C5CBE911BE4E0596D2B.edm" hidden="1">#REF!</definedName>
    <definedName name="_bdm.997AC94ED1CF40BDB9AE05C8EE107A06.edm" localSheetId="0" hidden="1">#REF!</definedName>
    <definedName name="_bdm.997AC94ED1CF40BDB9AE05C8EE107A06.edm" hidden="1">#REF!</definedName>
    <definedName name="_bdm.997C36688FCB4C3CA4E74149F57EA1A1.edm" localSheetId="0" hidden="1">#REF!</definedName>
    <definedName name="_bdm.997C36688FCB4C3CA4E74149F57EA1A1.edm" hidden="1">#REF!</definedName>
    <definedName name="_bdm.99C6A0380B6C4E728A6410E208BD4DA4.edm" localSheetId="0" hidden="1">#REF!</definedName>
    <definedName name="_bdm.99C6A0380B6C4E728A6410E208BD4DA4.edm" hidden="1">#REF!</definedName>
    <definedName name="_bdm.99D2D9D8B20B4EFABD5ABFBBCC42F4B8.edm" localSheetId="0" hidden="1">#REF!</definedName>
    <definedName name="_bdm.99D2D9D8B20B4EFABD5ABFBBCC42F4B8.edm" hidden="1">#REF!</definedName>
    <definedName name="_bdm.9A5C4B77A7124B6EAF0481241E39699F.edm" localSheetId="0" hidden="1">#REF!</definedName>
    <definedName name="_bdm.9A5C4B77A7124B6EAF0481241E39699F.edm" hidden="1">#REF!</definedName>
    <definedName name="_bdm.9A7E49E2DBD44827B475DDC3340F475E.edm" localSheetId="0" hidden="1">#REF!</definedName>
    <definedName name="_bdm.9A7E49E2DBD44827B475DDC3340F475E.edm" hidden="1">#REF!</definedName>
    <definedName name="_bdm.9AE38EFD6DE547109EA41FBBCB916520.edm" localSheetId="0" hidden="1">#REF!</definedName>
    <definedName name="_bdm.9AE38EFD6DE547109EA41FBBCB916520.edm" hidden="1">#REF!</definedName>
    <definedName name="_bdm.9B6F362D22B949BD9CFEBB6C154BEB51.edm" localSheetId="0" hidden="1">#REF!</definedName>
    <definedName name="_bdm.9B6F362D22B949BD9CFEBB6C154BEB51.edm" hidden="1">#REF!</definedName>
    <definedName name="_bdm.9C528EEE65A3422B85DAB789DAD65BF0.edm" localSheetId="0" hidden="1">#REF!</definedName>
    <definedName name="_bdm.9C528EEE65A3422B85DAB789DAD65BF0.edm" hidden="1">#REF!</definedName>
    <definedName name="_bdm.9C542DB400E7433597A3ACA4A51D8E8E.edm" localSheetId="0" hidden="1">#REF!</definedName>
    <definedName name="_bdm.9C542DB400E7433597A3ACA4A51D8E8E.edm" hidden="1">#REF!</definedName>
    <definedName name="_bdm.9CB04493E27848B8AE444079EA4DD9D0.edm" localSheetId="0" hidden="1">#REF!</definedName>
    <definedName name="_bdm.9CB04493E27848B8AE444079EA4DD9D0.edm" hidden="1">#REF!</definedName>
    <definedName name="_bdm.9D024A978227416A9C680214D56D91E2.edm" localSheetId="0" hidden="1">#REF!</definedName>
    <definedName name="_bdm.9D024A978227416A9C680214D56D91E2.edm" hidden="1">#REF!</definedName>
    <definedName name="_bdm.9DAB6DC6FE5B491DA3AE0B838DA2610F.edm" localSheetId="0" hidden="1">#REF!</definedName>
    <definedName name="_bdm.9DAB6DC6FE5B491DA3AE0B838DA2610F.edm" hidden="1">#REF!</definedName>
    <definedName name="_bdm.9E32919D663E43E38F9D0ABA1F7C3AF8.edm" localSheetId="0" hidden="1">#REF!</definedName>
    <definedName name="_bdm.9E32919D663E43E38F9D0ABA1F7C3AF8.edm" hidden="1">#REF!</definedName>
    <definedName name="_bdm.9E99543F52AF4BAD8B8CC8B258711B5C.edm" localSheetId="0" hidden="1">#REF!</definedName>
    <definedName name="_bdm.9E99543F52AF4BAD8B8CC8B258711B5C.edm" hidden="1">#REF!</definedName>
    <definedName name="_bdm.9EBB4E1DC17A4A16B12173AED3FA5F5C.edm" localSheetId="0" hidden="1">#REF!</definedName>
    <definedName name="_bdm.9EBB4E1DC17A4A16B12173AED3FA5F5C.edm" hidden="1">#REF!</definedName>
    <definedName name="_bdm.9ED37538D80342EB82EC44C67A3D2DAB.edm" localSheetId="0" hidden="1">#REF!</definedName>
    <definedName name="_bdm.9ED37538D80342EB82EC44C67A3D2DAB.edm" hidden="1">#REF!</definedName>
    <definedName name="_bdm.9F020D0509C84583A62A514DC06A0F2A.edm" localSheetId="0" hidden="1">#REF!</definedName>
    <definedName name="_bdm.9F020D0509C84583A62A514DC06A0F2A.edm" hidden="1">#REF!</definedName>
    <definedName name="_bdm.9F2F040F0F6347E4A7A56F273E10CBBB.edm" localSheetId="0" hidden="1">#REF!</definedName>
    <definedName name="_bdm.9F2F040F0F6347E4A7A56F273E10CBBB.edm" hidden="1">#REF!</definedName>
    <definedName name="_bdm.9F45547CCB7B480581CF3D19A3D48EB7.edm" localSheetId="0" hidden="1">#REF!</definedName>
    <definedName name="_bdm.9F45547CCB7B480581CF3D19A3D48EB7.edm" hidden="1">#REF!</definedName>
    <definedName name="_bdm.9F8E50B415FB44D486194B31B051ABC3.edm" localSheetId="0" hidden="1">#REF!</definedName>
    <definedName name="_bdm.9F8E50B415FB44D486194B31B051ABC3.edm" hidden="1">#REF!</definedName>
    <definedName name="_bdm.9FE0B167F58D49808122AC00878093CA.edm" localSheetId="0" hidden="1">#REF!</definedName>
    <definedName name="_bdm.9FE0B167F58D49808122AC00878093CA.edm" hidden="1">#REF!</definedName>
    <definedName name="_bdm.9FE7B1449A7A4D0D9133821AE963EEA8.edm" localSheetId="0" hidden="1">#REF!</definedName>
    <definedName name="_bdm.9FE7B1449A7A4D0D9133821AE963EEA8.edm" hidden="1">#REF!</definedName>
    <definedName name="_bdm.9FF8FF66613845FD89ACA04D8389440B.edm" localSheetId="0" hidden="1">#REF!</definedName>
    <definedName name="_bdm.9FF8FF66613845FD89ACA04D8389440B.edm" hidden="1">#REF!</definedName>
    <definedName name="_bdm.A0F7C9E97CCA4948BC9B42F40365DDCD.edm" localSheetId="0" hidden="1">#REF!</definedName>
    <definedName name="_bdm.A0F7C9E97CCA4948BC9B42F40365DDCD.edm" hidden="1">#REF!</definedName>
    <definedName name="_bdm.A0FD2248C58B4165A094177134AFE30C.edm" localSheetId="0" hidden="1">#REF!</definedName>
    <definedName name="_bdm.A0FD2248C58B4165A094177134AFE30C.edm" hidden="1">#REF!</definedName>
    <definedName name="_bdm.A10B641999E64532B618D84918CA5D80.edm" localSheetId="0" hidden="1">#REF!</definedName>
    <definedName name="_bdm.A10B641999E64532B618D84918CA5D80.edm" hidden="1">#REF!</definedName>
    <definedName name="_bdm.A116F251EB854D13A1F5A624AD123BC0.edm" localSheetId="0" hidden="1">#REF!</definedName>
    <definedName name="_bdm.A116F251EB854D13A1F5A624AD123BC0.edm" hidden="1">#REF!</definedName>
    <definedName name="_bdm.A124F6AE322C448E91CCEB1C97628BB0.edm" localSheetId="0" hidden="1">#REF!</definedName>
    <definedName name="_bdm.A124F6AE322C448E91CCEB1C97628BB0.edm" hidden="1">#REF!</definedName>
    <definedName name="_bdm.A16D8AAE8A6047DFAE10B6B27EC221AE.edm" localSheetId="0" hidden="1">#REF!</definedName>
    <definedName name="_bdm.A16D8AAE8A6047DFAE10B6B27EC221AE.edm" hidden="1">#REF!</definedName>
    <definedName name="_bdm.A1749ACC976445F39EDA86CDB0936695.edm" localSheetId="0" hidden="1">#REF!</definedName>
    <definedName name="_bdm.A1749ACC976445F39EDA86CDB0936695.edm" hidden="1">#REF!</definedName>
    <definedName name="_bdm.A1E239FB348A4CAEAC77DA7CC32145C9.edm" localSheetId="0" hidden="1">#REF!</definedName>
    <definedName name="_bdm.A1E239FB348A4CAEAC77DA7CC32145C9.edm" hidden="1">#REF!</definedName>
    <definedName name="_bdm.A20AE2855A134686900EA01658E28450.edm" localSheetId="0" hidden="1">#REF!</definedName>
    <definedName name="_bdm.A20AE2855A134686900EA01658E28450.edm" hidden="1">#REF!</definedName>
    <definedName name="_bdm.A213413597CD4FD5919B83507C7BD167.edm" localSheetId="0" hidden="1">#REF!</definedName>
    <definedName name="_bdm.A213413597CD4FD5919B83507C7BD167.edm" hidden="1">#REF!</definedName>
    <definedName name="_bdm.A21E29F704EC4504B8FD0171895651ED.edm" localSheetId="0" hidden="1">#REF!</definedName>
    <definedName name="_bdm.A21E29F704EC4504B8FD0171895651ED.edm" hidden="1">#REF!</definedName>
    <definedName name="_bdm.A2B53AC1223B41139B6457BC1AD12511.edm" localSheetId="0" hidden="1">#REF!</definedName>
    <definedName name="_bdm.A2B53AC1223B41139B6457BC1AD12511.edm" hidden="1">#REF!</definedName>
    <definedName name="_bdm.A2D424B3EECA4665A3FDE99D49C5D563.edm" localSheetId="0" hidden="1">#REF!</definedName>
    <definedName name="_bdm.A2D424B3EECA4665A3FDE99D49C5D563.edm" hidden="1">#REF!</definedName>
    <definedName name="_bdm.A2EC0D0C3C1E41509AE12969EEABE42A.edm" localSheetId="0" hidden="1">#REF!</definedName>
    <definedName name="_bdm.A2EC0D0C3C1E41509AE12969EEABE42A.edm" hidden="1">#REF!</definedName>
    <definedName name="_bdm.A3A7CA4E2E1A4E42A60D19F5DC057583.edm" localSheetId="0" hidden="1">#REF!</definedName>
    <definedName name="_bdm.A3A7CA4E2E1A4E42A60D19F5DC057583.edm" hidden="1">#REF!</definedName>
    <definedName name="_bdm.A4103712FC5D4FDDABD70AB91E560902.edm" localSheetId="0" hidden="1">#REF!</definedName>
    <definedName name="_bdm.A4103712FC5D4FDDABD70AB91E560902.edm" hidden="1">#REF!</definedName>
    <definedName name="_bdm.A4514A5138B9444DB8A0A3B75840AC22.edm" localSheetId="0" hidden="1">#REF!</definedName>
    <definedName name="_bdm.A4514A5138B9444DB8A0A3B75840AC22.edm" hidden="1">#REF!</definedName>
    <definedName name="_bdm.A483F767E80A42D3A375C3028C938E1F.edm" localSheetId="0" hidden="1">#REF!</definedName>
    <definedName name="_bdm.A483F767E80A42D3A375C3028C938E1F.edm" hidden="1">#REF!</definedName>
    <definedName name="_bdm.A48676588ABB433C93271CD55A04E7B7.edm" localSheetId="0" hidden="1">#REF!</definedName>
    <definedName name="_bdm.A48676588ABB433C93271CD55A04E7B7.edm" hidden="1">#REF!</definedName>
    <definedName name="_bdm.A4D5172139504E6CBEE6D8D026C21FC7.edm" localSheetId="0" hidden="1">#REF!</definedName>
    <definedName name="_bdm.A4D5172139504E6CBEE6D8D026C21FC7.edm" hidden="1">#REF!</definedName>
    <definedName name="_bdm.A5B44363656D404CAE8D67C05CA1C830.edm" localSheetId="0" hidden="1">#REF!</definedName>
    <definedName name="_bdm.A5B44363656D404CAE8D67C05CA1C830.edm" hidden="1">#REF!</definedName>
    <definedName name="_bdm.A5BCACEDC9B743D0B4DC2E173E35B3D9.edm" localSheetId="0" hidden="1">#REF!</definedName>
    <definedName name="_bdm.A5BCACEDC9B743D0B4DC2E173E35B3D9.edm" hidden="1">#REF!</definedName>
    <definedName name="_bdm.A603A24F15774EFC9477F14F59916E39.edm" localSheetId="0" hidden="1">#REF!</definedName>
    <definedName name="_bdm.A603A24F15774EFC9477F14F59916E39.edm" hidden="1">#REF!</definedName>
    <definedName name="_bdm.A61B68DDF65241EEB5AF0EA0181015FC.edm" localSheetId="0" hidden="1">#REF!</definedName>
    <definedName name="_bdm.A61B68DDF65241EEB5AF0EA0181015FC.edm" hidden="1">#REF!</definedName>
    <definedName name="_bdm.A6301333D2494479B592749FB510A534.edm" localSheetId="0" hidden="1">#REF!</definedName>
    <definedName name="_bdm.A6301333D2494479B592749FB510A534.edm" hidden="1">#REF!</definedName>
    <definedName name="_bdm.A6D6383A0A0F497E87B9B93DC398D2C2.edm" localSheetId="0" hidden="1">#REF!</definedName>
    <definedName name="_bdm.A6D6383A0A0F497E87B9B93DC398D2C2.edm" hidden="1">#REF!</definedName>
    <definedName name="_bdm.A6E5B22985E44C119C08E0B0867C1FA5.edm" localSheetId="0" hidden="1">#REF!</definedName>
    <definedName name="_bdm.A6E5B22985E44C119C08E0B0867C1FA5.edm" hidden="1">#REF!</definedName>
    <definedName name="_bdm.A7E02FDEAC3044768C17D63AE5F6EE3D.edm" localSheetId="0" hidden="1">#REF!</definedName>
    <definedName name="_bdm.A7E02FDEAC3044768C17D63AE5F6EE3D.edm" hidden="1">#REF!</definedName>
    <definedName name="_bdm.A8724F8A71424A16942478F54D41FB5B.edm" localSheetId="0" hidden="1">#REF!</definedName>
    <definedName name="_bdm.A8724F8A71424A16942478F54D41FB5B.edm" hidden="1">#REF!</definedName>
    <definedName name="_bdm.A89BBE428B7944B58E5BCE2357BC492F.edm" localSheetId="0" hidden="1">#REF!</definedName>
    <definedName name="_bdm.A89BBE428B7944B58E5BCE2357BC492F.edm" hidden="1">#REF!</definedName>
    <definedName name="_bdm.A9158A15B32244D5AAABDD7DE69D812D.edm" localSheetId="0" hidden="1">#REF!</definedName>
    <definedName name="_bdm.A9158A15B32244D5AAABDD7DE69D812D.edm" hidden="1">#REF!</definedName>
    <definedName name="_bdm.A937A3DE410A4103A724F125063033EB.edm" localSheetId="0" hidden="1">#REF!</definedName>
    <definedName name="_bdm.A937A3DE410A4103A724F125063033EB.edm" hidden="1">#REF!</definedName>
    <definedName name="_bdm.A9726422FFE441A1894B40D9E4E384D4.edm" localSheetId="0" hidden="1">#REF!</definedName>
    <definedName name="_bdm.A9726422FFE441A1894B40D9E4E384D4.edm" hidden="1">#REF!</definedName>
    <definedName name="_bdm.A987F19EDC7D4A6E8EA496B4064409AD.edm" localSheetId="0" hidden="1">#REF!</definedName>
    <definedName name="_bdm.A987F19EDC7D4A6E8EA496B4064409AD.edm" hidden="1">#REF!</definedName>
    <definedName name="_bdm.A9A317665533404BACE6A5F3C6B8AC0F.edm" localSheetId="0" hidden="1">#REF!</definedName>
    <definedName name="_bdm.A9A317665533404BACE6A5F3C6B8AC0F.edm" hidden="1">#REF!</definedName>
    <definedName name="_bdm.A9CFF2DC4C01467FA4FA0F6A897BE44D.edm" localSheetId="0" hidden="1">#REF!</definedName>
    <definedName name="_bdm.A9CFF2DC4C01467FA4FA0F6A897BE44D.edm" hidden="1">#REF!</definedName>
    <definedName name="_bdm.AA034D585AAC41EDA092790965A4FD22.edm" localSheetId="0" hidden="1">#REF!</definedName>
    <definedName name="_bdm.AA034D585AAC41EDA092790965A4FD22.edm" hidden="1">#REF!</definedName>
    <definedName name="_bdm.AA90812B5CDD4D8CBDC7548F84650EA6.edm" localSheetId="0" hidden="1">#REF!</definedName>
    <definedName name="_bdm.AA90812B5CDD4D8CBDC7548F84650EA6.edm" hidden="1">#REF!</definedName>
    <definedName name="_bdm.AA909AF54386435D80C3E570CBC64E53.edm" localSheetId="0" hidden="1">#REF!</definedName>
    <definedName name="_bdm.AA909AF54386435D80C3E570CBC64E53.edm" hidden="1">#REF!</definedName>
    <definedName name="_bdm.AAD47B40161E4ABFBEB4DFF48884D751.edm" localSheetId="0" hidden="1">#REF!</definedName>
    <definedName name="_bdm.AAD47B40161E4ABFBEB4DFF48884D751.edm" hidden="1">#REF!</definedName>
    <definedName name="_bdm.AB124479125E4B5BB3AE818D6BF80106.edm" localSheetId="0" hidden="1">#REF!</definedName>
    <definedName name="_bdm.AB124479125E4B5BB3AE818D6BF80106.edm" hidden="1">#REF!</definedName>
    <definedName name="_bdm.AB1EC638E3B14DFFA3CD3F6CB26485CF.edm" localSheetId="0" hidden="1">#REF!</definedName>
    <definedName name="_bdm.AB1EC638E3B14DFFA3CD3F6CB26485CF.edm" hidden="1">#REF!</definedName>
    <definedName name="_bdm.AB4D99FE231C4963863C2074F58F793F.edm" localSheetId="0" hidden="1">#REF!</definedName>
    <definedName name="_bdm.AB4D99FE231C4963863C2074F58F793F.edm" hidden="1">#REF!</definedName>
    <definedName name="_bdm.AB97D9C800C042A29EBA084C68F10DF2.edm" localSheetId="0" hidden="1">#REF!</definedName>
    <definedName name="_bdm.AB97D9C800C042A29EBA084C68F10DF2.edm" hidden="1">#REF!</definedName>
    <definedName name="_bdm.AB999930FE10427FB35752F0E0F71C19.edm" localSheetId="0" hidden="1">#REF!</definedName>
    <definedName name="_bdm.AB999930FE10427FB35752F0E0F71C19.edm" hidden="1">#REF!</definedName>
    <definedName name="_bdm.ABB1684B471649BC888AF90005257221.edm" localSheetId="0" hidden="1">#REF!</definedName>
    <definedName name="_bdm.ABB1684B471649BC888AF90005257221.edm" hidden="1">#REF!</definedName>
    <definedName name="_bdm.ABBB79F002454B72807A99A7A7B9FE82.edm" localSheetId="0" hidden="1">#REF!</definedName>
    <definedName name="_bdm.ABBB79F002454B72807A99A7A7B9FE82.edm" hidden="1">#REF!</definedName>
    <definedName name="_bdm.ABE75F4CC1F448C7AD25A7483492F01D.edm" localSheetId="0" hidden="1">#REF!</definedName>
    <definedName name="_bdm.ABE75F4CC1F448C7AD25A7483492F01D.edm" hidden="1">#REF!</definedName>
    <definedName name="_bdm.AC5404B059A54D43AC67D403DAE2435E.edm" localSheetId="0" hidden="1">#REF!</definedName>
    <definedName name="_bdm.AC5404B059A54D43AC67D403DAE2435E.edm" hidden="1">#REF!</definedName>
    <definedName name="_bdm.ADEDFC46864E43C984887877804EA3BF.edm" localSheetId="0" hidden="1">#REF!</definedName>
    <definedName name="_bdm.ADEDFC46864E43C984887877804EA3BF.edm" hidden="1">#REF!</definedName>
    <definedName name="_bdm.AE42F8A44FB248ADBCD1DF172EF4BF08.edm" localSheetId="0" hidden="1">#REF!</definedName>
    <definedName name="_bdm.AE42F8A44FB248ADBCD1DF172EF4BF08.edm" hidden="1">#REF!</definedName>
    <definedName name="_bdm.AE8C5FAC794A4B858F92DAF6760AA4DB.edm" localSheetId="0" hidden="1">#REF!</definedName>
    <definedName name="_bdm.AE8C5FAC794A4B858F92DAF6760AA4DB.edm" hidden="1">#REF!</definedName>
    <definedName name="_bdm.AEBF537B62F245C9BBBCF844E1602D17.edm" localSheetId="0" hidden="1">#REF!</definedName>
    <definedName name="_bdm.AEBF537B62F245C9BBBCF844E1602D17.edm" hidden="1">#REF!</definedName>
    <definedName name="_bdm.AF85141A113F4ECF8CB278308C40B290.edm" localSheetId="0" hidden="1">#REF!</definedName>
    <definedName name="_bdm.AF85141A113F4ECF8CB278308C40B290.edm" hidden="1">#REF!</definedName>
    <definedName name="_bdm.AFAB9FC3C81F48DDBE844466ABFECDB7.edm" localSheetId="0" hidden="1">#REF!</definedName>
    <definedName name="_bdm.AFAB9FC3C81F48DDBE844466ABFECDB7.edm" hidden="1">#REF!</definedName>
    <definedName name="_bdm.AFCE2F4BADC84012B1D4E6351C422517.edm" localSheetId="0" hidden="1">#REF!</definedName>
    <definedName name="_bdm.AFCE2F4BADC84012B1D4E6351C422517.edm" hidden="1">#REF!</definedName>
    <definedName name="_bdm.B02423FE52254D11BBC6F4C3B85310B1.edm" localSheetId="0" hidden="1">#REF!</definedName>
    <definedName name="_bdm.B02423FE52254D11BBC6F4C3B85310B1.edm" hidden="1">#REF!</definedName>
    <definedName name="_bdm.B0C50F9AB7284B6E9461EC9D95DD376D.edm" localSheetId="0" hidden="1">#REF!</definedName>
    <definedName name="_bdm.B0C50F9AB7284B6E9461EC9D95DD376D.edm" hidden="1">#REF!</definedName>
    <definedName name="_bdm.B0CFCA39622F4327A2878C7A2D1B98F2.edm" localSheetId="0" hidden="1">#REF!</definedName>
    <definedName name="_bdm.B0CFCA39622F4327A2878C7A2D1B98F2.edm" hidden="1">#REF!</definedName>
    <definedName name="_bdm.B0F7F51E0C6F48B69A4E35C24B27B382.edm" localSheetId="0" hidden="1">#REF!</definedName>
    <definedName name="_bdm.B0F7F51E0C6F48B69A4E35C24B27B382.edm" hidden="1">#REF!</definedName>
    <definedName name="_bdm.B17A627EF1EA45519348E23AF37E2CFD.edm" localSheetId="0" hidden="1">#REF!</definedName>
    <definedName name="_bdm.B17A627EF1EA45519348E23AF37E2CFD.edm" hidden="1">#REF!</definedName>
    <definedName name="_bdm.B1C40953F5E64F1F85EC8CB009A9F537.edm" localSheetId="0" hidden="1">#REF!</definedName>
    <definedName name="_bdm.B1C40953F5E64F1F85EC8CB009A9F537.edm" hidden="1">#REF!</definedName>
    <definedName name="_bdm.B1D113F3956D416A81432377EB297BBE.edm" localSheetId="0" hidden="1">#REF!</definedName>
    <definedName name="_bdm.B1D113F3956D416A81432377EB297BBE.edm" hidden="1">#REF!</definedName>
    <definedName name="_bdm.B23CE678406A4C1BAA673090B0E0F393.edm" localSheetId="0" hidden="1">#REF!</definedName>
    <definedName name="_bdm.B23CE678406A4C1BAA673090B0E0F393.edm" hidden="1">#REF!</definedName>
    <definedName name="_bdm.B2BDE2657AA1460EAB210DC4BA7AFA4F.edm" localSheetId="0" hidden="1">#REF!</definedName>
    <definedName name="_bdm.B2BDE2657AA1460EAB210DC4BA7AFA4F.edm" hidden="1">#REF!</definedName>
    <definedName name="_bdm.B2D0A558F9744484B038E286E4BDF10A.edm" localSheetId="0" hidden="1">#REF!</definedName>
    <definedName name="_bdm.B2D0A558F9744484B038E286E4BDF10A.edm" hidden="1">#REF!</definedName>
    <definedName name="_bdm.B328F2F3074B425297F721E98FC65EB1.edm" localSheetId="0" hidden="1">#REF!</definedName>
    <definedName name="_bdm.B328F2F3074B425297F721E98FC65EB1.edm" hidden="1">#REF!</definedName>
    <definedName name="_bdm.B575DC70533A420099AB69A98FA7123F.edm" localSheetId="0" hidden="1">#REF!</definedName>
    <definedName name="_bdm.B575DC70533A420099AB69A98FA7123F.edm" hidden="1">#REF!</definedName>
    <definedName name="_bdm.B5A193A86322465B9AD3CD4A858712C5.edm" localSheetId="0" hidden="1">#REF!</definedName>
    <definedName name="_bdm.B5A193A86322465B9AD3CD4A858712C5.edm" hidden="1">#REF!</definedName>
    <definedName name="_bdm.B660FC663AFB4788BBA17139581B8A11.edm" localSheetId="0" hidden="1">#REF!</definedName>
    <definedName name="_bdm.B660FC663AFB4788BBA17139581B8A11.edm" hidden="1">#REF!</definedName>
    <definedName name="_bdm.B69327EB869E4376A91D2D625A51F1DC.edm" localSheetId="0" hidden="1">#REF!</definedName>
    <definedName name="_bdm.B69327EB869E4376A91D2D625A51F1DC.edm" hidden="1">#REF!</definedName>
    <definedName name="_bdm.B6AE251D4E0B48698A232CBA57DEAC69.edm" localSheetId="0" hidden="1">#REF!</definedName>
    <definedName name="_bdm.B6AE251D4E0B48698A232CBA57DEAC69.edm" hidden="1">#REF!</definedName>
    <definedName name="_bdm.B7247C561A0E48E096CA93D45F9F591D.edm" localSheetId="0" hidden="1">#REF!</definedName>
    <definedName name="_bdm.B7247C561A0E48E096CA93D45F9F591D.edm" hidden="1">#REF!</definedName>
    <definedName name="_bdm.B73F2C50B9D5473082FC2DFA99ACBF27.edm" localSheetId="0" hidden="1">#REF!</definedName>
    <definedName name="_bdm.B73F2C50B9D5473082FC2DFA99ACBF27.edm" hidden="1">#REF!</definedName>
    <definedName name="_bdm.B7466EEDE59441C69C597689A876C489.edm" localSheetId="0" hidden="1">#REF!</definedName>
    <definedName name="_bdm.B7466EEDE59441C69C597689A876C489.edm" hidden="1">#REF!</definedName>
    <definedName name="_bdm.B7D486A9BC1042689BCC93F5FF5AC682.edm" localSheetId="0" hidden="1">#REF!</definedName>
    <definedName name="_bdm.B7D486A9BC1042689BCC93F5FF5AC682.edm" hidden="1">#REF!</definedName>
    <definedName name="_bdm.B84361CC1A8042C0947A264C75CF791C.edm" localSheetId="0" hidden="1">#REF!</definedName>
    <definedName name="_bdm.B84361CC1A8042C0947A264C75CF791C.edm" hidden="1">#REF!</definedName>
    <definedName name="_bdm.B8D27B6568274D349D0EBDE79D73085C.edm" localSheetId="0" hidden="1">#REF!</definedName>
    <definedName name="_bdm.B8D27B6568274D349D0EBDE79D73085C.edm" hidden="1">#REF!</definedName>
    <definedName name="_bdm.B8D714AEF5114184BAE8382E188B62C9.edm" localSheetId="0" hidden="1">#REF!</definedName>
    <definedName name="_bdm.B8D714AEF5114184BAE8382E188B62C9.edm" hidden="1">#REF!</definedName>
    <definedName name="_bdm.B9A0BF71DC3F47B8926CD203E72C2EC4.edm" localSheetId="0" hidden="1">#REF!</definedName>
    <definedName name="_bdm.B9A0BF71DC3F47B8926CD203E72C2EC4.edm" hidden="1">#REF!</definedName>
    <definedName name="_bdm.B9A7EFB8A72540B8B2559186F493F194.edm" localSheetId="0" hidden="1">#REF!</definedName>
    <definedName name="_bdm.B9A7EFB8A72540B8B2559186F493F194.edm" hidden="1">#REF!</definedName>
    <definedName name="_bdm.B9B3E9EC0A3642838848E73A961BCF19.edm" localSheetId="0" hidden="1">#REF!</definedName>
    <definedName name="_bdm.B9B3E9EC0A3642838848E73A961BCF19.edm" hidden="1">#REF!</definedName>
    <definedName name="_bdm.B9F5CF6BAA7A407C83A9956BE1ED41CA.edm" localSheetId="0" hidden="1">#REF!</definedName>
    <definedName name="_bdm.B9F5CF6BAA7A407C83A9956BE1ED41CA.edm" hidden="1">#REF!</definedName>
    <definedName name="_bdm.B9FB73F8757D43988D28D66D9FB0E44F.edm" localSheetId="0" hidden="1">#REF!</definedName>
    <definedName name="_bdm.B9FB73F8757D43988D28D66D9FB0E44F.edm" hidden="1">#REF!</definedName>
    <definedName name="_bdm.BA28642AE4A04234A5D6B6AFB9E884B6.edm" localSheetId="0" hidden="1">#REF!</definedName>
    <definedName name="_bdm.BA28642AE4A04234A5D6B6AFB9E884B6.edm" hidden="1">#REF!</definedName>
    <definedName name="_bdm.BB595E94E6C54F62A067B575293B29D3.edm" localSheetId="0" hidden="1">#REF!</definedName>
    <definedName name="_bdm.BB595E94E6C54F62A067B575293B29D3.edm" hidden="1">#REF!</definedName>
    <definedName name="_bdm.BBF8C299E8134A6FA76EE6273F798579.edm" localSheetId="0" hidden="1">#REF!</definedName>
    <definedName name="_bdm.BBF8C299E8134A6FA76EE6273F798579.edm" hidden="1">#REF!</definedName>
    <definedName name="_bdm.BBF9097E38334A8097AE2E6DCE4E5701.edm" localSheetId="0" hidden="1">#REF!</definedName>
    <definedName name="_bdm.BBF9097E38334A8097AE2E6DCE4E5701.edm" hidden="1">#REF!</definedName>
    <definedName name="_bdm.BC3CC9CEDC5C46CCA297B06625354C32.edm" localSheetId="0" hidden="1">#REF!</definedName>
    <definedName name="_bdm.BC3CC9CEDC5C46CCA297B06625354C32.edm" hidden="1">#REF!</definedName>
    <definedName name="_bdm.BC456DB612C341629908CE4380F345DE.edm" localSheetId="0" hidden="1">#REF!</definedName>
    <definedName name="_bdm.BC456DB612C341629908CE4380F345DE.edm" hidden="1">#REF!</definedName>
    <definedName name="_bdm.BCF06E7CF0154D9EA349FA47BD25417D.edm" localSheetId="0" hidden="1">#REF!</definedName>
    <definedName name="_bdm.BCF06E7CF0154D9EA349FA47BD25417D.edm" hidden="1">#REF!</definedName>
    <definedName name="_bdm.BD08DCA1CD664E39BAD12437DA5525BF.edm" localSheetId="0" hidden="1">#REF!</definedName>
    <definedName name="_bdm.BD08DCA1CD664E39BAD12437DA5525BF.edm" hidden="1">#REF!</definedName>
    <definedName name="_bdm.BD19EAF77BF640FEBEEA234D3A18CD3B.edm" localSheetId="0" hidden="1">#REF!</definedName>
    <definedName name="_bdm.BD19EAF77BF640FEBEEA234D3A18CD3B.edm" hidden="1">#REF!</definedName>
    <definedName name="_bdm.BD35ABB976F04BE89D36619AD70A855B.edm" localSheetId="0" hidden="1">#REF!</definedName>
    <definedName name="_bdm.BD35ABB976F04BE89D36619AD70A855B.edm" hidden="1">#REF!</definedName>
    <definedName name="_bdm.BD4EC79CD6674B41885B164E7A35F9E8.edm" localSheetId="0" hidden="1">#REF!</definedName>
    <definedName name="_bdm.BD4EC79CD6674B41885B164E7A35F9E8.edm" hidden="1">#REF!</definedName>
    <definedName name="_bdm.BD4F0A8F8B134C2C855DA060D69CB70B.edm" localSheetId="0" hidden="1">#REF!</definedName>
    <definedName name="_bdm.BD4F0A8F8B134C2C855DA060D69CB70B.edm" hidden="1">#REF!</definedName>
    <definedName name="_bdm.BD5345B0180740308ABDC844C791F52E.edm" localSheetId="0" hidden="1">#REF!</definedName>
    <definedName name="_bdm.BD5345B0180740308ABDC844C791F52E.edm" hidden="1">#REF!</definedName>
    <definedName name="_bdm.BD65989045304C23A026C1657BD487F9.edm" localSheetId="0" hidden="1">#REF!</definedName>
    <definedName name="_bdm.BD65989045304C23A026C1657BD487F9.edm" hidden="1">#REF!</definedName>
    <definedName name="_bdm.BDC7B579740147DFBF5CCC90E586EA14.edm" localSheetId="0" hidden="1">#REF!</definedName>
    <definedName name="_bdm.BDC7B579740147DFBF5CCC90E586EA14.edm" hidden="1">#REF!</definedName>
    <definedName name="_bdm.BE3EF50DE36146778DAEE57FD153959B.edm" localSheetId="0" hidden="1">#REF!</definedName>
    <definedName name="_bdm.BE3EF50DE36146778DAEE57FD153959B.edm" hidden="1">#REF!</definedName>
    <definedName name="_bdm.BE4BC6B076CE4648894E432BD4BEDC16.edm" localSheetId="0" hidden="1">#REF!</definedName>
    <definedName name="_bdm.BE4BC6B076CE4648894E432BD4BEDC16.edm" hidden="1">#REF!</definedName>
    <definedName name="_bdm.BEE4FB908CB048B78E9D37956A5DD1D4.edm" localSheetId="0" hidden="1">#REF!</definedName>
    <definedName name="_bdm.BEE4FB908CB048B78E9D37956A5DD1D4.edm" hidden="1">#REF!</definedName>
    <definedName name="_bdm.BF5EC0F8B6B448C49F7F66E1E4BD13D1.edm" localSheetId="0" hidden="1">#REF!</definedName>
    <definedName name="_bdm.BF5EC0F8B6B448C49F7F66E1E4BD13D1.edm" hidden="1">#REF!</definedName>
    <definedName name="_bdm.BFEEB55270FF446FACC36AF6EC1EA3CE.edm" localSheetId="0" hidden="1">#REF!</definedName>
    <definedName name="_bdm.BFEEB55270FF446FACC36AF6EC1EA3CE.edm" hidden="1">#REF!</definedName>
    <definedName name="_bdm.C0FB05557D174697A765184770831152.edm" localSheetId="0" hidden="1">#REF!</definedName>
    <definedName name="_bdm.C0FB05557D174697A765184770831152.edm" hidden="1">#REF!</definedName>
    <definedName name="_bdm.C16FDCC0E46749588DC82CF46C125359.edm" localSheetId="0" hidden="1">#REF!</definedName>
    <definedName name="_bdm.C16FDCC0E46749588DC82CF46C125359.edm" hidden="1">#REF!</definedName>
    <definedName name="_bdm.C1975F27DA1A497C89CA935A42AD807D.edm" localSheetId="0" hidden="1">#REF!</definedName>
    <definedName name="_bdm.C1975F27DA1A497C89CA935A42AD807D.edm" hidden="1">#REF!</definedName>
    <definedName name="_bdm.C1D37022ED6948ED9E8DA95B248083C2.edm" localSheetId="0" hidden="1">#REF!</definedName>
    <definedName name="_bdm.C1D37022ED6948ED9E8DA95B248083C2.edm" hidden="1">#REF!</definedName>
    <definedName name="_bdm.C25423F00DA448E48550C87849A3CDC4.edm" localSheetId="0" hidden="1">#REF!</definedName>
    <definedName name="_bdm.C25423F00DA448E48550C87849A3CDC4.edm" hidden="1">#REF!</definedName>
    <definedName name="_bdm.C3126E557DB644B49CBAB9560D816FA0.edm" localSheetId="0" hidden="1">#REF!</definedName>
    <definedName name="_bdm.C3126E557DB644B49CBAB9560D816FA0.edm" hidden="1">#REF!</definedName>
    <definedName name="_bdm.C33CBC0667A2448BB7EF1C840AA83B10.edm" localSheetId="0" hidden="1">#REF!</definedName>
    <definedName name="_bdm.C33CBC0667A2448BB7EF1C840AA83B10.edm" hidden="1">#REF!</definedName>
    <definedName name="_bdm.C3C5DD1EDBB0459D8287CA177532854C.edm" localSheetId="0" hidden="1">#REF!</definedName>
    <definedName name="_bdm.C3C5DD1EDBB0459D8287CA177532854C.edm" hidden="1">#REF!</definedName>
    <definedName name="_bdm.C3DF6C3E2A0B4CF79504B010ECED0997.edm" localSheetId="0" hidden="1">#REF!</definedName>
    <definedName name="_bdm.C3DF6C3E2A0B4CF79504B010ECED0997.edm" hidden="1">#REF!</definedName>
    <definedName name="_bdm.C3FA4C2CD30547DFAE9E636DE3096EC1.edm" localSheetId="0" hidden="1">#REF!</definedName>
    <definedName name="_bdm.C3FA4C2CD30547DFAE9E636DE3096EC1.edm" hidden="1">#REF!</definedName>
    <definedName name="_bdm.C414042ABF8E420DB5A74B0C1200323D.edm" localSheetId="0" hidden="1">#REF!</definedName>
    <definedName name="_bdm.C414042ABF8E420DB5A74B0C1200323D.edm" hidden="1">#REF!</definedName>
    <definedName name="_bdm.C43760E4CACA4D43B459D9C55A4CCE28.edm" localSheetId="0" hidden="1">#REF!</definedName>
    <definedName name="_bdm.C43760E4CACA4D43B459D9C55A4CCE28.edm" hidden="1">#REF!</definedName>
    <definedName name="_bdm.C521A012CA79450CB5B0C4B07B04B937.edm" localSheetId="0" hidden="1">#REF!</definedName>
    <definedName name="_bdm.C521A012CA79450CB5B0C4B07B04B937.edm" hidden="1">#REF!</definedName>
    <definedName name="_bdm.C523E54792244E8492E53A0160764E16.edm" localSheetId="0" hidden="1">#REF!</definedName>
    <definedName name="_bdm.C523E54792244E8492E53A0160764E16.edm" hidden="1">#REF!</definedName>
    <definedName name="_bdm.C533A5098F95484288DA2565ABE12ABF.edm" localSheetId="0" hidden="1">#REF!</definedName>
    <definedName name="_bdm.C533A5098F95484288DA2565ABE12ABF.edm" hidden="1">#REF!</definedName>
    <definedName name="_bdm.C5F888659E714D0491D8443F3CC53DFC.edm" localSheetId="0" hidden="1">#REF!</definedName>
    <definedName name="_bdm.C5F888659E714D0491D8443F3CC53DFC.edm" hidden="1">#REF!</definedName>
    <definedName name="_bdm.C63FE7A79BA649ED8E9EA84B300AF3AD.edm" localSheetId="0" hidden="1">#REF!</definedName>
    <definedName name="_bdm.C63FE7A79BA649ED8E9EA84B300AF3AD.edm" hidden="1">#REF!</definedName>
    <definedName name="_bdm.C66BB5FBBCF14C4C99B6B61A57B0B0DB.edm" localSheetId="0" hidden="1">#REF!</definedName>
    <definedName name="_bdm.C66BB5FBBCF14C4C99B6B61A57B0B0DB.edm" hidden="1">#REF!</definedName>
    <definedName name="_bdm.C6E70611CD294D18B531B9DB5A632740.edm" localSheetId="0" hidden="1">#REF!</definedName>
    <definedName name="_bdm.C6E70611CD294D18B531B9DB5A632740.edm" hidden="1">#REF!</definedName>
    <definedName name="_bdm.C72BE31A36E44257A13749DC868B7B6E.edm" localSheetId="0" hidden="1">#REF!</definedName>
    <definedName name="_bdm.C72BE31A36E44257A13749DC868B7B6E.edm" hidden="1">#REF!</definedName>
    <definedName name="_bdm.C753B336E6BC44EF9EFE2232E857F33C.edm" localSheetId="0" hidden="1">#REF!</definedName>
    <definedName name="_bdm.C753B336E6BC44EF9EFE2232E857F33C.edm" hidden="1">#REF!</definedName>
    <definedName name="_bdm.C75E70C2D0794AE783CC0DAB1356029B.edm" localSheetId="0" hidden="1">#REF!</definedName>
    <definedName name="_bdm.C75E70C2D0794AE783CC0DAB1356029B.edm" hidden="1">#REF!</definedName>
    <definedName name="_bdm.C79BCEA46F154D30B894894A3C0FB772.edm" localSheetId="0" hidden="1">#REF!</definedName>
    <definedName name="_bdm.C79BCEA46F154D30B894894A3C0FB772.edm" hidden="1">#REF!</definedName>
    <definedName name="_bdm.C83F8612EC4847B6B8B222E1E93330FA.edm" localSheetId="0" hidden="1">#REF!</definedName>
    <definedName name="_bdm.C83F8612EC4847B6B8B222E1E93330FA.edm" hidden="1">#REF!</definedName>
    <definedName name="_bdm.C89CFD9391414015962BDC5385F38FCC.edm" localSheetId="0" hidden="1">#REF!</definedName>
    <definedName name="_bdm.C89CFD9391414015962BDC5385F38FCC.edm" hidden="1">#REF!</definedName>
    <definedName name="_bdm.C8F095EB484846A996F4F11B9D689163.edm" localSheetId="0" hidden="1">#REF!</definedName>
    <definedName name="_bdm.C8F095EB484846A996F4F11B9D689163.edm" hidden="1">#REF!</definedName>
    <definedName name="_bdm.CA30566E58C542E58B461EF36DD8F6B4.edm" localSheetId="0" hidden="1">#REF!</definedName>
    <definedName name="_bdm.CA30566E58C542E58B461EF36DD8F6B4.edm" hidden="1">#REF!</definedName>
    <definedName name="_bdm.CA31375448B34733B04CBC8C81813798.edm" localSheetId="0" hidden="1">#REF!</definedName>
    <definedName name="_bdm.CA31375448B34733B04CBC8C81813798.edm" hidden="1">#REF!</definedName>
    <definedName name="_bdm.CA65409824AE4A23B674A6FD0F2189AA.edm" localSheetId="0" hidden="1">#REF!</definedName>
    <definedName name="_bdm.CA65409824AE4A23B674A6FD0F2189AA.edm" hidden="1">#REF!</definedName>
    <definedName name="_bdm.CB15FF872CC94FB69873CF61C6EE2E5D.edm" localSheetId="0" hidden="1">#REF!</definedName>
    <definedName name="_bdm.CB15FF872CC94FB69873CF61C6EE2E5D.edm" hidden="1">#REF!</definedName>
    <definedName name="_bdm.CB45369C15B64815ACBBB9988D1F37DD.edm" localSheetId="0" hidden="1">#REF!</definedName>
    <definedName name="_bdm.CB45369C15B64815ACBBB9988D1F37DD.edm" hidden="1">#REF!</definedName>
    <definedName name="_bdm.CC889B9318BF4C3AB31807E52EF10B2D.edm" localSheetId="0" hidden="1">#REF!</definedName>
    <definedName name="_bdm.CC889B9318BF4C3AB31807E52EF10B2D.edm" hidden="1">#REF!</definedName>
    <definedName name="_bdm.CCA9D32D04424A7FBA65375DEF8E814D.edm" localSheetId="0" hidden="1">#REF!</definedName>
    <definedName name="_bdm.CCA9D32D04424A7FBA65375DEF8E814D.edm" hidden="1">#REF!</definedName>
    <definedName name="_bdm.CCC0A907D94346C78A56EE8E1A7F35A7.edm" localSheetId="0" hidden="1">#REF!</definedName>
    <definedName name="_bdm.CCC0A907D94346C78A56EE8E1A7F35A7.edm" hidden="1">#REF!</definedName>
    <definedName name="_bdm.CCCF6A0F20144978A817DF35A000A745.edm" localSheetId="0" hidden="1">#REF!</definedName>
    <definedName name="_bdm.CCCF6A0F20144978A817DF35A000A745.edm" hidden="1">#REF!</definedName>
    <definedName name="_bdm.CCE3653E6D8B4CF494BC2CD2E4F35310.edm" localSheetId="0" hidden="1">#REF!</definedName>
    <definedName name="_bdm.CCE3653E6D8B4CF494BC2CD2E4F35310.edm" hidden="1">#REF!</definedName>
    <definedName name="_bdm.CCF16E7647E64E48BF298EA7E5644971.edm" localSheetId="0" hidden="1">#REF!</definedName>
    <definedName name="_bdm.CCF16E7647E64E48BF298EA7E5644971.edm" hidden="1">#REF!</definedName>
    <definedName name="_bdm.CD09B5DBF3A643DE933C54989D20DFA5.edm" localSheetId="0" hidden="1">#REF!</definedName>
    <definedName name="_bdm.CD09B5DBF3A643DE933C54989D20DFA5.edm" hidden="1">#REF!</definedName>
    <definedName name="_bdm.CD2B903D7FEF4E81A3FC65CE6BB1D88D.edm" localSheetId="0" hidden="1">#REF!</definedName>
    <definedName name="_bdm.CD2B903D7FEF4E81A3FC65CE6BB1D88D.edm" hidden="1">#REF!</definedName>
    <definedName name="_bdm.CD3BEE11BA75455FBB67CDFA54E7B8C0.edm" localSheetId="0" hidden="1">#REF!</definedName>
    <definedName name="_bdm.CD3BEE11BA75455FBB67CDFA54E7B8C0.edm" hidden="1">#REF!</definedName>
    <definedName name="_bdm.CD5D06D6E9974CF686AC38EDFEE67327.edm" localSheetId="0" hidden="1">#REF!</definedName>
    <definedName name="_bdm.CD5D06D6E9974CF686AC38EDFEE67327.edm" hidden="1">#REF!</definedName>
    <definedName name="_bdm.CE9C11951E8444008F394E7B86F0547F.edm" localSheetId="0" hidden="1">#REF!</definedName>
    <definedName name="_bdm.CE9C11951E8444008F394E7B86F0547F.edm" hidden="1">#REF!</definedName>
    <definedName name="_bdm.CF4E933176E441ACB504C6F903AA8303.edm" localSheetId="0" hidden="1">#REF!</definedName>
    <definedName name="_bdm.CF4E933176E441ACB504C6F903AA8303.edm" hidden="1">#REF!</definedName>
    <definedName name="_bdm.CF632E0FDB654785AC4147D885F20CF9.edm" localSheetId="0" hidden="1">#REF!</definedName>
    <definedName name="_bdm.CF632E0FDB654785AC4147D885F20CF9.edm" hidden="1">#REF!</definedName>
    <definedName name="_bdm.CF923DE70FB3452F858A57CB8434DC45.edm" localSheetId="0" hidden="1">#REF!</definedName>
    <definedName name="_bdm.CF923DE70FB3452F858A57CB8434DC45.edm" hidden="1">#REF!</definedName>
    <definedName name="_bdm.D05EA1A3BB644FCF9A23485B277B6411.edm" localSheetId="0" hidden="1">#REF!</definedName>
    <definedName name="_bdm.D05EA1A3BB644FCF9A23485B277B6411.edm" hidden="1">#REF!</definedName>
    <definedName name="_bdm.D0BE999A28444A1E94199E5679E9CBC4.edm" localSheetId="0" hidden="1">#REF!</definedName>
    <definedName name="_bdm.D0BE999A28444A1E94199E5679E9CBC4.edm" hidden="1">#REF!</definedName>
    <definedName name="_bdm.D0E4350DC4C3483AA98333EB6E38D659.edm" localSheetId="0" hidden="1">#REF!</definedName>
    <definedName name="_bdm.D0E4350DC4C3483AA98333EB6E38D659.edm" hidden="1">#REF!</definedName>
    <definedName name="_bdm.D14286C7E0D1479D9F10754390506974.edm" localSheetId="0" hidden="1">#REF!</definedName>
    <definedName name="_bdm.D14286C7E0D1479D9F10754390506974.edm" hidden="1">#REF!</definedName>
    <definedName name="_bdm.D185C6EC3F714167A03C4EDBF017690F.edm" localSheetId="0" hidden="1">#REF!</definedName>
    <definedName name="_bdm.D185C6EC3F714167A03C4EDBF017690F.edm" hidden="1">#REF!</definedName>
    <definedName name="_bdm.D1EFA38DA4974DD1960448804BDE6E93.edm" localSheetId="0" hidden="1">#REF!</definedName>
    <definedName name="_bdm.D1EFA38DA4974DD1960448804BDE6E93.edm" hidden="1">#REF!</definedName>
    <definedName name="_bdm.D2164745E04E41AF83E43C4E07AB4A9F.edm" localSheetId="0" hidden="1">#REF!</definedName>
    <definedName name="_bdm.D2164745E04E41AF83E43C4E07AB4A9F.edm" hidden="1">#REF!</definedName>
    <definedName name="_bdm.D245C996666F41B5990694AD9B4E7886.edm" localSheetId="0" hidden="1">#REF!</definedName>
    <definedName name="_bdm.D245C996666F41B5990694AD9B4E7886.edm" hidden="1">#REF!</definedName>
    <definedName name="_bdm.D2E0FE1BE9D84DF1931F90825F5DA971.edm" localSheetId="0" hidden="1">#REF!</definedName>
    <definedName name="_bdm.D2E0FE1BE9D84DF1931F90825F5DA971.edm" hidden="1">#REF!</definedName>
    <definedName name="_bdm.D2E44CEF5428486686E42E34705E400D.edm" localSheetId="0" hidden="1">#REF!</definedName>
    <definedName name="_bdm.D2E44CEF5428486686E42E34705E400D.edm" hidden="1">#REF!</definedName>
    <definedName name="_bdm.D2F048FAD5AC494EBD94204B17F3B6A7.edm" localSheetId="0" hidden="1">#REF!</definedName>
    <definedName name="_bdm.D2F048FAD5AC494EBD94204B17F3B6A7.edm" hidden="1">#REF!</definedName>
    <definedName name="_bdm.D32FD3A00D7E47C09FAAF543184EABCA.edm" localSheetId="0" hidden="1">#REF!</definedName>
    <definedName name="_bdm.D32FD3A00D7E47C09FAAF543184EABCA.edm" hidden="1">#REF!</definedName>
    <definedName name="_bdm.D34B037076E44552A194E0474D596EDB.edm" localSheetId="0" hidden="1">#REF!</definedName>
    <definedName name="_bdm.D34B037076E44552A194E0474D596EDB.edm" hidden="1">#REF!</definedName>
    <definedName name="_bdm.D3B2353B780F43BE8D9B114F8C311AA2.edm" localSheetId="0" hidden="1">#REF!</definedName>
    <definedName name="_bdm.D3B2353B780F43BE8D9B114F8C311AA2.edm" hidden="1">#REF!</definedName>
    <definedName name="_bdm.D3B76A09ACB548CBA9E1C3249589FBBF.edm" localSheetId="0" hidden="1">#REF!</definedName>
    <definedName name="_bdm.D3B76A09ACB548CBA9E1C3249589FBBF.edm" hidden="1">#REF!</definedName>
    <definedName name="_bdm.D49E6669A40A47FBA5EE821AE60C0BAC.edm" localSheetId="0" hidden="1">#REF!</definedName>
    <definedName name="_bdm.D49E6669A40A47FBA5EE821AE60C0BAC.edm" hidden="1">#REF!</definedName>
    <definedName name="_bdm.D4E3C4D605064C9A8E6DA6344BE20628.edm" localSheetId="0" hidden="1">#REF!</definedName>
    <definedName name="_bdm.D4E3C4D605064C9A8E6DA6344BE20628.edm" hidden="1">#REF!</definedName>
    <definedName name="_bdm.D50CF845E8804CCAA1B7C9C5F23C057C.edm" localSheetId="0" hidden="1">#REF!</definedName>
    <definedName name="_bdm.D50CF845E8804CCAA1B7C9C5F23C057C.edm" hidden="1">#REF!</definedName>
    <definedName name="_bdm.D5476423981C409BB33FEEFA5DFF596B.edm" localSheetId="0" hidden="1">#REF!</definedName>
    <definedName name="_bdm.D5476423981C409BB33FEEFA5DFF596B.edm" hidden="1">#REF!</definedName>
    <definedName name="_bdm.D5652B7E008B4D09B21D0F4A266EE837.edm" localSheetId="0" hidden="1">#REF!</definedName>
    <definedName name="_bdm.D5652B7E008B4D09B21D0F4A266EE837.edm" hidden="1">#REF!</definedName>
    <definedName name="_bdm.D5CAF2AD157E4BC6ABC19EF23EA391A7.edm" localSheetId="0" hidden="1">#REF!</definedName>
    <definedName name="_bdm.D5CAF2AD157E4BC6ABC19EF23EA391A7.edm" hidden="1">#REF!</definedName>
    <definedName name="_bdm.D65BDB0512D1466D9FA99D78184D605C.edm" localSheetId="0" hidden="1">#REF!</definedName>
    <definedName name="_bdm.D65BDB0512D1466D9FA99D78184D605C.edm" hidden="1">#REF!</definedName>
    <definedName name="_bdm.D67E58BEFC994301A646EE274D0413A7.edm" localSheetId="0" hidden="1">#REF!</definedName>
    <definedName name="_bdm.D67E58BEFC994301A646EE274D0413A7.edm" hidden="1">#REF!</definedName>
    <definedName name="_bdm.D68F1447366B46D496E709DCB5BB5C20.edm" localSheetId="0" hidden="1">#REF!</definedName>
    <definedName name="_bdm.D68F1447366B46D496E709DCB5BB5C20.edm" hidden="1">#REF!</definedName>
    <definedName name="_bdm.D6A785428DCD4E29847ACFFC6EE70E52.edm" localSheetId="0" hidden="1">#REF!</definedName>
    <definedName name="_bdm.D6A785428DCD4E29847ACFFC6EE70E52.edm" hidden="1">#REF!</definedName>
    <definedName name="_bdm.D6DD3D15ED4E420DB116D873E923E944.edm" localSheetId="0" hidden="1">#REF!</definedName>
    <definedName name="_bdm.D6DD3D15ED4E420DB116D873E923E944.edm" hidden="1">#REF!</definedName>
    <definedName name="_bdm.D704B0B749414F9BBF5A5A3BA4DDC532.edm" localSheetId="0" hidden="1">#REF!</definedName>
    <definedName name="_bdm.D704B0B749414F9BBF5A5A3BA4DDC532.edm" hidden="1">#REF!</definedName>
    <definedName name="_bdm.D7390E17207D4C3D9251D8AB6EA40E5D.edm" localSheetId="0" hidden="1">#REF!</definedName>
    <definedName name="_bdm.D7390E17207D4C3D9251D8AB6EA40E5D.edm" hidden="1">#REF!</definedName>
    <definedName name="_bdm.D86CC7EE77B741DC90FB3BFB4D0B0B4A.edm" localSheetId="0" hidden="1">#REF!</definedName>
    <definedName name="_bdm.D86CC7EE77B741DC90FB3BFB4D0B0B4A.edm" hidden="1">#REF!</definedName>
    <definedName name="_bdm.D8CAC758D2364FAC8525379669A294C6.edm" localSheetId="0" hidden="1">#REF!</definedName>
    <definedName name="_bdm.D8CAC758D2364FAC8525379669A294C6.edm" hidden="1">#REF!</definedName>
    <definedName name="_bdm.D9D152EA886F464C94DF2529D776649E.edm" localSheetId="0" hidden="1">#REF!</definedName>
    <definedName name="_bdm.D9D152EA886F464C94DF2529D776649E.edm" hidden="1">#REF!</definedName>
    <definedName name="_bdm.DA22EF620E5E46BB8F9C9F10B778ACA1.edm" localSheetId="0" hidden="1">#REF!</definedName>
    <definedName name="_bdm.DA22EF620E5E46BB8F9C9F10B778ACA1.edm" hidden="1">#REF!</definedName>
    <definedName name="_bdm.DA9EBF77889B4EDAA9173CD581F6CD4B.edm" localSheetId="0" hidden="1">#REF!</definedName>
    <definedName name="_bdm.DA9EBF77889B4EDAA9173CD581F6CD4B.edm" hidden="1">#REF!</definedName>
    <definedName name="_bdm.DB55A338796E46F49A67A27333729236.edm" localSheetId="0" hidden="1">#REF!</definedName>
    <definedName name="_bdm.DB55A338796E46F49A67A27333729236.edm" hidden="1">#REF!</definedName>
    <definedName name="_bdm.DB6BC77C6518424391B575166ECC663F.edm" localSheetId="0" hidden="1">#REF!</definedName>
    <definedName name="_bdm.DB6BC77C6518424391B575166ECC663F.edm" hidden="1">#REF!</definedName>
    <definedName name="_bdm.DB8826A9A2FC44BBA21C23832E3BFD24.edm" localSheetId="0" hidden="1">#REF!</definedName>
    <definedName name="_bdm.DB8826A9A2FC44BBA21C23832E3BFD24.edm" hidden="1">#REF!</definedName>
    <definedName name="_bdm.DBAC007660B7419AA4015B995FF8E63F.edm" localSheetId="0" hidden="1">#REF!</definedName>
    <definedName name="_bdm.DBAC007660B7419AA4015B995FF8E63F.edm" hidden="1">#REF!</definedName>
    <definedName name="_bdm.DBBCA8D864454EF28B0D5E564DFA0FB9.edm" localSheetId="0" hidden="1">#REF!</definedName>
    <definedName name="_bdm.DBBCA8D864454EF28B0D5E564DFA0FB9.edm" hidden="1">#REF!</definedName>
    <definedName name="_bdm.DBE37C4F8DAC4898A7ED1AD38D790954.edm" localSheetId="0" hidden="1">#REF!</definedName>
    <definedName name="_bdm.DBE37C4F8DAC4898A7ED1AD38D790954.edm" hidden="1">#REF!</definedName>
    <definedName name="_bdm.DBFDDFFA7E674B2CB61B975960D9F645.edm" localSheetId="0" hidden="1">#REF!</definedName>
    <definedName name="_bdm.DBFDDFFA7E674B2CB61B975960D9F645.edm" hidden="1">#REF!</definedName>
    <definedName name="_bdm.DC01AC42F31747EC9409C411001F07AF.edm" localSheetId="0" hidden="1">#REF!</definedName>
    <definedName name="_bdm.DC01AC42F31747EC9409C411001F07AF.edm" hidden="1">#REF!</definedName>
    <definedName name="_bdm.DC2063E48E2246C7B37572D7594DE19E.edm" localSheetId="0" hidden="1">#REF!</definedName>
    <definedName name="_bdm.DC2063E48E2246C7B37572D7594DE19E.edm" hidden="1">#REF!</definedName>
    <definedName name="_bdm.DCEA3CEBFDF4440FA9BFC6F39E944C9B.edm" localSheetId="0" hidden="1">#REF!</definedName>
    <definedName name="_bdm.DCEA3CEBFDF4440FA9BFC6F39E944C9B.edm" hidden="1">#REF!</definedName>
    <definedName name="_bdm.DD2610BA508D4701BAC0B8514F2E81CA.edm" localSheetId="0" hidden="1">#REF!</definedName>
    <definedName name="_bdm.DD2610BA508D4701BAC0B8514F2E81CA.edm" hidden="1">#REF!</definedName>
    <definedName name="_bdm.DD5F371B450D4BE0B335E2DCD26CDDBC.edm" localSheetId="0" hidden="1">#REF!</definedName>
    <definedName name="_bdm.DD5F371B450D4BE0B335E2DCD26CDDBC.edm" hidden="1">#REF!</definedName>
    <definedName name="_bdm.DD8A178BC9DF4F88AD5430D701A6EAD0.edm" localSheetId="0" hidden="1">#REF!</definedName>
    <definedName name="_bdm.DD8A178BC9DF4F88AD5430D701A6EAD0.edm" hidden="1">#REF!</definedName>
    <definedName name="_bdm.DDA01D60CB2F4B25913F1E1C07C973F4.edm" localSheetId="0" hidden="1">#REF!</definedName>
    <definedName name="_bdm.DDA01D60CB2F4B25913F1E1C07C973F4.edm" hidden="1">#REF!</definedName>
    <definedName name="_bdm.DE0B09581DCC43AD89B98D0FE2132BA1.edm" localSheetId="0" hidden="1">#REF!</definedName>
    <definedName name="_bdm.DE0B09581DCC43AD89B98D0FE2132BA1.edm" hidden="1">#REF!</definedName>
    <definedName name="_bdm.DE4FA04626B74C47BE235AB1375FE2CA.edm" localSheetId="0" hidden="1">#REF!</definedName>
    <definedName name="_bdm.DE4FA04626B74C47BE235AB1375FE2CA.edm" hidden="1">#REF!</definedName>
    <definedName name="_bdm.DEED74615D1F4A6AAEB71D2EFFF517C6.edm" localSheetId="0" hidden="1">#REF!</definedName>
    <definedName name="_bdm.DEED74615D1F4A6AAEB71D2EFFF517C6.edm" hidden="1">#REF!</definedName>
    <definedName name="_bdm.DF09B8414D1248709F99DC62479D3AF4.edm" localSheetId="0" hidden="1">#REF!</definedName>
    <definedName name="_bdm.DF09B8414D1248709F99DC62479D3AF4.edm" hidden="1">#REF!</definedName>
    <definedName name="_bdm.DF40DB6DFDAF40F580067C000FBF7D37.edm" localSheetId="0" hidden="1">#REF!</definedName>
    <definedName name="_bdm.DF40DB6DFDAF40F580067C000FBF7D37.edm" hidden="1">#REF!</definedName>
    <definedName name="_bdm.DF65763EC4F444E79CF11C2C8D406C67.edm" localSheetId="0" hidden="1">#REF!</definedName>
    <definedName name="_bdm.DF65763EC4F444E79CF11C2C8D406C67.edm" hidden="1">#REF!</definedName>
    <definedName name="_bdm.DFB8EF9757A84BAD9270FFE0A57E7493.edm" localSheetId="0" hidden="1">#REF!</definedName>
    <definedName name="_bdm.DFB8EF9757A84BAD9270FFE0A57E7493.edm" hidden="1">#REF!</definedName>
    <definedName name="_bdm.E056F3DC608E4AF2A56F559A01BCF9EF.edm" localSheetId="0" hidden="1">#REF!</definedName>
    <definedName name="_bdm.E056F3DC608E4AF2A56F559A01BCF9EF.edm" hidden="1">#REF!</definedName>
    <definedName name="_bdm.E077B2A1C3D344A184154CBC22F20850.edm" localSheetId="0" hidden="1">#REF!</definedName>
    <definedName name="_bdm.E077B2A1C3D344A184154CBC22F20850.edm" hidden="1">#REF!</definedName>
    <definedName name="_bdm.E07EBEF1FE874189A02DF6DEC45ACBFE.edm" localSheetId="0" hidden="1">#REF!</definedName>
    <definedName name="_bdm.E07EBEF1FE874189A02DF6DEC45ACBFE.edm" hidden="1">#REF!</definedName>
    <definedName name="_bdm.E07ED075E57144498BA567AB3F19AE84.edm" localSheetId="0" hidden="1">#REF!</definedName>
    <definedName name="_bdm.E07ED075E57144498BA567AB3F19AE84.edm" hidden="1">#REF!</definedName>
    <definedName name="_bdm.E08BD2E6C67446449FF5B6270715E1C2.edm" localSheetId="0" hidden="1">#REF!</definedName>
    <definedName name="_bdm.E08BD2E6C67446449FF5B6270715E1C2.edm" hidden="1">#REF!</definedName>
    <definedName name="_bdm.E08E5771620540168590CFE28BA49EA5.edm" localSheetId="0" hidden="1">#REF!</definedName>
    <definedName name="_bdm.E08E5771620540168590CFE28BA49EA5.edm" hidden="1">#REF!</definedName>
    <definedName name="_bdm.E09FA2A1B08B47AB82CF2751679EA1DA.edm" localSheetId="0" hidden="1">#REF!</definedName>
    <definedName name="_bdm.E09FA2A1B08B47AB82CF2751679EA1DA.edm" hidden="1">#REF!</definedName>
    <definedName name="_bdm.E1967BF7A7D34562B352AF59DC33C1CE.edm" localSheetId="0" hidden="1">#REF!</definedName>
    <definedName name="_bdm.E1967BF7A7D34562B352AF59DC33C1CE.edm" hidden="1">#REF!</definedName>
    <definedName name="_bdm.E19F7011FEE84B998C8E16BA3DFDECA7.edm" localSheetId="0" hidden="1">#REF!</definedName>
    <definedName name="_bdm.E19F7011FEE84B998C8E16BA3DFDECA7.edm" hidden="1">#REF!</definedName>
    <definedName name="_bdm.E1E061045E4542EA8CD39CCF08ACA74A.edm" localSheetId="0" hidden="1">#REF!</definedName>
    <definedName name="_bdm.E1E061045E4542EA8CD39CCF08ACA74A.edm" hidden="1">#REF!</definedName>
    <definedName name="_bdm.E1E07294702B4E899FF24052214E7143.edm" localSheetId="0" hidden="1">#REF!</definedName>
    <definedName name="_bdm.E1E07294702B4E899FF24052214E7143.edm" hidden="1">#REF!</definedName>
    <definedName name="_bdm.E29A6874C63E4EF8AB738213F3608846.edm" localSheetId="0" hidden="1">#REF!</definedName>
    <definedName name="_bdm.E29A6874C63E4EF8AB738213F3608846.edm" hidden="1">#REF!</definedName>
    <definedName name="_bdm.E2AF9F832AF54ACF89C4EBFFABE65791.edm" localSheetId="0" hidden="1">#REF!</definedName>
    <definedName name="_bdm.E2AF9F832AF54ACF89C4EBFFABE65791.edm" hidden="1">#REF!</definedName>
    <definedName name="_bdm.E34C69AE21E847B9BE72588C1F00815D.edm" localSheetId="0" hidden="1">#REF!</definedName>
    <definedName name="_bdm.E34C69AE21E847B9BE72588C1F00815D.edm" hidden="1">#REF!</definedName>
    <definedName name="_bdm.E3B243E38F8945AE82B1B432558D020E.edm" localSheetId="0" hidden="1">#REF!</definedName>
    <definedName name="_bdm.E3B243E38F8945AE82B1B432558D020E.edm" hidden="1">#REF!</definedName>
    <definedName name="_bdm.E4437B15EA8C44B88C74BF6C42036796.edm" localSheetId="0" hidden="1">#REF!</definedName>
    <definedName name="_bdm.E4437B15EA8C44B88C74BF6C42036796.edm" hidden="1">#REF!</definedName>
    <definedName name="_bdm.E50B6E45E49845F4A6DE72781F0FA50D.edm" localSheetId="0" hidden="1">#REF!</definedName>
    <definedName name="_bdm.E50B6E45E49845F4A6DE72781F0FA50D.edm" hidden="1">#REF!</definedName>
    <definedName name="_bdm.E5FB566F805A4AB992F70164230ED488.edm" localSheetId="0" hidden="1">#REF!</definedName>
    <definedName name="_bdm.E5FB566F805A4AB992F70164230ED488.edm" hidden="1">#REF!</definedName>
    <definedName name="_bdm.E620B1A6610E42DCBB0C39AB008734FB.edm" localSheetId="0" hidden="1">#REF!</definedName>
    <definedName name="_bdm.E620B1A6610E42DCBB0C39AB008734FB.edm" hidden="1">#REF!</definedName>
    <definedName name="_bdm.E65DB76FC21042168407FBBB9FEA304E.edm" localSheetId="0" hidden="1">#REF!</definedName>
    <definedName name="_bdm.E65DB76FC21042168407FBBB9FEA304E.edm" hidden="1">#REF!</definedName>
    <definedName name="_bdm.E660C6AF49AD46E5ABC8A33E538B891A.edm" localSheetId="0" hidden="1">#REF!</definedName>
    <definedName name="_bdm.E660C6AF49AD46E5ABC8A33E538B891A.edm" hidden="1">#REF!</definedName>
    <definedName name="_bdm.E6AF126FD2B648E7881DB71B143F9A3B.edm" localSheetId="0" hidden="1">#REF!</definedName>
    <definedName name="_bdm.E6AF126FD2B648E7881DB71B143F9A3B.edm" hidden="1">#REF!</definedName>
    <definedName name="_bdm.E6D9C4D8F266493D9248E2711B66E4E3.edm" localSheetId="0" hidden="1">#REF!</definedName>
    <definedName name="_bdm.E6D9C4D8F266493D9248E2711B66E4E3.edm" hidden="1">#REF!</definedName>
    <definedName name="_bdm.E720E49161E94870A5272159B88BD56C.edm" localSheetId="0" hidden="1">#REF!</definedName>
    <definedName name="_bdm.E720E49161E94870A5272159B88BD56C.edm" hidden="1">#REF!</definedName>
    <definedName name="_bdm.E7BA1064D8654FFC9E45C380C415BF36.edm" localSheetId="0" hidden="1">#REF!</definedName>
    <definedName name="_bdm.E7BA1064D8654FFC9E45C380C415BF36.edm" hidden="1">#REF!</definedName>
    <definedName name="_bdm.E7C17FA72547449FBD06AAA87C7E5DA2.edm" localSheetId="0" hidden="1">#REF!</definedName>
    <definedName name="_bdm.E7C17FA72547449FBD06AAA87C7E5DA2.edm" hidden="1">#REF!</definedName>
    <definedName name="_bdm.E7DF92DEBFBA4CF0906376EF3D923A64.edm" localSheetId="0" hidden="1">#REF!</definedName>
    <definedName name="_bdm.E7DF92DEBFBA4CF0906376EF3D923A64.edm" hidden="1">#REF!</definedName>
    <definedName name="_bdm.E887DF2904A54BBFB05FB3C6174717FA.edm" localSheetId="0" hidden="1">#REF!</definedName>
    <definedName name="_bdm.E887DF2904A54BBFB05FB3C6174717FA.edm" hidden="1">#REF!</definedName>
    <definedName name="_bdm.E95D25A27E694B55BAC9BF90319AB9C5.edm" localSheetId="0" hidden="1">#REF!</definedName>
    <definedName name="_bdm.E95D25A27E694B55BAC9BF90319AB9C5.edm" hidden="1">#REF!</definedName>
    <definedName name="_bdm.E98C627D0D8C458299DAE70D46B537B2.edm" localSheetId="0" hidden="1">#REF!</definedName>
    <definedName name="_bdm.E98C627D0D8C458299DAE70D46B537B2.edm" hidden="1">#REF!</definedName>
    <definedName name="_bdm.E99C66683C0349CAA2F1E65805710559.edm" localSheetId="0" hidden="1">#REF!</definedName>
    <definedName name="_bdm.E99C66683C0349CAA2F1E65805710559.edm" hidden="1">#REF!</definedName>
    <definedName name="_bdm.E9CA3CC06EA249678C19B7D7D462DCE6.edm" localSheetId="0" hidden="1">#REF!</definedName>
    <definedName name="_bdm.E9CA3CC06EA249678C19B7D7D462DCE6.edm" hidden="1">#REF!</definedName>
    <definedName name="_bdm.EA07C3B7F7164A6DADEC8D9ABC504989.edm" localSheetId="0" hidden="1">#REF!</definedName>
    <definedName name="_bdm.EA07C3B7F7164A6DADEC8D9ABC504989.edm" hidden="1">#REF!</definedName>
    <definedName name="_bdm.EA51859A3CD64626808F3529D59B6AA0.edm" localSheetId="0" hidden="1">#REF!</definedName>
    <definedName name="_bdm.EA51859A3CD64626808F3529D59B6AA0.edm" hidden="1">#REF!</definedName>
    <definedName name="_bdm.EA9675535A744E369F7142C448823427.edm" localSheetId="0" hidden="1">#REF!</definedName>
    <definedName name="_bdm.EA9675535A744E369F7142C448823427.edm" hidden="1">#REF!</definedName>
    <definedName name="_bdm.EB39340347CE43119B2ADA2BD196756F.edm" localSheetId="0" hidden="1">#REF!</definedName>
    <definedName name="_bdm.EB39340347CE43119B2ADA2BD196756F.edm" hidden="1">#REF!</definedName>
    <definedName name="_bdm.EBA53A0879B946CBA547AEAC810BBDC5.edm" localSheetId="0" hidden="1">#REF!</definedName>
    <definedName name="_bdm.EBA53A0879B946CBA547AEAC810BBDC5.edm" hidden="1">#REF!</definedName>
    <definedName name="_bdm.EBC4A184A4AC493988B7BBF17AA99BBF.edm" localSheetId="0" hidden="1">#REF!</definedName>
    <definedName name="_bdm.EBC4A184A4AC493988B7BBF17AA99BBF.edm" hidden="1">#REF!</definedName>
    <definedName name="_bdm.EBF6F66DB3CD4F0DBD9D643E7269BB0D.edm" localSheetId="0" hidden="1">#REF!</definedName>
    <definedName name="_bdm.EBF6F66DB3CD4F0DBD9D643E7269BB0D.edm" hidden="1">#REF!</definedName>
    <definedName name="_bdm.EC31250A6494417E9ECE0B82E42857E3.edm" localSheetId="0" hidden="1">#REF!</definedName>
    <definedName name="_bdm.EC31250A6494417E9ECE0B82E42857E3.edm" hidden="1">#REF!</definedName>
    <definedName name="_bdm.EC4D44CBE0A0450A8E744A3D59D2AC9E.edm" localSheetId="0" hidden="1">#REF!</definedName>
    <definedName name="_bdm.EC4D44CBE0A0450A8E744A3D59D2AC9E.edm" hidden="1">#REF!</definedName>
    <definedName name="_bdm.EC6AA15104E443418627A8EC14C76A05.edm" localSheetId="0" hidden="1">#REF!</definedName>
    <definedName name="_bdm.EC6AA15104E443418627A8EC14C76A05.edm" hidden="1">#REF!</definedName>
    <definedName name="_bdm.EC98E4EA06144A1DB436B5C1D17B75C9.edm" localSheetId="0" hidden="1">#REF!</definedName>
    <definedName name="_bdm.EC98E4EA06144A1DB436B5C1D17B75C9.edm" hidden="1">#REF!</definedName>
    <definedName name="_bdm.ECA1D378B73345AC8B87A96F8ABC195D.edm" localSheetId="0" hidden="1">#REF!</definedName>
    <definedName name="_bdm.ECA1D378B73345AC8B87A96F8ABC195D.edm" hidden="1">#REF!</definedName>
    <definedName name="_bdm.ED995F08A3014BA6B1541BB408A15DD4.edm" localSheetId="0" hidden="1">#REF!</definedName>
    <definedName name="_bdm.ED995F08A3014BA6B1541BB408A15DD4.edm" hidden="1">#REF!</definedName>
    <definedName name="_bdm.EDA1233745A84682A85B8DD824D597EB.edm" localSheetId="0" hidden="1">#REF!</definedName>
    <definedName name="_bdm.EDA1233745A84682A85B8DD824D597EB.edm" hidden="1">#REF!</definedName>
    <definedName name="_bdm.EE0AD1A9EFA14A75A834E176AB16A897.edm" localSheetId="0" hidden="1">#REF!</definedName>
    <definedName name="_bdm.EE0AD1A9EFA14A75A834E176AB16A897.edm" hidden="1">#REF!</definedName>
    <definedName name="_bdm.EE64AAD9E79B436BA62BE6CC70BC56D8.edm" localSheetId="0" hidden="1">#REF!</definedName>
    <definedName name="_bdm.EE64AAD9E79B436BA62BE6CC70BC56D8.edm" hidden="1">#REF!</definedName>
    <definedName name="_bdm.F0BBC2C7EBCD43EEA326C12A910826F4.edm" localSheetId="0" hidden="1">#REF!</definedName>
    <definedName name="_bdm.F0BBC2C7EBCD43EEA326C12A910826F4.edm" hidden="1">#REF!</definedName>
    <definedName name="_bdm.F1010DBF949A4CFBAD65F827378C9F56.edm" localSheetId="0" hidden="1">#REF!</definedName>
    <definedName name="_bdm.F1010DBF949A4CFBAD65F827378C9F56.edm" hidden="1">#REF!</definedName>
    <definedName name="_bdm.F1103450C471422B8F956932F209DEBE.edm" localSheetId="0" hidden="1">#REF!</definedName>
    <definedName name="_bdm.F1103450C471422B8F956932F209DEBE.edm" hidden="1">#REF!</definedName>
    <definedName name="_bdm.F18B0EBCF412446B9881B65F24FCB736.edm" localSheetId="0" hidden="1">#REF!</definedName>
    <definedName name="_bdm.F18B0EBCF412446B9881B65F24FCB736.edm" hidden="1">#REF!</definedName>
    <definedName name="_bdm.F1A7596E6C3847F5A222865B1B7B958A.edm" localSheetId="0" hidden="1">#REF!</definedName>
    <definedName name="_bdm.F1A7596E6C3847F5A222865B1B7B958A.edm" hidden="1">#REF!</definedName>
    <definedName name="_bdm.F1BFA451184B4AD39FBF50F140A84414.edm" localSheetId="0" hidden="1">#REF!</definedName>
    <definedName name="_bdm.F1BFA451184B4AD39FBF50F140A84414.edm" hidden="1">#REF!</definedName>
    <definedName name="_bdm.F1D91B9CEE5541C3B8D0E2EA2F96EC50.edm" localSheetId="0" hidden="1">#REF!</definedName>
    <definedName name="_bdm.F1D91B9CEE5541C3B8D0E2EA2F96EC50.edm" hidden="1">#REF!</definedName>
    <definedName name="_bdm.F1DABFC26A7E416A82D0FA0BB44706FD.edm" localSheetId="0" hidden="1">#REF!</definedName>
    <definedName name="_bdm.F1DABFC26A7E416A82D0FA0BB44706FD.edm" hidden="1">#REF!</definedName>
    <definedName name="_bdm.F1DE884B0AA843919209BF1CCE3C02D5.edm" localSheetId="0" hidden="1">#REF!</definedName>
    <definedName name="_bdm.F1DE884B0AA843919209BF1CCE3C02D5.edm" hidden="1">#REF!</definedName>
    <definedName name="_bdm.F1E4982438C848B19BC9B1DB936C4816.edm" localSheetId="0" hidden="1">#REF!</definedName>
    <definedName name="_bdm.F1E4982438C848B19BC9B1DB936C4816.edm" hidden="1">#REF!</definedName>
    <definedName name="_bdm.F218EDE106D44F27AF7FF04D714E0CD0.edm" localSheetId="0" hidden="1">#REF!</definedName>
    <definedName name="_bdm.F218EDE106D44F27AF7FF04D714E0CD0.edm" hidden="1">#REF!</definedName>
    <definedName name="_bdm.F29D120F910B4837945CF22BFEEFCC56.edm" localSheetId="0" hidden="1">#REF!</definedName>
    <definedName name="_bdm.F29D120F910B4837945CF22BFEEFCC56.edm" hidden="1">#REF!</definedName>
    <definedName name="_bdm.F2CCF4ECDE5D4F9291913B0D67CC9303.edm" localSheetId="0" hidden="1">#REF!</definedName>
    <definedName name="_bdm.F2CCF4ECDE5D4F9291913B0D67CC9303.edm" hidden="1">#REF!</definedName>
    <definedName name="_bdm.F2E5B7E4F15E44DE99A3DB0F2930B4E3.edm" localSheetId="0" hidden="1">#REF!</definedName>
    <definedName name="_bdm.F2E5B7E4F15E44DE99A3DB0F2930B4E3.edm" hidden="1">#REF!</definedName>
    <definedName name="_bdm.F3111C4426854000BF345517984D2A2E.edm" localSheetId="0" hidden="1">#REF!</definedName>
    <definedName name="_bdm.F3111C4426854000BF345517984D2A2E.edm" hidden="1">#REF!</definedName>
    <definedName name="_bdm.F3818217C6C5431CBAC9DE0C14CE9830.edm" localSheetId="0" hidden="1">#REF!</definedName>
    <definedName name="_bdm.F3818217C6C5431CBAC9DE0C14CE9830.edm" hidden="1">#REF!</definedName>
    <definedName name="_bdm.F3D542B9F0D34D559BB14F4FFCE4DBA2.edm" localSheetId="0" hidden="1">#REF!</definedName>
    <definedName name="_bdm.F3D542B9F0D34D559BB14F4FFCE4DBA2.edm" hidden="1">#REF!</definedName>
    <definedName name="_bdm.F43790EE9C7F456C84C6716A2E8611C8.edm" localSheetId="0" hidden="1">#REF!</definedName>
    <definedName name="_bdm.F43790EE9C7F456C84C6716A2E8611C8.edm" hidden="1">#REF!</definedName>
    <definedName name="_bdm.F471E98DC1A54EA28DEF3C0C85A97ECC.edm" localSheetId="0" hidden="1">#REF!</definedName>
    <definedName name="_bdm.F471E98DC1A54EA28DEF3C0C85A97ECC.edm" hidden="1">#REF!</definedName>
    <definedName name="_bdm.F49BB5FCA9AE47E2B3F95EE2D7E859EF.edm" localSheetId="0" hidden="1">#REF!</definedName>
    <definedName name="_bdm.F49BB5FCA9AE47E2B3F95EE2D7E859EF.edm" hidden="1">#REF!</definedName>
    <definedName name="_bdm.F4E1811C27BD421AAF8057D08C487E4F.edm" localSheetId="0" hidden="1">#REF!</definedName>
    <definedName name="_bdm.F4E1811C27BD421AAF8057D08C487E4F.edm" hidden="1">#REF!</definedName>
    <definedName name="_bdm.F4E87138480244128F825EE4F00E9801.edm" localSheetId="0" hidden="1">#REF!</definedName>
    <definedName name="_bdm.F4E87138480244128F825EE4F00E9801.edm" hidden="1">#REF!</definedName>
    <definedName name="_bdm.F50E94D6949E4AB5BD76D0B6837A5800.edm" localSheetId="0" hidden="1">#REF!</definedName>
    <definedName name="_bdm.F50E94D6949E4AB5BD76D0B6837A5800.edm" hidden="1">#REF!</definedName>
    <definedName name="_bdm.F54A65F4642E4AF19ECADCD4D48984F7.edm" localSheetId="0" hidden="1">#REF!</definedName>
    <definedName name="_bdm.F54A65F4642E4AF19ECADCD4D48984F7.edm" hidden="1">#REF!</definedName>
    <definedName name="_bdm.F55F740F440C42C3B21216ABB09004C0.edm" localSheetId="0" hidden="1">#REF!</definedName>
    <definedName name="_bdm.F55F740F440C42C3B21216ABB09004C0.edm" hidden="1">#REF!</definedName>
    <definedName name="_bdm.F605958846454D9B9F178AD28AB5E93B.edm" localSheetId="0" hidden="1">#REF!</definedName>
    <definedName name="_bdm.F605958846454D9B9F178AD28AB5E93B.edm" hidden="1">#REF!</definedName>
    <definedName name="_bdm.F66DC545562D425499360A614C233058.edm" localSheetId="0" hidden="1">#REF!</definedName>
    <definedName name="_bdm.F66DC545562D425499360A614C233058.edm" hidden="1">#REF!</definedName>
    <definedName name="_bdm.F70AB623966C4B44B33A234C3D77E2B0.edm" localSheetId="0" hidden="1">#REF!</definedName>
    <definedName name="_bdm.F70AB623966C4B44B33A234C3D77E2B0.edm" hidden="1">#REF!</definedName>
    <definedName name="_bdm.F7F5A99131B941A8A5B9775810A27285.edm" localSheetId="0" hidden="1">#REF!</definedName>
    <definedName name="_bdm.F7F5A99131B941A8A5B9775810A27285.edm" hidden="1">#REF!</definedName>
    <definedName name="_bdm.F803D81FDC474D4A8B1E0F26C2B8D0D3.edm" localSheetId="0" hidden="1">#REF!</definedName>
    <definedName name="_bdm.F803D81FDC474D4A8B1E0F26C2B8D0D3.edm" hidden="1">#REF!</definedName>
    <definedName name="_bdm.F80C913C7C27493BA186AF43E41DA24A.edm" localSheetId="0" hidden="1">#REF!</definedName>
    <definedName name="_bdm.F80C913C7C27493BA186AF43E41DA24A.edm" hidden="1">#REF!</definedName>
    <definedName name="_bdm.F8143200A125473A85DF8409991B0D15.edm" localSheetId="0" hidden="1">#REF!</definedName>
    <definedName name="_bdm.F8143200A125473A85DF8409991B0D15.edm" hidden="1">#REF!</definedName>
    <definedName name="_bdm.F8300B226DEC4A01A4F291EA44953716.edm" localSheetId="0" hidden="1">#REF!</definedName>
    <definedName name="_bdm.F8300B226DEC4A01A4F291EA44953716.edm" hidden="1">#REF!</definedName>
    <definedName name="_bdm.F85C2D5A4DCF4CBBA08FE1F3CB37ED09.edm" localSheetId="0" hidden="1">#REF!</definedName>
    <definedName name="_bdm.F85C2D5A4DCF4CBBA08FE1F3CB37ED09.edm" hidden="1">#REF!</definedName>
    <definedName name="_bdm.F8C15A09C6F340B6BEBE944B814C2378.edm" localSheetId="0" hidden="1">#REF!</definedName>
    <definedName name="_bdm.F8C15A09C6F340B6BEBE944B814C2378.edm" hidden="1">#REF!</definedName>
    <definedName name="_bdm.F8F185DD25234A9F8F8F4340D46AD348.edm" localSheetId="0" hidden="1">#REF!</definedName>
    <definedName name="_bdm.F8F185DD25234A9F8F8F4340D46AD348.edm" hidden="1">#REF!</definedName>
    <definedName name="_bdm.F908E38E063547E4AEAC90AC9B90C1FC.edm" localSheetId="0" hidden="1">#REF!</definedName>
    <definedName name="_bdm.F908E38E063547E4AEAC90AC9B90C1FC.edm" hidden="1">#REF!</definedName>
    <definedName name="_bdm.F92899043E3A4F8DAF0324B0BD787D6F.edm" localSheetId="0" hidden="1">#REF!</definedName>
    <definedName name="_bdm.F92899043E3A4F8DAF0324B0BD787D6F.edm" hidden="1">#REF!</definedName>
    <definedName name="_bdm.F98165E561684EF5A31E1FEF7DC44BA1.edm" localSheetId="0" hidden="1">#REF!</definedName>
    <definedName name="_bdm.F98165E561684EF5A31E1FEF7DC44BA1.edm" hidden="1">#REF!</definedName>
    <definedName name="_bdm.F9DE8EF0071B49B1B025314BD484C201.edm" localSheetId="0" hidden="1">#REF!</definedName>
    <definedName name="_bdm.F9DE8EF0071B49B1B025314BD484C201.edm" hidden="1">#REF!</definedName>
    <definedName name="_bdm.FA5B23674DDA4F75B658E39C8A63C219.edm" localSheetId="0" hidden="1">#REF!</definedName>
    <definedName name="_bdm.FA5B23674DDA4F75B658E39C8A63C219.edm" hidden="1">#REF!</definedName>
    <definedName name="_bdm.FAB4014B045D44DF9D6151F602E57CC8.edm" localSheetId="0" hidden="1">#REF!</definedName>
    <definedName name="_bdm.FAB4014B045D44DF9D6151F602E57CC8.edm" hidden="1">#REF!</definedName>
    <definedName name="_bdm.FAD9ACC6D32F423DA48377D1C434AB19.edm" localSheetId="0" hidden="1">#REF!</definedName>
    <definedName name="_bdm.FAD9ACC6D32F423DA48377D1C434AB19.edm" hidden="1">#REF!</definedName>
    <definedName name="_bdm.FADC80FE37A04C69A961D0B0DC253F1D.edm" localSheetId="0" hidden="1">#REF!</definedName>
    <definedName name="_bdm.FADC80FE37A04C69A961D0B0DC253F1D.edm" hidden="1">#REF!</definedName>
    <definedName name="_bdm.FB2D7E559FEE47258FF611E06BD3AA75.edm" localSheetId="0" hidden="1">#REF!</definedName>
    <definedName name="_bdm.FB2D7E559FEE47258FF611E06BD3AA75.edm" hidden="1">#REF!</definedName>
    <definedName name="_bdm.FC1375827BE444D0AEDF4B70D5FC989F.edm" localSheetId="0" hidden="1">#REF!</definedName>
    <definedName name="_bdm.FC1375827BE444D0AEDF4B70D5FC989F.edm" hidden="1">#REF!</definedName>
    <definedName name="_bdm.FC6A39301DFD4A04919BF646B9F3C2F2.edm" localSheetId="0" hidden="1">#REF!</definedName>
    <definedName name="_bdm.FC6A39301DFD4A04919BF646B9F3C2F2.edm" hidden="1">#REF!</definedName>
    <definedName name="_bdm.FC72844D13534737A02F313540FF62C6.edm" localSheetId="0" hidden="1">#REF!</definedName>
    <definedName name="_bdm.FC72844D13534737A02F313540FF62C6.edm" hidden="1">#REF!</definedName>
    <definedName name="_bdm.FCD54EFEC39B483A9DD1F31AC53D683D.edm" localSheetId="0" hidden="1">#REF!</definedName>
    <definedName name="_bdm.FCD54EFEC39B483A9DD1F31AC53D683D.edm" hidden="1">#REF!</definedName>
    <definedName name="_bdm.FD55A0D2F6DD4CCE9291F50A00431901.edm" localSheetId="0" hidden="1">#REF!</definedName>
    <definedName name="_bdm.FD55A0D2F6DD4CCE9291F50A00431901.edm" hidden="1">#REF!</definedName>
    <definedName name="_bdm.FD67073EB22F44BBA24DAECAFD4E5777.edm" localSheetId="0" hidden="1">#REF!</definedName>
    <definedName name="_bdm.FD67073EB22F44BBA24DAECAFD4E5777.edm" hidden="1">#REF!</definedName>
    <definedName name="_bdm.FD8AC032B2944B538B0704E839244875.edm" localSheetId="0" hidden="1">#REF!</definedName>
    <definedName name="_bdm.FD8AC032B2944B538B0704E839244875.edm" hidden="1">#REF!</definedName>
    <definedName name="_bdm.FDBA418564F342D3B46B489B602B654F.edm" localSheetId="0" hidden="1">#REF!</definedName>
    <definedName name="_bdm.FDBA418564F342D3B46B489B602B654F.edm" hidden="1">#REF!</definedName>
    <definedName name="_bdm.FDC15A5AA6D24D0289BB41E47EF9A321.edm" localSheetId="0" hidden="1">#REF!</definedName>
    <definedName name="_bdm.FDC15A5AA6D24D0289BB41E47EF9A321.edm" hidden="1">#REF!</definedName>
    <definedName name="_bdm.FDEC38038B2F408899BD2243A847F060.edm" localSheetId="0" hidden="1">#REF!</definedName>
    <definedName name="_bdm.FDEC38038B2F408899BD2243A847F060.edm" hidden="1">#REF!</definedName>
    <definedName name="_bdm.FE006D754D9142EC8F65CA4BA28A409B.edm" localSheetId="0" hidden="1">#REF!</definedName>
    <definedName name="_bdm.FE006D754D9142EC8F65CA4BA28A409B.edm" hidden="1">#REF!</definedName>
    <definedName name="_bdm.FE7BB2EE940E4B179B5955BD21516495.edm" localSheetId="0" hidden="1">#REF!</definedName>
    <definedName name="_bdm.FE7BB2EE940E4B179B5955BD21516495.edm" hidden="1">#REF!</definedName>
    <definedName name="_bdm.FEF141636F914E3CB83CC44917CCB206.edm" localSheetId="0" hidden="1">#REF!</definedName>
    <definedName name="_bdm.FEF141636F914E3CB83CC44917CCB206.edm" hidden="1">#REF!</definedName>
    <definedName name="_bdm.FF16E5E29B034EB08BB7424841533743.edm" localSheetId="0" hidden="1">#REF!</definedName>
    <definedName name="_bdm.FF16E5E29B034EB08BB7424841533743.edm" hidden="1">#REF!</definedName>
    <definedName name="_bdm.FFC75D85933A4A29BEAF4CE1F77C1E19.edm" localSheetId="0" hidden="1">#REF!</definedName>
    <definedName name="_bdm.FFC75D85933A4A29BEAF4CE1F77C1E19.edm" hidden="1">#REF!</definedName>
    <definedName name="_Fill" localSheetId="0" hidden="1">#REF!</definedName>
    <definedName name="_Fill" hidden="1">#REF!</definedName>
    <definedName name="_fillp" localSheetId="0" hidden="1">#REF!</definedName>
    <definedName name="_fillp" hidden="1">#REF!</definedName>
    <definedName name="_FillPP" localSheetId="0" hidden="1">#REF!</definedName>
    <definedName name="_FillPP" hidden="1">#REF!</definedName>
    <definedName name="_xlnm._FilterDatabase" localSheetId="1" hidden="1">Calcs!#REF!</definedName>
    <definedName name="_xlnm._FilterDatabase" localSheetId="4" hidden="1">Codes!#REF!</definedName>
    <definedName name="_Key1" localSheetId="1" hidden="1">#REF!</definedName>
    <definedName name="_Key1" localSheetId="4" hidden="1">#REF!</definedName>
    <definedName name="_Key1" localSheetId="0" hidden="1">#REF!</definedName>
    <definedName name="_Key1" hidden="1">#REF!</definedName>
    <definedName name="_Order1" hidden="1">255</definedName>
    <definedName name="_Order2" hidden="1">255</definedName>
    <definedName name="_Screening3" localSheetId="0" hidden="1">#REF!</definedName>
    <definedName name="_Screening3" hidden="1">#REF!</definedName>
    <definedName name="_Sort" localSheetId="0" hidden="1">#REF!</definedName>
    <definedName name="_Sort" hidden="1">#REF!</definedName>
    <definedName name="_Table1_In1" localSheetId="0" hidden="1">#REF!</definedName>
    <definedName name="_Table1_In1" hidden="1">#REF!</definedName>
    <definedName name="_Table1_Out" localSheetId="0" hidden="1">#REF!</definedName>
    <definedName name="_Table1_Out" hidden="1">#REF!</definedName>
    <definedName name="_Table2_In1" localSheetId="0" hidden="1">#REF!</definedName>
    <definedName name="_Table2_In1" hidden="1">#REF!</definedName>
    <definedName name="_Table2_In2" localSheetId="0" hidden="1">#REF!</definedName>
    <definedName name="_Table2_In2" hidden="1">#REF!</definedName>
    <definedName name="_Table2_In3" localSheetId="0" hidden="1">#REF!</definedName>
    <definedName name="_Table2_In3" hidden="1">#REF!</definedName>
    <definedName name="_Table2_In4" localSheetId="0" hidden="1">#REF!</definedName>
    <definedName name="_Table2_In4" hidden="1">#REF!</definedName>
    <definedName name="_Table2_Out" localSheetId="0" hidden="1">#REF!</definedName>
    <definedName name="_Table2_Out" hidden="1">#REF!</definedName>
    <definedName name="_Table3_In2" localSheetId="0" hidden="1">#REF!</definedName>
    <definedName name="_Table3_In2" hidden="1">#REF!</definedName>
    <definedName name="a" localSheetId="0" hidden="1">#REF!</definedName>
    <definedName name="a" hidden="1">#REF!</definedName>
    <definedName name="AA" localSheetId="1" hidden="1">{#N/A,#N/A,FALSE,"Projections";#N/A,#N/A,FALSE,"Multiples Valuation";#N/A,#N/A,FALSE,"LBO";#N/A,#N/A,FALSE,"Multiples_Sensitivity";#N/A,#N/A,FALSE,"Summary"}</definedName>
    <definedName name="AA" localSheetId="4" hidden="1">{#N/A,#N/A,FALSE,"Projections";#N/A,#N/A,FALSE,"Multiples Valuation";#N/A,#N/A,FALSE,"LBO";#N/A,#N/A,FALSE,"Multiples_Sensitivity";#N/A,#N/A,FALSE,"Summary"}</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1" hidden="1">{#N/A,#N/A,TRUE,"Report"}</definedName>
    <definedName name="ab" localSheetId="4" hidden="1">{#N/A,#N/A,TRUE,"Report"}</definedName>
    <definedName name="ab" localSheetId="0" hidden="1">{#N/A,#N/A,TRUE,"Report"}</definedName>
    <definedName name="ab" hidden="1">{#N/A,#N/A,TRUE,"Report"}</definedName>
    <definedName name="abc" localSheetId="1" hidden="1">{"histincome",#N/A,FALSE,"hyfins";"closing balance",#N/A,FALSE,"hyfins"}</definedName>
    <definedName name="abc" localSheetId="4" hidden="1">{"histincome",#N/A,FALSE,"hyfins";"closing balance",#N/A,FALSE,"hyfins"}</definedName>
    <definedName name="abc" localSheetId="0" hidden="1">{"histincome",#N/A,FALSE,"hyfins";"closing balance",#N/A,FALSE,"hyfins"}</definedName>
    <definedName name="abc" hidden="1">{"histincome",#N/A,FALSE,"hyfins";"closing balance",#N/A,FALSE,"hyfins"}</definedName>
    <definedName name="abcd" localSheetId="1" hidden="1">{"assumptions",#N/A,FALSE,"Assumption Summary";"proforma97",#N/A,FALSE,"97 pro forma";"sensitivity97",#N/A,FALSE,"97 sensitivity ";"proforma98",#N/A,FALSE,"98 pro forma";"sensitivity98",#N/A,FALSE,"98 sensitivity"}</definedName>
    <definedName name="abcd" localSheetId="4" hidden="1">{"assumptions",#N/A,FALSE,"Assumption Summary";"proforma97",#N/A,FALSE,"97 pro forma";"sensitivity97",#N/A,FALSE,"97 sensitivity ";"proforma98",#N/A,FALSE,"98 pro forma";"sensitivity98",#N/A,FALSE,"98 sensitivity"}</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1" hidden="1">{#N/A,#N/A,TRUE,"Report"}</definedName>
    <definedName name="ac" localSheetId="4" hidden="1">{#N/A,#N/A,TRUE,"Report"}</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QUISITION_ER" localSheetId="1">Calcs!#REF!</definedName>
    <definedName name="ACQUISITION_ER">Codes!$E$457</definedName>
    <definedName name="ACwvu.ADM._.GEN._.MGMNT._.DETAIL." localSheetId="0" hidden="1">#REF!</definedName>
    <definedName name="ACwvu.ADM._.GEN._.MGMNT._.DETAIL." hidden="1">#REF!</definedName>
    <definedName name="ACwvu.Analysis1H95." localSheetId="0" hidden="1">#REF!</definedName>
    <definedName name="ACwvu.Analysis1H95." hidden="1">#REF!</definedName>
    <definedName name="ACwvu.Analysis1Q95." localSheetId="0" hidden="1">#REF!</definedName>
    <definedName name="ACwvu.Analysis1Q95." hidden="1">#REF!</definedName>
    <definedName name="ACwvu.Analysis2Q95." localSheetId="0" hidden="1">#REF!</definedName>
    <definedName name="ACwvu.Analysis2Q95." hidden="1">#REF!</definedName>
    <definedName name="ACwvu.inputs._.raw._.data." localSheetId="0" hidden="1">#REF!</definedName>
    <definedName name="ACwvu.inputs._.raw._.data." hidden="1">#REF!</definedName>
    <definedName name="ACwvu.Margin._.Summary." localSheetId="0" hidden="1">#REF!</definedName>
    <definedName name="ACwvu.Margin._.Summary." hidden="1">#REF!</definedName>
    <definedName name="ACwvu.STORAGE._.RENTS." localSheetId="0" hidden="1">#REF!</definedName>
    <definedName name="ACwvu.STORAGE._.RENTS." hidden="1">#REF!</definedName>
    <definedName name="ACwvu.summary1." localSheetId="0" hidden="1">#REF!</definedName>
    <definedName name="ACwvu.summary1." hidden="1">#REF!</definedName>
    <definedName name="ACwvu.summary2." localSheetId="0" hidden="1">#REF!</definedName>
    <definedName name="ACwvu.summary2." hidden="1">#REF!</definedName>
    <definedName name="ACwvu.summary3." localSheetId="0" hidden="1">#REF!</definedName>
    <definedName name="ACwvu.summary3." hidden="1">#REF!</definedName>
    <definedName name="ad" localSheetId="1" hidden="1">{#N/A,#N/A,TRUE,"Report"}</definedName>
    <definedName name="ad" localSheetId="4" hidden="1">{#N/A,#N/A,TRUE,"Report"}</definedName>
    <definedName name="ad" localSheetId="0" hidden="1">{#N/A,#N/A,TRUE,"Report"}</definedName>
    <definedName name="ad" hidden="1">{#N/A,#N/A,TRUE,"Report"}</definedName>
    <definedName name="ADEV" localSheetId="1">Calcs!#REF!</definedName>
    <definedName name="ADEV" localSheetId="4">Codes!#REF!</definedName>
    <definedName name="ae" localSheetId="1" hidden="1">{#N/A,#N/A,TRUE,"Report"}</definedName>
    <definedName name="ae" localSheetId="4" hidden="1">{#N/A,#N/A,TRUE,"Report"}</definedName>
    <definedName name="ae" localSheetId="0" hidden="1">{#N/A,#N/A,TRUE,"Report"}</definedName>
    <definedName name="ae" hidden="1">{#N/A,#N/A,TRUE,"Report"}</definedName>
    <definedName name="ag" localSheetId="1" hidden="1">{#N/A,#N/A,TRUE,"Report"}</definedName>
    <definedName name="ag" localSheetId="4" hidden="1">{#N/A,#N/A,TRUE,"Report"}</definedName>
    <definedName name="ag" localSheetId="0" hidden="1">{#N/A,#N/A,TRUE,"Report"}</definedName>
    <definedName name="ag" hidden="1">{#N/A,#N/A,TRUE,"Report"}</definedName>
    <definedName name="ANNUALEXP_ER" localSheetId="1">Calcs!#REF!</definedName>
    <definedName name="ANNUALEXP_ER">Codes!$E$162</definedName>
    <definedName name="ANNUALEXP_V" localSheetId="1">Calcs!#REF!</definedName>
    <definedName name="ANNUALEXP_V">Codes!$E$1211</definedName>
    <definedName name="ANNUALREV_V" localSheetId="1">Calcs!#REF!</definedName>
    <definedName name="ANNUALREV_V">Codes!$E$1207</definedName>
    <definedName name="ANNUALREVER" localSheetId="1">Calcs!#REF!</definedName>
    <definedName name="ANNUALREVER" localSheetId="4">Codes!$E$154</definedName>
    <definedName name="ANNUALREVF" localSheetId="1">Calcs!#REF!</definedName>
    <definedName name="ANNUALREVF" localSheetId="4">Codes!#REF!</definedName>
    <definedName name="anscount" hidden="1">1</definedName>
    <definedName name="anything"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localSheetId="0" hidden="1">#REF!</definedName>
    <definedName name="APPRZONE" hidden="1">#REF!</definedName>
    <definedName name="ARR_ER" localSheetId="1">Calcs!#REF!</definedName>
    <definedName name="ARR_ER">Codes!$E$648</definedName>
    <definedName name="as" localSheetId="1" hidden="1">{"AT","COMPANIES",TRUE}</definedName>
    <definedName name="as" localSheetId="4" hidden="1">{"AT","COMPANIES",TRUE}</definedName>
    <definedName name="as" localSheetId="0" hidden="1">{"AT","COMPANIES",TRUE}</definedName>
    <definedName name="as" hidden="1">{"AT","COMPANIES",TRUE}</definedName>
    <definedName name="AS2DocOpenMode" hidden="1">"AS2DocumentEdit"</definedName>
    <definedName name="asdf" localSheetId="0" hidden="1">#REF!</definedName>
    <definedName name="asdf" hidden="1">#REF!</definedName>
    <definedName name="asdfasdf" localSheetId="1" hidden="1">{#N/A,#N/A,FALSE,"TS";#N/A,#N/A,FALSE,"Combo";#N/A,#N/A,FALSE,"FAIR";#N/A,#N/A,FALSE,"RBC";#N/A,#N/A,FALSE,"xxxx";#N/A,#N/A,FALSE,"A_D";#N/A,#N/A,FALSE,"WACC";#N/A,#N/A,FALSE,"DCF";#N/A,#N/A,FALSE,"LBO";#N/A,#N/A,FALSE,"AcqMults";#N/A,#N/A,FALSE,"CompMults"}</definedName>
    <definedName name="asdfasdf" localSheetId="4" hidden="1">{#N/A,#N/A,FALSE,"TS";#N/A,#N/A,FALSE,"Combo";#N/A,#N/A,FALSE,"FAIR";#N/A,#N/A,FALSE,"RBC";#N/A,#N/A,FALSE,"xxxx";#N/A,#N/A,FALSE,"A_D";#N/A,#N/A,FALSE,"WACC";#N/A,#N/A,FALSE,"DCF";#N/A,#N/A,FALSE,"LBO";#N/A,#N/A,FALSE,"AcqMults";#N/A,#N/A,FALSE,"CompMults"}</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1" hidden="1">{"ReportTop",#N/A,FALSE,"report top"}</definedName>
    <definedName name="asdfasdfasd" localSheetId="4" hidden="1">{"ReportTop",#N/A,FALSE,"report top"}</definedName>
    <definedName name="asdfasdfasd" localSheetId="0" hidden="1">{"ReportTop",#N/A,FALSE,"report top"}</definedName>
    <definedName name="asdfasdfasd" hidden="1">{"ReportTop",#N/A,FALSE,"report top"}</definedName>
    <definedName name="asdfasdfasd_1" localSheetId="1" hidden="1">{"ReportTop",#N/A,FALSE,"report top"}</definedName>
    <definedName name="asdfasdfasd_1" localSheetId="4" hidden="1">{"ReportTop",#N/A,FALSE,"report top"}</definedName>
    <definedName name="asdfasdfasd_1" localSheetId="0" hidden="1">{"ReportTop",#N/A,FALSE,"report top"}</definedName>
    <definedName name="asdfasdfasd_1" hidden="1">{"ReportTop",#N/A,FALSE,"report top"}</definedName>
    <definedName name="asdfasdfasd_2" localSheetId="1" hidden="1">{"ReportTop",#N/A,FALSE,"report top"}</definedName>
    <definedName name="asdfasdfasd_2" localSheetId="4" hidden="1">{"ReportTop",#N/A,FALSE,"report top"}</definedName>
    <definedName name="asdfasdfasd_2" localSheetId="0" hidden="1">{"ReportTop",#N/A,FALSE,"report top"}</definedName>
    <definedName name="asdfasdfasd_2" hidden="1">{"ReportTop",#N/A,FALSE,"report top"}</definedName>
    <definedName name="asdfasdfasd_3" localSheetId="1" hidden="1">{"ReportTop",#N/A,FALSE,"report top"}</definedName>
    <definedName name="asdfasdfasd_3" localSheetId="4" hidden="1">{"ReportTop",#N/A,FALSE,"report top"}</definedName>
    <definedName name="asdfasdfasd_3" localSheetId="0" hidden="1">{"ReportTop",#N/A,FALSE,"report top"}</definedName>
    <definedName name="asdfasdfasd_3" hidden="1">{"ReportTop",#N/A,FALSE,"report top"}</definedName>
    <definedName name="asdfasdfasd_4" localSheetId="1" hidden="1">{"ReportTop",#N/A,FALSE,"report top"}</definedName>
    <definedName name="asdfasdfasd_4" localSheetId="4" hidden="1">{"ReportTop",#N/A,FALSE,"report top"}</definedName>
    <definedName name="asdfasdfasd_4" localSheetId="0" hidden="1">{"ReportTop",#N/A,FALSE,"report top"}</definedName>
    <definedName name="asdfasdfasd_4" hidden="1">{"ReportTop",#N/A,FALSE,"report top"}</definedName>
    <definedName name="asdfasdfasd_5" localSheetId="1" hidden="1">{"ReportTop",#N/A,FALSE,"report top"}</definedName>
    <definedName name="asdfasdfasd_5" localSheetId="4" hidden="1">{"ReportTop",#N/A,FALSE,"report top"}</definedName>
    <definedName name="asdfasdfasd_5" localSheetId="0" hidden="1">{"ReportTop",#N/A,FALSE,"report top"}</definedName>
    <definedName name="asdfasdfasd_5" hidden="1">{"ReportTop",#N/A,FALSE,"report top"}</definedName>
    <definedName name="asdfasdre"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SSET_F" localSheetId="1">Calcs!#REF!</definedName>
    <definedName name="ASSET_F">Codes!$E$2224</definedName>
    <definedName name="ASSET_R" localSheetId="1">Calcs!#REF!</definedName>
    <definedName name="ASSET_R" localSheetId="4">Codes!#REF!</definedName>
    <definedName name="ASSETCHANGE_R" localSheetId="1">Calcs!#REF!</definedName>
    <definedName name="ASSETCHANGE_R" localSheetId="4">Codes!$E$712</definedName>
    <definedName name="ASSETVOL_VV" localSheetId="1">Calcs!#REF!</definedName>
    <definedName name="ASSETVOL_VV">Codes!#REF!</definedName>
    <definedName name="ASSSETVOL_EV" localSheetId="1">Calcs!#REF!</definedName>
    <definedName name="ASSSETVOL_EV">Codes!#REF!</definedName>
    <definedName name="AUto1" localSheetId="1" hidden="1">{#N/A,#N/A,FALSE,"Sheet1"}</definedName>
    <definedName name="AUto1" localSheetId="4" hidden="1">{#N/A,#N/A,FALSE,"Sheet1"}</definedName>
    <definedName name="AUto1" localSheetId="0" hidden="1">{#N/A,#N/A,FALSE,"Sheet1"}</definedName>
    <definedName name="AUto1" hidden="1">{#N/A,#N/A,FALSE,"Sheet1"}</definedName>
    <definedName name="AUto2" localSheetId="1" hidden="1">{#N/A,#N/A,FALSE,"Sheet1"}</definedName>
    <definedName name="AUto2" localSheetId="4" hidden="1">{#N/A,#N/A,FALSE,"Sheet1"}</definedName>
    <definedName name="AUto2" localSheetId="0" hidden="1">{#N/A,#N/A,FALSE,"Sheet1"}</definedName>
    <definedName name="AUto2" hidden="1">{#N/A,#N/A,FALSE,"Sheet1"}</definedName>
    <definedName name="AVGPRICE_A" localSheetId="1">Calcs!#REF!</definedName>
    <definedName name="AVGPRICE_A">Codes!$E$241</definedName>
    <definedName name="AVGPRICECOGS_A" localSheetId="1">Calcs!#REF!</definedName>
    <definedName name="AVGPRICECOGS_A">Codes!$E$250</definedName>
    <definedName name="AZMatch" localSheetId="0" hidden="1">#REF!</definedName>
    <definedName name="AZMatch" hidden="1">#REF!</definedName>
    <definedName name="b"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1" hidden="1">{"EBITDA",#N/A,TRUE,"P&amp;L Net of Disc Ops";"output net of disc ops",#N/A,TRUE,"Revenue";"input",#N/A,TRUE,"Revenue";"output",#N/A,TRUE,"DC";"Input",#N/A,TRUE,"DC";"MTN and MCN",#N/A,TRUE,"Margin";"output detail line items",#N/A,TRUE,"SGA";"personnel by year",#N/A,TRUE,"Payroll";#N/A,#N/A,TRUE,"CapEx"}</definedName>
    <definedName name="bam" localSheetId="4" hidden="1">{"EBITDA",#N/A,TRUE,"P&amp;L Net of Disc Ops";"output net of disc ops",#N/A,TRUE,"Revenue";"input",#N/A,TRUE,"Revenue";"output",#N/A,TRUE,"DC";"Input",#N/A,TRUE,"DC";"MTN and MCN",#N/A,TRUE,"Margin";"output detail line items",#N/A,TRUE,"SGA";"personnel by year",#N/A,TRUE,"Payroll";#N/A,#N/A,TRUE,"CapEx"}</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1" hidden="1">{#N/A,#N/A,TRUE,"Report"}</definedName>
    <definedName name="bd" localSheetId="4" hidden="1">{#N/A,#N/A,TRUE,"Report"}</definedName>
    <definedName name="bd" localSheetId="0" hidden="1">{#N/A,#N/A,TRUE,"Report"}</definedName>
    <definedName name="bd" hidden="1">{#N/A,#N/A,TRUE,"Report"}</definedName>
    <definedName name="bdd" localSheetId="1" hidden="1">{#N/A,#N/A,TRUE,"Report"}</definedName>
    <definedName name="bdd" localSheetId="4" hidden="1">{#N/A,#N/A,TRUE,"Report"}</definedName>
    <definedName name="bdd" localSheetId="0" hidden="1">{#N/A,#N/A,TRUE,"Report"}</definedName>
    <definedName name="bdd" hidden="1">{#N/A,#N/A,TRUE,"Report"}</definedName>
    <definedName name="Bear" localSheetId="1" hidden="1">{#N/A,#N/A,FALSE,"TS";#N/A,#N/A,FALSE,"Combo";#N/A,#N/A,FALSE,"FAIR";#N/A,#N/A,FALSE,"RBC";#N/A,#N/A,FALSE,"xxxx";#N/A,#N/A,FALSE,"A_D";#N/A,#N/A,FALSE,"WACC";#N/A,#N/A,FALSE,"DCF";#N/A,#N/A,FALSE,"LBO";#N/A,#N/A,FALSE,"AcqMults";#N/A,#N/A,FALSE,"CompMults"}</definedName>
    <definedName name="Bear" localSheetId="4" hidden="1">{#N/A,#N/A,FALSE,"TS";#N/A,#N/A,FALSE,"Combo";#N/A,#N/A,FALSE,"FAIR";#N/A,#N/A,FALSE,"RBC";#N/A,#N/A,FALSE,"xxxx";#N/A,#N/A,FALSE,"A_D";#N/A,#N/A,FALSE,"WACC";#N/A,#N/A,FALSE,"DCF";#N/A,#N/A,FALSE,"LBO";#N/A,#N/A,FALSE,"AcqMults";#N/A,#N/A,FALSE,"CompMults"}</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ginningMonth">#REF!</definedName>
    <definedName name="BENEFITSLOAD_R" localSheetId="1">Calcs!#REF!</definedName>
    <definedName name="BENEFITSLOAD_R">Codes!#REF!</definedName>
    <definedName name="BLPH1" localSheetId="0" hidden="1">#REF!</definedName>
    <definedName name="BLPH1" hidden="1">#REF!</definedName>
    <definedName name="BLPH10" localSheetId="0" hidden="1">#REF!</definedName>
    <definedName name="BLPH10" hidden="1">#REF!</definedName>
    <definedName name="BLPH11" localSheetId="0" hidden="1">#REF!</definedName>
    <definedName name="BLPH11" hidden="1">#REF!</definedName>
    <definedName name="BLPH2" localSheetId="0" hidden="1">#REF!</definedName>
    <definedName name="BLPH2" hidden="1">#REF!</definedName>
    <definedName name="BLPH3" localSheetId="0" hidden="1">#REF!</definedName>
    <definedName name="BLPH3" hidden="1">#REF!</definedName>
    <definedName name="BLPH4" localSheetId="0" hidden="1">#REF!</definedName>
    <definedName name="BLPH4" hidden="1">#REF!</definedName>
    <definedName name="BLPH5" localSheetId="0" hidden="1">#REF!</definedName>
    <definedName name="BLPH5" hidden="1">#REF!</definedName>
    <definedName name="BLPH6" localSheetId="0" hidden="1">#REF!</definedName>
    <definedName name="BLPH6" hidden="1">#REF!</definedName>
    <definedName name="BLPH7" localSheetId="0" hidden="1">#REF!</definedName>
    <definedName name="BLPH7" hidden="1">#REF!</definedName>
    <definedName name="BLPH8" localSheetId="0" hidden="1">#REF!</definedName>
    <definedName name="BLPH8" hidden="1">#REF!</definedName>
    <definedName name="BLPH9" localSheetId="0" hidden="1">#REF!</definedName>
    <definedName name="BLPH9" hidden="1">#REF!</definedName>
    <definedName name="BM" localSheetId="1" hidden="1">{"EBITDA",#N/A,TRUE,"P&amp;L Net of Disc Ops";"output net of disc ops",#N/A,TRUE,"Revenue";"input",#N/A,TRUE,"Revenue";"output",#N/A,TRUE,"DC";"Input",#N/A,TRUE,"DC";"MTN and MCN",#N/A,TRUE,"Margin";"output detail line items",#N/A,TRUE,"SGA";"personnel by year",#N/A,TRUE,"Payroll";#N/A,#N/A,TRUE,"CapEx"}</definedName>
    <definedName name="BM" localSheetId="4" hidden="1">{"EBITDA",#N/A,TRUE,"P&amp;L Net of Disc Ops";"output net of disc ops",#N/A,TRUE,"Revenue";"input",#N/A,TRUE,"Revenue";"output",#N/A,TRUE,"DC";"Input",#N/A,TRUE,"DC";"MTN and MCN",#N/A,TRUE,"Margin";"output detail line items",#N/A,TRUE,"SGA";"personnel by year",#N/A,TRUE,"Payroll";#N/A,#N/A,TRUE,"CapEx"}</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localSheetId="0" hidden="1">#REF!</definedName>
    <definedName name="BORRATE" hidden="1">#REF!</definedName>
    <definedName name="BR" localSheetId="1">Calcs!#REF!</definedName>
    <definedName name="BR" localSheetId="4">Codes!#REF!</definedName>
    <definedName name="BSPRINT" localSheetId="0" hidden="1">#REF!</definedName>
    <definedName name="BSPRINT" hidden="1">#REF!</definedName>
    <definedName name="CalcdTenor" hidden="1">#N/A</definedName>
    <definedName name="CAPACITYCOST_V" localSheetId="1">Calcs!#REF!</definedName>
    <definedName name="CAPACITYCOST_V" localSheetId="4">Codes!$E$619</definedName>
    <definedName name="CAPACITYOLDV" localSheetId="1">Calcs!#REF!</definedName>
    <definedName name="CAPACITYOLDV" localSheetId="4">Codes!$D$615</definedName>
    <definedName name="CAPACITYV" localSheetId="1">Calcs!#REF!</definedName>
    <definedName name="CAPACITYV" localSheetId="4">Codes!#REF!</definedName>
    <definedName name="CAPMULTIPLY" localSheetId="0" hidden="1">#REF!</definedName>
    <definedName name="CAPMULTIPLY" hidden="1">#REF!</definedName>
    <definedName name="CEP" localSheetId="1" hidden="1">{"assumptions",#N/A,FALSE,"Assumption Summary";"proforma97",#N/A,FALSE,"97 pro forma";"sensitivity97",#N/A,FALSE,"97 sensitivity ";"proforma98",#N/A,FALSE,"98 pro forma";"sensitivity98",#N/A,FALSE,"98 sensitivity"}</definedName>
    <definedName name="CEP" localSheetId="4" hidden="1">{"assumptions",#N/A,FALSE,"Assumption Summary";"proforma97",#N/A,FALSE,"97 pro forma";"sensitivity97",#N/A,FALSE,"97 sensitivity ";"proforma98",#N/A,FALSE,"98 pro forma";"sensitivity98",#N/A,FALSE,"98 sensitivity"}</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HANGE_V" localSheetId="1">Calcs!#REF!</definedName>
    <definedName name="CHANGE_V" localSheetId="4">Codes!$E$1156</definedName>
    <definedName name="CHECKPERCENTV" localSheetId="1">Calcs!#REF!</definedName>
    <definedName name="CHECKPERCENTV" localSheetId="4">Codes!$E$1159</definedName>
    <definedName name="CHECKV" localSheetId="1">Calcs!#REF!</definedName>
    <definedName name="CHECKV" localSheetId="4">Codes!#REF!</definedName>
    <definedName name="CIQWBGuid" hidden="1">"ad5d3d74-400a-4444-8915-29b4d828f51f"</definedName>
    <definedName name="Circularity_Breaker">Misc.!$B$4</definedName>
    <definedName name="CircularityBreaker">#REF!</definedName>
    <definedName name="CORPOHCAT_ER" localSheetId="1">Calcs!#REF!</definedName>
    <definedName name="CORPOHCAT_ER">Codes!#REF!</definedName>
    <definedName name="CORPOHCATF" localSheetId="1">Calcs!#REF!</definedName>
    <definedName name="CORPOHCATF" localSheetId="4">Codes!#REF!</definedName>
    <definedName name="costcategory" localSheetId="0" hidden="1">#REF!</definedName>
    <definedName name="costcategory" hidden="1">#REF!</definedName>
    <definedName name="COSTINFOTBL" localSheetId="0" hidden="1">#REF!</definedName>
    <definedName name="COSTINFOTBL" hidden="1">#REF!</definedName>
    <definedName name="COSTLIST_F" localSheetId="1">Calcs!#REF!</definedName>
    <definedName name="COSTLIST_F" localSheetId="4">Codes!$E$608</definedName>
    <definedName name="COSTLISTV" localSheetId="1">Calcs!#REF!</definedName>
    <definedName name="COSTLISTV" localSheetId="4">Codes!$E$601</definedName>
    <definedName name="CREDITSCORE" localSheetId="0" hidden="1">#REF!</definedName>
    <definedName name="CREDITSCORE" hidden="1">#REF!</definedName>
    <definedName name="CUMASSETS_V" localSheetId="1">Calcs!#REF!</definedName>
    <definedName name="CUMASSETS_V" localSheetId="4">Codes!$E$560</definedName>
    <definedName name="CUMCAPACITYV" localSheetId="1">Calcs!#REF!</definedName>
    <definedName name="CUMCAPACITYV" localSheetId="4">Codes!$E$624</definedName>
    <definedName name="CURRENTASSETDSOIS" localSheetId="1">Calcs!#REF!</definedName>
    <definedName name="CURRENTASSETDSOIS" localSheetId="4">Codes!$E$363</definedName>
    <definedName name="CURRENTASSETOFFSETIS" localSheetId="1">Calcs!#REF!</definedName>
    <definedName name="CURRENTASSETOFFSETIS" localSheetId="4">Codes!$E$384</definedName>
    <definedName name="CURRENTASSETSDSO_R" localSheetId="1">Calcs!#REF!</definedName>
    <definedName name="CURRENTASSETSDSO_R">Codes!$E$400</definedName>
    <definedName name="CURRENTASSETSDSO_V" localSheetId="1">Calcs!#REF!</definedName>
    <definedName name="CURRENTASSETSDSO_V" localSheetId="4">Codes!$E$400</definedName>
    <definedName name="CURRENTLIABDSO_R" localSheetId="1">Calcs!#REF!</definedName>
    <definedName name="CURRENTLIABDSO_R">Codes!$E$407</definedName>
    <definedName name="CURRENTLIABDSOIS" localSheetId="1">Calcs!#REF!</definedName>
    <definedName name="CURRENTLIABDSOIS" localSheetId="4">Codes!$E$392</definedName>
    <definedName name="CURRENTLIABDSOV" localSheetId="1">Calcs!#REF!</definedName>
    <definedName name="CURRENTLIABDSOV" localSheetId="4">Codes!$E$407</definedName>
    <definedName name="CURRENTLIABOFFSETIS" localSheetId="1">Calcs!#REF!</definedName>
    <definedName name="CURRENTLIABOFFSETIS" localSheetId="4">Codes!$E$414</definedName>
    <definedName name="Cwvu.ADM._.ACCTG._.BUDGET." localSheetId="0" hidden="1">#REF!,#REF!,#REF!,#REF!,#REF!,#REF!,#REF!,#REF!</definedName>
    <definedName name="Cwvu.ADM._.ACCTG._.BUDGET." hidden="1">#REF!,#REF!,#REF!,#REF!,#REF!,#REF!,#REF!,#REF!</definedName>
    <definedName name="Cwvu.ADM._.ACCTG._.DETAIL." localSheetId="0" hidden="1">#REF!,#REF!,#REF!,#REF!,#REF!,#REF!,#REF!,#REF!</definedName>
    <definedName name="Cwvu.ADM._.ACCTG._.DETAIL." hidden="1">#REF!,#REF!,#REF!,#REF!,#REF!,#REF!,#REF!,#REF!</definedName>
    <definedName name="Cwvu.ADM._.CONST._.DETAIL." localSheetId="0" hidden="1">#REF!,#REF!,#REF!,#REF!,#REF!,#REF!,#REF!</definedName>
    <definedName name="Cwvu.ADM._.CONST._.DETAIL." hidden="1">#REF!,#REF!,#REF!,#REF!,#REF!,#REF!,#REF!</definedName>
    <definedName name="Cwvu.ADM._.GEN._.MGMNT._.DETAIL." localSheetId="0" hidden="1">#REF!,#REF!,#REF!,#REF!,#REF!,#REF!</definedName>
    <definedName name="Cwvu.ADM._.GEN._.MGMNT._.DETAIL." hidden="1">#REF!,#REF!,#REF!,#REF!,#REF!,#REF!</definedName>
    <definedName name="Cwvu.ADM._.GVMNT._.DETAIL." localSheetId="0" hidden="1">#REF!,#REF!,#REF!,#REF!,#REF!,#REF!,#REF!</definedName>
    <definedName name="Cwvu.ADM._.GVMNT._.DETAIL." hidden="1">#REF!,#REF!,#REF!,#REF!,#REF!,#REF!,#REF!</definedName>
    <definedName name="Cwvu.ADM._.GVT._.BUDGET." localSheetId="0" hidden="1">#REF!,#REF!,#REF!,#REF!,#REF!,#REF!,#REF!</definedName>
    <definedName name="Cwvu.ADM._.GVT._.BUDGET." hidden="1">#REF!,#REF!,#REF!,#REF!,#REF!,#REF!,#REF!</definedName>
    <definedName name="Cwvu.ADM._.OTHER." localSheetId="0" hidden="1">#REF!,#REF!,#REF!,#REF!,#REF!,#REF!,#REF!,#REF!,#REF!</definedName>
    <definedName name="Cwvu.ADM._.OTHER." hidden="1">#REF!,#REF!,#REF!,#REF!,#REF!,#REF!,#REF!,#REF!,#REF!</definedName>
    <definedName name="Cwvu.ADM._.OTHER._.DETAIL." localSheetId="0" hidden="1">#REF!,#REF!,#REF!,#REF!,#REF!,#REF!,#REF!,#REF!,#REF!</definedName>
    <definedName name="Cwvu.ADM._.OTHER._.DETAIL." hidden="1">#REF!,#REF!,#REF!,#REF!,#REF!,#REF!,#REF!,#REF!,#REF!</definedName>
    <definedName name="Cwvu.ADM._.SUMMARY." localSheetId="0" hidden="1">#REF!,#REF!,#REF!,#REF!</definedName>
    <definedName name="Cwvu.ADM._.SUMMARY." hidden="1">#REF!,#REF!,#REF!,#REF!</definedName>
    <definedName name="Cwvu.ADMIN._.CONST._.BUDGET." localSheetId="0" hidden="1">#REF!,#REF!,#REF!,#REF!,#REF!,#REF!,#REF!</definedName>
    <definedName name="Cwvu.ADMIN._.CONST._.BUDGET." hidden="1">#REF!,#REF!,#REF!,#REF!,#REF!,#REF!,#REF!</definedName>
    <definedName name="Cwvu.ADMIN._.GEN._.MGMNT._.BUDGET." localSheetId="0" hidden="1">#REF!,#REF!,#REF!,#REF!,#REF!,#REF!</definedName>
    <definedName name="Cwvu.ADMIN._.GEN._.MGMNT._.BUDGET." hidden="1">#REF!,#REF!,#REF!,#REF!,#REF!,#REF!</definedName>
    <definedName name="Cwvu.ADMIN._.OTHER._.MEALS." localSheetId="0" hidden="1">#REF!,#REF!,#REF!,#REF!,#REF!,#REF!,#REF!,#REF!,#REF!</definedName>
    <definedName name="Cwvu.ADMIN._.OTHER._.MEALS." hidden="1">#REF!,#REF!,#REF!,#REF!,#REF!,#REF!,#REF!,#REF!,#REF!</definedName>
    <definedName name="Cwvu.ADMIN._.OTHER._.REGISTRATIONS." localSheetId="0" hidden="1">#REF!,#REF!,#REF!,#REF!,#REF!,#REF!,#REF!,#REF!,#REF!</definedName>
    <definedName name="Cwvu.ADMIN._.OTHER._.REGISTRATIONS." hidden="1">#REF!,#REF!,#REF!,#REF!,#REF!,#REF!,#REF!,#REF!,#REF!</definedName>
    <definedName name="Cwvu.ADMIN._.OTHER._.TRAVEL." localSheetId="0" hidden="1">#REF!,#REF!,#REF!,#REF!,#REF!,#REF!,#REF!,#REF!,#REF!</definedName>
    <definedName name="Cwvu.ADMIN._.OTHER._.TRAVEL." hidden="1">#REF!,#REF!,#REF!,#REF!,#REF!,#REF!,#REF!,#REF!,#REF!</definedName>
    <definedName name="Cwvu.CAM._.DEPREC." localSheetId="1" hidden="1">#REF!,#REF!,#REF!,#REF!,#REF!,#REF!,#REF!</definedName>
    <definedName name="Cwvu.CAM._.DEPREC." localSheetId="4" hidden="1">#REF!,#REF!,#REF!,#REF!,#REF!,#REF!,#REF!</definedName>
    <definedName name="Cwvu.CAM._.DEPREC." localSheetId="0" hidden="1">#REF!,#REF!,#REF!,#REF!,#REF!,#REF!,#REF!</definedName>
    <definedName name="Cwvu.CAM._.DEPREC." hidden="1">#REF!,#REF!,#REF!,#REF!,#REF!,#REF!,#REF!</definedName>
    <definedName name="Cwvu.CAPITAL._.ADDS." localSheetId="1" hidden="1">#REF!</definedName>
    <definedName name="Cwvu.CAPITAL._.ADDS." localSheetId="4" hidden="1">#REF!</definedName>
    <definedName name="Cwvu.CAPITAL._.ADDS." localSheetId="0" hidden="1">#REF!</definedName>
    <definedName name="Cwvu.CAPITAL._.ADDS." hidden="1">#REF!</definedName>
    <definedName name="Cwvu.CAPITAL._.DEPRECIATION." localSheetId="0" hidden="1">#REF!</definedName>
    <definedName name="Cwvu.CAPITAL._.DEPRECIATION." hidden="1">#REF!</definedName>
    <definedName name="Cwvu.clean._.and._.sweep._.bud." localSheetId="1" hidden="1">#REF!,#REF!,#REF!,#REF!,#REF!,#REF!,#REF!,#REF!,#REF!</definedName>
    <definedName name="Cwvu.clean._.and._.sweep._.bud." localSheetId="4" hidden="1">#REF!,#REF!,#REF!,#REF!,#REF!,#REF!,#REF!,#REF!,#REF!</definedName>
    <definedName name="Cwvu.clean._.and._.sweep._.bud." localSheetId="0" hidden="1">#REF!,#REF!,#REF!,#REF!,#REF!,#REF!,#REF!,#REF!,#REF!</definedName>
    <definedName name="Cwvu.clean._.and._.sweep._.bud." hidden="1">#REF!,#REF!,#REF!,#REF!,#REF!,#REF!,#REF!,#REF!,#REF!</definedName>
    <definedName name="Cwvu.CLEAN._.N._.SWEEP._.BUDGET." localSheetId="1" hidden="1">#REF!,#REF!,#REF!,#REF!,#REF!,#REF!,#REF!,#REF!,#REF!</definedName>
    <definedName name="Cwvu.CLEAN._.N._.SWEEP._.BUDGET." localSheetId="4" hidden="1">#REF!,#REF!,#REF!,#REF!,#REF!,#REF!,#REF!,#REF!,#REF!</definedName>
    <definedName name="Cwvu.CLEAN._.N._.SWEEP._.BUDGET." localSheetId="0" hidden="1">#REF!,#REF!,#REF!,#REF!,#REF!,#REF!,#REF!,#REF!,#REF!</definedName>
    <definedName name="Cwvu.CLEAN._.N._.SWEEP._.BUDGET." hidden="1">#REF!,#REF!,#REF!,#REF!,#REF!,#REF!,#REF!,#REF!,#REF!</definedName>
    <definedName name="Cwvu.DETAIL._.BACKUP." localSheetId="0" hidden="1">#REF!,#REF!,#REF!,#REF!</definedName>
    <definedName name="Cwvu.DETAIL._.BACKUP." hidden="1">#REF!,#REF!,#REF!,#REF!</definedName>
    <definedName name="Cwvu.JENNIFERS._.BUDGET." localSheetId="0" hidden="1">#REF!,#REF!,#REF!,#REF!</definedName>
    <definedName name="Cwvu.JENNIFERS._.BUDGET." hidden="1">#REF!,#REF!,#REF!,#REF!</definedName>
    <definedName name="Cwvu.MAIN._.BUDGET." localSheetId="0" hidden="1">#REF!,#REF!,#REF!,#REF!</definedName>
    <definedName name="Cwvu.MAIN._.BUDGET." hidden="1">#REF!,#REF!,#REF!,#REF!</definedName>
    <definedName name="Cwvu.PAYROLL." localSheetId="0" hidden="1">#REF!,#REF!,#REF!,#REF!</definedName>
    <definedName name="Cwvu.PAYROLL." hidden="1">#REF!,#REF!,#REF!,#REF!</definedName>
    <definedName name="Cwvu.PERS._.PROP._.DETAIL." localSheetId="0" hidden="1">#REF!,#REF!,#REF!,#REF!</definedName>
    <definedName name="Cwvu.PERS._.PROP._.DETAIL." hidden="1">#REF!,#REF!,#REF!,#REF!</definedName>
    <definedName name="D" localSheetId="1" hidden="1">{#N/A,#N/A,FALSE,"AD_Purch";#N/A,#N/A,FALSE,"Projections";#N/A,#N/A,FALSE,"DCF";#N/A,#N/A,FALSE,"Mkt Val"}</definedName>
    <definedName name="D" localSheetId="4" hidden="1">{#N/A,#N/A,FALSE,"AD_Purch";#N/A,#N/A,FALSE,"Projections";#N/A,#N/A,FALSE,"DCF";#N/A,#N/A,FALSE,"Mkt Val"}</definedName>
    <definedName name="D" localSheetId="0" hidden="1">{#N/A,#N/A,FALSE,"AD_Purch";#N/A,#N/A,FALSE,"Projections";#N/A,#N/A,FALSE,"DCF";#N/A,#N/A,FALSE,"Mkt Val"}</definedName>
    <definedName name="D" hidden="1">{#N/A,#N/A,FALSE,"AD_Purch";#N/A,#N/A,FALSE,"Projections";#N/A,#N/A,FALSE,"DCF";#N/A,#N/A,FALSE,"Mkt Val"}</definedName>
    <definedName name="DAMORT_ER" localSheetId="1">Calcs!#REF!</definedName>
    <definedName name="DAMORT_ER">Codes!$E$858</definedName>
    <definedName name="DAMORTEXISTINGF" localSheetId="1">Calcs!#REF!</definedName>
    <definedName name="DAMORTEXISTINGF" localSheetId="4">Codes!$E$858</definedName>
    <definedName name="DAMORTR" localSheetId="1">Calcs!#REF!</definedName>
    <definedName name="DAMORTR" localSheetId="4">Codes!$E$812</definedName>
    <definedName name="DAMORTV" localSheetId="1">Calcs!#REF!</definedName>
    <definedName name="DAMORTV" localSheetId="4">Codes!$E$792</definedName>
    <definedName name="DBULLET_R" localSheetId="1">Calcs!#REF!</definedName>
    <definedName name="DBULLET_R">Codes!$E$844</definedName>
    <definedName name="DCF_F" localSheetId="1">Calcs!#REF!</definedName>
    <definedName name="DCF_F">Codes!$E$1605</definedName>
    <definedName name="def" localSheetId="1" hidden="1">{"histincome",#N/A,FALSE,"hyfins";"closing balance",#N/A,FALSE,"hyfins"}</definedName>
    <definedName name="def" localSheetId="4" hidden="1">{"histincome",#N/A,FALSE,"hyfins";"closing balance",#N/A,FALSE,"hyfins"}</definedName>
    <definedName name="def" localSheetId="0" hidden="1">{"histincome",#N/A,FALSE,"hyfins";"closing balance",#N/A,FALSE,"hyfins"}</definedName>
    <definedName name="def" hidden="1">{"histincome",#N/A,FALSE,"hyfins";"closing balance",#N/A,FALSE,"hyfins"}</definedName>
    <definedName name="DEFERREDCOSTPAYBACK_R" localSheetId="1">Calcs!#REF!</definedName>
    <definedName name="DEFERREDCOSTPAYBACK_R" localSheetId="4">Codes!$E$422</definedName>
    <definedName name="Depo11914154285" localSheetId="0" hidden="1">#REF!</definedName>
    <definedName name="Depo11914154285" hidden="1">#REF!</definedName>
    <definedName name="depositline1" localSheetId="0" hidden="1">#REF!,#REF!</definedName>
    <definedName name="depositline1" hidden="1">#REF!,#REF!</definedName>
    <definedName name="dfg" localSheetId="1" hidden="1">{"cred comp",#N/A,FALSE,"Comparable Credit Analysis";"IS",#N/A,FALSE,"IS";"Sensitivity",#N/A,FALSE,"Sensitivity";"BS",#N/A,FALSE,"BS";"Bond Summary",#N/A,FALSE,"B Summary";"AD",#N/A,FALSE,"Accretion";"NAV",#N/A,FALSE,"NAV";"SU",#N/A,FALSE,"S&amp;U";"acq. study",#N/A,FALSE,"Acq. Study";"F Charges",#N/A,FALSE,"Fixed Charges"}</definedName>
    <definedName name="dfg" localSheetId="4" hidden="1">{"cred comp",#N/A,FALSE,"Comparable Credit Analysis";"IS",#N/A,FALSE,"IS";"Sensitivity",#N/A,FALSE,"Sensitivity";"BS",#N/A,FALSE,"BS";"Bond Summary",#N/A,FALSE,"B Summary";"AD",#N/A,FALSE,"Accretion";"NAV",#N/A,FALSE,"NAV";"SU",#N/A,FALSE,"S&amp;U";"acq. study",#N/A,FALSE,"Acq. Study";"F Charges",#N/A,FALSE,"Fixed Charges"}</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1" hidden="1">{"cred comp",#N/A,FALSE,"Comparable Credit Analysis";"IS",#N/A,FALSE,"IS";"Sensitivity",#N/A,FALSE,"Sensitivity";"BS",#N/A,FALSE,"BS";"Bond Summary",#N/A,FALSE,"B Summary";"AD",#N/A,FALSE,"Accretion";"NAV",#N/A,FALSE,"NAV";"SU",#N/A,FALSE,"S&amp;U";"acq. study",#N/A,FALSE,"Acq. Study";"F Charges",#N/A,FALSE,"Fixed Charges"}</definedName>
    <definedName name="dfg_1" localSheetId="4"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1" hidden="1">{"cred comp",#N/A,FALSE,"Comparable Credit Analysis";"IS",#N/A,FALSE,"IS";"Sensitivity",#N/A,FALSE,"Sensitivity";"BS",#N/A,FALSE,"BS";"Bond Summary",#N/A,FALSE,"B Summary";"AD",#N/A,FALSE,"Accretion";"NAV",#N/A,FALSE,"NAV";"SU",#N/A,FALSE,"S&amp;U";"acq. study",#N/A,FALSE,"Acq. Study";"F Charges",#N/A,FALSE,"Fixed Charges"}</definedName>
    <definedName name="dfg_2" localSheetId="4"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1" hidden="1">{"cred comp",#N/A,FALSE,"Comparable Credit Analysis";"IS",#N/A,FALSE,"IS";"Sensitivity",#N/A,FALSE,"Sensitivity";"BS",#N/A,FALSE,"BS";"Bond Summary",#N/A,FALSE,"B Summary";"AD",#N/A,FALSE,"Accretion";"NAV",#N/A,FALSE,"NAV";"SU",#N/A,FALSE,"S&amp;U";"acq. study",#N/A,FALSE,"Acq. Study";"F Charges",#N/A,FALSE,"Fixed Charges"}</definedName>
    <definedName name="dfg_3" localSheetId="4"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1" hidden="1">{"cred comp",#N/A,FALSE,"Comparable Credit Analysis";"IS",#N/A,FALSE,"IS";"Sensitivity",#N/A,FALSE,"Sensitivity";"BS",#N/A,FALSE,"BS";"Bond Summary",#N/A,FALSE,"B Summary";"AD",#N/A,FALSE,"Accretion";"NAV",#N/A,FALSE,"NAV";"SU",#N/A,FALSE,"S&amp;U";"acq. study",#N/A,FALSE,"Acq. Study";"F Charges",#N/A,FALSE,"Fixed Charges"}</definedName>
    <definedName name="dfg_4" localSheetId="4"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1" hidden="1">{"cred comp",#N/A,FALSE,"Comparable Credit Analysis";"IS",#N/A,FALSE,"IS";"Sensitivity",#N/A,FALSE,"Sensitivity";"BS",#N/A,FALSE,"BS";"Bond Summary",#N/A,FALSE,"B Summary";"AD",#N/A,FALSE,"Accretion";"NAV",#N/A,FALSE,"NAV";"SU",#N/A,FALSE,"S&amp;U";"acq. study",#N/A,FALSE,"Acq. Study";"F Charges",#N/A,FALSE,"Fixed Charges"}</definedName>
    <definedName name="dfg_5" localSheetId="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INKIND_ER" localSheetId="1">Calcs!#REF!</definedName>
    <definedName name="DINKIND_ER">Codes!$D$996</definedName>
    <definedName name="DISCOUNTR" localSheetId="1">Calcs!#REF!</definedName>
    <definedName name="DISCOUNTR" localSheetId="4">Codes!$E$1176</definedName>
    <definedName name="DLOC2_R" localSheetId="1">Calcs!#REF!</definedName>
    <definedName name="DLOC2_R" localSheetId="4">Codes!$E$830</definedName>
    <definedName name="DME_Dirty" hidden="1">"False"</definedName>
    <definedName name="DME_LocalFile" hidden="1">"True"</definedName>
    <definedName name="DME_ODMALinks1" hidden="1">"::ODMA\DME-MSE\London-44590=C:\TEMP\Dme\London-44590.xls"</definedName>
    <definedName name="DME_ODMALinksCount" hidden="1">"1"</definedName>
    <definedName name="DOLLARANN_A" localSheetId="1">Calcs!#REF!</definedName>
    <definedName name="DOLLARANN_A">Codes!$E$173</definedName>
    <definedName name="DOLLARASSUMPTIONANN_A" localSheetId="1">Calcs!#REF!</definedName>
    <definedName name="DOLLARASSUMPTIONANN_A">Codes!$E$170</definedName>
    <definedName name="DOLLARASSUMPTIONMONTH_A" localSheetId="1">Calcs!#REF!</definedName>
    <definedName name="DOLLARASSUMPTIONMONTH_A">Codes!$E$173</definedName>
    <definedName name="DOLLARCONSTANT_AR" localSheetId="1">Calcs!#REF!</definedName>
    <definedName name="DOLLARCONSTANT_AR">Codes!#REF!</definedName>
    <definedName name="DOLLARPERSIST_A" localSheetId="1">Calcs!#REF!</definedName>
    <definedName name="DOLLARPERSIST_A">Codes!$E$170</definedName>
    <definedName name="DOLLARRATE_AR" localSheetId="1">Calcs!#REF!</definedName>
    <definedName name="DOLLARRATE_AR">Codes!$E$1630</definedName>
    <definedName name="DOLLARSPREAD_AR" localSheetId="1">Calcs!#REF!</definedName>
    <definedName name="DOLLARSPREAD_AR">Codes!$E$1641</definedName>
    <definedName name="DOLLARTIME_AR" localSheetId="1">Calcs!#REF!</definedName>
    <definedName name="DOLLARTIME_AR">Codes!$E$1633</definedName>
    <definedName name="DPERC_ER" localSheetId="1">Calcs!#REF!</definedName>
    <definedName name="DPERC_ER">Codes!$E$887</definedName>
    <definedName name="DPMT_ER" localSheetId="1">Calcs!#REF!</definedName>
    <definedName name="DPMT_ER">Codes!$E$874</definedName>
    <definedName name="DPMT2_R" localSheetId="1">Calcs!#REF!</definedName>
    <definedName name="DPMT2_R">Codes!$E$830</definedName>
    <definedName name="DQUARTER_ER" localSheetId="1">Calcs!#REF!</definedName>
    <definedName name="DQUARTER_ER">Codes!$E$975</definedName>
    <definedName name="DYNNONEMPLOYEE_F" localSheetId="1">Calcs!#REF!</definedName>
    <definedName name="DYNNONEMPLOYEE_F" localSheetId="4">Codes!$E$1550</definedName>
    <definedName name="DYNSALARIES_F" localSheetId="1">Calcs!#REF!</definedName>
    <definedName name="DYNSALARIES_F" localSheetId="4">Codes!$E$1471</definedName>
    <definedName name="e" hidden="1">1002</definedName>
    <definedName name="ECARATES" localSheetId="0" hidden="1">#REF!</definedName>
    <definedName name="ECARATES" hidden="1">#REF!</definedName>
    <definedName name="EQRATECAPA" localSheetId="0" hidden="1">#REF!</definedName>
    <definedName name="EQRATECAPA" hidden="1">#REF!</definedName>
    <definedName name="EQRATECURRENT" localSheetId="0" hidden="1">#REF!</definedName>
    <definedName name="EQRATECURRENT" hidden="1">#REF!</definedName>
    <definedName name="EQRATETEXAS" localSheetId="0" hidden="1">#REF!</definedName>
    <definedName name="EQRATETEXAS" hidden="1">#REF!</definedName>
    <definedName name="EQUITYCAPTABLEF" localSheetId="1">Calcs!#REF!</definedName>
    <definedName name="EQUITYCAPTABLEF" localSheetId="4">Codes!$E$1422</definedName>
    <definedName name="EQUITYROUNDS_F" localSheetId="1">Calcs!#REF!</definedName>
    <definedName name="EQUITYROUNDS_F">Codes!$E$1412</definedName>
    <definedName name="esnrc39c1_values" localSheetId="1" hidden="1">{"AT","COMPANIES",TRUE}</definedName>
    <definedName name="esnrc39c1_values" localSheetId="4" hidden="1">{"AT","COMPANIES",TRUE}</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localSheetId="0" hidden="1">#REF!</definedName>
    <definedName name="FACRATE" hidden="1">#REF!</definedName>
    <definedName name="FACTORR" localSheetId="1">Calcs!#REF!</definedName>
    <definedName name="FACTORR" localSheetId="4">Codes!$E$1184</definedName>
    <definedName name="FAPPEANNF" localSheetId="1">Calcs!#REF!</definedName>
    <definedName name="FAPPEANNF" localSheetId="4">Codes!$E$1215</definedName>
    <definedName name="FAPPEEXISTINGF" localSheetId="1">Calcs!#REF!</definedName>
    <definedName name="FAPPEEXISTINGF" localSheetId="4">Codes!$E$1265</definedName>
    <definedName name="FAPPEMACRSR" localSheetId="1">Calcs!#REF!</definedName>
    <definedName name="FAPPEMACRSR" localSheetId="4">Codes!$E$718</definedName>
    <definedName name="FAPPEMACRSSALER" localSheetId="1">Calcs!#REF!</definedName>
    <definedName name="FAPPEMACRSSALER" localSheetId="4">Codes!$E$743</definedName>
    <definedName name="FAPPEONETIMEF" localSheetId="1">Calcs!#REF!</definedName>
    <definedName name="FAPPEONETIMEF" localSheetId="4">Codes!$E$1247</definedName>
    <definedName name="FAPPEONEV" localSheetId="1">Calcs!#REF!</definedName>
    <definedName name="FAPPEONEV" localSheetId="4">Codes!$E$776</definedName>
    <definedName name="FAPPER" localSheetId="1">Calcs!#REF!</definedName>
    <definedName name="FAPPER" localSheetId="4">Codes!$E$695</definedName>
    <definedName name="FAPPEV" localSheetId="1">Calcs!#REF!</definedName>
    <definedName name="FAPPEV" localSheetId="4">Codes!$E$2071</definedName>
    <definedName name="fdfghdf" localSheetId="1" hidden="1">{"inputs raw data",#N/A,TRUE,"INPUT"}</definedName>
    <definedName name="fdfghdf" localSheetId="4" hidden="1">{"inputs raw data",#N/A,TRUE,"INPUT"}</definedName>
    <definedName name="fdfghdf" localSheetId="0" hidden="1">{"inputs raw data",#N/A,TRUE,"INPUT"}</definedName>
    <definedName name="fdfghdf" hidden="1">{"inputs raw data",#N/A,TRUE,"INPUT"}</definedName>
    <definedName name="fgh" localSheetId="0" hidden="1">#REF!</definedName>
    <definedName name="fgh" hidden="1">#REF!</definedName>
    <definedName name="FLOORLOCK" localSheetId="0" hidden="1">#REF!</definedName>
    <definedName name="FLOORLOCK" hidden="1">#REF!</definedName>
    <definedName name="FloorLock2" localSheetId="0" hidden="1">#REF!</definedName>
    <definedName name="FloorLock2" hidden="1">#REF!</definedName>
    <definedName name="FLOORPRIME" localSheetId="0" hidden="1">#REF!</definedName>
    <definedName name="FLOORPRIME" hidden="1">#REF!</definedName>
    <definedName name="FloorPRIME2" localSheetId="0" hidden="1">#REF!</definedName>
    <definedName name="FloorPRIME2" hidden="1">#REF!</definedName>
    <definedName name="gf" localSheetId="0" hidden="1">#REF!</definedName>
    <definedName name="gf" hidden="1">#REF!</definedName>
    <definedName name="GPLIST_AVR" localSheetId="1">Calcs!#REF!</definedName>
    <definedName name="GPLIST_AVR">Codes!$E$271</definedName>
    <definedName name="GPLPIS" localSheetId="1">Calcs!#REF!</definedName>
    <definedName name="GPLPIS" localSheetId="4">Codes!$E$1354</definedName>
    <definedName name="GROWTHCURVE_V" localSheetId="1">Calcs!#REF!</definedName>
    <definedName name="GROWTHCURVE_V">Codes!$E$299</definedName>
    <definedName name="GROWTHREVER" localSheetId="1">Calcs!#REF!</definedName>
    <definedName name="GROWTHREVER" localSheetId="4">Codes!$E$150</definedName>
    <definedName name="GROWTHVOLEV" localSheetId="1">Calcs!#REF!</definedName>
    <definedName name="GROWTHVOLEV" localSheetId="4">Codes!$E$83</definedName>
    <definedName name="hn.ExtDb" hidden="1">FALSE</definedName>
    <definedName name="hn.ModelType" hidden="1">"DEAL"</definedName>
    <definedName name="hn.ModelVersion" hidden="1">1</definedName>
    <definedName name="hn.NoUpload" hidden="1">0</definedName>
    <definedName name="hod" localSheetId="1" hidden="1">{#N/A,#N/A,FALSE,"TS";#N/A,#N/A,FALSE,"Combo";#N/A,#N/A,FALSE,"FAIR";#N/A,#N/A,FALSE,"RBC";#N/A,#N/A,FALSE,"xxxx";#N/A,#N/A,FALSE,"A_D";#N/A,#N/A,FALSE,"WACC";#N/A,#N/A,FALSE,"DCF";#N/A,#N/A,FALSE,"LBO";#N/A,#N/A,FALSE,"AcqMults";#N/A,#N/A,FALSE,"CompMults"}</definedName>
    <definedName name="hod" localSheetId="4" hidden="1">{#N/A,#N/A,FALSE,"TS";#N/A,#N/A,FALSE,"Combo";#N/A,#N/A,FALSE,"FAIR";#N/A,#N/A,FALSE,"RBC";#N/A,#N/A,FALSE,"xxxx";#N/A,#N/A,FALSE,"A_D";#N/A,#N/A,FALSE,"WACC";#N/A,#N/A,FALSE,"DCF";#N/A,#N/A,FALSE,"LBO";#N/A,#N/A,FALSE,"AcqMults";#N/A,#N/A,FALSE,"CompMults"}</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RLYF" localSheetId="1">Calcs!#REF!</definedName>
    <definedName name="HOURLYF" localSheetId="4">Codes!#REF!</definedName>
    <definedName name="houy" localSheetId="1" hidden="1">{#N/A,#N/A,FALSE,"AD_Purchase";#N/A,#N/A,FALSE,"Credit";#N/A,#N/A,FALSE,"PF Acquisition";#N/A,#N/A,FALSE,"PF Offering"}</definedName>
    <definedName name="houy" localSheetId="4" hidden="1">{#N/A,#N/A,FALSE,"AD_Purchase";#N/A,#N/A,FALSE,"Credit";#N/A,#N/A,FALSE,"PF Acquisition";#N/A,#N/A,FALSE,"PF Offering"}</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NDEXBEGGIN" localSheetId="1">Calcs!#REF!</definedName>
    <definedName name="INDEXBEGGIN" localSheetId="4">Codes!$E$1399</definedName>
    <definedName name="INDEXEND" localSheetId="1">Calcs!#REF!</definedName>
    <definedName name="INDEXEND" localSheetId="4">Codes!$E$1404</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localSheetId="0" hidden="1">#REF!</definedName>
    <definedName name="IQSSheet3B2" hidden="1">#REF!</definedName>
    <definedName name="IsColHidden" hidden="1">FALSE</definedName>
    <definedName name="IsLTMColHidden" hidden="1">FALSE</definedName>
    <definedName name="JEV" localSheetId="1" hidden="1">{"assumptions",#N/A,FALSE,"Assumption Summary";"proforma97",#N/A,FALSE,"97 pro forma";"sensitivity97",#N/A,FALSE,"97 sensitivity ";"proforma98",#N/A,FALSE,"98 pro forma";"sensitivity98",#N/A,FALSE,"98 sensitivity"}</definedName>
    <definedName name="JEV" localSheetId="4" hidden="1">{"assumptions",#N/A,FALSE,"Assumption Summary";"proforma97",#N/A,FALSE,"97 pro forma";"sensitivity97",#N/A,FALSE,"97 sensitivity ";"proforma98",#N/A,FALSE,"98 pro forma";"sensitivity98",#N/A,FALSE,"98 sensitivity"}</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1" hidden="1">{#N/A,#N/A,FALSE,"Sum A (1)";#N/A,#N/A,FALSE,"Sum A (2)";#N/A,#N/A,FALSE,"KPI A";#N/A,#N/A,FALSE,"EN A";#N/A,#N/A,FALSE,"HU A";#N/A,#N/A,FALSE,"PO A";#N/A,#N/A,FALSE,"DE A";#N/A,#N/A,FALSE,"CR A";#N/A,#N/A,FALSE,"CZ A";#N/A,#N/A,FALSE,"FR A";#N/A,#N/A,FALSE,"RO A";#N/A,#N/A,FALSE,"CP A"}</definedName>
    <definedName name="jf" localSheetId="4" hidden="1">{#N/A,#N/A,FALSE,"Sum A (1)";#N/A,#N/A,FALSE,"Sum A (2)";#N/A,#N/A,FALSE,"KPI A";#N/A,#N/A,FALSE,"EN A";#N/A,#N/A,FALSE,"HU A";#N/A,#N/A,FALSE,"PO A";#N/A,#N/A,FALSE,"DE A";#N/A,#N/A,FALSE,"CR A";#N/A,#N/A,FALSE,"CZ A";#N/A,#N/A,FALSE,"FR A";#N/A,#N/A,FALSE,"RO A";#N/A,#N/A,FALSE,"CP A"}</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1" hidden="1">{"cred comp",#N/A,FALSE,"Comparable Credit Analysis";"IS",#N/A,FALSE,"IS";"Sensitivity",#N/A,FALSE,"Sensitivity";"BS",#N/A,FALSE,"BS";"Bond Summary",#N/A,FALSE,"B Summary";"AD",#N/A,FALSE,"Accretion";"NAV",#N/A,FALSE,"NAV";"SU",#N/A,FALSE,"S&amp;U";"acq. study",#N/A,FALSE,"Acq. Study";"F Charges",#N/A,FALSE,"Fixed Charges"}</definedName>
    <definedName name="JJG" localSheetId="4" hidden="1">{"cred comp",#N/A,FALSE,"Comparable Credit Analysis";"IS",#N/A,FALSE,"IS";"Sensitivity",#N/A,FALSE,"Sensitivity";"BS",#N/A,FALSE,"BS";"Bond Summary",#N/A,FALSE,"B Summary";"AD",#N/A,FALSE,"Accretion";"NAV",#N/A,FALSE,"NAV";"SU",#N/A,FALSE,"S&amp;U";"acq. study",#N/A,FALSE,"Acq. Study";"F Charges",#N/A,FALSE,"Fixed Charges"}</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1" hidden="1">{"cred comp",#N/A,FALSE,"Comparable Credit Analysis";"IS",#N/A,FALSE,"IS";"Sensitivity",#N/A,FALSE,"Sensitivity";"BS",#N/A,FALSE,"BS";"Bond Summary",#N/A,FALSE,"B Summary";"AD",#N/A,FALSE,"Accretion";"NAV",#N/A,FALSE,"NAV";"SU",#N/A,FALSE,"S&amp;U";"acq. study",#N/A,FALSE,"Acq. Study";"F Charges",#N/A,FALSE,"Fixed Charges"}</definedName>
    <definedName name="JJG_1" localSheetId="4"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1" hidden="1">{"cred comp",#N/A,FALSE,"Comparable Credit Analysis";"IS",#N/A,FALSE,"IS";"Sensitivity",#N/A,FALSE,"Sensitivity";"BS",#N/A,FALSE,"BS";"Bond Summary",#N/A,FALSE,"B Summary";"AD",#N/A,FALSE,"Accretion";"NAV",#N/A,FALSE,"NAV";"SU",#N/A,FALSE,"S&amp;U";"acq. study",#N/A,FALSE,"Acq. Study";"F Charges",#N/A,FALSE,"Fixed Charges"}</definedName>
    <definedName name="JJG_2" localSheetId="4"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1" hidden="1">{"cred comp",#N/A,FALSE,"Comparable Credit Analysis";"IS",#N/A,FALSE,"IS";"Sensitivity",#N/A,FALSE,"Sensitivity";"BS",#N/A,FALSE,"BS";"Bond Summary",#N/A,FALSE,"B Summary";"AD",#N/A,FALSE,"Accretion";"NAV",#N/A,FALSE,"NAV";"SU",#N/A,FALSE,"S&amp;U";"acq. study",#N/A,FALSE,"Acq. Study";"F Charges",#N/A,FALSE,"Fixed Charges"}</definedName>
    <definedName name="JJG_3" localSheetId="4"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1" hidden="1">{"cred comp",#N/A,FALSE,"Comparable Credit Analysis";"IS",#N/A,FALSE,"IS";"Sensitivity",#N/A,FALSE,"Sensitivity";"BS",#N/A,FALSE,"BS";"Bond Summary",#N/A,FALSE,"B Summary";"AD",#N/A,FALSE,"Accretion";"NAV",#N/A,FALSE,"NAV";"SU",#N/A,FALSE,"S&amp;U";"acq. study",#N/A,FALSE,"Acq. Study";"F Charges",#N/A,FALSE,"Fixed Charges"}</definedName>
    <definedName name="JJG_4" localSheetId="4"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1" hidden="1">{"cred comp",#N/A,FALSE,"Comparable Credit Analysis";"IS",#N/A,FALSE,"IS";"Sensitivity",#N/A,FALSE,"Sensitivity";"BS",#N/A,FALSE,"BS";"Bond Summary",#N/A,FALSE,"B Summary";"AD",#N/A,FALSE,"Accretion";"NAV",#N/A,FALSE,"NAV";"SU",#N/A,FALSE,"S&amp;U";"acq. study",#N/A,FALSE,"Acq. Study";"F Charges",#N/A,FALSE,"Fixed Charges"}</definedName>
    <definedName name="JJG_5" localSheetId="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1" hidden="1">{"Assumptions",#N/A,FALSE,"Sheet1";"Main Report",#N/A,FALSE,"Sheet1";"Results",#N/A,FALSE,"Sheet1";"Advances",#N/A,FALSE,"Sheet1"}</definedName>
    <definedName name="jjjj" localSheetId="4" hidden="1">{"Assumptions",#N/A,FALSE,"Sheet1";"Main Report",#N/A,FALSE,"Sheet1";"Results",#N/A,FALSE,"Sheet1";"Advances",#N/A,FALSE,"Sheet1"}</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KFACTORV" localSheetId="1">Calcs!#REF!</definedName>
    <definedName name="KFACTORV" localSheetId="4">Codes!$E$570</definedName>
    <definedName name="l" localSheetId="1" hidden="1">{"common_pl",#N/A,FALSE,"Commonized PL";"analyst",#N/A,FALSE,"Budget to Analyst";"sec",#N/A,FALSE,"SEC PL";"summary",#N/A,FALSE,"Summary";"detail",#N/A,FALSE,"Detail"}</definedName>
    <definedName name="l" localSheetId="4" hidden="1">{"common_pl",#N/A,FALSE,"Commonized PL";"analyst",#N/A,FALSE,"Budget to Analyst";"sec",#N/A,FALSE,"SEC PL";"summary",#N/A,FALSE,"Summary";"detail",#N/A,FALSE,"Detail"}</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ABELH1" localSheetId="1">Calcs!#REF!</definedName>
    <definedName name="LABELH1" localSheetId="4">Codes!$E$45</definedName>
    <definedName name="LABELH2" localSheetId="1">Calcs!#REF!</definedName>
    <definedName name="LABELH2" localSheetId="4">Codes!$E$49</definedName>
    <definedName name="LABELH3" localSheetId="1">Calcs!#REF!</definedName>
    <definedName name="LABELH3" localSheetId="4">Codes!$E$52</definedName>
    <definedName name="LAMORTDEFAULTONETIMEV" localSheetId="1">Calcs!#REF!</definedName>
    <definedName name="LAMORTDEFAULTONETIMEV" localSheetId="4">Codes!#REF!</definedName>
    <definedName name="LAMORTV" localSheetId="1">Calcs!#REF!</definedName>
    <definedName name="LAMORTV" localSheetId="4">Codes!$E$901</definedName>
    <definedName name="LCES34109736" localSheetId="0" hidden="1">#REF!</definedName>
    <definedName name="LCES34109736" hidden="1">#REF!</definedName>
    <definedName name="LCLEQTBL" localSheetId="0" hidden="1">#REF!</definedName>
    <definedName name="LCLEQTBL" hidden="1">#REF!</definedName>
    <definedName name="lcline1" localSheetId="0" hidden="1">#REF!,#REF!,#REF!,#REF!,#REF!</definedName>
    <definedName name="lcline1" hidden="1">#REF!,#REF!,#REF!,#REF!,#REF!</definedName>
    <definedName name="LEQTBL" localSheetId="0" hidden="1">#REF!</definedName>
    <definedName name="LEQTBL" hidden="1">#REF!</definedName>
    <definedName name="LIBORLOCK" localSheetId="0" hidden="1">#REF!</definedName>
    <definedName name="LIBORLOCK" hidden="1">#REF!</definedName>
    <definedName name="LIBORLock2" localSheetId="0" hidden="1">#REF!</definedName>
    <definedName name="LIBORLock2" hidden="1">#REF!</definedName>
    <definedName name="LiquidityExp" localSheetId="0" hidden="1">#REF!</definedName>
    <definedName name="LiquidityExp" hidden="1">#REF!</definedName>
    <definedName name="LISTDATEEXP_F" localSheetId="1">Calcs!#REF!</definedName>
    <definedName name="LISTDATEEXP_F">Codes!$E$137</definedName>
    <definedName name="LISTDATES_EV" localSheetId="1">Calcs!#REF!</definedName>
    <definedName name="LISTDATES_EV">Codes!$E$132</definedName>
    <definedName name="LISTDATESER" localSheetId="1">Calcs!#REF!</definedName>
    <definedName name="LISTDATESER" localSheetId="4">Codes!$E$120</definedName>
    <definedName name="ListOffset" hidden="1">1</definedName>
    <definedName name="LLRRATECAPA" localSheetId="0" hidden="1">#REF!</definedName>
    <definedName name="LLRRATECAPA" hidden="1">#REF!</definedName>
    <definedName name="LLRRATECURRENT" localSheetId="0" hidden="1">#REF!</definedName>
    <definedName name="LLRRATECURRENT" hidden="1">#REF!</definedName>
    <definedName name="LN6231554316" localSheetId="0" hidden="1">#REF!</definedName>
    <definedName name="LN6231554316" hidden="1">#REF!</definedName>
    <definedName name="LN62513154387" localSheetId="0" hidden="1">#REF!</definedName>
    <definedName name="LN62513154387" hidden="1">#REF!</definedName>
    <definedName name="LN62513155227" localSheetId="0" hidden="1">#REF!</definedName>
    <definedName name="LN62513155227" hidden="1">#REF!</definedName>
    <definedName name="LN62516321509" localSheetId="0" hidden="1">#REF!</definedName>
    <definedName name="LN62516321509" hidden="1">#REF!</definedName>
    <definedName name="LN62914241690" localSheetId="0" hidden="1">#REF!</definedName>
    <definedName name="LN62914241690" hidden="1">#REF!</definedName>
    <definedName name="LNBSL6231554316" localSheetId="0" hidden="1">#REF!</definedName>
    <definedName name="LNBSL6231554316" hidden="1">#REF!</definedName>
    <definedName name="LNBSL62513154387" localSheetId="0" hidden="1">#REF!</definedName>
    <definedName name="LNBSL62513154387" hidden="1">#REF!</definedName>
    <definedName name="LNBSL62513155227" localSheetId="0" hidden="1">#REF!</definedName>
    <definedName name="LNBSL62513155227" hidden="1">#REF!</definedName>
    <definedName name="LNBSL62516321509" localSheetId="0" hidden="1">#REF!</definedName>
    <definedName name="LNBSL62516321509" hidden="1">#REF!</definedName>
    <definedName name="LNBSL62914241690" localSheetId="0" hidden="1">#REF!</definedName>
    <definedName name="LNBSL62914241690" hidden="1">#REF!</definedName>
    <definedName name="LNBSU6231554316" localSheetId="0" hidden="1">#REF!</definedName>
    <definedName name="LNBSU6231554316" hidden="1">#REF!</definedName>
    <definedName name="LNBSU62513154387" localSheetId="0" hidden="1">#REF!</definedName>
    <definedName name="LNBSU62513154387" hidden="1">#REF!</definedName>
    <definedName name="LNBSU62513155227" localSheetId="0" hidden="1">#REF!</definedName>
    <definedName name="LNBSU62513155227" hidden="1">#REF!</definedName>
    <definedName name="LNBSU62516321509" localSheetId="0" hidden="1">#REF!</definedName>
    <definedName name="LNBSU62516321509" hidden="1">#REF!</definedName>
    <definedName name="LNBSU62914241690" localSheetId="0" hidden="1">#REF!</definedName>
    <definedName name="LNBSU62914241690" hidden="1">#REF!</definedName>
    <definedName name="LNEBSL6231554316" localSheetId="0" hidden="1">#REF!</definedName>
    <definedName name="LNEBSL6231554316" hidden="1">#REF!</definedName>
    <definedName name="LNEBSL62513154387" localSheetId="0" hidden="1">#REF!</definedName>
    <definedName name="LNEBSL62513154387" hidden="1">#REF!</definedName>
    <definedName name="LNEBSL62513155227" localSheetId="0" hidden="1">#REF!</definedName>
    <definedName name="LNEBSL62513155227" hidden="1">#REF!</definedName>
    <definedName name="LNEBSL62516321509" localSheetId="0" hidden="1">#REF!</definedName>
    <definedName name="LNEBSL62516321509" hidden="1">#REF!</definedName>
    <definedName name="LNEBSL62914241690" localSheetId="0" hidden="1">#REF!</definedName>
    <definedName name="LNEBSL62914241690" hidden="1">#REF!</definedName>
    <definedName name="LNEBSU6231554316" localSheetId="0" hidden="1">#REF!</definedName>
    <definedName name="LNEBSU6231554316" hidden="1">#REF!</definedName>
    <definedName name="LNEBSU62513154387" localSheetId="0" hidden="1">#REF!</definedName>
    <definedName name="LNEBSU62513154387" hidden="1">#REF!</definedName>
    <definedName name="LNEBSU62513155227" localSheetId="0" hidden="1">#REF!</definedName>
    <definedName name="LNEBSU62513155227" hidden="1">#REF!</definedName>
    <definedName name="LNEBSU62516321509" localSheetId="0" hidden="1">#REF!</definedName>
    <definedName name="LNEBSU62516321509" hidden="1">#REF!</definedName>
    <definedName name="LNEBSU62914241690" localSheetId="0" hidden="1">#REF!</definedName>
    <definedName name="LNEBSU62914241690" hidden="1">#REF!</definedName>
    <definedName name="LNEIS6231554316" localSheetId="0" hidden="1">#REF!</definedName>
    <definedName name="LNEIS6231554316" hidden="1">#REF!</definedName>
    <definedName name="LNEIS62513154387" localSheetId="0" hidden="1">#REF!</definedName>
    <definedName name="LNEIS62513154387" hidden="1">#REF!</definedName>
    <definedName name="LNEIS62513155227" localSheetId="0" hidden="1">#REF!</definedName>
    <definedName name="LNEIS62513155227" hidden="1">#REF!</definedName>
    <definedName name="LNEIS62516321509" localSheetId="0" hidden="1">#REF!</definedName>
    <definedName name="LNEIS62516321509" hidden="1">#REF!</definedName>
    <definedName name="LNEIS62914241690" localSheetId="0" hidden="1">#REF!</definedName>
    <definedName name="LNEIS62914241690" hidden="1">#REF!</definedName>
    <definedName name="LNES2107294445" localSheetId="0" hidden="1">#REF!</definedName>
    <definedName name="LNES2107294445" hidden="1">#REF!</definedName>
    <definedName name="LNES551064370" localSheetId="0" hidden="1">#REF!</definedName>
    <definedName name="LNES551064370" hidden="1">#REF!</definedName>
    <definedName name="LNES5910314600" localSheetId="0" hidden="1">#REF!</definedName>
    <definedName name="LNES5910314600" hidden="1">#REF!</definedName>
    <definedName name="LNES6231554316" localSheetId="0" hidden="1">#REF!</definedName>
    <definedName name="LNES6231554316" hidden="1">#REF!</definedName>
    <definedName name="LNES62513154387" localSheetId="0" hidden="1">#REF!</definedName>
    <definedName name="LNES62513154387" hidden="1">#REF!</definedName>
    <definedName name="LNES62513155227" localSheetId="0" hidden="1">#REF!</definedName>
    <definedName name="LNES62513155227" hidden="1">#REF!</definedName>
    <definedName name="LNES62516321509" localSheetId="0" hidden="1">#REF!</definedName>
    <definedName name="LNES62516321509" hidden="1">#REF!</definedName>
    <definedName name="LNES62914241690" localSheetId="0" hidden="1">#REF!</definedName>
    <definedName name="LNES62914241690" hidden="1">#REF!</definedName>
    <definedName name="LNES6814412133" localSheetId="0" hidden="1">#REF!</definedName>
    <definedName name="LNES6814412133" hidden="1">#REF!</definedName>
    <definedName name="LNIS6231554316" localSheetId="0" hidden="1">#REF!</definedName>
    <definedName name="LNIS6231554316" hidden="1">#REF!</definedName>
    <definedName name="LNIS62513154387" localSheetId="0" hidden="1">#REF!</definedName>
    <definedName name="LNIS62513154387" hidden="1">#REF!</definedName>
    <definedName name="LNIS62513155227" localSheetId="0" hidden="1">#REF!</definedName>
    <definedName name="LNIS62513155227" hidden="1">#REF!</definedName>
    <definedName name="LNIS62516321509" localSheetId="0" hidden="1">#REF!</definedName>
    <definedName name="LNIS62516321509" hidden="1">#REF!</definedName>
    <definedName name="LNIS62914241690" localSheetId="0" hidden="1">#REF!</definedName>
    <definedName name="LNIS62914241690" hidden="1">#REF!</definedName>
    <definedName name="LNNBSL6231554316" localSheetId="0" hidden="1">#REF!</definedName>
    <definedName name="LNNBSL6231554316" hidden="1">#REF!</definedName>
    <definedName name="LNNBSL62513154387" localSheetId="0" hidden="1">#REF!</definedName>
    <definedName name="LNNBSL62513154387" hidden="1">#REF!</definedName>
    <definedName name="LNNBSL62513155227" localSheetId="0" hidden="1">#REF!</definedName>
    <definedName name="LNNBSL62513155227" hidden="1">#REF!</definedName>
    <definedName name="LNNBSL62516321509" localSheetId="0" hidden="1">#REF!</definedName>
    <definedName name="LNNBSL62516321509" hidden="1">#REF!</definedName>
    <definedName name="LNNBSL62914241690" localSheetId="0" hidden="1">#REF!</definedName>
    <definedName name="LNNBSL62914241690" hidden="1">#REF!</definedName>
    <definedName name="LNNBSU6231554316" localSheetId="0" hidden="1">#REF!</definedName>
    <definedName name="LNNBSU6231554316" hidden="1">#REF!</definedName>
    <definedName name="LNNBSU62513154387" localSheetId="0" hidden="1">#REF!</definedName>
    <definedName name="LNNBSU62513154387" hidden="1">#REF!</definedName>
    <definedName name="LNNBSU62513155227" localSheetId="0" hidden="1">#REF!</definedName>
    <definedName name="LNNBSU62513155227" hidden="1">#REF!</definedName>
    <definedName name="LNNBSU62516321509" localSheetId="0" hidden="1">#REF!</definedName>
    <definedName name="LNNBSU62516321509" hidden="1">#REF!</definedName>
    <definedName name="LNNBSU62914241690" localSheetId="0" hidden="1">#REF!</definedName>
    <definedName name="LNNBSU62914241690" hidden="1">#REF!</definedName>
    <definedName name="LNNIS6231554316" localSheetId="0" hidden="1">#REF!</definedName>
    <definedName name="LNNIS6231554316" hidden="1">#REF!</definedName>
    <definedName name="LNNIS62513154387" localSheetId="0" hidden="1">#REF!</definedName>
    <definedName name="LNNIS62513154387" hidden="1">#REF!</definedName>
    <definedName name="LNNIS62513155227" localSheetId="0" hidden="1">#REF!</definedName>
    <definedName name="LNNIS62513155227" hidden="1">#REF!</definedName>
    <definedName name="LNNIS62516321509" localSheetId="0" hidden="1">#REF!</definedName>
    <definedName name="LNNIS62516321509" hidden="1">#REF!</definedName>
    <definedName name="LNNIS62914241690" localSheetId="0" hidden="1">#REF!</definedName>
    <definedName name="LNNIS62914241690" hidden="1">#REF!</definedName>
    <definedName name="loanline1" localSheetId="0" hidden="1">#REF!,#REF!,#REF!,#REF!,#REF!</definedName>
    <definedName name="loanline1" hidden="1">#REF!,#REF!,#REF!,#REF!,#REF!</definedName>
    <definedName name="LTVCACA" localSheetId="1">Calcs!#REF!</definedName>
    <definedName name="LTVCACA" localSheetId="4">Codes!$E$1196</definedName>
    <definedName name="MARGIN2R" localSheetId="1">Calcs!#REF!</definedName>
    <definedName name="MARGIN2R" localSheetId="4">Codes!$E$1167</definedName>
    <definedName name="MARGINCOGS_R" localSheetId="1">Calcs!#REF!</definedName>
    <definedName name="MARGINCOGS_R">Codes!$E$1171</definedName>
    <definedName name="mmm" localSheetId="1" hidden="1">{"Analysis1Q95",#N/A,FALSE,"Japan";"Analysis2Q95",#N/A,FALSE,"Japan";"Analysis1H95",#N/A,FALSE,"Japan";"Data",#N/A,FALSE,"Japan";"Margin Summary",#N/A,FALSE,"Japan";"Sales Summary",#N/A,FALSE,"Japan"}</definedName>
    <definedName name="mmm" localSheetId="4" hidden="1">{"Analysis1Q95",#N/A,FALSE,"Japan";"Analysis2Q95",#N/A,FALSE,"Japan";"Analysis1H95",#N/A,FALSE,"Japan";"Data",#N/A,FALSE,"Japan";"Margin Summary",#N/A,FALSE,"Japan";"Sales Summary",#N/A,FALSE,"Japan"}</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ODEL" localSheetId="1">Calcs!#REF!</definedName>
    <definedName name="MODEL" localSheetId="4">Codes!$E$40</definedName>
    <definedName name="MONTHREVF" localSheetId="1">Calcs!#REF!</definedName>
    <definedName name="MONTHREVF" localSheetId="4">Codes!$E$583</definedName>
    <definedName name="MONTHREVLIST_ER" localSheetId="1">Calcs!#REF!</definedName>
    <definedName name="MONTHREVLIST_ER" localSheetId="4">Codes!$E$142</definedName>
    <definedName name="MONTHSOPEN_EV" localSheetId="1">Calcs!#REF!</definedName>
    <definedName name="MONTHSOPEN_EV" localSheetId="4">Codes!$E$1298</definedName>
    <definedName name="MTG182715124602" localSheetId="0" hidden="1">#REF!</definedName>
    <definedName name="MTG182715124602" hidden="1">#REF!</definedName>
    <definedName name="MTG282715124602" localSheetId="0" hidden="1">#REF!</definedName>
    <definedName name="MTG282715124602" hidden="1">#REF!</definedName>
    <definedName name="MTG82714404809" localSheetId="0" hidden="1">#REF!</definedName>
    <definedName name="MTG82714404809" hidden="1">#REF!</definedName>
    <definedName name="MTG82714444243" localSheetId="0" hidden="1">#REF!</definedName>
    <definedName name="MTG82714444243" hidden="1">#REF!</definedName>
    <definedName name="MTG82714452266" localSheetId="0" hidden="1">#REF!</definedName>
    <definedName name="MTG82714452266" hidden="1">#REF!</definedName>
    <definedName name="MTG82714461576" localSheetId="0" hidden="1">#REF!</definedName>
    <definedName name="MTG82714461576" hidden="1">#REF!</definedName>
    <definedName name="MTG82714575062" localSheetId="0" hidden="1">#REF!</definedName>
    <definedName name="MTG82714575062" hidden="1">#REF!</definedName>
    <definedName name="MTG82715105447" localSheetId="0" hidden="1">#REF!</definedName>
    <definedName name="MTG82715105447" hidden="1">#REF!</definedName>
    <definedName name="MTG82715124602" localSheetId="0" hidden="1">#REF!</definedName>
    <definedName name="MTG82715124602" hidden="1">#REF!</definedName>
    <definedName name="MTG8271514283" localSheetId="0" hidden="1">#REF!</definedName>
    <definedName name="MTG8271514283" hidden="1">#REF!</definedName>
    <definedName name="MTGline1" localSheetId="0" hidden="1">#REF!,#REF!</definedName>
    <definedName name="MTGline1" hidden="1">#REF!,#REF!</definedName>
    <definedName name="MTGTable" localSheetId="0" hidden="1">#REF!</definedName>
    <definedName name="MTGTable" hidden="1">#REF!</definedName>
    <definedName name="MULT_VV" localSheetId="1">Calcs!#REF!</definedName>
    <definedName name="MULT_VV">Codes!$E$1071</definedName>
    <definedName name="MULT2R" localSheetId="1">Calcs!#REF!</definedName>
    <definedName name="MULT2R" localSheetId="4">Codes!$E$1067</definedName>
    <definedName name="MULT2V" localSheetId="1">Calcs!#REF!</definedName>
    <definedName name="MULT2V" localSheetId="4">Codes!$E$1084</definedName>
    <definedName name="MULTR" localSheetId="1">Calcs!#REF!</definedName>
    <definedName name="MULTR" localSheetId="4">Codes!$E$1080</definedName>
    <definedName name="MULTV" localSheetId="1">Calcs!#REF!</definedName>
    <definedName name="MULTV" localSheetId="4">Codes!$E$1071</definedName>
    <definedName name="NA" localSheetId="1">Calcs!#REF!</definedName>
    <definedName name="NA" localSheetId="4">Codes!$E$1575</definedName>
    <definedName name="NEMPGROWTHLI_ER" localSheetId="1">Calcs!#REF!</definedName>
    <definedName name="NEMPGROWTHLI_ER">Codes!$E$1570</definedName>
    <definedName name="NEMPPERCLI_ER" localSheetId="1">Calcs!#REF!</definedName>
    <definedName name="NEMPPERCLI_ER">Codes!$E$1570</definedName>
    <definedName name="new" localSheetId="1" hidden="1">{"assumptions",#N/A,FALSE,"Assumption Summary";"proforma97",#N/A,FALSE,"97 pro forma";"sensitivity97",#N/A,FALSE,"97 sensitivity ";"proforma98",#N/A,FALSE,"98 pro forma";"sensitivity98",#N/A,FALSE,"98 sensitivity"}</definedName>
    <definedName name="new" localSheetId="4" hidden="1">{"assumptions",#N/A,FALSE,"Assumption Summary";"proforma97",#N/A,FALSE,"97 pro forma";"sensitivity97",#N/A,FALSE,"97 sensitivity ";"proforma98",#N/A,FALSE,"98 pro forma";"sensitivity98",#N/A,FALSE,"98 sensitivity"}</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localSheetId="0" hidden="1">#REF!</definedName>
    <definedName name="NEWPREM" hidden="1">#REF!</definedName>
    <definedName name="NONEMPANN_ER" localSheetId="1">Calcs!#REF!</definedName>
    <definedName name="NONEMPANN_ER">Codes!$E$1550</definedName>
    <definedName name="NONEMPDETAILANN_ER" localSheetId="1">Calcs!#REF!</definedName>
    <definedName name="NONEMPDETAILANN_ER">Codes!$E$1555</definedName>
    <definedName name="NONEMPLOYEEANNF" localSheetId="1">Calcs!#REF!</definedName>
    <definedName name="NONEMPLOYEEANNF" localSheetId="4">Codes!$E$1529</definedName>
    <definedName name="NONEMPLOYEECAT_ER" localSheetId="1">Calcs!#REF!</definedName>
    <definedName name="NONEMPLOYEECAT_ER">Codes!$E$1529</definedName>
    <definedName name="NONEMPLOYEEDYNCAT_ER" localSheetId="1">Calcs!#REF!</definedName>
    <definedName name="NONEMPLOYEEDYNCAT_ER">Codes!$E$1575</definedName>
    <definedName name="NONEMPLOYEEDYNPT_ER" localSheetId="1">Calcs!#REF!</definedName>
    <definedName name="NONEMPLOYEEDYNPT_ER">Codes!$E$1587</definedName>
    <definedName name="NONEMPLOYEEHCPT_ER" localSheetId="1">Calcs!#REF!</definedName>
    <definedName name="NONEMPLOYEEHCPT_ER">Codes!$E$1555</definedName>
    <definedName name="NONEMPLOYEEMONTHF" localSheetId="1">Calcs!#REF!</definedName>
    <definedName name="NONEMPLOYEEMONTHF" localSheetId="4">Codes!$E$1562</definedName>
    <definedName name="NONEMPLOYEEMONTHPT_ER" localSheetId="1">Calcs!#REF!</definedName>
    <definedName name="NONEMPLOYEEMONTHPT_ER">Codes!$E$1562</definedName>
    <definedName name="NONEMPLOYEEPT_ER" localSheetId="1">Calcs!#REF!</definedName>
    <definedName name="NONEMPLOYEEPT_ER">Codes!$E$1537</definedName>
    <definedName name="NONEMPLOYEEYEARF" localSheetId="1">Calcs!#REF!</definedName>
    <definedName name="NONEMPLOYEEYEARF" localSheetId="4">Codes!#REF!</definedName>
    <definedName name="O611911676" localSheetId="0" hidden="1">#REF!</definedName>
    <definedName name="O611911676" hidden="1">#REF!</definedName>
    <definedName name="OEIS611911676" localSheetId="0" hidden="1">#REF!</definedName>
    <definedName name="OEIS611911676" hidden="1">#REF!</definedName>
    <definedName name="OFFSETNEGATIVE_R" localSheetId="1">Calcs!#REF!</definedName>
    <definedName name="OFFSETNEGATIVE_R" localSheetId="4">Codes!$E$1057</definedName>
    <definedName name="OFFSETPERC_R" localSheetId="1">Calcs!#REF!</definedName>
    <definedName name="OFFSETPERC_R" localSheetId="4">Codes!$E$1061</definedName>
    <definedName name="OIS611911676" localSheetId="0" hidden="1">#REF!</definedName>
    <definedName name="OIS611911676" hidden="1">#REF!</definedName>
    <definedName name="ONETIMEREV_ER" localSheetId="1">Calcs!#REF!</definedName>
    <definedName name="ONETIMEREV_ER" localSheetId="4">Codes!$E$182</definedName>
    <definedName name="ONIS611911676" localSheetId="0" hidden="1">#REF!</definedName>
    <definedName name="ONIS611911676" hidden="1">#REF!</definedName>
    <definedName name="OTHERCOST" localSheetId="0" hidden="1">#REF!</definedName>
    <definedName name="OTHERCOST" hidden="1">#REF!</definedName>
    <definedName name="otherline1" localSheetId="0" hidden="1">#REF!,#REF!</definedName>
    <definedName name="otherline1" hidden="1">#REF!,#REF!</definedName>
    <definedName name="PAYROLLHOURLY_ER" localSheetId="1">Calcs!#REF!</definedName>
    <definedName name="PAYROLLHOURLY_ER">Codes!#REF!</definedName>
    <definedName name="PAYROLLSALARIESDYN_ER" localSheetId="1">Calcs!#REF!</definedName>
    <definedName name="PAYROLLSALARIESDYN_ER">Codes!#REF!</definedName>
    <definedName name="PAYROLLSALARY_ER" localSheetId="1">Calcs!#REF!</definedName>
    <definedName name="PAYROLLSALARY_ER">Codes!#REF!</definedName>
    <definedName name="PAYROLLSALARYBONUS_ER" localSheetId="1">Calcs!#REF!</definedName>
    <definedName name="PAYROLLSALARYBONUS_ER">Codes!#REF!</definedName>
    <definedName name="PAYROLLSALARYBONUSCAT_ER" localSheetId="1">Calcs!#REF!</definedName>
    <definedName name="PAYROLLSALARYBONUSCAT_ER">Codes!#REF!</definedName>
    <definedName name="PAYROLLSALARYCAT_ER" localSheetId="1">Calcs!#REF!</definedName>
    <definedName name="PAYROLLSALARYCAT_ER">Codes!#REF!</definedName>
    <definedName name="PAYROLLSALARYEND_ER">Codes!$E$1454</definedName>
    <definedName name="PAYROLLSALARYHC_ER" localSheetId="1">Calcs!#REF!</definedName>
    <definedName name="PAYROLLSALARYHC_ER">Codes!$E$1471</definedName>
    <definedName name="PERCA" localSheetId="1">Calcs!#REF!</definedName>
    <definedName name="PERCA" localSheetId="4">Codes!$E$1295</definedName>
    <definedName name="PERCBREAKDOWN_A" localSheetId="1">Calcs!#REF!</definedName>
    <definedName name="PERCBREAKDOWN_A">Codes!#REF!</definedName>
    <definedName name="PERCBREAKDOWN2_V" localSheetId="1">Calcs!#REF!</definedName>
    <definedName name="PERCBREAKDOWN2_V" localSheetId="4">Codes!#REF!</definedName>
    <definedName name="PERCBREAKDOWN3_RR" localSheetId="1">Calcs!#REF!</definedName>
    <definedName name="PERCBREAKDOWN3_RR">Codes!$E$226</definedName>
    <definedName name="PERCBREAKDOWN3_VV" localSheetId="1">Calcs!#REF!</definedName>
    <definedName name="PERCBREAKDOWN3_VV">Codes!$E$218</definedName>
    <definedName name="PERCENTMULT_R" localSheetId="1">Calcs!#REF!</definedName>
    <definedName name="PERCENTMULT_R" localSheetId="4">Codes!#REF!</definedName>
    <definedName name="PERCENTMULTR" localSheetId="1">Calcs!#REF!</definedName>
    <definedName name="PERCENTMULTR" localSheetId="4">Codes!#REF!</definedName>
    <definedName name="PERCENTMULTV" localSheetId="1">Calcs!#REF!</definedName>
    <definedName name="PERCENTMULTV" localSheetId="4">Codes!#REF!</definedName>
    <definedName name="PERCENTVR" localSheetId="1">Calcs!#REF!</definedName>
    <definedName name="PERCENTVR" localSheetId="4">Codes!#REF!</definedName>
    <definedName name="PERCEXP_R" localSheetId="1">Calcs!#REF!</definedName>
    <definedName name="PERCEXP_R">Codes!$E$194</definedName>
    <definedName name="PERCEXP_RR" localSheetId="1">Calcs!#REF!</definedName>
    <definedName name="PERCEXP_RR">Codes!$E$194</definedName>
    <definedName name="PERCOFREVCOSTS_R" localSheetId="1">Calcs!#REF!</definedName>
    <definedName name="PERCOFREVCOSTS_R">Codes!#REF!</definedName>
    <definedName name="PERCRATE_AR" localSheetId="1">Calcs!#REF!</definedName>
    <definedName name="PERCRATE_AR">Codes!$E$1656</definedName>
    <definedName name="PERCREVR" localSheetId="1">Calcs!#REF!</definedName>
    <definedName name="PERCREVR" localSheetId="4">Codes!$E$186</definedName>
    <definedName name="PERCSPREAD_AR" localSheetId="1">Calcs!#REF!</definedName>
    <definedName name="PERCSPREAD_AR">Codes!$E$1662</definedName>
    <definedName name="PERCSPREADA" localSheetId="1">Calcs!#REF!</definedName>
    <definedName name="PERCSPREADA" localSheetId="4">Codes!#REF!</definedName>
    <definedName name="PERCTIME_AR" localSheetId="1">Calcs!#REF!</definedName>
    <definedName name="PERCTIME_AR">Codes!$E$1659</definedName>
    <definedName name="PERCVOL_V" localSheetId="1">Calcs!#REF!</definedName>
    <definedName name="PERCVOL_V">Codes!$E$190</definedName>
    <definedName name="PERCVOL_VV" localSheetId="1">Calcs!#REF!</definedName>
    <definedName name="PERCVOL_VV">Codes!$E$190</definedName>
    <definedName name="PLACEHOLDERASSETF" localSheetId="1">Calcs!#REF!</definedName>
    <definedName name="PLACEHOLDERASSETF" localSheetId="4">Codes!$E$440</definedName>
    <definedName name="PLACEHOLDERLIABF" localSheetId="1">Calcs!#REF!</definedName>
    <definedName name="PLACEHOLDERLIABF" localSheetId="4">Codes!$E$434</definedName>
    <definedName name="PRICEA" localSheetId="1">Calcs!#REF!</definedName>
    <definedName name="PRICEA" localSheetId="4">Codes!#REF!</definedName>
    <definedName name="PRICEGRID" localSheetId="0" hidden="1">#REF!</definedName>
    <definedName name="PRICEGRID" hidden="1">#REF!</definedName>
    <definedName name="PRICEIMPLIEDVOL_R" localSheetId="1">Calcs!#REF!</definedName>
    <definedName name="PRICEIMPLIEDVOL_R" localSheetId="4">Codes!$E$1152</definedName>
    <definedName name="PRIMEONLY" localSheetId="0" hidden="1">#REF!</definedName>
    <definedName name="PRIMEONLY" hidden="1">#REF!</definedName>
    <definedName name="PRIMEOnly2" localSheetId="0" hidden="1">#REF!</definedName>
    <definedName name="PRIMEOnly2" hidden="1">#REF!</definedName>
    <definedName name="PRIMEOPTION" localSheetId="0" hidden="1">#REF!</definedName>
    <definedName name="PRIMEOPTION" hidden="1">#REF!</definedName>
    <definedName name="PRIMEOption2" localSheetId="0" hidden="1">#REF!</definedName>
    <definedName name="PRIMEOption2" hidden="1">#REF!</definedName>
    <definedName name="PROBLI_ER" localSheetId="1">Calcs!#REF!</definedName>
    <definedName name="PROBLI_ER">Codes!$E$1636</definedName>
    <definedName name="quarterlybs" localSheetId="1" hidden="1">{#N/A,#N/A,FALSE,"JKFLASH2";#N/A,#N/A,FALSE,"Page 4";#N/A,#N/A,FALSE,"page 3"}</definedName>
    <definedName name="quarterlybs" localSheetId="4" hidden="1">{#N/A,#N/A,FALSE,"JKFLASH2";#N/A,#N/A,FALSE,"Page 4";#N/A,#N/A,FALSE,"page 3"}</definedName>
    <definedName name="quarterlybs" localSheetId="0" hidden="1">{#N/A,#N/A,FALSE,"JKFLASH2";#N/A,#N/A,FALSE,"Page 4";#N/A,#N/A,FALSE,"page 3"}</definedName>
    <definedName name="quarterlybs" hidden="1">{#N/A,#N/A,FALSE,"JKFLASH2";#N/A,#N/A,FALSE,"Page 4";#N/A,#N/A,FALSE,"page 3"}</definedName>
    <definedName name="qwq" localSheetId="1" hidden="1">{"AT","COMPANIES",TRUE}</definedName>
    <definedName name="qwq" localSheetId="4" hidden="1">{"AT","COMPANIES",TRUE}</definedName>
    <definedName name="qwq" localSheetId="0" hidden="1">{"AT","COMPANIES",TRUE}</definedName>
    <definedName name="qwq" hidden="1">{"AT","COMPANIES",TRUE}</definedName>
    <definedName name="qwqwqw" localSheetId="1" hidden="1">{"AT","COMPANIES",TRUE}</definedName>
    <definedName name="qwqwqw" localSheetId="4" hidden="1">{"AT","COMPANIES",TRUE}</definedName>
    <definedName name="qwqwqw" localSheetId="0" hidden="1">{"AT","COMPANIES",TRUE}</definedName>
    <definedName name="qwqwqw" hidden="1">{"AT","COMPANIES",TRUE}</definedName>
    <definedName name="REVCOUNT_R" localSheetId="1">Calcs!#REF!</definedName>
    <definedName name="REVCOUNT_R" localSheetId="4">Codes!$E$1148</definedName>
    <definedName name="REVOLVIS" localSheetId="1">Calcs!#REF!</definedName>
    <definedName name="REVOLVIS" localSheetId="4">Codes!$E$343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localSheetId="0" hidden="1">#REF!,#REF!,#REF!</definedName>
    <definedName name="Rwvu.ADMIN._.OTHER._.MEALS." hidden="1">#REF!,#REF!,#REF!</definedName>
    <definedName name="Rwvu.ADMIN._.OTHER._.REGISTRATIONS." localSheetId="0" hidden="1">#REF!,#REF!</definedName>
    <definedName name="Rwvu.ADMIN._.OTHER._.REGISTRATIONS." hidden="1">#REF!,#REF!</definedName>
    <definedName name="Rwvu.Analysis1H95." localSheetId="0" hidden="1">#REF!,#REF!</definedName>
    <definedName name="Rwvu.Analysis1H95." hidden="1">#REF!,#REF!</definedName>
    <definedName name="Rwvu.Analysis1Q95." localSheetId="0" hidden="1">#REF!,#REF!</definedName>
    <definedName name="Rwvu.Analysis1Q95." hidden="1">#REF!,#REF!</definedName>
    <definedName name="Rwvu.Analysis2Q95." localSheetId="0" hidden="1">#REF!,#REF!</definedName>
    <definedName name="Rwvu.Analysis2Q95." hidden="1">#REF!,#REF!</definedName>
    <definedName name="Rwvu.Margin._.Summary." localSheetId="0" hidden="1">#REF!,#REF!</definedName>
    <definedName name="Rwvu.Margin._.Summary." hidden="1">#REF!,#REF!</definedName>
    <definedName name="s" localSheetId="1" hidden="1">{"AT","COMPANIES",TRUE}</definedName>
    <definedName name="s" localSheetId="4" hidden="1">{"AT","COMPANIES",TRUE}</definedName>
    <definedName name="s" localSheetId="0" hidden="1">{"AT","COMPANIES",TRUE}</definedName>
    <definedName name="s" hidden="1">{"AT","COMPANIES",TRUE}</definedName>
    <definedName name="sadf" localSheetId="1" hidden="1">{"ReportTop",#N/A,FALSE,"report top"}</definedName>
    <definedName name="sadf" localSheetId="4" hidden="1">{"ReportTop",#N/A,FALSE,"report top"}</definedName>
    <definedName name="sadf" localSheetId="0" hidden="1">{"ReportTop",#N/A,FALSE,"report top"}</definedName>
    <definedName name="sadf" hidden="1">{"ReportTop",#N/A,FALSE,"report top"}</definedName>
    <definedName name="sadf_1" localSheetId="1" hidden="1">{"ReportTop",#N/A,FALSE,"report top"}</definedName>
    <definedName name="sadf_1" localSheetId="4" hidden="1">{"ReportTop",#N/A,FALSE,"report top"}</definedName>
    <definedName name="sadf_1" localSheetId="0" hidden="1">{"ReportTop",#N/A,FALSE,"report top"}</definedName>
    <definedName name="sadf_1" hidden="1">{"ReportTop",#N/A,FALSE,"report top"}</definedName>
    <definedName name="sadf_2" localSheetId="1" hidden="1">{"ReportTop",#N/A,FALSE,"report top"}</definedName>
    <definedName name="sadf_2" localSheetId="4" hidden="1">{"ReportTop",#N/A,FALSE,"report top"}</definedName>
    <definedName name="sadf_2" localSheetId="0" hidden="1">{"ReportTop",#N/A,FALSE,"report top"}</definedName>
    <definedName name="sadf_2" hidden="1">{"ReportTop",#N/A,FALSE,"report top"}</definedName>
    <definedName name="sadf_3" localSheetId="1" hidden="1">{"ReportTop",#N/A,FALSE,"report top"}</definedName>
    <definedName name="sadf_3" localSheetId="4" hidden="1">{"ReportTop",#N/A,FALSE,"report top"}</definedName>
    <definedName name="sadf_3" localSheetId="0" hidden="1">{"ReportTop",#N/A,FALSE,"report top"}</definedName>
    <definedName name="sadf_3" hidden="1">{"ReportTop",#N/A,FALSE,"report top"}</definedName>
    <definedName name="sadf_4" localSheetId="1" hidden="1">{"ReportTop",#N/A,FALSE,"report top"}</definedName>
    <definedName name="sadf_4" localSheetId="4" hidden="1">{"ReportTop",#N/A,FALSE,"report top"}</definedName>
    <definedName name="sadf_4" localSheetId="0" hidden="1">{"ReportTop",#N/A,FALSE,"report top"}</definedName>
    <definedName name="sadf_4" hidden="1">{"ReportTop",#N/A,FALSE,"report top"}</definedName>
    <definedName name="sadf_5" localSheetId="1" hidden="1">{"ReportTop",#N/A,FALSE,"report top"}</definedName>
    <definedName name="sadf_5" localSheetId="4" hidden="1">{"ReportTop",#N/A,FALSE,"report top"}</definedName>
    <definedName name="sadf_5" localSheetId="0" hidden="1">{"ReportTop",#N/A,FALSE,"report top"}</definedName>
    <definedName name="sadf_5" hidden="1">{"ReportTop",#N/A,FALSE,"report top"}</definedName>
    <definedName name="SALARIESBONUSF" localSheetId="1">Calcs!#REF!</definedName>
    <definedName name="SALARIESBONUSF" localSheetId="4">Codes!#REF!</definedName>
    <definedName name="SALARIESCATF" localSheetId="1">Calcs!#REF!</definedName>
    <definedName name="SALARIESCATF" localSheetId="4">Codes!#REF!</definedName>
    <definedName name="SALARIESF" localSheetId="1">Calcs!#REF!</definedName>
    <definedName name="SALARIESF" localSheetId="4">Codes!#REF!</definedName>
    <definedName name="SALARIESHCF" localSheetId="1">Calcs!#REF!</definedName>
    <definedName name="SALARIESHCF" localSheetId="4">Codes!#REF!</definedName>
    <definedName name="SALESQUOTAEV" localSheetId="1">Calcs!#REF!</definedName>
    <definedName name="SALESQUOTAEV" localSheetId="4">Codes!#REF!</definedName>
    <definedName name="SCENARIOV" localSheetId="1">Calcs!#REF!</definedName>
    <definedName name="SCENARIOV" localSheetId="4">Codes!$E$1188</definedName>
    <definedName name="SCENVOL_ER" localSheetId="1">Calcs!#REF!</definedName>
    <definedName name="SCENVOL_ER">Codes!$E$113</definedName>
    <definedName name="SCENVOLEV" localSheetId="1">Calcs!#REF!</definedName>
    <definedName name="SCENVOLEV" localSheetId="4">Codes!$E$107</definedName>
    <definedName name="sdfasdfsd"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1" hidden="1">{#N/A,#N/A,FALSE,"Sheet1"}</definedName>
    <definedName name="sdfg" localSheetId="4" hidden="1">{#N/A,#N/A,FALSE,"Sheet1"}</definedName>
    <definedName name="sdfg" localSheetId="0" hidden="1">{#N/A,#N/A,FALSE,"Sheet1"}</definedName>
    <definedName name="sdfg" hidden="1">{#N/A,#N/A,FALSE,"Sheet1"}</definedName>
    <definedName name="sdKJTHGF"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LIT2_R" localSheetId="1">Calcs!#REF!</definedName>
    <definedName name="SPLIT2_R" localSheetId="4">Codes!$E$198</definedName>
    <definedName name="SPLIT2_RR" localSheetId="1">Calcs!#REF!</definedName>
    <definedName name="SPLIT2_RR">Codes!$E$198</definedName>
    <definedName name="SPLIT2_V" localSheetId="1">Calcs!#REF!</definedName>
    <definedName name="SPLIT2_V">Codes!$E$208</definedName>
    <definedName name="SPLIT2_VV" localSheetId="1">Calcs!#REF!</definedName>
    <definedName name="SPLIT2_VV">Codes!$E$208</definedName>
    <definedName name="SPREADREF" localSheetId="0" hidden="1">#REF!</definedName>
    <definedName name="SPREADREF" hidden="1">#REF!</definedName>
    <definedName name="SPREADVOL_EV" localSheetId="1">Calcs!#REF!</definedName>
    <definedName name="SPREADVOL_EV">Codes!#REF!</definedName>
    <definedName name="STARTDATE_A" localSheetId="1">Calcs!#REF!</definedName>
    <definedName name="STARTDATE_A">Codes!$E$147</definedName>
    <definedName name="STARTDATEE" localSheetId="1">Calcs!#REF!</definedName>
    <definedName name="STARTDATEE" localSheetId="4">Codes!$E$147</definedName>
    <definedName name="SUBRENEWALV" localSheetId="1">Calcs!#REF!</definedName>
    <definedName name="SUBRENEWALV" localSheetId="4">Codes!$E$521</definedName>
    <definedName name="SUBTOTAL2R" localSheetId="1">Calcs!#REF!</definedName>
    <definedName name="SUBTOTAL2R" localSheetId="4">Codes!#REF!</definedName>
    <definedName name="SUBTOTAL2V" localSheetId="1">Calcs!#REF!</definedName>
    <definedName name="SUBTOTAL2V" localSheetId="4">Codes!#REF!</definedName>
    <definedName name="SUBTOTAL3VV" localSheetId="1">Calcs!#REF!</definedName>
    <definedName name="SUBTOTAL3VV" localSheetId="4">Codes!#REF!</definedName>
    <definedName name="SUBV" localSheetId="1">Calcs!#REF!</definedName>
    <definedName name="SUBV" localSheetId="4">Codes!$E$631</definedName>
    <definedName name="SUM2R" localSheetId="1">Calcs!#REF!</definedName>
    <definedName name="SUM2R" localSheetId="4">Codes!$E$1089</definedName>
    <definedName name="SUM2V" localSheetId="1">Calcs!#REF!</definedName>
    <definedName name="SUM2V" localSheetId="4">Codes!$E$1123</definedName>
    <definedName name="SUM3_R" localSheetId="1">Calcs!#REF!</definedName>
    <definedName name="SUM3_R" localSheetId="4">Codes!$E$1118</definedName>
    <definedName name="SUM3V" localSheetId="1">Calcs!#REF!</definedName>
    <definedName name="SUM3V" localSheetId="4">Codes!$E$1127</definedName>
    <definedName name="SUM4R" localSheetId="1">Calcs!#REF!</definedName>
    <definedName name="SUM4R" localSheetId="4">Codes!$E$1097</definedName>
    <definedName name="SUMIFR" localSheetId="1">Calcs!#REF!</definedName>
    <definedName name="SUMIFR" localSheetId="4">Codes!$E$1138</definedName>
    <definedName name="SUMMARY_BOOK" localSheetId="1" hidden="1">{"page1",#N/A,FALSE,"GIRLBO";"page2",#N/A,FALSE,"GIRLBO";"page3",#N/A,FALSE,"GIRLBO";"page4",#N/A,FALSE,"GIRLBO";"page5",#N/A,FALSE,"GIRLBO"}</definedName>
    <definedName name="SUMMARY_BOOK" localSheetId="4" hidden="1">{"page1",#N/A,FALSE,"GIRLBO";"page2",#N/A,FALSE,"GIRLBO";"page3",#N/A,FALSE,"GIRLBO";"page4",#N/A,FALSE,"GIRLBO";"page5",#N/A,FALSE,"GIRLBO"}</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UMR" localSheetId="1">Calcs!#REF!</definedName>
    <definedName name="SUMR" localSheetId="4">Codes!$E$1135</definedName>
    <definedName name="SUMV" localSheetId="1">Calcs!#REF!</definedName>
    <definedName name="SUMV" localSheetId="4">Codes!$E$1132</definedName>
    <definedName name="SUMVV" localSheetId="1">Calcs!#REF!</definedName>
    <definedName name="SUMVV" localSheetId="4">Codes!$E$1141</definedName>
    <definedName name="Swvu.ADM._.GEN._.MGMNT._.DETAIL." localSheetId="0" hidden="1">#REF!</definedName>
    <definedName name="Swvu.ADM._.GEN._.MGMNT._.DETAIL." hidden="1">#REF!</definedName>
    <definedName name="Swvu.Analysis1H95." localSheetId="0" hidden="1">#REF!</definedName>
    <definedName name="Swvu.Analysis1H95." hidden="1">#REF!</definedName>
    <definedName name="Swvu.Analysis1Q95." localSheetId="0" hidden="1">#REF!</definedName>
    <definedName name="Swvu.Analysis1Q95." hidden="1">#REF!</definedName>
    <definedName name="Swvu.Analysis2Q95." localSheetId="0" hidden="1">#REF!</definedName>
    <definedName name="Swvu.Analysis2Q95." hidden="1">#REF!</definedName>
    <definedName name="Swvu.inputs._.raw._.data." localSheetId="0" hidden="1">#REF!</definedName>
    <definedName name="Swvu.inputs._.raw._.data." hidden="1">#REF!</definedName>
    <definedName name="Swvu.Margin._.Summary." localSheetId="0" hidden="1">#REF!</definedName>
    <definedName name="Swvu.Margin._.Summary." hidden="1">#REF!</definedName>
    <definedName name="Swvu.STORAGE._.RENTS." localSheetId="0" hidden="1">#REF!</definedName>
    <definedName name="Swvu.STORAGE._.RENTS." hidden="1">#REF!</definedName>
    <definedName name="Swvu.summary1." localSheetId="0" hidden="1">#REF!</definedName>
    <definedName name="Swvu.summary1." hidden="1">#REF!</definedName>
    <definedName name="Swvu.summary2." localSheetId="0" hidden="1">#REF!</definedName>
    <definedName name="Swvu.summary2." hidden="1">#REF!</definedName>
    <definedName name="Swvu.summary3." localSheetId="0" hidden="1">#REF!</definedName>
    <definedName name="Swvu.summary3." hidden="1">#REF!</definedName>
    <definedName name="TAB" localSheetId="1">Calcs!#REF!</definedName>
    <definedName name="TAB" localSheetId="4">Codes!$E$41</definedName>
    <definedName name="TAMER" localSheetId="1">Calcs!#REF!</definedName>
    <definedName name="TAMER" localSheetId="4">Codes!#REF!</definedName>
    <definedName name="TAMEV" localSheetId="1">Calcs!#REF!</definedName>
    <definedName name="TAMEV" localSheetId="4">Codes!#REF!</definedName>
    <definedName name="TargetDCF2" localSheetId="1" hidden="1">{#N/A,#N/A,FALSE,"Sheet1"}</definedName>
    <definedName name="TargetDCF2" localSheetId="4" hidden="1">{#N/A,#N/A,FALSE,"Sheet1"}</definedName>
    <definedName name="TargetDCF2" localSheetId="0" hidden="1">{#N/A,#N/A,FALSE,"Sheet1"}</definedName>
    <definedName name="TargetDCF2" hidden="1">{#N/A,#N/A,FALSE,"Sheet1"}</definedName>
    <definedName name="TAXDTAIS" localSheetId="1">Calcs!#REF!</definedName>
    <definedName name="TAXDTAIS" localSheetId="4">Codes!$E$488</definedName>
    <definedName name="TAXIS" localSheetId="1">Calcs!#REF!</definedName>
    <definedName name="TAXIS" localSheetId="4">Codes!$E$446</definedName>
    <definedName name="TERMPREM" localSheetId="0" hidden="1">#REF!</definedName>
    <definedName name="TERMPREM" hidden="1">#REF!</definedName>
    <definedName name="TERMTYPE" localSheetId="0" hidden="1">#REF!</definedName>
    <definedName name="TERMTYPE" hidden="1">#REF!</definedName>
    <definedName name="test" localSheetId="1" hidden="1">{"histincome",#N/A,FALSE,"hyfins";"closing balance",#N/A,FALSE,"hyfins"}</definedName>
    <definedName name="test" localSheetId="4" hidden="1">{"histincome",#N/A,FALSE,"hyfins";"closing balance",#N/A,FALSE,"hyfins"}</definedName>
    <definedName name="test" localSheetId="0" hidden="1">{"histincome",#N/A,FALSE,"hyfins";"closing balance",#N/A,FALSE,"hyfins"}</definedName>
    <definedName name="test" hidden="1">{"histincome",#N/A,FALSE,"hyfins";"closing balance",#N/A,FALSE,"hyfins"}</definedName>
    <definedName name="test3" localSheetId="1" hidden="1">{"AT","COMPANIES",TRUE}</definedName>
    <definedName name="test3" localSheetId="4" hidden="1">{"AT","COMPANIES",TRUE}</definedName>
    <definedName name="test3" localSheetId="0" hidden="1">{"AT","COMPANIES",TRUE}</definedName>
    <definedName name="test3" hidden="1">{"AT","COMPANIES",TRUE}</definedName>
    <definedName name="test5" localSheetId="1" hidden="1">{"AT","COMPANIES",TRUE}</definedName>
    <definedName name="test5" localSheetId="4" hidden="1">{"AT","COMPANIES",TRUE}</definedName>
    <definedName name="test5" localSheetId="0" hidden="1">{"AT","COMPANIES",TRUE}</definedName>
    <definedName name="test5" hidden="1">{"AT","COMPANIES",TRUE}</definedName>
    <definedName name="TextRefCopyRangeCount" hidden="1">38</definedName>
    <definedName name="TMline1" localSheetId="0" hidden="1">#REF!,#REF!</definedName>
    <definedName name="TMline1" hidden="1">#REF!,#REF!</definedName>
    <definedName name="to" localSheetId="1" hidden="1">{"common_pl",#N/A,FALSE,"Commonized PL";"analyst",#N/A,FALSE,"Budget to Analyst";"sec",#N/A,FALSE,"SEC PL";"summary",#N/A,FALSE,"Summary";"detail",#N/A,FALSE,"Detail"}</definedName>
    <definedName name="to" localSheetId="4" hidden="1">{"common_pl",#N/A,FALSE,"Commonized PL";"analyst",#N/A,FALSE,"Budget to Analyst";"sec",#N/A,FALSE,"SEC PL";"summary",#N/A,FALSE,"Summary";"detail",#N/A,FALSE,"Detail"}</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OGGLE_V" localSheetId="1">Calcs!#REF!</definedName>
    <definedName name="TOGGLE_V">Codes!$E$1163</definedName>
    <definedName name="TOGGLET" localSheetId="1">Calcs!#REF!</definedName>
    <definedName name="TOGGLET" localSheetId="4">Codes!$E$1164</definedName>
    <definedName name="TOGGLEV" localSheetId="1">Calcs!#REF!</definedName>
    <definedName name="TOGGLEV" localSheetId="4">Codes!$E$1163</definedName>
    <definedName name="treeList" hidden="1">"11110000000000000000000000000000000000000000000000000000000000000000000000000000000000000000000000000000000000000000000000000000000000000000000000000000000000000000000000000000000000000000000000000000"</definedName>
    <definedName name="TRIGGERV" localSheetId="1">Calcs!#REF!</definedName>
    <definedName name="TRIGGERV" localSheetId="4">Codes!$E$668</definedName>
    <definedName name="UNITEXP_VR" localSheetId="1">Calcs!#REF!</definedName>
    <definedName name="UNITEXP_VR">Codes!$E$590</definedName>
    <definedName name="UNITEXP_VV" localSheetId="1">Calcs!#REF!</definedName>
    <definedName name="UNITEXP_VV">Codes!$E$590</definedName>
    <definedName name="UNITEXPLI_VR" localSheetId="1">Calcs!#REF!</definedName>
    <definedName name="UNITEXPLI_VR">Codes!$E$594</definedName>
    <definedName name="UNITEXPV" localSheetId="1">Calcs!#REF!</definedName>
    <definedName name="UNITEXPV" localSheetId="4">Codes!$E$590</definedName>
    <definedName name="UNITREV_VR" localSheetId="1">Calcs!#REF!</definedName>
    <definedName name="UNITREV_VR">Codes!$E$586</definedName>
    <definedName name="UNITREV_VV" localSheetId="1">Calcs!#REF!</definedName>
    <definedName name="UNITREV_VV">Codes!$E$586</definedName>
    <definedName name="UNITREVV" localSheetId="1">Calcs!#REF!</definedName>
    <definedName name="UNITREVV" localSheetId="4">Codes!$E$586</definedName>
    <definedName name="UNUSEDLEQTBL" localSheetId="0" hidden="1">#REF!</definedName>
    <definedName name="UNUSEDLEQTBL" hidden="1">#REF!</definedName>
    <definedName name="VOLCONSTANT_AR" localSheetId="1">Calcs!#REF!</definedName>
    <definedName name="VOLCONSTANT_AR">Codes!$E$1647</definedName>
    <definedName name="VOLEV" localSheetId="1">Calcs!#REF!</definedName>
    <definedName name="VOLEV" localSheetId="4">Codes!#REF!</definedName>
    <definedName name="VOLRATE_AR" localSheetId="1">Calcs!#REF!</definedName>
    <definedName name="VOLRATE_AR">Codes!$E$1644</definedName>
    <definedName name="VOLRATE_VV" localSheetId="1">Calcs!#REF!</definedName>
    <definedName name="VOLRATE_VV">Codes!#REF!</definedName>
    <definedName name="VOLSPREAD_AR" localSheetId="1">Calcs!#REF!</definedName>
    <definedName name="VOLSPREAD_AR">Codes!$E$1653</definedName>
    <definedName name="VOLSPREADA" localSheetId="1">Calcs!#REF!</definedName>
    <definedName name="VOLSPREADA" localSheetId="4">Codes!#REF!</definedName>
    <definedName name="VOLTIME_AR" localSheetId="1">Calcs!#REF!</definedName>
    <definedName name="VOLTIME_AR">Codes!$E$1650</definedName>
    <definedName name="WCAPV" localSheetId="1">Calcs!#REF!</definedName>
    <definedName name="WCAPV" localSheetId="4">Codes!#REF!</definedName>
    <definedName name="WCARR" localSheetId="1">Calcs!#REF!</definedName>
    <definedName name="WCARR" localSheetId="4">Codes!#REF!</definedName>
    <definedName name="WCARURR" localSheetId="1">Calcs!#REF!</definedName>
    <definedName name="WCARURR" localSheetId="4">Codes!$E$319</definedName>
    <definedName name="WCARV" localSheetId="1">Calcs!#REF!</definedName>
    <definedName name="WCARV" localSheetId="4">Codes!#REF!</definedName>
    <definedName name="WCC" localSheetId="1" hidden="1">{#N/A,#N/A,TRUE,"Report"}</definedName>
    <definedName name="WCC" localSheetId="4" hidden="1">{#N/A,#N/A,TRUE,"Report"}</definedName>
    <definedName name="WCC" localSheetId="0" hidden="1">{#N/A,#N/A,TRUE,"Report"}</definedName>
    <definedName name="WCC" hidden="1">{#N/A,#N/A,TRUE,"Report"}</definedName>
    <definedName name="WCCa" localSheetId="1" hidden="1">{#N/A,#N/A,TRUE,"Report"}</definedName>
    <definedName name="WCCa" localSheetId="4" hidden="1">{#N/A,#N/A,TRUE,"Report"}</definedName>
    <definedName name="WCCa" localSheetId="0" hidden="1">{#N/A,#N/A,TRUE,"Report"}</definedName>
    <definedName name="WCCa" hidden="1">{#N/A,#N/A,TRUE,"Report"}</definedName>
    <definedName name="WCCINVAPR" localSheetId="1">Calcs!#REF!</definedName>
    <definedName name="WCCINVAPR" localSheetId="4">Codes!$E$498</definedName>
    <definedName name="WCINVV" localSheetId="1">Calcs!#REF!</definedName>
    <definedName name="WCINVV" localSheetId="4">Codes!#REF!</definedName>
    <definedName name="whatever" localSheetId="0" hidden="1">#REF!</definedName>
    <definedName name="whatever" hidden="1">#REF!</definedName>
    <definedName name="whoknows"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1" hidden="1">{#N/A,#N/A,FALSE,"Sheet1"}</definedName>
    <definedName name="wr" localSheetId="4" hidden="1">{#N/A,#N/A,FALSE,"Sheet1"}</definedName>
    <definedName name="wr" localSheetId="0" hidden="1">{#N/A,#N/A,FALSE,"Sheet1"}</definedName>
    <definedName name="wr" hidden="1">{#N/A,#N/A,FALSE,"Sheet1"}</definedName>
    <definedName name="wrn.1999._.budget." localSheetId="1" hidden="1">{"common_pl",#N/A,FALSE,"Commonized PL";"analyst",#N/A,FALSE,"Budget to Analyst";"sec",#N/A,FALSE,"SEC PL";"summary",#N/A,FALSE,"Summary";"detail",#N/A,FALSE,"Detail"}</definedName>
    <definedName name="wrn.1999._.budget." localSheetId="4" hidden="1">{"common_pl",#N/A,FALSE,"Commonized PL";"analyst",#N/A,FALSE,"Budget to Analyst";"sec",#N/A,FALSE,"SEC PL";"summary",#N/A,FALSE,"Summary";"detail",#N/A,FALSE,"Detail"}</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1" hidden="1">{#N/A,#N/A,FALSE,"A_D";#N/A,#N/A,FALSE,"WACC";#N/A,#N/A,FALSE,"DCF";#N/A,#N/A,FALSE,"A";#N/A,#N/A,FALSE,"LBO";#N/A,#N/A,FALSE,"C";#N/A,#N/A,FALSE,"impd";#N/A,#N/A,FALSE,"comps"}</definedName>
    <definedName name="wrn.A_VALUATION." localSheetId="4" hidden="1">{#N/A,#N/A,FALSE,"A_D";#N/A,#N/A,FALSE,"WACC";#N/A,#N/A,FALSE,"DCF";#N/A,#N/A,FALSE,"A";#N/A,#N/A,FALSE,"LBO";#N/A,#N/A,FALSE,"C";#N/A,#N/A,FALSE,"impd";#N/A,#N/A,FALSE,"comps"}</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1" hidden="1">{#N/A,#N/A,FALSE,"Debt Accr";#N/A,#N/A,FALSE,"Stock Accr";#N/A,#N/A,FALSE,"Debt Stock Accr"}</definedName>
    <definedName name="wrn.Accr_Dil." localSheetId="4" hidden="1">{#N/A,#N/A,FALSE,"Debt Accr";#N/A,#N/A,FALSE,"Stock Accr";#N/A,#N/A,FALSE,"Debt Stock Accr"}</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1" hidden="1">{#N/A,#N/A,TRUE,"Acq-Ass";#N/A,#N/A,TRUE,"Acq-IS";#N/A,#N/A,TRUE,"Acq-BS";#N/A,#N/A,TRUE,"Acq-CF"}</definedName>
    <definedName name="wrn.AcqState." localSheetId="4" hidden="1">{#N/A,#N/A,TRUE,"Acq-Ass";#N/A,#N/A,TRUE,"Acq-IS";#N/A,#N/A,TRUE,"Acq-BS";#N/A,#N/A,TRUE,"Acq-CF"}</definedName>
    <definedName name="wrn.AcqState." localSheetId="0" hidden="1">{#N/A,#N/A,TRUE,"Acq-Ass";#N/A,#N/A,TRUE,"Acq-IS";#N/A,#N/A,TRUE,"Acq-BS";#N/A,#N/A,TRUE,"Acq-CF"}</definedName>
    <definedName name="wrn.AcqState." hidden="1">{#N/A,#N/A,TRUE,"Acq-Ass";#N/A,#N/A,TRUE,"Acq-IS";#N/A,#N/A,TRUE,"Acq-BS";#N/A,#N/A,TRUE,"Acq-CF"}</definedName>
    <definedName name="wrn.AcqState1" localSheetId="1" hidden="1">{#N/A,#N/A,TRUE,"Acq-Ass";#N/A,#N/A,TRUE,"Acq-IS";#N/A,#N/A,TRUE,"Acq-BS";#N/A,#N/A,TRUE,"Acq-CF"}</definedName>
    <definedName name="wrn.AcqState1" localSheetId="4"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1" hidden="1">{#N/A,#N/A,TRUE,"Acq-Ass";#N/A,#N/A,TRUE,"Acq-IS";#N/A,#N/A,TRUE,"Acq-BS";#N/A,#N/A,TRUE,"Acq-CF";#N/A,#N/A,TRUE,"Acq-Proj";#N/A,#N/A,TRUE,"Acq-CapEx";#N/A,#N/A,TRUE,"Acq-Debt";#N/A,#N/A,TRUE,"Acq-Int";#N/A,#N/A,TRUE,"Acq-BD";#N/A,#N/A,TRUE,"Acq-TD";#N/A,#N/A,TRUE,"Acq-Taxes";#N/A,#N/A,TRUE,"Acq-Credit";#N/A,#N/A,TRUE,"Acq-Val";#N/A,#N/A,TRUE,"Acq-Mult Val"}</definedName>
    <definedName name="wrn.Acquiror." localSheetId="4" hidden="1">{#N/A,#N/A,TRUE,"Acq-Ass";#N/A,#N/A,TRUE,"Acq-IS";#N/A,#N/A,TRUE,"Acq-BS";#N/A,#N/A,TRUE,"Acq-CF";#N/A,#N/A,TRUE,"Acq-Proj";#N/A,#N/A,TRUE,"Acq-CapEx";#N/A,#N/A,TRUE,"Acq-Debt";#N/A,#N/A,TRUE,"Acq-Int";#N/A,#N/A,TRUE,"Acq-BD";#N/A,#N/A,TRUE,"Acq-TD";#N/A,#N/A,TRUE,"Acq-Taxes";#N/A,#N/A,TRUE,"Acq-Credit";#N/A,#N/A,TRUE,"Acq-Val";#N/A,#N/A,TRUE,"Acq-Mult Val"}</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1" hidden="1">{#N/A,#N/A,FALSE,"Acq-Val";#N/A,#N/A,FALSE,"Acq-Mult Val"}</definedName>
    <definedName name="wrn.AcqVal." localSheetId="4" hidden="1">{#N/A,#N/A,FALSE,"Acq-Val";#N/A,#N/A,FALSE,"Acq-Mult Val"}</definedName>
    <definedName name="wrn.AcqVal." localSheetId="0" hidden="1">{#N/A,#N/A,FALSE,"Acq-Val";#N/A,#N/A,FALSE,"Acq-Mult Val"}</definedName>
    <definedName name="wrn.AcqVal." hidden="1">{#N/A,#N/A,FALSE,"Acq-Val";#N/A,#N/A,FALSE,"Acq-Mult Val"}</definedName>
    <definedName name="wrn.Adjustments." localSheetId="1" hidden="1">{"Page1",#N/A,FALSE,"Matrix (1)";"Page2",#N/A,FALSE,"Pay-Out";"Page3",#N/A,FALSE,"Prems_Reserves";"Page4",#N/A,FALSE,"Adj. EPS";"Page5",#N/A,FALSE,"Acc_Dil"}</definedName>
    <definedName name="wrn.Adjustments." localSheetId="4" hidden="1">{"Page1",#N/A,FALSE,"Matrix (1)";"Page2",#N/A,FALSE,"Pay-Out";"Page3",#N/A,FALSE,"Prems_Reserves";"Page4",#N/A,FALSE,"Adj. EPS";"Page5",#N/A,FALSE,"Acc_Dil"}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1" hidden="1">{#N/A,#N/A,FALSE,"Sum A (1)";#N/A,#N/A,FALSE,"Sum A (2)";#N/A,#N/A,FALSE,"KPI A";#N/A,#N/A,FALSE,"EN A";#N/A,#N/A,FALSE,"HU A";#N/A,#N/A,FALSE,"PO A";#N/A,#N/A,FALSE,"DE A";#N/A,#N/A,FALSE,"CR A";#N/A,#N/A,FALSE,"CZ A";#N/A,#N/A,FALSE,"FR A";#N/A,#N/A,FALSE,"RO A";#N/A,#N/A,FALSE,"CP A"}</definedName>
    <definedName name="wrn.Aggressive." localSheetId="4" hidden="1">{#N/A,#N/A,FALSE,"Sum A (1)";#N/A,#N/A,FALSE,"Sum A (2)";#N/A,#N/A,FALSE,"KPI A";#N/A,#N/A,FALSE,"EN A";#N/A,#N/A,FALSE,"HU A";#N/A,#N/A,FALSE,"PO A";#N/A,#N/A,FALSE,"DE A";#N/A,#N/A,FALSE,"CR A";#N/A,#N/A,FALSE,"CZ A";#N/A,#N/A,FALSE,"FR A";#N/A,#N/A,FALSE,"RO A";#N/A,#N/A,FALSE,"CP A"}</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1"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 hidden="1">{#N/A,#N/A,FALSE,"Aging Summary";#N/A,#N/A,FALSE,"Ratio Analysis";#N/A,#N/A,FALSE,"Test 120 Day Accts";#N/A,#N/A,FALSE,"Tickmarks"}</definedName>
    <definedName name="wrn.Aging._.and._.Trend._.Analysis._1" localSheetId="4"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1" hidden="1">{#N/A,#N/A,FALSE,"Aging Summary";#N/A,#N/A,FALSE,"Ratio Analysis";#N/A,#N/A,FALSE,"Test 120 Day Accts";#N/A,#N/A,FALSE,"Tickmarks"}</definedName>
    <definedName name="wrn.Aging._.and._.Trend._.Analysis._2" localSheetId="4"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1" hidden="1">{#N/A,#N/A,FALSE,"Aging Summary";#N/A,#N/A,FALSE,"Ratio Analysis";#N/A,#N/A,FALSE,"Test 120 Day Accts";#N/A,#N/A,FALSE,"Tickmarks"}</definedName>
    <definedName name="wrn.Aging._.and._.Trend._.Analysis._3" localSheetId="4"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1" hidden="1">{#N/A,#N/A,FALSE,"Aging Summary";#N/A,#N/A,FALSE,"Ratio Analysis";#N/A,#N/A,FALSE,"Test 120 Day Accts";#N/A,#N/A,FALSE,"Tickmarks"}</definedName>
    <definedName name="wrn.Aging._.and._.Trend._.Analysis._4" localSheetId="4"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1" hidden="1">{#N/A,#N/A,FALSE,"Aging Summary";#N/A,#N/A,FALSE,"Ratio Analysis";#N/A,#N/A,FALSE,"Test 120 Day Accts";#N/A,#N/A,FALSE,"Tickmarks"}</definedName>
    <definedName name="wrn.Aging._.and._.Trend._.Analysis._5" localSheetId="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4"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1" hidden="1">{#N/A,#N/A,FALSE,"puboff";#N/A,#N/A,FALSE,"financials";#N/A,#N/A,FALSE,"valuation";#N/A,#N/A,FALSE,"split"}</definedName>
    <definedName name="wrn.ALL._.PAGES." localSheetId="4" hidden="1">{#N/A,#N/A,FALSE,"puboff";#N/A,#N/A,FALSE,"financials";#N/A,#N/A,FALSE,"valuation";#N/A,#N/A,FALSE,"split"}</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1" hidden="1">{#N/A,#N/A,FALSE,"Adj Proj";#N/A,#N/A,FALSE,"Sheet1";#N/A,#N/A,FALSE,"LBO";#N/A,#N/A,FALSE,"LBOMER";#N/A,#N/A,FALSE,"WACC";#N/A,#N/A,FALSE,"DCF";#N/A,#N/A,FALSE,"DCFMER";#N/A,#N/A,FALSE,"Pooling";#N/A,#N/A,FALSE,"income";#N/A,#N/A,FALSE,"Offer"}</definedName>
    <definedName name="wrn.ALL._.SHEETS." localSheetId="4" hidden="1">{#N/A,#N/A,FALSE,"Adj Proj";#N/A,#N/A,FALSE,"Sheet1";#N/A,#N/A,FALSE,"LBO";#N/A,#N/A,FALSE,"LBOMER";#N/A,#N/A,FALSE,"WACC";#N/A,#N/A,FALSE,"DCF";#N/A,#N/A,FALSE,"DCFMER";#N/A,#N/A,FALSE,"Pooling";#N/A,#N/A,FALSE,"income";#N/A,#N/A,FALSE,"Offer"}</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1" hidden="1">{#N/A,#N/A,FALSE,"Summary";#N/A,#N/A,FALSE,"Projections";#N/A,#N/A,FALSE,"Mkt Mults";#N/A,#N/A,FALSE,"DCF";#N/A,#N/A,FALSE,"Accr Dil";#N/A,#N/A,FALSE,"PIC LBO";#N/A,#N/A,FALSE,"MULT10_4";#N/A,#N/A,FALSE,"CBI LBO"}</definedName>
    <definedName name="wrn.All_Models." localSheetId="4" hidden="1">{#N/A,#N/A,FALSE,"Summary";#N/A,#N/A,FALSE,"Projections";#N/A,#N/A,FALSE,"Mkt Mults";#N/A,#N/A,FALSE,"DCF";#N/A,#N/A,FALSE,"Accr Dil";#N/A,#N/A,FALSE,"PIC LBO";#N/A,#N/A,FALSE,"MULT10_4";#N/A,#N/A,FALSE,"CBI LBO"}</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 hidden="1">{#N/A,#N/A,FALSE,"Projections";#N/A,#N/A,FALSE,"Contribution_Stock";#N/A,#N/A,FALSE,"PF_Combo_Stock";#N/A,#N/A,FALSE,"Projections";#N/A,#N/A,FALSE,"Contribution_Cash";#N/A,#N/A,FALSE,"PF_Combo_Cash";#N/A,#N/A,FALSE,"IPO_Cash"}</definedName>
    <definedName name="wrn.All_Sheets." localSheetId="4" hidden="1">{#N/A,#N/A,FALSE,"Projections";#N/A,#N/A,FALSE,"Contribution_Stock";#N/A,#N/A,FALSE,"PF_Combo_Stock";#N/A,#N/A,FALSE,"Projections";#N/A,#N/A,FALSE,"Contribution_Cash";#N/A,#N/A,FALSE,"PF_Combo_Cash";#N/A,#N/A,FALSE,"IPO_Cash"}</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 hidden="1">{#N/A,#N/A,FALSE,"AD_Purchase";#N/A,#N/A,FALSE,"Credit";#N/A,#N/A,FALSE,"PF Acquisition";#N/A,#N/A,FALSE,"PF Offering"}</definedName>
    <definedName name="wrn.AllModels." localSheetId="4" hidden="1">{#N/A,#N/A,FALSE,"AD_Purchase";#N/A,#N/A,FALSE,"Credit";#N/A,#N/A,FALSE,"PF Acquisition";#N/A,#N/A,FALSE,"PF Offering"}</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1" hidden="1">{#N/A,#N/A,TRUE,"Historicals";#N/A,#N/A,TRUE,"Charts";#N/A,#N/A,TRUE,"Forecasts"}</definedName>
    <definedName name="wrn.allpages." localSheetId="4" hidden="1">{#N/A,#N/A,TRUE,"Historicals";#N/A,#N/A,TRUE,"Charts";#N/A,#N/A,TRUE,"Forecasts"}</definedName>
    <definedName name="wrn.allpages." localSheetId="0" hidden="1">{#N/A,#N/A,TRUE,"Historicals";#N/A,#N/A,TRUE,"Charts";#N/A,#N/A,TRUE,"Forecasts"}</definedName>
    <definedName name="wrn.allpages." hidden="1">{#N/A,#N/A,TRUE,"Historicals";#N/A,#N/A,TRUE,"Charts";#N/A,#N/A,TRUE,"Forecasts"}</definedName>
    <definedName name="wrn.Amortization." localSheetId="1" hidden="1">{"Exist Debt Amort",#N/A,TRUE,"Financials";"Intangible Amort",#N/A,TRUE,"Financials";"Proj Debt Amort",#N/A,TRUE,"Financials";"Proj Pfd Amort",#N/A,TRUE,"Financials"}</definedName>
    <definedName name="wrn.Amortization." localSheetId="4" hidden="1">{"Exist Debt Amort",#N/A,TRUE,"Financials";"Intangible Amort",#N/A,TRUE,"Financials";"Proj Debt Amort",#N/A,TRUE,"Financials";"Proj Pfd Amort",#N/A,TRUE,"Financials"}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1" hidden="1">{"Rev and Exp",#N/A,TRUE,"Financials";"Working Capital",#N/A,TRUE,"Financials"}</definedName>
    <definedName name="wrn.Assumptions." localSheetId="4" hidden="1">{"Rev and Exp",#N/A,TRUE,"Financials";"Working Capital",#N/A,TRUE,"Financials"}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1" hidden="1">{#N/A,#N/A,FALSE,"Sheet1"}</definedName>
    <definedName name="wrn.Auto._.Comp." localSheetId="4" hidden="1">{#N/A,#N/A,FALSE,"Sheet1"}</definedName>
    <definedName name="wrn.Auto._.Comp." localSheetId="0" hidden="1">{#N/A,#N/A,FALSE,"Sheet1"}</definedName>
    <definedName name="wrn.Auto._.Comp." hidden="1">{#N/A,#N/A,FALSE,"Sheet1"}</definedName>
    <definedName name="wrn.Baseline." localSheetId="1" hidden="1">{#N/A,#N/A,FALSE,"Sum C (1)";#N/A,#N/A,FALSE,"Sum C (2)";#N/A,#N/A,FALSE,"KPI C";#N/A,#N/A,FALSE,"EN C";#N/A,#N/A,FALSE,"HU C";#N/A,#N/A,FALSE,"PO C";#N/A,#N/A,FALSE,"DE C";#N/A,#N/A,FALSE,"CR C";#N/A,#N/A,FALSE,"CZ C";#N/A,#N/A,FALSE,"FR C";#N/A,#N/A,FALSE,"RO C";#N/A,#N/A,FALSE,"CP C"}</definedName>
    <definedName name="wrn.Baseline." localSheetId="4" hidden="1">{#N/A,#N/A,FALSE,"Sum C (1)";#N/A,#N/A,FALSE,"Sum C (2)";#N/A,#N/A,FALSE,"KPI C";#N/A,#N/A,FALSE,"EN C";#N/A,#N/A,FALSE,"HU C";#N/A,#N/A,FALSE,"PO C";#N/A,#N/A,FALSE,"DE C";#N/A,#N/A,FALSE,"CR C";#N/A,#N/A,FALSE,"CZ C";#N/A,#N/A,FALSE,"FR C";#N/A,#N/A,FALSE,"RO C";#N/A,#N/A,FALSE,"CP C"}</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1" hidden="1">{#N/A,#N/A,FALSE,"TSUM";#N/A,#N/A,FALSE,"shares";#N/A,#N/A,FALSE,"earnout";#N/A,#N/A,FALSE,"Heaty";#N/A,#N/A,FALSE,"self-tend";#N/A,#N/A,FALSE,"self-sum"}</definedName>
    <definedName name="wrn.basics." localSheetId="4" hidden="1">{#N/A,#N/A,FALSE,"TSUM";#N/A,#N/A,FALSE,"shares";#N/A,#N/A,FALSE,"earnout";#N/A,#N/A,FALSE,"Heaty";#N/A,#N/A,FALSE,"self-tend";#N/A,#N/A,FALSE,"self-sum"}</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1" hidden="1">{"book",#N/A,TRUE,"BS";"book",#N/A,TRUE,"CF";"book",#N/A,TRUE,"IS%";"book",#N/A,TRUE,"IS";#N/A,#N/A,TRUE,"Warranty"}</definedName>
    <definedName name="wrn.book." localSheetId="4" hidden="1">{"book",#N/A,TRUE,"BS";"book",#N/A,TRUE,"CF";"book",#N/A,TRUE,"IS%";"book",#N/A,TRUE,"IS";#N/A,#N/A,TRUE,"Warranty"}</definedName>
    <definedName name="wrn.book." localSheetId="0" hidden="1">{"book",#N/A,TRUE,"BS";"book",#N/A,TRUE,"CF";"book",#N/A,TRUE,"IS%";"book",#N/A,TRUE,"IS";#N/A,#N/A,TRUE,"Warranty"}</definedName>
    <definedName name="wrn.book." hidden="1">{"book",#N/A,TRUE,"BS";"book",#N/A,TRUE,"CF";"book",#N/A,TRUE,"IS%";"book",#N/A,TRUE,"IS";#N/A,#N/A,TRUE,"Warranty"}</definedName>
    <definedName name="wrn.BU." localSheetId="1" hidden="1">{#N/A,#N/A,FALSE,"Rsum";#N/A,#N/A,FALSE,"IS%";#N/A,#N/A,FALSE,"IS";#N/A,#N/A,FALSE,"COSsum";#N/A,#N/A,FALSE,"Warranty"}</definedName>
    <definedName name="wrn.BU." localSheetId="4" hidden="1">{#N/A,#N/A,FALSE,"Rsum";#N/A,#N/A,FALSE,"IS%";#N/A,#N/A,FALSE,"IS";#N/A,#N/A,FALSE,"COSsum";#N/A,#N/A,FALSE,"Warranty"}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1" hidden="1">{#N/A,#N/A,FALSE,"QSum";#N/A,#N/A,FALSE,"1Q";#N/A,#N/A,FALSE,"2Q";#N/A,#N/A,FALSE,"3Q";#N/A,#N/A,FALSE,"4Q";#N/A,#N/A,FALSE,"Mthly";#N/A,#N/A,FALSE,"Cur.vs.Prior"}</definedName>
    <definedName name="wrn.Budget." localSheetId="4" hidden="1">{#N/A,#N/A,FALSE,"QSum";#N/A,#N/A,FALSE,"1Q";#N/A,#N/A,FALSE,"2Q";#N/A,#N/A,FALSE,"3Q";#N/A,#N/A,FALSE,"4Q";#N/A,#N/A,FALSE,"Mthly";#N/A,#N/A,FALSE,"Cur.vs.Prior"}</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1" hidden="1">{#N/A,#N/A,FALSE,"Salaries";#N/A,#N/A,FALSE,"Carmen";#N/A,#N/A,FALSE,"Bonus";#N/A,#N/A,FALSE,"Benefits1";#N/A,#N/A,FALSE,"Benefits2";#N/A,#N/A,FALSE,"Benefits3";#N/A,#N/A,FALSE,"Benefits4";#N/A,#N/A,FALSE,"Other1";#N/A,#N/A,FALSE,"Other2";#N/A,#N/A,FALSE,"Other3";#N/A,#N/A,FALSE,"Other4";#N/A,#N/A,FALSE,"Other5";#N/A,#N/A,FALSE,"MIS Other"}</definedName>
    <definedName name="wrn.Budget._.Detail." localSheetId="4" hidden="1">{#N/A,#N/A,FALSE,"Salaries";#N/A,#N/A,FALSE,"Carmen";#N/A,#N/A,FALSE,"Bonus";#N/A,#N/A,FALSE,"Benefits1";#N/A,#N/A,FALSE,"Benefits2";#N/A,#N/A,FALSE,"Benefits3";#N/A,#N/A,FALSE,"Benefits4";#N/A,#N/A,FALSE,"Other1";#N/A,#N/A,FALSE,"Other2";#N/A,#N/A,FALSE,"Other3";#N/A,#N/A,FALSE,"Other4";#N/A,#N/A,FALSE,"Other5";#N/A,#N/A,FALSE,"MIS Other"}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1" hidden="1">{#N/A,#N/A,FALSE,"Sheet1";#N/A,#N/A,FALSE,"Summary";#N/A,#N/A,FALSE,"proj1";#N/A,#N/A,FALSE,"proj2"}</definedName>
    <definedName name="wrn.bullshit1." localSheetId="4" hidden="1">{#N/A,#N/A,FALSE,"Sheet1";#N/A,#N/A,FALSE,"Summary";#N/A,#N/A,FALSE,"proj1";#N/A,#N/A,FALSE,"proj2"}</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1" hidden="1">{#N/A,#N/A,TRUE,"Report"}</definedName>
    <definedName name="wrn.Capacity._.Calculations._.for._.FM3." localSheetId="4" hidden="1">{#N/A,#N/A,TRUE,"Report"}</definedName>
    <definedName name="wrn.Capacity._.Calculations._.for._.FM3." localSheetId="0" hidden="1">{#N/A,#N/A,TRUE,"Report"}</definedName>
    <definedName name="wrn.Capacity._.Calculations._.for._.FM3." hidden="1">{#N/A,#N/A,TRUE,"Report"}</definedName>
    <definedName name="wrn.Combination." localSheetId="1"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4"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1" hidden="1">{#N/A,#N/A,FALSE,"Combo-Ass ";#N/A,#N/A,FALSE,"Combo-AD sum";#N/A,#N/A,FALSE,"Combo-Syn Sens";#N/A,#N/A,FALSE,"Combo-Contr";#N/A,#N/A,FALSE,"Combo-Credit Sum";#N/A,#N/A,FALSE,"Combo-Credit";#N/A,#N/A,FALSE,"Combo-AD";#N/A,#N/A,FALSE,"Combo-AD CF"}</definedName>
    <definedName name="wrn.ComboResults." localSheetId="4" hidden="1">{#N/A,#N/A,FALSE,"Combo-Ass ";#N/A,#N/A,FALSE,"Combo-AD sum";#N/A,#N/A,FALSE,"Combo-Syn Sens";#N/A,#N/A,FALSE,"Combo-Contr";#N/A,#N/A,FALSE,"Combo-Credit Sum";#N/A,#N/A,FALSE,"Combo-Credit";#N/A,#N/A,FALSE,"Combo-AD";#N/A,#N/A,FALSE,"Combo-AD CF"}</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1" hidden="1">{#N/A,#N/A,FALSE,"Combo-Ass ";#N/A,#N/A,FALSE,"Combo-IS";#N/A,#N/A,FALSE,"Combo-BS";#N/A,#N/A,FALSE,"Combo-CF"}</definedName>
    <definedName name="wrn.ComboState." localSheetId="4" hidden="1">{#N/A,#N/A,FALSE,"Combo-Ass ";#N/A,#N/A,FALSE,"Combo-IS";#N/A,#N/A,FALSE,"Combo-BS";#N/A,#N/A,FALSE,"Combo-CF"}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1" hidden="1">{"page1",#N/A,FALSE,"Temp";"page2",#N/A,FALSE,"Temp";"page3",#N/A,FALSE,"Temp";"page4",#N/A,FALSE,"Temp";"page5",#N/A,FALSE,"Temp";"page6",#N/A,FALSE,"Temp"}</definedName>
    <definedName name="wrn.compare." localSheetId="4" hidden="1">{"page1",#N/A,FALSE,"Temp";"page2",#N/A,FALSE,"Temp";"page3",#N/A,FALSE,"Temp";"page4",#N/A,FALSE,"Temp";"page5",#N/A,FALSE,"Temp";"page6",#N/A,FALSE,"Temp"}</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1" hidden="1">{"page1",#N/A,FALSE,"Temp";"page2",#N/A,FALSE,"Temp";"page3",#N/A,FALSE,"Temp";"page4",#N/A,FALSE,"Temp";"page5",#N/A,FALSE,"Temp";"page6",#N/A,FALSE,"Temp"}</definedName>
    <definedName name="wrn.compare.s" localSheetId="4"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1" hidden="1">{"view1",#N/A,FALSE,"EARN (US$)";"view1",#N/A,FALSE,"DASTBS (US$)";"view1",#N/A,FALSE,"DASTCF (US$)"}</definedName>
    <definedName name="wrn.Consolidated._.Statements." localSheetId="4" hidden="1">{"view1",#N/A,FALSE,"EARN (US$)";"view1",#N/A,FALSE,"DASTBS (US$)";"view1",#N/A,FALSE,"DASTCF (US$)"}</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1" hidden="1">{"INCSTMT1",#N/A,FALSE,"COR";"INCSTMT2",#N/A,FALSE,"COR"}</definedName>
    <definedName name="wrn.CORR." localSheetId="4" hidden="1">{"INCSTMT1",#N/A,FALSE,"COR";"INCSTMT2",#N/A,FALSE,"COR"}</definedName>
    <definedName name="wrn.CORR." localSheetId="0" hidden="1">{"INCSTMT1",#N/A,FALSE,"COR";"INCSTMT2",#N/A,FALSE,"COR"}</definedName>
    <definedName name="wrn.CORR." hidden="1">{"INCSTMT1",#N/A,FALSE,"COR";"INCSTMT2",#N/A,FALSE,"COR"}</definedName>
    <definedName name="wrn.cost." localSheetId="1" hidden="1">{#N/A,#N/A,FALSE,"TOTAL COSTS";#N/A,#N/A,FALSE,"Building";#N/A,#N/A,FALSE,"Software";#N/A,#N/A,FALSE,"EDP EXT";#N/A,#N/A,FALSE,"EDP INT";#N/A,#N/A,FALSE,"TRAINING";#N/A,#N/A,FALSE,"SPARES";#N/A,#N/A,FALSE,"TEST EXT";#N/A,#N/A,FALSE,"TEST INT";#N/A,#N/A,FALSE,"DEMO";#N/A,#N/A,FALSE,"OFFICE EXT";#N/A,#N/A,FALSE,"OFFICE INT";#N/A,#N/A,FALSE,"OTHER EXT"}</definedName>
    <definedName name="wrn.cost." localSheetId="4" hidden="1">{#N/A,#N/A,FALSE,"TOTAL COSTS";#N/A,#N/A,FALSE,"Building";#N/A,#N/A,FALSE,"Software";#N/A,#N/A,FALSE,"EDP EXT";#N/A,#N/A,FALSE,"EDP INT";#N/A,#N/A,FALSE,"TRAINING";#N/A,#N/A,FALSE,"SPARES";#N/A,#N/A,FALSE,"TEST EXT";#N/A,#N/A,FALSE,"TEST INT";#N/A,#N/A,FALSE,"DEMO";#N/A,#N/A,FALSE,"OFFICE EXT";#N/A,#N/A,FALSE,"OFFICE INT";#N/A,#N/A,FALSE,"OTHER EXT"}</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1" hidden="1">{"ReportTop",#N/A,FALSE,"report top"}</definedName>
    <definedName name="wrn.cotop." localSheetId="4" hidden="1">{"ReportTop",#N/A,FALSE,"report top"}</definedName>
    <definedName name="wrn.cotop." localSheetId="0" hidden="1">{"ReportTop",#N/A,FALSE,"report top"}</definedName>
    <definedName name="wrn.cotop." hidden="1">{"ReportTop",#N/A,FALSE,"report top"}</definedName>
    <definedName name="wrn.cotop._1" localSheetId="1" hidden="1">{"ReportTop",#N/A,FALSE,"report top"}</definedName>
    <definedName name="wrn.cotop._1" localSheetId="4" hidden="1">{"ReportTop",#N/A,FALSE,"report top"}</definedName>
    <definedName name="wrn.cotop._1" localSheetId="0" hidden="1">{"ReportTop",#N/A,FALSE,"report top"}</definedName>
    <definedName name="wrn.cotop._1" hidden="1">{"ReportTop",#N/A,FALSE,"report top"}</definedName>
    <definedName name="wrn.cotop._2" localSheetId="1" hidden="1">{"ReportTop",#N/A,FALSE,"report top"}</definedName>
    <definedName name="wrn.cotop._2" localSheetId="4" hidden="1">{"ReportTop",#N/A,FALSE,"report top"}</definedName>
    <definedName name="wrn.cotop._2" localSheetId="0" hidden="1">{"ReportTop",#N/A,FALSE,"report top"}</definedName>
    <definedName name="wrn.cotop._2" hidden="1">{"ReportTop",#N/A,FALSE,"report top"}</definedName>
    <definedName name="wrn.cotop._3" localSheetId="1" hidden="1">{"ReportTop",#N/A,FALSE,"report top"}</definedName>
    <definedName name="wrn.cotop._3" localSheetId="4" hidden="1">{"ReportTop",#N/A,FALSE,"report top"}</definedName>
    <definedName name="wrn.cotop._3" localSheetId="0" hidden="1">{"ReportTop",#N/A,FALSE,"report top"}</definedName>
    <definedName name="wrn.cotop._3" hidden="1">{"ReportTop",#N/A,FALSE,"report top"}</definedName>
    <definedName name="wrn.cotop._4" localSheetId="1" hidden="1">{"ReportTop",#N/A,FALSE,"report top"}</definedName>
    <definedName name="wrn.cotop._4" localSheetId="4" hidden="1">{"ReportTop",#N/A,FALSE,"report top"}</definedName>
    <definedName name="wrn.cotop._4" localSheetId="0" hidden="1">{"ReportTop",#N/A,FALSE,"report top"}</definedName>
    <definedName name="wrn.cotop._4" hidden="1">{"ReportTop",#N/A,FALSE,"report top"}</definedName>
    <definedName name="wrn.cotop._5" localSheetId="1" hidden="1">{"ReportTop",#N/A,FALSE,"report top"}</definedName>
    <definedName name="wrn.cotop._5" localSheetId="4" hidden="1">{"ReportTop",#N/A,FALSE,"report top"}</definedName>
    <definedName name="wrn.cotop._5" localSheetId="0" hidden="1">{"ReportTop",#N/A,FALSE,"report top"}</definedName>
    <definedName name="wrn.cotop._5" hidden="1">{"ReportTop",#N/A,FALSE,"report top"}</definedName>
    <definedName name="wrn.Covers." localSheetId="1" hidden="1">{"view1",#N/A,FALSE,"MOTEARN";"view1",#N/A,FALSE,"Bal Sht";"view1",#N/A,FALSE,"Cash Flows"}</definedName>
    <definedName name="wrn.Covers." localSheetId="4" hidden="1">{"view1",#N/A,FALSE,"MOTEARN";"view1",#N/A,FALSE,"Bal Sht";"view1",#N/A,FALSE,"Cash Flows"}</definedName>
    <definedName name="wrn.Covers." localSheetId="0" hidden="1">{"view1",#N/A,FALSE,"MOTEARN";"view1",#N/A,FALSE,"Bal Sht";"view1",#N/A,FALSE,"Cash Flows"}</definedName>
    <definedName name="wrn.Covers." hidden="1">{"view1",#N/A,FALSE,"MOTEARN";"view1",#N/A,FALSE,"Bal Sht";"view1",#N/A,FALSE,"Cash Flows"}</definedName>
    <definedName name="wrn.cowboy." localSheetId="1" hidden="1">{"assumptions",#N/A,FALSE,"Assumption Summary";"proforma97",#N/A,FALSE,"97 pro forma";"sensitivity97",#N/A,FALSE,"97 sensitivity ";"proforma98",#N/A,FALSE,"98 pro forma";"sensitivity98",#N/A,FALSE,"98 sensitivity"}</definedName>
    <definedName name="wrn.cowboy." localSheetId="4" hidden="1">{"assumptions",#N/A,FALSE,"Assumption Summary";"proforma97",#N/A,FALSE,"97 pro forma";"sensitivity97",#N/A,FALSE,"97 sensitivity ";"proforma98",#N/A,FALSE,"98 pro forma";"sensitivity98",#N/A,FALSE,"98 sensitivity"}</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1" hidden="1">{"assumptions",#N/A,FALSE,"Assumption Summary";"proforma97",#N/A,FALSE,"97 pro forma";"sensitivity97",#N/A,FALSE,"97 sensitivity ";"proforma98",#N/A,FALSE,"98 pro forma";"sensitivity98",#N/A,FALSE,"98 sensitivity"}</definedName>
    <definedName name="wrn.cowboy2" localSheetId="4"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1" hidden="1">{"assumptions",#N/A,FALSE,"Assumption Summary";"proforma97",#N/A,FALSE,"97 pro forma";"sensitivity97",#N/A,FALSE,"97 sensitivity ";"proforma98",#N/A,FALSE,"98 pro forma";"sensitivity98",#N/A,FALSE,"98 sensitivity"}</definedName>
    <definedName name="wrn.cowboy3" localSheetId="4"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1" hidden="1">{"assumptions",#N/A,FALSE,"Assumption Summary";"proforma97",#N/A,FALSE,"97 pro forma";"sensitivity97",#N/A,FALSE,"97 sensitivity ";"proforma98",#N/A,FALSE,"98 pro forma";"sensitivity98",#N/A,FALSE,"98 sensitivity"}</definedName>
    <definedName name="wrn.cowboy4" localSheetId="4"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1" hidden="1">{"GAAP Deprec",#N/A,TRUE,"Financials";"Tax Deprec",#N/A,TRUE,"Financials"}</definedName>
    <definedName name="wrn.Depreciation." localSheetId="4" hidden="1">{"GAAP Deprec",#N/A,TRUE,"Financials";"Tax Deprec",#N/A,TRUE,"Financials"}</definedName>
    <definedName name="wrn.Depreciation." localSheetId="0" hidden="1">{"GAAP Deprec",#N/A,TRUE,"Financials";"Tax Deprec",#N/A,TRUE,"Financials"}</definedName>
    <definedName name="wrn.Depreciation." hidden="1">{"GAAP Deprec",#N/A,TRUE,"Financials";"Tax Deprec",#N/A,TRUE,"Financials"}</definedName>
    <definedName name="wrn.FC." localSheetId="1" hidden="1">{"fc",#N/A,FALSE,"BS";"fc",#N/A,FALSE,"IS";"fc",#N/A,FALSE,"IS%";"fc",#N/A,FALSE,"CF";"fc",#N/A,FALSE,"Sum"}</definedName>
    <definedName name="wrn.FC." localSheetId="4" hidden="1">{"fc",#N/A,FALSE,"BS";"fc",#N/A,FALSE,"IS";"fc",#N/A,FALSE,"IS%";"fc",#N/A,FALSE,"CF";"fc",#N/A,FALSE,"Sum"}</definedName>
    <definedName name="wrn.FC." localSheetId="0" hidden="1">{"fc",#N/A,FALSE,"BS";"fc",#N/A,FALSE,"IS";"fc",#N/A,FALSE,"IS%";"fc",#N/A,FALSE,"CF";"fc",#N/A,FALSE,"Sum"}</definedName>
    <definedName name="wrn.FC." hidden="1">{"fc",#N/A,FALSE,"BS";"fc",#N/A,FALSE,"IS";"fc",#N/A,FALSE,"IS%";"fc",#N/A,FALSE,"CF";"fc",#N/A,FALSE,"Sum"}</definedName>
    <definedName name="wrn.Filter." localSheetId="1" hidden="1">{#N/A,#N/A,FALSE,"Assump2";#N/A,#N/A,FALSE,"Income2";#N/A,#N/A,FALSE,"Balance2";#N/A,#N/A,FALSE,"DCF Filter";#N/A,#N/A,FALSE,"Trans Assump2";#N/A,#N/A,FALSE,"Combined Income2";#N/A,#N/A,FALSE,"Combined Balance2"}</definedName>
    <definedName name="wrn.Filter." localSheetId="4" hidden="1">{#N/A,#N/A,FALSE,"Assump2";#N/A,#N/A,FALSE,"Income2";#N/A,#N/A,FALSE,"Balance2";#N/A,#N/A,FALSE,"DCF Filter";#N/A,#N/A,FALSE,"Trans Assump2";#N/A,#N/A,FALSE,"Combined Income2";#N/A,#N/A,FALSE,"Combined Balance2"}</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1" hidden="1">{#N/A,#N/A,FALSE,"ytdpl";#N/A,#N/A,FALSE,"assets";#N/A,#N/A,FALSE,"l&amp;oe";#N/A,#N/A,FALSE,"Cashflows";#N/A,#N/A,FALSE,"DebtCvnts";#N/A,#N/A,FALSE,"696pl"}</definedName>
    <definedName name="wrn.Financial._.Package." localSheetId="4" hidden="1">{#N/A,#N/A,FALSE,"ytdpl";#N/A,#N/A,FALSE,"assets";#N/A,#N/A,FALSE,"l&amp;oe";#N/A,#N/A,FALSE,"Cashflows";#N/A,#N/A,FALSE,"DebtCvnts";#N/A,#N/A,FALSE,"696pl"}</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1" hidden="1">{"Inc Stmt",#N/A,TRUE,"Financials";"Common Size",#N/A,TRUE,"Financials";"BS Assets",#N/A,TRUE,"Financials";"BS Liabilities",#N/A,TRUE,"Financials";"Cash Flow Stmt",#N/A,TRUE,"Financials";"DCF",#N/A,TRUE,"Financials"}</definedName>
    <definedName name="wrn.Financials." localSheetId="4" hidden="1">{"Inc Stmt",#N/A,TRUE,"Financials";"Common Size",#N/A,TRUE,"Financials";"BS Assets",#N/A,TRUE,"Financials";"BS Liabilities",#N/A,TRUE,"Financials";"Cash Flow Stmt",#N/A,TRUE,"Financials";"DCF",#N/A,TRUE,"Financials"}</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1" hidden="1">{#N/A,#N/A,FALSE,"Overview"}</definedName>
    <definedName name="wrn.First._.Grap._.on._.Things." localSheetId="4" hidden="1">{#N/A,#N/A,FALSE,"Overview"}</definedName>
    <definedName name="wrn.First._.Grap._.on._.Things." localSheetId="0" hidden="1">{#N/A,#N/A,FALSE,"Overview"}</definedName>
    <definedName name="wrn.First._.Grap._.on._.Things." hidden="1">{#N/A,#N/A,FALSE,"Overview"}</definedName>
    <definedName name="wrn.first2." localSheetId="1" hidden="1">{#N/A,#N/A,FALSE,"sum-don";#N/A,#N/A,FALSE,"inc-don"}</definedName>
    <definedName name="wrn.first2." localSheetId="4" hidden="1">{#N/A,#N/A,FALSE,"sum-don";#N/A,#N/A,FALSE,"inc-don"}</definedName>
    <definedName name="wrn.first2." localSheetId="0" hidden="1">{#N/A,#N/A,FALSE,"sum-don";#N/A,#N/A,FALSE,"inc-don"}</definedName>
    <definedName name="wrn.first2." hidden="1">{#N/A,#N/A,FALSE,"sum-don";#N/A,#N/A,FALSE,"inc-don"}</definedName>
    <definedName name="wrn.first3." localSheetId="1" hidden="1">{#N/A,#N/A,FALSE,"Summary";#N/A,#N/A,FALSE,"proj1";#N/A,#N/A,FALSE,"proj2"}</definedName>
    <definedName name="wrn.first3." localSheetId="4" hidden="1">{#N/A,#N/A,FALSE,"Summary";#N/A,#N/A,FALSE,"proj1";#N/A,#N/A,FALSE,"proj2"}</definedName>
    <definedName name="wrn.first3." localSheetId="0" hidden="1">{#N/A,#N/A,FALSE,"Summary";#N/A,#N/A,FALSE,"proj1";#N/A,#N/A,FALSE,"proj2"}</definedName>
    <definedName name="wrn.first3." hidden="1">{#N/A,#N/A,FALSE,"Summary";#N/A,#N/A,FALSE,"proj1";#N/A,#N/A,FALSE,"proj2"}</definedName>
    <definedName name="wrn.first4." localSheetId="1" hidden="1">{#N/A,#N/A,FALSE,"Summary";#N/A,#N/A,FALSE,"proj1";#N/A,#N/A,FALSE,"proj2";#N/A,#N/A,FALSE,"DCF"}</definedName>
    <definedName name="wrn.first4." localSheetId="4" hidden="1">{#N/A,#N/A,FALSE,"Summary";#N/A,#N/A,FALSE,"proj1";#N/A,#N/A,FALSE,"proj2";#N/A,#N/A,FALSE,"DCF"}</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1"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4"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1" hidden="1">{#N/A,#N/A,FALSE,"JKFLASH2";#N/A,#N/A,FALSE,"Page 4";#N/A,#N/A,FALSE,"page 3"}</definedName>
    <definedName name="wrn.Flash." localSheetId="4" hidden="1">{#N/A,#N/A,FALSE,"JKFLASH2";#N/A,#N/A,FALSE,"Page 4";#N/A,#N/A,FALSE,"page 3"}</definedName>
    <definedName name="wrn.Flash." localSheetId="0" hidden="1">{#N/A,#N/A,FALSE,"JKFLASH2";#N/A,#N/A,FALSE,"Page 4";#N/A,#N/A,FALSE,"page 3"}</definedName>
    <definedName name="wrn.Flash." hidden="1">{#N/A,#N/A,FALSE,"JKFLASH2";#N/A,#N/A,FALSE,"Page 4";#N/A,#N/A,FALSE,"page 3"}</definedName>
    <definedName name="wrn.Full._.Report." localSheetId="1" hidden="1">{"Assumptions",#N/A,FALSE,"Sheet1";"Main Report",#N/A,FALSE,"Sheet1";"Results",#N/A,FALSE,"Sheet1";"Advances",#N/A,FALSE,"Sheet1"}</definedName>
    <definedName name="wrn.Full._.Report." localSheetId="4" hidden="1">{"Assumptions",#N/A,FALSE,"Sheet1";"Main Report",#N/A,FALSE,"Sheet1";"Results",#N/A,FALSE,"Sheet1";"Advances",#N/A,FALSE,"Sheet1"}</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1" hidden="1">{#N/A,#N/A,FALSE,"FY97";#N/A,#N/A,FALSE,"FY98";#N/A,#N/A,FALSE,"FY99";#N/A,#N/A,FALSE,"FY00";#N/A,#N/A,FALSE,"FY01"}</definedName>
    <definedName name="wrn.FY97SBP." localSheetId="4" hidden="1">{#N/A,#N/A,FALSE,"FY97";#N/A,#N/A,FALSE,"FY98";#N/A,#N/A,FALSE,"FY99";#N/A,#N/A,FALSE,"FY00";#N/A,#N/A,FALSE,"FY01"}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1" hidden="1">{"mkt cap",#N/A,FALSE,"Graph-market-cap";"price",#N/A,FALSE,"Graph-Price";"ebit",#N/A,FALSE,"Graph-EBIT-DA";"ebitda",#N/A,FALSE,"Graph-EBIT-DA"}</definedName>
    <definedName name="wrn.graphs." localSheetId="4" hidden="1">{"mkt cap",#N/A,FALSE,"Graph-market-cap";"price",#N/A,FALSE,"Graph-Price";"ebit",#N/A,FALSE,"Graph-EBIT-DA";"ebitda",#N/A,FALSE,"Graph-EBIT-DA"}</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1" hidden="1">{#N/A,#N/A,FALSE,"Heat";#N/A,#N/A,FALSE,"DCF";#N/A,#N/A,FALSE,"LBO";#N/A,#N/A,FALSE,"A";#N/A,#N/A,FALSE,"C";#N/A,#N/A,FALSE,"impd";#N/A,#N/A,FALSE,"Accr-Dilu"}</definedName>
    <definedName name="wrn.HEAT." localSheetId="4" hidden="1">{#N/A,#N/A,FALSE,"Heat";#N/A,#N/A,FALSE,"DCF";#N/A,#N/A,FALSE,"LBO";#N/A,#N/A,FALSE,"A";#N/A,#N/A,FALSE,"C";#N/A,#N/A,FALSE,"impd";#N/A,#N/A,FALSE,"Accr-Dilu"}</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4"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 hidden="1">{#N/A,#N/A,FALSE,"HuscoCombined-Summ";#N/A,#N/A,FALSE,"HuscoCombined-Income";#N/A,#N/A,FALSE,"HuscoCombined-Offering";#N/A,#N/A,FALSE,"Husco-Income";#N/A,#N/A,FALSE,"TargetEngineer";#N/A,#N/A,FALSE,"TargetAcqCalc";#N/A,#N/A,FALSE,"Husco-Acq"}</definedName>
    <definedName name="wrn.Hydraulic2." localSheetId="4" hidden="1">{#N/A,#N/A,FALSE,"HuscoCombined-Summ";#N/A,#N/A,FALSE,"HuscoCombined-Income";#N/A,#N/A,FALSE,"HuscoCombined-Offering";#N/A,#N/A,FALSE,"Husco-Income";#N/A,#N/A,FALSE,"TargetEngineer";#N/A,#N/A,FALSE,"TargetAcqCalc";#N/A,#N/A,FALSE,"Husco-Acq"}</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1"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4"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1" hidden="1">{"Input1",#N/A,FALSE,"PF";"Input2",#N/A,FALSE,"PF";"Input3",#N/A,FALSE,"PF"}</definedName>
    <definedName name="wrn.Inputs." localSheetId="4" hidden="1">{"Input1",#N/A,FALSE,"PF";"Input2",#N/A,FALSE,"PF";"Input3",#N/A,FALSE,"PF"}</definedName>
    <definedName name="wrn.Inputs." localSheetId="0" hidden="1">{"Input1",#N/A,FALSE,"PF";"Input2",#N/A,FALSE,"PF";"Input3",#N/A,FALSE,"PF"}</definedName>
    <definedName name="wrn.Inputs." hidden="1">{"Input1",#N/A,FALSE,"PF";"Input2",#N/A,FALSE,"PF";"Input3",#N/A,FALSE,"PF"}</definedName>
    <definedName name="wrn.IPO._.Valuation." localSheetId="1" hidden="1">{"assumptions",#N/A,FALSE,"Scenario 1";"valuation",#N/A,FALSE,"Scenario 1"}</definedName>
    <definedName name="wrn.IPO._.Valuation." localSheetId="4" hidden="1">{"assumptions",#N/A,FALSE,"Scenario 1";"valuation",#N/A,FALSE,"Scenario 1"}</definedName>
    <definedName name="wrn.IPO._.Valuation." localSheetId="0" hidden="1">{"assumptions",#N/A,FALSE,"Scenario 1";"valuation",#N/A,FALSE,"Scenario 1"}</definedName>
    <definedName name="wrn.IPO._.Valuation." hidden="1">{"assumptions",#N/A,FALSE,"Scenario 1";"valuation",#N/A,FALSE,"Scenario 1"}</definedName>
    <definedName name="wrn.ipovalue." localSheetId="1" hidden="1">{#N/A,#N/A,FALSE,"puboff";#N/A,#N/A,FALSE,"valuation";#N/A,#N/A,FALSE,"finanalsis";#N/A,#N/A,FALSE,"split";#N/A,#N/A,FALSE,"ownership"}</definedName>
    <definedName name="wrn.ipovalue." localSheetId="4" hidden="1">{#N/A,#N/A,FALSE,"puboff";#N/A,#N/A,FALSE,"valuation";#N/A,#N/A,FALSE,"finanalsis";#N/A,#N/A,FALSE,"split";#N/A,#N/A,FALSE,"ownership"}</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1" hidden="1">{#N/A,#N/A,FALSE,"Second";#N/A,#N/A,FALSE,"ownership";#N/A,#N/A,FALSE,"Valuation";#N/A,#N/A,FALSE,"Eqiv";#N/A,#N/A,FALSE,"Mults";#N/A,#N/A,FALSE,"ISCG Graphics"}</definedName>
    <definedName name="wrn.ISCG._.model." localSheetId="4" hidden="1">{#N/A,#N/A,FALSE,"Second";#N/A,#N/A,FALSE,"ownership";#N/A,#N/A,FALSE,"Valuation";#N/A,#N/A,FALSE,"Eqiv";#N/A,#N/A,FALSE,"Mults";#N/A,#N/A,FALSE,"ISCG Graphics"}</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1" hidden="1">{"Analysis1Q95",#N/A,FALSE,"Japan";"Analysis2Q95",#N/A,FALSE,"Japan";"Analysis1H95",#N/A,FALSE,"Japan";"Data",#N/A,FALSE,"Japan";"Margin Summary",#N/A,FALSE,"Japan";"Sales Summary",#N/A,FALSE,"Japan"}</definedName>
    <definedName name="wrn.Japan._.Data." localSheetId="4" hidden="1">{"Analysis1Q95",#N/A,FALSE,"Japan";"Analysis2Q95",#N/A,FALSE,"Japan";"Analysis1H95",#N/A,FALSE,"Japan";"Data",#N/A,FALSE,"Japan";"Margin Summary",#N/A,FALSE,"Japan";"Sales Summary",#N/A,FALSE,"Japan"}</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1" hidden="1">{"graph",#N/A,FALSE,"WWJU";"graph",#N/A,FALSE,"WWSEM";"graph",#N/A,FALSE,"GOMJU";"graph",#N/A,FALSE,"GOMSEM";"graph",#N/A,FALSE,"NSJU";"graph",#N/A,FALSE,"NSSEM";"graph",#N/A,FALSE,"WAJU";"graph",#N/A,FALSE,"STOCKPRI";"graph",#N/A,FALSE,"CFTEV";"graph",#N/A,FALSE,"NAV-RCV";"graph",#N/A,FALSE,"CRUDEWW"}</definedName>
    <definedName name="wrn.JODM._.Graphs." localSheetId="4" hidden="1">{"graph",#N/A,FALSE,"WWJU";"graph",#N/A,FALSE,"WWSEM";"graph",#N/A,FALSE,"GOMJU";"graph",#N/A,FALSE,"GOMSEM";"graph",#N/A,FALSE,"NSJU";"graph",#N/A,FALSE,"NSSEM";"graph",#N/A,FALSE,"WAJU";"graph",#N/A,FALSE,"STOCKPRI";"graph",#N/A,FALSE,"CFTEV";"graph",#N/A,FALSE,"NAV-RCV";"graph",#N/A,FALSE,"CRUDEWW"}</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1" hidden="1">{"graph",#N/A,FALSE,"WWJU";"graph",#N/A,FALSE,"WWSEM";"graph",#N/A,FALSE,"GOMJU";"graph",#N/A,FALSE,"GOMSEM";"graph",#N/A,FALSE,"NSJU";"graph",#N/A,FALSE,"NSSEM";"graph",#N/A,FALSE,"WAJU";"graph",#N/A,FALSE,"STOCKPRI";"graph",#N/A,FALSE,"CFTEV";"graph",#N/A,FALSE,"NAV-RCV";"graph",#N/A,FALSE,"CRUDEWW"}</definedName>
    <definedName name="wrn.JODM._.Graphs._1" localSheetId="4"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1" hidden="1">{"graph",#N/A,FALSE,"WWJU";"graph",#N/A,FALSE,"WWSEM";"graph",#N/A,FALSE,"GOMJU";"graph",#N/A,FALSE,"GOMSEM";"graph",#N/A,FALSE,"NSJU";"graph",#N/A,FALSE,"NSSEM";"graph",#N/A,FALSE,"WAJU";"graph",#N/A,FALSE,"STOCKPRI";"graph",#N/A,FALSE,"CFTEV";"graph",#N/A,FALSE,"NAV-RCV";"graph",#N/A,FALSE,"CRUDEWW"}</definedName>
    <definedName name="wrn.JODM._.Graphs._2" localSheetId="4"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1" hidden="1">{"graph",#N/A,FALSE,"WWJU";"graph",#N/A,FALSE,"WWSEM";"graph",#N/A,FALSE,"GOMJU";"graph",#N/A,FALSE,"GOMSEM";"graph",#N/A,FALSE,"NSJU";"graph",#N/A,FALSE,"NSSEM";"graph",#N/A,FALSE,"WAJU";"graph",#N/A,FALSE,"STOCKPRI";"graph",#N/A,FALSE,"CFTEV";"graph",#N/A,FALSE,"NAV-RCV";"graph",#N/A,FALSE,"CRUDEWW"}</definedName>
    <definedName name="wrn.JODM._.Graphs._3" localSheetId="4"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1" hidden="1">{"graph",#N/A,FALSE,"WWJU";"graph",#N/A,FALSE,"WWSEM";"graph",#N/A,FALSE,"GOMJU";"graph",#N/A,FALSE,"GOMSEM";"graph",#N/A,FALSE,"NSJU";"graph",#N/A,FALSE,"NSSEM";"graph",#N/A,FALSE,"WAJU";"graph",#N/A,FALSE,"STOCKPRI";"graph",#N/A,FALSE,"CFTEV";"graph",#N/A,FALSE,"NAV-RCV";"graph",#N/A,FALSE,"CRUDEWW"}</definedName>
    <definedName name="wrn.JODM._.Graphs._4" localSheetId="4"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1" hidden="1">{"graph",#N/A,FALSE,"WWJU";"graph",#N/A,FALSE,"WWSEM";"graph",#N/A,FALSE,"GOMJU";"graph",#N/A,FALSE,"GOMSEM";"graph",#N/A,FALSE,"NSJU";"graph",#N/A,FALSE,"NSSEM";"graph",#N/A,FALSE,"WAJU";"graph",#N/A,FALSE,"STOCKPRI";"graph",#N/A,FALSE,"CFTEV";"graph",#N/A,FALSE,"NAV-RCV";"graph",#N/A,FALSE,"CRUDEWW"}</definedName>
    <definedName name="wrn.JODM._.Graphs._5" localSheetId="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1" hidden="1">{#N/A,#N/A,TRUE,"Header Data";#N/A,#N/A,TRUE,"Line Items"}</definedName>
    <definedName name="wrn.Journal._.Entry." localSheetId="4" hidden="1">{#N/A,#N/A,TRUE,"Header Data";#N/A,#N/A,TRUE,"Line Items"}</definedName>
    <definedName name="wrn.Journal._.Entry." localSheetId="0" hidden="1">{#N/A,#N/A,TRUE,"Header Data";#N/A,#N/A,TRUE,"Line Items"}</definedName>
    <definedName name="wrn.Journal._.Entry." hidden="1">{#N/A,#N/A,TRUE,"Header Data";#N/A,#N/A,TRUE,"Line Items"}</definedName>
    <definedName name="wrn.LBO._.Summary." localSheetId="1" hidden="1">{"LBO Summary",#N/A,FALSE,"Summary"}</definedName>
    <definedName name="wrn.LBO._.Summary." localSheetId="4" hidden="1">{"LBO Summary",#N/A,FALSE,"Summary"}</definedName>
    <definedName name="wrn.LBO._.Summary." localSheetId="0" hidden="1">{"LBO Summary",#N/A,FALSE,"Summary"}</definedName>
    <definedName name="wrn.LBO._.Summary." hidden="1">{"LBO Summary",#N/A,FALSE,"Summary"}</definedName>
    <definedName name="wrn.legal." localSheetId="1" hidden="1">{"long",#N/A,FALSE,"ESC"}</definedName>
    <definedName name="wrn.legal." localSheetId="4" hidden="1">{"long",#N/A,FALSE,"ESC"}</definedName>
    <definedName name="wrn.legal." localSheetId="0" hidden="1">{"long",#N/A,FALSE,"ESC"}</definedName>
    <definedName name="wrn.legal." hidden="1">{"long",#N/A,FALSE,"ESC"}</definedName>
    <definedName name="wrn.LOB." localSheetId="1"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4"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1" hidden="1">{"Assumptions",#N/A,TRUE,"Assumptions";"Income",#N/A,TRUE,"Income";"Balance",#N/A,TRUE,"Balance"}</definedName>
    <definedName name="wrn.Maine." localSheetId="4" hidden="1">{"Assumptions",#N/A,TRUE,"Assumptions";"Income",#N/A,TRUE,"Income";"Balance",#N/A,TRUE,"Balance"}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4"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1" hidden="1">{#N/A,#N/A,FALSE,"IPO";#N/A,#N/A,FALSE,"DCF";#N/A,#N/A,FALSE,"LBO";#N/A,#N/A,FALSE,"MULT_VAL";#N/A,#N/A,FALSE,"Status Quo";#N/A,#N/A,FALSE,"Recap"}</definedName>
    <definedName name="wrn.merge." localSheetId="4" hidden="1">{#N/A,#N/A,FALSE,"IPO";#N/A,#N/A,FALSE,"DCF";#N/A,#N/A,FALSE,"LBO";#N/A,#N/A,FALSE,"MULT_VAL";#N/A,#N/A,FALSE,"Status Quo";#N/A,#N/A,FALSE,"Recap"}</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1" hidden="1">{#N/A,#N/A,FALSE,"MIE Total";#N/A,#N/A,FALSE,"Japan";#N/A,#N/A,FALSE,"North America";#N/A,#N/A,FALSE,"Asia";#N/A,#N/A,FALSE,"Europe"}</definedName>
    <definedName name="wrn.MIE._.Summary." localSheetId="4" hidden="1">{#N/A,#N/A,FALSE,"MIE Total";#N/A,#N/A,FALSE,"Japan";#N/A,#N/A,FALSE,"North America";#N/A,#N/A,FALSE,"Asia";#N/A,#N/A,FALSE,"Europe"}</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1" hidden="1">{"page1",#N/A,FALSE,"GIRLBO";"page2",#N/A,FALSE,"GIRLBO";"page3",#N/A,FALSE,"GIRLBO";"page4",#N/A,FALSE,"GIRLBO";"page5",#N/A,FALSE,"GIRLBO"}</definedName>
    <definedName name="wrn.model." localSheetId="4" hidden="1">{"page1",#N/A,FALSE,"GIRLBO";"page2",#N/A,FALSE,"GIRLBO";"page3",#N/A,FALSE,"GIRLBO";"page4",#N/A,FALSE,"GIRLBO";"page5",#N/A,FALSE,"GIRLBO"}</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1" hidden="1">{#N/A,#N/A,FALSE,"Purchase_50_Stock";#N/A,#N/A,FALSE,"Purchase_All_Stock";"Summary",#N/A,FALSE,"PF";"Income Statement",#N/A,FALSE,"PF";"Earnings",#N/A,FALSE,"PF";"Balance Sheet",#N/A,FALSE,"PF"}</definedName>
    <definedName name="wrn.Model._.Output." localSheetId="4" hidden="1">{#N/A,#N/A,FALSE,"Purchase_50_Stock";#N/A,#N/A,FALSE,"Purchase_All_Stock";"Summary",#N/A,FALSE,"PF";"Income Statement",#N/A,FALSE,"PF";"Earnings",#N/A,FALSE,"PF";"Balance Sheet",#N/A,FALSE,"PF"}</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1" hidden="1">{#N/A,#N/A,TRUE,"TS";#N/A,#N/A,TRUE,"Combo";#N/A,#N/A,TRUE,"FAIR";#N/A,#N/A,TRUE,"RBC";#N/A,#N/A,TRUE,"xxxx"}</definedName>
    <definedName name="wrn.newest." localSheetId="4" hidden="1">{#N/A,#N/A,TRUE,"TS";#N/A,#N/A,TRUE,"Combo";#N/A,#N/A,TRUE,"FAIR";#N/A,#N/A,TRUE,"RBC";#N/A,#N/A,TRUE,"xxxx"}</definedName>
    <definedName name="wrn.newest." localSheetId="0" hidden="1">{#N/A,#N/A,TRUE,"TS";#N/A,#N/A,TRUE,"Combo";#N/A,#N/A,TRUE,"FAIR";#N/A,#N/A,TRUE,"RBC";#N/A,#N/A,TRUE,"xxxx"}</definedName>
    <definedName name="wrn.newest." hidden="1">{#N/A,#N/A,TRUE,"TS";#N/A,#N/A,TRUE,"Combo";#N/A,#N/A,TRUE,"FAIR";#N/A,#N/A,TRUE,"RBC";#N/A,#N/A,TRUE,"xxxx"}</definedName>
    <definedName name="wrn.No.._.America._.Data." localSheetId="1" hidden="1">{"Data",#N/A,FALSE,"North America";"Sales Summary",#N/A,FALSE,"North America"}</definedName>
    <definedName name="wrn.No.._.America._.Data." localSheetId="4" hidden="1">{"Data",#N/A,FALSE,"North America";"Sales Summary",#N/A,FALSE,"North America"}</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1" hidden="1">{#N/A,#N/A,TRUE,"Eastern Market";#N/A,#N/A,TRUE,"Western Market";#N/A,#N/A,TRUE,"Sulphur Services";#N/A,#N/A,TRUE,"Global Business";#N/A,#N/A,TRUE,"Incremental Overhead";#N/A,#N/A,TRUE,"Acquired Business"}</definedName>
    <definedName name="wrn.Operating._.Models." localSheetId="4" hidden="1">{#N/A,#N/A,TRUE,"Eastern Market";#N/A,#N/A,TRUE,"Western Market";#N/A,#N/A,TRUE,"Sulphur Services";#N/A,#N/A,TRUE,"Global Business";#N/A,#N/A,TRUE,"Incremental Overhead";#N/A,#N/A,TRUE,"Acquired Business"}</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1" hidden="1">{#N/A,#N/A,TRUE,"Eastern Market";#N/A,#N/A,TRUE,"Western Market";#N/A,#N/A,TRUE,"Sulphur Services";#N/A,#N/A,TRUE,"Global Business";#N/A,#N/A,TRUE,"Incremental Overhead";#N/A,#N/A,TRUE,"Acquired Business"}</definedName>
    <definedName name="wrn.Operating._.Models._1" localSheetId="4"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1" hidden="1">{#N/A,#N/A,TRUE,"Eastern Market";#N/A,#N/A,TRUE,"Western Market";#N/A,#N/A,TRUE,"Sulphur Services";#N/A,#N/A,TRUE,"Global Business";#N/A,#N/A,TRUE,"Incremental Overhead";#N/A,#N/A,TRUE,"Acquired Business"}</definedName>
    <definedName name="wrn.Operating._.Models._2" localSheetId="4"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1" hidden="1">{#N/A,#N/A,TRUE,"Eastern Market";#N/A,#N/A,TRUE,"Western Market";#N/A,#N/A,TRUE,"Sulphur Services";#N/A,#N/A,TRUE,"Global Business";#N/A,#N/A,TRUE,"Incremental Overhead";#N/A,#N/A,TRUE,"Acquired Business"}</definedName>
    <definedName name="wrn.Operating._.Models._3" localSheetId="4"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1" hidden="1">{#N/A,#N/A,TRUE,"Eastern Market";#N/A,#N/A,TRUE,"Western Market";#N/A,#N/A,TRUE,"Sulphur Services";#N/A,#N/A,TRUE,"Global Business";#N/A,#N/A,TRUE,"Incremental Overhead";#N/A,#N/A,TRUE,"Acquired Business"}</definedName>
    <definedName name="wrn.Operating._.Models._4" localSheetId="4"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1" hidden="1">{#N/A,#N/A,TRUE,"Eastern Market";#N/A,#N/A,TRUE,"Western Market";#N/A,#N/A,TRUE,"Sulphur Services";#N/A,#N/A,TRUE,"Global Business";#N/A,#N/A,TRUE,"Incremental Overhead";#N/A,#N/A,TRUE,"Acquired Business"}</definedName>
    <definedName name="wrn.Operating._.Models._5" localSheetId="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4"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1" hidden="1">{"cred comp",#N/A,FALSE,"Comparable Credit Analysis";"IS",#N/A,FALSE,"IS";"Sensitivity",#N/A,FALSE,"Sensitivity";"BS",#N/A,FALSE,"BS";"Bond Summary",#N/A,FALSE,"B Summary";"AD",#N/A,FALSE,"Accretion";"NAV",#N/A,FALSE,"NAV";"SU",#N/A,FALSE,"S&amp;U";"acq. study",#N/A,FALSE,"Acq. Study";"F Charges",#N/A,FALSE,"Fixed Charges"}</definedName>
    <definedName name="wrn.PLX." localSheetId="4" hidden="1">{"cred comp",#N/A,FALSE,"Comparable Credit Analysis";"IS",#N/A,FALSE,"IS";"Sensitivity",#N/A,FALSE,"Sensitivity";"BS",#N/A,FALSE,"BS";"Bond Summary",#N/A,FALSE,"B Summary";"AD",#N/A,FALSE,"Accretion";"NAV",#N/A,FALSE,"NAV";"SU",#N/A,FALSE,"S&amp;U";"acq. study",#N/A,FALSE,"Acq. Study";"F Charges",#N/A,FALSE,"Fixed Charges"}</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1" hidden="1">{"cred comp",#N/A,FALSE,"Comparable Credit Analysis";"IS",#N/A,FALSE,"IS";"Sensitivity",#N/A,FALSE,"Sensitivity";"BS",#N/A,FALSE,"BS";"Bond Summary",#N/A,FALSE,"B Summary";"AD",#N/A,FALSE,"Accretion";"NAV",#N/A,FALSE,"NAV";"SU",#N/A,FALSE,"S&amp;U";"acq. study",#N/A,FALSE,"Acq. Study";"F Charges",#N/A,FALSE,"Fixed Charges"}</definedName>
    <definedName name="wrn.PLX._1" localSheetId="4"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1" hidden="1">{"cred comp",#N/A,FALSE,"Comparable Credit Analysis";"IS",#N/A,FALSE,"IS";"Sensitivity",#N/A,FALSE,"Sensitivity";"BS",#N/A,FALSE,"BS";"Bond Summary",#N/A,FALSE,"B Summary";"AD",#N/A,FALSE,"Accretion";"NAV",#N/A,FALSE,"NAV";"SU",#N/A,FALSE,"S&amp;U";"acq. study",#N/A,FALSE,"Acq. Study";"F Charges",#N/A,FALSE,"Fixed Charges"}</definedName>
    <definedName name="wrn.PLX._2" localSheetId="4"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1" hidden="1">{"cred comp",#N/A,FALSE,"Comparable Credit Analysis";"IS",#N/A,FALSE,"IS";"Sensitivity",#N/A,FALSE,"Sensitivity";"BS",#N/A,FALSE,"BS";"Bond Summary",#N/A,FALSE,"B Summary";"AD",#N/A,FALSE,"Accretion";"NAV",#N/A,FALSE,"NAV";"SU",#N/A,FALSE,"S&amp;U";"acq. study",#N/A,FALSE,"Acq. Study";"F Charges",#N/A,FALSE,"Fixed Charges"}</definedName>
    <definedName name="wrn.PLX._3" localSheetId="4"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1" hidden="1">{"cred comp",#N/A,FALSE,"Comparable Credit Analysis";"IS",#N/A,FALSE,"IS";"Sensitivity",#N/A,FALSE,"Sensitivity";"BS",#N/A,FALSE,"BS";"Bond Summary",#N/A,FALSE,"B Summary";"AD",#N/A,FALSE,"Accretion";"NAV",#N/A,FALSE,"NAV";"SU",#N/A,FALSE,"S&amp;U";"acq. study",#N/A,FALSE,"Acq. Study";"F Charges",#N/A,FALSE,"Fixed Charges"}</definedName>
    <definedName name="wrn.PLX._4" localSheetId="4"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1" hidden="1">{"cred comp",#N/A,FALSE,"Comparable Credit Analysis";"IS",#N/A,FALSE,"IS";"Sensitivity",#N/A,FALSE,"Sensitivity";"BS",#N/A,FALSE,"BS";"Bond Summary",#N/A,FALSE,"B Summary";"AD",#N/A,FALSE,"Accretion";"NAV",#N/A,FALSE,"NAV";"SU",#N/A,FALSE,"S&amp;U";"acq. study",#N/A,FALSE,"Acq. Study";"F Charges",#N/A,FALSE,"Fixed Charges"}</definedName>
    <definedName name="wrn.PLX._5" localSheetId="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1" hidden="1">{"page1",#N/A,FALSE,"PF";"page2",#N/A,FALSE,"PF";"page3",#N/A,FALSE,"PF";"page4",#N/A,FALSE,"Bal_Sht"}</definedName>
    <definedName name="wrn.print." localSheetId="4" hidden="1">{"page1",#N/A,FALSE,"PF";"page2",#N/A,FALSE,"PF";"page3",#N/A,FALSE,"PF";"page4",#N/A,FALSE,"Bal_Sht"}</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1" hidden="1">{"LBO Summary",#N/A,FALSE,"Summary";"Income Statement",#N/A,FALSE,"Model";"Cash Flow",#N/A,FALSE,"Model";"Balance Sheet",#N/A,FALSE,"Model";"Working Capital",#N/A,FALSE,"Model";"Pro Forma Balance Sheets",#N/A,FALSE,"PFBS";"Debt Balances",#N/A,FALSE,"Model";"Fee Schedules",#N/A,FALSE,"Model"}</definedName>
    <definedName name="wrn.Print._.All._.Pages." localSheetId="4" hidden="1">{"LBO Summary",#N/A,FALSE,"Summary";"Income Statement",#N/A,FALSE,"Model";"Cash Flow",#N/A,FALSE,"Model";"Balance Sheet",#N/A,FALSE,"Model";"Working Capital",#N/A,FALSE,"Model";"Pro Forma Balance Sheets",#N/A,FALSE,"PFBS";"Debt Balances",#N/A,FALSE,"Model";"Fee Schedules",#N/A,FALSE,"Model"}</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1" hidden="1">{"cap_structure",#N/A,FALSE,"Graph-Mkt Cap";"price",#N/A,FALSE,"Graph-Price";"ebit",#N/A,FALSE,"Graph-EBITDA";"ebitda",#N/A,FALSE,"Graph-EBITDA"}</definedName>
    <definedName name="wrn.print._.graphs." localSheetId="4" hidden="1">{"cap_structure",#N/A,FALSE,"Graph-Mkt Cap";"price",#N/A,FALSE,"Graph-Price";"ebit",#N/A,FALSE,"Graph-EBITDA";"ebitda",#N/A,FALSE,"Graph-EBITDA"}</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1" hidden="1">{"cap_structure",#N/A,FALSE,"Graph-Mkt Cap";"price",#N/A,FALSE,"Graph-Price";"ebit",#N/A,FALSE,"Graph-EBITDA";"ebitda",#N/A,FALSE,"Graph-EBITDA"}</definedName>
    <definedName name="wrn.print._.graphs._1" localSheetId="4"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1" hidden="1">{"cap_structure",#N/A,FALSE,"Graph-Mkt Cap";"price",#N/A,FALSE,"Graph-Price";"ebit",#N/A,FALSE,"Graph-EBITDA";"ebitda",#N/A,FALSE,"Graph-EBITDA"}</definedName>
    <definedName name="wrn.print._.graphs._2" localSheetId="4"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1" hidden="1">{"cap_structure",#N/A,FALSE,"Graph-Mkt Cap";"price",#N/A,FALSE,"Graph-Price";"ebit",#N/A,FALSE,"Graph-EBITDA";"ebitda",#N/A,FALSE,"Graph-EBITDA"}</definedName>
    <definedName name="wrn.print._.graphs._3" localSheetId="4"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1" hidden="1">{"cap_structure",#N/A,FALSE,"Graph-Mkt Cap";"price",#N/A,FALSE,"Graph-Price";"ebit",#N/A,FALSE,"Graph-EBITDA";"ebitda",#N/A,FALSE,"Graph-EBITDA"}</definedName>
    <definedName name="wrn.print._.graphs._4" localSheetId="4"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1" hidden="1">{"cap_structure",#N/A,FALSE,"Graph-Mkt Cap";"price",#N/A,FALSE,"Graph-Price";"ebit",#N/A,FALSE,"Graph-EBITDA";"ebitda",#N/A,FALSE,"Graph-EBITDA"}</definedName>
    <definedName name="wrn.print._.graphs._5" localSheetId="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1" hidden="1">{"Summary",#N/A,TRUE,"Model";"Returns I",#N/A,TRUE,"Model";"BS - Open",#N/A,TRUE,"Model";"Assumptions",#N/A,TRUE,"Model";"IS",#N/A,TRUE,"Model";"BS",#N/A,TRUE,"Model";"CF",#N/A,TRUE,"Model";"Debt",#N/A,TRUE,"Model";"Debt / Tax",#N/A,TRUE,"Model";"Returns II",#N/A,TRUE,"Model"}</definedName>
    <definedName name="wrn.Print._.Model." localSheetId="4" hidden="1">{"Summary",#N/A,TRUE,"Model";"Returns I",#N/A,TRUE,"Model";"BS - Open",#N/A,TRUE,"Model";"Assumptions",#N/A,TRUE,"Model";"IS",#N/A,TRUE,"Model";"BS",#N/A,TRUE,"Model";"CF",#N/A,TRUE,"Model";"Debt",#N/A,TRUE,"Model";"Debt / Tax",#N/A,TRUE,"Model";"Returns II",#N/A,TRUE,"Model"}</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1" hidden="1">{"Summary",#N/A,TRUE,"Model";"Returns I",#N/A,TRUE,"Model";"BS - Open",#N/A,TRUE,"Model";"Assumptions",#N/A,TRUE,"Model";"IS",#N/A,TRUE,"Model";"BS",#N/A,TRUE,"Model";"CF",#N/A,TRUE,"Model";"Debt",#N/A,TRUE,"Model";"Debt / Tax",#N/A,TRUE,"Model";"Returns II",#N/A,TRUE,"Model"}</definedName>
    <definedName name="wrn.Print._.Model._1" localSheetId="4"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1" hidden="1">{"Summary",#N/A,TRUE,"Model";"Returns I",#N/A,TRUE,"Model";"BS - Open",#N/A,TRUE,"Model";"Assumptions",#N/A,TRUE,"Model";"IS",#N/A,TRUE,"Model";"BS",#N/A,TRUE,"Model";"CF",#N/A,TRUE,"Model";"Debt",#N/A,TRUE,"Model";"Debt / Tax",#N/A,TRUE,"Model";"Returns II",#N/A,TRUE,"Model"}</definedName>
    <definedName name="wrn.Print._.Model._2" localSheetId="4"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1" hidden="1">{"Summary",#N/A,TRUE,"Model";"Returns I",#N/A,TRUE,"Model";"BS - Open",#N/A,TRUE,"Model";"Assumptions",#N/A,TRUE,"Model";"IS",#N/A,TRUE,"Model";"BS",#N/A,TRUE,"Model";"CF",#N/A,TRUE,"Model";"Debt",#N/A,TRUE,"Model";"Debt / Tax",#N/A,TRUE,"Model";"Returns II",#N/A,TRUE,"Model"}</definedName>
    <definedName name="wrn.Print._.Model._3" localSheetId="4"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1" hidden="1">{"Summary",#N/A,TRUE,"Model";"Returns I",#N/A,TRUE,"Model";"BS - Open",#N/A,TRUE,"Model";"Assumptions",#N/A,TRUE,"Model";"IS",#N/A,TRUE,"Model";"BS",#N/A,TRUE,"Model";"CF",#N/A,TRUE,"Model";"Debt",#N/A,TRUE,"Model";"Debt / Tax",#N/A,TRUE,"Model";"Returns II",#N/A,TRUE,"Model"}</definedName>
    <definedName name="wrn.Print._.Model._4" localSheetId="4"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1" hidden="1">{"Summary",#N/A,TRUE,"Model";"Returns I",#N/A,TRUE,"Model";"BS - Open",#N/A,TRUE,"Model";"Assumptions",#N/A,TRUE,"Model";"IS",#N/A,TRUE,"Model";"BS",#N/A,TRUE,"Model";"CF",#N/A,TRUE,"Model";"Debt",#N/A,TRUE,"Model";"Debt / Tax",#N/A,TRUE,"Model";"Returns II",#N/A,TRUE,"Model"}</definedName>
    <definedName name="wrn.Print._.Model._5" localSheetId="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1" hidden="1">{"inputs raw data",#N/A,TRUE,"INPUT"}</definedName>
    <definedName name="wrn.print._.raw._.data._.entry." localSheetId="4" hidden="1">{"inputs raw data",#N/A,TRUE,"INPUT"}</definedName>
    <definedName name="wrn.print._.raw._.data._.entry." localSheetId="0" hidden="1">{"inputs raw data",#N/A,TRUE,"INPUT"}</definedName>
    <definedName name="wrn.print._.raw._.data._.entry." hidden="1">{"inputs raw data",#N/A,TRUE,"INPUT"}</definedName>
    <definedName name="wrn.print._.raw._.data._.entry._1" localSheetId="1" hidden="1">{"inputs raw data",#N/A,TRUE,"INPUT"}</definedName>
    <definedName name="wrn.print._.raw._.data._.entry._1" localSheetId="4"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1" hidden="1">{"inputs raw data",#N/A,TRUE,"INPUT"}</definedName>
    <definedName name="wrn.print._.raw._.data._.entry._2" localSheetId="4"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1" hidden="1">{"inputs raw data",#N/A,TRUE,"INPUT"}</definedName>
    <definedName name="wrn.print._.raw._.data._.entry._3" localSheetId="4"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1" hidden="1">{"inputs raw data",#N/A,TRUE,"INPUT"}</definedName>
    <definedName name="wrn.print._.raw._.data._.entry._4" localSheetId="4"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1" hidden="1">{"inputs raw data",#N/A,TRUE,"INPUT"}</definedName>
    <definedName name="wrn.print._.raw._.data._.entry._5" localSheetId="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1" hidden="1">{"summary1",#N/A,TRUE,"Comps";"summary2",#N/A,TRUE,"Comps";"summary3",#N/A,TRUE,"Comps"}</definedName>
    <definedName name="wrn.print._.summary._.sheets." localSheetId="4" hidden="1">{"summary1",#N/A,TRUE,"Comps";"summary2",#N/A,TRUE,"Comps";"summary3",#N/A,TRUE,"Comps"}</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1" hidden="1">{"summary1",#N/A,TRUE,"Comps";"summary2",#N/A,TRUE,"Comps";"summary3",#N/A,TRUE,"Comps"}</definedName>
    <definedName name="wrn.print._.summary._.sheets._1" localSheetId="4"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1" hidden="1">{"summary1",#N/A,TRUE,"Comps";"summary2",#N/A,TRUE,"Comps";"summary3",#N/A,TRUE,"Comps"}</definedName>
    <definedName name="wrn.print._.summary._.sheets._2" localSheetId="4"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1" hidden="1">{"summary1",#N/A,TRUE,"Comps";"summary2",#N/A,TRUE,"Comps";"summary3",#N/A,TRUE,"Comps"}</definedName>
    <definedName name="wrn.print._.summary._.sheets._3" localSheetId="4"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1" hidden="1">{"summary1",#N/A,TRUE,"Comps";"summary2",#N/A,TRUE,"Comps";"summary3",#N/A,TRUE,"Comps"}</definedName>
    <definedName name="wrn.print._.summary._.sheets._4" localSheetId="4"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1" hidden="1">{"summary1",#N/A,TRUE,"Comps";"summary2",#N/A,TRUE,"Comps";"summary3",#N/A,TRUE,"Comps"}</definedName>
    <definedName name="wrn.print._.summary._.sheets._5" localSheetId="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1" hidden="1">{"page1",#N/A,FALSE,"PF";"page2",#N/A,FALSE,"PF";"page3",#N/A,FALSE,"PF";"page4",#N/A,FALSE,"Bal_Sht"}</definedName>
    <definedName name="wrn.PRINT1." localSheetId="4" hidden="1">{"page1",#N/A,FALSE,"PF";"page2",#N/A,FALSE,"PF";"page3",#N/A,FALSE,"PF";"page4",#N/A,FALSE,"Bal_Sht"}</definedName>
    <definedName name="wrn.PRINT1." localSheetId="0" hidden="1">{"page1",#N/A,FALSE,"PF";"page2",#N/A,FALSE,"PF";"page3",#N/A,FALSE,"PF";"page4",#N/A,FALSE,"Bal_Sht"}</definedName>
    <definedName name="wrn.PRINT1." hidden="1">{"page1",#N/A,FALSE,"PF";"page2",#N/A,FALSE,"PF";"page3",#N/A,FALSE,"PF";"page4",#N/A,FALSE,"Bal_Sht"}</definedName>
    <definedName name="wrn.print2." localSheetId="1" hidden="1">{"page1",#N/A,FALSE,"PF";"page2",#N/A,FALSE,"PF";"page3",#N/A,FALSE,"PF";"page4",#N/A,FALSE,"Bal_Sht"}</definedName>
    <definedName name="wrn.print2." localSheetId="4"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1" hidden="1">{"page1",#N/A,FALSE,"PF";"page2",#N/A,FALSE,"PF";"page3",#N/A,FALSE,"PF";"page4",#N/A,FALSE,"Bal_Sht"}</definedName>
    <definedName name="wrn.print3." localSheetId="4"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1" hidden="1">{#N/A,#N/A,FALSE,"Assump";#N/A,#N/A,FALSE,"Income";#N/A,#N/A,FALSE,"Balance";#N/A,#N/A,FALSE,"DCF Pump";#N/A,#N/A,FALSE,"Trans Assump";#N/A,#N/A,FALSE,"Combined Income";#N/A,#N/A,FALSE,"Combined Balance"}</definedName>
    <definedName name="wrn.Pump." localSheetId="4" hidden="1">{#N/A,#N/A,FALSE,"Assump";#N/A,#N/A,FALSE,"Income";#N/A,#N/A,FALSE,"Balance";#N/A,#N/A,FALSE,"DCF Pump";#N/A,#N/A,FALSE,"Trans Assump";#N/A,#N/A,FALSE,"Combined Income";#N/A,#N/A,FALSE,"Combined Balance"}</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1" hidden="1">{"Professional Service Summary",#N/A,FALSE,"Q3 Prof Serv"}</definedName>
    <definedName name="wrn.Q3._.Prof._.Serv._.Summary." localSheetId="4" hidden="1">{"Professional Service Summary",#N/A,FALSE,"Q3 Prof Serv"}</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1" hidden="1">{"Professional Service Detail",#N/A,FALSE,"Q3 Prof Serv"}</definedName>
    <definedName name="wrn.Q3._.Professional._.service._.detail." localSheetId="4" hidden="1">{"Professional Service Detail",#N/A,FALSE,"Q3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1" hidden="1">{#N/A,#N/A,FALSE,"AD_Purch";#N/A,#N/A,FALSE,"Projections";#N/A,#N/A,FALSE,"DCF";#N/A,#N/A,FALSE,"Mkt Val"}</definedName>
    <definedName name="wrn.RELEVANTSHEETS." localSheetId="4" hidden="1">{#N/A,#N/A,FALSE,"AD_Purch";#N/A,#N/A,FALSE,"Projections";#N/A,#N/A,FALSE,"DCF";#N/A,#N/A,FALSE,"Mkt Val"}</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1" hidden="1">{"RptRY",#N/A,FALSE,"CDGy";"RptRQ",#N/A,FALSE,"CDGq";"RptRM",#N/A,FALSE,"CDGm"}</definedName>
    <definedName name="wrn.Restricted._.Rpts." localSheetId="4" hidden="1">{"RptRY",#N/A,FALSE,"CDGy";"RptRQ",#N/A,FALSE,"CDGq";"RptRM",#N/A,FALSE,"CDGm"}</definedName>
    <definedName name="wrn.Restricted._.Rpts." localSheetId="0" hidden="1">{"RptRY",#N/A,FALSE,"CDGy";"RptRQ",#N/A,FALSE,"CDGq";"RptRM",#N/A,FALSE,"CDGm"}</definedName>
    <definedName name="wrn.Restricted._.Rpts." hidden="1">{"RptRY",#N/A,FALSE,"CDGy";"RptRQ",#N/A,FALSE,"CDGq";"RptRM",#N/A,FALSE,"CDGm"}</definedName>
    <definedName name="wrn.Restricted._.Rpts._1" localSheetId="1" hidden="1">{"RptRY",#N/A,FALSE,"CDGy";"RptRQ",#N/A,FALSE,"CDGq";"RptRM",#N/A,FALSE,"CDGm"}</definedName>
    <definedName name="wrn.Restricted._.Rpts._1" localSheetId="4"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1" hidden="1">{"RptRY",#N/A,FALSE,"CDGy";"RptRQ",#N/A,FALSE,"CDGq";"RptRM",#N/A,FALSE,"CDGm"}</definedName>
    <definedName name="wrn.Restricted._.Rpts._2" localSheetId="4"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1" hidden="1">{"RptRY",#N/A,FALSE,"CDGy";"RptRQ",#N/A,FALSE,"CDGq";"RptRM",#N/A,FALSE,"CDGm"}</definedName>
    <definedName name="wrn.Restricted._.Rpts._3" localSheetId="4"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1" hidden="1">{"RptRY",#N/A,FALSE,"CDGy";"RptRQ",#N/A,FALSE,"CDGq";"RptRM",#N/A,FALSE,"CDGm"}</definedName>
    <definedName name="wrn.Restricted._.Rpts._4" localSheetId="4"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1" hidden="1">{"RptRY",#N/A,FALSE,"CDGy";"RptRQ",#N/A,FALSE,"CDGq";"RptRM",#N/A,FALSE,"CDGm"}</definedName>
    <definedName name="wrn.Restricted._.Rpts._5" localSheetId="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1" hidden="1">{"view1",#N/A,FALSE,"Consolidated";"view2",#N/A,FALSE,"Consolidated (sum)";"view1",#N/A,FALSE,"Gen Sys";"view1",#N/A,FALSE,"Semicon";"view1",#N/A,FALSE,"Mess|Med";"view1",#N/A,FALSE,"Land Mob";"view1",#N/A,FALSE,"Other Prod";"view1",#N/A,FALSE,"Adj|Elim"}</definedName>
    <definedName name="wrn.Segments." localSheetId="4" hidden="1">{"view1",#N/A,FALSE,"Consolidated";"view2",#N/A,FALSE,"Consolidated (sum)";"view1",#N/A,FALSE,"Gen Sys";"view1",#N/A,FALSE,"Semicon";"view1",#N/A,FALSE,"Mess|Med";"view1",#N/A,FALSE,"Land Mob";"view1",#N/A,FALSE,"Other Prod";"view1",#N/A,FALSE,"Adj|Elim"}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1" hidden="1">{"sens1\",#N/A,FALSE,"PF";"sens2",#N/A,FALSE,"PF";"sens3",#N/A,FALSE,"PF";"sens4",#N/A,FALSE,"PF"}</definedName>
    <definedName name="wrn.sens." localSheetId="4" hidden="1">{"sens1\",#N/A,FALSE,"PF";"sens2",#N/A,FALSE,"PF";"sens3",#N/A,FALSE,"PF";"sens4",#N/A,FALSE,"PF"}</definedName>
    <definedName name="wrn.sens." localSheetId="0" hidden="1">{"sens1\",#N/A,FALSE,"PF";"sens2",#N/A,FALSE,"PF";"sens3",#N/A,FALSE,"PF";"sens4",#N/A,FALSE,"PF"}</definedName>
    <definedName name="wrn.sens." hidden="1">{"sens1\",#N/A,FALSE,"PF";"sens2",#N/A,FALSE,"PF";"sens3",#N/A,FALSE,"PF";"sens4",#N/A,FALSE,"PF"}</definedName>
    <definedName name="wrn.sens3." localSheetId="1" hidden="1">{"sens1\",#N/A,FALSE,"PF";"sens2",#N/A,FALSE,"PF";"sens3",#N/A,FALSE,"PF";"sens4",#N/A,FALSE,"PF"}</definedName>
    <definedName name="wrn.sens3." localSheetId="4"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1" hidden="1">{"view1",#N/A,FALSE,"Tables";"view2",#N/A,FALSE,"Tables";"view3",#N/A,FALSE,"Tables"}</definedName>
    <definedName name="wrn.Tables." localSheetId="4" hidden="1">{"view1",#N/A,FALSE,"Tables";"view2",#N/A,FALSE,"Tables";"view3",#N/A,FALSE,"Tables"}</definedName>
    <definedName name="wrn.Tables." localSheetId="0" hidden="1">{"view1",#N/A,FALSE,"Tables";"view2",#N/A,FALSE,"Tables";"view3",#N/A,FALSE,"Tables"}</definedName>
    <definedName name="wrn.Tables." hidden="1">{"view1",#N/A,FALSE,"Tables";"view2",#N/A,FALSE,"Tables";"view3",#N/A,FALSE,"Tables"}</definedName>
    <definedName name="wrn.Target." localSheetId="1"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4"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1" hidden="1">{#N/A,#N/A,TRUE,"Tar-Ass";#N/A,#N/A,TRUE,"Tar-Ass LBO";#N/A,#N/A,TRUE,"LBO Ret";#N/A,#N/A,TRUE,"Tar-BS LBO";#N/A,#N/A,TRUE,"Tar-IS LBO";#N/A,#N/A,TRUE,"Tar-CF LBO";#N/A,#N/A,TRUE,"Tar-Debt LBO";#N/A,#N/A,TRUE,"Tar-Int LBO";#N/A,#N/A,TRUE,"Tar-Taxes LBO";#N/A,#N/A,TRUE,"Tar-Val LBO"}</definedName>
    <definedName name="wrn.TargetLBO." localSheetId="4" hidden="1">{#N/A,#N/A,TRUE,"Tar-Ass";#N/A,#N/A,TRUE,"Tar-Ass LBO";#N/A,#N/A,TRUE,"LBO Ret";#N/A,#N/A,TRUE,"Tar-BS LBO";#N/A,#N/A,TRUE,"Tar-IS LBO";#N/A,#N/A,TRUE,"Tar-CF LBO";#N/A,#N/A,TRUE,"Tar-Debt LBO";#N/A,#N/A,TRUE,"Tar-Int LBO";#N/A,#N/A,TRUE,"Tar-Taxes LBO";#N/A,#N/A,TRUE,"Tar-Val LBO"}</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1" hidden="1">{#N/A,#N/A,FALSE,"Tar-Ass";#N/A,#N/A,FALSE,"Tar-IS";#N/A,#N/A,FALSE,"Tar-BS";#N/A,#N/A,FALSE,"Tar-Adg BS";#N/A,#N/A,FALSE,"Tar-CF"}</definedName>
    <definedName name="wrn.TargetState." localSheetId="4" hidden="1">{#N/A,#N/A,FALSE,"Tar-Ass";#N/A,#N/A,FALSE,"Tar-IS";#N/A,#N/A,FALSE,"Tar-BS";#N/A,#N/A,FALSE,"Tar-Adg BS";#N/A,#N/A,FALSE,"Tar-CF"}</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1" hidden="1">{#N/A,#N/A,TRUE,"Val - sum";#N/A,#N/A,TRUE,"Val - Sum1";#N/A,#N/A,TRUE,"Val - sum2";#N/A,#N/A,TRUE,"Val - Sum3";#N/A,#N/A,TRUE,"Tar-DCF";#N/A,#N/A,TRUE,"Tar-Val LBO";#N/A,#N/A,TRUE,"Tar-Mult Val"}</definedName>
    <definedName name="wrn.TargetVal." localSheetId="4" hidden="1">{#N/A,#N/A,TRUE,"Val - sum";#N/A,#N/A,TRUE,"Val - Sum1";#N/A,#N/A,TRUE,"Val - sum2";#N/A,#N/A,TRUE,"Val - Sum3";#N/A,#N/A,TRUE,"Tar-DCF";#N/A,#N/A,TRUE,"Tar-Val LBO";#N/A,#N/A,TRUE,"Tar-Mult Val"}</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1" hidden="1">{"Def Tax Long",#N/A,TRUE,"Financials";"Def Tax Short",#N/A,TRUE,"Financials";"Cons Tax Sched",#N/A,TRUE,"Financials"}</definedName>
    <definedName name="wrn.Taxes." localSheetId="4" hidden="1">{"Def Tax Long",#N/A,TRUE,"Financials";"Def Tax Short",#N/A,TRUE,"Financials";"Cons Tax Sched",#N/A,TRUE,"Financials"}</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4"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 hidden="1">{#N/A,#N/A,FALSE,"Trans-Sum";#N/A,#N/A,FALSE,"Accr-Dilu2";#N/A,#N/A,FALSE,"Contribution";#N/A,#N/A,FALSE,"Combined";#N/A,#N/A,FALSE,"ASTF";#N/A,#N/A,FALSE,"BRA";#N/A,#N/A,FALSE,"Bra_C";#N/A,#N/A,FALSE,"AcqMults";#N/A,#N/A,FALSE,"CompMults";#N/A,#N/A,FALSE,"DCF";#N/A,#N/A,FALSE,"WACC";#N/A,#N/A,FALSE,"LBO";#N/A,#N/A,FALSE,"Summary";#N/A,#N/A,FALSE,"StructSum"}</definedName>
    <definedName name="wrn.Total." localSheetId="4" hidden="1">{#N/A,#N/A,FALSE,"Trans-Sum";#N/A,#N/A,FALSE,"Accr-Dilu2";#N/A,#N/A,FALSE,"Contribution";#N/A,#N/A,FALSE,"Combined";#N/A,#N/A,FALSE,"ASTF";#N/A,#N/A,FALSE,"BRA";#N/A,#N/A,FALSE,"Bra_C";#N/A,#N/A,FALSE,"AcqMults";#N/A,#N/A,FALSE,"CompMults";#N/A,#N/A,FALSE,"DCF";#N/A,#N/A,FALSE,"WACC";#N/A,#N/A,FALSE,"LBO";#N/A,#N/A,FALSE,"Summary";#N/A,#N/A,FALSE,"StructSum"}</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1" hidden="1">{#N/A,#N/A,TRUE,"TransPrcd 1";#N/A,#N/A,TRUE,"TransPrcd 2";#N/A,#N/A,TRUE,"TransPrcd 3"}</definedName>
    <definedName name="wrn.TransPrcd_123." localSheetId="4" hidden="1">{#N/A,#N/A,TRUE,"TransPrcd 1";#N/A,#N/A,TRUE,"TransPrcd 2";#N/A,#N/A,TRUE,"TransPrcd 3"}</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1" hidden="1">{#N/A,#N/A,FALSE,"exp-tr";#N/A,#N/A,FALSE,"696PL-TR";#N/A,#N/A,FALSE,"696bs-tr"}</definedName>
    <definedName name="wrn.TRIALS." localSheetId="4" hidden="1">{#N/A,#N/A,FALSE,"exp-tr";#N/A,#N/A,FALSE,"696PL-TR";#N/A,#N/A,FALSE,"696bs-tr"}</definedName>
    <definedName name="wrn.TRIALS." localSheetId="0" hidden="1">{#N/A,#N/A,FALSE,"exp-tr";#N/A,#N/A,FALSE,"696PL-TR";#N/A,#N/A,FALSE,"696bs-tr"}</definedName>
    <definedName name="wrn.TRIALS." hidden="1">{#N/A,#N/A,FALSE,"exp-tr";#N/A,#N/A,FALSE,"696PL-TR";#N/A,#N/A,FALSE,"696bs-tr"}</definedName>
    <definedName name="wrn.Universe." localSheetId="1" hidden="1">{"View_6",#N/A,FALSE,"Mix-Int-R&amp;D";"View_4",#N/A,FALSE,"Margins";"View_5",#N/A,FALSE,"Ratios";"View_3",#N/A,FALSE,"Mix";"View_2",#N/A,FALSE,"FV-EBITDA";"View_1",#N/A,FALSE,"EPS"}</definedName>
    <definedName name="wrn.Universe." localSheetId="4" hidden="1">{"View_6",#N/A,FALSE,"Mix-Int-R&amp;D";"View_4",#N/A,FALSE,"Margins";"View_5",#N/A,FALSE,"Ratios";"View_3",#N/A,FALSE,"Mix";"View_2",#N/A,FALSE,"FV-EBITDA";"View_1",#N/A,FALSE,"EPS"}</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1" hidden="1">{"histincome",#N/A,FALSE,"hyfins";"closing balance",#N/A,FALSE,"hyfins"}</definedName>
    <definedName name="wrn.upstairs." localSheetId="4" hidden="1">{"histincome",#N/A,FALSE,"hyfins";"closing balance",#N/A,FALSE,"hyfins"}</definedName>
    <definedName name="wrn.upstairs." localSheetId="0" hidden="1">{"histincome",#N/A,FALSE,"hyfins";"closing balance",#N/A,FALSE,"hyfins"}</definedName>
    <definedName name="wrn.upstairs." hidden="1">{"histincome",#N/A,FALSE,"hyfins";"closing balance",#N/A,FALSE,"hyfins"}</definedName>
    <definedName name="wrn.VALUATION." localSheetId="1" hidden="1">{#N/A,#N/A,FALSE,"Pooling";#N/A,#N/A,FALSE,"income";#N/A,#N/A,FALSE,"valuation"}</definedName>
    <definedName name="wrn.VALUATION." localSheetId="4" hidden="1">{#N/A,#N/A,FALSE,"Pooling";#N/A,#N/A,FALSE,"income";#N/A,#N/A,FALSE,"valuation"}</definedName>
    <definedName name="wrn.VALUATION." localSheetId="0" hidden="1">{#N/A,#N/A,FALSE,"Pooling";#N/A,#N/A,FALSE,"income";#N/A,#N/A,FALSE,"valuation"}</definedName>
    <definedName name="wrn.VALUATION." hidden="1">{#N/A,#N/A,FALSE,"Pooling";#N/A,#N/A,FALSE,"income";#N/A,#N/A,FALSE,"valuation"}</definedName>
    <definedName name="wrn.wicor." localSheetId="1" hidden="1">{#N/A,#N/A,FALSE,"FACTSHEETS";#N/A,#N/A,FALSE,"pump";#N/A,#N/A,FALSE,"filter"}</definedName>
    <definedName name="wrn.wicor." localSheetId="4" hidden="1">{#N/A,#N/A,FALSE,"FACTSHEETS";#N/A,#N/A,FALSE,"pump";#N/A,#N/A,FALSE,"filter"}</definedName>
    <definedName name="wrn.wicor." localSheetId="0" hidden="1">{#N/A,#N/A,FALSE,"FACTSHEETS";#N/A,#N/A,FALSE,"pump";#N/A,#N/A,FALSE,"filter"}</definedName>
    <definedName name="wrn.wicor." hidden="1">{#N/A,#N/A,FALSE,"FACTSHEETS";#N/A,#N/A,FALSE,"pump";#N/A,#N/A,FALSE,"filter"}</definedName>
    <definedName name="wvu.ADM._.ACCTG._.BUDGET."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1"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4"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1"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4"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1"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4"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1"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4"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1"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4"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1"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4"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1"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4"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1"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4"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1"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4"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1"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4"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1"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4"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1"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4"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1"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4"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1"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4"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1"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4"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1"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4"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1"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4"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1"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4"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1"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4"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1"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4"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1"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4"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1"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4"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1"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4"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1"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4"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1"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4"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1"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4"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1"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4"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1"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4"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1"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4"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1"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4"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1"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4"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1"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4"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1"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4"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1"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4"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1"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4"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1"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4"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1"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4"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1"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4"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1"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4"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1"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4"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1"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4"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1"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4"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1"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4"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1"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4"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1"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4"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1"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4"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1"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4"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1"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4"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1"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4"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1"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4"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1"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4"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1"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4"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1"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4"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1"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4"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1"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4"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1"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4"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1"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4"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1"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4"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1"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4"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1"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4"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1"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4"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1"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4"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1"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4"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1"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4"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1"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4"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1"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4"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1"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4"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1"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4"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1"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4"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1"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4"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1"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4"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1" hidden="1">{#N/A,#N/A,FALSE,"FY97";#N/A,#N/A,FALSE,"FY98";#N/A,#N/A,FALSE,"FY99";#N/A,#N/A,FALSE,"FY00";#N/A,#N/A,FALSE,"FY01"}</definedName>
    <definedName name="x" localSheetId="4" hidden="1">{#N/A,#N/A,FALSE,"FY97";#N/A,#N/A,FALSE,"FY98";#N/A,#N/A,FALSE,"FY99";#N/A,#N/A,FALSE,"FY00";#N/A,#N/A,FALSE,"FY01"}</definedName>
    <definedName name="x" localSheetId="0" hidden="1">{#N/A,#N/A,FALSE,"FY97";#N/A,#N/A,FALSE,"FY98";#N/A,#N/A,FALSE,"FY99";#N/A,#N/A,FALSE,"FY00";#N/A,#N/A,FALSE,"FY01"}</definedName>
    <definedName name="x" hidden="1">{#N/A,#N/A,FALSE,"FY97";#N/A,#N/A,FALSE,"FY98";#N/A,#N/A,FALSE,"FY99";#N/A,#N/A,FALSE,"FY00";#N/A,#N/A,FALSE,"FY01"}</definedName>
    <definedName name="xyz" localSheetId="1" hidden="1">{"histincome",#N/A,FALSE,"hyfins";"closing balance",#N/A,FALSE,"hyfins"}</definedName>
    <definedName name="xyz" localSheetId="4" hidden="1">{"histincome",#N/A,FALSE,"hyfins";"closing balance",#N/A,FALSE,"hyfins"}</definedName>
    <definedName name="xyz" localSheetId="0" hidden="1">{"histincome",#N/A,FALSE,"hyfins";"closing balance",#N/A,FALSE,"hyfins"}</definedName>
    <definedName name="xyz" hidden="1">{"histincome",#N/A,FALSE,"hyfins";"closing balance",#N/A,FALSE,"hyfins"}</definedName>
    <definedName name="Z_0ED1E0EB_DE2C_11D2_B938_00C04F5826AB_.wvu.PrintArea" localSheetId="0" hidden="1">#REF!</definedName>
    <definedName name="Z_0ED1E0EB_DE2C_11D2_B938_00C04F5826AB_.wvu.PrintArea" hidden="1">#REF!</definedName>
    <definedName name="Z_0EDF2572_F2C1_11D2_926B_00C04F5F225D_.wvu.PrintArea" localSheetId="0" hidden="1">#REF!</definedName>
    <definedName name="Z_0EDF2572_F2C1_11D2_926B_00C04F5F225D_.wvu.PrintArea" hidden="1">#REF!</definedName>
    <definedName name="Z_11F9FE5D_DD66_11D2_925D_00C04F5F225D_.wvu.PrintArea" localSheetId="0" hidden="1">#REF!</definedName>
    <definedName name="Z_11F9FE5D_DD66_11D2_925D_00C04F5F225D_.wvu.PrintArea" hidden="1">#REF!</definedName>
    <definedName name="Z_16754C5B_0808_11D3_B965_00C04F5826AB_.wvu.PrintArea" localSheetId="0" hidden="1">#REF!</definedName>
    <definedName name="Z_16754C5B_0808_11D3_B965_00C04F5826AB_.wvu.PrintArea" hidden="1">#REF!</definedName>
    <definedName name="Z_19A07FCD_0D47_11D3_B969_00C04F582879_.wvu.PrintArea" localSheetId="0" hidden="1">#REF!</definedName>
    <definedName name="Z_19A07FCD_0D47_11D3_B969_00C04F582879_.wvu.PrintArea" hidden="1">#REF!</definedName>
    <definedName name="Z_1D7323BC_F695_11D2_9270_00C04F5F225D_.wvu.PrintArea" localSheetId="0" hidden="1">#REF!</definedName>
    <definedName name="Z_1D7323BC_F695_11D2_9270_00C04F5F225D_.wvu.PrintArea" hidden="1">#REF!</definedName>
    <definedName name="Z_2369292A_F429_11D2_B94E_00C04F5826AB_.wvu.PrintArea" localSheetId="0" hidden="1">#REF!</definedName>
    <definedName name="Z_2369292A_F429_11D2_B94E_00C04F5826AB_.wvu.PrintArea" hidden="1">#REF!</definedName>
    <definedName name="Z_2D4BBD51_E78F_11D2_B93F_00C04F5826AB_.wvu.PrintArea" localSheetId="0" hidden="1">#REF!</definedName>
    <definedName name="Z_2D4BBD51_E78F_11D2_B93F_00C04F5826AB_.wvu.PrintArea" hidden="1">#REF!</definedName>
    <definedName name="Z_2E8248AF_0C95_11D3_B968_00C04F5826AB_.wvu.PrintArea" localSheetId="0" hidden="1">#REF!</definedName>
    <definedName name="Z_2E8248AF_0C95_11D3_B968_00C04F5826AB_.wvu.PrintArea" hidden="1">#REF!</definedName>
    <definedName name="Z_338AB5B2_F1BA_11D2_B949_00C04F5826AB_.wvu.PrintArea" localSheetId="0" hidden="1">#REF!</definedName>
    <definedName name="Z_338AB5B2_F1BA_11D2_B949_00C04F5826AB_.wvu.PrintArea" hidden="1">#REF!</definedName>
    <definedName name="Z_34B767E5_0728_11D3_B964_00C04F5826AB_.wvu.PrintArea" localSheetId="0" hidden="1">#REF!</definedName>
    <definedName name="Z_34B767E5_0728_11D3_B964_00C04F5826AB_.wvu.PrintArea" hidden="1">#REF!</definedName>
    <definedName name="Z_374751BD_0A3F_11D3_B967_00C04F5826AB_.wvu.PrintArea" localSheetId="0" hidden="1">#REF!</definedName>
    <definedName name="Z_374751BD_0A3F_11D3_B967_00C04F5826AB_.wvu.PrintArea" hidden="1">#REF!</definedName>
    <definedName name="Z_4770041C_F430_11D2_B94E_00C04F5826AB_.wvu.PrintArea" localSheetId="0" hidden="1">#REF!</definedName>
    <definedName name="Z_4770041C_F430_11D2_B94E_00C04F5826AB_.wvu.PrintArea" hidden="1">#REF!</definedName>
    <definedName name="Z_4E54E25B_F83D_11D2_B951_00C04F582879_.wvu.PrintArea" localSheetId="0" hidden="1">#REF!</definedName>
    <definedName name="Z_4E54E25B_F83D_11D2_B951_00C04F582879_.wvu.PrintArea" hidden="1">#REF!</definedName>
    <definedName name="Z_515AEF27_F40F_11D2_B94D_00C04F5826AB_.wvu.PrintArea" localSheetId="0" hidden="1">#REF!</definedName>
    <definedName name="Z_515AEF27_F40F_11D2_B94D_00C04F5826AB_.wvu.PrintArea" hidden="1">#REF!</definedName>
    <definedName name="Z_55834EDC_F6B0_11D2_9270_00C04F5F225D_.wvu.PrintArea" localSheetId="0" hidden="1">#REF!</definedName>
    <definedName name="Z_55834EDC_F6B0_11D2_9270_00C04F5F225D_.wvu.PrintArea" hidden="1">#REF!</definedName>
    <definedName name="Z_5ADE4FB4_DB2F_11D2_B934_00C04F5826AB_.wvu.PrintArea" localSheetId="0" hidden="1">#REF!</definedName>
    <definedName name="Z_5ADE4FB4_DB2F_11D2_B934_00C04F5826AB_.wvu.PrintArea" hidden="1">#REF!</definedName>
    <definedName name="Z_5D4EE358_F74B_11D2_B950_00C04F582879_.wvu.PrintArea" localSheetId="0" hidden="1">#REF!</definedName>
    <definedName name="Z_5D4EE358_F74B_11D2_B950_00C04F582879_.wvu.PrintArea" hidden="1">#REF!</definedName>
    <definedName name="Z_5E8B326E_DD59_11D2_B937_00C04F5826AB_.wvu.PrintArea" localSheetId="0" hidden="1">#REF!</definedName>
    <definedName name="Z_5E8B326E_DD59_11D2_B937_00C04F5826AB_.wvu.PrintArea" hidden="1">#REF!</definedName>
    <definedName name="Z_5E8B32AD_DD59_11D2_B937_00C04F5826AB_.wvu.PrintArea" localSheetId="0" hidden="1">#REF!</definedName>
    <definedName name="Z_5E8B32AD_DD59_11D2_B937_00C04F5826AB_.wvu.PrintArea" hidden="1">#REF!</definedName>
    <definedName name="Z_6042F49B_080C_11D3_B965_00C04F5826AB_.wvu.PrintArea" localSheetId="0" hidden="1">#REF!</definedName>
    <definedName name="Z_6042F49B_080C_11D3_B965_00C04F5826AB_.wvu.PrintArea" hidden="1">#REF!</definedName>
    <definedName name="Z_65C45D10_F349_11D2_926C_00C04F5F225D_.wvu.PrintArea" localSheetId="0" hidden="1">#REF!</definedName>
    <definedName name="Z_65C45D10_F349_11D2_926C_00C04F5F225D_.wvu.PrintArea" hidden="1">#REF!</definedName>
    <definedName name="Z_65C45D53_F349_11D2_926C_00C04F5F225D_.wvu.PrintArea" localSheetId="0" hidden="1">#REF!</definedName>
    <definedName name="Z_65C45D53_F349_11D2_926C_00C04F5F225D_.wvu.PrintArea" hidden="1">#REF!</definedName>
    <definedName name="Z_6C9C16C8_DC99_11D2_B936_00C04F5826AB_.wvu.PrintArea" localSheetId="0" hidden="1">#REF!</definedName>
    <definedName name="Z_6C9C16C8_DC99_11D2_B936_00C04F5826AB_.wvu.PrintArea" hidden="1">#REF!</definedName>
    <definedName name="Z_6CB243F4_ED2D_11D2_B946_00C04F5826AB_.wvu.PrintArea" localSheetId="0" hidden="1">#REF!</definedName>
    <definedName name="Z_6CB243F4_ED2D_11D2_B946_00C04F5826AB_.wvu.PrintArea" hidden="1">#REF!</definedName>
    <definedName name="Z_70A4360D_D1BF_11D2_B92A_00C04F5826AB_.wvu.PrintArea" localSheetId="0" hidden="1">#REF!</definedName>
    <definedName name="Z_70A4360D_D1BF_11D2_B92A_00C04F5826AB_.wvu.PrintArea" hidden="1">#REF!</definedName>
    <definedName name="Z_78D9A7EE_F34E_11D2_B94B_00C04F5826AB_.wvu.PrintArea" localSheetId="0" hidden="1">#REF!</definedName>
    <definedName name="Z_78D9A7EE_F34E_11D2_B94B_00C04F5826AB_.wvu.PrintArea" hidden="1">#REF!</definedName>
    <definedName name="Z_85241E64_F1D6_11D2_B949_00C04F5826AB_.wvu.PrintArea" localSheetId="0" hidden="1">#REF!</definedName>
    <definedName name="Z_85241E64_F1D6_11D2_B949_00C04F5826AB_.wvu.PrintArea" hidden="1">#REF!</definedName>
    <definedName name="Z_8E2C2973_08AE_11D3_B966_00C04F5826AB_.wvu.PrintArea" localSheetId="0" hidden="1">#REF!</definedName>
    <definedName name="Z_8E2C2973_08AE_11D3_B966_00C04F5826AB_.wvu.PrintArea" hidden="1">#REF!</definedName>
    <definedName name="Z_8F7CF4F4_DC05_11D2_B935_00C04F5826AB_.wvu.PrintArea" localSheetId="0" hidden="1">#REF!</definedName>
    <definedName name="Z_8F7CF4F4_DC05_11D2_B935_00C04F5826AB_.wvu.PrintArea" hidden="1">#REF!</definedName>
    <definedName name="Z_8F7CF50A_DC05_11D2_B935_00C04F5826AB_.wvu.PrintArea" localSheetId="0" hidden="1">#REF!</definedName>
    <definedName name="Z_8F7CF50A_DC05_11D2_B935_00C04F5826AB_.wvu.PrintArea" hidden="1">#REF!</definedName>
    <definedName name="Z_A73F022C_DBF0_11D2_B935_00C04F5826AB_.wvu.PrintArea" localSheetId="0" hidden="1">#REF!</definedName>
    <definedName name="Z_A73F022C_DBF0_11D2_B935_00C04F5826AB_.wvu.PrintArea" hidden="1">#REF!</definedName>
    <definedName name="Z_A73F0257_DBF0_11D2_B935_00C04F5826AB_.wvu.PrintArea" localSheetId="0" hidden="1">#REF!</definedName>
    <definedName name="Z_A73F0257_DBF0_11D2_B935_00C04F5826AB_.wvu.PrintArea" hidden="1">#REF!</definedName>
    <definedName name="Z_ABB84380_5919_11D2_BBB7_00104B2ACF13_.wvu.Rows" localSheetId="0" hidden="1">#REF!,#REF!,#REF!,#REF!</definedName>
    <definedName name="Z_ABB84380_5919_11D2_BBB7_00104B2ACF13_.wvu.Rows" hidden="1">#REF!,#REF!,#REF!,#REF!</definedName>
    <definedName name="Z_C1E23D69_F2CE_11D2_B94A_00C04F5826AB_.wvu.PrintArea" localSheetId="0" hidden="1">#REF!</definedName>
    <definedName name="Z_C1E23D69_F2CE_11D2_B94A_00C04F5826AB_.wvu.PrintArea" hidden="1">#REF!</definedName>
    <definedName name="Z_C5573F9A_F360_11D2_B94B_00C04F5826AB_.wvu.PrintArea" localSheetId="0" hidden="1">#REF!</definedName>
    <definedName name="Z_C5573F9A_F360_11D2_B94B_00C04F5826AB_.wvu.PrintArea" hidden="1">#REF!</definedName>
    <definedName name="Z_C5574037_F360_11D2_B94B_00C04F5826AB_.wvu.PrintArea" localSheetId="0" hidden="1">#REF!</definedName>
    <definedName name="Z_C5574037_F360_11D2_B94B_00C04F5826AB_.wvu.PrintArea" hidden="1">#REF!</definedName>
    <definedName name="Z_CD1F122B_F37D_11D2_B94B_00C04F5826AB_.wvu.PrintArea" localSheetId="0" hidden="1">#REF!</definedName>
    <definedName name="Z_CD1F122B_F37D_11D2_B94B_00C04F5826AB_.wvu.PrintArea" hidden="1">#REF!</definedName>
    <definedName name="Z_CFDC8565_F290_11D2_B94A_00C04F5826AB_.wvu.PrintArea" localSheetId="0" hidden="1">#REF!</definedName>
    <definedName name="Z_CFDC8565_F290_11D2_B94A_00C04F5826AB_.wvu.PrintArea" hidden="1">#REF!</definedName>
    <definedName name="Z_CFE2687B_F433_11D2_926E_00C04F5F225D_.wvu.PrintArea" localSheetId="0" hidden="1">#REF!</definedName>
    <definedName name="Z_CFE2687B_F433_11D2_926E_00C04F5F225D_.wvu.PrintArea" hidden="1">#REF!</definedName>
    <definedName name="Z_D24F4BCD_0D76_11D3_B969_00C04F5826AB_.wvu.PrintArea" localSheetId="0" hidden="1">#REF!</definedName>
    <definedName name="Z_D24F4BCD_0D76_11D3_B969_00C04F5826AB_.wvu.PrintArea" hidden="1">#REF!</definedName>
    <definedName name="Z_D250B94D_123F_11D1_9C77_B72C6A03E447_.wvu.Rows" localSheetId="0" hidden="1">#REF!,#REF!,#REF!,#REF!,#REF!,#REF!,#REF!,#REF!</definedName>
    <definedName name="Z_D250B94D_123F_11D1_9C77_B72C6A03E447_.wvu.Rows" hidden="1">#REF!,#REF!,#REF!,#REF!,#REF!,#REF!,#REF!,#REF!</definedName>
    <definedName name="Z_D250B94E_123F_11D1_9C77_B72C6A03E447_.wvu.Rows" localSheetId="0" hidden="1">#REF!,#REF!,#REF!,#REF!,#REF!,#REF!,#REF!</definedName>
    <definedName name="Z_D250B94E_123F_11D1_9C77_B72C6A03E447_.wvu.Rows" hidden="1">#REF!,#REF!,#REF!,#REF!,#REF!,#REF!,#REF!</definedName>
    <definedName name="Z_D250B951_123F_11D1_9C77_B72C6A03E447_.wvu.Rows" localSheetId="0" hidden="1">#REF!,#REF!,#REF!,#REF!,#REF!</definedName>
    <definedName name="Z_D250B951_123F_11D1_9C77_B72C6A03E447_.wvu.Rows" hidden="1">#REF!,#REF!,#REF!,#REF!,#REF!</definedName>
    <definedName name="Z_D250B955_123F_11D1_9C77_B72C6A03E447_.wvu.Rows" localSheetId="0" hidden="1">#REF!,#REF!,#REF!,#REF!,#REF!</definedName>
    <definedName name="Z_D250B955_123F_11D1_9C77_B72C6A03E447_.wvu.Rows" hidden="1">#REF!,#REF!,#REF!,#REF!,#REF!</definedName>
    <definedName name="Z_D250B966_123F_11D1_9C77_B72C6A03E447_.wvu.Rows" localSheetId="0" hidden="1">#REF!,#REF!,#REF!,#REF!,#REF!</definedName>
    <definedName name="Z_D250B966_123F_11D1_9C77_B72C6A03E447_.wvu.Rows" hidden="1">#REF!,#REF!,#REF!,#REF!,#REF!</definedName>
    <definedName name="Z_D4CC0A83_DCC3_11D2_B936_00C04F5826AB_.wvu.PrintArea" localSheetId="0" hidden="1">#REF!</definedName>
    <definedName name="Z_D4CC0A83_DCC3_11D2_B936_00C04F5826AB_.wvu.PrintArea" hidden="1">#REF!</definedName>
    <definedName name="Z_D4CC0AB0_DCC3_11D2_B936_00C04F5826AB_.wvu.PrintArea" localSheetId="0" hidden="1">#REF!</definedName>
    <definedName name="Z_D4CC0AB0_DCC3_11D2_B936_00C04F5826AB_.wvu.PrintArea" hidden="1">#REF!</definedName>
    <definedName name="Z_D4CC0AE0_DCC3_11D2_B936_00C04F5826AB_.wvu.PrintArea" localSheetId="0" hidden="1">#REF!</definedName>
    <definedName name="Z_D4CC0AE0_DCC3_11D2_B936_00C04F5826AB_.wvu.PrintArea" hidden="1">#REF!</definedName>
    <definedName name="Z_D4F64ACB_0A26_11D3_B967_00C04F5826AB_.wvu.PrintArea" localSheetId="0" hidden="1">#REF!</definedName>
    <definedName name="Z_D4F64ACB_0A26_11D3_B967_00C04F5826AB_.wvu.PrintArea" hidden="1">#REF!</definedName>
    <definedName name="Z_DA5C128B_DD9F_11D2_B937_00C04F5826AB_.wvu.PrintArea" localSheetId="0" hidden="1">#REF!</definedName>
    <definedName name="Z_DA5C128B_DD9F_11D2_B937_00C04F5826AB_.wvu.PrintArea" hidden="1">#REF!</definedName>
    <definedName name="Z_DED5673B_071B_11D3_B964_00C04F5826AB_.wvu.PrintArea" localSheetId="0" hidden="1">#REF!</definedName>
    <definedName name="Z_DED5673B_071B_11D3_B964_00C04F5826AB_.wvu.PrintArea" hidden="1">#REF!</definedName>
    <definedName name="Z_DED56759_071B_11D3_B964_00C04F5826AB_.wvu.PrintArea" localSheetId="0" hidden="1">#REF!</definedName>
    <definedName name="Z_DED56759_071B_11D3_B964_00C04F5826AB_.wvu.PrintArea" hidden="1">#REF!</definedName>
    <definedName name="Z_DFA3EC7E_F2A1_11D2_B94A_00C04F5826AB_.wvu.PrintArea" localSheetId="0" hidden="1">#REF!</definedName>
    <definedName name="Z_DFA3EC7E_F2A1_11D2_B94A_00C04F5826AB_.wvu.PrintArea" hidden="1">#REF!</definedName>
    <definedName name="Z_E4F4E82B_E17E_11D2_B93A_00C04F5826AB_.wvu.PrintArea" localSheetId="0" hidden="1">#REF!</definedName>
    <definedName name="Z_E4F4E82B_E17E_11D2_B93A_00C04F5826AB_.wvu.PrintArea" hidden="1">#REF!</definedName>
    <definedName name="Z_E6414D44_F200_11D2_B949_00C04F5826AB_.wvu.PrintArea" localSheetId="0"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36" i="5" l="1"/>
  <c r="CM2236" i="5"/>
  <c r="CL2236" i="5"/>
  <c r="CK2236" i="5"/>
  <c r="CJ2236" i="5"/>
  <c r="CI2236" i="5"/>
  <c r="CH2236" i="5"/>
  <c r="CG2236" i="5"/>
  <c r="CF2236" i="5"/>
  <c r="CE2236" i="5"/>
  <c r="CD2236" i="5"/>
  <c r="CC2236" i="5"/>
  <c r="CB2236" i="5"/>
  <c r="CA2236" i="5"/>
  <c r="BZ2236" i="5"/>
  <c r="BY2236" i="5"/>
  <c r="BX2236" i="5"/>
  <c r="BW2236" i="5"/>
  <c r="BV2236" i="5"/>
  <c r="BU2236" i="5"/>
  <c r="BT2236" i="5"/>
  <c r="BS2236" i="5"/>
  <c r="BR2236" i="5"/>
  <c r="BQ2236" i="5"/>
  <c r="BP2236" i="5"/>
  <c r="BO2236" i="5"/>
  <c r="BN2236" i="5"/>
  <c r="BM2236" i="5"/>
  <c r="BL2236" i="5"/>
  <c r="BK2236" i="5"/>
  <c r="BJ2236" i="5"/>
  <c r="BI2236" i="5"/>
  <c r="BH2236" i="5"/>
  <c r="BG2236" i="5"/>
  <c r="BF2236" i="5"/>
  <c r="BE2236" i="5"/>
  <c r="BD2236" i="5"/>
  <c r="BC2236" i="5"/>
  <c r="BB2236" i="5"/>
  <c r="BA2236" i="5"/>
  <c r="AZ2236" i="5"/>
  <c r="AY2236" i="5"/>
  <c r="AX2236" i="5"/>
  <c r="AW2236" i="5"/>
  <c r="AV2236" i="5"/>
  <c r="AU2236" i="5"/>
  <c r="AT2236" i="5"/>
  <c r="AS2236" i="5"/>
  <c r="AR2236" i="5"/>
  <c r="AQ2236" i="5"/>
  <c r="AP2236" i="5"/>
  <c r="AO2236" i="5"/>
  <c r="AN2236" i="5"/>
  <c r="AM2236" i="5"/>
  <c r="AL2236" i="5"/>
  <c r="AK2236" i="5"/>
  <c r="AJ2236" i="5"/>
  <c r="AI2236" i="5"/>
  <c r="AH2236" i="5"/>
  <c r="AG2236" i="5"/>
  <c r="AF2236" i="5"/>
  <c r="AE2236" i="5"/>
  <c r="AD2236" i="5"/>
  <c r="AC2236" i="5"/>
  <c r="AB2236" i="5"/>
  <c r="AA2236" i="5"/>
  <c r="Z2236" i="5"/>
  <c r="Y2236" i="5"/>
  <c r="X2236" i="5"/>
  <c r="W2236" i="5"/>
  <c r="V2236" i="5"/>
  <c r="U2236" i="5"/>
  <c r="CN2233" i="5"/>
  <c r="CM2233" i="5"/>
  <c r="CL2233" i="5"/>
  <c r="CK2233" i="5"/>
  <c r="CJ2233" i="5"/>
  <c r="CI2233" i="5"/>
  <c r="CH2233" i="5"/>
  <c r="CG2233" i="5"/>
  <c r="CF2233" i="5"/>
  <c r="CE2233" i="5"/>
  <c r="CD2233" i="5"/>
  <c r="CC2233" i="5"/>
  <c r="CB2233" i="5"/>
  <c r="CA2233" i="5"/>
  <c r="BZ2233" i="5"/>
  <c r="BY2233" i="5"/>
  <c r="BX2233" i="5"/>
  <c r="BW2233" i="5"/>
  <c r="BV2233" i="5"/>
  <c r="BU2233" i="5"/>
  <c r="BT2233" i="5"/>
  <c r="BS2233" i="5"/>
  <c r="BR2233" i="5"/>
  <c r="BQ2233" i="5"/>
  <c r="BP2233" i="5"/>
  <c r="BO2233" i="5"/>
  <c r="BN2233" i="5"/>
  <c r="BM2233" i="5"/>
  <c r="BL2233" i="5"/>
  <c r="BK2233" i="5"/>
  <c r="BJ2233" i="5"/>
  <c r="BI2233" i="5"/>
  <c r="BH2233" i="5"/>
  <c r="BG2233" i="5"/>
  <c r="BF2233" i="5"/>
  <c r="BE2233" i="5"/>
  <c r="BD2233" i="5"/>
  <c r="BC2233" i="5"/>
  <c r="BB2233" i="5"/>
  <c r="BA2233" i="5"/>
  <c r="AZ2233" i="5"/>
  <c r="AY2233" i="5"/>
  <c r="AX2233" i="5"/>
  <c r="AW2233" i="5"/>
  <c r="AV2233" i="5"/>
  <c r="AU2233" i="5"/>
  <c r="AT2233" i="5"/>
  <c r="AS2233" i="5"/>
  <c r="AR2233" i="5"/>
  <c r="AQ2233" i="5"/>
  <c r="AP2233" i="5"/>
  <c r="AO2233" i="5"/>
  <c r="AN2233" i="5"/>
  <c r="AM2233" i="5"/>
  <c r="AL2233" i="5"/>
  <c r="AK2233" i="5"/>
  <c r="AJ2233" i="5"/>
  <c r="AI2233" i="5"/>
  <c r="AH2233" i="5"/>
  <c r="AG2233" i="5"/>
  <c r="AF2233" i="5"/>
  <c r="AE2233" i="5"/>
  <c r="AD2233" i="5"/>
  <c r="AC2233" i="5"/>
  <c r="AB2233" i="5"/>
  <c r="AA2233" i="5"/>
  <c r="Z2233" i="5"/>
  <c r="Y2233" i="5"/>
  <c r="X2233" i="5"/>
  <c r="W2233" i="5"/>
  <c r="V2233" i="5"/>
  <c r="U2233" i="5"/>
  <c r="CN2227" i="5"/>
  <c r="CM2227" i="5"/>
  <c r="CL2227" i="5"/>
  <c r="CK2227" i="5"/>
  <c r="CJ2227" i="5"/>
  <c r="CI2227" i="5"/>
  <c r="CH2227" i="5"/>
  <c r="CG2227" i="5"/>
  <c r="CF2227" i="5"/>
  <c r="CE2227" i="5"/>
  <c r="CD2227" i="5"/>
  <c r="CC2227" i="5"/>
  <c r="CB2227" i="5"/>
  <c r="CA2227" i="5"/>
  <c r="BZ2227" i="5"/>
  <c r="BY2227" i="5"/>
  <c r="BX2227" i="5"/>
  <c r="BW2227" i="5"/>
  <c r="BV2227" i="5"/>
  <c r="BU2227" i="5"/>
  <c r="BT2227" i="5"/>
  <c r="BS2227" i="5"/>
  <c r="BR2227" i="5"/>
  <c r="BQ2227" i="5"/>
  <c r="BP2227" i="5"/>
  <c r="BO2227" i="5"/>
  <c r="BN2227" i="5"/>
  <c r="BM2227" i="5"/>
  <c r="BL2227" i="5"/>
  <c r="BK2227" i="5"/>
  <c r="BJ2227" i="5"/>
  <c r="BI2227" i="5"/>
  <c r="BH2227" i="5"/>
  <c r="BG2227" i="5"/>
  <c r="BF2227" i="5"/>
  <c r="BE2227" i="5"/>
  <c r="BD2227" i="5"/>
  <c r="BC2227" i="5"/>
  <c r="BB2227" i="5"/>
  <c r="BA2227" i="5"/>
  <c r="AZ2227" i="5"/>
  <c r="AY2227" i="5"/>
  <c r="AX2227" i="5"/>
  <c r="AW2227" i="5"/>
  <c r="AV2227" i="5"/>
  <c r="AU2227" i="5"/>
  <c r="AT2227" i="5"/>
  <c r="AS2227" i="5"/>
  <c r="AR2227" i="5"/>
  <c r="AQ2227" i="5"/>
  <c r="AP2227" i="5"/>
  <c r="AO2227" i="5"/>
  <c r="AN2227" i="5"/>
  <c r="AM2227" i="5"/>
  <c r="AL2227" i="5"/>
  <c r="AK2227" i="5"/>
  <c r="AJ2227" i="5"/>
  <c r="AI2227" i="5"/>
  <c r="AH2227" i="5"/>
  <c r="AG2227" i="5"/>
  <c r="AF2227" i="5"/>
  <c r="AE2227" i="5"/>
  <c r="AD2227" i="5"/>
  <c r="AC2227" i="5"/>
  <c r="AB2227" i="5"/>
  <c r="AA2227" i="5"/>
  <c r="Z2227" i="5"/>
  <c r="Y2227" i="5"/>
  <c r="X2227" i="5"/>
  <c r="W2227" i="5"/>
  <c r="V2227" i="5"/>
  <c r="U2227" i="5"/>
  <c r="CN2206" i="5"/>
  <c r="CM2206" i="5"/>
  <c r="CL2206" i="5"/>
  <c r="CK2206" i="5"/>
  <c r="CJ2206" i="5"/>
  <c r="CI2206" i="5"/>
  <c r="CH2206" i="5"/>
  <c r="CG2206" i="5"/>
  <c r="CF2206" i="5"/>
  <c r="CE2206" i="5"/>
  <c r="CD2206" i="5"/>
  <c r="CC2206" i="5"/>
  <c r="CB2206" i="5"/>
  <c r="CA2206" i="5"/>
  <c r="BZ2206" i="5"/>
  <c r="BY2206" i="5"/>
  <c r="BX2206" i="5"/>
  <c r="BW2206" i="5"/>
  <c r="BV2206" i="5"/>
  <c r="BU2206" i="5"/>
  <c r="BT2206" i="5"/>
  <c r="BS2206" i="5"/>
  <c r="BR2206" i="5"/>
  <c r="BQ2206" i="5"/>
  <c r="BP2206" i="5"/>
  <c r="BO2206" i="5"/>
  <c r="BN2206" i="5"/>
  <c r="BM2206" i="5"/>
  <c r="BL2206" i="5"/>
  <c r="BK2206" i="5"/>
  <c r="BJ2206" i="5"/>
  <c r="BI2206" i="5"/>
  <c r="BH2206" i="5"/>
  <c r="BG2206" i="5"/>
  <c r="BF2206" i="5"/>
  <c r="BE2206" i="5"/>
  <c r="BD2206" i="5"/>
  <c r="BC2206" i="5"/>
  <c r="BB2206" i="5"/>
  <c r="BA2206" i="5"/>
  <c r="AZ2206" i="5"/>
  <c r="AY2206" i="5"/>
  <c r="AX2206" i="5"/>
  <c r="AW2206" i="5"/>
  <c r="AV2206" i="5"/>
  <c r="AU2206" i="5"/>
  <c r="AT2206" i="5"/>
  <c r="AS2206" i="5"/>
  <c r="AR2206" i="5"/>
  <c r="AQ2206" i="5"/>
  <c r="AP2206" i="5"/>
  <c r="AO2206" i="5"/>
  <c r="AN2206" i="5"/>
  <c r="AM2206" i="5"/>
  <c r="AL2206" i="5"/>
  <c r="AK2206" i="5"/>
  <c r="AJ2206" i="5"/>
  <c r="AI2206" i="5"/>
  <c r="AH2206" i="5"/>
  <c r="AG2206" i="5"/>
  <c r="AF2206" i="5"/>
  <c r="AE2206" i="5"/>
  <c r="AD2206" i="5"/>
  <c r="AC2206" i="5"/>
  <c r="AB2206" i="5"/>
  <c r="AA2206" i="5"/>
  <c r="Z2206" i="5"/>
  <c r="Y2206" i="5"/>
  <c r="X2206" i="5"/>
  <c r="W2206" i="5"/>
  <c r="V2206" i="5"/>
  <c r="U2206" i="5"/>
  <c r="CN2184" i="5"/>
  <c r="CM2184" i="5"/>
  <c r="CL2184" i="5"/>
  <c r="CK2184" i="5"/>
  <c r="CJ2184" i="5"/>
  <c r="CI2184" i="5"/>
  <c r="CH2184" i="5"/>
  <c r="CG2184" i="5"/>
  <c r="CF2184" i="5"/>
  <c r="CE2184" i="5"/>
  <c r="CD2184" i="5"/>
  <c r="CC2184" i="5"/>
  <c r="CB2184" i="5"/>
  <c r="CA2184" i="5"/>
  <c r="BZ2184" i="5"/>
  <c r="BY2184" i="5"/>
  <c r="BX2184" i="5"/>
  <c r="BW2184" i="5"/>
  <c r="BV2184" i="5"/>
  <c r="BU2184" i="5"/>
  <c r="BT2184" i="5"/>
  <c r="BS2184" i="5"/>
  <c r="BR2184" i="5"/>
  <c r="BQ2184" i="5"/>
  <c r="BP2184" i="5"/>
  <c r="BO2184" i="5"/>
  <c r="BN2184" i="5"/>
  <c r="BM2184" i="5"/>
  <c r="BL2184" i="5"/>
  <c r="BK2184" i="5"/>
  <c r="BJ2184" i="5"/>
  <c r="BI2184" i="5"/>
  <c r="BH2184" i="5"/>
  <c r="BG2184" i="5"/>
  <c r="BF2184" i="5"/>
  <c r="BE2184" i="5"/>
  <c r="BD2184" i="5"/>
  <c r="BC2184" i="5"/>
  <c r="BB2184" i="5"/>
  <c r="BA2184" i="5"/>
  <c r="AZ2184" i="5"/>
  <c r="AY2184" i="5"/>
  <c r="AX2184" i="5"/>
  <c r="AW2184" i="5"/>
  <c r="AV2184" i="5"/>
  <c r="AU2184" i="5"/>
  <c r="AT2184" i="5"/>
  <c r="AS2184" i="5"/>
  <c r="AR2184" i="5"/>
  <c r="AQ2184" i="5"/>
  <c r="AP2184" i="5"/>
  <c r="AO2184" i="5"/>
  <c r="AN2184" i="5"/>
  <c r="AM2184" i="5"/>
  <c r="AL2184" i="5"/>
  <c r="AK2184" i="5"/>
  <c r="AJ2184" i="5"/>
  <c r="AI2184" i="5"/>
  <c r="AH2184" i="5"/>
  <c r="AG2184" i="5"/>
  <c r="AF2184" i="5"/>
  <c r="AE2184" i="5"/>
  <c r="AD2184" i="5"/>
  <c r="AC2184" i="5"/>
  <c r="AB2184" i="5"/>
  <c r="AA2184" i="5"/>
  <c r="Z2184" i="5"/>
  <c r="Y2184" i="5"/>
  <c r="X2184" i="5"/>
  <c r="W2184" i="5"/>
  <c r="V2184" i="5"/>
  <c r="U2184" i="5"/>
  <c r="CN2169" i="5"/>
  <c r="CM2169" i="5"/>
  <c r="CL2169" i="5"/>
  <c r="CK2169" i="5"/>
  <c r="CJ2169" i="5"/>
  <c r="CI2169" i="5"/>
  <c r="CH2169" i="5"/>
  <c r="CG2169" i="5"/>
  <c r="CF2169" i="5"/>
  <c r="CE2169" i="5"/>
  <c r="CD2169" i="5"/>
  <c r="CC2169" i="5"/>
  <c r="CB2169" i="5"/>
  <c r="CA2169" i="5"/>
  <c r="BZ2169" i="5"/>
  <c r="BY2169" i="5"/>
  <c r="BX2169" i="5"/>
  <c r="BW2169" i="5"/>
  <c r="BV2169" i="5"/>
  <c r="BU2169" i="5"/>
  <c r="BT2169" i="5"/>
  <c r="BS2169" i="5"/>
  <c r="BR2169" i="5"/>
  <c r="BQ2169" i="5"/>
  <c r="BP2169" i="5"/>
  <c r="BO2169" i="5"/>
  <c r="BN2169" i="5"/>
  <c r="BM2169" i="5"/>
  <c r="BL2169" i="5"/>
  <c r="BK2169" i="5"/>
  <c r="BJ2169" i="5"/>
  <c r="BI2169" i="5"/>
  <c r="BH2169" i="5"/>
  <c r="BG2169" i="5"/>
  <c r="BF2169" i="5"/>
  <c r="BE2169" i="5"/>
  <c r="BD2169" i="5"/>
  <c r="BC2169" i="5"/>
  <c r="BB2169" i="5"/>
  <c r="BA2169" i="5"/>
  <c r="AZ2169" i="5"/>
  <c r="AY2169" i="5"/>
  <c r="AX2169" i="5"/>
  <c r="AW2169" i="5"/>
  <c r="AV2169" i="5"/>
  <c r="AU2169" i="5"/>
  <c r="AT2169" i="5"/>
  <c r="AS2169" i="5"/>
  <c r="AR2169" i="5"/>
  <c r="AQ2169" i="5"/>
  <c r="AP2169" i="5"/>
  <c r="AO2169" i="5"/>
  <c r="AN2169" i="5"/>
  <c r="AM2169" i="5"/>
  <c r="AL2169" i="5"/>
  <c r="AK2169" i="5"/>
  <c r="AJ2169" i="5"/>
  <c r="AI2169" i="5"/>
  <c r="AH2169" i="5"/>
  <c r="AG2169" i="5"/>
  <c r="AF2169" i="5"/>
  <c r="AE2169" i="5"/>
  <c r="AD2169" i="5"/>
  <c r="AC2169" i="5"/>
  <c r="AB2169" i="5"/>
  <c r="AA2169" i="5"/>
  <c r="Z2169" i="5"/>
  <c r="Y2169" i="5"/>
  <c r="X2169" i="5"/>
  <c r="W2169" i="5"/>
  <c r="V2169" i="5"/>
  <c r="U2169" i="5"/>
  <c r="CN2150" i="5"/>
  <c r="CM2150" i="5"/>
  <c r="CL2150" i="5"/>
  <c r="CK2150" i="5"/>
  <c r="CJ2150" i="5"/>
  <c r="CI2150" i="5"/>
  <c r="CH2150" i="5"/>
  <c r="CG2150" i="5"/>
  <c r="CF2150" i="5"/>
  <c r="CE2150" i="5"/>
  <c r="CD2150" i="5"/>
  <c r="CC2150" i="5"/>
  <c r="CB2150" i="5"/>
  <c r="CA2150" i="5"/>
  <c r="BZ2150" i="5"/>
  <c r="BY2150" i="5"/>
  <c r="BX2150" i="5"/>
  <c r="BW2150" i="5"/>
  <c r="BV2150" i="5"/>
  <c r="BU2150" i="5"/>
  <c r="BT2150" i="5"/>
  <c r="BS2150" i="5"/>
  <c r="BR2150" i="5"/>
  <c r="BQ2150" i="5"/>
  <c r="BP2150" i="5"/>
  <c r="BO2150" i="5"/>
  <c r="BN2150" i="5"/>
  <c r="BM2150" i="5"/>
  <c r="BL2150" i="5"/>
  <c r="BK2150" i="5"/>
  <c r="BJ2150" i="5"/>
  <c r="BI2150" i="5"/>
  <c r="BH2150" i="5"/>
  <c r="BG2150" i="5"/>
  <c r="BF2150" i="5"/>
  <c r="BE2150" i="5"/>
  <c r="BD2150" i="5"/>
  <c r="BC2150" i="5"/>
  <c r="BB2150" i="5"/>
  <c r="BA2150" i="5"/>
  <c r="AZ2150" i="5"/>
  <c r="AY2150" i="5"/>
  <c r="AX2150" i="5"/>
  <c r="AW2150" i="5"/>
  <c r="AV2150" i="5"/>
  <c r="AU2150" i="5"/>
  <c r="AT2150" i="5"/>
  <c r="AS2150" i="5"/>
  <c r="AR2150" i="5"/>
  <c r="AQ2150" i="5"/>
  <c r="AP2150" i="5"/>
  <c r="AO2150" i="5"/>
  <c r="AN2150" i="5"/>
  <c r="AM2150" i="5"/>
  <c r="AL2150" i="5"/>
  <c r="AK2150" i="5"/>
  <c r="AJ2150" i="5"/>
  <c r="AI2150" i="5"/>
  <c r="AH2150" i="5"/>
  <c r="AG2150" i="5"/>
  <c r="AF2150" i="5"/>
  <c r="AE2150" i="5"/>
  <c r="AD2150" i="5"/>
  <c r="AC2150" i="5"/>
  <c r="AB2150" i="5"/>
  <c r="AA2150" i="5"/>
  <c r="Z2150" i="5"/>
  <c r="Y2150" i="5"/>
  <c r="X2150" i="5"/>
  <c r="W2150" i="5"/>
  <c r="V2150" i="5"/>
  <c r="U2150" i="5"/>
  <c r="U2141" i="5"/>
  <c r="U2137" i="5"/>
  <c r="K2137" i="5"/>
  <c r="CN2126" i="5"/>
  <c r="CM2126" i="5"/>
  <c r="CL2126" i="5"/>
  <c r="CK2126" i="5"/>
  <c r="CJ2126" i="5"/>
  <c r="CI2126" i="5"/>
  <c r="CH2126" i="5"/>
  <c r="CG2126" i="5"/>
  <c r="CF2126" i="5"/>
  <c r="CE2126" i="5"/>
  <c r="CD2126" i="5"/>
  <c r="CC2126" i="5"/>
  <c r="CB2126" i="5"/>
  <c r="CA2126" i="5"/>
  <c r="BZ2126" i="5"/>
  <c r="BY2126" i="5"/>
  <c r="BX2126" i="5"/>
  <c r="BW2126" i="5"/>
  <c r="BV2126" i="5"/>
  <c r="BU2126" i="5"/>
  <c r="BT2126" i="5"/>
  <c r="BS2126" i="5"/>
  <c r="BR2126" i="5"/>
  <c r="BQ2126" i="5"/>
  <c r="BP2126" i="5"/>
  <c r="BO2126" i="5"/>
  <c r="BN2126" i="5"/>
  <c r="BM2126" i="5"/>
  <c r="BL2126" i="5"/>
  <c r="BK2126" i="5"/>
  <c r="BJ2126" i="5"/>
  <c r="BI2126" i="5"/>
  <c r="BH2126" i="5"/>
  <c r="BG2126" i="5"/>
  <c r="BF2126" i="5"/>
  <c r="BE2126" i="5"/>
  <c r="BD2126" i="5"/>
  <c r="BC2126" i="5"/>
  <c r="BB2126" i="5"/>
  <c r="BA2126" i="5"/>
  <c r="AZ2126" i="5"/>
  <c r="AY2126" i="5"/>
  <c r="AX2126" i="5"/>
  <c r="AW2126" i="5"/>
  <c r="AV2126" i="5"/>
  <c r="AU2126" i="5"/>
  <c r="AT2126" i="5"/>
  <c r="AS2126" i="5"/>
  <c r="AR2126" i="5"/>
  <c r="AQ2126" i="5"/>
  <c r="AP2126" i="5"/>
  <c r="AO2126" i="5"/>
  <c r="AN2126" i="5"/>
  <c r="AM2126" i="5"/>
  <c r="AL2126" i="5"/>
  <c r="AK2126" i="5"/>
  <c r="AJ2126" i="5"/>
  <c r="AI2126" i="5"/>
  <c r="AH2126" i="5"/>
  <c r="AG2126" i="5"/>
  <c r="AF2126" i="5"/>
  <c r="AE2126" i="5"/>
  <c r="AD2126" i="5"/>
  <c r="AC2126" i="5"/>
  <c r="AB2126" i="5"/>
  <c r="AA2126" i="5"/>
  <c r="Z2126" i="5"/>
  <c r="Y2126" i="5"/>
  <c r="X2126" i="5"/>
  <c r="W2126" i="5"/>
  <c r="V2126" i="5"/>
  <c r="U2126" i="5"/>
  <c r="CN2101" i="5"/>
  <c r="CM2101" i="5"/>
  <c r="CL2101" i="5"/>
  <c r="CK2101" i="5"/>
  <c r="CJ2101" i="5"/>
  <c r="CI2101" i="5"/>
  <c r="CH2101" i="5"/>
  <c r="CG2101" i="5"/>
  <c r="CF2101" i="5"/>
  <c r="CE2101" i="5"/>
  <c r="CD2101" i="5"/>
  <c r="CC2101" i="5"/>
  <c r="CB2101" i="5"/>
  <c r="CA2101" i="5"/>
  <c r="BZ2101" i="5"/>
  <c r="BY2101" i="5"/>
  <c r="BX2101" i="5"/>
  <c r="BW2101" i="5"/>
  <c r="BV2101" i="5"/>
  <c r="BU2101" i="5"/>
  <c r="BT2101" i="5"/>
  <c r="BS2101" i="5"/>
  <c r="BR2101" i="5"/>
  <c r="BQ2101" i="5"/>
  <c r="BP2101" i="5"/>
  <c r="BO2101" i="5"/>
  <c r="BN2101" i="5"/>
  <c r="BM2101" i="5"/>
  <c r="BL2101" i="5"/>
  <c r="BK2101" i="5"/>
  <c r="BJ2101" i="5"/>
  <c r="BI2101" i="5"/>
  <c r="BH2101" i="5"/>
  <c r="BG2101" i="5"/>
  <c r="BF2101" i="5"/>
  <c r="BE2101" i="5"/>
  <c r="BD2101" i="5"/>
  <c r="BC2101" i="5"/>
  <c r="BB2101" i="5"/>
  <c r="BA2101" i="5"/>
  <c r="AZ2101" i="5"/>
  <c r="AY2101" i="5"/>
  <c r="AX2101" i="5"/>
  <c r="AW2101" i="5"/>
  <c r="AV2101" i="5"/>
  <c r="AU2101" i="5"/>
  <c r="AT2101" i="5"/>
  <c r="AS2101" i="5"/>
  <c r="AR2101" i="5"/>
  <c r="AQ2101" i="5"/>
  <c r="AP2101" i="5"/>
  <c r="AO2101" i="5"/>
  <c r="AN2101" i="5"/>
  <c r="AM2101" i="5"/>
  <c r="AL2101" i="5"/>
  <c r="AK2101" i="5"/>
  <c r="AJ2101" i="5"/>
  <c r="AI2101" i="5"/>
  <c r="AH2101" i="5"/>
  <c r="AG2101" i="5"/>
  <c r="AF2101" i="5"/>
  <c r="AE2101" i="5"/>
  <c r="AD2101" i="5"/>
  <c r="AC2101" i="5"/>
  <c r="AB2101" i="5"/>
  <c r="AA2101" i="5"/>
  <c r="Z2101" i="5"/>
  <c r="Y2101" i="5"/>
  <c r="X2101" i="5"/>
  <c r="W2101" i="5"/>
  <c r="V2101" i="5"/>
  <c r="U2101" i="5"/>
  <c r="CN2071" i="5"/>
  <c r="CM2071" i="5"/>
  <c r="CL2071" i="5"/>
  <c r="CK2071" i="5"/>
  <c r="CJ2071" i="5"/>
  <c r="CI2071" i="5"/>
  <c r="CH2071" i="5"/>
  <c r="CG2071" i="5"/>
  <c r="CF2071" i="5"/>
  <c r="CE2071" i="5"/>
  <c r="CD2071" i="5"/>
  <c r="CC2071" i="5"/>
  <c r="CB2071" i="5"/>
  <c r="CA2071" i="5"/>
  <c r="BZ2071" i="5"/>
  <c r="BY2071" i="5"/>
  <c r="BX2071" i="5"/>
  <c r="BW2071" i="5"/>
  <c r="BV2071" i="5"/>
  <c r="BU2071" i="5"/>
  <c r="BT2071" i="5"/>
  <c r="BS2071" i="5"/>
  <c r="BR2071" i="5"/>
  <c r="BQ2071" i="5"/>
  <c r="BP2071" i="5"/>
  <c r="BO2071" i="5"/>
  <c r="BN2071" i="5"/>
  <c r="BM2071" i="5"/>
  <c r="BL2071" i="5"/>
  <c r="BK2071" i="5"/>
  <c r="BJ2071" i="5"/>
  <c r="BI2071" i="5"/>
  <c r="BH2071" i="5"/>
  <c r="BG2071" i="5"/>
  <c r="BF2071" i="5"/>
  <c r="BE2071" i="5"/>
  <c r="BD2071" i="5"/>
  <c r="BC2071" i="5"/>
  <c r="BB2071" i="5"/>
  <c r="BA2071" i="5"/>
  <c r="AZ2071" i="5"/>
  <c r="AY2071" i="5"/>
  <c r="AX2071" i="5"/>
  <c r="AW2071" i="5"/>
  <c r="AV2071" i="5"/>
  <c r="AU2071" i="5"/>
  <c r="AT2071" i="5"/>
  <c r="AS2071" i="5"/>
  <c r="AR2071" i="5"/>
  <c r="AQ2071" i="5"/>
  <c r="AP2071" i="5"/>
  <c r="AO2071" i="5"/>
  <c r="AN2071" i="5"/>
  <c r="AM2071" i="5"/>
  <c r="AL2071" i="5"/>
  <c r="AK2071" i="5"/>
  <c r="AJ2071" i="5"/>
  <c r="AI2071" i="5"/>
  <c r="AH2071" i="5"/>
  <c r="AG2071" i="5"/>
  <c r="AF2071" i="5"/>
  <c r="AE2071" i="5"/>
  <c r="AD2071" i="5"/>
  <c r="AC2071" i="5"/>
  <c r="AB2071" i="5"/>
  <c r="AA2071" i="5"/>
  <c r="Z2071" i="5"/>
  <c r="Y2071" i="5"/>
  <c r="X2071" i="5"/>
  <c r="W2071" i="5"/>
  <c r="V2071" i="5"/>
  <c r="U2071" i="5"/>
  <c r="T1980" i="5"/>
  <c r="CN1936" i="5"/>
  <c r="CM1936" i="5"/>
  <c r="CL1936" i="5"/>
  <c r="CK1936" i="5"/>
  <c r="CJ1936" i="5"/>
  <c r="CI1936" i="5"/>
  <c r="CH1936" i="5"/>
  <c r="CG1936" i="5"/>
  <c r="CF1936" i="5"/>
  <c r="CE1936" i="5"/>
  <c r="CD1936" i="5"/>
  <c r="CC1936" i="5"/>
  <c r="CB1936" i="5"/>
  <c r="CA1936" i="5"/>
  <c r="BZ1936" i="5"/>
  <c r="BY1936" i="5"/>
  <c r="BX1936" i="5"/>
  <c r="BW1936" i="5"/>
  <c r="BV1936" i="5"/>
  <c r="BU1936" i="5"/>
  <c r="BT1936" i="5"/>
  <c r="BS1936" i="5"/>
  <c r="BR1936" i="5"/>
  <c r="BQ1936" i="5"/>
  <c r="BP1936" i="5"/>
  <c r="BO1936" i="5"/>
  <c r="BN1936" i="5"/>
  <c r="BM1936" i="5"/>
  <c r="BL1936" i="5"/>
  <c r="BK1936" i="5"/>
  <c r="BJ1936" i="5"/>
  <c r="BI1936" i="5"/>
  <c r="BH1936" i="5"/>
  <c r="BG1936" i="5"/>
  <c r="BF1936" i="5"/>
  <c r="BE1936" i="5"/>
  <c r="BD1936" i="5"/>
  <c r="BC1936" i="5"/>
  <c r="BB1936" i="5"/>
  <c r="BA1936" i="5"/>
  <c r="AZ1936" i="5"/>
  <c r="AY1936" i="5"/>
  <c r="AX1936" i="5"/>
  <c r="AW1936" i="5"/>
  <c r="AV1936" i="5"/>
  <c r="AU1936" i="5"/>
  <c r="AT1936" i="5"/>
  <c r="AS1936" i="5"/>
  <c r="AR1936" i="5"/>
  <c r="AQ1936" i="5"/>
  <c r="AP1936" i="5"/>
  <c r="AO1936" i="5"/>
  <c r="AN1936" i="5"/>
  <c r="AM1936" i="5"/>
  <c r="AL1936" i="5"/>
  <c r="AK1936" i="5"/>
  <c r="AJ1936" i="5"/>
  <c r="AI1936" i="5"/>
  <c r="AH1936" i="5"/>
  <c r="AG1936" i="5"/>
  <c r="AF1936" i="5"/>
  <c r="AE1936" i="5"/>
  <c r="AD1936" i="5"/>
  <c r="AC1936" i="5"/>
  <c r="AB1936" i="5"/>
  <c r="AA1936" i="5"/>
  <c r="Z1936" i="5"/>
  <c r="Y1936" i="5"/>
  <c r="X1936" i="5"/>
  <c r="W1936" i="5"/>
  <c r="V1936" i="5"/>
  <c r="U1936" i="5"/>
  <c r="CN1935" i="5"/>
  <c r="CM1935" i="5"/>
  <c r="CL1935" i="5"/>
  <c r="CK1935" i="5"/>
  <c r="CJ1935" i="5"/>
  <c r="CI1935" i="5"/>
  <c r="CH1935" i="5"/>
  <c r="CG1935" i="5"/>
  <c r="CF1935" i="5"/>
  <c r="CE1935" i="5"/>
  <c r="CD1935" i="5"/>
  <c r="CC1935" i="5"/>
  <c r="CB1935" i="5"/>
  <c r="CA1935" i="5"/>
  <c r="BZ1935" i="5"/>
  <c r="BY1935" i="5"/>
  <c r="BX1935" i="5"/>
  <c r="BW1935" i="5"/>
  <c r="BV1935" i="5"/>
  <c r="BU1935" i="5"/>
  <c r="BT1935" i="5"/>
  <c r="BS1935" i="5"/>
  <c r="BR1935" i="5"/>
  <c r="BQ1935" i="5"/>
  <c r="BP1935" i="5"/>
  <c r="BO1935" i="5"/>
  <c r="BN1935" i="5"/>
  <c r="BM1935" i="5"/>
  <c r="BL1935" i="5"/>
  <c r="BK1935" i="5"/>
  <c r="BJ1935" i="5"/>
  <c r="BI1935" i="5"/>
  <c r="BH1935" i="5"/>
  <c r="BG1935" i="5"/>
  <c r="BF1935" i="5"/>
  <c r="BE1935" i="5"/>
  <c r="BD1935" i="5"/>
  <c r="BC1935" i="5"/>
  <c r="BB1935" i="5"/>
  <c r="BA1935" i="5"/>
  <c r="AZ1935" i="5"/>
  <c r="AY1935" i="5"/>
  <c r="AX1935" i="5"/>
  <c r="AW1935" i="5"/>
  <c r="AV1935" i="5"/>
  <c r="AU1935" i="5"/>
  <c r="AT1935" i="5"/>
  <c r="AS1935" i="5"/>
  <c r="AR1935" i="5"/>
  <c r="AQ1935" i="5"/>
  <c r="AP1935" i="5"/>
  <c r="AO1935" i="5"/>
  <c r="AN1935" i="5"/>
  <c r="AM1935" i="5"/>
  <c r="AL1935" i="5"/>
  <c r="AK1935" i="5"/>
  <c r="AJ1935" i="5"/>
  <c r="AI1935" i="5"/>
  <c r="AH1935" i="5"/>
  <c r="AG1935" i="5"/>
  <c r="AF1935" i="5"/>
  <c r="AE1935" i="5"/>
  <c r="AD1935" i="5"/>
  <c r="AC1935" i="5"/>
  <c r="AB1935" i="5"/>
  <c r="AA1935" i="5"/>
  <c r="Z1935" i="5"/>
  <c r="Y1935" i="5"/>
  <c r="X1935" i="5"/>
  <c r="W1935" i="5"/>
  <c r="V1935" i="5"/>
  <c r="U1935" i="5"/>
  <c r="I1919" i="5"/>
  <c r="I1908" i="5"/>
  <c r="H1898" i="5"/>
  <c r="H1899" i="5" s="1"/>
  <c r="H1900" i="5" s="1"/>
  <c r="H1901" i="5" s="1"/>
  <c r="H1902" i="5" s="1"/>
  <c r="H1903" i="5" s="1"/>
  <c r="H1904" i="5" s="1"/>
  <c r="H1905" i="5" s="1"/>
  <c r="H1906" i="5" s="1"/>
  <c r="H1907" i="5" s="1"/>
  <c r="H1897" i="5"/>
  <c r="CN1878" i="5"/>
  <c r="CM1878" i="5"/>
  <c r="CL1878" i="5"/>
  <c r="CK1878" i="5"/>
  <c r="CJ1878" i="5"/>
  <c r="CI1878" i="5"/>
  <c r="CH1878" i="5"/>
  <c r="CG1878" i="5"/>
  <c r="CF1878" i="5"/>
  <c r="CE1878" i="5"/>
  <c r="CD1878" i="5"/>
  <c r="CC1878" i="5"/>
  <c r="CB1878" i="5"/>
  <c r="CA1878" i="5"/>
  <c r="BZ1878" i="5"/>
  <c r="BY1878" i="5"/>
  <c r="BX1878" i="5"/>
  <c r="BW1878" i="5"/>
  <c r="BV1878" i="5"/>
  <c r="BU1878" i="5"/>
  <c r="BT1878" i="5"/>
  <c r="BS1878" i="5"/>
  <c r="BR1878" i="5"/>
  <c r="BQ1878" i="5"/>
  <c r="BP1878" i="5"/>
  <c r="BO1878" i="5"/>
  <c r="BN1878" i="5"/>
  <c r="BM1878" i="5"/>
  <c r="BL1878" i="5"/>
  <c r="BK1878" i="5"/>
  <c r="BJ1878" i="5"/>
  <c r="BI1878" i="5"/>
  <c r="BH1878" i="5"/>
  <c r="BG1878" i="5"/>
  <c r="BF1878" i="5"/>
  <c r="BE1878" i="5"/>
  <c r="BD1878" i="5"/>
  <c r="BC1878" i="5"/>
  <c r="BB1878" i="5"/>
  <c r="BA1878" i="5"/>
  <c r="AZ1878" i="5"/>
  <c r="AY1878" i="5"/>
  <c r="AX1878" i="5"/>
  <c r="AW1878" i="5"/>
  <c r="AV1878" i="5"/>
  <c r="AU1878" i="5"/>
  <c r="AT1878" i="5"/>
  <c r="AS1878" i="5"/>
  <c r="AR1878" i="5"/>
  <c r="AQ1878" i="5"/>
  <c r="AP1878" i="5"/>
  <c r="AO1878" i="5"/>
  <c r="AN1878" i="5"/>
  <c r="AM1878" i="5"/>
  <c r="AL1878" i="5"/>
  <c r="AK1878" i="5"/>
  <c r="AJ1878" i="5"/>
  <c r="AI1878" i="5"/>
  <c r="AH1878" i="5"/>
  <c r="AG1878" i="5"/>
  <c r="AF1878" i="5"/>
  <c r="AE1878" i="5"/>
  <c r="AD1878" i="5"/>
  <c r="AC1878" i="5"/>
  <c r="AB1878" i="5"/>
  <c r="AA1878" i="5"/>
  <c r="Z1878" i="5"/>
  <c r="Y1878" i="5"/>
  <c r="X1878" i="5"/>
  <c r="W1878" i="5"/>
  <c r="V1878" i="5"/>
  <c r="U1878" i="5"/>
  <c r="CN1877" i="5"/>
  <c r="CM1877" i="5"/>
  <c r="CL1877" i="5"/>
  <c r="CK1877" i="5"/>
  <c r="CJ1877" i="5"/>
  <c r="CI1877" i="5"/>
  <c r="CH1877" i="5"/>
  <c r="CG1877" i="5"/>
  <c r="CF1877" i="5"/>
  <c r="CE1877" i="5"/>
  <c r="CD1877" i="5"/>
  <c r="CC1877" i="5"/>
  <c r="CB1877" i="5"/>
  <c r="CA1877" i="5"/>
  <c r="BZ1877" i="5"/>
  <c r="BY1877" i="5"/>
  <c r="BX1877" i="5"/>
  <c r="BW1877" i="5"/>
  <c r="BV1877" i="5"/>
  <c r="BU1877" i="5"/>
  <c r="BT1877" i="5"/>
  <c r="BS1877" i="5"/>
  <c r="BR1877" i="5"/>
  <c r="BQ1877" i="5"/>
  <c r="BP1877" i="5"/>
  <c r="BO1877" i="5"/>
  <c r="BN1877" i="5"/>
  <c r="BM1877" i="5"/>
  <c r="BL1877" i="5"/>
  <c r="BK1877" i="5"/>
  <c r="BJ1877" i="5"/>
  <c r="BI1877" i="5"/>
  <c r="BH1877" i="5"/>
  <c r="BG1877" i="5"/>
  <c r="BF1877" i="5"/>
  <c r="BE1877" i="5"/>
  <c r="BD1877" i="5"/>
  <c r="BC1877" i="5"/>
  <c r="BB1877" i="5"/>
  <c r="BA1877" i="5"/>
  <c r="AZ1877" i="5"/>
  <c r="AY1877" i="5"/>
  <c r="AX1877" i="5"/>
  <c r="AW1877" i="5"/>
  <c r="AV1877" i="5"/>
  <c r="AU1877" i="5"/>
  <c r="AT1877" i="5"/>
  <c r="AS1877" i="5"/>
  <c r="AR1877" i="5"/>
  <c r="AQ1877" i="5"/>
  <c r="AP1877" i="5"/>
  <c r="AO1877" i="5"/>
  <c r="AN1877" i="5"/>
  <c r="AM1877" i="5"/>
  <c r="AL1877" i="5"/>
  <c r="AK1877" i="5"/>
  <c r="AJ1877" i="5"/>
  <c r="AI1877" i="5"/>
  <c r="AH1877" i="5"/>
  <c r="AG1877" i="5"/>
  <c r="AF1877" i="5"/>
  <c r="AE1877" i="5"/>
  <c r="AD1877" i="5"/>
  <c r="AC1877" i="5"/>
  <c r="AB1877" i="5"/>
  <c r="AA1877" i="5"/>
  <c r="Z1877" i="5"/>
  <c r="Y1877" i="5"/>
  <c r="X1877" i="5"/>
  <c r="W1877" i="5"/>
  <c r="V1877" i="5"/>
  <c r="U1877" i="5"/>
  <c r="T1867" i="5"/>
  <c r="M1849" i="5"/>
  <c r="N1849" i="5" s="1"/>
  <c r="O1849" i="5" s="1"/>
  <c r="P1849" i="5" s="1"/>
  <c r="L1849" i="5"/>
  <c r="CN1845" i="5"/>
  <c r="CM1845" i="5"/>
  <c r="CL1845" i="5"/>
  <c r="CK1845" i="5"/>
  <c r="CJ1845" i="5"/>
  <c r="CI1845" i="5"/>
  <c r="CH1845" i="5"/>
  <c r="CG1845" i="5"/>
  <c r="CF1845" i="5"/>
  <c r="CE1845" i="5"/>
  <c r="CD1845" i="5"/>
  <c r="CC1845" i="5"/>
  <c r="CB1845" i="5"/>
  <c r="CA1845" i="5"/>
  <c r="BZ1845" i="5"/>
  <c r="BY1845" i="5"/>
  <c r="BX1845" i="5"/>
  <c r="BW1845" i="5"/>
  <c r="BV1845" i="5"/>
  <c r="BU1845" i="5"/>
  <c r="BT1845" i="5"/>
  <c r="BS1845" i="5"/>
  <c r="BR1845" i="5"/>
  <c r="BQ1845" i="5"/>
  <c r="BP1845" i="5"/>
  <c r="BO1845" i="5"/>
  <c r="BN1845" i="5"/>
  <c r="BM1845" i="5"/>
  <c r="BL1845" i="5"/>
  <c r="BK1845" i="5"/>
  <c r="BJ1845" i="5"/>
  <c r="BI1845" i="5"/>
  <c r="BH1845" i="5"/>
  <c r="BG1845" i="5"/>
  <c r="BF1845" i="5"/>
  <c r="BE1845" i="5"/>
  <c r="BD1845" i="5"/>
  <c r="BC1845" i="5"/>
  <c r="BB1845" i="5"/>
  <c r="BA1845" i="5"/>
  <c r="AZ1845" i="5"/>
  <c r="AY1845" i="5"/>
  <c r="AX1845" i="5"/>
  <c r="AW1845" i="5"/>
  <c r="AV1845" i="5"/>
  <c r="AU1845" i="5"/>
  <c r="AT1845" i="5"/>
  <c r="AS1845" i="5"/>
  <c r="AR1845" i="5"/>
  <c r="AQ1845" i="5"/>
  <c r="AP1845" i="5"/>
  <c r="AO1845" i="5"/>
  <c r="AN1845" i="5"/>
  <c r="AM1845" i="5"/>
  <c r="AL1845" i="5"/>
  <c r="AK1845" i="5"/>
  <c r="AJ1845" i="5"/>
  <c r="AI1845" i="5"/>
  <c r="AH1845" i="5"/>
  <c r="AG1845" i="5"/>
  <c r="AF1845" i="5"/>
  <c r="AE1845" i="5"/>
  <c r="AD1845" i="5"/>
  <c r="AC1845" i="5"/>
  <c r="AB1845" i="5"/>
  <c r="AA1845" i="5"/>
  <c r="Z1845" i="5"/>
  <c r="Y1845" i="5"/>
  <c r="X1845" i="5"/>
  <c r="W1845" i="5"/>
  <c r="V1845" i="5"/>
  <c r="U1845" i="5"/>
  <c r="CN1842" i="5"/>
  <c r="CM1842" i="5"/>
  <c r="CL1842" i="5"/>
  <c r="CK1842" i="5"/>
  <c r="CJ1842" i="5"/>
  <c r="CI1842" i="5"/>
  <c r="CH1842" i="5"/>
  <c r="CG1842" i="5"/>
  <c r="CF1842" i="5"/>
  <c r="CE1842" i="5"/>
  <c r="CD1842" i="5"/>
  <c r="CC1842" i="5"/>
  <c r="CB1842" i="5"/>
  <c r="CA1842" i="5"/>
  <c r="BZ1842" i="5"/>
  <c r="BY1842" i="5"/>
  <c r="BX1842" i="5"/>
  <c r="BW1842" i="5"/>
  <c r="BV1842" i="5"/>
  <c r="BU1842" i="5"/>
  <c r="BT1842" i="5"/>
  <c r="BS1842" i="5"/>
  <c r="BR1842" i="5"/>
  <c r="BQ1842" i="5"/>
  <c r="BP1842" i="5"/>
  <c r="BO1842" i="5"/>
  <c r="BN1842" i="5"/>
  <c r="BM1842" i="5"/>
  <c r="BL1842" i="5"/>
  <c r="BK1842" i="5"/>
  <c r="BJ1842" i="5"/>
  <c r="BI1842" i="5"/>
  <c r="BH1842" i="5"/>
  <c r="BG1842" i="5"/>
  <c r="BF1842" i="5"/>
  <c r="BE1842" i="5"/>
  <c r="BD1842" i="5"/>
  <c r="BC1842" i="5"/>
  <c r="BB1842" i="5"/>
  <c r="BA1842" i="5"/>
  <c r="AZ1842" i="5"/>
  <c r="AY1842" i="5"/>
  <c r="AX1842" i="5"/>
  <c r="AW1842" i="5"/>
  <c r="AV1842" i="5"/>
  <c r="AU1842" i="5"/>
  <c r="AT1842" i="5"/>
  <c r="AS1842" i="5"/>
  <c r="AR1842" i="5"/>
  <c r="AQ1842" i="5"/>
  <c r="AP1842" i="5"/>
  <c r="AO1842" i="5"/>
  <c r="AN1842" i="5"/>
  <c r="AM1842" i="5"/>
  <c r="AL1842" i="5"/>
  <c r="AK1842" i="5"/>
  <c r="AJ1842" i="5"/>
  <c r="AI1842" i="5"/>
  <c r="AH1842" i="5"/>
  <c r="AG1842" i="5"/>
  <c r="AF1842" i="5"/>
  <c r="AE1842" i="5"/>
  <c r="AD1842" i="5"/>
  <c r="AC1842" i="5"/>
  <c r="AB1842" i="5"/>
  <c r="AA1842" i="5"/>
  <c r="Z1842" i="5"/>
  <c r="Y1842" i="5"/>
  <c r="X1842" i="5"/>
  <c r="W1842" i="5"/>
  <c r="V1842" i="5"/>
  <c r="U1842" i="5"/>
  <c r="CN1841" i="5"/>
  <c r="CM1841" i="5"/>
  <c r="CL1841" i="5"/>
  <c r="CK1841" i="5"/>
  <c r="CJ1841" i="5"/>
  <c r="CI1841" i="5"/>
  <c r="CH1841" i="5"/>
  <c r="CG1841" i="5"/>
  <c r="CF1841" i="5"/>
  <c r="CE1841" i="5"/>
  <c r="CD1841" i="5"/>
  <c r="CC1841" i="5"/>
  <c r="CB1841" i="5"/>
  <c r="CA1841" i="5"/>
  <c r="BZ1841" i="5"/>
  <c r="BY1841" i="5"/>
  <c r="BX1841" i="5"/>
  <c r="BW1841" i="5"/>
  <c r="BV1841" i="5"/>
  <c r="BU1841" i="5"/>
  <c r="BT1841" i="5"/>
  <c r="BS1841" i="5"/>
  <c r="BR1841" i="5"/>
  <c r="BQ1841" i="5"/>
  <c r="BP1841" i="5"/>
  <c r="BO1841" i="5"/>
  <c r="BN1841" i="5"/>
  <c r="BM1841" i="5"/>
  <c r="BL1841" i="5"/>
  <c r="BK1841" i="5"/>
  <c r="BJ1841" i="5"/>
  <c r="BI1841" i="5"/>
  <c r="BH1841" i="5"/>
  <c r="BG1841" i="5"/>
  <c r="BF1841" i="5"/>
  <c r="BE1841" i="5"/>
  <c r="BD1841" i="5"/>
  <c r="BC1841" i="5"/>
  <c r="BB1841" i="5"/>
  <c r="BA1841" i="5"/>
  <c r="AZ1841" i="5"/>
  <c r="AY1841" i="5"/>
  <c r="AX1841" i="5"/>
  <c r="AW1841" i="5"/>
  <c r="AV1841" i="5"/>
  <c r="AU1841" i="5"/>
  <c r="AT1841" i="5"/>
  <c r="AS1841" i="5"/>
  <c r="AR1841" i="5"/>
  <c r="AQ1841" i="5"/>
  <c r="AP1841" i="5"/>
  <c r="AO1841" i="5"/>
  <c r="AN1841" i="5"/>
  <c r="AM1841" i="5"/>
  <c r="AL1841" i="5"/>
  <c r="AK1841" i="5"/>
  <c r="AJ1841" i="5"/>
  <c r="AI1841" i="5"/>
  <c r="AH1841" i="5"/>
  <c r="AG1841" i="5"/>
  <c r="AF1841" i="5"/>
  <c r="AE1841" i="5"/>
  <c r="AD1841" i="5"/>
  <c r="AC1841" i="5"/>
  <c r="AB1841" i="5"/>
  <c r="AA1841" i="5"/>
  <c r="Z1841" i="5"/>
  <c r="Y1841" i="5"/>
  <c r="X1841" i="5"/>
  <c r="W1841" i="5"/>
  <c r="V1841" i="5"/>
  <c r="U1841" i="5"/>
  <c r="CN1804" i="5"/>
  <c r="CM1804" i="5"/>
  <c r="CL1804" i="5"/>
  <c r="CK1804" i="5"/>
  <c r="CJ1804" i="5"/>
  <c r="CI1804" i="5"/>
  <c r="CH1804" i="5"/>
  <c r="CG1804" i="5"/>
  <c r="CF1804" i="5"/>
  <c r="CE1804" i="5"/>
  <c r="CD1804" i="5"/>
  <c r="CC1804" i="5"/>
  <c r="CB1804" i="5"/>
  <c r="CA1804" i="5"/>
  <c r="BZ1804" i="5"/>
  <c r="BY1804" i="5"/>
  <c r="BX1804" i="5"/>
  <c r="BW1804" i="5"/>
  <c r="BV1804" i="5"/>
  <c r="BU1804" i="5"/>
  <c r="BT1804" i="5"/>
  <c r="BS1804" i="5"/>
  <c r="BR1804" i="5"/>
  <c r="BQ1804" i="5"/>
  <c r="BP1804" i="5"/>
  <c r="BO1804" i="5"/>
  <c r="BN1804" i="5"/>
  <c r="BM1804" i="5"/>
  <c r="BL1804" i="5"/>
  <c r="BK1804" i="5"/>
  <c r="BJ1804" i="5"/>
  <c r="BI1804" i="5"/>
  <c r="BH1804" i="5"/>
  <c r="BG1804" i="5"/>
  <c r="BF1804" i="5"/>
  <c r="BE1804" i="5"/>
  <c r="BD1804" i="5"/>
  <c r="BC1804" i="5"/>
  <c r="BB1804" i="5"/>
  <c r="BA1804" i="5"/>
  <c r="AZ1804" i="5"/>
  <c r="AY1804" i="5"/>
  <c r="AX1804" i="5"/>
  <c r="AW1804" i="5"/>
  <c r="AV1804" i="5"/>
  <c r="AU1804" i="5"/>
  <c r="AT1804" i="5"/>
  <c r="AS1804" i="5"/>
  <c r="AR1804" i="5"/>
  <c r="AQ1804" i="5"/>
  <c r="AP1804" i="5"/>
  <c r="AO1804" i="5"/>
  <c r="AN1804" i="5"/>
  <c r="AM1804" i="5"/>
  <c r="AL1804" i="5"/>
  <c r="AK1804" i="5"/>
  <c r="AJ1804" i="5"/>
  <c r="AI1804" i="5"/>
  <c r="AH1804" i="5"/>
  <c r="AG1804" i="5"/>
  <c r="AF1804" i="5"/>
  <c r="AE1804" i="5"/>
  <c r="AD1804" i="5"/>
  <c r="AC1804" i="5"/>
  <c r="AB1804" i="5"/>
  <c r="AA1804" i="5"/>
  <c r="Z1804" i="5"/>
  <c r="Y1804" i="5"/>
  <c r="X1804" i="5"/>
  <c r="W1804" i="5"/>
  <c r="V1804" i="5"/>
  <c r="U1804" i="5"/>
  <c r="CN1799" i="5"/>
  <c r="CM1799" i="5"/>
  <c r="CL1799" i="5"/>
  <c r="CK1799" i="5"/>
  <c r="CJ1799" i="5"/>
  <c r="CI1799" i="5"/>
  <c r="CH1799" i="5"/>
  <c r="CG1799" i="5"/>
  <c r="CF1799" i="5"/>
  <c r="CE1799" i="5"/>
  <c r="CD1799" i="5"/>
  <c r="CC1799" i="5"/>
  <c r="CB1799" i="5"/>
  <c r="CA1799" i="5"/>
  <c r="BZ1799" i="5"/>
  <c r="BY1799" i="5"/>
  <c r="BX1799" i="5"/>
  <c r="BW1799" i="5"/>
  <c r="BV1799" i="5"/>
  <c r="BU1799" i="5"/>
  <c r="BT1799" i="5"/>
  <c r="BS1799" i="5"/>
  <c r="BR1799" i="5"/>
  <c r="BQ1799" i="5"/>
  <c r="BP1799" i="5"/>
  <c r="BO1799" i="5"/>
  <c r="BN1799" i="5"/>
  <c r="BM1799" i="5"/>
  <c r="BL1799" i="5"/>
  <c r="BK1799" i="5"/>
  <c r="BJ1799" i="5"/>
  <c r="BI1799" i="5"/>
  <c r="BH1799" i="5"/>
  <c r="BG1799" i="5"/>
  <c r="BF1799" i="5"/>
  <c r="BE1799" i="5"/>
  <c r="BD1799" i="5"/>
  <c r="BC1799" i="5"/>
  <c r="BB1799" i="5"/>
  <c r="BA1799" i="5"/>
  <c r="AZ1799" i="5"/>
  <c r="AY1799" i="5"/>
  <c r="AX1799" i="5"/>
  <c r="AW1799" i="5"/>
  <c r="AV1799" i="5"/>
  <c r="AU1799" i="5"/>
  <c r="AT1799" i="5"/>
  <c r="AS1799" i="5"/>
  <c r="AR1799" i="5"/>
  <c r="AQ1799" i="5"/>
  <c r="AP1799" i="5"/>
  <c r="AO1799" i="5"/>
  <c r="AN1799" i="5"/>
  <c r="AM1799" i="5"/>
  <c r="AL1799" i="5"/>
  <c r="AK1799" i="5"/>
  <c r="AJ1799" i="5"/>
  <c r="AI1799" i="5"/>
  <c r="AH1799" i="5"/>
  <c r="AG1799" i="5"/>
  <c r="AF1799" i="5"/>
  <c r="AE1799" i="5"/>
  <c r="AD1799" i="5"/>
  <c r="AC1799" i="5"/>
  <c r="AB1799" i="5"/>
  <c r="AA1799" i="5"/>
  <c r="Z1799" i="5"/>
  <c r="Y1799" i="5"/>
  <c r="X1799" i="5"/>
  <c r="W1799" i="5"/>
  <c r="V1799" i="5"/>
  <c r="U1799" i="5"/>
  <c r="CN1794" i="5"/>
  <c r="CM1794" i="5"/>
  <c r="CL1794" i="5"/>
  <c r="CK1794" i="5"/>
  <c r="CJ1794" i="5"/>
  <c r="CI1794" i="5"/>
  <c r="CH1794" i="5"/>
  <c r="CG1794" i="5"/>
  <c r="CF1794" i="5"/>
  <c r="CE1794" i="5"/>
  <c r="CD1794" i="5"/>
  <c r="CC1794" i="5"/>
  <c r="CB1794" i="5"/>
  <c r="CA1794" i="5"/>
  <c r="BZ1794" i="5"/>
  <c r="BY1794" i="5"/>
  <c r="BX1794" i="5"/>
  <c r="BW1794" i="5"/>
  <c r="BV1794" i="5"/>
  <c r="BU1794" i="5"/>
  <c r="BT1794" i="5"/>
  <c r="BS1794" i="5"/>
  <c r="BR1794" i="5"/>
  <c r="BQ1794" i="5"/>
  <c r="BP1794" i="5"/>
  <c r="BO1794" i="5"/>
  <c r="BN1794" i="5"/>
  <c r="BM1794" i="5"/>
  <c r="BL1794" i="5"/>
  <c r="BK1794" i="5"/>
  <c r="BJ1794" i="5"/>
  <c r="BI1794" i="5"/>
  <c r="BH1794" i="5"/>
  <c r="BG1794" i="5"/>
  <c r="BF1794" i="5"/>
  <c r="BE1794" i="5"/>
  <c r="BD1794" i="5"/>
  <c r="BC1794" i="5"/>
  <c r="BB1794" i="5"/>
  <c r="BA1794" i="5"/>
  <c r="AZ1794" i="5"/>
  <c r="AY1794" i="5"/>
  <c r="AX1794" i="5"/>
  <c r="AW1794" i="5"/>
  <c r="AV1794" i="5"/>
  <c r="AU1794" i="5"/>
  <c r="AT1794" i="5"/>
  <c r="AS1794" i="5"/>
  <c r="AR1794" i="5"/>
  <c r="AQ1794" i="5"/>
  <c r="AP1794" i="5"/>
  <c r="AO1794" i="5"/>
  <c r="AN1794" i="5"/>
  <c r="AM1794" i="5"/>
  <c r="AL1794" i="5"/>
  <c r="AK1794" i="5"/>
  <c r="AJ1794" i="5"/>
  <c r="AI1794" i="5"/>
  <c r="AH1794" i="5"/>
  <c r="AG1794" i="5"/>
  <c r="AF1794" i="5"/>
  <c r="AE1794" i="5"/>
  <c r="AD1794" i="5"/>
  <c r="AC1794" i="5"/>
  <c r="AB1794" i="5"/>
  <c r="AA1794" i="5"/>
  <c r="Z1794" i="5"/>
  <c r="Y1794" i="5"/>
  <c r="X1794" i="5"/>
  <c r="W1794" i="5"/>
  <c r="V1794" i="5"/>
  <c r="U1794" i="5"/>
  <c r="CN1793" i="5"/>
  <c r="CM1793" i="5"/>
  <c r="CL1793" i="5"/>
  <c r="CK1793" i="5"/>
  <c r="CJ1793" i="5"/>
  <c r="CI1793" i="5"/>
  <c r="CH1793" i="5"/>
  <c r="CG1793" i="5"/>
  <c r="CF1793" i="5"/>
  <c r="CE1793" i="5"/>
  <c r="CD1793" i="5"/>
  <c r="CC1793" i="5"/>
  <c r="CB1793" i="5"/>
  <c r="CA1793" i="5"/>
  <c r="BZ1793" i="5"/>
  <c r="BY1793" i="5"/>
  <c r="BX1793" i="5"/>
  <c r="BW1793" i="5"/>
  <c r="BV1793" i="5"/>
  <c r="BU1793" i="5"/>
  <c r="BT1793" i="5"/>
  <c r="BS1793" i="5"/>
  <c r="BR1793" i="5"/>
  <c r="BQ1793" i="5"/>
  <c r="BP1793" i="5"/>
  <c r="BO1793" i="5"/>
  <c r="BN1793" i="5"/>
  <c r="BM1793" i="5"/>
  <c r="BL1793" i="5"/>
  <c r="BK1793" i="5"/>
  <c r="BJ1793" i="5"/>
  <c r="BI1793" i="5"/>
  <c r="BH1793" i="5"/>
  <c r="BG1793" i="5"/>
  <c r="BF1793" i="5"/>
  <c r="BE1793" i="5"/>
  <c r="BD1793" i="5"/>
  <c r="BC1793" i="5"/>
  <c r="BB1793" i="5"/>
  <c r="BA1793" i="5"/>
  <c r="AZ1793" i="5"/>
  <c r="AY1793" i="5"/>
  <c r="AX1793" i="5"/>
  <c r="AW1793" i="5"/>
  <c r="AV1793" i="5"/>
  <c r="AU1793" i="5"/>
  <c r="AT1793" i="5"/>
  <c r="AS1793" i="5"/>
  <c r="AR1793" i="5"/>
  <c r="AQ1793" i="5"/>
  <c r="AP1793" i="5"/>
  <c r="AO1793" i="5"/>
  <c r="AN1793" i="5"/>
  <c r="AM1793" i="5"/>
  <c r="AL1793" i="5"/>
  <c r="AK1793" i="5"/>
  <c r="AJ1793" i="5"/>
  <c r="AI1793" i="5"/>
  <c r="AH1793" i="5"/>
  <c r="AG1793" i="5"/>
  <c r="AF1793" i="5"/>
  <c r="AE1793" i="5"/>
  <c r="AD1793" i="5"/>
  <c r="AC1793" i="5"/>
  <c r="AB1793" i="5"/>
  <c r="AA1793" i="5"/>
  <c r="Z1793" i="5"/>
  <c r="Y1793" i="5"/>
  <c r="X1793" i="5"/>
  <c r="W1793" i="5"/>
  <c r="V1793" i="5"/>
  <c r="U1793" i="5"/>
  <c r="U1680" i="5"/>
  <c r="K1680" i="5"/>
  <c r="L1619" i="5"/>
  <c r="M1619" i="5" s="1"/>
  <c r="N1619" i="5" s="1"/>
  <c r="O1619" i="5" s="1"/>
  <c r="P1619" i="5" s="1"/>
  <c r="L1572" i="5"/>
  <c r="M1572" i="5" s="1"/>
  <c r="N1572" i="5" s="1"/>
  <c r="O1572" i="5" s="1"/>
  <c r="P1572" i="5" s="1"/>
  <c r="CN1548" i="5"/>
  <c r="CM1548" i="5"/>
  <c r="BY1548" i="5"/>
  <c r="BX1548" i="5"/>
  <c r="BW1548" i="5"/>
  <c r="BI1548" i="5"/>
  <c r="BH1548" i="5"/>
  <c r="BG1548" i="5"/>
  <c r="AS1548" i="5"/>
  <c r="AR1548" i="5"/>
  <c r="AC1548" i="5"/>
  <c r="AB1548" i="5"/>
  <c r="CN1547" i="5"/>
  <c r="CM1547" i="5"/>
  <c r="CL1547" i="5"/>
  <c r="CL1548" i="5" s="1"/>
  <c r="CK1547" i="5"/>
  <c r="CK1548" i="5" s="1"/>
  <c r="CJ1547" i="5"/>
  <c r="CJ1548" i="5" s="1"/>
  <c r="CI1547" i="5"/>
  <c r="CI1548" i="5" s="1"/>
  <c r="CH1547" i="5"/>
  <c r="CH1548" i="5" s="1"/>
  <c r="CG1547" i="5"/>
  <c r="CG1548" i="5" s="1"/>
  <c r="CF1547" i="5"/>
  <c r="CF1548" i="5" s="1"/>
  <c r="CE1547" i="5"/>
  <c r="CE1548" i="5" s="1"/>
  <c r="CD1547" i="5"/>
  <c r="CD1548" i="5" s="1"/>
  <c r="CC1547" i="5"/>
  <c r="CC1548" i="5" s="1"/>
  <c r="CB1547" i="5"/>
  <c r="CB1548" i="5" s="1"/>
  <c r="CA1547" i="5"/>
  <c r="CA1548" i="5" s="1"/>
  <c r="BZ1547" i="5"/>
  <c r="BZ1548" i="5" s="1"/>
  <c r="BY1547" i="5"/>
  <c r="BX1547" i="5"/>
  <c r="BW1547" i="5"/>
  <c r="BV1547" i="5"/>
  <c r="BV1548" i="5" s="1"/>
  <c r="BU1547" i="5"/>
  <c r="BU1548" i="5" s="1"/>
  <c r="BT1547" i="5"/>
  <c r="BT1548" i="5" s="1"/>
  <c r="BS1547" i="5"/>
  <c r="BS1548" i="5" s="1"/>
  <c r="BR1547" i="5"/>
  <c r="BR1548" i="5" s="1"/>
  <c r="BQ1547" i="5"/>
  <c r="BQ1548" i="5" s="1"/>
  <c r="BP1547" i="5"/>
  <c r="BP1548" i="5" s="1"/>
  <c r="BO1547" i="5"/>
  <c r="BO1548" i="5" s="1"/>
  <c r="BN1547" i="5"/>
  <c r="BN1548" i="5" s="1"/>
  <c r="BM1547" i="5"/>
  <c r="BM1548" i="5" s="1"/>
  <c r="BL1547" i="5"/>
  <c r="BL1548" i="5" s="1"/>
  <c r="BK1547" i="5"/>
  <c r="BK1548" i="5" s="1"/>
  <c r="BJ1547" i="5"/>
  <c r="BJ1548" i="5" s="1"/>
  <c r="BI1547" i="5"/>
  <c r="BH1547" i="5"/>
  <c r="BG1547" i="5"/>
  <c r="BF1547" i="5"/>
  <c r="BF1548" i="5" s="1"/>
  <c r="BE1547" i="5"/>
  <c r="BE1548" i="5" s="1"/>
  <c r="BD1547" i="5"/>
  <c r="BD1548" i="5" s="1"/>
  <c r="BC1547" i="5"/>
  <c r="BC1548" i="5" s="1"/>
  <c r="BB1547" i="5"/>
  <c r="BB1548" i="5" s="1"/>
  <c r="BA1547" i="5"/>
  <c r="BA1548" i="5" s="1"/>
  <c r="AZ1547" i="5"/>
  <c r="AZ1548" i="5" s="1"/>
  <c r="AY1547" i="5"/>
  <c r="AY1548" i="5" s="1"/>
  <c r="AX1547" i="5"/>
  <c r="AX1548" i="5" s="1"/>
  <c r="AW1547" i="5"/>
  <c r="AW1548" i="5" s="1"/>
  <c r="AV1547" i="5"/>
  <c r="AV1548" i="5" s="1"/>
  <c r="AU1547" i="5"/>
  <c r="AU1548" i="5" s="1"/>
  <c r="AT1547" i="5"/>
  <c r="AT1548" i="5" s="1"/>
  <c r="AS1547" i="5"/>
  <c r="AR1547" i="5"/>
  <c r="AQ1547" i="5"/>
  <c r="AQ1548" i="5" s="1"/>
  <c r="AP1547" i="5"/>
  <c r="AP1548" i="5" s="1"/>
  <c r="AO1547" i="5"/>
  <c r="AO1548" i="5" s="1"/>
  <c r="AN1547" i="5"/>
  <c r="AN1548" i="5" s="1"/>
  <c r="AM1547" i="5"/>
  <c r="AM1548" i="5" s="1"/>
  <c r="AL1547" i="5"/>
  <c r="AL1548" i="5" s="1"/>
  <c r="AK1547" i="5"/>
  <c r="AK1548" i="5" s="1"/>
  <c r="AJ1547" i="5"/>
  <c r="AJ1548" i="5" s="1"/>
  <c r="AI1547" i="5"/>
  <c r="AI1548" i="5" s="1"/>
  <c r="AH1547" i="5"/>
  <c r="AH1548" i="5" s="1"/>
  <c r="AG1547" i="5"/>
  <c r="AG1548" i="5" s="1"/>
  <c r="AF1547" i="5"/>
  <c r="AF1548" i="5" s="1"/>
  <c r="AE1547" i="5"/>
  <c r="AE1548" i="5" s="1"/>
  <c r="AD1547" i="5"/>
  <c r="AD1548" i="5" s="1"/>
  <c r="AC1547" i="5"/>
  <c r="AB1547" i="5"/>
  <c r="AA1547" i="5"/>
  <c r="AA1548" i="5" s="1"/>
  <c r="Z1547" i="5"/>
  <c r="Z1548" i="5" s="1"/>
  <c r="Y1547" i="5"/>
  <c r="Y1548" i="5" s="1"/>
  <c r="X1547" i="5"/>
  <c r="X1548" i="5" s="1"/>
  <c r="W1547" i="5"/>
  <c r="W1548" i="5" s="1"/>
  <c r="V1547" i="5"/>
  <c r="V1548" i="5" s="1"/>
  <c r="U1547" i="5"/>
  <c r="U1548" i="5" s="1"/>
  <c r="R1486" i="5"/>
  <c r="R1476" i="5"/>
  <c r="R1466" i="5"/>
  <c r="R1460" i="5"/>
  <c r="R1451" i="5"/>
  <c r="E1423" i="5"/>
  <c r="E1414" i="5"/>
  <c r="CN1408" i="5"/>
  <c r="CM1408" i="5"/>
  <c r="CL1408" i="5"/>
  <c r="CK1408" i="5"/>
  <c r="CJ1408" i="5"/>
  <c r="CI1408" i="5"/>
  <c r="CH1408" i="5"/>
  <c r="CG1408" i="5"/>
  <c r="CF1408" i="5"/>
  <c r="CE1408" i="5"/>
  <c r="CD1408" i="5"/>
  <c r="CC1408" i="5"/>
  <c r="CB1408" i="5"/>
  <c r="CA1408" i="5"/>
  <c r="BZ1408" i="5"/>
  <c r="BY1408" i="5"/>
  <c r="BX1408" i="5"/>
  <c r="BW1408" i="5"/>
  <c r="BV1408" i="5"/>
  <c r="BU1408" i="5"/>
  <c r="BT1408" i="5"/>
  <c r="BS1408" i="5"/>
  <c r="BR1408" i="5"/>
  <c r="BQ1408" i="5"/>
  <c r="BP1408" i="5"/>
  <c r="BO1408" i="5"/>
  <c r="BN1408" i="5"/>
  <c r="BM1408" i="5"/>
  <c r="BL1408" i="5"/>
  <c r="BK1408" i="5"/>
  <c r="BJ1408" i="5"/>
  <c r="BI1408" i="5"/>
  <c r="BH1408" i="5"/>
  <c r="BG1408" i="5"/>
  <c r="BF1408" i="5"/>
  <c r="BE1408" i="5"/>
  <c r="BD1408" i="5"/>
  <c r="BC1408" i="5"/>
  <c r="BB1408" i="5"/>
  <c r="BA1408" i="5"/>
  <c r="AZ1408" i="5"/>
  <c r="AY1408" i="5"/>
  <c r="AX1408" i="5"/>
  <c r="AW1408" i="5"/>
  <c r="AV1408" i="5"/>
  <c r="AU1408" i="5"/>
  <c r="AT1408" i="5"/>
  <c r="AS1408" i="5"/>
  <c r="AR1408" i="5"/>
  <c r="AQ1408" i="5"/>
  <c r="AP1408" i="5"/>
  <c r="AO1408" i="5"/>
  <c r="AN1408" i="5"/>
  <c r="AM1408" i="5"/>
  <c r="AL1408" i="5"/>
  <c r="AK1408" i="5"/>
  <c r="AJ1408" i="5"/>
  <c r="AI1408" i="5"/>
  <c r="AH1408" i="5"/>
  <c r="AG1408" i="5"/>
  <c r="AF1408" i="5"/>
  <c r="AE1408" i="5"/>
  <c r="AD1408" i="5"/>
  <c r="AC1408" i="5"/>
  <c r="AB1408" i="5"/>
  <c r="AA1408" i="5"/>
  <c r="Z1408" i="5"/>
  <c r="Y1408" i="5"/>
  <c r="X1408" i="5"/>
  <c r="W1408" i="5"/>
  <c r="V1408" i="5"/>
  <c r="U1408" i="5"/>
  <c r="CN1404" i="5"/>
  <c r="CM1404" i="5"/>
  <c r="CL1404" i="5"/>
  <c r="CK1404" i="5"/>
  <c r="CJ1404" i="5"/>
  <c r="CI1404" i="5"/>
  <c r="CH1404" i="5"/>
  <c r="CG1404" i="5"/>
  <c r="CF1404" i="5"/>
  <c r="CE1404" i="5"/>
  <c r="CD1404" i="5"/>
  <c r="CC1404" i="5"/>
  <c r="CB1404" i="5"/>
  <c r="CA1404" i="5"/>
  <c r="BZ1404" i="5"/>
  <c r="BY1404" i="5"/>
  <c r="BX1404" i="5"/>
  <c r="BW1404" i="5"/>
  <c r="BV1404" i="5"/>
  <c r="BU1404" i="5"/>
  <c r="BT1404" i="5"/>
  <c r="BS1404" i="5"/>
  <c r="BR1404" i="5"/>
  <c r="BQ1404" i="5"/>
  <c r="BP1404" i="5"/>
  <c r="BO1404" i="5"/>
  <c r="BN1404" i="5"/>
  <c r="BM1404" i="5"/>
  <c r="BL1404" i="5"/>
  <c r="BK1404" i="5"/>
  <c r="BJ1404" i="5"/>
  <c r="BI1404" i="5"/>
  <c r="BH1404" i="5"/>
  <c r="BG1404" i="5"/>
  <c r="BF1404" i="5"/>
  <c r="BE1404" i="5"/>
  <c r="BD1404" i="5"/>
  <c r="BC1404" i="5"/>
  <c r="BB1404" i="5"/>
  <c r="BA1404" i="5"/>
  <c r="AZ1404" i="5"/>
  <c r="AY1404" i="5"/>
  <c r="AX1404" i="5"/>
  <c r="AW1404" i="5"/>
  <c r="AV1404" i="5"/>
  <c r="AU1404" i="5"/>
  <c r="AT1404" i="5"/>
  <c r="AS1404" i="5"/>
  <c r="AR1404" i="5"/>
  <c r="AQ1404" i="5"/>
  <c r="AP1404" i="5"/>
  <c r="AO1404" i="5"/>
  <c r="AN1404" i="5"/>
  <c r="AM1404" i="5"/>
  <c r="AL1404" i="5"/>
  <c r="AK1404" i="5"/>
  <c r="AJ1404" i="5"/>
  <c r="AI1404" i="5"/>
  <c r="AH1404" i="5"/>
  <c r="AG1404" i="5"/>
  <c r="AF1404" i="5"/>
  <c r="AE1404" i="5"/>
  <c r="AD1404" i="5"/>
  <c r="AC1404" i="5"/>
  <c r="AB1404" i="5"/>
  <c r="AA1404" i="5"/>
  <c r="Z1404" i="5"/>
  <c r="Y1404" i="5"/>
  <c r="X1404" i="5"/>
  <c r="W1404" i="5"/>
  <c r="V1404" i="5"/>
  <c r="U1404" i="5"/>
  <c r="U1402" i="5"/>
  <c r="N1402" i="5"/>
  <c r="O1402" i="5" s="1"/>
  <c r="L1402" i="5"/>
  <c r="M1402" i="5" s="1"/>
  <c r="V1401" i="5"/>
  <c r="U1401" i="5"/>
  <c r="U1400" i="5"/>
  <c r="N1400" i="5"/>
  <c r="M1400" i="5"/>
  <c r="L1400" i="5"/>
  <c r="K1400" i="5"/>
  <c r="CN1399" i="5"/>
  <c r="CM1399" i="5"/>
  <c r="CL1399" i="5"/>
  <c r="CK1399" i="5"/>
  <c r="CJ1399" i="5"/>
  <c r="CI1399" i="5"/>
  <c r="CH1399" i="5"/>
  <c r="CG1399" i="5"/>
  <c r="CF1399" i="5"/>
  <c r="CE1399" i="5"/>
  <c r="CD1399" i="5"/>
  <c r="CC1399" i="5"/>
  <c r="CB1399" i="5"/>
  <c r="CA1399" i="5"/>
  <c r="BZ1399" i="5"/>
  <c r="BY1399" i="5"/>
  <c r="BX1399" i="5"/>
  <c r="BW1399" i="5"/>
  <c r="BV1399" i="5"/>
  <c r="BU1399" i="5"/>
  <c r="BT1399" i="5"/>
  <c r="BS1399" i="5"/>
  <c r="BR1399" i="5"/>
  <c r="BQ1399" i="5"/>
  <c r="BP1399" i="5"/>
  <c r="BO1399" i="5"/>
  <c r="BN1399" i="5"/>
  <c r="BM1399" i="5"/>
  <c r="BL1399" i="5"/>
  <c r="BK1399" i="5"/>
  <c r="BJ1399" i="5"/>
  <c r="BI1399" i="5"/>
  <c r="BH1399" i="5"/>
  <c r="BG1399" i="5"/>
  <c r="BF1399" i="5"/>
  <c r="BE1399" i="5"/>
  <c r="BD1399" i="5"/>
  <c r="BC1399" i="5"/>
  <c r="BB1399" i="5"/>
  <c r="BA1399" i="5"/>
  <c r="AZ1399" i="5"/>
  <c r="AY1399" i="5"/>
  <c r="AX1399" i="5"/>
  <c r="AW1399" i="5"/>
  <c r="AV1399" i="5"/>
  <c r="AU1399" i="5"/>
  <c r="AT1399" i="5"/>
  <c r="AS1399" i="5"/>
  <c r="AR1399" i="5"/>
  <c r="AQ1399" i="5"/>
  <c r="AP1399" i="5"/>
  <c r="AO1399" i="5"/>
  <c r="AN1399" i="5"/>
  <c r="AM1399" i="5"/>
  <c r="AL1399" i="5"/>
  <c r="AK1399" i="5"/>
  <c r="AJ1399" i="5"/>
  <c r="AI1399" i="5"/>
  <c r="AH1399" i="5"/>
  <c r="AG1399" i="5"/>
  <c r="AF1399" i="5"/>
  <c r="AE1399" i="5"/>
  <c r="AD1399" i="5"/>
  <c r="AC1399" i="5"/>
  <c r="AB1399" i="5"/>
  <c r="AA1399" i="5"/>
  <c r="Z1399" i="5"/>
  <c r="Y1399" i="5"/>
  <c r="X1399" i="5"/>
  <c r="W1399" i="5"/>
  <c r="V1399" i="5"/>
  <c r="U1399" i="5"/>
  <c r="E1355" i="5"/>
  <c r="CN1354" i="5"/>
  <c r="CM1354" i="5"/>
  <c r="CL1354" i="5"/>
  <c r="CK1354" i="5"/>
  <c r="CJ1354" i="5"/>
  <c r="CI1354" i="5"/>
  <c r="CH1354" i="5"/>
  <c r="CG1354" i="5"/>
  <c r="CF1354" i="5"/>
  <c r="CE1354" i="5"/>
  <c r="CD1354" i="5"/>
  <c r="CC1354" i="5"/>
  <c r="CB1354" i="5"/>
  <c r="CA1354" i="5"/>
  <c r="BZ1354" i="5"/>
  <c r="BY1354" i="5"/>
  <c r="BX1354" i="5"/>
  <c r="BW1354" i="5"/>
  <c r="BV1354" i="5"/>
  <c r="BU1354" i="5"/>
  <c r="BT1354" i="5"/>
  <c r="BS1354" i="5"/>
  <c r="BR1354" i="5"/>
  <c r="BQ1354" i="5"/>
  <c r="BP1354" i="5"/>
  <c r="BO1354" i="5"/>
  <c r="BN1354" i="5"/>
  <c r="BM1354" i="5"/>
  <c r="BL1354" i="5"/>
  <c r="BK1354" i="5"/>
  <c r="BJ1354" i="5"/>
  <c r="BI1354" i="5"/>
  <c r="BH1354" i="5"/>
  <c r="BG1354" i="5"/>
  <c r="BF1354" i="5"/>
  <c r="BE1354" i="5"/>
  <c r="BD1354" i="5"/>
  <c r="BC1354" i="5"/>
  <c r="BB1354" i="5"/>
  <c r="BA1354" i="5"/>
  <c r="AZ1354" i="5"/>
  <c r="AY1354" i="5"/>
  <c r="AX1354" i="5"/>
  <c r="AW1354" i="5"/>
  <c r="AV1354" i="5"/>
  <c r="AU1354" i="5"/>
  <c r="AT1354" i="5"/>
  <c r="AS1354" i="5"/>
  <c r="AR1354" i="5"/>
  <c r="AQ1354" i="5"/>
  <c r="AP1354" i="5"/>
  <c r="AO1354" i="5"/>
  <c r="AN1354" i="5"/>
  <c r="AM1354" i="5"/>
  <c r="AL1354" i="5"/>
  <c r="AK1354" i="5"/>
  <c r="AJ1354" i="5"/>
  <c r="AI1354" i="5"/>
  <c r="AH1354" i="5"/>
  <c r="AG1354" i="5"/>
  <c r="AF1354" i="5"/>
  <c r="AE1354" i="5"/>
  <c r="AD1354" i="5"/>
  <c r="AC1354" i="5"/>
  <c r="AB1354" i="5"/>
  <c r="AA1354" i="5"/>
  <c r="Z1354" i="5"/>
  <c r="Y1354" i="5"/>
  <c r="X1354" i="5"/>
  <c r="W1354" i="5"/>
  <c r="V1354" i="5"/>
  <c r="U1354" i="5"/>
  <c r="CN1198" i="5"/>
  <c r="CM1198" i="5"/>
  <c r="CL1198" i="5"/>
  <c r="CK1198" i="5"/>
  <c r="CJ1198" i="5"/>
  <c r="CI1198" i="5"/>
  <c r="CH1198" i="5"/>
  <c r="CG1198" i="5"/>
  <c r="CF1198" i="5"/>
  <c r="CE1198" i="5"/>
  <c r="CD1198" i="5"/>
  <c r="CC1198" i="5"/>
  <c r="CB1198" i="5"/>
  <c r="CA1198" i="5"/>
  <c r="BZ1198" i="5"/>
  <c r="BY1198" i="5"/>
  <c r="BX1198" i="5"/>
  <c r="BW1198" i="5"/>
  <c r="BV1198" i="5"/>
  <c r="BU1198" i="5"/>
  <c r="BT1198" i="5"/>
  <c r="BS1198" i="5"/>
  <c r="BR1198" i="5"/>
  <c r="BQ1198" i="5"/>
  <c r="BP1198" i="5"/>
  <c r="BO1198" i="5"/>
  <c r="BN1198" i="5"/>
  <c r="BM1198" i="5"/>
  <c r="BL1198" i="5"/>
  <c r="BK1198" i="5"/>
  <c r="BJ1198" i="5"/>
  <c r="BI1198" i="5"/>
  <c r="BH1198" i="5"/>
  <c r="BG1198" i="5"/>
  <c r="BF1198" i="5"/>
  <c r="BE1198" i="5"/>
  <c r="BD1198" i="5"/>
  <c r="BC1198" i="5"/>
  <c r="BB1198" i="5"/>
  <c r="BA1198" i="5"/>
  <c r="AZ1198" i="5"/>
  <c r="AY1198" i="5"/>
  <c r="AX1198" i="5"/>
  <c r="AW1198" i="5"/>
  <c r="AV1198" i="5"/>
  <c r="AU1198" i="5"/>
  <c r="AT1198" i="5"/>
  <c r="AS1198" i="5"/>
  <c r="AR1198" i="5"/>
  <c r="AQ1198" i="5"/>
  <c r="AP1198" i="5"/>
  <c r="AO1198" i="5"/>
  <c r="AN1198" i="5"/>
  <c r="AM1198" i="5"/>
  <c r="AL1198" i="5"/>
  <c r="AK1198" i="5"/>
  <c r="AJ1198" i="5"/>
  <c r="AI1198" i="5"/>
  <c r="AH1198" i="5"/>
  <c r="AG1198" i="5"/>
  <c r="AF1198" i="5"/>
  <c r="AE1198" i="5"/>
  <c r="AD1198" i="5"/>
  <c r="AC1198" i="5"/>
  <c r="AB1198" i="5"/>
  <c r="AA1198" i="5"/>
  <c r="Z1198" i="5"/>
  <c r="Y1198" i="5"/>
  <c r="X1198" i="5"/>
  <c r="W1198" i="5"/>
  <c r="V1198" i="5"/>
  <c r="U1198" i="5"/>
  <c r="CN1197" i="5"/>
  <c r="CM1197" i="5"/>
  <c r="CL1197" i="5"/>
  <c r="CK1197" i="5"/>
  <c r="CJ1197" i="5"/>
  <c r="CI1197" i="5"/>
  <c r="CH1197" i="5"/>
  <c r="CG1197" i="5"/>
  <c r="CF1197" i="5"/>
  <c r="CE1197" i="5"/>
  <c r="CD1197" i="5"/>
  <c r="CC1197" i="5"/>
  <c r="CB1197" i="5"/>
  <c r="CA1197" i="5"/>
  <c r="BZ1197" i="5"/>
  <c r="BY1197" i="5"/>
  <c r="BX1197" i="5"/>
  <c r="BW1197" i="5"/>
  <c r="BV1197" i="5"/>
  <c r="BU1197" i="5"/>
  <c r="BT1197" i="5"/>
  <c r="BS1197" i="5"/>
  <c r="BR1197" i="5"/>
  <c r="BQ1197" i="5"/>
  <c r="BP1197" i="5"/>
  <c r="BO1197" i="5"/>
  <c r="BN1197" i="5"/>
  <c r="BM1197" i="5"/>
  <c r="BL1197" i="5"/>
  <c r="BK1197" i="5"/>
  <c r="BJ1197" i="5"/>
  <c r="BI1197" i="5"/>
  <c r="BH1197" i="5"/>
  <c r="BG1197" i="5"/>
  <c r="BF1197" i="5"/>
  <c r="BE1197" i="5"/>
  <c r="BD1197" i="5"/>
  <c r="BC1197" i="5"/>
  <c r="BB1197" i="5"/>
  <c r="BA1197" i="5"/>
  <c r="AZ1197" i="5"/>
  <c r="AY1197" i="5"/>
  <c r="AX1197" i="5"/>
  <c r="AW1197" i="5"/>
  <c r="AV1197" i="5"/>
  <c r="AU1197" i="5"/>
  <c r="AT1197" i="5"/>
  <c r="AS1197" i="5"/>
  <c r="AR1197" i="5"/>
  <c r="AQ1197" i="5"/>
  <c r="AP1197" i="5"/>
  <c r="AO1197" i="5"/>
  <c r="AN1197" i="5"/>
  <c r="AM1197" i="5"/>
  <c r="AL1197" i="5"/>
  <c r="AK1197" i="5"/>
  <c r="AJ1197" i="5"/>
  <c r="AI1197" i="5"/>
  <c r="AH1197" i="5"/>
  <c r="AG1197" i="5"/>
  <c r="AF1197" i="5"/>
  <c r="AE1197" i="5"/>
  <c r="AD1197" i="5"/>
  <c r="AC1197" i="5"/>
  <c r="AB1197" i="5"/>
  <c r="AA1197" i="5"/>
  <c r="Z1197" i="5"/>
  <c r="Y1197" i="5"/>
  <c r="X1197" i="5"/>
  <c r="W1197" i="5"/>
  <c r="V1197" i="5"/>
  <c r="U1197" i="5"/>
  <c r="CN1196" i="5"/>
  <c r="CM1196" i="5"/>
  <c r="CL1196" i="5"/>
  <c r="CK1196" i="5"/>
  <c r="CJ1196" i="5"/>
  <c r="CI1196" i="5"/>
  <c r="CH1196" i="5"/>
  <c r="CG1196" i="5"/>
  <c r="CF1196" i="5"/>
  <c r="CE1196" i="5"/>
  <c r="CD1196" i="5"/>
  <c r="CC1196" i="5"/>
  <c r="CB1196" i="5"/>
  <c r="CA1196" i="5"/>
  <c r="BZ1196" i="5"/>
  <c r="BY1196" i="5"/>
  <c r="BX1196" i="5"/>
  <c r="BW1196" i="5"/>
  <c r="BV1196" i="5"/>
  <c r="BU1196" i="5"/>
  <c r="BT1196" i="5"/>
  <c r="BS1196" i="5"/>
  <c r="BR1196" i="5"/>
  <c r="BQ1196" i="5"/>
  <c r="BP1196" i="5"/>
  <c r="BO1196" i="5"/>
  <c r="BN1196" i="5"/>
  <c r="BM1196" i="5"/>
  <c r="BL1196" i="5"/>
  <c r="BK1196" i="5"/>
  <c r="BJ1196" i="5"/>
  <c r="BI1196" i="5"/>
  <c r="BH1196" i="5"/>
  <c r="BG1196" i="5"/>
  <c r="BF1196" i="5"/>
  <c r="BE1196" i="5"/>
  <c r="BD1196" i="5"/>
  <c r="BC1196" i="5"/>
  <c r="BB1196" i="5"/>
  <c r="BA1196" i="5"/>
  <c r="AZ1196" i="5"/>
  <c r="AY1196" i="5"/>
  <c r="AX1196" i="5"/>
  <c r="AW1196" i="5"/>
  <c r="AV1196" i="5"/>
  <c r="AU1196" i="5"/>
  <c r="AT1196" i="5"/>
  <c r="AS1196" i="5"/>
  <c r="AR1196" i="5"/>
  <c r="AQ1196" i="5"/>
  <c r="AP1196" i="5"/>
  <c r="AO1196" i="5"/>
  <c r="AN1196" i="5"/>
  <c r="AM1196" i="5"/>
  <c r="AL1196" i="5"/>
  <c r="AK1196" i="5"/>
  <c r="AJ1196" i="5"/>
  <c r="AI1196" i="5"/>
  <c r="AH1196" i="5"/>
  <c r="AG1196" i="5"/>
  <c r="AF1196" i="5"/>
  <c r="AE1196" i="5"/>
  <c r="AD1196" i="5"/>
  <c r="AC1196" i="5"/>
  <c r="AB1196" i="5"/>
  <c r="AA1196" i="5"/>
  <c r="Z1196" i="5"/>
  <c r="Y1196" i="5"/>
  <c r="X1196" i="5"/>
  <c r="W1196" i="5"/>
  <c r="V1196" i="5"/>
  <c r="U1196" i="5"/>
  <c r="I1191" i="5"/>
  <c r="CN1171" i="5"/>
  <c r="CM1171" i="5"/>
  <c r="CL1171" i="5"/>
  <c r="CK1171" i="5"/>
  <c r="CJ1171" i="5"/>
  <c r="CI1171" i="5"/>
  <c r="CH1171" i="5"/>
  <c r="CG1171" i="5"/>
  <c r="CF1171" i="5"/>
  <c r="CE1171" i="5"/>
  <c r="CD1171" i="5"/>
  <c r="CC1171" i="5"/>
  <c r="CB1171" i="5"/>
  <c r="CA1171" i="5"/>
  <c r="BZ1171" i="5"/>
  <c r="BY1171" i="5"/>
  <c r="BX1171" i="5"/>
  <c r="BW1171" i="5"/>
  <c r="BV1171" i="5"/>
  <c r="BU1171" i="5"/>
  <c r="BT1171" i="5"/>
  <c r="BS1171" i="5"/>
  <c r="BR1171" i="5"/>
  <c r="BQ1171" i="5"/>
  <c r="BP1171" i="5"/>
  <c r="BO1171" i="5"/>
  <c r="BN1171" i="5"/>
  <c r="BM1171" i="5"/>
  <c r="BL1171" i="5"/>
  <c r="BK1171" i="5"/>
  <c r="BJ1171" i="5"/>
  <c r="BI1171" i="5"/>
  <c r="BH1171" i="5"/>
  <c r="BG1171" i="5"/>
  <c r="BF1171" i="5"/>
  <c r="BE1171" i="5"/>
  <c r="BD1171" i="5"/>
  <c r="BC1171" i="5"/>
  <c r="BB1171" i="5"/>
  <c r="BA1171" i="5"/>
  <c r="AZ1171" i="5"/>
  <c r="AY1171" i="5"/>
  <c r="AX1171" i="5"/>
  <c r="AW1171" i="5"/>
  <c r="AV1171" i="5"/>
  <c r="AU1171" i="5"/>
  <c r="AT1171" i="5"/>
  <c r="AS1171" i="5"/>
  <c r="AR1171" i="5"/>
  <c r="AQ1171" i="5"/>
  <c r="AP1171" i="5"/>
  <c r="AO1171" i="5"/>
  <c r="AN1171" i="5"/>
  <c r="AM1171" i="5"/>
  <c r="AL1171" i="5"/>
  <c r="AK1171" i="5"/>
  <c r="AJ1171" i="5"/>
  <c r="AI1171" i="5"/>
  <c r="AH1171" i="5"/>
  <c r="AG1171" i="5"/>
  <c r="AF1171" i="5"/>
  <c r="AE1171" i="5"/>
  <c r="AD1171" i="5"/>
  <c r="AC1171" i="5"/>
  <c r="AB1171" i="5"/>
  <c r="AA1171" i="5"/>
  <c r="Z1171" i="5"/>
  <c r="Y1171" i="5"/>
  <c r="X1171" i="5"/>
  <c r="W1171" i="5"/>
  <c r="V1171" i="5"/>
  <c r="U1171" i="5"/>
  <c r="CN1168" i="5"/>
  <c r="CM1168" i="5"/>
  <c r="CL1168" i="5"/>
  <c r="CK1168" i="5"/>
  <c r="CJ1168" i="5"/>
  <c r="CI1168" i="5"/>
  <c r="CH1168" i="5"/>
  <c r="CG1168" i="5"/>
  <c r="CF1168" i="5"/>
  <c r="CE1168" i="5"/>
  <c r="CD1168" i="5"/>
  <c r="CC1168" i="5"/>
  <c r="CB1168" i="5"/>
  <c r="CA1168" i="5"/>
  <c r="BZ1168" i="5"/>
  <c r="BY1168" i="5"/>
  <c r="BX1168" i="5"/>
  <c r="BW1168" i="5"/>
  <c r="BV1168" i="5"/>
  <c r="BU1168" i="5"/>
  <c r="BT1168" i="5"/>
  <c r="BS1168" i="5"/>
  <c r="BR1168" i="5"/>
  <c r="BQ1168" i="5"/>
  <c r="BP1168" i="5"/>
  <c r="BO1168" i="5"/>
  <c r="BN1168" i="5"/>
  <c r="BM1168" i="5"/>
  <c r="BL1168" i="5"/>
  <c r="BK1168" i="5"/>
  <c r="BJ1168" i="5"/>
  <c r="BI1168" i="5"/>
  <c r="BH1168" i="5"/>
  <c r="BG1168" i="5"/>
  <c r="BF1168" i="5"/>
  <c r="BE1168" i="5"/>
  <c r="BD1168" i="5"/>
  <c r="BC1168" i="5"/>
  <c r="BB1168" i="5"/>
  <c r="BA1168" i="5"/>
  <c r="AZ1168" i="5"/>
  <c r="AY1168" i="5"/>
  <c r="AX1168" i="5"/>
  <c r="AW1168" i="5"/>
  <c r="AV1168" i="5"/>
  <c r="AU1168" i="5"/>
  <c r="AT1168" i="5"/>
  <c r="AS1168" i="5"/>
  <c r="AR1168" i="5"/>
  <c r="AQ1168" i="5"/>
  <c r="AP1168" i="5"/>
  <c r="AO1168" i="5"/>
  <c r="AN1168" i="5"/>
  <c r="AM1168" i="5"/>
  <c r="AL1168" i="5"/>
  <c r="AK1168" i="5"/>
  <c r="AJ1168" i="5"/>
  <c r="AI1168" i="5"/>
  <c r="AH1168" i="5"/>
  <c r="AG1168" i="5"/>
  <c r="AF1168" i="5"/>
  <c r="AE1168" i="5"/>
  <c r="AD1168" i="5"/>
  <c r="AC1168" i="5"/>
  <c r="AB1168" i="5"/>
  <c r="AA1168" i="5"/>
  <c r="Z1168" i="5"/>
  <c r="Y1168" i="5"/>
  <c r="X1168" i="5"/>
  <c r="W1168" i="5"/>
  <c r="V1168" i="5"/>
  <c r="U1168" i="5"/>
  <c r="CN1167" i="5"/>
  <c r="CM1167" i="5"/>
  <c r="CL1167" i="5"/>
  <c r="CK1167" i="5"/>
  <c r="CJ1167" i="5"/>
  <c r="CI1167" i="5"/>
  <c r="CH1167" i="5"/>
  <c r="CG1167" i="5"/>
  <c r="CF1167" i="5"/>
  <c r="CE1167" i="5"/>
  <c r="CD1167" i="5"/>
  <c r="CC1167" i="5"/>
  <c r="CB1167" i="5"/>
  <c r="CA1167" i="5"/>
  <c r="BZ1167" i="5"/>
  <c r="BY1167" i="5"/>
  <c r="BX1167" i="5"/>
  <c r="BW1167" i="5"/>
  <c r="BV1167" i="5"/>
  <c r="BU1167" i="5"/>
  <c r="BT1167" i="5"/>
  <c r="BS1167" i="5"/>
  <c r="BR1167" i="5"/>
  <c r="BQ1167" i="5"/>
  <c r="BP1167" i="5"/>
  <c r="BO1167" i="5"/>
  <c r="BN1167" i="5"/>
  <c r="BM1167" i="5"/>
  <c r="BL1167" i="5"/>
  <c r="BK1167" i="5"/>
  <c r="BJ1167" i="5"/>
  <c r="BI1167" i="5"/>
  <c r="BH1167" i="5"/>
  <c r="BG1167" i="5"/>
  <c r="BF1167" i="5"/>
  <c r="BE1167" i="5"/>
  <c r="BD1167" i="5"/>
  <c r="BC1167" i="5"/>
  <c r="BB1167" i="5"/>
  <c r="BA1167" i="5"/>
  <c r="AZ1167" i="5"/>
  <c r="AY1167" i="5"/>
  <c r="AX1167" i="5"/>
  <c r="AW1167" i="5"/>
  <c r="AV1167" i="5"/>
  <c r="AU1167" i="5"/>
  <c r="AT1167" i="5"/>
  <c r="AS1167" i="5"/>
  <c r="AR1167" i="5"/>
  <c r="AQ1167" i="5"/>
  <c r="AP1167" i="5"/>
  <c r="AO1167" i="5"/>
  <c r="AN1167" i="5"/>
  <c r="AM1167" i="5"/>
  <c r="AL1167" i="5"/>
  <c r="AK1167" i="5"/>
  <c r="AJ1167" i="5"/>
  <c r="AI1167" i="5"/>
  <c r="AH1167" i="5"/>
  <c r="AG1167" i="5"/>
  <c r="AF1167" i="5"/>
  <c r="AE1167" i="5"/>
  <c r="AD1167" i="5"/>
  <c r="AC1167" i="5"/>
  <c r="AB1167" i="5"/>
  <c r="AA1167" i="5"/>
  <c r="Z1167" i="5"/>
  <c r="Y1167" i="5"/>
  <c r="X1167" i="5"/>
  <c r="W1167" i="5"/>
  <c r="V1167" i="5"/>
  <c r="U1167" i="5"/>
  <c r="AE1025" i="5"/>
  <c r="AE1024" i="5" s="1"/>
  <c r="AD1025" i="5"/>
  <c r="AD1032" i="5" s="1"/>
  <c r="AC1025" i="5"/>
  <c r="AC1032" i="5" s="1"/>
  <c r="AB1025" i="5"/>
  <c r="AB1032" i="5" s="1"/>
  <c r="AA1025" i="5"/>
  <c r="Z1025" i="5"/>
  <c r="Z1032" i="5" s="1"/>
  <c r="Y1025" i="5"/>
  <c r="Y1032" i="5" s="1"/>
  <c r="X1025" i="5"/>
  <c r="X1032" i="5" s="1"/>
  <c r="W1025" i="5"/>
  <c r="W1032" i="5" s="1"/>
  <c r="V1025" i="5"/>
  <c r="V1032" i="5" s="1"/>
  <c r="U1025" i="5"/>
  <c r="U1032" i="5" s="1"/>
  <c r="AB1024" i="5"/>
  <c r="Z1024" i="5"/>
  <c r="Y1024" i="5"/>
  <c r="X1024" i="5"/>
  <c r="V1024" i="5"/>
  <c r="CN1012" i="5"/>
  <c r="CM1012" i="5"/>
  <c r="CL1012" i="5"/>
  <c r="CK1012" i="5"/>
  <c r="CJ1012" i="5"/>
  <c r="CI1012" i="5"/>
  <c r="CH1012" i="5"/>
  <c r="CG1012" i="5"/>
  <c r="CF1012" i="5"/>
  <c r="CE1012" i="5"/>
  <c r="CD1012" i="5"/>
  <c r="CC1012" i="5"/>
  <c r="CB1012" i="5"/>
  <c r="CA1012" i="5"/>
  <c r="BZ1012" i="5"/>
  <c r="BY1012" i="5"/>
  <c r="BX1012" i="5"/>
  <c r="BW1012" i="5"/>
  <c r="BV1012" i="5"/>
  <c r="BU1012" i="5"/>
  <c r="BT1012" i="5"/>
  <c r="BS1012" i="5"/>
  <c r="BR1012" i="5"/>
  <c r="BQ1012" i="5"/>
  <c r="BP1012" i="5"/>
  <c r="BO1012" i="5"/>
  <c r="BN1012" i="5"/>
  <c r="BM1012" i="5"/>
  <c r="BL1012" i="5"/>
  <c r="BK1012" i="5"/>
  <c r="BJ1012" i="5"/>
  <c r="BI1012" i="5"/>
  <c r="BH1012" i="5"/>
  <c r="BG1012" i="5"/>
  <c r="BF1012" i="5"/>
  <c r="BE1012" i="5"/>
  <c r="BD1012" i="5"/>
  <c r="BC1012" i="5"/>
  <c r="BB1012" i="5"/>
  <c r="BA1012" i="5"/>
  <c r="AZ1012" i="5"/>
  <c r="AY1012" i="5"/>
  <c r="AX1012" i="5"/>
  <c r="AW1012" i="5"/>
  <c r="AV1012" i="5"/>
  <c r="AU1012" i="5"/>
  <c r="AT1012" i="5"/>
  <c r="AS1012" i="5"/>
  <c r="AR1012" i="5"/>
  <c r="AQ1012" i="5"/>
  <c r="AP1012" i="5"/>
  <c r="AO1012" i="5"/>
  <c r="AN1012" i="5"/>
  <c r="AM1012" i="5"/>
  <c r="AL1012" i="5"/>
  <c r="AK1012" i="5"/>
  <c r="AJ1012" i="5"/>
  <c r="AI1012" i="5"/>
  <c r="AH1012" i="5"/>
  <c r="AG1012" i="5"/>
  <c r="AF1012" i="5"/>
  <c r="AE1012" i="5"/>
  <c r="AD1012" i="5"/>
  <c r="AC1012" i="5"/>
  <c r="AB1012" i="5"/>
  <c r="AA1012" i="5"/>
  <c r="Z1012" i="5"/>
  <c r="Y1012" i="5"/>
  <c r="X1012" i="5"/>
  <c r="W1012" i="5"/>
  <c r="V1012" i="5"/>
  <c r="U1012" i="5"/>
  <c r="CN993" i="5"/>
  <c r="CM993" i="5"/>
  <c r="CL993" i="5"/>
  <c r="CK993" i="5"/>
  <c r="CJ993" i="5"/>
  <c r="CI993" i="5"/>
  <c r="CH993" i="5"/>
  <c r="CG993" i="5"/>
  <c r="CF993" i="5"/>
  <c r="CE993" i="5"/>
  <c r="CD993" i="5"/>
  <c r="CC993" i="5"/>
  <c r="CB993" i="5"/>
  <c r="CA993" i="5"/>
  <c r="BZ993" i="5"/>
  <c r="BY993" i="5"/>
  <c r="BX993" i="5"/>
  <c r="BW993" i="5"/>
  <c r="BV993" i="5"/>
  <c r="BU993" i="5"/>
  <c r="BT993" i="5"/>
  <c r="BS993" i="5"/>
  <c r="BR993" i="5"/>
  <c r="BQ993" i="5"/>
  <c r="BP993" i="5"/>
  <c r="BO993" i="5"/>
  <c r="BN993" i="5"/>
  <c r="BM993" i="5"/>
  <c r="BL993" i="5"/>
  <c r="BK993" i="5"/>
  <c r="BJ993" i="5"/>
  <c r="BI993" i="5"/>
  <c r="BH993" i="5"/>
  <c r="BG993" i="5"/>
  <c r="BF993" i="5"/>
  <c r="BE993" i="5"/>
  <c r="BD993" i="5"/>
  <c r="BC993" i="5"/>
  <c r="BB993" i="5"/>
  <c r="BA993" i="5"/>
  <c r="AZ993" i="5"/>
  <c r="AY993" i="5"/>
  <c r="AX993" i="5"/>
  <c r="AW993" i="5"/>
  <c r="AV993" i="5"/>
  <c r="AU993" i="5"/>
  <c r="AT993" i="5"/>
  <c r="AS993" i="5"/>
  <c r="AR993" i="5"/>
  <c r="AQ993" i="5"/>
  <c r="AP993" i="5"/>
  <c r="AO993" i="5"/>
  <c r="AN993" i="5"/>
  <c r="AM993" i="5"/>
  <c r="AL993" i="5"/>
  <c r="AK993" i="5"/>
  <c r="AJ993" i="5"/>
  <c r="AI993" i="5"/>
  <c r="AH993" i="5"/>
  <c r="AG993" i="5"/>
  <c r="AF993" i="5"/>
  <c r="AE993" i="5"/>
  <c r="AD993" i="5"/>
  <c r="AC993" i="5"/>
  <c r="AB993" i="5"/>
  <c r="AA993" i="5"/>
  <c r="Z993" i="5"/>
  <c r="Y993" i="5"/>
  <c r="X993" i="5"/>
  <c r="W993" i="5"/>
  <c r="V993" i="5"/>
  <c r="U993" i="5"/>
  <c r="CN972" i="5"/>
  <c r="CM972" i="5"/>
  <c r="CL972" i="5"/>
  <c r="CK972" i="5"/>
  <c r="CJ972" i="5"/>
  <c r="CI972" i="5"/>
  <c r="CH972" i="5"/>
  <c r="CG972" i="5"/>
  <c r="CF972" i="5"/>
  <c r="CE972" i="5"/>
  <c r="CD972" i="5"/>
  <c r="CC972" i="5"/>
  <c r="CB972" i="5"/>
  <c r="CA972" i="5"/>
  <c r="BZ972" i="5"/>
  <c r="BY972" i="5"/>
  <c r="BX972" i="5"/>
  <c r="BW972" i="5"/>
  <c r="BV972" i="5"/>
  <c r="BU972" i="5"/>
  <c r="BT972" i="5"/>
  <c r="BS972" i="5"/>
  <c r="BR972" i="5"/>
  <c r="BQ972" i="5"/>
  <c r="BP972" i="5"/>
  <c r="BO972" i="5"/>
  <c r="BN972" i="5"/>
  <c r="BM972" i="5"/>
  <c r="BL972" i="5"/>
  <c r="BK972" i="5"/>
  <c r="BJ972" i="5"/>
  <c r="BI972" i="5"/>
  <c r="BH972" i="5"/>
  <c r="BG972" i="5"/>
  <c r="BF972" i="5"/>
  <c r="BE972" i="5"/>
  <c r="BD972" i="5"/>
  <c r="BC972" i="5"/>
  <c r="BB972" i="5"/>
  <c r="BA972" i="5"/>
  <c r="AZ972" i="5"/>
  <c r="AY972" i="5"/>
  <c r="AX972" i="5"/>
  <c r="AW972" i="5"/>
  <c r="AV972" i="5"/>
  <c r="AU972" i="5"/>
  <c r="AT972" i="5"/>
  <c r="AS972" i="5"/>
  <c r="AR972" i="5"/>
  <c r="AQ972" i="5"/>
  <c r="AP972" i="5"/>
  <c r="AO972" i="5"/>
  <c r="AN972" i="5"/>
  <c r="AM972" i="5"/>
  <c r="AL972" i="5"/>
  <c r="AK972" i="5"/>
  <c r="AJ972" i="5"/>
  <c r="AI972" i="5"/>
  <c r="AH972" i="5"/>
  <c r="AG972" i="5"/>
  <c r="AF972" i="5"/>
  <c r="AE972" i="5"/>
  <c r="AD972" i="5"/>
  <c r="AC972" i="5"/>
  <c r="AB972" i="5"/>
  <c r="AA972" i="5"/>
  <c r="Z972" i="5"/>
  <c r="Y972" i="5"/>
  <c r="X972" i="5"/>
  <c r="W972" i="5"/>
  <c r="V972" i="5"/>
  <c r="U972" i="5"/>
  <c r="AE949" i="5"/>
  <c r="AE956" i="5" s="1"/>
  <c r="AD949" i="5"/>
  <c r="AD956" i="5" s="1"/>
  <c r="AC949" i="5"/>
  <c r="AC956" i="5" s="1"/>
  <c r="AB949" i="5"/>
  <c r="AB956" i="5" s="1"/>
  <c r="AA949" i="5"/>
  <c r="AA956" i="5" s="1"/>
  <c r="Z949" i="5"/>
  <c r="Z956" i="5" s="1"/>
  <c r="Y949" i="5"/>
  <c r="Y956" i="5" s="1"/>
  <c r="X949" i="5"/>
  <c r="X956" i="5" s="1"/>
  <c r="W949" i="5"/>
  <c r="W956" i="5" s="1"/>
  <c r="V949" i="5"/>
  <c r="V956" i="5" s="1"/>
  <c r="U949" i="5"/>
  <c r="U956" i="5" s="1"/>
  <c r="U864" i="5"/>
  <c r="U868" i="5" s="1"/>
  <c r="K864" i="5"/>
  <c r="V790" i="5"/>
  <c r="U790" i="5"/>
  <c r="W789" i="5"/>
  <c r="X789" i="5" s="1"/>
  <c r="Y789" i="5" s="1"/>
  <c r="Z789" i="5" s="1"/>
  <c r="AA789" i="5" s="1"/>
  <c r="AB789" i="5" s="1"/>
  <c r="AC789" i="5" s="1"/>
  <c r="AD789" i="5" s="1"/>
  <c r="AE789" i="5" s="1"/>
  <c r="AF789" i="5" s="1"/>
  <c r="AG789" i="5" s="1"/>
  <c r="AH789" i="5" s="1"/>
  <c r="AI789" i="5" s="1"/>
  <c r="AJ789" i="5" s="1"/>
  <c r="AK789" i="5" s="1"/>
  <c r="AL789" i="5" s="1"/>
  <c r="AM789" i="5" s="1"/>
  <c r="AN789" i="5" s="1"/>
  <c r="AO789" i="5" s="1"/>
  <c r="AP789" i="5" s="1"/>
  <c r="AQ789" i="5" s="1"/>
  <c r="AR789" i="5" s="1"/>
  <c r="AS789" i="5" s="1"/>
  <c r="AT789" i="5" s="1"/>
  <c r="AU789" i="5" s="1"/>
  <c r="AV789" i="5" s="1"/>
  <c r="AW789" i="5" s="1"/>
  <c r="AX789" i="5" s="1"/>
  <c r="AY789" i="5" s="1"/>
  <c r="AZ789" i="5" s="1"/>
  <c r="BA789" i="5" s="1"/>
  <c r="BB789" i="5" s="1"/>
  <c r="BC789" i="5" s="1"/>
  <c r="BD789" i="5" s="1"/>
  <c r="BE789" i="5" s="1"/>
  <c r="BF789" i="5" s="1"/>
  <c r="BG789" i="5" s="1"/>
  <c r="BH789" i="5" s="1"/>
  <c r="BI789" i="5" s="1"/>
  <c r="BJ789" i="5" s="1"/>
  <c r="BK789" i="5" s="1"/>
  <c r="BL789" i="5" s="1"/>
  <c r="BM789" i="5" s="1"/>
  <c r="BN789" i="5" s="1"/>
  <c r="BO789" i="5" s="1"/>
  <c r="BP789" i="5" s="1"/>
  <c r="BQ789" i="5" s="1"/>
  <c r="BR789" i="5" s="1"/>
  <c r="BS789" i="5" s="1"/>
  <c r="BT789" i="5" s="1"/>
  <c r="BU789" i="5" s="1"/>
  <c r="BV789" i="5" s="1"/>
  <c r="BW789" i="5" s="1"/>
  <c r="BX789" i="5" s="1"/>
  <c r="BY789" i="5" s="1"/>
  <c r="BZ789" i="5" s="1"/>
  <c r="CA789" i="5" s="1"/>
  <c r="CB789" i="5" s="1"/>
  <c r="CC789" i="5" s="1"/>
  <c r="CD789" i="5" s="1"/>
  <c r="CE789" i="5" s="1"/>
  <c r="CF789" i="5" s="1"/>
  <c r="CG789" i="5" s="1"/>
  <c r="CH789" i="5" s="1"/>
  <c r="CI789" i="5" s="1"/>
  <c r="CJ789" i="5" s="1"/>
  <c r="CK789" i="5" s="1"/>
  <c r="CL789" i="5" s="1"/>
  <c r="CM789" i="5" s="1"/>
  <c r="CN789" i="5" s="1"/>
  <c r="V789" i="5"/>
  <c r="V788" i="5"/>
  <c r="W788" i="5" s="1"/>
  <c r="CN731" i="5"/>
  <c r="CM731" i="5"/>
  <c r="CL731" i="5"/>
  <c r="CK731" i="5"/>
  <c r="CJ731" i="5"/>
  <c r="CI731" i="5"/>
  <c r="CH731" i="5"/>
  <c r="CG731" i="5"/>
  <c r="CF731" i="5"/>
  <c r="CE731" i="5"/>
  <c r="CD731" i="5"/>
  <c r="CC731" i="5"/>
  <c r="CB731" i="5"/>
  <c r="CA731" i="5"/>
  <c r="BZ731" i="5"/>
  <c r="BY731" i="5"/>
  <c r="BX731" i="5"/>
  <c r="BW731" i="5"/>
  <c r="BV731" i="5"/>
  <c r="BU731" i="5"/>
  <c r="BT731" i="5"/>
  <c r="BS731" i="5"/>
  <c r="BR731" i="5"/>
  <c r="BQ731" i="5"/>
  <c r="BP731" i="5"/>
  <c r="BO731" i="5"/>
  <c r="BN731" i="5"/>
  <c r="BM731" i="5"/>
  <c r="BL731" i="5"/>
  <c r="BK731" i="5"/>
  <c r="BJ731" i="5"/>
  <c r="BI731" i="5"/>
  <c r="BH731" i="5"/>
  <c r="BG731" i="5"/>
  <c r="BF731" i="5"/>
  <c r="BE731" i="5"/>
  <c r="BD731" i="5"/>
  <c r="BC731" i="5"/>
  <c r="BB731" i="5"/>
  <c r="BA731" i="5"/>
  <c r="AZ731" i="5"/>
  <c r="AY731" i="5"/>
  <c r="AX731" i="5"/>
  <c r="AW731" i="5"/>
  <c r="AV731" i="5"/>
  <c r="AU731" i="5"/>
  <c r="AT731" i="5"/>
  <c r="AS731" i="5"/>
  <c r="AR731" i="5"/>
  <c r="AQ731" i="5"/>
  <c r="AP731" i="5"/>
  <c r="AO731" i="5"/>
  <c r="AN731" i="5"/>
  <c r="AM731" i="5"/>
  <c r="AL731" i="5"/>
  <c r="AK731" i="5"/>
  <c r="AJ731" i="5"/>
  <c r="AI731" i="5"/>
  <c r="AH731" i="5"/>
  <c r="AG731" i="5"/>
  <c r="AF731" i="5"/>
  <c r="AE731" i="5"/>
  <c r="AD731" i="5"/>
  <c r="AC731" i="5"/>
  <c r="AB731" i="5"/>
  <c r="AA731" i="5"/>
  <c r="Z731" i="5"/>
  <c r="Y731" i="5"/>
  <c r="X731" i="5"/>
  <c r="W731" i="5"/>
  <c r="V731" i="5"/>
  <c r="U731" i="5"/>
  <c r="CN730" i="5"/>
  <c r="CM730" i="5"/>
  <c r="CL730" i="5"/>
  <c r="CK730" i="5"/>
  <c r="CJ730" i="5"/>
  <c r="CI730" i="5"/>
  <c r="CH730" i="5"/>
  <c r="CG730" i="5"/>
  <c r="CF730" i="5"/>
  <c r="CE730" i="5"/>
  <c r="CD730" i="5"/>
  <c r="CC730" i="5"/>
  <c r="CB730" i="5"/>
  <c r="CA730" i="5"/>
  <c r="BZ730" i="5"/>
  <c r="BY730" i="5"/>
  <c r="BX730" i="5"/>
  <c r="BW730" i="5"/>
  <c r="BV730" i="5"/>
  <c r="BU730" i="5"/>
  <c r="BT730" i="5"/>
  <c r="BS730" i="5"/>
  <c r="BR730" i="5"/>
  <c r="BQ730" i="5"/>
  <c r="BP730" i="5"/>
  <c r="BO730" i="5"/>
  <c r="BN730" i="5"/>
  <c r="BM730" i="5"/>
  <c r="BL730" i="5"/>
  <c r="BK730" i="5"/>
  <c r="BJ730" i="5"/>
  <c r="BI730" i="5"/>
  <c r="BH730" i="5"/>
  <c r="BG730" i="5"/>
  <c r="BF730" i="5"/>
  <c r="BE730" i="5"/>
  <c r="BD730" i="5"/>
  <c r="BC730" i="5"/>
  <c r="BB730" i="5"/>
  <c r="BA730" i="5"/>
  <c r="AZ730" i="5"/>
  <c r="AY730" i="5"/>
  <c r="AX730" i="5"/>
  <c r="AW730" i="5"/>
  <c r="AV730" i="5"/>
  <c r="AU730" i="5"/>
  <c r="AT730" i="5"/>
  <c r="AS730" i="5"/>
  <c r="AR730" i="5"/>
  <c r="AQ730" i="5"/>
  <c r="AP730" i="5"/>
  <c r="AO730" i="5"/>
  <c r="AN730" i="5"/>
  <c r="AM730" i="5"/>
  <c r="AL730" i="5"/>
  <c r="AK730" i="5"/>
  <c r="AJ730" i="5"/>
  <c r="AI730" i="5"/>
  <c r="AH730" i="5"/>
  <c r="AG730" i="5"/>
  <c r="AF730" i="5"/>
  <c r="AE730" i="5"/>
  <c r="AD730" i="5"/>
  <c r="AC730" i="5"/>
  <c r="AB730" i="5"/>
  <c r="AA730" i="5"/>
  <c r="Z730" i="5"/>
  <c r="Y730" i="5"/>
  <c r="X730" i="5"/>
  <c r="W730" i="5"/>
  <c r="V730" i="5"/>
  <c r="U730" i="5"/>
  <c r="CN729" i="5"/>
  <c r="CM729" i="5"/>
  <c r="CL729" i="5"/>
  <c r="CK729" i="5"/>
  <c r="CJ729" i="5"/>
  <c r="CI729" i="5"/>
  <c r="CH729" i="5"/>
  <c r="CG729" i="5"/>
  <c r="CF729" i="5"/>
  <c r="CE729" i="5"/>
  <c r="CD729" i="5"/>
  <c r="CC729" i="5"/>
  <c r="CB729" i="5"/>
  <c r="CA729" i="5"/>
  <c r="BZ729" i="5"/>
  <c r="BY729" i="5"/>
  <c r="BX729" i="5"/>
  <c r="BW729" i="5"/>
  <c r="BV729" i="5"/>
  <c r="BU729" i="5"/>
  <c r="BT729" i="5"/>
  <c r="BS729" i="5"/>
  <c r="BR729" i="5"/>
  <c r="BQ729" i="5"/>
  <c r="BP729" i="5"/>
  <c r="BO729" i="5"/>
  <c r="BN729" i="5"/>
  <c r="BM729" i="5"/>
  <c r="BL729" i="5"/>
  <c r="BK729" i="5"/>
  <c r="BJ729" i="5"/>
  <c r="BI729" i="5"/>
  <c r="BH729" i="5"/>
  <c r="BG729" i="5"/>
  <c r="BF729" i="5"/>
  <c r="BE729" i="5"/>
  <c r="BD729" i="5"/>
  <c r="BC729" i="5"/>
  <c r="BB729" i="5"/>
  <c r="BA729" i="5"/>
  <c r="AZ729" i="5"/>
  <c r="AY729" i="5"/>
  <c r="AX729" i="5"/>
  <c r="AW729" i="5"/>
  <c r="AV729" i="5"/>
  <c r="AU729" i="5"/>
  <c r="AT729" i="5"/>
  <c r="AS729" i="5"/>
  <c r="AR729" i="5"/>
  <c r="AQ729" i="5"/>
  <c r="AP729" i="5"/>
  <c r="AO729" i="5"/>
  <c r="AN729" i="5"/>
  <c r="AM729" i="5"/>
  <c r="AL729" i="5"/>
  <c r="AK729" i="5"/>
  <c r="AJ729" i="5"/>
  <c r="AI729" i="5"/>
  <c r="AH729" i="5"/>
  <c r="AG729" i="5"/>
  <c r="AF729" i="5"/>
  <c r="AE729" i="5"/>
  <c r="AD729" i="5"/>
  <c r="AC729" i="5"/>
  <c r="AB729" i="5"/>
  <c r="AA729" i="5"/>
  <c r="Z729" i="5"/>
  <c r="Y729" i="5"/>
  <c r="X729" i="5"/>
  <c r="W729" i="5"/>
  <c r="V729" i="5"/>
  <c r="U729" i="5"/>
  <c r="CN728" i="5"/>
  <c r="CM728" i="5"/>
  <c r="CL728" i="5"/>
  <c r="CK728" i="5"/>
  <c r="CJ728" i="5"/>
  <c r="CI728" i="5"/>
  <c r="CH728" i="5"/>
  <c r="CG728" i="5"/>
  <c r="CF728" i="5"/>
  <c r="CE728" i="5"/>
  <c r="CD728" i="5"/>
  <c r="CC728" i="5"/>
  <c r="CB728" i="5"/>
  <c r="CA728" i="5"/>
  <c r="BZ728" i="5"/>
  <c r="BY728" i="5"/>
  <c r="BX728" i="5"/>
  <c r="BW728" i="5"/>
  <c r="BV728" i="5"/>
  <c r="BU728" i="5"/>
  <c r="BT728" i="5"/>
  <c r="BS728" i="5"/>
  <c r="BR728" i="5"/>
  <c r="BQ728" i="5"/>
  <c r="BP728" i="5"/>
  <c r="BO728" i="5"/>
  <c r="BN728" i="5"/>
  <c r="BM728" i="5"/>
  <c r="BL728" i="5"/>
  <c r="BK728" i="5"/>
  <c r="BJ728" i="5"/>
  <c r="BI728" i="5"/>
  <c r="BH728" i="5"/>
  <c r="BG728" i="5"/>
  <c r="BF728" i="5"/>
  <c r="BE728" i="5"/>
  <c r="BD728" i="5"/>
  <c r="BC728" i="5"/>
  <c r="BB728" i="5"/>
  <c r="BA728" i="5"/>
  <c r="AZ728" i="5"/>
  <c r="AY728" i="5"/>
  <c r="AX728" i="5"/>
  <c r="AW728" i="5"/>
  <c r="AV728" i="5"/>
  <c r="AU728" i="5"/>
  <c r="AT728" i="5"/>
  <c r="AS728" i="5"/>
  <c r="AR728" i="5"/>
  <c r="AQ728" i="5"/>
  <c r="AP728" i="5"/>
  <c r="AO728" i="5"/>
  <c r="AN728" i="5"/>
  <c r="AM728" i="5"/>
  <c r="AL728" i="5"/>
  <c r="AK728" i="5"/>
  <c r="AJ728" i="5"/>
  <c r="AI728" i="5"/>
  <c r="AH728" i="5"/>
  <c r="AG728" i="5"/>
  <c r="AF728" i="5"/>
  <c r="AE728" i="5"/>
  <c r="AD728" i="5"/>
  <c r="AC728" i="5"/>
  <c r="AB728" i="5"/>
  <c r="AA728" i="5"/>
  <c r="Z728" i="5"/>
  <c r="Y728" i="5"/>
  <c r="X728" i="5"/>
  <c r="W728" i="5"/>
  <c r="V728" i="5"/>
  <c r="U728" i="5"/>
  <c r="CB727" i="5"/>
  <c r="CA727" i="5"/>
  <c r="BZ727" i="5"/>
  <c r="BY727" i="5"/>
  <c r="BX727" i="5"/>
  <c r="BW727" i="5"/>
  <c r="BV727" i="5"/>
  <c r="BU727" i="5"/>
  <c r="BT727" i="5"/>
  <c r="BS727" i="5"/>
  <c r="BR727" i="5"/>
  <c r="BQ727" i="5"/>
  <c r="BP727" i="5"/>
  <c r="BO727" i="5"/>
  <c r="BN727" i="5"/>
  <c r="BM727" i="5"/>
  <c r="BL727" i="5"/>
  <c r="BK727" i="5"/>
  <c r="BJ727" i="5"/>
  <c r="BI727" i="5"/>
  <c r="BH727" i="5"/>
  <c r="BG727" i="5"/>
  <c r="BF727" i="5"/>
  <c r="BE727" i="5"/>
  <c r="BD727" i="5"/>
  <c r="BC727" i="5"/>
  <c r="BB727" i="5"/>
  <c r="BA727" i="5"/>
  <c r="AZ727" i="5"/>
  <c r="AY727" i="5"/>
  <c r="AX727" i="5"/>
  <c r="AW727" i="5"/>
  <c r="AV727" i="5"/>
  <c r="AU727" i="5"/>
  <c r="AT727" i="5"/>
  <c r="AS727" i="5"/>
  <c r="AR727" i="5"/>
  <c r="AQ727" i="5"/>
  <c r="AP727" i="5"/>
  <c r="AO727" i="5"/>
  <c r="AN727" i="5"/>
  <c r="AM727" i="5"/>
  <c r="AL727" i="5"/>
  <c r="AK727" i="5"/>
  <c r="AJ727" i="5"/>
  <c r="AI727" i="5"/>
  <c r="AH727" i="5"/>
  <c r="AG727" i="5"/>
  <c r="AF727" i="5"/>
  <c r="AE727" i="5"/>
  <c r="AD727" i="5"/>
  <c r="AC727" i="5"/>
  <c r="AB727" i="5"/>
  <c r="AA727" i="5"/>
  <c r="Z727" i="5"/>
  <c r="Y727" i="5"/>
  <c r="X727" i="5"/>
  <c r="W727" i="5"/>
  <c r="V727" i="5"/>
  <c r="U727" i="5"/>
  <c r="BP726" i="5"/>
  <c r="BO726" i="5"/>
  <c r="BN726" i="5"/>
  <c r="BM726" i="5"/>
  <c r="BL726" i="5"/>
  <c r="BK726" i="5"/>
  <c r="BJ726" i="5"/>
  <c r="BI726" i="5"/>
  <c r="BH726" i="5"/>
  <c r="BG726" i="5"/>
  <c r="BF726" i="5"/>
  <c r="BE726" i="5"/>
  <c r="BD726" i="5"/>
  <c r="BC726" i="5"/>
  <c r="BB726" i="5"/>
  <c r="BA726" i="5"/>
  <c r="AZ726" i="5"/>
  <c r="AY726" i="5"/>
  <c r="AX726" i="5"/>
  <c r="AW726" i="5"/>
  <c r="AV726" i="5"/>
  <c r="AU726" i="5"/>
  <c r="AT726" i="5"/>
  <c r="AS726" i="5"/>
  <c r="AR726" i="5"/>
  <c r="AQ726" i="5"/>
  <c r="AP726" i="5"/>
  <c r="AO726" i="5"/>
  <c r="AN726" i="5"/>
  <c r="AM726" i="5"/>
  <c r="AL726" i="5"/>
  <c r="AK726" i="5"/>
  <c r="AJ726" i="5"/>
  <c r="AI726" i="5"/>
  <c r="AH726" i="5"/>
  <c r="AG726" i="5"/>
  <c r="AF726" i="5"/>
  <c r="AE726" i="5"/>
  <c r="AD726" i="5"/>
  <c r="AC726" i="5"/>
  <c r="AB726" i="5"/>
  <c r="AA726" i="5"/>
  <c r="Z726" i="5"/>
  <c r="Y726" i="5"/>
  <c r="X726" i="5"/>
  <c r="W726" i="5"/>
  <c r="V726" i="5"/>
  <c r="U726" i="5"/>
  <c r="BD725" i="5"/>
  <c r="BC725" i="5"/>
  <c r="BB725" i="5"/>
  <c r="BA725" i="5"/>
  <c r="AZ725" i="5"/>
  <c r="AY725" i="5"/>
  <c r="AX725" i="5"/>
  <c r="AW725" i="5"/>
  <c r="AV725" i="5"/>
  <c r="AU725" i="5"/>
  <c r="AT725" i="5"/>
  <c r="AS725" i="5"/>
  <c r="AR725" i="5"/>
  <c r="AQ725" i="5"/>
  <c r="AP725" i="5"/>
  <c r="AO725" i="5"/>
  <c r="AN725" i="5"/>
  <c r="AM725" i="5"/>
  <c r="AL725" i="5"/>
  <c r="AK725" i="5"/>
  <c r="AJ725" i="5"/>
  <c r="AI725" i="5"/>
  <c r="AH725" i="5"/>
  <c r="AG725" i="5"/>
  <c r="AF725" i="5"/>
  <c r="AE725" i="5"/>
  <c r="AD725" i="5"/>
  <c r="AC725" i="5"/>
  <c r="AB725" i="5"/>
  <c r="AA725" i="5"/>
  <c r="Z725" i="5"/>
  <c r="Y725" i="5"/>
  <c r="X725" i="5"/>
  <c r="W725" i="5"/>
  <c r="V725" i="5"/>
  <c r="U725" i="5"/>
  <c r="AR724" i="5"/>
  <c r="AQ724" i="5"/>
  <c r="AP724" i="5"/>
  <c r="AO724" i="5"/>
  <c r="AN724" i="5"/>
  <c r="AM724" i="5"/>
  <c r="AL724" i="5"/>
  <c r="AK724" i="5"/>
  <c r="AJ724" i="5"/>
  <c r="AI724" i="5"/>
  <c r="AH724" i="5"/>
  <c r="AG724" i="5"/>
  <c r="AF724" i="5"/>
  <c r="AE724" i="5"/>
  <c r="AD724" i="5"/>
  <c r="AC724" i="5"/>
  <c r="AB724" i="5"/>
  <c r="AA724" i="5"/>
  <c r="Z724" i="5"/>
  <c r="Y724" i="5"/>
  <c r="X724" i="5"/>
  <c r="W724" i="5"/>
  <c r="V724" i="5"/>
  <c r="U724" i="5"/>
  <c r="AF723" i="5"/>
  <c r="AE723" i="5"/>
  <c r="AD723" i="5"/>
  <c r="AC723" i="5"/>
  <c r="AB723" i="5"/>
  <c r="AA723" i="5"/>
  <c r="Z723" i="5"/>
  <c r="Y723" i="5"/>
  <c r="X723" i="5"/>
  <c r="W723" i="5"/>
  <c r="V723" i="5"/>
  <c r="U723" i="5"/>
  <c r="P650" i="5"/>
  <c r="O650" i="5"/>
  <c r="N650" i="5"/>
  <c r="M650" i="5"/>
  <c r="L650" i="5"/>
  <c r="CN599" i="5"/>
  <c r="CM599" i="5"/>
  <c r="CL599" i="5"/>
  <c r="CK599" i="5"/>
  <c r="CJ599" i="5"/>
  <c r="CI599" i="5"/>
  <c r="CH599" i="5"/>
  <c r="CG599" i="5"/>
  <c r="CF599" i="5"/>
  <c r="CE599" i="5"/>
  <c r="CD599" i="5"/>
  <c r="CC599" i="5"/>
  <c r="CB599" i="5"/>
  <c r="CA599" i="5"/>
  <c r="BZ599" i="5"/>
  <c r="BY599" i="5"/>
  <c r="BX599" i="5"/>
  <c r="BW599" i="5"/>
  <c r="BV599" i="5"/>
  <c r="BU599" i="5"/>
  <c r="BT599" i="5"/>
  <c r="BS599" i="5"/>
  <c r="BR599" i="5"/>
  <c r="BQ599" i="5"/>
  <c r="BP599" i="5"/>
  <c r="BO599" i="5"/>
  <c r="BN599" i="5"/>
  <c r="BM599" i="5"/>
  <c r="BL599" i="5"/>
  <c r="BK599" i="5"/>
  <c r="BJ599" i="5"/>
  <c r="BI599" i="5"/>
  <c r="BH599" i="5"/>
  <c r="BG599" i="5"/>
  <c r="BF599" i="5"/>
  <c r="BE599" i="5"/>
  <c r="BD599" i="5"/>
  <c r="BC599" i="5"/>
  <c r="BB599" i="5"/>
  <c r="BA599" i="5"/>
  <c r="AZ599" i="5"/>
  <c r="AY599" i="5"/>
  <c r="AX599" i="5"/>
  <c r="AW599" i="5"/>
  <c r="AV599" i="5"/>
  <c r="AU599" i="5"/>
  <c r="AT599" i="5"/>
  <c r="AS599" i="5"/>
  <c r="AR599" i="5"/>
  <c r="AQ599" i="5"/>
  <c r="AP599" i="5"/>
  <c r="AO599" i="5"/>
  <c r="AN599" i="5"/>
  <c r="AM599" i="5"/>
  <c r="AL599" i="5"/>
  <c r="AK599" i="5"/>
  <c r="AJ599" i="5"/>
  <c r="AI599" i="5"/>
  <c r="AH599" i="5"/>
  <c r="AG599" i="5"/>
  <c r="AF599" i="5"/>
  <c r="AE599" i="5"/>
  <c r="AD599" i="5"/>
  <c r="AC599" i="5"/>
  <c r="AB599" i="5"/>
  <c r="AA599" i="5"/>
  <c r="Z599" i="5"/>
  <c r="Y599" i="5"/>
  <c r="X599" i="5"/>
  <c r="W599" i="5"/>
  <c r="V599" i="5"/>
  <c r="U599" i="5"/>
  <c r="CN570" i="5"/>
  <c r="CM570" i="5"/>
  <c r="CL570" i="5"/>
  <c r="CK570" i="5"/>
  <c r="CJ570" i="5"/>
  <c r="CI570" i="5"/>
  <c r="CH570" i="5"/>
  <c r="CG570" i="5"/>
  <c r="CF570" i="5"/>
  <c r="CE570" i="5"/>
  <c r="CD570" i="5"/>
  <c r="CC570" i="5"/>
  <c r="CB570" i="5"/>
  <c r="CA570" i="5"/>
  <c r="BZ570" i="5"/>
  <c r="BY570" i="5"/>
  <c r="BX570" i="5"/>
  <c r="BW570" i="5"/>
  <c r="BV570" i="5"/>
  <c r="BU570" i="5"/>
  <c r="BT570" i="5"/>
  <c r="BS570" i="5"/>
  <c r="BR570" i="5"/>
  <c r="BQ570" i="5"/>
  <c r="BP570" i="5"/>
  <c r="BO570" i="5"/>
  <c r="BN570" i="5"/>
  <c r="BM570" i="5"/>
  <c r="BL570" i="5"/>
  <c r="BK570" i="5"/>
  <c r="BJ570" i="5"/>
  <c r="BI570" i="5"/>
  <c r="BH570" i="5"/>
  <c r="BG570" i="5"/>
  <c r="BF570" i="5"/>
  <c r="BE570" i="5"/>
  <c r="BD570" i="5"/>
  <c r="BC570" i="5"/>
  <c r="BB570" i="5"/>
  <c r="BA570" i="5"/>
  <c r="AZ570" i="5"/>
  <c r="AY570" i="5"/>
  <c r="AX570" i="5"/>
  <c r="AW570" i="5"/>
  <c r="AV570" i="5"/>
  <c r="AU570" i="5"/>
  <c r="AT570" i="5"/>
  <c r="AS570" i="5"/>
  <c r="AR570" i="5"/>
  <c r="AQ570" i="5"/>
  <c r="AP570" i="5"/>
  <c r="AO570" i="5"/>
  <c r="AN570" i="5"/>
  <c r="AM570" i="5"/>
  <c r="AL570" i="5"/>
  <c r="AK570" i="5"/>
  <c r="AJ570" i="5"/>
  <c r="AI570" i="5"/>
  <c r="AH570" i="5"/>
  <c r="AG570" i="5"/>
  <c r="AF570" i="5"/>
  <c r="AE570" i="5"/>
  <c r="AD570" i="5"/>
  <c r="AC570" i="5"/>
  <c r="AB570" i="5"/>
  <c r="AA570" i="5"/>
  <c r="Z570" i="5"/>
  <c r="Y570" i="5"/>
  <c r="X570" i="5"/>
  <c r="W570" i="5"/>
  <c r="V570" i="5"/>
  <c r="U570" i="5"/>
  <c r="CB567" i="5"/>
  <c r="CA567" i="5"/>
  <c r="BZ567" i="5"/>
  <c r="BY567" i="5"/>
  <c r="BX567" i="5"/>
  <c r="BW567" i="5"/>
  <c r="BV567" i="5"/>
  <c r="BU567" i="5"/>
  <c r="BT567" i="5"/>
  <c r="BS567" i="5"/>
  <c r="BR567" i="5"/>
  <c r="BQ567" i="5"/>
  <c r="BP567" i="5"/>
  <c r="BO567" i="5"/>
  <c r="BN567" i="5"/>
  <c r="BM567" i="5"/>
  <c r="BL567" i="5"/>
  <c r="BK567" i="5"/>
  <c r="BJ567" i="5"/>
  <c r="BI567" i="5"/>
  <c r="BH567" i="5"/>
  <c r="BG567" i="5"/>
  <c r="BF567" i="5"/>
  <c r="BE567" i="5"/>
  <c r="BD567" i="5"/>
  <c r="BC567" i="5"/>
  <c r="BB567" i="5"/>
  <c r="BA567" i="5"/>
  <c r="AZ567" i="5"/>
  <c r="AY567" i="5"/>
  <c r="AX567" i="5"/>
  <c r="AW567" i="5"/>
  <c r="AV567" i="5"/>
  <c r="AU567" i="5"/>
  <c r="AT567" i="5"/>
  <c r="AS567" i="5"/>
  <c r="AR567" i="5"/>
  <c r="AQ567" i="5"/>
  <c r="AP567" i="5"/>
  <c r="AO567" i="5"/>
  <c r="AN567" i="5"/>
  <c r="AM567" i="5"/>
  <c r="AL567" i="5"/>
  <c r="AK567" i="5"/>
  <c r="AJ567" i="5"/>
  <c r="AI567" i="5"/>
  <c r="AH567" i="5"/>
  <c r="AG567" i="5"/>
  <c r="AF567" i="5"/>
  <c r="AE567" i="5"/>
  <c r="AD567" i="5"/>
  <c r="AC567" i="5"/>
  <c r="AB567" i="5"/>
  <c r="AA567" i="5"/>
  <c r="Z567" i="5"/>
  <c r="Y567" i="5"/>
  <c r="X567" i="5"/>
  <c r="W567" i="5"/>
  <c r="V567" i="5"/>
  <c r="U567" i="5"/>
  <c r="U565" i="5"/>
  <c r="K565" i="5"/>
  <c r="AF542" i="5"/>
  <c r="AE542" i="5"/>
  <c r="AD542" i="5"/>
  <c r="AC542" i="5"/>
  <c r="AB542" i="5"/>
  <c r="AA542" i="5"/>
  <c r="Z542" i="5"/>
  <c r="Y542" i="5"/>
  <c r="X542" i="5"/>
  <c r="W542" i="5"/>
  <c r="V542" i="5"/>
  <c r="U542" i="5"/>
  <c r="AF541" i="5"/>
  <c r="AE541" i="5"/>
  <c r="AD541" i="5"/>
  <c r="AC541" i="5"/>
  <c r="AB541" i="5"/>
  <c r="AA541" i="5"/>
  <c r="Z541" i="5"/>
  <c r="Y541" i="5"/>
  <c r="X541" i="5"/>
  <c r="W541" i="5"/>
  <c r="V541" i="5"/>
  <c r="U541" i="5"/>
  <c r="U539" i="5"/>
  <c r="K539" i="5"/>
  <c r="AF529" i="5"/>
  <c r="AE529" i="5"/>
  <c r="AD529" i="5"/>
  <c r="AC529" i="5"/>
  <c r="AB529" i="5"/>
  <c r="AA529" i="5"/>
  <c r="Z529" i="5"/>
  <c r="Y529" i="5"/>
  <c r="X529" i="5"/>
  <c r="W529" i="5"/>
  <c r="V529" i="5"/>
  <c r="U529" i="5"/>
  <c r="AF528" i="5"/>
  <c r="AE528" i="5"/>
  <c r="AD528" i="5"/>
  <c r="AC528" i="5"/>
  <c r="AB528" i="5"/>
  <c r="AA528" i="5"/>
  <c r="Z528" i="5"/>
  <c r="Y528" i="5"/>
  <c r="X528" i="5"/>
  <c r="W528" i="5"/>
  <c r="V528" i="5"/>
  <c r="U528" i="5"/>
  <c r="U526" i="5"/>
  <c r="K526" i="5"/>
  <c r="U514" i="5"/>
  <c r="I480" i="5"/>
  <c r="K466" i="5"/>
  <c r="L463" i="5"/>
  <c r="L465" i="5" s="1"/>
  <c r="K427" i="5"/>
  <c r="E416" i="5"/>
  <c r="E378" i="5"/>
  <c r="E372" i="5"/>
  <c r="E365" i="5"/>
  <c r="U330" i="5"/>
  <c r="K330" i="5"/>
  <c r="P327" i="5"/>
  <c r="P326" i="5"/>
  <c r="O326" i="5"/>
  <c r="O327" i="5" s="1"/>
  <c r="N326" i="5"/>
  <c r="N327" i="5" s="1"/>
  <c r="M326" i="5"/>
  <c r="M327" i="5" s="1"/>
  <c r="L326" i="5"/>
  <c r="L327" i="5" s="1"/>
  <c r="K326" i="5"/>
  <c r="K327" i="5" s="1"/>
  <c r="B305" i="5"/>
  <c r="B306" i="5" s="1"/>
  <c r="B307" i="5" s="1"/>
  <c r="B308" i="5" s="1"/>
  <c r="B309" i="5" s="1"/>
  <c r="B310" i="5" s="1"/>
  <c r="B311" i="5" s="1"/>
  <c r="B312" i="5" s="1"/>
  <c r="B313" i="5" s="1"/>
  <c r="B314" i="5" s="1"/>
  <c r="B304" i="5"/>
  <c r="N300" i="5"/>
  <c r="O300" i="5" s="1"/>
  <c r="P300" i="5" s="1"/>
  <c r="M300" i="5"/>
  <c r="B295" i="5"/>
  <c r="B291" i="5"/>
  <c r="B287" i="5"/>
  <c r="B283" i="5"/>
  <c r="B280" i="5"/>
  <c r="B277" i="5"/>
  <c r="L269" i="5"/>
  <c r="P268" i="5"/>
  <c r="O268" i="5"/>
  <c r="N268" i="5"/>
  <c r="N265" i="5"/>
  <c r="N269" i="5" s="1"/>
  <c r="M265" i="5"/>
  <c r="M269" i="5" s="1"/>
  <c r="L265" i="5"/>
  <c r="P264" i="5"/>
  <c r="O264" i="5"/>
  <c r="N264" i="5"/>
  <c r="M264" i="5"/>
  <c r="M268" i="5" s="1"/>
  <c r="L264" i="5"/>
  <c r="L268" i="5" s="1"/>
  <c r="K264" i="5"/>
  <c r="K268" i="5" s="1"/>
  <c r="P261" i="5"/>
  <c r="O261" i="5"/>
  <c r="N261" i="5"/>
  <c r="M261" i="5"/>
  <c r="L261" i="5"/>
  <c r="K261" i="5"/>
  <c r="P257" i="5"/>
  <c r="P265" i="5" s="1"/>
  <c r="P269" i="5" s="1"/>
  <c r="O257" i="5"/>
  <c r="O265" i="5" s="1"/>
  <c r="O269" i="5" s="1"/>
  <c r="N257" i="5"/>
  <c r="M257" i="5"/>
  <c r="L257" i="5"/>
  <c r="K257" i="5"/>
  <c r="K265" i="5" s="1"/>
  <c r="K269" i="5" s="1"/>
  <c r="P253" i="5"/>
  <c r="O253" i="5"/>
  <c r="N253" i="5"/>
  <c r="M253" i="5"/>
  <c r="L253" i="5"/>
  <c r="K253" i="5"/>
  <c r="P248" i="5"/>
  <c r="O248" i="5"/>
  <c r="N248" i="5"/>
  <c r="M248" i="5"/>
  <c r="L248" i="5"/>
  <c r="K248" i="5"/>
  <c r="P244" i="5"/>
  <c r="O244" i="5"/>
  <c r="N244" i="5"/>
  <c r="M244" i="5"/>
  <c r="L244" i="5"/>
  <c r="K244" i="5"/>
  <c r="CN241" i="5"/>
  <c r="CM241" i="5"/>
  <c r="CL241" i="5"/>
  <c r="CK241" i="5"/>
  <c r="CJ241" i="5"/>
  <c r="CI241" i="5"/>
  <c r="CH241" i="5"/>
  <c r="CG241" i="5"/>
  <c r="CF241" i="5"/>
  <c r="CE241" i="5"/>
  <c r="CD241" i="5"/>
  <c r="CC241" i="5"/>
  <c r="CB241" i="5"/>
  <c r="CA241" i="5"/>
  <c r="BZ241" i="5"/>
  <c r="BY241" i="5"/>
  <c r="BX241" i="5"/>
  <c r="BW241" i="5"/>
  <c r="BV241" i="5"/>
  <c r="BU241" i="5"/>
  <c r="BT241" i="5"/>
  <c r="BS241" i="5"/>
  <c r="BR241" i="5"/>
  <c r="BQ241" i="5"/>
  <c r="BP241" i="5"/>
  <c r="BO241" i="5"/>
  <c r="BN241" i="5"/>
  <c r="BM241" i="5"/>
  <c r="BL241" i="5"/>
  <c r="BK241" i="5"/>
  <c r="BJ241" i="5"/>
  <c r="BI241" i="5"/>
  <c r="BH241" i="5"/>
  <c r="BG241" i="5"/>
  <c r="BF241" i="5"/>
  <c r="BE241" i="5"/>
  <c r="BD241" i="5"/>
  <c r="BC241" i="5"/>
  <c r="BB241" i="5"/>
  <c r="BA241" i="5"/>
  <c r="AZ241" i="5"/>
  <c r="AY241" i="5"/>
  <c r="AX241" i="5"/>
  <c r="AW241" i="5"/>
  <c r="AV241" i="5"/>
  <c r="AU241" i="5"/>
  <c r="AT241" i="5"/>
  <c r="AS241" i="5"/>
  <c r="AR241" i="5"/>
  <c r="AQ241" i="5"/>
  <c r="AP241" i="5"/>
  <c r="AO241" i="5"/>
  <c r="AN241" i="5"/>
  <c r="AM241" i="5"/>
  <c r="AL241" i="5"/>
  <c r="AK241" i="5"/>
  <c r="AJ241" i="5"/>
  <c r="AI241" i="5"/>
  <c r="AH241" i="5"/>
  <c r="AG241" i="5"/>
  <c r="AF241" i="5"/>
  <c r="AE241" i="5"/>
  <c r="AD241" i="5"/>
  <c r="AC241" i="5"/>
  <c r="AB241" i="5"/>
  <c r="AA241" i="5"/>
  <c r="Z241" i="5"/>
  <c r="Y241" i="5"/>
  <c r="X241" i="5"/>
  <c r="W241" i="5"/>
  <c r="V241" i="5"/>
  <c r="U241" i="5"/>
  <c r="CN234" i="5"/>
  <c r="CM234" i="5"/>
  <c r="CL234" i="5"/>
  <c r="CK234" i="5"/>
  <c r="CJ234" i="5"/>
  <c r="CI234" i="5"/>
  <c r="CH234" i="5"/>
  <c r="CG234" i="5"/>
  <c r="CF234" i="5"/>
  <c r="CE234" i="5"/>
  <c r="CD234" i="5"/>
  <c r="CC234" i="5"/>
  <c r="CB234" i="5"/>
  <c r="CA234" i="5"/>
  <c r="BZ234" i="5"/>
  <c r="BY234" i="5"/>
  <c r="BX234" i="5"/>
  <c r="BW234" i="5"/>
  <c r="BV234" i="5"/>
  <c r="BU234" i="5"/>
  <c r="BT234" i="5"/>
  <c r="BS234" i="5"/>
  <c r="BR234" i="5"/>
  <c r="BQ234" i="5"/>
  <c r="BP234" i="5"/>
  <c r="BO234" i="5"/>
  <c r="BN234" i="5"/>
  <c r="BM234" i="5"/>
  <c r="BL234" i="5"/>
  <c r="BK234" i="5"/>
  <c r="BJ234" i="5"/>
  <c r="BI234" i="5"/>
  <c r="BH234" i="5"/>
  <c r="BG234" i="5"/>
  <c r="BF234" i="5"/>
  <c r="BE234" i="5"/>
  <c r="BD234" i="5"/>
  <c r="BC234" i="5"/>
  <c r="BB234" i="5"/>
  <c r="BA234" i="5"/>
  <c r="AZ234" i="5"/>
  <c r="AY234" i="5"/>
  <c r="AX234" i="5"/>
  <c r="AW234" i="5"/>
  <c r="AV234" i="5"/>
  <c r="AU234" i="5"/>
  <c r="AT234" i="5"/>
  <c r="AS234" i="5"/>
  <c r="AR234" i="5"/>
  <c r="AQ234" i="5"/>
  <c r="AP234" i="5"/>
  <c r="AO234" i="5"/>
  <c r="AN234" i="5"/>
  <c r="AM234" i="5"/>
  <c r="AL234" i="5"/>
  <c r="AK234" i="5"/>
  <c r="AJ234" i="5"/>
  <c r="AI234" i="5"/>
  <c r="AH234" i="5"/>
  <c r="AG234" i="5"/>
  <c r="AF234" i="5"/>
  <c r="AE234" i="5"/>
  <c r="AD234" i="5"/>
  <c r="AC234" i="5"/>
  <c r="AB234" i="5"/>
  <c r="AA234" i="5"/>
  <c r="Z234" i="5"/>
  <c r="Y234" i="5"/>
  <c r="X234" i="5"/>
  <c r="W234" i="5"/>
  <c r="V234" i="5"/>
  <c r="U234" i="5"/>
  <c r="B232" i="5"/>
  <c r="P229" i="5"/>
  <c r="O229" i="5"/>
  <c r="N229" i="5"/>
  <c r="M229" i="5"/>
  <c r="L229" i="5"/>
  <c r="K229" i="5"/>
  <c r="B224" i="5"/>
  <c r="P221" i="5"/>
  <c r="O221" i="5"/>
  <c r="N221" i="5"/>
  <c r="M221" i="5"/>
  <c r="L221" i="5"/>
  <c r="K221" i="5"/>
  <c r="P212" i="5"/>
  <c r="M212" i="5"/>
  <c r="P211" i="5"/>
  <c r="O211" i="5"/>
  <c r="O212" i="5" s="1"/>
  <c r="N211" i="5"/>
  <c r="N212" i="5" s="1"/>
  <c r="M211" i="5"/>
  <c r="L211" i="5"/>
  <c r="L212" i="5" s="1"/>
  <c r="K211" i="5"/>
  <c r="K212" i="5" s="1"/>
  <c r="P202" i="5"/>
  <c r="M202" i="5"/>
  <c r="P201" i="5"/>
  <c r="O201" i="5"/>
  <c r="O202" i="5" s="1"/>
  <c r="N201" i="5"/>
  <c r="N202" i="5" s="1"/>
  <c r="M201" i="5"/>
  <c r="L201" i="5"/>
  <c r="L202" i="5" s="1"/>
  <c r="K201" i="5"/>
  <c r="K202" i="5" s="1"/>
  <c r="L151" i="5"/>
  <c r="M151" i="5" s="1"/>
  <c r="N151" i="5" s="1"/>
  <c r="O151" i="5" s="1"/>
  <c r="P151" i="5" s="1"/>
  <c r="P114" i="5"/>
  <c r="P114" i="5" a="1"/>
  <c r="O114" i="5" a="1"/>
  <c r="O114" i="5" s="1"/>
  <c r="N114" i="5"/>
  <c r="N114" i="5" a="1"/>
  <c r="M114" i="5"/>
  <c r="M114" i="5" a="1"/>
  <c r="L114" i="5" a="1"/>
  <c r="L114" i="5" s="1"/>
  <c r="K114" i="5"/>
  <c r="K114" i="5" a="1"/>
  <c r="P108" i="5"/>
  <c r="P108" i="5" a="1"/>
  <c r="O108" i="5" a="1"/>
  <c r="O108" i="5" s="1"/>
  <c r="N108" i="5"/>
  <c r="N108" i="5" a="1"/>
  <c r="M108" i="5"/>
  <c r="M108" i="5" a="1"/>
  <c r="L108" i="5"/>
  <c r="L108" i="5" a="1"/>
  <c r="K108" i="5"/>
  <c r="K108" i="5" a="1"/>
  <c r="I95" i="5"/>
  <c r="I96" i="5" s="1"/>
  <c r="I97" i="5" s="1"/>
  <c r="I98" i="5" s="1"/>
  <c r="I99" i="5" s="1"/>
  <c r="I100" i="5" s="1"/>
  <c r="I101" i="5" s="1"/>
  <c r="I102" i="5" s="1"/>
  <c r="I103" i="5" s="1"/>
  <c r="I104" i="5" s="1"/>
  <c r="I94" i="5"/>
  <c r="L69" i="5"/>
  <c r="K69" i="5"/>
  <c r="CN37" i="5"/>
  <c r="CM37" i="5"/>
  <c r="CL37" i="5"/>
  <c r="CK37" i="5"/>
  <c r="CJ37" i="5"/>
  <c r="CI37" i="5"/>
  <c r="CH37" i="5"/>
  <c r="CG37" i="5"/>
  <c r="CF37" i="5"/>
  <c r="CE37" i="5"/>
  <c r="CD37" i="5"/>
  <c r="CC37" i="5"/>
  <c r="CB37" i="5"/>
  <c r="CA37" i="5"/>
  <c r="BZ37" i="5"/>
  <c r="BY37" i="5"/>
  <c r="BX37" i="5"/>
  <c r="BW37" i="5"/>
  <c r="BV37" i="5"/>
  <c r="BU37" i="5"/>
  <c r="BT37" i="5"/>
  <c r="BS37" i="5"/>
  <c r="BR37" i="5"/>
  <c r="BQ37" i="5"/>
  <c r="BP37" i="5"/>
  <c r="BO37" i="5"/>
  <c r="BN37" i="5"/>
  <c r="BM37" i="5"/>
  <c r="BL37" i="5"/>
  <c r="BK37" i="5"/>
  <c r="BJ37" i="5"/>
  <c r="BI37" i="5"/>
  <c r="BH37" i="5"/>
  <c r="BG37" i="5"/>
  <c r="BF37" i="5"/>
  <c r="BE37" i="5"/>
  <c r="BD37" i="5"/>
  <c r="BC37" i="5"/>
  <c r="BB37" i="5"/>
  <c r="BA37" i="5"/>
  <c r="AZ37" i="5"/>
  <c r="AY37" i="5"/>
  <c r="AX37" i="5"/>
  <c r="AW37" i="5"/>
  <c r="AV37" i="5"/>
  <c r="AU37" i="5"/>
  <c r="AT37" i="5"/>
  <c r="AS37" i="5"/>
  <c r="AR37" i="5"/>
  <c r="AQ37" i="5"/>
  <c r="AP37" i="5"/>
  <c r="AO37" i="5"/>
  <c r="AN37" i="5"/>
  <c r="AM37" i="5"/>
  <c r="AL37" i="5"/>
  <c r="AK37" i="5"/>
  <c r="AJ37" i="5"/>
  <c r="AI37" i="5"/>
  <c r="AH37" i="5"/>
  <c r="AG37" i="5"/>
  <c r="AF37" i="5"/>
  <c r="AE37" i="5"/>
  <c r="AD37" i="5"/>
  <c r="AC37" i="5"/>
  <c r="AB37" i="5"/>
  <c r="AA37" i="5"/>
  <c r="Z37" i="5"/>
  <c r="Y37" i="5"/>
  <c r="X37" i="5"/>
  <c r="W37" i="5"/>
  <c r="V37" i="5"/>
  <c r="U37" i="5"/>
  <c r="CN35" i="5"/>
  <c r="CM35" i="5"/>
  <c r="CL35" i="5"/>
  <c r="CK35" i="5"/>
  <c r="CJ35" i="5"/>
  <c r="CI35" i="5"/>
  <c r="CH35" i="5"/>
  <c r="CG35" i="5"/>
  <c r="CF35" i="5"/>
  <c r="CE35" i="5"/>
  <c r="CD35" i="5"/>
  <c r="CC35" i="5"/>
  <c r="CB35" i="5"/>
  <c r="CA35" i="5"/>
  <c r="BZ35" i="5"/>
  <c r="BY35" i="5"/>
  <c r="BX35" i="5"/>
  <c r="BW35" i="5"/>
  <c r="BV35" i="5"/>
  <c r="BU35" i="5"/>
  <c r="BT35" i="5"/>
  <c r="BS35" i="5"/>
  <c r="BR35" i="5"/>
  <c r="BQ35" i="5"/>
  <c r="BP35" i="5"/>
  <c r="BO35" i="5"/>
  <c r="BN35" i="5"/>
  <c r="BM35" i="5"/>
  <c r="BL35" i="5"/>
  <c r="BK35" i="5"/>
  <c r="BJ35" i="5"/>
  <c r="BI35" i="5"/>
  <c r="BH35" i="5"/>
  <c r="BG35" i="5"/>
  <c r="BF35" i="5"/>
  <c r="BE35" i="5"/>
  <c r="BD35" i="5"/>
  <c r="BC35" i="5"/>
  <c r="BB35" i="5"/>
  <c r="BA35" i="5"/>
  <c r="AZ35" i="5"/>
  <c r="AY35" i="5"/>
  <c r="AX35" i="5"/>
  <c r="AW35" i="5"/>
  <c r="AV35" i="5"/>
  <c r="AU35" i="5"/>
  <c r="AT35" i="5"/>
  <c r="AS35" i="5"/>
  <c r="AR35" i="5"/>
  <c r="AQ35" i="5"/>
  <c r="AP35" i="5"/>
  <c r="AO35" i="5"/>
  <c r="AN35" i="5"/>
  <c r="AM35" i="5"/>
  <c r="AL35" i="5"/>
  <c r="AK35" i="5"/>
  <c r="AJ35" i="5"/>
  <c r="AI35" i="5"/>
  <c r="AH35" i="5"/>
  <c r="AG35" i="5"/>
  <c r="AF35" i="5"/>
  <c r="AE35" i="5"/>
  <c r="AD35" i="5"/>
  <c r="AC35" i="5"/>
  <c r="AB35" i="5"/>
  <c r="AA35" i="5"/>
  <c r="Z35" i="5"/>
  <c r="Y35" i="5"/>
  <c r="X35" i="5"/>
  <c r="W35" i="5"/>
  <c r="V35" i="5"/>
  <c r="U35" i="5"/>
  <c r="CN34" i="5"/>
  <c r="CM34" i="5"/>
  <c r="CL34" i="5"/>
  <c r="CK34" i="5"/>
  <c r="CJ34" i="5"/>
  <c r="CI34" i="5"/>
  <c r="CH34" i="5"/>
  <c r="CG34" i="5"/>
  <c r="CF34" i="5"/>
  <c r="CE34" i="5"/>
  <c r="CD34" i="5"/>
  <c r="CC34" i="5"/>
  <c r="CB34" i="5"/>
  <c r="CA34" i="5"/>
  <c r="BZ34" i="5"/>
  <c r="BY34" i="5"/>
  <c r="BX34" i="5"/>
  <c r="BW34" i="5"/>
  <c r="BV34" i="5"/>
  <c r="BU34" i="5"/>
  <c r="BT34" i="5"/>
  <c r="BS34" i="5"/>
  <c r="BR34" i="5"/>
  <c r="BQ34" i="5"/>
  <c r="BP34" i="5"/>
  <c r="BO34" i="5"/>
  <c r="BN34" i="5"/>
  <c r="BM34" i="5"/>
  <c r="BL34" i="5"/>
  <c r="BK34" i="5"/>
  <c r="BJ34" i="5"/>
  <c r="BI34" i="5"/>
  <c r="BH34" i="5"/>
  <c r="BG34" i="5"/>
  <c r="BF34" i="5"/>
  <c r="BE34" i="5"/>
  <c r="BD34" i="5"/>
  <c r="BC34" i="5"/>
  <c r="BB34" i="5"/>
  <c r="BA34" i="5"/>
  <c r="AZ34" i="5"/>
  <c r="AY34" i="5"/>
  <c r="AX34" i="5"/>
  <c r="AW34" i="5"/>
  <c r="AV34" i="5"/>
  <c r="AU34" i="5"/>
  <c r="AT34" i="5"/>
  <c r="AS34" i="5"/>
  <c r="AR34" i="5"/>
  <c r="AQ34" i="5"/>
  <c r="AP34" i="5"/>
  <c r="AO34" i="5"/>
  <c r="AN34" i="5"/>
  <c r="AM34" i="5"/>
  <c r="AL34" i="5"/>
  <c r="AK34" i="5"/>
  <c r="AJ34" i="5"/>
  <c r="AI34" i="5"/>
  <c r="AH34" i="5"/>
  <c r="AG34" i="5"/>
  <c r="AF34" i="5"/>
  <c r="AE34" i="5"/>
  <c r="AD34" i="5"/>
  <c r="AC34" i="5"/>
  <c r="AB34" i="5"/>
  <c r="AA34" i="5"/>
  <c r="Z34" i="5"/>
  <c r="Y34" i="5"/>
  <c r="X34" i="5"/>
  <c r="W34" i="5"/>
  <c r="V34" i="5"/>
  <c r="U34" i="5"/>
  <c r="C33" i="5"/>
  <c r="CN32" i="5"/>
  <c r="CM32" i="5"/>
  <c r="CL32" i="5"/>
  <c r="CK32" i="5"/>
  <c r="CJ32" i="5"/>
  <c r="CI32" i="5"/>
  <c r="CH32" i="5"/>
  <c r="CG32" i="5"/>
  <c r="CF32" i="5"/>
  <c r="CE32" i="5"/>
  <c r="CD32" i="5"/>
  <c r="CC32" i="5"/>
  <c r="CB32" i="5"/>
  <c r="CA32" i="5"/>
  <c r="BZ32" i="5"/>
  <c r="BY32" i="5"/>
  <c r="BX32" i="5"/>
  <c r="BW32" i="5"/>
  <c r="BV32" i="5"/>
  <c r="BU32" i="5"/>
  <c r="BT32" i="5"/>
  <c r="BS32" i="5"/>
  <c r="BR32" i="5"/>
  <c r="BQ32" i="5"/>
  <c r="BP32" i="5"/>
  <c r="BO32" i="5"/>
  <c r="BN32" i="5"/>
  <c r="BM32" i="5"/>
  <c r="BL32" i="5"/>
  <c r="BK32" i="5"/>
  <c r="BJ32" i="5"/>
  <c r="BI32" i="5"/>
  <c r="BH32" i="5"/>
  <c r="BG32" i="5"/>
  <c r="BF32" i="5"/>
  <c r="BE32" i="5"/>
  <c r="BD32" i="5"/>
  <c r="BC32" i="5"/>
  <c r="BB32" i="5"/>
  <c r="BA32" i="5"/>
  <c r="AZ32" i="5"/>
  <c r="AY32" i="5"/>
  <c r="AX32" i="5"/>
  <c r="AW32" i="5"/>
  <c r="AV32" i="5"/>
  <c r="AU32" i="5"/>
  <c r="AT32" i="5"/>
  <c r="AS32" i="5"/>
  <c r="AR32" i="5"/>
  <c r="AQ32" i="5"/>
  <c r="AP32" i="5"/>
  <c r="AO32" i="5"/>
  <c r="AN32" i="5"/>
  <c r="AM32" i="5"/>
  <c r="AL32" i="5"/>
  <c r="AK32" i="5"/>
  <c r="AJ32" i="5"/>
  <c r="AI32" i="5"/>
  <c r="AH32" i="5"/>
  <c r="AG32" i="5"/>
  <c r="AF32" i="5"/>
  <c r="AE32" i="5"/>
  <c r="AD32" i="5"/>
  <c r="AC32" i="5"/>
  <c r="AB32" i="5"/>
  <c r="AA32" i="5"/>
  <c r="Z32" i="5"/>
  <c r="Y32" i="5"/>
  <c r="X32" i="5"/>
  <c r="W32" i="5"/>
  <c r="V32" i="5"/>
  <c r="U32" i="5"/>
  <c r="CN31" i="5"/>
  <c r="CN1068" i="5" s="1"/>
  <c r="CM31" i="5"/>
  <c r="CM1068" i="5" s="1"/>
  <c r="CL31" i="5"/>
  <c r="CL1068" i="5" s="1"/>
  <c r="CK31" i="5"/>
  <c r="CK1068" i="5" s="1"/>
  <c r="CJ31" i="5"/>
  <c r="CJ1068" i="5" s="1"/>
  <c r="CI31" i="5"/>
  <c r="CI1068" i="5" s="1"/>
  <c r="CH31" i="5"/>
  <c r="CH1068" i="5" s="1"/>
  <c r="CG31" i="5"/>
  <c r="CG1068" i="5" s="1"/>
  <c r="CF31" i="5"/>
  <c r="CF1068" i="5" s="1"/>
  <c r="CE31" i="5"/>
  <c r="CE1068" i="5" s="1"/>
  <c r="CD31" i="5"/>
  <c r="CD1068" i="5" s="1"/>
  <c r="CC31" i="5"/>
  <c r="CC1068" i="5" s="1"/>
  <c r="CB31" i="5"/>
  <c r="CB1068" i="5" s="1"/>
  <c r="CA31" i="5"/>
  <c r="CA1068" i="5" s="1"/>
  <c r="BZ31" i="5"/>
  <c r="BZ1068" i="5" s="1"/>
  <c r="BY31" i="5"/>
  <c r="BY1068" i="5" s="1"/>
  <c r="BX31" i="5"/>
  <c r="BX1068" i="5" s="1"/>
  <c r="BW31" i="5"/>
  <c r="BW1068" i="5" s="1"/>
  <c r="BV31" i="5"/>
  <c r="BV1068" i="5" s="1"/>
  <c r="BU31" i="5"/>
  <c r="BU1068" i="5" s="1"/>
  <c r="BT31" i="5"/>
  <c r="BT1068" i="5" s="1"/>
  <c r="BS31" i="5"/>
  <c r="BS1068" i="5" s="1"/>
  <c r="BR31" i="5"/>
  <c r="BR1068" i="5" s="1"/>
  <c r="BQ31" i="5"/>
  <c r="BQ1068" i="5" s="1"/>
  <c r="BP31" i="5"/>
  <c r="BP1068" i="5" s="1"/>
  <c r="BO31" i="5"/>
  <c r="BO1068" i="5" s="1"/>
  <c r="BN31" i="5"/>
  <c r="BN1068" i="5" s="1"/>
  <c r="BM31" i="5"/>
  <c r="BM1068" i="5" s="1"/>
  <c r="BL31" i="5"/>
  <c r="BL1068" i="5" s="1"/>
  <c r="BK31" i="5"/>
  <c r="BK1068" i="5" s="1"/>
  <c r="BJ31" i="5"/>
  <c r="BJ1068" i="5" s="1"/>
  <c r="BI31" i="5"/>
  <c r="BI1068" i="5" s="1"/>
  <c r="BH31" i="5"/>
  <c r="BH1068" i="5" s="1"/>
  <c r="BG31" i="5"/>
  <c r="BG1068" i="5" s="1"/>
  <c r="BF31" i="5"/>
  <c r="BF1068" i="5" s="1"/>
  <c r="BE31" i="5"/>
  <c r="BE1068" i="5" s="1"/>
  <c r="BD31" i="5"/>
  <c r="BD1068" i="5" s="1"/>
  <c r="BC31" i="5"/>
  <c r="BC1068" i="5" s="1"/>
  <c r="BB31" i="5"/>
  <c r="BB1068" i="5" s="1"/>
  <c r="BA31" i="5"/>
  <c r="BA1068" i="5" s="1"/>
  <c r="AZ31" i="5"/>
  <c r="AZ1068" i="5" s="1"/>
  <c r="AY31" i="5"/>
  <c r="AY1068" i="5" s="1"/>
  <c r="AX31" i="5"/>
  <c r="AX1068" i="5" s="1"/>
  <c r="AW31" i="5"/>
  <c r="AW1068" i="5" s="1"/>
  <c r="AV31" i="5"/>
  <c r="AV1068" i="5" s="1"/>
  <c r="AU31" i="5"/>
  <c r="AU1068" i="5" s="1"/>
  <c r="AT31" i="5"/>
  <c r="AT1068" i="5" s="1"/>
  <c r="AS31" i="5"/>
  <c r="AS1068" i="5" s="1"/>
  <c r="AR31" i="5"/>
  <c r="AR1068" i="5" s="1"/>
  <c r="AQ31" i="5"/>
  <c r="AQ1068" i="5" s="1"/>
  <c r="AP31" i="5"/>
  <c r="AP1068" i="5" s="1"/>
  <c r="AO31" i="5"/>
  <c r="AO1068" i="5" s="1"/>
  <c r="AN31" i="5"/>
  <c r="AN1068" i="5" s="1"/>
  <c r="AM31" i="5"/>
  <c r="AM1068" i="5" s="1"/>
  <c r="AL31" i="5"/>
  <c r="AL1068" i="5" s="1"/>
  <c r="AK31" i="5"/>
  <c r="AK1068" i="5" s="1"/>
  <c r="AJ31" i="5"/>
  <c r="AJ1068" i="5" s="1"/>
  <c r="AI31" i="5"/>
  <c r="AI1068" i="5" s="1"/>
  <c r="AH31" i="5"/>
  <c r="AH1068" i="5" s="1"/>
  <c r="AG31" i="5"/>
  <c r="AG1068" i="5" s="1"/>
  <c r="AF31" i="5"/>
  <c r="AF1068" i="5" s="1"/>
  <c r="AE31" i="5"/>
  <c r="AE1068" i="5" s="1"/>
  <c r="AD31" i="5"/>
  <c r="AD1068" i="5" s="1"/>
  <c r="AC31" i="5"/>
  <c r="AC1068" i="5" s="1"/>
  <c r="AB31" i="5"/>
  <c r="AB1068" i="5" s="1"/>
  <c r="AA31" i="5"/>
  <c r="AA1068" i="5" s="1"/>
  <c r="Z31" i="5"/>
  <c r="Z1068" i="5" s="1"/>
  <c r="Y31" i="5"/>
  <c r="Y1068" i="5" s="1"/>
  <c r="X31" i="5"/>
  <c r="X1068" i="5" s="1"/>
  <c r="W31" i="5"/>
  <c r="W1068" i="5" s="1"/>
  <c r="V31" i="5"/>
  <c r="V1068" i="5" s="1"/>
  <c r="U31" i="5"/>
  <c r="U1068" i="5" s="1"/>
  <c r="CN30" i="5"/>
  <c r="CM30" i="5"/>
  <c r="CL30" i="5"/>
  <c r="CK30" i="5"/>
  <c r="CJ30" i="5"/>
  <c r="CI30" i="5"/>
  <c r="CH30" i="5"/>
  <c r="CG30" i="5"/>
  <c r="CF30" i="5"/>
  <c r="CE30" i="5"/>
  <c r="CD30" i="5"/>
  <c r="CC30" i="5"/>
  <c r="CB30" i="5"/>
  <c r="CA30" i="5"/>
  <c r="BZ30" i="5"/>
  <c r="BY30" i="5"/>
  <c r="BX30" i="5"/>
  <c r="BW30" i="5"/>
  <c r="BV30" i="5"/>
  <c r="BU30" i="5"/>
  <c r="BT30" i="5"/>
  <c r="BS30" i="5"/>
  <c r="BR30" i="5"/>
  <c r="BQ30" i="5"/>
  <c r="BP30" i="5"/>
  <c r="BO30" i="5"/>
  <c r="BN30" i="5"/>
  <c r="BM30" i="5"/>
  <c r="BL30" i="5"/>
  <c r="BK30" i="5"/>
  <c r="BJ30" i="5"/>
  <c r="BI30" i="5"/>
  <c r="BH30" i="5"/>
  <c r="BG30" i="5"/>
  <c r="BF30" i="5"/>
  <c r="BE30" i="5"/>
  <c r="BD30" i="5"/>
  <c r="BC30" i="5"/>
  <c r="BB30" i="5"/>
  <c r="BA30" i="5"/>
  <c r="AZ30" i="5"/>
  <c r="AY30" i="5"/>
  <c r="AX30" i="5"/>
  <c r="AW30" i="5"/>
  <c r="AV30" i="5"/>
  <c r="AU30" i="5"/>
  <c r="AT30" i="5"/>
  <c r="AS30" i="5"/>
  <c r="AR30" i="5"/>
  <c r="AQ30" i="5"/>
  <c r="AP30" i="5"/>
  <c r="AO30" i="5"/>
  <c r="AN30" i="5"/>
  <c r="AM30" i="5"/>
  <c r="AL30" i="5"/>
  <c r="AK30" i="5"/>
  <c r="AJ30" i="5"/>
  <c r="AI30" i="5"/>
  <c r="AH30" i="5"/>
  <c r="AG30" i="5"/>
  <c r="AF30" i="5"/>
  <c r="AE30" i="5"/>
  <c r="AD30" i="5"/>
  <c r="AC30" i="5"/>
  <c r="AB30" i="5"/>
  <c r="AA30" i="5"/>
  <c r="Z30" i="5"/>
  <c r="Y30" i="5"/>
  <c r="X30" i="5"/>
  <c r="W30" i="5"/>
  <c r="V30" i="5"/>
  <c r="U30" i="5"/>
  <c r="CN29" i="5"/>
  <c r="CM29" i="5"/>
  <c r="CN498" i="5" s="1"/>
  <c r="CL29" i="5"/>
  <c r="CM498" i="5" s="1"/>
  <c r="CK29" i="5"/>
  <c r="CL498" i="5" s="1"/>
  <c r="CJ29" i="5"/>
  <c r="CK498" i="5" s="1"/>
  <c r="CI29" i="5"/>
  <c r="CJ498" i="5" s="1"/>
  <c r="CH29" i="5"/>
  <c r="CI498" i="5" s="1"/>
  <c r="CG29" i="5"/>
  <c r="CH498" i="5" s="1"/>
  <c r="CF29" i="5"/>
  <c r="CG498" i="5" s="1"/>
  <c r="CE29" i="5"/>
  <c r="CF498" i="5" s="1"/>
  <c r="CD29" i="5"/>
  <c r="CE498" i="5" s="1"/>
  <c r="CC29" i="5"/>
  <c r="CD498" i="5" s="1"/>
  <c r="CB29" i="5"/>
  <c r="CC498" i="5" s="1"/>
  <c r="CA29" i="5"/>
  <c r="CB498" i="5" s="1"/>
  <c r="BZ29" i="5"/>
  <c r="CA498" i="5" s="1"/>
  <c r="BY29" i="5"/>
  <c r="BZ498" i="5" s="1"/>
  <c r="BX29" i="5"/>
  <c r="BY498" i="5" s="1"/>
  <c r="BW29" i="5"/>
  <c r="BX498" i="5" s="1"/>
  <c r="BV29" i="5"/>
  <c r="BW498" i="5" s="1"/>
  <c r="BU29" i="5"/>
  <c r="BV498" i="5" s="1"/>
  <c r="BT29" i="5"/>
  <c r="BU498" i="5" s="1"/>
  <c r="BS29" i="5"/>
  <c r="BT498" i="5" s="1"/>
  <c r="BR29" i="5"/>
  <c r="BS498" i="5" s="1"/>
  <c r="BQ29" i="5"/>
  <c r="BR498" i="5" s="1"/>
  <c r="BP29" i="5"/>
  <c r="BQ498" i="5" s="1"/>
  <c r="BO29" i="5"/>
  <c r="BP498" i="5" s="1"/>
  <c r="BN29" i="5"/>
  <c r="BO498" i="5" s="1"/>
  <c r="BM29" i="5"/>
  <c r="BN498" i="5" s="1"/>
  <c r="BL29" i="5"/>
  <c r="BM498" i="5" s="1"/>
  <c r="BK29" i="5"/>
  <c r="BL498" i="5" s="1"/>
  <c r="BJ29" i="5"/>
  <c r="BK498" i="5" s="1"/>
  <c r="BI29" i="5"/>
  <c r="BJ498" i="5" s="1"/>
  <c r="BH29" i="5"/>
  <c r="BI498" i="5" s="1"/>
  <c r="BG29" i="5"/>
  <c r="BH498" i="5" s="1"/>
  <c r="BF29" i="5"/>
  <c r="BG498" i="5" s="1"/>
  <c r="BE29" i="5"/>
  <c r="BF498" i="5" s="1"/>
  <c r="BD29" i="5"/>
  <c r="BE498" i="5" s="1"/>
  <c r="BC29" i="5"/>
  <c r="BD498" i="5" s="1"/>
  <c r="BB29" i="5"/>
  <c r="BC498" i="5" s="1"/>
  <c r="BA29" i="5"/>
  <c r="BB498" i="5" s="1"/>
  <c r="AZ29" i="5"/>
  <c r="BA498" i="5" s="1"/>
  <c r="AY29" i="5"/>
  <c r="AZ498" i="5" s="1"/>
  <c r="AX29" i="5"/>
  <c r="AY498" i="5" s="1"/>
  <c r="AW29" i="5"/>
  <c r="AX498" i="5" s="1"/>
  <c r="AV29" i="5"/>
  <c r="AW498" i="5" s="1"/>
  <c r="AU29" i="5"/>
  <c r="AV498" i="5" s="1"/>
  <c r="AT29" i="5"/>
  <c r="AU498" i="5" s="1"/>
  <c r="AS29" i="5"/>
  <c r="AT498" i="5" s="1"/>
  <c r="AR29" i="5"/>
  <c r="AS498" i="5" s="1"/>
  <c r="AQ29" i="5"/>
  <c r="AR498" i="5" s="1"/>
  <c r="AP29" i="5"/>
  <c r="AQ498" i="5" s="1"/>
  <c r="AO29" i="5"/>
  <c r="AP498" i="5" s="1"/>
  <c r="AN29" i="5"/>
  <c r="AO498" i="5" s="1"/>
  <c r="AM29" i="5"/>
  <c r="AN498" i="5" s="1"/>
  <c r="AL29" i="5"/>
  <c r="AM498" i="5" s="1"/>
  <c r="AK29" i="5"/>
  <c r="AL498" i="5" s="1"/>
  <c r="AJ29" i="5"/>
  <c r="AK498" i="5" s="1"/>
  <c r="AI29" i="5"/>
  <c r="AJ498" i="5" s="1"/>
  <c r="AH29" i="5"/>
  <c r="AI498" i="5" s="1"/>
  <c r="AG29" i="5"/>
  <c r="AH498" i="5" s="1"/>
  <c r="AF29" i="5"/>
  <c r="AG498" i="5" s="1"/>
  <c r="AE29" i="5"/>
  <c r="AF498" i="5" s="1"/>
  <c r="AD29" i="5"/>
  <c r="AE498" i="5" s="1"/>
  <c r="AC29" i="5"/>
  <c r="AD498" i="5" s="1"/>
  <c r="AB29" i="5"/>
  <c r="AC498" i="5" s="1"/>
  <c r="AA29" i="5"/>
  <c r="AB498" i="5" s="1"/>
  <c r="Z29" i="5"/>
  <c r="AA498" i="5" s="1"/>
  <c r="Y29" i="5"/>
  <c r="Z498" i="5" s="1"/>
  <c r="X29" i="5"/>
  <c r="Y498" i="5" s="1"/>
  <c r="W29" i="5"/>
  <c r="X498" i="5" s="1"/>
  <c r="V29" i="5"/>
  <c r="W498" i="5" s="1"/>
  <c r="U29" i="5"/>
  <c r="V498" i="5" s="1"/>
  <c r="C28" i="5"/>
  <c r="CN10" i="5"/>
  <c r="CM10" i="5"/>
  <c r="CL10" i="5"/>
  <c r="CK10" i="5"/>
  <c r="CJ10" i="5"/>
  <c r="CI10" i="5"/>
  <c r="CH10" i="5"/>
  <c r="CG10" i="5"/>
  <c r="CF10" i="5"/>
  <c r="CE10" i="5"/>
  <c r="CD10" i="5"/>
  <c r="CC10" i="5"/>
  <c r="CB10" i="5"/>
  <c r="CA10" i="5"/>
  <c r="BZ10" i="5"/>
  <c r="BY10" i="5"/>
  <c r="BX10" i="5"/>
  <c r="BW10" i="5"/>
  <c r="BV10" i="5"/>
  <c r="BU10" i="5"/>
  <c r="BT10" i="5"/>
  <c r="BS10" i="5"/>
  <c r="BR10" i="5"/>
  <c r="BQ10" i="5"/>
  <c r="BP10" i="5"/>
  <c r="BO10" i="5"/>
  <c r="BN10" i="5"/>
  <c r="BM10" i="5"/>
  <c r="BL10" i="5"/>
  <c r="BK10" i="5"/>
  <c r="BJ10" i="5"/>
  <c r="BI10" i="5"/>
  <c r="BH10" i="5"/>
  <c r="BG10" i="5"/>
  <c r="BF10" i="5"/>
  <c r="BE10" i="5"/>
  <c r="BD10" i="5"/>
  <c r="BC10" i="5"/>
  <c r="BB10" i="5"/>
  <c r="BA10" i="5"/>
  <c r="AZ10" i="5"/>
  <c r="AY10" i="5"/>
  <c r="AX10" i="5"/>
  <c r="AW10" i="5"/>
  <c r="AV10" i="5"/>
  <c r="AU10" i="5"/>
  <c r="AT10" i="5"/>
  <c r="AS10" i="5"/>
  <c r="AR10" i="5"/>
  <c r="AQ10" i="5"/>
  <c r="AP10" i="5"/>
  <c r="AO10" i="5"/>
  <c r="AN10" i="5"/>
  <c r="AM10" i="5"/>
  <c r="AL10" i="5"/>
  <c r="AK10" i="5"/>
  <c r="AJ10" i="5"/>
  <c r="AI10" i="5"/>
  <c r="AH10" i="5"/>
  <c r="AG10" i="5"/>
  <c r="AF10" i="5"/>
  <c r="AE10" i="5"/>
  <c r="AD10" i="5"/>
  <c r="AC10" i="5"/>
  <c r="AB10" i="5"/>
  <c r="AA10" i="5"/>
  <c r="Z10" i="5"/>
  <c r="Y10" i="5"/>
  <c r="X10" i="5"/>
  <c r="W10" i="5"/>
  <c r="V10" i="5"/>
  <c r="U10" i="5"/>
  <c r="T10" i="5"/>
  <c r="P10" i="5"/>
  <c r="O10" i="5"/>
  <c r="N10" i="5"/>
  <c r="M10" i="5"/>
  <c r="L10" i="5"/>
  <c r="K10" i="5"/>
  <c r="J10" i="5"/>
  <c r="B10" i="5"/>
  <c r="T9" i="5"/>
  <c r="P9" i="5"/>
  <c r="O9" i="5"/>
  <c r="N9" i="5"/>
  <c r="M9" i="5"/>
  <c r="L9" i="5"/>
  <c r="K9" i="5"/>
  <c r="J9" i="5"/>
  <c r="B9" i="5"/>
  <c r="U8" i="5"/>
  <c r="P8" i="5"/>
  <c r="O8" i="5"/>
  <c r="N8" i="5"/>
  <c r="M8" i="5"/>
  <c r="L8" i="5"/>
  <c r="K8" i="5"/>
  <c r="J8" i="5"/>
  <c r="B8" i="5"/>
  <c r="CG7" i="5"/>
  <c r="AI7" i="5"/>
  <c r="P7" i="5"/>
  <c r="O7" i="5"/>
  <c r="N7" i="5"/>
  <c r="M7" i="5"/>
  <c r="L7" i="5"/>
  <c r="K7" i="5"/>
  <c r="J7" i="5"/>
  <c r="B7" i="5"/>
  <c r="P6" i="5"/>
  <c r="O6" i="5"/>
  <c r="N6" i="5"/>
  <c r="M6" i="5"/>
  <c r="L6" i="5"/>
  <c r="K6" i="5"/>
  <c r="J6" i="5"/>
  <c r="B6" i="5"/>
  <c r="P5" i="5"/>
  <c r="O5" i="5"/>
  <c r="N5" i="5"/>
  <c r="M5" i="5"/>
  <c r="L5" i="5"/>
  <c r="K5" i="5"/>
  <c r="J5" i="5"/>
  <c r="B5" i="5"/>
  <c r="P4" i="5"/>
  <c r="O4" i="5"/>
  <c r="N4" i="5"/>
  <c r="M4" i="5"/>
  <c r="L4" i="5"/>
  <c r="K4" i="5"/>
  <c r="J4" i="5"/>
  <c r="B4" i="5"/>
  <c r="K3" i="5"/>
  <c r="J3" i="5"/>
  <c r="B3" i="5"/>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P10" i="2"/>
  <c r="O10" i="2"/>
  <c r="N10" i="2"/>
  <c r="M10" i="2"/>
  <c r="L10" i="2"/>
  <c r="K10" i="2"/>
  <c r="J10" i="2"/>
  <c r="B10" i="2"/>
  <c r="B9" i="2"/>
  <c r="U8" i="2"/>
  <c r="P8" i="2"/>
  <c r="O8" i="2"/>
  <c r="N8" i="2"/>
  <c r="M8" i="2"/>
  <c r="L8" i="2"/>
  <c r="K8" i="2"/>
  <c r="J8" i="2"/>
  <c r="B8" i="2"/>
  <c r="BG7" i="2"/>
  <c r="X7" i="2"/>
  <c r="P7" i="2"/>
  <c r="O7" i="2"/>
  <c r="N7" i="2"/>
  <c r="M7" i="2"/>
  <c r="L7" i="2"/>
  <c r="K7" i="2"/>
  <c r="J7" i="2"/>
  <c r="B7" i="2"/>
  <c r="P6" i="2"/>
  <c r="O6" i="2"/>
  <c r="N6" i="2"/>
  <c r="M6" i="2"/>
  <c r="L6" i="2"/>
  <c r="K6" i="2"/>
  <c r="J6" i="2"/>
  <c r="B6" i="2"/>
  <c r="P5" i="2"/>
  <c r="O5" i="2"/>
  <c r="N5" i="2"/>
  <c r="M5" i="2"/>
  <c r="L5" i="2"/>
  <c r="K5" i="2"/>
  <c r="J5" i="2"/>
  <c r="B5" i="2"/>
  <c r="P4" i="2"/>
  <c r="O4" i="2"/>
  <c r="N4" i="2"/>
  <c r="M4" i="2"/>
  <c r="L4" i="2"/>
  <c r="K4" i="2"/>
  <c r="J4" i="2"/>
  <c r="B4" i="2"/>
  <c r="K3" i="2"/>
  <c r="J3" i="2"/>
  <c r="B3" i="2"/>
  <c r="CN89" i="1"/>
  <c r="CM89" i="1"/>
  <c r="CL89" i="1"/>
  <c r="CK89" i="1"/>
  <c r="CJ89" i="1"/>
  <c r="CI89" i="1"/>
  <c r="CH89" i="1"/>
  <c r="CG89" i="1"/>
  <c r="CF89" i="1"/>
  <c r="CE89" i="1"/>
  <c r="CD89" i="1"/>
  <c r="CC89" i="1"/>
  <c r="CB89" i="1"/>
  <c r="CA89" i="1"/>
  <c r="BZ89" i="1"/>
  <c r="BY89"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AY89" i="1"/>
  <c r="AX89" i="1"/>
  <c r="AW89" i="1"/>
  <c r="AV89" i="1"/>
  <c r="AU89" i="1"/>
  <c r="AT89" i="1"/>
  <c r="AS89" i="1"/>
  <c r="AR89" i="1"/>
  <c r="AQ89" i="1"/>
  <c r="AP89" i="1"/>
  <c r="AO89" i="1"/>
  <c r="AN89" i="1"/>
  <c r="AM89" i="1"/>
  <c r="AL89" i="1"/>
  <c r="AK89" i="1"/>
  <c r="AJ89" i="1"/>
  <c r="AI89" i="1"/>
  <c r="AH89" i="1"/>
  <c r="AG89" i="1"/>
  <c r="AF89" i="1"/>
  <c r="AE89" i="1"/>
  <c r="AD89" i="1"/>
  <c r="AC89" i="1"/>
  <c r="AB89" i="1"/>
  <c r="AA89" i="1"/>
  <c r="Z89" i="1"/>
  <c r="Y89" i="1"/>
  <c r="X89" i="1"/>
  <c r="W89" i="1"/>
  <c r="V89" i="1"/>
  <c r="U89" i="1"/>
  <c r="T89"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AC83" i="1"/>
  <c r="AB83" i="1"/>
  <c r="AA83" i="1"/>
  <c r="Z83" i="1"/>
  <c r="Y83" i="1"/>
  <c r="X83" i="1"/>
  <c r="W83" i="1"/>
  <c r="V83" i="1"/>
  <c r="U83" i="1"/>
  <c r="T83"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CN59" i="1"/>
  <c r="CM59" i="1"/>
  <c r="CL59" i="1"/>
  <c r="CK59" i="1"/>
  <c r="CK61" i="1" s="1"/>
  <c r="CJ59" i="1"/>
  <c r="CJ61" i="1" s="1"/>
  <c r="CI59" i="1"/>
  <c r="CH59" i="1"/>
  <c r="CG59" i="1"/>
  <c r="CF59" i="1"/>
  <c r="CE59" i="1"/>
  <c r="CD59" i="1"/>
  <c r="CC59" i="1"/>
  <c r="CB59" i="1"/>
  <c r="CB61" i="1" s="1"/>
  <c r="CA59" i="1"/>
  <c r="CA61" i="1" s="1"/>
  <c r="BZ59" i="1"/>
  <c r="BZ61" i="1" s="1"/>
  <c r="BY59" i="1"/>
  <c r="BX59" i="1"/>
  <c r="BW59" i="1"/>
  <c r="BV59" i="1"/>
  <c r="BU59" i="1"/>
  <c r="BU61" i="1" s="1"/>
  <c r="BT59" i="1"/>
  <c r="BT61" i="1" s="1"/>
  <c r="BS59" i="1"/>
  <c r="BR59" i="1"/>
  <c r="BQ59" i="1"/>
  <c r="BP59" i="1"/>
  <c r="BO59" i="1"/>
  <c r="BN59" i="1"/>
  <c r="BM59" i="1"/>
  <c r="BL59" i="1"/>
  <c r="BL61" i="1" s="1"/>
  <c r="BK59" i="1"/>
  <c r="BK61" i="1" s="1"/>
  <c r="BJ59" i="1"/>
  <c r="BJ61" i="1" s="1"/>
  <c r="BI59" i="1"/>
  <c r="BH59" i="1"/>
  <c r="BG59" i="1"/>
  <c r="BF59" i="1"/>
  <c r="BE59" i="1"/>
  <c r="BE61" i="1" s="1"/>
  <c r="BD59" i="1"/>
  <c r="BD61" i="1" s="1"/>
  <c r="BC59" i="1"/>
  <c r="BB59" i="1"/>
  <c r="BA59" i="1"/>
  <c r="AZ59" i="1"/>
  <c r="AY59" i="1"/>
  <c r="AX59" i="1"/>
  <c r="AW59" i="1"/>
  <c r="AV59" i="1"/>
  <c r="AV61" i="1" s="1"/>
  <c r="AU59" i="1"/>
  <c r="AU61" i="1" s="1"/>
  <c r="AT59" i="1"/>
  <c r="AT61" i="1" s="1"/>
  <c r="AS59" i="1"/>
  <c r="AR59" i="1"/>
  <c r="AQ59" i="1"/>
  <c r="AP59" i="1"/>
  <c r="AO59" i="1"/>
  <c r="AO61" i="1" s="1"/>
  <c r="AN59" i="1"/>
  <c r="AN61" i="1" s="1"/>
  <c r="AM59" i="1"/>
  <c r="AL59" i="1"/>
  <c r="AK59" i="1"/>
  <c r="AJ59" i="1"/>
  <c r="AI59" i="1"/>
  <c r="AH59" i="1"/>
  <c r="AG59" i="1"/>
  <c r="AF59" i="1"/>
  <c r="AF61" i="1" s="1"/>
  <c r="AE59" i="1"/>
  <c r="AE61" i="1" s="1"/>
  <c r="AD59" i="1"/>
  <c r="AD61" i="1" s="1"/>
  <c r="AC59" i="1"/>
  <c r="AB59" i="1"/>
  <c r="AA59" i="1"/>
  <c r="Z59" i="1"/>
  <c r="Y59" i="1"/>
  <c r="Y61" i="1" s="1"/>
  <c r="X59" i="1"/>
  <c r="X61" i="1" s="1"/>
  <c r="W59" i="1"/>
  <c r="V59" i="1"/>
  <c r="U59" i="1"/>
  <c r="T59" i="1"/>
  <c r="CN56" i="1"/>
  <c r="CM56" i="1"/>
  <c r="CL56" i="1"/>
  <c r="CK56" i="1"/>
  <c r="CJ56" i="1"/>
  <c r="CI56" i="1"/>
  <c r="CH56" i="1"/>
  <c r="CG56" i="1"/>
  <c r="CF56" i="1"/>
  <c r="CE56" i="1"/>
  <c r="CD56" i="1"/>
  <c r="CC56" i="1"/>
  <c r="CB56" i="1"/>
  <c r="CA56" i="1"/>
  <c r="BZ56" i="1"/>
  <c r="BY56"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D56" i="1"/>
  <c r="AC56" i="1"/>
  <c r="AB56" i="1"/>
  <c r="AA56" i="1"/>
  <c r="Z56" i="1"/>
  <c r="Y56" i="1"/>
  <c r="X56" i="1"/>
  <c r="W56" i="1"/>
  <c r="V56" i="1"/>
  <c r="U56" i="1"/>
  <c r="T56"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CN27" i="1"/>
  <c r="CM27" i="1"/>
  <c r="CL27" i="1"/>
  <c r="CK27" i="1"/>
  <c r="CJ27" i="1"/>
  <c r="CI27" i="1"/>
  <c r="CH27" i="1"/>
  <c r="CG27" i="1"/>
  <c r="CF27" i="1"/>
  <c r="CE27" i="1"/>
  <c r="CD27" i="1"/>
  <c r="CC27" i="1"/>
  <c r="CB27" i="1"/>
  <c r="CA27" i="1"/>
  <c r="BZ27" i="1"/>
  <c r="BY27"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AY27" i="1"/>
  <c r="AX27" i="1"/>
  <c r="AW27" i="1"/>
  <c r="AV27" i="1"/>
  <c r="AU27" i="1"/>
  <c r="AT27" i="1"/>
  <c r="AS27" i="1"/>
  <c r="AR27" i="1"/>
  <c r="AQ27" i="1"/>
  <c r="AP27" i="1"/>
  <c r="AO27" i="1"/>
  <c r="AN27" i="1"/>
  <c r="AM27" i="1"/>
  <c r="AL27" i="1"/>
  <c r="AK27" i="1"/>
  <c r="AJ27" i="1"/>
  <c r="AI27" i="1"/>
  <c r="AH27" i="1"/>
  <c r="AG27" i="1"/>
  <c r="AF27" i="1"/>
  <c r="AE27" i="1"/>
  <c r="AD27" i="1"/>
  <c r="AC27" i="1"/>
  <c r="AB27" i="1"/>
  <c r="AA27" i="1"/>
  <c r="Z27" i="1"/>
  <c r="Y27" i="1"/>
  <c r="X27" i="1"/>
  <c r="W27" i="1"/>
  <c r="V27" i="1"/>
  <c r="U27" i="1"/>
  <c r="T27"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N23" i="1" s="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CN17" i="1"/>
  <c r="CN23" i="1" s="1"/>
  <c r="CM17" i="1"/>
  <c r="CM23" i="1" s="1"/>
  <c r="CL17" i="1"/>
  <c r="CL23" i="1" s="1"/>
  <c r="CK17" i="1"/>
  <c r="CJ17" i="1"/>
  <c r="CI17" i="1"/>
  <c r="CH17" i="1"/>
  <c r="CH23" i="1" s="1"/>
  <c r="CG17" i="1"/>
  <c r="CG23" i="1" s="1"/>
  <c r="CF17" i="1"/>
  <c r="CE17" i="1"/>
  <c r="CE23" i="1" s="1"/>
  <c r="CD17" i="1"/>
  <c r="CD23" i="1" s="1"/>
  <c r="CD29" i="1" s="1"/>
  <c r="CC17" i="1"/>
  <c r="CB17" i="1"/>
  <c r="CB23" i="1" s="1"/>
  <c r="CA17" i="1"/>
  <c r="CA23" i="1" s="1"/>
  <c r="BZ17" i="1"/>
  <c r="BZ23" i="1" s="1"/>
  <c r="BY17" i="1"/>
  <c r="BY23" i="1" s="1"/>
  <c r="BX17" i="1"/>
  <c r="BX23" i="1" s="1"/>
  <c r="BW17" i="1"/>
  <c r="BW23" i="1" s="1"/>
  <c r="BV17" i="1"/>
  <c r="BV23" i="1" s="1"/>
  <c r="BU17" i="1"/>
  <c r="BT17" i="1"/>
  <c r="BS17" i="1"/>
  <c r="BR17" i="1"/>
  <c r="BR23" i="1" s="1"/>
  <c r="BQ17" i="1"/>
  <c r="BQ23" i="1" s="1"/>
  <c r="BP17" i="1"/>
  <c r="BO17" i="1"/>
  <c r="BO23" i="1" s="1"/>
  <c r="BN17" i="1"/>
  <c r="BM17" i="1"/>
  <c r="BL17" i="1"/>
  <c r="BL23" i="1" s="1"/>
  <c r="BK17" i="1"/>
  <c r="BK23" i="1" s="1"/>
  <c r="BJ17" i="1"/>
  <c r="BJ23" i="1" s="1"/>
  <c r="BI17" i="1"/>
  <c r="BI23" i="1" s="1"/>
  <c r="BH17" i="1"/>
  <c r="BH23" i="1" s="1"/>
  <c r="BG17" i="1"/>
  <c r="BG23" i="1" s="1"/>
  <c r="BF17" i="1"/>
  <c r="BF23" i="1" s="1"/>
  <c r="BE17" i="1"/>
  <c r="BD17" i="1"/>
  <c r="BC17" i="1"/>
  <c r="BB17" i="1"/>
  <c r="BB23" i="1" s="1"/>
  <c r="BA17" i="1"/>
  <c r="BA23" i="1" s="1"/>
  <c r="AZ17" i="1"/>
  <c r="AY17" i="1"/>
  <c r="AY23" i="1" s="1"/>
  <c r="AX17" i="1"/>
  <c r="AX23" i="1" s="1"/>
  <c r="AX24" i="1" s="1"/>
  <c r="AW17" i="1"/>
  <c r="AV17" i="1"/>
  <c r="AV23" i="1" s="1"/>
  <c r="AU17" i="1"/>
  <c r="AU23" i="1" s="1"/>
  <c r="AT17" i="1"/>
  <c r="AT23" i="1" s="1"/>
  <c r="AS17" i="1"/>
  <c r="AS23" i="1" s="1"/>
  <c r="AR17" i="1"/>
  <c r="AR23" i="1" s="1"/>
  <c r="AQ17" i="1"/>
  <c r="AQ23" i="1" s="1"/>
  <c r="AP17" i="1"/>
  <c r="AP23" i="1" s="1"/>
  <c r="AO17" i="1"/>
  <c r="AN17" i="1"/>
  <c r="AM17" i="1"/>
  <c r="AL17" i="1"/>
  <c r="AL23" i="1" s="1"/>
  <c r="AK17" i="1"/>
  <c r="AK23" i="1" s="1"/>
  <c r="AJ17" i="1"/>
  <c r="AI17" i="1"/>
  <c r="AI23" i="1" s="1"/>
  <c r="AH17" i="1"/>
  <c r="AH23" i="1" s="1"/>
  <c r="AH29" i="1" s="1"/>
  <c r="AG17" i="1"/>
  <c r="AF17" i="1"/>
  <c r="AF23" i="1" s="1"/>
  <c r="AE17" i="1"/>
  <c r="AE23" i="1" s="1"/>
  <c r="AD17" i="1"/>
  <c r="AD23" i="1" s="1"/>
  <c r="AC17" i="1"/>
  <c r="AC23" i="1" s="1"/>
  <c r="AB17" i="1"/>
  <c r="AB23" i="1" s="1"/>
  <c r="AA17" i="1"/>
  <c r="AA23" i="1" s="1"/>
  <c r="Z17" i="1"/>
  <c r="Z23" i="1" s="1"/>
  <c r="Y17" i="1"/>
  <c r="X17" i="1"/>
  <c r="W17" i="1"/>
  <c r="V17" i="1"/>
  <c r="V23" i="1" s="1"/>
  <c r="U17" i="1"/>
  <c r="U23" i="1" s="1"/>
  <c r="T17" i="1"/>
  <c r="V9" i="1"/>
  <c r="V9" i="5" s="1"/>
  <c r="U9" i="1"/>
  <c r="U9" i="5" s="1"/>
  <c r="V8" i="1"/>
  <c r="T8" i="1"/>
  <c r="T8" i="2" s="1"/>
  <c r="CN7" i="1"/>
  <c r="CN7" i="2" s="1"/>
  <c r="CM7" i="1"/>
  <c r="CM7" i="5" s="1"/>
  <c r="CL7" i="1"/>
  <c r="CK7" i="1"/>
  <c r="CK7" i="5" s="1"/>
  <c r="CJ7" i="1"/>
  <c r="CJ7" i="2" s="1"/>
  <c r="CI7" i="1"/>
  <c r="CH7" i="1"/>
  <c r="CG7" i="1"/>
  <c r="CG7" i="2" s="1"/>
  <c r="CF7" i="1"/>
  <c r="CF7" i="5" s="1"/>
  <c r="CE7" i="1"/>
  <c r="CE7" i="2" s="1"/>
  <c r="CD7" i="1"/>
  <c r="CC7" i="1"/>
  <c r="CC7" i="2" s="1"/>
  <c r="CB7" i="1"/>
  <c r="CB7" i="5" s="1"/>
  <c r="CA7" i="1"/>
  <c r="BZ7" i="1"/>
  <c r="BY7" i="1"/>
  <c r="BY7" i="5" s="1"/>
  <c r="BX7" i="1"/>
  <c r="BX7" i="5" s="1"/>
  <c r="BW7" i="1"/>
  <c r="BW7" i="5" s="1"/>
  <c r="BV7" i="1"/>
  <c r="BU7" i="1"/>
  <c r="BU7" i="5" s="1"/>
  <c r="BT7" i="1"/>
  <c r="BT7" i="5" s="1"/>
  <c r="BS7" i="1"/>
  <c r="BR7" i="1"/>
  <c r="BQ7" i="1"/>
  <c r="BQ7" i="2" s="1"/>
  <c r="BP7" i="1"/>
  <c r="BP7" i="5" s="1"/>
  <c r="BO7" i="1"/>
  <c r="BO7" i="2" s="1"/>
  <c r="BN7" i="1"/>
  <c r="BM7" i="1"/>
  <c r="BM7" i="2" s="1"/>
  <c r="BL7" i="1"/>
  <c r="BL7" i="5" s="1"/>
  <c r="BK7" i="1"/>
  <c r="BJ7" i="1"/>
  <c r="BI7" i="1"/>
  <c r="BI7" i="5" s="1"/>
  <c r="BH7" i="1"/>
  <c r="BH7" i="5" s="1"/>
  <c r="BG7" i="1"/>
  <c r="BG7" i="5" s="1"/>
  <c r="BF7" i="1"/>
  <c r="BE7" i="1"/>
  <c r="BE7" i="5" s="1"/>
  <c r="BD7" i="1"/>
  <c r="BD7" i="2" s="1"/>
  <c r="BC7" i="1"/>
  <c r="BB7" i="1"/>
  <c r="BA7" i="1"/>
  <c r="BA7" i="2" s="1"/>
  <c r="AZ7" i="1"/>
  <c r="AZ7" i="5" s="1"/>
  <c r="AY7" i="1"/>
  <c r="AY7" i="2" s="1"/>
  <c r="AX7" i="1"/>
  <c r="AW7" i="1"/>
  <c r="AW7" i="2" s="1"/>
  <c r="AV7" i="1"/>
  <c r="AV7" i="5" s="1"/>
  <c r="AU7" i="1"/>
  <c r="AT7" i="1"/>
  <c r="AS7" i="1"/>
  <c r="AS7" i="5" s="1"/>
  <c r="AR7" i="1"/>
  <c r="AR7" i="2" s="1"/>
  <c r="AQ7" i="1"/>
  <c r="AQ7" i="5" s="1"/>
  <c r="AP7" i="1"/>
  <c r="AO7" i="1"/>
  <c r="AO7" i="5" s="1"/>
  <c r="AN7" i="1"/>
  <c r="AN7" i="2" s="1"/>
  <c r="AM7" i="1"/>
  <c r="AL7" i="1"/>
  <c r="AK7" i="1"/>
  <c r="AK7" i="2" s="1"/>
  <c r="AJ7" i="1"/>
  <c r="AJ7" i="5" s="1"/>
  <c r="AI7" i="1"/>
  <c r="AI7" i="2" s="1"/>
  <c r="AH7" i="1"/>
  <c r="AG7" i="1"/>
  <c r="AG7" i="2" s="1"/>
  <c r="AF7" i="1"/>
  <c r="AF7" i="5" s="1"/>
  <c r="AE7" i="1"/>
  <c r="AD7" i="1"/>
  <c r="AC7" i="1"/>
  <c r="AC7" i="5" s="1"/>
  <c r="AB7" i="1"/>
  <c r="AB7" i="5" s="1"/>
  <c r="AA7" i="1"/>
  <c r="AA7" i="5" s="1"/>
  <c r="Z7" i="1"/>
  <c r="Y7" i="1"/>
  <c r="Y7" i="5" s="1"/>
  <c r="X7" i="1"/>
  <c r="X7" i="5" s="1"/>
  <c r="W7" i="1"/>
  <c r="V7" i="1"/>
  <c r="U7" i="1"/>
  <c r="U7" i="2" s="1"/>
  <c r="T7" i="1"/>
  <c r="T7" i="5" s="1"/>
  <c r="L3" i="1"/>
  <c r="L3" i="5" s="1"/>
  <c r="V2" i="1"/>
  <c r="W2" i="1" s="1"/>
  <c r="U2" i="1"/>
  <c r="U2" i="5" s="1"/>
  <c r="U1" i="1"/>
  <c r="U1" i="5" s="1"/>
  <c r="CI2213" i="5" a="1"/>
  <c r="CA2213" i="5" a="1"/>
  <c r="BN2213" i="5" a="1"/>
  <c r="CF2213" i="5" a="1"/>
  <c r="BP2213" i="5" a="1"/>
  <c r="AZ2213" i="5" a="1"/>
  <c r="AJ2213" i="5" a="1"/>
  <c r="AM2213" i="5" a="1"/>
  <c r="CL2213" i="5" a="1"/>
  <c r="BK2213" i="5" a="1"/>
  <c r="Z2213" i="5" a="1"/>
  <c r="AX2213" i="5" a="1"/>
  <c r="AK2213" i="5" a="1"/>
  <c r="CB2213" i="5" a="1"/>
  <c r="BL2213" i="5" a="1"/>
  <c r="AV2213" i="5" a="1"/>
  <c r="AF2213" i="5" a="1"/>
  <c r="BV2213" i="5" a="1"/>
  <c r="AI2213" i="5" a="1"/>
  <c r="W2213" i="5" a="1"/>
  <c r="AU2213" i="5" a="1"/>
  <c r="CD2191" i="5" a="1"/>
  <c r="BN2191" i="5" a="1"/>
  <c r="AX2191" i="5" a="1"/>
  <c r="AH2191" i="5" a="1"/>
  <c r="CG2213" i="5" a="1"/>
  <c r="AH2213" i="5" a="1"/>
  <c r="CN2213" i="5" a="1"/>
  <c r="BX2213" i="5" a="1"/>
  <c r="BH2213" i="5" a="1"/>
  <c r="AR2213" i="5" a="1"/>
  <c r="AB2213" i="5" a="1"/>
  <c r="BS2213" i="5" a="1"/>
  <c r="AG2213" i="5" a="1"/>
  <c r="U2213" i="5" a="1"/>
  <c r="CM2213" i="5" a="1"/>
  <c r="CC2191" i="5" a="1"/>
  <c r="BM2191" i="5" a="1"/>
  <c r="AW2191" i="5" a="1"/>
  <c r="AG2191" i="5" a="1"/>
  <c r="CE2213" i="5" a="1"/>
  <c r="BF2213" i="5" a="1"/>
  <c r="AE2213" i="5" a="1"/>
  <c r="CJ2191" i="5" a="1"/>
  <c r="CD2213" i="5" a="1"/>
  <c r="BQ2213" i="5" a="1"/>
  <c r="CJ2213" i="5" a="1"/>
  <c r="BT2213" i="5" a="1"/>
  <c r="BD2213" i="5" a="1"/>
  <c r="AN2213" i="5" a="1"/>
  <c r="X2213" i="5" a="1"/>
  <c r="CC2213" i="5" a="1"/>
  <c r="BC2213" i="5" a="1"/>
  <c r="AD2213" i="5" a="1"/>
  <c r="CA2191" i="5" a="1"/>
  <c r="BK2191" i="5" a="1"/>
  <c r="AU2191" i="5" a="1"/>
  <c r="AE2191" i="5" a="1"/>
  <c r="AY2213" i="5" a="1"/>
  <c r="BT2191" i="5" a="1"/>
  <c r="CG2191" i="5" a="1"/>
  <c r="BQ2191" i="5" a="1"/>
  <c r="BA2191" i="5" a="1"/>
  <c r="AK2191" i="5" a="1"/>
  <c r="U2191" i="5" a="1"/>
  <c r="AP2213" i="5" a="1"/>
  <c r="CF2191" i="5" a="1"/>
  <c r="BP2191" i="5" a="1"/>
  <c r="AZ2191" i="5" a="1"/>
  <c r="AJ2191" i="5" a="1"/>
  <c r="AC2213" i="5" a="1"/>
  <c r="BM2213" i="5" a="1"/>
  <c r="AW2213" i="5" a="1"/>
  <c r="X2191" i="5" a="1"/>
  <c r="CE2191" i="5" a="1"/>
  <c r="BO2191" i="5" a="1"/>
  <c r="AY2191" i="5" a="1"/>
  <c r="AI2191" i="5" a="1"/>
  <c r="BL2191" i="5" a="1"/>
  <c r="CG2176" i="5" a="1"/>
  <c r="BQ2176" i="5" a="1"/>
  <c r="BA2176" i="5" a="1"/>
  <c r="AK2176" i="5" a="1"/>
  <c r="BZ2213" i="5" a="1"/>
  <c r="BJ2213" i="5" a="1"/>
  <c r="AT2213" i="5" a="1"/>
  <c r="BY2213" i="5" a="1"/>
  <c r="BI2213" i="5" a="1"/>
  <c r="AS2213" i="5" a="1"/>
  <c r="BD2191" i="5" a="1"/>
  <c r="BD2176" i="5" a="1"/>
  <c r="X2176" i="5" a="1"/>
  <c r="CD2176" i="5" a="1"/>
  <c r="BN2176" i="5" a="1"/>
  <c r="CJ2157" i="5" a="1"/>
  <c r="BZ2191" i="5" a="1"/>
  <c r="BJ2191" i="5" a="1"/>
  <c r="AT2191" i="5" a="1"/>
  <c r="AD2191" i="5" a="1"/>
  <c r="BC2176" i="5" a="1"/>
  <c r="W2176" i="5" a="1"/>
  <c r="CC2176" i="5" a="1"/>
  <c r="BM2176" i="5" a="1"/>
  <c r="AW2176" i="5" a="1"/>
  <c r="AG2176" i="5" a="1"/>
  <c r="BW2213" i="5" a="1"/>
  <c r="BG2213" i="5" a="1"/>
  <c r="AQ2213" i="5" a="1"/>
  <c r="AA2213" i="5" a="1"/>
  <c r="BY2191" i="5" a="1"/>
  <c r="BI2191" i="5" a="1"/>
  <c r="AS2191" i="5" a="1"/>
  <c r="AC2191" i="5" a="1"/>
  <c r="BZ2176" i="5" a="1"/>
  <c r="BO2176" i="5" a="1"/>
  <c r="AV2191" i="5" a="1"/>
  <c r="CN2191" i="5" a="1"/>
  <c r="BX2191" i="5" a="1"/>
  <c r="BH2191" i="5" a="1"/>
  <c r="AR2191" i="5" a="1"/>
  <c r="AB2191" i="5" a="1"/>
  <c r="BB2176" i="5" a="1"/>
  <c r="V2176" i="5" a="1"/>
  <c r="CK2213" i="5" a="1"/>
  <c r="BU2213" i="5" a="1"/>
  <c r="BE2213" i="5" a="1"/>
  <c r="AO2213" i="5" a="1"/>
  <c r="Y2213" i="5" a="1"/>
  <c r="CM2191" i="5" a="1"/>
  <c r="BW2191" i="5" a="1"/>
  <c r="BG2191" i="5" a="1"/>
  <c r="AQ2191" i="5" a="1"/>
  <c r="AA2191" i="5" a="1"/>
  <c r="CJ2176" i="5" a="1"/>
  <c r="CL2191" i="5" a="1"/>
  <c r="BV2191" i="5" a="1"/>
  <c r="BF2191" i="5" a="1"/>
  <c r="AP2191" i="5" a="1"/>
  <c r="Z2191" i="5" a="1"/>
  <c r="CI2176" i="5" a="1"/>
  <c r="BL2176" i="5" a="1"/>
  <c r="AN2191" i="5" a="1"/>
  <c r="CK2191" i="5" a="1"/>
  <c r="BU2191" i="5" a="1"/>
  <c r="BE2191" i="5" a="1"/>
  <c r="AO2191" i="5" a="1"/>
  <c r="Y2191" i="5" a="1"/>
  <c r="CH2213" i="5" a="1"/>
  <c r="BR2213" i="5" a="1"/>
  <c r="BB2213" i="5" a="1"/>
  <c r="AL2213" i="5" a="1"/>
  <c r="V2213" i="5" a="1"/>
  <c r="CB2191" i="5" a="1"/>
  <c r="BA2213" i="5" a="1"/>
  <c r="CI2191" i="5" a="1"/>
  <c r="BS2191" i="5" a="1"/>
  <c r="BC2191" i="5" a="1"/>
  <c r="AM2191" i="5" a="1"/>
  <c r="W2191" i="5" a="1"/>
  <c r="AB2157" i="5" a="1"/>
  <c r="BJ2176" i="5" a="1"/>
  <c r="CF2176" i="5" a="1"/>
  <c r="BP2176" i="5" a="1"/>
  <c r="AJ2176" i="5" a="1"/>
  <c r="CE2176" i="5" a="1"/>
  <c r="AI2176" i="5" a="1"/>
  <c r="CF2157" i="5" a="1"/>
  <c r="CE2157" i="5" a="1"/>
  <c r="BO2157" i="5" a="1"/>
  <c r="AY2157" i="5" a="1"/>
  <c r="AI2157" i="5" a="1"/>
  <c r="AZ2176" i="5" a="1"/>
  <c r="AH2176" i="5" a="1"/>
  <c r="BP2157" i="5" a="1"/>
  <c r="BA2157" i="5" a="1"/>
  <c r="CD2157" i="5" a="1"/>
  <c r="BN2157" i="5" a="1"/>
  <c r="AX2157" i="5" a="1"/>
  <c r="AH2157" i="5" a="1"/>
  <c r="CC2157" i="5" a="1"/>
  <c r="BM2157" i="5" a="1"/>
  <c r="AW2157" i="5" a="1"/>
  <c r="AG2157" i="5" a="1"/>
  <c r="AF2191" i="5" a="1"/>
  <c r="AY2176" i="5" a="1"/>
  <c r="CB2176" i="5" a="1"/>
  <c r="AV2176" i="5" a="1"/>
  <c r="AF2176" i="5" a="1"/>
  <c r="AZ2157" i="5" a="1"/>
  <c r="AK2157" i="5" a="1"/>
  <c r="CB2157" i="5" a="1"/>
  <c r="AX2176" i="5" a="1"/>
  <c r="CA2176" i="5" a="1"/>
  <c r="AU2176" i="5" a="1"/>
  <c r="AE2176" i="5" a="1"/>
  <c r="AT2176" i="5" a="1"/>
  <c r="AJ2157" i="5" a="1"/>
  <c r="U2157" i="5" a="1"/>
  <c r="BZ2157" i="5" a="1"/>
  <c r="BJ2157" i="5" a="1"/>
  <c r="AT2157" i="5" a="1"/>
  <c r="AD2157" i="5" a="1"/>
  <c r="BO2213" i="5" a="1"/>
  <c r="CH2176" i="5" a="1"/>
  <c r="BY2176" i="5" a="1"/>
  <c r="BI2176" i="5" a="1"/>
  <c r="AS2176" i="5" a="1"/>
  <c r="AC2176" i="5" a="1"/>
  <c r="BY2157" i="5" a="1"/>
  <c r="AN2176" i="5" a="1"/>
  <c r="CN2176" i="5" a="1"/>
  <c r="BX2176" i="5" a="1"/>
  <c r="BH2176" i="5" a="1"/>
  <c r="AR2176" i="5" a="1"/>
  <c r="AM2176" i="5" a="1"/>
  <c r="CM2176" i="5" a="1"/>
  <c r="BG2176" i="5" a="1"/>
  <c r="AQ2176" i="5" a="1"/>
  <c r="AA2176" i="5" a="1"/>
  <c r="CN2157" i="5" a="1"/>
  <c r="BX2157" i="5" a="1"/>
  <c r="CL2176" i="5" a="1"/>
  <c r="BV2176" i="5" a="1"/>
  <c r="BF2176" i="5" a="1"/>
  <c r="AP2176" i="5" a="1"/>
  <c r="Z2176" i="5" a="1"/>
  <c r="BW2176" i="5" a="1"/>
  <c r="AD2176" i="5" a="1"/>
  <c r="CK2176" i="5" a="1"/>
  <c r="BU2176" i="5" a="1"/>
  <c r="BE2176" i="5" a="1"/>
  <c r="CH2191" i="5" a="1"/>
  <c r="BR2191" i="5" a="1"/>
  <c r="BS2176" i="5" a="1"/>
  <c r="AS2157" i="5" a="1"/>
  <c r="CA2157" i="5" a="1"/>
  <c r="BK2157" i="5" a="1"/>
  <c r="AB2176" i="5" a="1"/>
  <c r="BT2157" i="5" a="1"/>
  <c r="AR2157" i="5" a="1"/>
  <c r="AO2176" i="5" a="1"/>
  <c r="Y2176" i="5" a="1"/>
  <c r="AF2157" i="5" a="1"/>
  <c r="CM2157" i="5" a="1"/>
  <c r="BW2157" i="5" a="1"/>
  <c r="BG2157" i="5" a="1"/>
  <c r="AQ2157" i="5" a="1"/>
  <c r="AA2157" i="5" a="1"/>
  <c r="BT2176" i="5" a="1"/>
  <c r="CL2157" i="5" a="1"/>
  <c r="BV2157" i="5" a="1"/>
  <c r="BF2157" i="5" a="1"/>
  <c r="AP2157" i="5" a="1"/>
  <c r="Z2157" i="5" a="1"/>
  <c r="BB2191" i="5" a="1"/>
  <c r="AL2191" i="5" a="1"/>
  <c r="V2191" i="5" a="1"/>
  <c r="AE2157" i="5" a="1"/>
  <c r="CK2157" i="5" a="1"/>
  <c r="BU2157" i="5" a="1"/>
  <c r="BE2157" i="5" a="1"/>
  <c r="AO2157" i="5" a="1"/>
  <c r="Y2157" i="5" a="1"/>
  <c r="BR2176" i="5" a="1"/>
  <c r="AL2176" i="5" a="1"/>
  <c r="BI2157" i="5" a="1"/>
  <c r="AN2157" i="5" a="1"/>
  <c r="X2157" i="5" a="1"/>
  <c r="BC2157" i="5" a="1"/>
  <c r="AM2157" i="5" a="1"/>
  <c r="W2157" i="5" a="1"/>
  <c r="BH2157" i="5" a="1"/>
  <c r="AC2157" i="5" a="1"/>
  <c r="CH2157" i="5" a="1"/>
  <c r="BR2157" i="5" a="1"/>
  <c r="CG2157" i="5" a="1"/>
  <c r="BQ2157" i="5" a="1"/>
  <c r="BK2176" i="5" a="1"/>
  <c r="U2111" i="5" a="1"/>
  <c r="BD2157" i="5" a="1"/>
  <c r="AU2157" i="5" a="1"/>
  <c r="BS2157" i="5" a="1"/>
  <c r="BB2157" i="5" a="1"/>
  <c r="AL2157" i="5" a="1"/>
  <c r="V2157" i="5" a="1"/>
  <c r="U2176" i="5" a="1"/>
  <c r="BL2157" i="5" a="1"/>
  <c r="AV2157" i="5" a="1"/>
  <c r="CI2157" i="5" a="1"/>
  <c r="CD2012" i="5"/>
  <c r="BN2012" i="5"/>
  <c r="AX2012" i="5"/>
  <c r="AH2012" i="5"/>
  <c r="CD2005" i="5"/>
  <c r="BN2005" i="5"/>
  <c r="AX2005" i="5"/>
  <c r="AH2005" i="5"/>
  <c r="CM2016" i="5" a="1"/>
  <c r="CE2016" i="5" a="1"/>
  <c r="BW2016" i="5" a="1"/>
  <c r="BO2016" i="5" a="1"/>
  <c r="BG2016" i="5" a="1"/>
  <c r="AY2016" i="5" a="1"/>
  <c r="AQ2016" i="5" a="1"/>
  <c r="AI2016" i="5" a="1"/>
  <c r="AA2016" i="5" a="1"/>
  <c r="CC2012" i="5"/>
  <c r="BM2012" i="5"/>
  <c r="AW2012" i="5"/>
  <c r="AG2012" i="5"/>
  <c r="CC2005" i="5"/>
  <c r="BM2005" i="5"/>
  <c r="AW2005" i="5"/>
  <c r="AG2005" i="5"/>
  <c r="CB2012" i="5"/>
  <c r="BL2012" i="5"/>
  <c r="AV2012" i="5"/>
  <c r="AF2012" i="5"/>
  <c r="CL2016" i="5" a="1"/>
  <c r="CD2016" i="5" a="1"/>
  <c r="BV2016" i="5" a="1"/>
  <c r="BN2016" i="5" a="1"/>
  <c r="CJ2016" i="5" a="1"/>
  <c r="CG2012" i="5"/>
  <c r="BK2012" i="5"/>
  <c r="AR2012" i="5"/>
  <c r="Y2012" i="5"/>
  <c r="CI2005" i="5"/>
  <c r="BQ2005" i="5"/>
  <c r="AY2005" i="5"/>
  <c r="AE2005" i="5"/>
  <c r="CK1977" i="5" a="1"/>
  <c r="CC1977" i="5" a="1"/>
  <c r="BU1977" i="5" a="1"/>
  <c r="BY2016" i="5" a="1"/>
  <c r="BL2016" i="5" a="1"/>
  <c r="BB2016" i="5" a="1"/>
  <c r="AR2016" i="5" a="1"/>
  <c r="AF2016" i="5" a="1"/>
  <c r="V2016" i="5" a="1"/>
  <c r="CF2012" i="5"/>
  <c r="BJ2012" i="5"/>
  <c r="AQ2012" i="5"/>
  <c r="X2012" i="5"/>
  <c r="CH2005" i="5"/>
  <c r="BP2005" i="5"/>
  <c r="AV2005" i="5"/>
  <c r="AD2005" i="5"/>
  <c r="CG1998" i="5" a="1"/>
  <c r="BY1998" i="5" a="1"/>
  <c r="BQ1998" i="5" a="1"/>
  <c r="BI1998" i="5" a="1"/>
  <c r="BA1998" i="5" a="1"/>
  <c r="AS1998" i="5" a="1"/>
  <c r="AK1998" i="5" a="1"/>
  <c r="AC1998" i="5" a="1"/>
  <c r="U1998" i="5" a="1"/>
  <c r="CG1987" i="5" a="1"/>
  <c r="BY1987" i="5" a="1"/>
  <c r="BQ1987" i="5" a="1"/>
  <c r="BI1987" i="5" a="1"/>
  <c r="BA1987" i="5" a="1"/>
  <c r="AS1987" i="5" a="1"/>
  <c r="AK1987" i="5" a="1"/>
  <c r="AC1987" i="5" a="1"/>
  <c r="U1987" i="5" a="1"/>
  <c r="CI2016" i="5" a="1"/>
  <c r="AP2016" i="5" a="1"/>
  <c r="CE2012" i="5"/>
  <c r="BI2012" i="5"/>
  <c r="AP2012" i="5"/>
  <c r="W2012" i="5"/>
  <c r="CG2005" i="5"/>
  <c r="BO2005" i="5"/>
  <c r="AU2005" i="5"/>
  <c r="AC2005" i="5"/>
  <c r="CJ1977" i="5" a="1"/>
  <c r="CB1977" i="5" a="1"/>
  <c r="BX2016" i="5" a="1"/>
  <c r="BK2016" i="5" a="1"/>
  <c r="BA2016" i="5" a="1"/>
  <c r="AO2016" i="5" a="1"/>
  <c r="AE2016" i="5" a="1"/>
  <c r="U2016" i="5" a="1"/>
  <c r="CA2012" i="5"/>
  <c r="BH2012" i="5"/>
  <c r="AO2012" i="5"/>
  <c r="V2012" i="5"/>
  <c r="CF2005" i="5"/>
  <c r="BL2005" i="5"/>
  <c r="AT2005" i="5"/>
  <c r="AB2005" i="5"/>
  <c r="CN1998" i="5" a="1"/>
  <c r="CF1998" i="5" a="1"/>
  <c r="BX1998" i="5" a="1"/>
  <c r="BP1998" i="5" a="1"/>
  <c r="BH1998" i="5" a="1"/>
  <c r="AZ1998" i="5" a="1"/>
  <c r="AR1998" i="5" a="1"/>
  <c r="AJ1998" i="5" a="1"/>
  <c r="AB1998" i="5" a="1"/>
  <c r="CN1987" i="5" a="1"/>
  <c r="CF1987" i="5" a="1"/>
  <c r="BX1987" i="5" a="1"/>
  <c r="BP1987" i="5" a="1"/>
  <c r="BH1987" i="5" a="1"/>
  <c r="AZ1987" i="5" a="1"/>
  <c r="AR1987" i="5" a="1"/>
  <c r="AJ1987" i="5" a="1"/>
  <c r="AB1987" i="5" a="1"/>
  <c r="CH2016" i="5" a="1"/>
  <c r="BU2016" i="5" a="1"/>
  <c r="BZ2012" i="5"/>
  <c r="BG2012" i="5"/>
  <c r="AN2012" i="5"/>
  <c r="U2012" i="5"/>
  <c r="CE2005" i="5"/>
  <c r="BK2005" i="5"/>
  <c r="AS2005" i="5"/>
  <c r="AA2005" i="5"/>
  <c r="BJ2016" i="5" a="1"/>
  <c r="AZ2016" i="5" a="1"/>
  <c r="AN2016" i="5" a="1"/>
  <c r="AD2016" i="5" a="1"/>
  <c r="BY2012" i="5"/>
  <c r="BF2012" i="5"/>
  <c r="AM2012" i="5"/>
  <c r="CB2005" i="5"/>
  <c r="BJ2005" i="5"/>
  <c r="AR2005" i="5"/>
  <c r="Z2005" i="5"/>
  <c r="CM1998" i="5" a="1"/>
  <c r="CE1998" i="5" a="1"/>
  <c r="BW1998" i="5" a="1"/>
  <c r="BO1998" i="5" a="1"/>
  <c r="BG1998" i="5" a="1"/>
  <c r="AY1998" i="5" a="1"/>
  <c r="AQ1998" i="5" a="1"/>
  <c r="AI1998" i="5" a="1"/>
  <c r="AA1998" i="5" a="1"/>
  <c r="CM1987" i="5" a="1"/>
  <c r="CE1987" i="5" a="1"/>
  <c r="BW1987" i="5" a="1"/>
  <c r="BO1987" i="5" a="1"/>
  <c r="BG1987" i="5" a="1"/>
  <c r="AY1987" i="5" a="1"/>
  <c r="AQ1987" i="5" a="1"/>
  <c r="AI1987" i="5" a="1"/>
  <c r="AA1987" i="5" a="1"/>
  <c r="CG2016" i="5" a="1"/>
  <c r="BT2016" i="5" a="1"/>
  <c r="AX2016" i="5" a="1"/>
  <c r="BX2012" i="5"/>
  <c r="BE2012" i="5"/>
  <c r="AL2012" i="5"/>
  <c r="CA2005" i="5"/>
  <c r="BI2005" i="5"/>
  <c r="AQ2005" i="5"/>
  <c r="Y2005" i="5"/>
  <c r="BI2016" i="5" a="1"/>
  <c r="AW2016" i="5" a="1"/>
  <c r="AM2016" i="5" a="1"/>
  <c r="AC2016" i="5" a="1"/>
  <c r="BW2012" i="5"/>
  <c r="BD2012" i="5"/>
  <c r="AK2012" i="5"/>
  <c r="BZ2005" i="5"/>
  <c r="BH2005" i="5"/>
  <c r="AP2005" i="5"/>
  <c r="X2005" i="5"/>
  <c r="CL1998" i="5" a="1"/>
  <c r="CD1998" i="5" a="1"/>
  <c r="BV1998" i="5" a="1"/>
  <c r="BN1998" i="5" a="1"/>
  <c r="BF1998" i="5" a="1"/>
  <c r="AX1998" i="5" a="1"/>
  <c r="AP1998" i="5" a="1"/>
  <c r="AH1998" i="5" a="1"/>
  <c r="Z1998" i="5" a="1"/>
  <c r="U2079" i="5" a="1"/>
  <c r="CF2016" i="5" a="1"/>
  <c r="BS2016" i="5" a="1"/>
  <c r="BV2012" i="5"/>
  <c r="BC2012" i="5"/>
  <c r="AJ2012" i="5"/>
  <c r="BY2005" i="5"/>
  <c r="BG2005" i="5"/>
  <c r="AO2005" i="5"/>
  <c r="W2005" i="5"/>
  <c r="CC2016" i="5" a="1"/>
  <c r="BH2016" i="5" a="1"/>
  <c r="AV2016" i="5" a="1"/>
  <c r="AL2016" i="5" a="1"/>
  <c r="AB2016" i="5" a="1"/>
  <c r="CN2012" i="5"/>
  <c r="BU2012" i="5"/>
  <c r="BB2012" i="5"/>
  <c r="AI2012" i="5"/>
  <c r="BX2005" i="5"/>
  <c r="BF2005" i="5"/>
  <c r="AN2005" i="5"/>
  <c r="V2005" i="5"/>
  <c r="CK1998" i="5" a="1"/>
  <c r="CC1998" i="5" a="1"/>
  <c r="BU1998" i="5" a="1"/>
  <c r="BM1998" i="5" a="1"/>
  <c r="BE1998" i="5" a="1"/>
  <c r="AW1998" i="5" a="1"/>
  <c r="AO1998" i="5" a="1"/>
  <c r="AG1998" i="5" a="1"/>
  <c r="Y1998" i="5" a="1"/>
  <c r="BR2016" i="5" a="1"/>
  <c r="BF2016" i="5" a="1"/>
  <c r="Z2016" i="5" a="1"/>
  <c r="CM2012" i="5"/>
  <c r="BT2012" i="5"/>
  <c r="BA2012" i="5"/>
  <c r="AE2012" i="5"/>
  <c r="BW2005" i="5"/>
  <c r="BE2005" i="5"/>
  <c r="AM2005" i="5"/>
  <c r="U2005" i="5"/>
  <c r="CB2016" i="5" a="1"/>
  <c r="BE2016" i="5" a="1"/>
  <c r="AU2016" i="5" a="1"/>
  <c r="AK2016" i="5" a="1"/>
  <c r="Y2016" i="5" a="1"/>
  <c r="CL2012" i="5"/>
  <c r="BS2012" i="5"/>
  <c r="AZ2012" i="5"/>
  <c r="AD2012" i="5"/>
  <c r="CN2005" i="5"/>
  <c r="BV2005" i="5"/>
  <c r="BD2005" i="5"/>
  <c r="AL2005" i="5"/>
  <c r="CJ1998" i="5" a="1"/>
  <c r="CB1998" i="5" a="1"/>
  <c r="BT1998" i="5" a="1"/>
  <c r="BL1998" i="5" a="1"/>
  <c r="BD1998" i="5" a="1"/>
  <c r="AV1998" i="5" a="1"/>
  <c r="AN1998" i="5" a="1"/>
  <c r="AF1998" i="5" a="1"/>
  <c r="X1998" i="5" a="1"/>
  <c r="CJ1987" i="5" a="1"/>
  <c r="CB1987" i="5" a="1"/>
  <c r="BT1987" i="5" a="1"/>
  <c r="BL1987" i="5" a="1"/>
  <c r="BD1987" i="5" a="1"/>
  <c r="AV1987" i="5" a="1"/>
  <c r="AN1987" i="5" a="1"/>
  <c r="AF1987" i="5" a="1"/>
  <c r="X1987" i="5" a="1"/>
  <c r="BQ2016" i="5" a="1"/>
  <c r="CK2012" i="5"/>
  <c r="BR2012" i="5"/>
  <c r="AY2012" i="5"/>
  <c r="CN2016" i="5" a="1"/>
  <c r="CA2016" i="5" a="1"/>
  <c r="BD2016" i="5" a="1"/>
  <c r="AT2016" i="5" a="1"/>
  <c r="AJ2016" i="5" a="1"/>
  <c r="X2016" i="5" a="1"/>
  <c r="CJ2012" i="5"/>
  <c r="BQ2012" i="5"/>
  <c r="AU2012" i="5"/>
  <c r="AB2012" i="5"/>
  <c r="CK2016" i="5" a="1"/>
  <c r="BP2016" i="5" a="1"/>
  <c r="AH2016" i="5" a="1"/>
  <c r="CI2012" i="5"/>
  <c r="BP2012" i="5"/>
  <c r="AT2012" i="5"/>
  <c r="AA2012" i="5"/>
  <c r="W2016" i="5" a="1"/>
  <c r="CM2005" i="5"/>
  <c r="CH1987" i="5" a="1"/>
  <c r="BM1987" i="5" a="1"/>
  <c r="BM1977" i="5" a="1"/>
  <c r="BD1977" i="5" a="1"/>
  <c r="CH2012" i="5"/>
  <c r="CL2005" i="5"/>
  <c r="BS1998" i="5" a="1"/>
  <c r="AM1998" i="5" a="1"/>
  <c r="CD1987" i="5" a="1"/>
  <c r="AU1987" i="5" a="1"/>
  <c r="AD1987" i="5" a="1"/>
  <c r="CG1977" i="5" a="1"/>
  <c r="BV1977" i="5" a="1"/>
  <c r="BC1977" i="5" a="1"/>
  <c r="AT1977" i="5" a="1"/>
  <c r="AK1977" i="5" a="1"/>
  <c r="AC1977" i="5" a="1"/>
  <c r="U1977" i="5" a="1"/>
  <c r="CK1974" i="5" a="1"/>
  <c r="CC1974" i="5" a="1"/>
  <c r="BU1974" i="5" a="1"/>
  <c r="BM1974" i="5" a="1"/>
  <c r="BE1974" i="5" a="1"/>
  <c r="AW1974" i="5" a="1"/>
  <c r="AO1974" i="5" a="1"/>
  <c r="AG1974" i="5" a="1"/>
  <c r="Y1974" i="5" a="1"/>
  <c r="CG1971" i="5" a="1"/>
  <c r="BY1971" i="5" a="1"/>
  <c r="BQ1971" i="5" a="1"/>
  <c r="BI1971" i="5" a="1"/>
  <c r="BA1971" i="5" a="1"/>
  <c r="AS1971" i="5" a="1"/>
  <c r="AK1971" i="5" a="1"/>
  <c r="AC1971" i="5" a="1"/>
  <c r="U1971" i="5" a="1"/>
  <c r="CK1968" i="5" a="1"/>
  <c r="CC1968" i="5" a="1"/>
  <c r="BU1968" i="5" a="1"/>
  <c r="BM1968" i="5" a="1"/>
  <c r="BE1968" i="5" a="1"/>
  <c r="AW1968" i="5" a="1"/>
  <c r="AO1968" i="5" a="1"/>
  <c r="AG1968" i="5" a="1"/>
  <c r="Y1968" i="5" a="1"/>
  <c r="CG1961" i="5" a="1"/>
  <c r="BY1961" i="5" a="1"/>
  <c r="BI1961" i="5" a="1"/>
  <c r="AS1961" i="5" a="1"/>
  <c r="AC1961" i="5" a="1"/>
  <c r="CK1958" i="5" a="1"/>
  <c r="BU1958" i="5" a="1"/>
  <c r="BE1958" i="5" a="1"/>
  <c r="AO1958" i="5" a="1"/>
  <c r="Y1958" i="5" a="1"/>
  <c r="CG1955" i="5" a="1"/>
  <c r="BO2012" i="5"/>
  <c r="CK2005" i="5"/>
  <c r="CC1987" i="5" a="1"/>
  <c r="Z1987" i="5" a="1"/>
  <c r="U1980" i="5" a="1"/>
  <c r="BL1977" i="5" a="1"/>
  <c r="AS2012" i="5"/>
  <c r="CJ2005" i="5"/>
  <c r="BR1998" i="5" a="1"/>
  <c r="AL1998" i="5" a="1"/>
  <c r="BK1987" i="5" a="1"/>
  <c r="AT1987" i="5" a="1"/>
  <c r="Y1987" i="5" a="1"/>
  <c r="CF1977" i="5" a="1"/>
  <c r="BK1977" i="5" a="1"/>
  <c r="BB1977" i="5" a="1"/>
  <c r="AS1977" i="5" a="1"/>
  <c r="AJ1977" i="5" a="1"/>
  <c r="AB1977" i="5" a="1"/>
  <c r="CJ1974" i="5" a="1"/>
  <c r="CB1974" i="5" a="1"/>
  <c r="BT1974" i="5" a="1"/>
  <c r="BL1974" i="5" a="1"/>
  <c r="BD1974" i="5" a="1"/>
  <c r="AV1974" i="5" a="1"/>
  <c r="AN1974" i="5" a="1"/>
  <c r="AF1974" i="5" a="1"/>
  <c r="X1974" i="5" a="1"/>
  <c r="CN1971" i="5" a="1"/>
  <c r="CF1971" i="5" a="1"/>
  <c r="BX1971" i="5" a="1"/>
  <c r="BP1971" i="5" a="1"/>
  <c r="BH1971" i="5" a="1"/>
  <c r="AZ1971" i="5" a="1"/>
  <c r="AR1971" i="5" a="1"/>
  <c r="AJ1971" i="5" a="1"/>
  <c r="AB1971" i="5" a="1"/>
  <c r="CJ1968" i="5" a="1"/>
  <c r="CB1968" i="5" a="1"/>
  <c r="BT1968" i="5" a="1"/>
  <c r="BL1968" i="5" a="1"/>
  <c r="BD1968" i="5" a="1"/>
  <c r="AV1968" i="5" a="1"/>
  <c r="AN1968" i="5" a="1"/>
  <c r="AF1968" i="5" a="1"/>
  <c r="X1968" i="5" a="1"/>
  <c r="CF1961" i="5" a="1"/>
  <c r="BX1961" i="5" a="1"/>
  <c r="BP1961" i="5" a="1"/>
  <c r="BH1961" i="5" a="1"/>
  <c r="AZ1961" i="5" a="1"/>
  <c r="AJ1961" i="5" a="1"/>
  <c r="AB1961" i="5" a="1"/>
  <c r="CB1958" i="5" a="1"/>
  <c r="BT1958" i="5" a="1"/>
  <c r="BL1958" i="5" a="1"/>
  <c r="AV1958" i="5" a="1"/>
  <c r="AF1958" i="5" a="1"/>
  <c r="X1958" i="5" a="1"/>
  <c r="CN1955" i="5" a="1"/>
  <c r="CF1955" i="5" a="1"/>
  <c r="BX1955" i="5" a="1"/>
  <c r="AC2012" i="5"/>
  <c r="BU2005" i="5"/>
  <c r="AP1987" i="5" a="1"/>
  <c r="CE1977" i="5" a="1"/>
  <c r="BT1977" i="5" a="1"/>
  <c r="Z2012" i="5"/>
  <c r="BT2005" i="5"/>
  <c r="BK1998" i="5" a="1"/>
  <c r="AE1998" i="5" a="1"/>
  <c r="CA1987" i="5" a="1"/>
  <c r="BJ1987" i="5" a="1"/>
  <c r="AO1987" i="5" a="1"/>
  <c r="BS1977" i="5" a="1"/>
  <c r="BJ1977" i="5" a="1"/>
  <c r="BA1977" i="5" a="1"/>
  <c r="AR1977" i="5" a="1"/>
  <c r="AI1977" i="5" a="1"/>
  <c r="AA1977" i="5" a="1"/>
  <c r="CI1974" i="5" a="1"/>
  <c r="CA1974" i="5" a="1"/>
  <c r="BS1974" i="5" a="1"/>
  <c r="BK1974" i="5" a="1"/>
  <c r="BC1974" i="5" a="1"/>
  <c r="AU1974" i="5" a="1"/>
  <c r="AM1974" i="5" a="1"/>
  <c r="AE1974" i="5" a="1"/>
  <c r="W1974" i="5" a="1"/>
  <c r="CM1971" i="5" a="1"/>
  <c r="CE1971" i="5" a="1"/>
  <c r="BW1971" i="5" a="1"/>
  <c r="BO1971" i="5" a="1"/>
  <c r="BG1971" i="5" a="1"/>
  <c r="AY1971" i="5" a="1"/>
  <c r="AQ1971" i="5" a="1"/>
  <c r="AI1971" i="5" a="1"/>
  <c r="AA1971" i="5" a="1"/>
  <c r="CI1968" i="5" a="1"/>
  <c r="CA1968" i="5" a="1"/>
  <c r="BS1968" i="5" a="1"/>
  <c r="BK1968" i="5" a="1"/>
  <c r="BC1968" i="5" a="1"/>
  <c r="AU1968" i="5" a="1"/>
  <c r="AM1968" i="5" a="1"/>
  <c r="AE1968" i="5" a="1"/>
  <c r="W1968" i="5" a="1"/>
  <c r="CM1961" i="5" a="1"/>
  <c r="BW1961" i="5" a="1"/>
  <c r="BG1961" i="5" a="1"/>
  <c r="AQ1961" i="5" a="1"/>
  <c r="AI1961" i="5" a="1"/>
  <c r="AA1961" i="5" a="1"/>
  <c r="CM1955" i="5" a="1"/>
  <c r="CE1955" i="5" a="1"/>
  <c r="BW1955" i="5" a="1"/>
  <c r="BO1955" i="5" a="1"/>
  <c r="BG1955" i="5" a="1"/>
  <c r="AY1955" i="5" a="1"/>
  <c r="AQ1955" i="5" a="1"/>
  <c r="AI1955" i="5" a="1"/>
  <c r="BS2005" i="5"/>
  <c r="BF1987" i="5" a="1"/>
  <c r="W1987" i="5" a="1"/>
  <c r="CD1977" i="5" a="1"/>
  <c r="AQ1977" i="5" a="1"/>
  <c r="BR2005" i="5"/>
  <c r="BJ1998" i="5" a="1"/>
  <c r="AD1998" i="5" a="1"/>
  <c r="BZ1987" i="5" a="1"/>
  <c r="BE1987" i="5" a="1"/>
  <c r="BR1977" i="5" a="1"/>
  <c r="BI1977" i="5" a="1"/>
  <c r="AZ1977" i="5" a="1"/>
  <c r="AH1977" i="5" a="1"/>
  <c r="Z1977" i="5" a="1"/>
  <c r="CH1974" i="5" a="1"/>
  <c r="BZ1974" i="5" a="1"/>
  <c r="BR1974" i="5" a="1"/>
  <c r="BJ1974" i="5" a="1"/>
  <c r="BB1974" i="5" a="1"/>
  <c r="AT1974" i="5" a="1"/>
  <c r="AL1974" i="5" a="1"/>
  <c r="AD1974" i="5" a="1"/>
  <c r="V1974" i="5" a="1"/>
  <c r="CL1971" i="5" a="1"/>
  <c r="CD1971" i="5" a="1"/>
  <c r="BV1971" i="5" a="1"/>
  <c r="BN1971" i="5" a="1"/>
  <c r="BF1971" i="5" a="1"/>
  <c r="AX1971" i="5" a="1"/>
  <c r="AP1971" i="5" a="1"/>
  <c r="AH1971" i="5" a="1"/>
  <c r="Z1971" i="5" a="1"/>
  <c r="CH1968" i="5" a="1"/>
  <c r="BZ1968" i="5" a="1"/>
  <c r="BR1968" i="5" a="1"/>
  <c r="BJ1968" i="5" a="1"/>
  <c r="BB1968" i="5" a="1"/>
  <c r="AT1968" i="5" a="1"/>
  <c r="AL1968" i="5" a="1"/>
  <c r="AD1968" i="5" a="1"/>
  <c r="V1968" i="5" a="1"/>
  <c r="BC2005" i="5"/>
  <c r="BV1987" i="5" a="1"/>
  <c r="AM1987" i="5" a="1"/>
  <c r="V1987" i="5" a="1"/>
  <c r="CN1977" i="5" a="1"/>
  <c r="CA1977" i="5" a="1"/>
  <c r="AY1977" i="5" a="1"/>
  <c r="AP1977" i="5" a="1"/>
  <c r="BB2005" i="5"/>
  <c r="CI1998" i="5" a="1"/>
  <c r="BC1998" i="5" a="1"/>
  <c r="W1998" i="5" a="1"/>
  <c r="BU1987" i="5" a="1"/>
  <c r="CM1977" i="5" a="1"/>
  <c r="BQ1977" i="5" a="1"/>
  <c r="BH1977" i="5" a="1"/>
  <c r="AG1977" i="5" a="1"/>
  <c r="Y1977" i="5" a="1"/>
  <c r="CG1974" i="5" a="1"/>
  <c r="BY1974" i="5" a="1"/>
  <c r="BQ1974" i="5" a="1"/>
  <c r="BI1974" i="5" a="1"/>
  <c r="BA1974" i="5" a="1"/>
  <c r="AS1974" i="5" a="1"/>
  <c r="AK1974" i="5" a="1"/>
  <c r="AC1974" i="5" a="1"/>
  <c r="U1974" i="5" a="1"/>
  <c r="CK1971" i="5" a="1"/>
  <c r="CC1971" i="5" a="1"/>
  <c r="BU1971" i="5" a="1"/>
  <c r="BM1971" i="5" a="1"/>
  <c r="BE1971" i="5" a="1"/>
  <c r="AW1971" i="5" a="1"/>
  <c r="AO1971" i="5" a="1"/>
  <c r="AG1971" i="5" a="1"/>
  <c r="Y1971" i="5" a="1"/>
  <c r="CG1968" i="5" a="1"/>
  <c r="BY1968" i="5" a="1"/>
  <c r="BQ1968" i="5" a="1"/>
  <c r="BI1968" i="5" a="1"/>
  <c r="BA1968" i="5" a="1"/>
  <c r="AS1968" i="5" a="1"/>
  <c r="AK1968" i="5" a="1"/>
  <c r="AC1968" i="5" a="1"/>
  <c r="U1968" i="5" a="1"/>
  <c r="CK1961" i="5" a="1"/>
  <c r="BU1961" i="5" a="1"/>
  <c r="BE1961" i="5" a="1"/>
  <c r="AO1961" i="5" a="1"/>
  <c r="Y1961" i="5" a="1"/>
  <c r="CG1958" i="5" a="1"/>
  <c r="BY1958" i="5" a="1"/>
  <c r="BI1958" i="5" a="1"/>
  <c r="AS1958" i="5" a="1"/>
  <c r="BA2005" i="5"/>
  <c r="CL1987" i="5" a="1"/>
  <c r="BC1987" i="5" a="1"/>
  <c r="AL1987" i="5" a="1"/>
  <c r="BZ1977" i="5" a="1"/>
  <c r="BG1977" i="5" a="1"/>
  <c r="AX1977" i="5" a="1"/>
  <c r="AO1977" i="5" a="1"/>
  <c r="BZ2016" i="5" a="1"/>
  <c r="AZ2005" i="5"/>
  <c r="CH1998" i="5" a="1"/>
  <c r="BB1998" i="5" a="1"/>
  <c r="V1998" i="5" a="1"/>
  <c r="CK1987" i="5" a="1"/>
  <c r="AH1987" i="5" a="1"/>
  <c r="CL1977" i="5" a="1"/>
  <c r="BP1977" i="5" a="1"/>
  <c r="AF1977" i="5" a="1"/>
  <c r="X1977" i="5" a="1"/>
  <c r="CN1974" i="5" a="1"/>
  <c r="CF1974" i="5" a="1"/>
  <c r="BX1974" i="5" a="1"/>
  <c r="BP1974" i="5" a="1"/>
  <c r="BH1974" i="5" a="1"/>
  <c r="AZ1974" i="5" a="1"/>
  <c r="AR1974" i="5" a="1"/>
  <c r="AJ1974" i="5" a="1"/>
  <c r="AB1974" i="5" a="1"/>
  <c r="CJ1971" i="5" a="1"/>
  <c r="CB1971" i="5" a="1"/>
  <c r="BT1971" i="5" a="1"/>
  <c r="BL1971" i="5" a="1"/>
  <c r="BD1971" i="5" a="1"/>
  <c r="AV1971" i="5" a="1"/>
  <c r="AN1971" i="5" a="1"/>
  <c r="AF1971" i="5" a="1"/>
  <c r="X1971" i="5" a="1"/>
  <c r="CN1968" i="5" a="1"/>
  <c r="CF1968" i="5" a="1"/>
  <c r="BX1968" i="5" a="1"/>
  <c r="BP1968" i="5" a="1"/>
  <c r="BH1968" i="5" a="1"/>
  <c r="AZ1968" i="5" a="1"/>
  <c r="AR1968" i="5" a="1"/>
  <c r="AJ1968" i="5" a="1"/>
  <c r="AB1968" i="5" a="1"/>
  <c r="BM2016" i="5" a="1"/>
  <c r="AK2005" i="5"/>
  <c r="BS1987" i="5" a="1"/>
  <c r="BB1987" i="5" a="1"/>
  <c r="AG1987" i="5" a="1"/>
  <c r="BY1977" i="5" a="1"/>
  <c r="BO1977" i="5" a="1"/>
  <c r="BF1977" i="5" a="1"/>
  <c r="AW1977" i="5" a="1"/>
  <c r="AN1977" i="5" a="1"/>
  <c r="BC2016" i="5" a="1"/>
  <c r="AJ2005" i="5"/>
  <c r="CA1998" i="5" a="1"/>
  <c r="AU1998" i="5" a="1"/>
  <c r="AX1987" i="5" a="1"/>
  <c r="CI1977" i="5" a="1"/>
  <c r="AM1977" i="5" a="1"/>
  <c r="AE1977" i="5" a="1"/>
  <c r="W1977" i="5" a="1"/>
  <c r="CM1974" i="5" a="1"/>
  <c r="CE1974" i="5" a="1"/>
  <c r="BW1974" i="5" a="1"/>
  <c r="BO1974" i="5" a="1"/>
  <c r="BG1974" i="5" a="1"/>
  <c r="AY1974" i="5" a="1"/>
  <c r="AQ1974" i="5" a="1"/>
  <c r="AI1974" i="5" a="1"/>
  <c r="AA1974" i="5" a="1"/>
  <c r="AS2016" i="5" a="1"/>
  <c r="AI2005" i="5"/>
  <c r="CI1987" i="5" a="1"/>
  <c r="BR1987" i="5" a="1"/>
  <c r="AW1987" i="5" a="1"/>
  <c r="BX1977" i="5" a="1"/>
  <c r="BN1977" i="5" a="1"/>
  <c r="BE1977" i="5" a="1"/>
  <c r="AV1977" i="5" a="1"/>
  <c r="I2234" i="5" a="1"/>
  <c r="AG2016" i="5" a="1"/>
  <c r="AF2005" i="5"/>
  <c r="BZ1998" i="5" a="1"/>
  <c r="AT1998" i="5" a="1"/>
  <c r="BN1987" i="5" a="1"/>
  <c r="AE1987" i="5" a="1"/>
  <c r="CH1977" i="5" a="1"/>
  <c r="BW1977" i="5" a="1"/>
  <c r="AU1977" i="5" a="1"/>
  <c r="AL1977" i="5" a="1"/>
  <c r="AD1977" i="5" a="1"/>
  <c r="V1977" i="5" a="1"/>
  <c r="CL1974" i="5" a="1"/>
  <c r="CD1974" i="5" a="1"/>
  <c r="BV1974" i="5" a="1"/>
  <c r="BN1974" i="5" a="1"/>
  <c r="BF1974" i="5" a="1"/>
  <c r="AX1974" i="5" a="1"/>
  <c r="AP1974" i="5" a="1"/>
  <c r="AH1974" i="5" a="1"/>
  <c r="Z1974" i="5" a="1"/>
  <c r="AM1971" i="5" a="1"/>
  <c r="AY1968" i="5" a="1"/>
  <c r="BG1958" i="5" a="1"/>
  <c r="AC1958" i="5" a="1"/>
  <c r="CH1955" i="5" a="1"/>
  <c r="BN1955" i="5" a="1"/>
  <c r="AZ1955" i="5" a="1"/>
  <c r="AL1955" i="5" a="1"/>
  <c r="AL1971" i="5" a="1"/>
  <c r="AX1968" i="5" a="1"/>
  <c r="CM1958" i="5" a="1"/>
  <c r="AB1958" i="5" a="1"/>
  <c r="CD1955" i="5" a="1"/>
  <c r="BM1955" i="5" a="1"/>
  <c r="AX1955" i="5" a="1"/>
  <c r="AK1955" i="5" a="1"/>
  <c r="AA1955" i="5" a="1"/>
  <c r="CI1950" i="5" a="1"/>
  <c r="CA1950" i="5" a="1"/>
  <c r="BS1950" i="5" a="1"/>
  <c r="BK1950" i="5" a="1"/>
  <c r="BC1950" i="5" a="1"/>
  <c r="AU1950" i="5" a="1"/>
  <c r="AM1950" i="5" a="1"/>
  <c r="AE1950" i="5" a="1"/>
  <c r="W1950" i="5" a="1"/>
  <c r="CM1945" i="5" a="1"/>
  <c r="CE1945" i="5" a="1"/>
  <c r="BW1945" i="5" a="1"/>
  <c r="BO1945" i="5" a="1"/>
  <c r="BG1945" i="5" a="1"/>
  <c r="AY1945" i="5" a="1"/>
  <c r="AQ1945" i="5" a="1"/>
  <c r="AI1945" i="5" a="1"/>
  <c r="AA1945" i="5" a="1"/>
  <c r="CI1941" i="5" a="1"/>
  <c r="CA1941" i="5" a="1"/>
  <c r="BS1941" i="5" a="1"/>
  <c r="BK1941" i="5" a="1"/>
  <c r="BC1941" i="5" a="1"/>
  <c r="AU1941" i="5" a="1"/>
  <c r="AM1941" i="5" a="1"/>
  <c r="AE1941" i="5" a="1"/>
  <c r="W1941" i="5" a="1"/>
  <c r="CI1933" i="5" a="1"/>
  <c r="CA1933" i="5" a="1"/>
  <c r="BS1933" i="5" a="1"/>
  <c r="BK1933" i="5" a="1"/>
  <c r="BC1933" i="5" a="1"/>
  <c r="AU1933" i="5" a="1"/>
  <c r="AM1933" i="5" a="1"/>
  <c r="AE1933" i="5" a="1"/>
  <c r="W1933" i="5" a="1"/>
  <c r="CM1925" i="5" a="1"/>
  <c r="CE1925" i="5" a="1"/>
  <c r="BW1925" i="5" a="1"/>
  <c r="BO1925" i="5" a="1"/>
  <c r="BG1925" i="5" a="1"/>
  <c r="AY1925" i="5" a="1"/>
  <c r="AQ1925" i="5" a="1"/>
  <c r="AI1925" i="5" a="1"/>
  <c r="AA1925" i="5" a="1"/>
  <c r="AE1971" i="5" a="1"/>
  <c r="AQ1968" i="5" a="1"/>
  <c r="AA1958" i="5" a="1"/>
  <c r="CC1955" i="5" a="1"/>
  <c r="BL1955" i="5" a="1"/>
  <c r="AW1955" i="5" a="1"/>
  <c r="AJ1955" i="5" a="1"/>
  <c r="AD1971" i="5" a="1"/>
  <c r="AP1968" i="5" a="1"/>
  <c r="CF1958" i="5" a="1"/>
  <c r="AZ1958" i="5" a="1"/>
  <c r="CB1955" i="5" a="1"/>
  <c r="BK1955" i="5" a="1"/>
  <c r="AV1955" i="5" a="1"/>
  <c r="AH1955" i="5" a="1"/>
  <c r="Z1955" i="5" a="1"/>
  <c r="CH1950" i="5" a="1"/>
  <c r="BZ1950" i="5" a="1"/>
  <c r="BR1950" i="5" a="1"/>
  <c r="BJ1950" i="5" a="1"/>
  <c r="BB1950" i="5" a="1"/>
  <c r="AT1950" i="5" a="1"/>
  <c r="AL1950" i="5" a="1"/>
  <c r="AD1950" i="5" a="1"/>
  <c r="V1950" i="5" a="1"/>
  <c r="CL1945" i="5" a="1"/>
  <c r="CD1945" i="5" a="1"/>
  <c r="BV1945" i="5" a="1"/>
  <c r="BN1945" i="5" a="1"/>
  <c r="BF1945" i="5" a="1"/>
  <c r="AX1945" i="5" a="1"/>
  <c r="AP1945" i="5" a="1"/>
  <c r="AH1945" i="5" a="1"/>
  <c r="Z1945" i="5" a="1"/>
  <c r="CH1941" i="5" a="1"/>
  <c r="BZ1941" i="5" a="1"/>
  <c r="BR1941" i="5" a="1"/>
  <c r="BJ1941" i="5" a="1"/>
  <c r="BB1941" i="5" a="1"/>
  <c r="AT1941" i="5" a="1"/>
  <c r="AL1941" i="5" a="1"/>
  <c r="AD1941" i="5" a="1"/>
  <c r="V1941" i="5" a="1"/>
  <c r="CH1933" i="5" a="1"/>
  <c r="BZ1933" i="5" a="1"/>
  <c r="BR1933" i="5" a="1"/>
  <c r="BJ1933" i="5" a="1"/>
  <c r="BB1933" i="5" a="1"/>
  <c r="AT1933" i="5" a="1"/>
  <c r="AL1933" i="5" a="1"/>
  <c r="AD1933" i="5" a="1"/>
  <c r="V1933" i="5" a="1"/>
  <c r="CL1925" i="5" a="1"/>
  <c r="CD1925" i="5" a="1"/>
  <c r="BV1925" i="5" a="1"/>
  <c r="BN1925" i="5" a="1"/>
  <c r="BF1925" i="5" a="1"/>
  <c r="AX1925" i="5" a="1"/>
  <c r="AP1925" i="5" a="1"/>
  <c r="AH1925" i="5" a="1"/>
  <c r="Z1925" i="5" a="1"/>
  <c r="CI1971" i="5" a="1"/>
  <c r="W1971" i="5" a="1"/>
  <c r="AI1968" i="5" a="1"/>
  <c r="AV1961" i="5" a="1"/>
  <c r="CA1955" i="5" a="1"/>
  <c r="CH1971" i="5" a="1"/>
  <c r="V1971" i="5" a="1"/>
  <c r="AH1968" i="5" a="1"/>
  <c r="BJ1955" i="5" a="1"/>
  <c r="AU1955" i="5" a="1"/>
  <c r="AG1955" i="5" a="1"/>
  <c r="Y1955" i="5" a="1"/>
  <c r="CG1950" i="5" a="1"/>
  <c r="BY1950" i="5" a="1"/>
  <c r="BQ1950" i="5" a="1"/>
  <c r="BI1950" i="5" a="1"/>
  <c r="BA1950" i="5" a="1"/>
  <c r="AS1950" i="5" a="1"/>
  <c r="AK1950" i="5" a="1"/>
  <c r="AC1950" i="5" a="1"/>
  <c r="U1950" i="5" a="1"/>
  <c r="CK1945" i="5" a="1"/>
  <c r="CC1945" i="5" a="1"/>
  <c r="BU1945" i="5" a="1"/>
  <c r="BM1945" i="5" a="1"/>
  <c r="BE1945" i="5" a="1"/>
  <c r="AW1945" i="5" a="1"/>
  <c r="AO1945" i="5" a="1"/>
  <c r="AG1945" i="5" a="1"/>
  <c r="Y1945" i="5" a="1"/>
  <c r="CG1941" i="5" a="1"/>
  <c r="BY1941" i="5" a="1"/>
  <c r="BQ1941" i="5" a="1"/>
  <c r="BI1941" i="5" a="1"/>
  <c r="BA1941" i="5" a="1"/>
  <c r="AS1941" i="5" a="1"/>
  <c r="AK1941" i="5" a="1"/>
  <c r="AC1941" i="5" a="1"/>
  <c r="U1941" i="5" a="1"/>
  <c r="CG1933" i="5" a="1"/>
  <c r="BY1933" i="5" a="1"/>
  <c r="BQ1933" i="5" a="1"/>
  <c r="BI1933" i="5" a="1"/>
  <c r="BA1933" i="5" a="1"/>
  <c r="AS1933" i="5" a="1"/>
  <c r="AK1933" i="5" a="1"/>
  <c r="AC1933" i="5" a="1"/>
  <c r="U1933" i="5" a="1"/>
  <c r="CK1925" i="5" a="1"/>
  <c r="CC1925" i="5" a="1"/>
  <c r="BU1925" i="5" a="1"/>
  <c r="BM1925" i="5" a="1"/>
  <c r="BE1925" i="5" a="1"/>
  <c r="AW1925" i="5" a="1"/>
  <c r="AO1925" i="5" a="1"/>
  <c r="AG1925" i="5" a="1"/>
  <c r="Y1925" i="5" a="1"/>
  <c r="CA1971" i="5" a="1"/>
  <c r="CM1968" i="5" a="1"/>
  <c r="AA1968" i="5" a="1"/>
  <c r="BZ1955" i="5" a="1"/>
  <c r="BI1955" i="5" a="1"/>
  <c r="BZ1971" i="5" a="1"/>
  <c r="CL1968" i="5" a="1"/>
  <c r="Z1968" i="5" a="1"/>
  <c r="BX1958" i="5" a="1"/>
  <c r="BY1955" i="5" a="1"/>
  <c r="BH1955" i="5" a="1"/>
  <c r="AT1955" i="5" a="1"/>
  <c r="AF1955" i="5" a="1"/>
  <c r="X1955" i="5" a="1"/>
  <c r="CN1950" i="5" a="1"/>
  <c r="CF1950" i="5" a="1"/>
  <c r="BX1950" i="5" a="1"/>
  <c r="BP1950" i="5" a="1"/>
  <c r="BH1950" i="5" a="1"/>
  <c r="AZ1950" i="5" a="1"/>
  <c r="AR1950" i="5" a="1"/>
  <c r="AJ1950" i="5" a="1"/>
  <c r="AB1950" i="5" a="1"/>
  <c r="CJ1945" i="5" a="1"/>
  <c r="CB1945" i="5" a="1"/>
  <c r="BT1945" i="5" a="1"/>
  <c r="BL1945" i="5" a="1"/>
  <c r="BD1945" i="5" a="1"/>
  <c r="AV1945" i="5" a="1"/>
  <c r="AN1945" i="5" a="1"/>
  <c r="AF1945" i="5" a="1"/>
  <c r="X1945" i="5" a="1"/>
  <c r="CN1941" i="5" a="1"/>
  <c r="CF1941" i="5" a="1"/>
  <c r="BX1941" i="5" a="1"/>
  <c r="BP1941" i="5" a="1"/>
  <c r="BH1941" i="5" a="1"/>
  <c r="AZ1941" i="5" a="1"/>
  <c r="AR1941" i="5" a="1"/>
  <c r="AJ1941" i="5" a="1"/>
  <c r="AB1941" i="5" a="1"/>
  <c r="CN1933" i="5" a="1"/>
  <c r="CF1933" i="5" a="1"/>
  <c r="BX1933" i="5" a="1"/>
  <c r="BP1933" i="5" a="1"/>
  <c r="BH1933" i="5" a="1"/>
  <c r="AZ1933" i="5" a="1"/>
  <c r="AR1933" i="5" a="1"/>
  <c r="AJ1933" i="5" a="1"/>
  <c r="AB1933" i="5" a="1"/>
  <c r="CJ1925" i="5" a="1"/>
  <c r="CB1925" i="5" a="1"/>
  <c r="BT1925" i="5" a="1"/>
  <c r="BL1925" i="5" a="1"/>
  <c r="BD1925" i="5" a="1"/>
  <c r="AV1925" i="5" a="1"/>
  <c r="AN1925" i="5" a="1"/>
  <c r="AF1925" i="5" a="1"/>
  <c r="X1925" i="5" a="1"/>
  <c r="BS1971" i="5" a="1"/>
  <c r="CE1968" i="5" a="1"/>
  <c r="CB1961" i="5" a="1"/>
  <c r="BW1958" i="5" a="1"/>
  <c r="AQ1958" i="5" a="1"/>
  <c r="BV1955" i="5" a="1"/>
  <c r="BF1955" i="5" a="1"/>
  <c r="AS1955" i="5" a="1"/>
  <c r="BR1971" i="5" a="1"/>
  <c r="CD1968" i="5" a="1"/>
  <c r="BU1955" i="5" a="1"/>
  <c r="BE1955" i="5" a="1"/>
  <c r="AR1955" i="5" a="1"/>
  <c r="AE1955" i="5" a="1"/>
  <c r="W1955" i="5" a="1"/>
  <c r="CM1950" i="5" a="1"/>
  <c r="CE1950" i="5" a="1"/>
  <c r="BW1950" i="5" a="1"/>
  <c r="BO1950" i="5" a="1"/>
  <c r="BG1950" i="5" a="1"/>
  <c r="AY1950" i="5" a="1"/>
  <c r="AQ1950" i="5" a="1"/>
  <c r="AI1950" i="5" a="1"/>
  <c r="AA1950" i="5" a="1"/>
  <c r="CI1945" i="5" a="1"/>
  <c r="CA1945" i="5" a="1"/>
  <c r="BS1945" i="5" a="1"/>
  <c r="BK1945" i="5" a="1"/>
  <c r="BC1945" i="5" a="1"/>
  <c r="AU1945" i="5" a="1"/>
  <c r="AM1945" i="5" a="1"/>
  <c r="AE1945" i="5" a="1"/>
  <c r="W1945" i="5" a="1"/>
  <c r="CM1941" i="5" a="1"/>
  <c r="CE1941" i="5" a="1"/>
  <c r="BW1941" i="5" a="1"/>
  <c r="BO1941" i="5" a="1"/>
  <c r="BG1941" i="5" a="1"/>
  <c r="AY1941" i="5" a="1"/>
  <c r="AQ1941" i="5" a="1"/>
  <c r="AI1941" i="5" a="1"/>
  <c r="AA1941" i="5" a="1"/>
  <c r="CM1933" i="5" a="1"/>
  <c r="CE1933" i="5" a="1"/>
  <c r="BW1933" i="5" a="1"/>
  <c r="BO1933" i="5" a="1"/>
  <c r="BG1933" i="5" a="1"/>
  <c r="AY1933" i="5" a="1"/>
  <c r="AQ1933" i="5" a="1"/>
  <c r="AI1933" i="5" a="1"/>
  <c r="AA1933" i="5" a="1"/>
  <c r="CI1925" i="5" a="1"/>
  <c r="CA1925" i="5" a="1"/>
  <c r="BS1925" i="5" a="1"/>
  <c r="BK1925" i="5" a="1"/>
  <c r="BC1925" i="5" a="1"/>
  <c r="AU1925" i="5" a="1"/>
  <c r="AM1925" i="5" a="1"/>
  <c r="AE1925" i="5" a="1"/>
  <c r="W1925" i="5" a="1"/>
  <c r="BK1971" i="5" a="1"/>
  <c r="BW1968" i="5" a="1"/>
  <c r="AF1961" i="5" a="1"/>
  <c r="BT1955" i="5" a="1"/>
  <c r="BD1955" i="5" a="1"/>
  <c r="AP1955" i="5" a="1"/>
  <c r="BJ1971" i="5" a="1"/>
  <c r="BV1968" i="5" a="1"/>
  <c r="BT1961" i="5" a="1"/>
  <c r="BP1958" i="5" a="1"/>
  <c r="AJ1958" i="5" a="1"/>
  <c r="CL1955" i="5" a="1"/>
  <c r="BS1955" i="5" a="1"/>
  <c r="AO1955" i="5" a="1"/>
  <c r="AD1955" i="5" a="1"/>
  <c r="V1955" i="5" a="1"/>
  <c r="CL1950" i="5" a="1"/>
  <c r="CD1950" i="5" a="1"/>
  <c r="BV1950" i="5" a="1"/>
  <c r="BN1950" i="5" a="1"/>
  <c r="BF1950" i="5" a="1"/>
  <c r="AX1950" i="5" a="1"/>
  <c r="AP1950" i="5" a="1"/>
  <c r="AH1950" i="5" a="1"/>
  <c r="Z1950" i="5" a="1"/>
  <c r="CH1945" i="5" a="1"/>
  <c r="BZ1945" i="5" a="1"/>
  <c r="BR1945" i="5" a="1"/>
  <c r="BJ1945" i="5" a="1"/>
  <c r="BB1945" i="5" a="1"/>
  <c r="AT1945" i="5" a="1"/>
  <c r="AL1945" i="5" a="1"/>
  <c r="AD1945" i="5" a="1"/>
  <c r="V1945" i="5" a="1"/>
  <c r="CL1941" i="5" a="1"/>
  <c r="CD1941" i="5" a="1"/>
  <c r="BV1941" i="5" a="1"/>
  <c r="BN1941" i="5" a="1"/>
  <c r="BF1941" i="5" a="1"/>
  <c r="AX1941" i="5" a="1"/>
  <c r="AP1941" i="5" a="1"/>
  <c r="AH1941" i="5" a="1"/>
  <c r="Z1941" i="5" a="1"/>
  <c r="CL1933" i="5" a="1"/>
  <c r="CD1933" i="5" a="1"/>
  <c r="BV1933" i="5" a="1"/>
  <c r="BN1933" i="5" a="1"/>
  <c r="BF1933" i="5" a="1"/>
  <c r="AX1933" i="5" a="1"/>
  <c r="AP1933" i="5" a="1"/>
  <c r="AH1933" i="5" a="1"/>
  <c r="Z1933" i="5" a="1"/>
  <c r="CH1925" i="5" a="1"/>
  <c r="BZ1925" i="5" a="1"/>
  <c r="BR1925" i="5" a="1"/>
  <c r="BJ1925" i="5" a="1"/>
  <c r="BB1925" i="5" a="1"/>
  <c r="AT1925" i="5" a="1"/>
  <c r="AL1925" i="5" a="1"/>
  <c r="AD1925" i="5" a="1"/>
  <c r="V1925" i="5" a="1"/>
  <c r="BC1971" i="5" a="1"/>
  <c r="BO1968" i="5" a="1"/>
  <c r="AI1958" i="5" a="1"/>
  <c r="CK1955" i="5" a="1"/>
  <c r="BC1955" i="5" a="1"/>
  <c r="AN1955" i="5" a="1"/>
  <c r="BB1971" i="5" a="1"/>
  <c r="BN1968" i="5" a="1"/>
  <c r="X1961" i="5" a="1"/>
  <c r="CJ1955" i="5" a="1"/>
  <c r="BR1955" i="5" a="1"/>
  <c r="AC1955" i="5" a="1"/>
  <c r="U1955" i="5" a="1"/>
  <c r="CK1950" i="5" a="1"/>
  <c r="CC1950" i="5" a="1"/>
  <c r="BU1950" i="5" a="1"/>
  <c r="BM1950" i="5" a="1"/>
  <c r="BE1950" i="5" a="1"/>
  <c r="AW1950" i="5" a="1"/>
  <c r="AO1950" i="5" a="1"/>
  <c r="AG1950" i="5" a="1"/>
  <c r="Y1950" i="5" a="1"/>
  <c r="CG1945" i="5" a="1"/>
  <c r="BY1945" i="5" a="1"/>
  <c r="BQ1945" i="5" a="1"/>
  <c r="BI1945" i="5" a="1"/>
  <c r="BA1945" i="5" a="1"/>
  <c r="AS1945" i="5" a="1"/>
  <c r="AK1945" i="5" a="1"/>
  <c r="AC1945" i="5" a="1"/>
  <c r="U1945" i="5" a="1"/>
  <c r="CK1941" i="5" a="1"/>
  <c r="CC1941" i="5" a="1"/>
  <c r="BU1941" i="5" a="1"/>
  <c r="BM1941" i="5" a="1"/>
  <c r="BE1941" i="5" a="1"/>
  <c r="AW1941" i="5" a="1"/>
  <c r="AO1941" i="5" a="1"/>
  <c r="AG1941" i="5" a="1"/>
  <c r="Y1941" i="5" a="1"/>
  <c r="CK1933" i="5" a="1"/>
  <c r="CC1933" i="5" a="1"/>
  <c r="BU1933" i="5" a="1"/>
  <c r="BM1933" i="5" a="1"/>
  <c r="BE1933" i="5" a="1"/>
  <c r="AW1933" i="5" a="1"/>
  <c r="AO1933" i="5" a="1"/>
  <c r="AG1933" i="5" a="1"/>
  <c r="Y1933" i="5" a="1"/>
  <c r="CG1925" i="5" a="1"/>
  <c r="BY1925" i="5" a="1"/>
  <c r="BQ1925" i="5" a="1"/>
  <c r="BI1925" i="5" a="1"/>
  <c r="BA1925" i="5" a="1"/>
  <c r="AS1925" i="5" a="1"/>
  <c r="AK1925" i="5" a="1"/>
  <c r="AC1925" i="5" a="1"/>
  <c r="U1925" i="5" a="1"/>
  <c r="AU1971" i="5" a="1"/>
  <c r="BG1968" i="5" a="1"/>
  <c r="BL1961" i="5" a="1"/>
  <c r="CI1955" i="5" a="1"/>
  <c r="BQ1955" i="5" a="1"/>
  <c r="BB1955" i="5" a="1"/>
  <c r="AM1955" i="5" a="1"/>
  <c r="AR1945" i="5" a="1"/>
  <c r="V1870" i="5"/>
  <c r="CJ1950" i="5" a="1"/>
  <c r="AJ1945" i="5" a="1"/>
  <c r="U1870" i="5"/>
  <c r="CN1821" i="5" a="1"/>
  <c r="CF1821" i="5" a="1"/>
  <c r="BX1821" i="5" a="1"/>
  <c r="BP1821" i="5" a="1"/>
  <c r="BH1821" i="5" a="1"/>
  <c r="AZ1821" i="5" a="1"/>
  <c r="AR1821" i="5" a="1"/>
  <c r="AJ1821" i="5" a="1"/>
  <c r="AB1821" i="5" a="1"/>
  <c r="CB1950" i="5" a="1"/>
  <c r="AB1945" i="5" a="1"/>
  <c r="BT1950" i="5" a="1"/>
  <c r="CM1821" i="5" a="1"/>
  <c r="CE1821" i="5" a="1"/>
  <c r="BW1821" i="5" a="1"/>
  <c r="BO1821" i="5" a="1"/>
  <c r="BG1821" i="5" a="1"/>
  <c r="AY1821" i="5" a="1"/>
  <c r="AQ1821" i="5" a="1"/>
  <c r="AI1821" i="5" a="1"/>
  <c r="AA1821" i="5" a="1"/>
  <c r="AT1971" i="5" a="1"/>
  <c r="BL1950" i="5" a="1"/>
  <c r="CJ1941" i="5" a="1"/>
  <c r="BF1968" i="5" a="1"/>
  <c r="BD1950" i="5" a="1"/>
  <c r="CB1941" i="5" a="1"/>
  <c r="CN1925" i="5" a="1"/>
  <c r="CL1821" i="5" a="1"/>
  <c r="CD1821" i="5" a="1"/>
  <c r="BV1821" i="5" a="1"/>
  <c r="BN1821" i="5" a="1"/>
  <c r="BF1821" i="5" a="1"/>
  <c r="AX1821" i="5" a="1"/>
  <c r="AP1821" i="5" a="1"/>
  <c r="AH1821" i="5" a="1"/>
  <c r="Z1821" i="5" a="1"/>
  <c r="AV1950" i="5" a="1"/>
  <c r="BT1941" i="5" a="1"/>
  <c r="CF1925" i="5" a="1"/>
  <c r="AN1950" i="5" a="1"/>
  <c r="BL1941" i="5" a="1"/>
  <c r="CJ1933" i="5" a="1"/>
  <c r="BX1925" i="5" a="1"/>
  <c r="CK1821" i="5" a="1"/>
  <c r="CC1821" i="5" a="1"/>
  <c r="BU1821" i="5" a="1"/>
  <c r="BM1821" i="5" a="1"/>
  <c r="BE1821" i="5" a="1"/>
  <c r="AW1821" i="5" a="1"/>
  <c r="AO1821" i="5" a="1"/>
  <c r="AG1821" i="5" a="1"/>
  <c r="Y1821" i="5" a="1"/>
  <c r="AF1950" i="5" a="1"/>
  <c r="BD1941" i="5" a="1"/>
  <c r="CB1933" i="5" a="1"/>
  <c r="BP1925" i="5" a="1"/>
  <c r="BH1958" i="5" a="1"/>
  <c r="X1950" i="5" a="1"/>
  <c r="AV1941" i="5" a="1"/>
  <c r="BT1933" i="5" a="1"/>
  <c r="BH1925" i="5" a="1"/>
  <c r="U1879" i="5" a="1"/>
  <c r="CJ1821" i="5" a="1"/>
  <c r="CB1821" i="5" a="1"/>
  <c r="BT1821" i="5" a="1"/>
  <c r="BL1821" i="5" a="1"/>
  <c r="BD1821" i="5" a="1"/>
  <c r="AV1821" i="5" a="1"/>
  <c r="AN1821" i="5" a="1"/>
  <c r="AF1821" i="5" a="1"/>
  <c r="X1821" i="5" a="1"/>
  <c r="CN1945" i="5" a="1"/>
  <c r="AN1941" i="5" a="1"/>
  <c r="BL1933" i="5" a="1"/>
  <c r="AZ1925" i="5" a="1"/>
  <c r="CF1945" i="5" a="1"/>
  <c r="AF1941" i="5" a="1"/>
  <c r="BD1933" i="5" a="1"/>
  <c r="AR1925" i="5" a="1"/>
  <c r="CI1821" i="5" a="1"/>
  <c r="CA1821" i="5" a="1"/>
  <c r="BS1821" i="5" a="1"/>
  <c r="BK1821" i="5" a="1"/>
  <c r="BC1821" i="5" a="1"/>
  <c r="AU1821" i="5" a="1"/>
  <c r="AM1821" i="5" a="1"/>
  <c r="AE1821" i="5" a="1"/>
  <c r="W1821" i="5" a="1"/>
  <c r="BP1955" i="5" a="1"/>
  <c r="BX1945" i="5" a="1"/>
  <c r="X1941" i="5" a="1"/>
  <c r="AV1933" i="5" a="1"/>
  <c r="AJ1925" i="5" a="1"/>
  <c r="BA1955" i="5" a="1"/>
  <c r="BP1945" i="5" a="1"/>
  <c r="AN1933" i="5" a="1"/>
  <c r="AB1925" i="5" a="1"/>
  <c r="CH1821" i="5" a="1"/>
  <c r="BZ1821" i="5" a="1"/>
  <c r="BR1821" i="5" a="1"/>
  <c r="BJ1821" i="5" a="1"/>
  <c r="BB1821" i="5" a="1"/>
  <c r="AT1821" i="5" a="1"/>
  <c r="AL1821" i="5" a="1"/>
  <c r="AD1821" i="5" a="1"/>
  <c r="BH1945" i="5" a="1"/>
  <c r="AF1933" i="5" a="1"/>
  <c r="CG1821" i="5" a="1"/>
  <c r="BA1821" i="5" a="1"/>
  <c r="V1821" i="5" a="1"/>
  <c r="CJ1816" i="5" a="1"/>
  <c r="CB1816" i="5" a="1"/>
  <c r="BT1816" i="5" a="1"/>
  <c r="BL1816" i="5" a="1"/>
  <c r="BD1816" i="5" a="1"/>
  <c r="AV1816" i="5" a="1"/>
  <c r="AN1816" i="5" a="1"/>
  <c r="AF1816" i="5" a="1"/>
  <c r="X1816" i="5" a="1"/>
  <c r="CG1807" i="5" a="1"/>
  <c r="BY1807" i="5" a="1"/>
  <c r="BQ1807" i="5" a="1"/>
  <c r="BI1807" i="5" a="1"/>
  <c r="BA1807" i="5" a="1"/>
  <c r="AS1807" i="5" a="1"/>
  <c r="AK1807" i="5" a="1"/>
  <c r="AC1807" i="5" a="1"/>
  <c r="U1807" i="5" a="1"/>
  <c r="CE1795" i="5" a="1"/>
  <c r="BO1795" i="5" a="1"/>
  <c r="AY1795" i="5" a="1"/>
  <c r="AI1795" i="5" a="1"/>
  <c r="U1821" i="5" a="1"/>
  <c r="CI1816" i="5" a="1"/>
  <c r="CA1816" i="5" a="1"/>
  <c r="BS1816" i="5" a="1"/>
  <c r="BK1816" i="5" a="1"/>
  <c r="BC1816" i="5" a="1"/>
  <c r="AU1816" i="5" a="1"/>
  <c r="AM1816" i="5" a="1"/>
  <c r="AE1816" i="5" a="1"/>
  <c r="W1816" i="5" a="1"/>
  <c r="CN1807" i="5" a="1"/>
  <c r="CF1807" i="5" a="1"/>
  <c r="BX1807" i="5" a="1"/>
  <c r="BP1807" i="5" a="1"/>
  <c r="BH1807" i="5" a="1"/>
  <c r="AZ1807" i="5" a="1"/>
  <c r="AR1807" i="5" a="1"/>
  <c r="AJ1807" i="5" a="1"/>
  <c r="AB1807" i="5" a="1"/>
  <c r="AB1955" i="5" a="1"/>
  <c r="BY1821" i="5" a="1"/>
  <c r="AS1821" i="5" a="1"/>
  <c r="AZ1945" i="5" a="1"/>
  <c r="CH1816" i="5" a="1"/>
  <c r="BZ1816" i="5" a="1"/>
  <c r="BR1816" i="5" a="1"/>
  <c r="BJ1816" i="5" a="1"/>
  <c r="BB1816" i="5" a="1"/>
  <c r="AT1816" i="5" a="1"/>
  <c r="AL1816" i="5" a="1"/>
  <c r="AD1816" i="5" a="1"/>
  <c r="V1816" i="5" a="1"/>
  <c r="CM1807" i="5" a="1"/>
  <c r="CE1807" i="5" a="1"/>
  <c r="BW1807" i="5" a="1"/>
  <c r="BO1807" i="5" a="1"/>
  <c r="BG1807" i="5" a="1"/>
  <c r="AY1807" i="5" a="1"/>
  <c r="AQ1807" i="5" a="1"/>
  <c r="AI1807" i="5" a="1"/>
  <c r="AA1807" i="5" a="1"/>
  <c r="X1933" i="5" a="1"/>
  <c r="CG1816" i="5" a="1"/>
  <c r="BY1816" i="5" a="1"/>
  <c r="BQ1816" i="5" a="1"/>
  <c r="BI1816" i="5" a="1"/>
  <c r="BA1816" i="5" a="1"/>
  <c r="AS1816" i="5" a="1"/>
  <c r="AK1816" i="5" a="1"/>
  <c r="AC1816" i="5" a="1"/>
  <c r="U1816" i="5" a="1"/>
  <c r="CL1807" i="5" a="1"/>
  <c r="CD1807" i="5" a="1"/>
  <c r="BV1807" i="5" a="1"/>
  <c r="BN1807" i="5" a="1"/>
  <c r="BF1807" i="5" a="1"/>
  <c r="AX1807" i="5" a="1"/>
  <c r="AP1807" i="5" a="1"/>
  <c r="AH1807" i="5" a="1"/>
  <c r="Z1807" i="5" a="1"/>
  <c r="BQ1821" i="5" a="1"/>
  <c r="AK1821" i="5" a="1"/>
  <c r="CM1816" i="5" a="1"/>
  <c r="CE1816" i="5" a="1"/>
  <c r="BW1816" i="5" a="1"/>
  <c r="BO1816" i="5" a="1"/>
  <c r="BG1816" i="5" a="1"/>
  <c r="AY1816" i="5" a="1"/>
  <c r="AQ1816" i="5" a="1"/>
  <c r="AI1816" i="5" a="1"/>
  <c r="AA1816" i="5" a="1"/>
  <c r="CJ1807" i="5" a="1"/>
  <c r="CB1807" i="5" a="1"/>
  <c r="BT1807" i="5" a="1"/>
  <c r="BL1807" i="5" a="1"/>
  <c r="BD1807" i="5" a="1"/>
  <c r="AV1807" i="5" a="1"/>
  <c r="AN1807" i="5" a="1"/>
  <c r="AF1807" i="5" a="1"/>
  <c r="X1807" i="5" a="1"/>
  <c r="CH1795" i="5" a="1"/>
  <c r="BZ1795" i="5" a="1"/>
  <c r="BR1795" i="5" a="1"/>
  <c r="BJ1795" i="5" a="1"/>
  <c r="BB1795" i="5" a="1"/>
  <c r="AT1795" i="5" a="1"/>
  <c r="AL1795" i="5" a="1"/>
  <c r="AD1795" i="5" a="1"/>
  <c r="V1795" i="5" a="1"/>
  <c r="BI1821" i="5" a="1"/>
  <c r="AC1821" i="5" a="1"/>
  <c r="BE1816" i="5" a="1"/>
  <c r="BS1807" i="5" a="1"/>
  <c r="AD1807" i="5" a="1"/>
  <c r="AZ1816" i="5" a="1"/>
  <c r="BR1807" i="5" a="1"/>
  <c r="Y1807" i="5" a="1"/>
  <c r="BX1795" i="5" a="1"/>
  <c r="CD1795" i="5" a="1"/>
  <c r="BN1795" i="5" a="1"/>
  <c r="AX1795" i="5" a="1"/>
  <c r="AH1795" i="5" a="1"/>
  <c r="CI1681" i="5" a="1"/>
  <c r="CA1681" i="5" a="1"/>
  <c r="BS1681" i="5" a="1"/>
  <c r="BK1681" i="5" a="1"/>
  <c r="BC1681" i="5" a="1"/>
  <c r="AU1681" i="5" a="1"/>
  <c r="AM1681" i="5" a="1"/>
  <c r="AE1681" i="5" a="1"/>
  <c r="W1681" i="5" a="1"/>
  <c r="CN1816" i="5" a="1"/>
  <c r="AX1816" i="5" a="1"/>
  <c r="BM1807" i="5" a="1"/>
  <c r="W1807" i="5" a="1"/>
  <c r="BY1800" i="5" a="1"/>
  <c r="AS1800" i="5" a="1"/>
  <c r="CM1800" i="5" a="1"/>
  <c r="BW1800" i="5" a="1"/>
  <c r="BG1800" i="5" a="1"/>
  <c r="AQ1800" i="5" a="1"/>
  <c r="AA1800" i="5" a="1"/>
  <c r="CC1795" i="5" a="1"/>
  <c r="BM1795" i="5" a="1"/>
  <c r="AW1795" i="5" a="1"/>
  <c r="AG1795" i="5" a="1"/>
  <c r="CL1816" i="5" a="1"/>
  <c r="AW1816" i="5" a="1"/>
  <c r="BK1807" i="5" a="1"/>
  <c r="V1807" i="5" a="1"/>
  <c r="BX1800" i="5" a="1"/>
  <c r="BS1795" i="5" a="1"/>
  <c r="AM1795" i="5" a="1"/>
  <c r="CB1795" i="5" a="1"/>
  <c r="BL1795" i="5" a="1"/>
  <c r="AV1795" i="5" a="1"/>
  <c r="AF1795" i="5" a="1"/>
  <c r="CH1681" i="5" a="1"/>
  <c r="BZ1681" i="5" a="1"/>
  <c r="BR1681" i="5" a="1"/>
  <c r="BJ1681" i="5" a="1"/>
  <c r="BB1681" i="5" a="1"/>
  <c r="AT1681" i="5" a="1"/>
  <c r="AL1681" i="5" a="1"/>
  <c r="AD1681" i="5" a="1"/>
  <c r="V1681" i="5" a="1"/>
  <c r="CK1816" i="5" a="1"/>
  <c r="AR1816" i="5" a="1"/>
  <c r="BJ1807" i="5" a="1"/>
  <c r="CK1800" i="5" a="1"/>
  <c r="BU1800" i="5" a="1"/>
  <c r="BE1800" i="5" a="1"/>
  <c r="AO1800" i="5" a="1"/>
  <c r="Y1800" i="5" a="1"/>
  <c r="BQ1795" i="5" a="1"/>
  <c r="AK1795" i="5" a="1"/>
  <c r="CF1816" i="5" a="1"/>
  <c r="AP1816" i="5" a="1"/>
  <c r="BE1807" i="5" a="1"/>
  <c r="BT1800" i="5" a="1"/>
  <c r="X1800" i="5" a="1"/>
  <c r="BP1795" i="5" a="1"/>
  <c r="AJ1795" i="5" a="1"/>
  <c r="CG1681" i="5" a="1"/>
  <c r="BY1681" i="5" a="1"/>
  <c r="BQ1681" i="5" a="1"/>
  <c r="BI1681" i="5" a="1"/>
  <c r="BA1681" i="5" a="1"/>
  <c r="AS1681" i="5" a="1"/>
  <c r="AK1681" i="5" a="1"/>
  <c r="AC1681" i="5" a="1"/>
  <c r="U1681" i="5" a="1"/>
  <c r="CD1816" i="5" a="1"/>
  <c r="AO1816" i="5" a="1"/>
  <c r="BC1807" i="5" a="1"/>
  <c r="CC1816" i="5" a="1"/>
  <c r="AJ1816" i="5" a="1"/>
  <c r="BB1807" i="5" a="1"/>
  <c r="BP1800" i="5" a="1"/>
  <c r="AJ1800" i="5" a="1"/>
  <c r="BK1795" i="5" a="1"/>
  <c r="AE1795" i="5" a="1"/>
  <c r="CN1681" i="5" a="1"/>
  <c r="CF1681" i="5" a="1"/>
  <c r="BX1681" i="5" a="1"/>
  <c r="BP1681" i="5" a="1"/>
  <c r="BH1681" i="5" a="1"/>
  <c r="AZ1681" i="5" a="1"/>
  <c r="AR1681" i="5" a="1"/>
  <c r="AJ1681" i="5" a="1"/>
  <c r="AB1681" i="5" a="1"/>
  <c r="BX1816" i="5" a="1"/>
  <c r="AH1816" i="5" a="1"/>
  <c r="AW1807" i="5" a="1"/>
  <c r="CM1795" i="5" a="1"/>
  <c r="BW1795" i="5" a="1"/>
  <c r="BG1795" i="5" a="1"/>
  <c r="AQ1795" i="5" a="1"/>
  <c r="AA1795" i="5" a="1"/>
  <c r="BV1816" i="5" a="1"/>
  <c r="AG1816" i="5" a="1"/>
  <c r="CK1807" i="5" a="1"/>
  <c r="AU1807" i="5" a="1"/>
  <c r="CN1795" i="5" a="1"/>
  <c r="BH1795" i="5" a="1"/>
  <c r="CL1795" i="5" a="1"/>
  <c r="BV1795" i="5" a="1"/>
  <c r="BF1795" i="5" a="1"/>
  <c r="AP1795" i="5" a="1"/>
  <c r="Z1795" i="5" a="1"/>
  <c r="CM1681" i="5" a="1"/>
  <c r="CE1681" i="5" a="1"/>
  <c r="BW1681" i="5" a="1"/>
  <c r="BO1681" i="5" a="1"/>
  <c r="BG1681" i="5" a="1"/>
  <c r="AY1681" i="5" a="1"/>
  <c r="AQ1681" i="5" a="1"/>
  <c r="AI1681" i="5" a="1"/>
  <c r="AA1681" i="5" a="1"/>
  <c r="BU1816" i="5" a="1"/>
  <c r="AB1816" i="5" a="1"/>
  <c r="CI1807" i="5" a="1"/>
  <c r="AT1807" i="5" a="1"/>
  <c r="BI1800" i="5" a="1"/>
  <c r="AC1800" i="5" a="1"/>
  <c r="AI1800" i="5" a="1"/>
  <c r="CK1795" i="5" a="1"/>
  <c r="BU1795" i="5" a="1"/>
  <c r="BE1795" i="5" a="1"/>
  <c r="AO1795" i="5" a="1"/>
  <c r="Y1795" i="5" a="1"/>
  <c r="BP1816" i="5" a="1"/>
  <c r="Z1816" i="5" a="1"/>
  <c r="CH1807" i="5" a="1"/>
  <c r="AO1807" i="5" a="1"/>
  <c r="BH1800" i="5" a="1"/>
  <c r="AB1800" i="5" a="1"/>
  <c r="CI1795" i="5" a="1"/>
  <c r="BC1795" i="5" a="1"/>
  <c r="W1795" i="5" a="1"/>
  <c r="CJ1795" i="5" a="1"/>
  <c r="BT1795" i="5" a="1"/>
  <c r="BD1795" i="5" a="1"/>
  <c r="AN1795" i="5" a="1"/>
  <c r="X1795" i="5" a="1"/>
  <c r="CL1681" i="5" a="1"/>
  <c r="CD1681" i="5" a="1"/>
  <c r="BV1681" i="5" a="1"/>
  <c r="BN1681" i="5" a="1"/>
  <c r="BF1681" i="5" a="1"/>
  <c r="AX1681" i="5" a="1"/>
  <c r="AP1681" i="5" a="1"/>
  <c r="AH1681" i="5" a="1"/>
  <c r="Z1681" i="5" a="1"/>
  <c r="BH1816" i="5" a="1"/>
  <c r="BZ1807" i="5" a="1"/>
  <c r="AG1807" i="5" a="1"/>
  <c r="CG1800" i="5" a="1"/>
  <c r="BT1681" i="5" a="1"/>
  <c r="Y1681" i="5" a="1"/>
  <c r="BM1681" i="5" a="1"/>
  <c r="X1681" i="5" a="1"/>
  <c r="BL1681" i="5" a="1"/>
  <c r="BE1681" i="5" a="1"/>
  <c r="BD1681" i="5" a="1"/>
  <c r="CC1807" i="5" a="1"/>
  <c r="BN1816" i="5" a="1"/>
  <c r="CA1807" i="5" a="1"/>
  <c r="BY1795" i="5" a="1"/>
  <c r="BI1795" i="5" a="1"/>
  <c r="AS1795" i="5" a="1"/>
  <c r="AC1795" i="5" a="1"/>
  <c r="AW1681" i="5" a="1"/>
  <c r="BM1816" i="5" a="1"/>
  <c r="BU1807" i="5" a="1"/>
  <c r="CG1795" i="5" a="1"/>
  <c r="AR1795" i="5" a="1"/>
  <c r="AB1795" i="5" a="1"/>
  <c r="CK1681" i="5" a="1"/>
  <c r="AV1681" i="5" a="1"/>
  <c r="BF1816" i="5" a="1"/>
  <c r="AM1807" i="5" a="1"/>
  <c r="CF1800" i="5" a="1"/>
  <c r="CF1795" i="5" a="1"/>
  <c r="CJ1681" i="5" a="1"/>
  <c r="Y1816" i="5" a="1"/>
  <c r="AL1807" i="5" a="1"/>
  <c r="CA1795" i="5" a="1"/>
  <c r="AO1681" i="5" a="1"/>
  <c r="AE1807" i="5" a="1"/>
  <c r="BA1795" i="5" a="1"/>
  <c r="CC1681" i="5" a="1"/>
  <c r="AN1681" i="5" a="1"/>
  <c r="CB1800" i="5" a="1"/>
  <c r="BL1800" i="5" a="1"/>
  <c r="AV1800" i="5" a="1"/>
  <c r="AF1800" i="5" a="1"/>
  <c r="AZ1800" i="5" a="1"/>
  <c r="CB1681" i="5" a="1"/>
  <c r="BU1681" i="5" a="1"/>
  <c r="AZ1795" i="5" a="1"/>
  <c r="AG1681" i="5" a="1"/>
  <c r="U1795" i="5" a="1"/>
  <c r="AU1795" i="5" a="1"/>
  <c r="AF1681" i="5" a="1"/>
  <c r="CK1194" i="5" a="1"/>
  <c r="CC1194" i="5" a="1"/>
  <c r="BU1194" i="5" a="1"/>
  <c r="BM1194" i="5" a="1"/>
  <c r="BE1194" i="5" a="1"/>
  <c r="AW1194" i="5" a="1"/>
  <c r="AO1194" i="5" a="1"/>
  <c r="AG1194" i="5" a="1"/>
  <c r="Y1194" i="5" a="1"/>
  <c r="CN1193" i="5" a="1"/>
  <c r="CF1193" i="5" a="1"/>
  <c r="BX1193" i="5" a="1"/>
  <c r="BP1193" i="5" a="1"/>
  <c r="BH1193" i="5" a="1"/>
  <c r="AZ1193" i="5" a="1"/>
  <c r="AR1193" i="5" a="1"/>
  <c r="AJ1193" i="5" a="1"/>
  <c r="AB1193" i="5" a="1"/>
  <c r="CJ1194" i="5" a="1"/>
  <c r="CB1194" i="5" a="1"/>
  <c r="BT1194" i="5" a="1"/>
  <c r="BL1194" i="5" a="1"/>
  <c r="BD1194" i="5" a="1"/>
  <c r="AV1194" i="5" a="1"/>
  <c r="AN1194" i="5" a="1"/>
  <c r="AF1194" i="5" a="1"/>
  <c r="X1194" i="5" a="1"/>
  <c r="CM1193" i="5" a="1"/>
  <c r="CE1193" i="5" a="1"/>
  <c r="BW1193" i="5" a="1"/>
  <c r="BO1193" i="5" a="1"/>
  <c r="BG1193" i="5" a="1"/>
  <c r="AY1193" i="5" a="1"/>
  <c r="AQ1193" i="5" a="1"/>
  <c r="AI1193" i="5" a="1"/>
  <c r="AA1193" i="5" a="1"/>
  <c r="CI1194" i="5" a="1"/>
  <c r="CA1194" i="5" a="1"/>
  <c r="BS1194" i="5" a="1"/>
  <c r="BK1194" i="5" a="1"/>
  <c r="BC1194" i="5" a="1"/>
  <c r="AU1194" i="5" a="1"/>
  <c r="AM1194" i="5" a="1"/>
  <c r="AE1194" i="5" a="1"/>
  <c r="W1194" i="5" a="1"/>
  <c r="CL1193" i="5" a="1"/>
  <c r="CD1193" i="5" a="1"/>
  <c r="BV1193" i="5" a="1"/>
  <c r="BN1193" i="5" a="1"/>
  <c r="BF1193" i="5" a="1"/>
  <c r="AX1193" i="5" a="1"/>
  <c r="CH1194" i="5" a="1"/>
  <c r="BZ1194" i="5" a="1"/>
  <c r="BR1194" i="5" a="1"/>
  <c r="BJ1194" i="5" a="1"/>
  <c r="BB1194" i="5" a="1"/>
  <c r="AT1194" i="5" a="1"/>
  <c r="AL1194" i="5" a="1"/>
  <c r="AD1194" i="5" a="1"/>
  <c r="V1194" i="5" a="1"/>
  <c r="CG1194" i="5" a="1"/>
  <c r="BY1194" i="5" a="1"/>
  <c r="BQ1194" i="5" a="1"/>
  <c r="BI1194" i="5" a="1"/>
  <c r="BA1194" i="5" a="1"/>
  <c r="AS1194" i="5" a="1"/>
  <c r="AK1194" i="5" a="1"/>
  <c r="AC1194" i="5" a="1"/>
  <c r="U1194" i="5" a="1"/>
  <c r="CJ1193" i="5" a="1"/>
  <c r="CB1193" i="5" a="1"/>
  <c r="BT1193" i="5" a="1"/>
  <c r="CN1194" i="5" a="1"/>
  <c r="CF1194" i="5" a="1"/>
  <c r="BX1194" i="5" a="1"/>
  <c r="BP1194" i="5" a="1"/>
  <c r="BH1194" i="5" a="1"/>
  <c r="AZ1194" i="5" a="1"/>
  <c r="AR1194" i="5" a="1"/>
  <c r="AJ1194" i="5" a="1"/>
  <c r="AB1194" i="5" a="1"/>
  <c r="CI1193" i="5" a="1"/>
  <c r="CA1193" i="5" a="1"/>
  <c r="BS1193" i="5" a="1"/>
  <c r="BK1193" i="5" a="1"/>
  <c r="BC1193" i="5" a="1"/>
  <c r="AU1193" i="5" a="1"/>
  <c r="AM1193" i="5" a="1"/>
  <c r="AE1193" i="5" a="1"/>
  <c r="W1193" i="5" a="1"/>
  <c r="CM1194" i="5" a="1"/>
  <c r="CE1194" i="5" a="1"/>
  <c r="BW1194" i="5" a="1"/>
  <c r="BO1194" i="5" a="1"/>
  <c r="BG1194" i="5" a="1"/>
  <c r="AY1194" i="5" a="1"/>
  <c r="AQ1194" i="5" a="1"/>
  <c r="AI1194" i="5" a="1"/>
  <c r="AA1194" i="5" a="1"/>
  <c r="CH1193" i="5" a="1"/>
  <c r="BZ1193" i="5" a="1"/>
  <c r="BR1193" i="5" a="1"/>
  <c r="BJ1193" i="5" a="1"/>
  <c r="BB1193" i="5" a="1"/>
  <c r="AT1193" i="5" a="1"/>
  <c r="CL1194" i="5" a="1"/>
  <c r="CD1194" i="5" a="1"/>
  <c r="BV1194" i="5" a="1"/>
  <c r="BN1194" i="5" a="1"/>
  <c r="BF1194" i="5" a="1"/>
  <c r="AX1194" i="5" a="1"/>
  <c r="AP1194" i="5" a="1"/>
  <c r="AH1194" i="5" a="1"/>
  <c r="Z1194" i="5" a="1"/>
  <c r="CJ1204" i="5" a="1"/>
  <c r="BT1204" i="5" a="1"/>
  <c r="BD1204" i="5" a="1"/>
  <c r="AN1204" i="5" a="1"/>
  <c r="X1204" i="5" a="1"/>
  <c r="AV1193" i="5" a="1"/>
  <c r="Y1193" i="5" a="1"/>
  <c r="CG1192" i="5" a="1"/>
  <c r="BT1192" i="5" a="1"/>
  <c r="BG1192" i="5" a="1"/>
  <c r="AJ1192" i="5" a="1"/>
  <c r="X1192" i="5" a="1"/>
  <c r="CN1150" i="5"/>
  <c r="BX1150" i="5"/>
  <c r="BH1150" i="5"/>
  <c r="AR1150" i="5"/>
  <c r="AB1150" i="5"/>
  <c r="CI1204" i="5" a="1"/>
  <c r="BS1204" i="5" a="1"/>
  <c r="BC1204" i="5" a="1"/>
  <c r="AM1204" i="5" a="1"/>
  <c r="W1204" i="5" a="1"/>
  <c r="CC1193" i="5" a="1"/>
  <c r="AS1193" i="5" a="1"/>
  <c r="X1193" i="5" a="1"/>
  <c r="CF1192" i="5" a="1"/>
  <c r="BF1192" i="5" a="1"/>
  <c r="AU1192" i="5" a="1"/>
  <c r="AI1192" i="5" a="1"/>
  <c r="CJ1165" i="5" a="1"/>
  <c r="CB1165" i="5" a="1"/>
  <c r="BT1165" i="5" a="1"/>
  <c r="BL1165" i="5" a="1"/>
  <c r="BD1165" i="5" a="1"/>
  <c r="AV1165" i="5" a="1"/>
  <c r="AN1165" i="5" a="1"/>
  <c r="AF1165" i="5" a="1"/>
  <c r="X1165" i="5" a="1"/>
  <c r="CL1157" i="5" a="1"/>
  <c r="CD1157" i="5" a="1"/>
  <c r="BV1157" i="5" a="1"/>
  <c r="BN1157" i="5" a="1"/>
  <c r="BF1157" i="5" a="1"/>
  <c r="AX1157" i="5" a="1"/>
  <c r="AP1157" i="5" a="1"/>
  <c r="AH1157" i="5" a="1"/>
  <c r="Z1157" i="5" a="1"/>
  <c r="CM1150" i="5"/>
  <c r="BW1150" i="5"/>
  <c r="BG1150" i="5"/>
  <c r="AQ1150" i="5"/>
  <c r="AA1150" i="5"/>
  <c r="CM1146" i="5" a="1"/>
  <c r="CE1146" i="5" a="1"/>
  <c r="BW1146" i="5" a="1"/>
  <c r="BO1146" i="5" a="1"/>
  <c r="BG1146" i="5" a="1"/>
  <c r="AY1146" i="5" a="1"/>
  <c r="AQ1146" i="5" a="1"/>
  <c r="AI1146" i="5" a="1"/>
  <c r="AA1146" i="5" a="1"/>
  <c r="CH1204" i="5" a="1"/>
  <c r="BR1204" i="5" a="1"/>
  <c r="BB1204" i="5" a="1"/>
  <c r="AL1204" i="5" a="1"/>
  <c r="V1204" i="5" a="1"/>
  <c r="BY1193" i="5" a="1"/>
  <c r="V1193" i="5" a="1"/>
  <c r="CE1192" i="5" a="1"/>
  <c r="BS1192" i="5" a="1"/>
  <c r="BE1192" i="5" a="1"/>
  <c r="AH1192" i="5" a="1"/>
  <c r="W1192" i="5" a="1"/>
  <c r="CG1204" i="5" a="1"/>
  <c r="BQ1204" i="5" a="1"/>
  <c r="BA1204" i="5" a="1"/>
  <c r="AK1204" i="5" a="1"/>
  <c r="U1204" i="5" a="1"/>
  <c r="AP1193" i="5" a="1"/>
  <c r="CD1192" i="5" a="1"/>
  <c r="BR1192" i="5" a="1"/>
  <c r="AT1192" i="5" a="1"/>
  <c r="AG1192" i="5" a="1"/>
  <c r="CI1165" i="5" a="1"/>
  <c r="CA1165" i="5" a="1"/>
  <c r="BS1165" i="5" a="1"/>
  <c r="BK1165" i="5" a="1"/>
  <c r="BC1165" i="5" a="1"/>
  <c r="AU1165" i="5" a="1"/>
  <c r="AM1165" i="5" a="1"/>
  <c r="AE1165" i="5" a="1"/>
  <c r="W1165" i="5" a="1"/>
  <c r="CK1157" i="5" a="1"/>
  <c r="CC1157" i="5" a="1"/>
  <c r="BU1157" i="5" a="1"/>
  <c r="BM1157" i="5" a="1"/>
  <c r="BE1157" i="5" a="1"/>
  <c r="AW1157" i="5" a="1"/>
  <c r="AO1157" i="5" a="1"/>
  <c r="AG1157" i="5" a="1"/>
  <c r="Y1157" i="5" a="1"/>
  <c r="CK1150" i="5"/>
  <c r="BU1150" i="5"/>
  <c r="BE1150" i="5"/>
  <c r="AO1150" i="5"/>
  <c r="Y1150" i="5"/>
  <c r="CL1146" i="5" a="1"/>
  <c r="CD1146" i="5" a="1"/>
  <c r="BV1146" i="5" a="1"/>
  <c r="BN1146" i="5" a="1"/>
  <c r="BF1146" i="5" a="1"/>
  <c r="AX1146" i="5" a="1"/>
  <c r="AP1146" i="5" a="1"/>
  <c r="AH1146" i="5" a="1"/>
  <c r="Z1146" i="5" a="1"/>
  <c r="CK1130" i="5" a="1"/>
  <c r="CC1130" i="5" a="1"/>
  <c r="BU1130" i="5" a="1"/>
  <c r="BM1130" i="5" a="1"/>
  <c r="BE1130" i="5" a="1"/>
  <c r="AW1130" i="5" a="1"/>
  <c r="AO1130" i="5" a="1"/>
  <c r="AG1130" i="5" a="1"/>
  <c r="Y1130" i="5" a="1"/>
  <c r="CF1204" i="5" a="1"/>
  <c r="BP1204" i="5" a="1"/>
  <c r="AZ1204" i="5" a="1"/>
  <c r="AJ1204" i="5" a="1"/>
  <c r="BU1193" i="5" a="1"/>
  <c r="AO1193" i="5" a="1"/>
  <c r="U1193" i="5" a="1"/>
  <c r="CC1192" i="5" a="1"/>
  <c r="BQ1192" i="5" a="1"/>
  <c r="BD1192" i="5" a="1"/>
  <c r="AS1192" i="5" a="1"/>
  <c r="V1192" i="5" a="1"/>
  <c r="CJ1150" i="5"/>
  <c r="BT1150" i="5"/>
  <c r="BD1150" i="5"/>
  <c r="AN1150" i="5"/>
  <c r="X1150" i="5"/>
  <c r="CE1204" i="5" a="1"/>
  <c r="BO1204" i="5" a="1"/>
  <c r="AY1204" i="5" a="1"/>
  <c r="AI1204" i="5" a="1"/>
  <c r="BQ1193" i="5" a="1"/>
  <c r="AN1193" i="5" a="1"/>
  <c r="BP1192" i="5" a="1"/>
  <c r="AR1192" i="5" a="1"/>
  <c r="AF1192" i="5" a="1"/>
  <c r="U1192" i="5" a="1"/>
  <c r="CH1165" i="5" a="1"/>
  <c r="BZ1165" i="5" a="1"/>
  <c r="BR1165" i="5" a="1"/>
  <c r="BJ1165" i="5" a="1"/>
  <c r="BB1165" i="5" a="1"/>
  <c r="AT1165" i="5" a="1"/>
  <c r="AL1165" i="5" a="1"/>
  <c r="AD1165" i="5" a="1"/>
  <c r="V1165" i="5" a="1"/>
  <c r="CJ1157" i="5" a="1"/>
  <c r="CB1157" i="5" a="1"/>
  <c r="BT1157" i="5" a="1"/>
  <c r="BL1157" i="5" a="1"/>
  <c r="BD1157" i="5" a="1"/>
  <c r="AV1157" i="5" a="1"/>
  <c r="AN1157" i="5" a="1"/>
  <c r="AF1157" i="5" a="1"/>
  <c r="X1157" i="5" a="1"/>
  <c r="CI1150" i="5"/>
  <c r="BS1150" i="5"/>
  <c r="BC1150" i="5"/>
  <c r="AM1150" i="5"/>
  <c r="W1150" i="5"/>
  <c r="CK1146" i="5" a="1"/>
  <c r="CC1146" i="5" a="1"/>
  <c r="BU1146" i="5" a="1"/>
  <c r="BM1146" i="5" a="1"/>
  <c r="BE1146" i="5" a="1"/>
  <c r="AW1146" i="5" a="1"/>
  <c r="AO1146" i="5" a="1"/>
  <c r="AG1146" i="5" a="1"/>
  <c r="Y1146" i="5" a="1"/>
  <c r="CJ1130" i="5" a="1"/>
  <c r="CB1130" i="5" a="1"/>
  <c r="BT1130" i="5" a="1"/>
  <c r="BL1130" i="5" a="1"/>
  <c r="BD1130" i="5" a="1"/>
  <c r="AV1130" i="5" a="1"/>
  <c r="AN1130" i="5" a="1"/>
  <c r="AF1130" i="5" a="1"/>
  <c r="X1130" i="5" a="1"/>
  <c r="CD1204" i="5" a="1"/>
  <c r="BN1204" i="5" a="1"/>
  <c r="AX1204" i="5" a="1"/>
  <c r="AH1204" i="5" a="1"/>
  <c r="AL1193" i="5" a="1"/>
  <c r="CB1192" i="5" a="1"/>
  <c r="BO1192" i="5" a="1"/>
  <c r="BC1192" i="5" a="1"/>
  <c r="AQ1192" i="5" a="1"/>
  <c r="CH1150" i="5"/>
  <c r="BR1150" i="5"/>
  <c r="BB1150" i="5"/>
  <c r="AL1150" i="5"/>
  <c r="V1150" i="5"/>
  <c r="CC1204" i="5" a="1"/>
  <c r="BM1204" i="5" a="1"/>
  <c r="AW1204" i="5" a="1"/>
  <c r="AG1204" i="5" a="1"/>
  <c r="BM1193" i="5" a="1"/>
  <c r="AK1193" i="5" a="1"/>
  <c r="CN1192" i="5" a="1"/>
  <c r="BN1192" i="5" a="1"/>
  <c r="AP1192" i="5" a="1"/>
  <c r="AE1192" i="5" a="1"/>
  <c r="CG1165" i="5" a="1"/>
  <c r="BY1165" i="5" a="1"/>
  <c r="BQ1165" i="5" a="1"/>
  <c r="BI1165" i="5" a="1"/>
  <c r="BA1165" i="5" a="1"/>
  <c r="AS1165" i="5" a="1"/>
  <c r="AK1165" i="5" a="1"/>
  <c r="AC1165" i="5" a="1"/>
  <c r="U1165" i="5" a="1"/>
  <c r="CI1157" i="5" a="1"/>
  <c r="CA1157" i="5" a="1"/>
  <c r="BS1157" i="5" a="1"/>
  <c r="BK1157" i="5" a="1"/>
  <c r="BC1157" i="5" a="1"/>
  <c r="AU1157" i="5" a="1"/>
  <c r="AM1157" i="5" a="1"/>
  <c r="AE1157" i="5" a="1"/>
  <c r="W1157" i="5" a="1"/>
  <c r="CG1150" i="5"/>
  <c r="BQ1150" i="5"/>
  <c r="BA1150" i="5"/>
  <c r="AK1150" i="5"/>
  <c r="U1150" i="5"/>
  <c r="CJ1146" i="5" a="1"/>
  <c r="CB1146" i="5" a="1"/>
  <c r="BT1146" i="5" a="1"/>
  <c r="BL1146" i="5" a="1"/>
  <c r="BD1146" i="5" a="1"/>
  <c r="AV1146" i="5" a="1"/>
  <c r="AN1146" i="5" a="1"/>
  <c r="AF1146" i="5" a="1"/>
  <c r="X1146" i="5" a="1"/>
  <c r="CI1130" i="5" a="1"/>
  <c r="CA1130" i="5" a="1"/>
  <c r="BS1130" i="5" a="1"/>
  <c r="BK1130" i="5" a="1"/>
  <c r="BC1130" i="5" a="1"/>
  <c r="AU1130" i="5" a="1"/>
  <c r="AM1130" i="5" a="1"/>
  <c r="AE1130" i="5" a="1"/>
  <c r="W1130" i="5" a="1"/>
  <c r="CB1204" i="5" a="1"/>
  <c r="BL1204" i="5" a="1"/>
  <c r="AV1204" i="5" a="1"/>
  <c r="AF1204" i="5" a="1"/>
  <c r="BL1193" i="5" a="1"/>
  <c r="CM1192" i="5" a="1"/>
  <c r="CA1192" i="5" a="1"/>
  <c r="BM1192" i="5" a="1"/>
  <c r="BB1192" i="5" a="1"/>
  <c r="AO1192" i="5" a="1"/>
  <c r="CA1204" i="5" a="1"/>
  <c r="BK1204" i="5" a="1"/>
  <c r="AU1204" i="5" a="1"/>
  <c r="AE1204" i="5" a="1"/>
  <c r="BI1193" i="5" a="1"/>
  <c r="AH1193" i="5" a="1"/>
  <c r="CL1192" i="5" a="1"/>
  <c r="BZ1192" i="5" a="1"/>
  <c r="BA1192" i="5" a="1"/>
  <c r="AD1192" i="5" a="1"/>
  <c r="CK1169" i="5" a="1"/>
  <c r="CC1169" i="5" a="1"/>
  <c r="BU1169" i="5" a="1"/>
  <c r="BM1169" i="5" a="1"/>
  <c r="BE1169" i="5" a="1"/>
  <c r="AW1169" i="5" a="1"/>
  <c r="AO1169" i="5" a="1"/>
  <c r="AG1169" i="5" a="1"/>
  <c r="Y1169" i="5" a="1"/>
  <c r="CN1165" i="5" a="1"/>
  <c r="CF1165" i="5" a="1"/>
  <c r="BX1165" i="5" a="1"/>
  <c r="BP1165" i="5" a="1"/>
  <c r="BH1165" i="5" a="1"/>
  <c r="AZ1165" i="5" a="1"/>
  <c r="AR1165" i="5" a="1"/>
  <c r="AJ1165" i="5" a="1"/>
  <c r="AB1165" i="5" a="1"/>
  <c r="CH1157" i="5" a="1"/>
  <c r="BZ1157" i="5" a="1"/>
  <c r="BR1157" i="5" a="1"/>
  <c r="BJ1157" i="5" a="1"/>
  <c r="BB1157" i="5" a="1"/>
  <c r="AT1157" i="5" a="1"/>
  <c r="AL1157" i="5" a="1"/>
  <c r="AD1157" i="5" a="1"/>
  <c r="V1157" i="5" a="1"/>
  <c r="CE1150" i="5"/>
  <c r="BO1150" i="5"/>
  <c r="AY1150" i="5"/>
  <c r="AI1150" i="5"/>
  <c r="CI1146" i="5" a="1"/>
  <c r="CA1146" i="5" a="1"/>
  <c r="BS1146" i="5" a="1"/>
  <c r="BZ1204" i="5" a="1"/>
  <c r="BJ1204" i="5" a="1"/>
  <c r="AT1204" i="5" a="1"/>
  <c r="AD1204" i="5" a="1"/>
  <c r="AG1193" i="5" a="1"/>
  <c r="CK1192" i="5" a="1"/>
  <c r="BY1192" i="5" a="1"/>
  <c r="BL1192" i="5" a="1"/>
  <c r="AZ1192" i="5" a="1"/>
  <c r="AN1192" i="5" a="1"/>
  <c r="AC1192" i="5" a="1"/>
  <c r="CD1150" i="5"/>
  <c r="BN1150" i="5"/>
  <c r="AX1150" i="5"/>
  <c r="AH1150" i="5"/>
  <c r="BY1204" i="5" a="1"/>
  <c r="BI1204" i="5" a="1"/>
  <c r="AS1204" i="5" a="1"/>
  <c r="AC1204" i="5" a="1"/>
  <c r="BE1193" i="5" a="1"/>
  <c r="AF1193" i="5" a="1"/>
  <c r="BX1192" i="5" a="1"/>
  <c r="AY1192" i="5" a="1"/>
  <c r="AB1192" i="5" a="1"/>
  <c r="CM1165" i="5" a="1"/>
  <c r="CE1165" i="5" a="1"/>
  <c r="BW1165" i="5" a="1"/>
  <c r="BO1165" i="5" a="1"/>
  <c r="BG1165" i="5" a="1"/>
  <c r="AY1165" i="5" a="1"/>
  <c r="AQ1165" i="5" a="1"/>
  <c r="AI1165" i="5" a="1"/>
  <c r="AA1165" i="5" a="1"/>
  <c r="CG1157" i="5" a="1"/>
  <c r="BY1157" i="5" a="1"/>
  <c r="BQ1157" i="5" a="1"/>
  <c r="BI1157" i="5" a="1"/>
  <c r="BA1157" i="5" a="1"/>
  <c r="AS1157" i="5" a="1"/>
  <c r="AK1157" i="5" a="1"/>
  <c r="AC1157" i="5" a="1"/>
  <c r="U1157" i="5" a="1"/>
  <c r="CC1150" i="5"/>
  <c r="BM1150" i="5"/>
  <c r="AW1150" i="5"/>
  <c r="AG1150" i="5"/>
  <c r="CH1146" i="5" a="1"/>
  <c r="BZ1146" i="5" a="1"/>
  <c r="BR1146" i="5" a="1"/>
  <c r="BJ1146" i="5" a="1"/>
  <c r="BB1146" i="5" a="1"/>
  <c r="AT1146" i="5" a="1"/>
  <c r="AL1146" i="5" a="1"/>
  <c r="AD1146" i="5" a="1"/>
  <c r="V1146" i="5" a="1"/>
  <c r="CG1130" i="5" a="1"/>
  <c r="BY1130" i="5" a="1"/>
  <c r="BQ1130" i="5" a="1"/>
  <c r="BI1130" i="5" a="1"/>
  <c r="BA1130" i="5" a="1"/>
  <c r="AS1130" i="5" a="1"/>
  <c r="AK1130" i="5" a="1"/>
  <c r="AC1130" i="5" a="1"/>
  <c r="U1130" i="5" a="1"/>
  <c r="CN1204" i="5" a="1"/>
  <c r="BX1204" i="5" a="1"/>
  <c r="BH1204" i="5" a="1"/>
  <c r="AR1204" i="5" a="1"/>
  <c r="AB1204" i="5" a="1"/>
  <c r="BD1193" i="5" a="1"/>
  <c r="AD1193" i="5" a="1"/>
  <c r="CJ1192" i="5" a="1"/>
  <c r="BW1192" i="5" a="1"/>
  <c r="BK1192" i="5" a="1"/>
  <c r="AX1192" i="5" a="1"/>
  <c r="AM1192" i="5" a="1"/>
  <c r="AA1192" i="5" a="1"/>
  <c r="CB1150" i="5"/>
  <c r="BL1150" i="5"/>
  <c r="AV1150" i="5"/>
  <c r="AF1150" i="5"/>
  <c r="CM1204" i="5" a="1"/>
  <c r="BW1204" i="5" a="1"/>
  <c r="BG1204" i="5" a="1"/>
  <c r="AQ1204" i="5" a="1"/>
  <c r="AA1204" i="5" a="1"/>
  <c r="BA1193" i="5" a="1"/>
  <c r="AC1193" i="5" a="1"/>
  <c r="BV1192" i="5" a="1"/>
  <c r="BJ1192" i="5" a="1"/>
  <c r="AW1192" i="5" a="1"/>
  <c r="Z1192" i="5" a="1"/>
  <c r="CI1169" i="5" a="1"/>
  <c r="BS1169" i="5" a="1"/>
  <c r="BC1169" i="5" a="1"/>
  <c r="AM1169" i="5" a="1"/>
  <c r="W1169" i="5" a="1"/>
  <c r="CL1165" i="5" a="1"/>
  <c r="CD1165" i="5" a="1"/>
  <c r="BV1165" i="5" a="1"/>
  <c r="BN1165" i="5" a="1"/>
  <c r="BF1165" i="5" a="1"/>
  <c r="AX1165" i="5" a="1"/>
  <c r="AP1165" i="5" a="1"/>
  <c r="AH1165" i="5" a="1"/>
  <c r="Z1165" i="5" a="1"/>
  <c r="CN1157" i="5" a="1"/>
  <c r="CF1157" i="5" a="1"/>
  <c r="BX1157" i="5" a="1"/>
  <c r="BP1157" i="5" a="1"/>
  <c r="BH1157" i="5" a="1"/>
  <c r="AZ1157" i="5" a="1"/>
  <c r="AR1157" i="5" a="1"/>
  <c r="AJ1157" i="5" a="1"/>
  <c r="AB1157" i="5" a="1"/>
  <c r="CL1204" i="5" a="1"/>
  <c r="BV1204" i="5" a="1"/>
  <c r="BF1204" i="5" a="1"/>
  <c r="AP1204" i="5" a="1"/>
  <c r="Z1204" i="5" a="1"/>
  <c r="CK1193" i="5" a="1"/>
  <c r="CI1192" i="5" a="1"/>
  <c r="BU1192" i="5" a="1"/>
  <c r="BI1192" i="5" a="1"/>
  <c r="AL1192" i="5" a="1"/>
  <c r="Y1192" i="5" a="1"/>
  <c r="BZ1150" i="5"/>
  <c r="BJ1150" i="5"/>
  <c r="AT1150" i="5"/>
  <c r="AD1150" i="5"/>
  <c r="CH1192" i="5" a="1"/>
  <c r="AD1169" i="5" a="1"/>
  <c r="AG1165" i="5" a="1"/>
  <c r="CE1157" i="5" a="1"/>
  <c r="BK1150" i="5"/>
  <c r="CG1146" i="5" a="1"/>
  <c r="AE1146" i="5" a="1"/>
  <c r="BW1130" i="5" a="1"/>
  <c r="BH1130" i="5" a="1"/>
  <c r="AT1130" i="5" a="1"/>
  <c r="CG1125" i="5" a="1"/>
  <c r="BY1125" i="5" a="1"/>
  <c r="BQ1125" i="5" a="1"/>
  <c r="BI1125" i="5" a="1"/>
  <c r="BA1125" i="5" a="1"/>
  <c r="AS1125" i="5" a="1"/>
  <c r="AK1125" i="5" a="1"/>
  <c r="AC1125" i="5" a="1"/>
  <c r="U1125" i="5" a="1"/>
  <c r="CJ1121" i="5" a="1"/>
  <c r="CB1121" i="5" a="1"/>
  <c r="BT1121" i="5" a="1"/>
  <c r="BL1121" i="5" a="1"/>
  <c r="BD1121" i="5" a="1"/>
  <c r="AV1121" i="5" a="1"/>
  <c r="AN1121" i="5" a="1"/>
  <c r="AF1121" i="5" a="1"/>
  <c r="X1121" i="5" a="1"/>
  <c r="CM1116" i="5" a="1"/>
  <c r="CE1116" i="5" a="1"/>
  <c r="BW1116" i="5" a="1"/>
  <c r="BO1116" i="5" a="1"/>
  <c r="BG1116" i="5" a="1"/>
  <c r="AY1116" i="5" a="1"/>
  <c r="AQ1116" i="5" a="1"/>
  <c r="AI1116" i="5" a="1"/>
  <c r="AA1116" i="5" a="1"/>
  <c r="CH1108" i="5" a="1"/>
  <c r="BZ1108" i="5" a="1"/>
  <c r="BR1108" i="5" a="1"/>
  <c r="BJ1108" i="5" a="1"/>
  <c r="BB1108" i="5" a="1"/>
  <c r="AT1108" i="5" a="1"/>
  <c r="AL1108" i="5" a="1"/>
  <c r="AD1108" i="5" a="1"/>
  <c r="V1108" i="5" a="1"/>
  <c r="CK1101" i="5" a="1"/>
  <c r="CC1101" i="5" a="1"/>
  <c r="BU1101" i="5" a="1"/>
  <c r="BM1101" i="5" a="1"/>
  <c r="BE1101" i="5" a="1"/>
  <c r="AW1101" i="5" a="1"/>
  <c r="AO1101" i="5" a="1"/>
  <c r="AG1101" i="5" a="1"/>
  <c r="Y1101" i="5" a="1"/>
  <c r="CN1095" i="5" a="1"/>
  <c r="CF1095" i="5" a="1"/>
  <c r="BX1095" i="5" a="1"/>
  <c r="BP1095" i="5" a="1"/>
  <c r="BH1095" i="5" a="1"/>
  <c r="AZ1095" i="5" a="1"/>
  <c r="AR1095" i="5" a="1"/>
  <c r="AJ1095" i="5" a="1"/>
  <c r="AB1095" i="5" a="1"/>
  <c r="CI1091" i="5" a="1"/>
  <c r="CA1091" i="5" a="1"/>
  <c r="BS1091" i="5" a="1"/>
  <c r="BK1091" i="5" a="1"/>
  <c r="BC1091" i="5" a="1"/>
  <c r="AU1091" i="5" a="1"/>
  <c r="AM1091" i="5" a="1"/>
  <c r="AE1091" i="5" a="1"/>
  <c r="W1091" i="5" a="1"/>
  <c r="CL1086" i="5" a="1"/>
  <c r="CD1086" i="5" a="1"/>
  <c r="BV1086" i="5" a="1"/>
  <c r="BN1086" i="5" a="1"/>
  <c r="BF1086" i="5" a="1"/>
  <c r="AX1086" i="5" a="1"/>
  <c r="AP1086" i="5" a="1"/>
  <c r="AH1086" i="5" a="1"/>
  <c r="Z1086" i="5" a="1"/>
  <c r="BY1059" i="5"/>
  <c r="BI1059" i="5"/>
  <c r="AS1059" i="5"/>
  <c r="AC1059" i="5"/>
  <c r="CN1055" i="5" a="1"/>
  <c r="V1169" i="5" a="1"/>
  <c r="CG1169" i="5" a="1"/>
  <c r="BQ1169" i="5" a="1"/>
  <c r="BA1169" i="5" a="1"/>
  <c r="AK1169" i="5" a="1"/>
  <c r="U1169" i="5" a="1"/>
  <c r="BI1150" i="5"/>
  <c r="CF1146" i="5" a="1"/>
  <c r="BC1146" i="5" a="1"/>
  <c r="AC1146" i="5" a="1"/>
  <c r="BV1130" i="5" a="1"/>
  <c r="CH1069" i="5" a="1"/>
  <c r="BZ1069" i="5" a="1"/>
  <c r="BR1069" i="5" a="1"/>
  <c r="BJ1069" i="5" a="1"/>
  <c r="BB1069" i="5" a="1"/>
  <c r="AT1069" i="5" a="1"/>
  <c r="AL1069" i="5" a="1"/>
  <c r="AD1069" i="5" a="1"/>
  <c r="V1069" i="5" a="1"/>
  <c r="CN1059" i="5"/>
  <c r="BX1059" i="5"/>
  <c r="BH1059" i="5"/>
  <c r="AR1059" i="5"/>
  <c r="AB1059" i="5"/>
  <c r="BH1192" i="5" a="1"/>
  <c r="CF1169" i="5" a="1"/>
  <c r="BP1169" i="5" a="1"/>
  <c r="AZ1169" i="5" a="1"/>
  <c r="AJ1169" i="5" a="1"/>
  <c r="CK1165" i="5" a="1"/>
  <c r="Y1165" i="5" a="1"/>
  <c r="BW1157" i="5" a="1"/>
  <c r="BF1150" i="5"/>
  <c r="BA1146" i="5" a="1"/>
  <c r="AB1146" i="5" a="1"/>
  <c r="BG1130" i="5" a="1"/>
  <c r="AR1130" i="5" a="1"/>
  <c r="AD1130" i="5" a="1"/>
  <c r="CF1125" i="5" a="1"/>
  <c r="BX1125" i="5" a="1"/>
  <c r="BP1125" i="5" a="1"/>
  <c r="BH1125" i="5" a="1"/>
  <c r="AZ1125" i="5" a="1"/>
  <c r="AR1125" i="5" a="1"/>
  <c r="AJ1125" i="5" a="1"/>
  <c r="AB1125" i="5" a="1"/>
  <c r="CI1121" i="5" a="1"/>
  <c r="CA1121" i="5" a="1"/>
  <c r="BS1121" i="5" a="1"/>
  <c r="BK1121" i="5" a="1"/>
  <c r="BC1121" i="5" a="1"/>
  <c r="AU1121" i="5" a="1"/>
  <c r="AM1121" i="5" a="1"/>
  <c r="AE1121" i="5" a="1"/>
  <c r="W1121" i="5" a="1"/>
  <c r="CL1116" i="5" a="1"/>
  <c r="CD1116" i="5" a="1"/>
  <c r="BV1116" i="5" a="1"/>
  <c r="BN1116" i="5" a="1"/>
  <c r="BF1116" i="5" a="1"/>
  <c r="AX1116" i="5" a="1"/>
  <c r="AP1116" i="5" a="1"/>
  <c r="AH1116" i="5" a="1"/>
  <c r="Z1116" i="5" a="1"/>
  <c r="CG1108" i="5" a="1"/>
  <c r="BY1108" i="5" a="1"/>
  <c r="BQ1108" i="5" a="1"/>
  <c r="BI1108" i="5" a="1"/>
  <c r="BA1108" i="5" a="1"/>
  <c r="AS1108" i="5" a="1"/>
  <c r="AK1108" i="5" a="1"/>
  <c r="AC1108" i="5" a="1"/>
  <c r="U1108" i="5" a="1"/>
  <c r="CJ1101" i="5" a="1"/>
  <c r="CB1101" i="5" a="1"/>
  <c r="BT1101" i="5" a="1"/>
  <c r="BL1101" i="5" a="1"/>
  <c r="BD1101" i="5" a="1"/>
  <c r="AV1101" i="5" a="1"/>
  <c r="AN1101" i="5" a="1"/>
  <c r="AF1101" i="5" a="1"/>
  <c r="X1101" i="5" a="1"/>
  <c r="CM1095" i="5" a="1"/>
  <c r="CE1095" i="5" a="1"/>
  <c r="BW1095" i="5" a="1"/>
  <c r="BO1095" i="5" a="1"/>
  <c r="BG1095" i="5" a="1"/>
  <c r="AY1095" i="5" a="1"/>
  <c r="AQ1095" i="5" a="1"/>
  <c r="AI1095" i="5" a="1"/>
  <c r="AA1095" i="5" a="1"/>
  <c r="CH1091" i="5" a="1"/>
  <c r="BZ1091" i="5" a="1"/>
  <c r="BR1091" i="5" a="1"/>
  <c r="BJ1091" i="5" a="1"/>
  <c r="BB1091" i="5" a="1"/>
  <c r="AT1091" i="5" a="1"/>
  <c r="AL1091" i="5" a="1"/>
  <c r="AD1091" i="5" a="1"/>
  <c r="V1091" i="5" a="1"/>
  <c r="CK1086" i="5" a="1"/>
  <c r="CC1086" i="5" a="1"/>
  <c r="BU1086" i="5" a="1"/>
  <c r="BM1086" i="5" a="1"/>
  <c r="BE1086" i="5" a="1"/>
  <c r="AW1086" i="5" a="1"/>
  <c r="AO1086" i="5" a="1"/>
  <c r="AG1086" i="5" a="1"/>
  <c r="Y1086" i="5" a="1"/>
  <c r="AV1192" i="5" a="1"/>
  <c r="CE1169" i="5" a="1"/>
  <c r="BO1169" i="5" a="1"/>
  <c r="AY1169" i="5" a="1"/>
  <c r="AI1169" i="5" a="1"/>
  <c r="AZ1150" i="5"/>
  <c r="AZ1146" i="5" a="1"/>
  <c r="CH1130" i="5" a="1"/>
  <c r="BF1130" i="5" a="1"/>
  <c r="CN1125" i="5" a="1"/>
  <c r="CG1069" i="5" a="1"/>
  <c r="BY1069" i="5" a="1"/>
  <c r="BQ1069" i="5" a="1"/>
  <c r="BI1069" i="5" a="1"/>
  <c r="BA1069" i="5" a="1"/>
  <c r="AS1069" i="5" a="1"/>
  <c r="AK1069" i="5" a="1"/>
  <c r="AC1069" i="5" a="1"/>
  <c r="U1069" i="5" a="1"/>
  <c r="CL1059" i="5"/>
  <c r="BV1059" i="5"/>
  <c r="BF1059" i="5"/>
  <c r="AP1059" i="5"/>
  <c r="Z1059" i="5"/>
  <c r="AK1192" i="5" a="1"/>
  <c r="CD1169" i="5" a="1"/>
  <c r="BN1169" i="5" a="1"/>
  <c r="AX1169" i="5" a="1"/>
  <c r="AH1169" i="5" a="1"/>
  <c r="CC1165" i="5" a="1"/>
  <c r="BO1157" i="5" a="1"/>
  <c r="AU1150" i="5"/>
  <c r="BY1146" i="5" a="1"/>
  <c r="AQ1130" i="5" a="1"/>
  <c r="AB1130" i="5" a="1"/>
  <c r="CM1125" i="5" a="1"/>
  <c r="CE1125" i="5" a="1"/>
  <c r="BW1125" i="5" a="1"/>
  <c r="BO1125" i="5" a="1"/>
  <c r="BG1125" i="5" a="1"/>
  <c r="AY1125" i="5" a="1"/>
  <c r="AQ1125" i="5" a="1"/>
  <c r="AI1125" i="5" a="1"/>
  <c r="AA1125" i="5" a="1"/>
  <c r="CH1121" i="5" a="1"/>
  <c r="BZ1121" i="5" a="1"/>
  <c r="BR1121" i="5" a="1"/>
  <c r="BJ1121" i="5" a="1"/>
  <c r="BB1121" i="5" a="1"/>
  <c r="AT1121" i="5" a="1"/>
  <c r="AL1121" i="5" a="1"/>
  <c r="AD1121" i="5" a="1"/>
  <c r="V1121" i="5" a="1"/>
  <c r="CK1116" i="5" a="1"/>
  <c r="CC1116" i="5" a="1"/>
  <c r="BU1116" i="5" a="1"/>
  <c r="BM1116" i="5" a="1"/>
  <c r="BE1116" i="5" a="1"/>
  <c r="AW1116" i="5" a="1"/>
  <c r="AO1116" i="5" a="1"/>
  <c r="AG1116" i="5" a="1"/>
  <c r="Y1116" i="5" a="1"/>
  <c r="CN1108" i="5" a="1"/>
  <c r="CF1108" i="5" a="1"/>
  <c r="BX1108" i="5" a="1"/>
  <c r="BP1108" i="5" a="1"/>
  <c r="BH1108" i="5" a="1"/>
  <c r="AZ1108" i="5" a="1"/>
  <c r="AR1108" i="5" a="1"/>
  <c r="AJ1108" i="5" a="1"/>
  <c r="AB1108" i="5" a="1"/>
  <c r="CI1101" i="5" a="1"/>
  <c r="CA1101" i="5" a="1"/>
  <c r="BS1101" i="5" a="1"/>
  <c r="BK1101" i="5" a="1"/>
  <c r="BC1101" i="5" a="1"/>
  <c r="AU1101" i="5" a="1"/>
  <c r="AM1101" i="5" a="1"/>
  <c r="AE1101" i="5" a="1"/>
  <c r="W1101" i="5" a="1"/>
  <c r="CL1095" i="5" a="1"/>
  <c r="CD1095" i="5" a="1"/>
  <c r="BV1095" i="5" a="1"/>
  <c r="BN1095" i="5" a="1"/>
  <c r="BF1095" i="5" a="1"/>
  <c r="AX1095" i="5" a="1"/>
  <c r="AP1095" i="5" a="1"/>
  <c r="AH1095" i="5" a="1"/>
  <c r="Z1095" i="5" a="1"/>
  <c r="CG1091" i="5" a="1"/>
  <c r="BY1091" i="5" a="1"/>
  <c r="BQ1091" i="5" a="1"/>
  <c r="BI1091" i="5" a="1"/>
  <c r="BA1091" i="5" a="1"/>
  <c r="AS1091" i="5" a="1"/>
  <c r="AK1091" i="5" a="1"/>
  <c r="AC1091" i="5" a="1"/>
  <c r="U1091" i="5" a="1"/>
  <c r="CJ1086" i="5" a="1"/>
  <c r="CB1086" i="5" a="1"/>
  <c r="BT1086" i="5" a="1"/>
  <c r="BL1086" i="5" a="1"/>
  <c r="BD1086" i="5" a="1"/>
  <c r="AV1086" i="5" a="1"/>
  <c r="AN1086" i="5" a="1"/>
  <c r="AF1086" i="5" a="1"/>
  <c r="X1086" i="5" a="1"/>
  <c r="CK1059" i="5"/>
  <c r="BU1059" i="5"/>
  <c r="BE1059" i="5"/>
  <c r="AS1150" i="5"/>
  <c r="BX1146" i="5" a="1"/>
  <c r="W1146" i="5" a="1"/>
  <c r="CF1130" i="5" a="1"/>
  <c r="BR1130" i="5" a="1"/>
  <c r="AP1130" i="5" a="1"/>
  <c r="CN1069" i="5" a="1"/>
  <c r="CF1069" i="5" a="1"/>
  <c r="BX1069" i="5" a="1"/>
  <c r="BP1069" i="5" a="1"/>
  <c r="BH1069" i="5" a="1"/>
  <c r="AZ1069" i="5" a="1"/>
  <c r="AR1069" i="5" a="1"/>
  <c r="AJ1069" i="5" a="1"/>
  <c r="AB1069" i="5" a="1"/>
  <c r="CJ1059" i="5"/>
  <c r="BT1059" i="5"/>
  <c r="BD1059" i="5"/>
  <c r="AN1059" i="5"/>
  <c r="X1059" i="5"/>
  <c r="CB1169" i="5" a="1"/>
  <c r="BL1169" i="5" a="1"/>
  <c r="AV1169" i="5" a="1"/>
  <c r="AF1169" i="5" a="1"/>
  <c r="BU1165" i="5" a="1"/>
  <c r="BG1157" i="5" a="1"/>
  <c r="AP1150" i="5"/>
  <c r="AU1146" i="5" a="1"/>
  <c r="U1146" i="5" a="1"/>
  <c r="AA1130" i="5" a="1"/>
  <c r="CL1125" i="5" a="1"/>
  <c r="CD1125" i="5" a="1"/>
  <c r="BV1125" i="5" a="1"/>
  <c r="BN1125" i="5" a="1"/>
  <c r="BF1125" i="5" a="1"/>
  <c r="AX1125" i="5" a="1"/>
  <c r="AP1125" i="5" a="1"/>
  <c r="AH1125" i="5" a="1"/>
  <c r="Z1125" i="5" a="1"/>
  <c r="CG1121" i="5" a="1"/>
  <c r="BY1121" i="5" a="1"/>
  <c r="BQ1121" i="5" a="1"/>
  <c r="BI1121" i="5" a="1"/>
  <c r="BA1121" i="5" a="1"/>
  <c r="AS1121" i="5" a="1"/>
  <c r="AK1121" i="5" a="1"/>
  <c r="AC1121" i="5" a="1"/>
  <c r="U1121" i="5" a="1"/>
  <c r="CJ1116" i="5" a="1"/>
  <c r="CB1116" i="5" a="1"/>
  <c r="BT1116" i="5" a="1"/>
  <c r="BL1116" i="5" a="1"/>
  <c r="BD1116" i="5" a="1"/>
  <c r="AV1116" i="5" a="1"/>
  <c r="AN1116" i="5" a="1"/>
  <c r="AF1116" i="5" a="1"/>
  <c r="X1116" i="5" a="1"/>
  <c r="CM1108" i="5" a="1"/>
  <c r="CE1108" i="5" a="1"/>
  <c r="BW1108" i="5" a="1"/>
  <c r="BO1108" i="5" a="1"/>
  <c r="BG1108" i="5" a="1"/>
  <c r="AY1108" i="5" a="1"/>
  <c r="AQ1108" i="5" a="1"/>
  <c r="AI1108" i="5" a="1"/>
  <c r="AA1108" i="5" a="1"/>
  <c r="CH1101" i="5" a="1"/>
  <c r="BZ1101" i="5" a="1"/>
  <c r="BR1101" i="5" a="1"/>
  <c r="BJ1101" i="5" a="1"/>
  <c r="BB1101" i="5" a="1"/>
  <c r="AT1101" i="5" a="1"/>
  <c r="AL1101" i="5" a="1"/>
  <c r="AD1101" i="5" a="1"/>
  <c r="V1101" i="5" a="1"/>
  <c r="CK1095" i="5" a="1"/>
  <c r="CC1095" i="5" a="1"/>
  <c r="BU1095" i="5" a="1"/>
  <c r="BM1095" i="5" a="1"/>
  <c r="BE1095" i="5" a="1"/>
  <c r="AW1095" i="5" a="1"/>
  <c r="AO1095" i="5" a="1"/>
  <c r="AG1095" i="5" a="1"/>
  <c r="Y1095" i="5" a="1"/>
  <c r="CN1091" i="5" a="1"/>
  <c r="CF1091" i="5" a="1"/>
  <c r="BX1091" i="5" a="1"/>
  <c r="BP1091" i="5" a="1"/>
  <c r="BH1091" i="5" a="1"/>
  <c r="AZ1091" i="5" a="1"/>
  <c r="AR1091" i="5" a="1"/>
  <c r="AJ1091" i="5" a="1"/>
  <c r="AB1091" i="5" a="1"/>
  <c r="CI1086" i="5" a="1"/>
  <c r="CA1086" i="5" a="1"/>
  <c r="BS1086" i="5" a="1"/>
  <c r="BK1086" i="5" a="1"/>
  <c r="BC1086" i="5" a="1"/>
  <c r="AU1086" i="5" a="1"/>
  <c r="AM1086" i="5" a="1"/>
  <c r="AE1086" i="5" a="1"/>
  <c r="W1086" i="5" a="1"/>
  <c r="CI1059" i="5"/>
  <c r="BS1059" i="5"/>
  <c r="BC1059" i="5"/>
  <c r="CA1169" i="5" a="1"/>
  <c r="BK1169" i="5" a="1"/>
  <c r="AU1169" i="5" a="1"/>
  <c r="AE1169" i="5" a="1"/>
  <c r="AJ1150" i="5"/>
  <c r="AS1146" i="5" a="1"/>
  <c r="CE1130" i="5" a="1"/>
  <c r="BP1130" i="5" a="1"/>
  <c r="BB1130" i="5" a="1"/>
  <c r="Z1130" i="5" a="1"/>
  <c r="CM1069" i="5" a="1"/>
  <c r="CE1069" i="5" a="1"/>
  <c r="BW1069" i="5" a="1"/>
  <c r="BO1069" i="5" a="1"/>
  <c r="BG1069" i="5" a="1"/>
  <c r="AY1069" i="5" a="1"/>
  <c r="AQ1069" i="5" a="1"/>
  <c r="AI1069" i="5" a="1"/>
  <c r="AA1069" i="5" a="1"/>
  <c r="CH1059" i="5"/>
  <c r="BR1059" i="5"/>
  <c r="BB1059" i="5"/>
  <c r="AL1059" i="5"/>
  <c r="V1059" i="5"/>
  <c r="CK1204" i="5" a="1"/>
  <c r="BU1204" i="5" a="1"/>
  <c r="BE1204" i="5" a="1"/>
  <c r="AO1204" i="5" a="1"/>
  <c r="Y1204" i="5" a="1"/>
  <c r="BM1165" i="5" a="1"/>
  <c r="AY1157" i="5" a="1"/>
  <c r="AE1150" i="5"/>
  <c r="BQ1146" i="5" a="1"/>
  <c r="AR1146" i="5" a="1"/>
  <c r="CD1130" i="5" a="1"/>
  <c r="CK1125" i="5" a="1"/>
  <c r="CC1125" i="5" a="1"/>
  <c r="BU1125" i="5" a="1"/>
  <c r="BM1125" i="5" a="1"/>
  <c r="BE1125" i="5" a="1"/>
  <c r="AW1125" i="5" a="1"/>
  <c r="AO1125" i="5" a="1"/>
  <c r="AG1125" i="5" a="1"/>
  <c r="Y1125" i="5" a="1"/>
  <c r="CN1121" i="5" a="1"/>
  <c r="CF1121" i="5" a="1"/>
  <c r="BX1121" i="5" a="1"/>
  <c r="BP1121" i="5" a="1"/>
  <c r="BH1121" i="5" a="1"/>
  <c r="AZ1121" i="5" a="1"/>
  <c r="AR1121" i="5" a="1"/>
  <c r="AJ1121" i="5" a="1"/>
  <c r="AB1121" i="5" a="1"/>
  <c r="CI1116" i="5" a="1"/>
  <c r="CA1116" i="5" a="1"/>
  <c r="BS1116" i="5" a="1"/>
  <c r="BK1116" i="5" a="1"/>
  <c r="BC1116" i="5" a="1"/>
  <c r="AU1116" i="5" a="1"/>
  <c r="AM1116" i="5" a="1"/>
  <c r="AE1116" i="5" a="1"/>
  <c r="W1116" i="5" a="1"/>
  <c r="CL1108" i="5" a="1"/>
  <c r="CD1108" i="5" a="1"/>
  <c r="BV1108" i="5" a="1"/>
  <c r="BN1108" i="5" a="1"/>
  <c r="BF1108" i="5" a="1"/>
  <c r="AX1108" i="5" a="1"/>
  <c r="AP1108" i="5" a="1"/>
  <c r="AH1108" i="5" a="1"/>
  <c r="Z1108" i="5" a="1"/>
  <c r="CG1101" i="5" a="1"/>
  <c r="BY1101" i="5" a="1"/>
  <c r="BQ1101" i="5" a="1"/>
  <c r="BI1101" i="5" a="1"/>
  <c r="BA1101" i="5" a="1"/>
  <c r="AS1101" i="5" a="1"/>
  <c r="AK1101" i="5" a="1"/>
  <c r="AC1101" i="5" a="1"/>
  <c r="U1101" i="5" a="1"/>
  <c r="CJ1095" i="5" a="1"/>
  <c r="CB1095" i="5" a="1"/>
  <c r="BT1095" i="5" a="1"/>
  <c r="BL1095" i="5" a="1"/>
  <c r="BD1095" i="5" a="1"/>
  <c r="AV1095" i="5" a="1"/>
  <c r="AN1095" i="5" a="1"/>
  <c r="AF1095" i="5" a="1"/>
  <c r="X1095" i="5" a="1"/>
  <c r="CM1091" i="5" a="1"/>
  <c r="CE1091" i="5" a="1"/>
  <c r="BW1091" i="5" a="1"/>
  <c r="BO1091" i="5" a="1"/>
  <c r="BG1091" i="5" a="1"/>
  <c r="AY1091" i="5" a="1"/>
  <c r="AQ1091" i="5" a="1"/>
  <c r="AI1091" i="5" a="1"/>
  <c r="AA1091" i="5" a="1"/>
  <c r="CH1086" i="5" a="1"/>
  <c r="BZ1086" i="5" a="1"/>
  <c r="BR1086" i="5" a="1"/>
  <c r="BJ1086" i="5" a="1"/>
  <c r="BB1086" i="5" a="1"/>
  <c r="AT1086" i="5" a="1"/>
  <c r="AL1086" i="5" a="1"/>
  <c r="AD1086" i="5" a="1"/>
  <c r="V1086" i="5" a="1"/>
  <c r="CH1169" i="5" a="1"/>
  <c r="BY1169" i="5" a="1"/>
  <c r="BI1169" i="5" a="1"/>
  <c r="AS1169" i="5" a="1"/>
  <c r="AC1169" i="5" a="1"/>
  <c r="AC1150" i="5"/>
  <c r="BP1146" i="5" a="1"/>
  <c r="BO1130" i="5" a="1"/>
  <c r="AZ1130" i="5" a="1"/>
  <c r="AL1130" i="5" a="1"/>
  <c r="CL1069" i="5" a="1"/>
  <c r="CD1069" i="5" a="1"/>
  <c r="BV1069" i="5" a="1"/>
  <c r="BN1069" i="5" a="1"/>
  <c r="BF1069" i="5" a="1"/>
  <c r="AX1069" i="5" a="1"/>
  <c r="AP1069" i="5" a="1"/>
  <c r="AH1069" i="5" a="1"/>
  <c r="Z1069" i="5" a="1"/>
  <c r="CF1059" i="5"/>
  <c r="BP1059" i="5"/>
  <c r="AZ1059" i="5"/>
  <c r="AJ1059" i="5"/>
  <c r="BZ1169" i="5" a="1"/>
  <c r="CN1169" i="5" a="1"/>
  <c r="BX1169" i="5" a="1"/>
  <c r="BH1169" i="5" a="1"/>
  <c r="AR1169" i="5" a="1"/>
  <c r="AB1169" i="5" a="1"/>
  <c r="BE1165" i="5" a="1"/>
  <c r="AQ1157" i="5" a="1"/>
  <c r="CL1150" i="5"/>
  <c r="Z1150" i="5"/>
  <c r="BN1130" i="5" a="1"/>
  <c r="CJ1125" i="5" a="1"/>
  <c r="CB1125" i="5" a="1"/>
  <c r="BT1125" i="5" a="1"/>
  <c r="BL1125" i="5" a="1"/>
  <c r="BD1125" i="5" a="1"/>
  <c r="AV1125" i="5" a="1"/>
  <c r="AN1125" i="5" a="1"/>
  <c r="AF1125" i="5" a="1"/>
  <c r="X1125" i="5" a="1"/>
  <c r="CM1121" i="5" a="1"/>
  <c r="CE1121" i="5" a="1"/>
  <c r="BW1121" i="5" a="1"/>
  <c r="BO1121" i="5" a="1"/>
  <c r="BG1121" i="5" a="1"/>
  <c r="AY1121" i="5" a="1"/>
  <c r="AQ1121" i="5" a="1"/>
  <c r="AI1121" i="5" a="1"/>
  <c r="AA1121" i="5" a="1"/>
  <c r="CH1116" i="5" a="1"/>
  <c r="BZ1116" i="5" a="1"/>
  <c r="BR1116" i="5" a="1"/>
  <c r="BJ1116" i="5" a="1"/>
  <c r="BB1116" i="5" a="1"/>
  <c r="AT1116" i="5" a="1"/>
  <c r="AL1116" i="5" a="1"/>
  <c r="AD1116" i="5" a="1"/>
  <c r="V1116" i="5" a="1"/>
  <c r="CK1108" i="5" a="1"/>
  <c r="CC1108" i="5" a="1"/>
  <c r="BU1108" i="5" a="1"/>
  <c r="BM1108" i="5" a="1"/>
  <c r="BE1108" i="5" a="1"/>
  <c r="AW1108" i="5" a="1"/>
  <c r="AO1108" i="5" a="1"/>
  <c r="AG1108" i="5" a="1"/>
  <c r="Y1108" i="5" a="1"/>
  <c r="CN1101" i="5" a="1"/>
  <c r="CF1101" i="5" a="1"/>
  <c r="BX1101" i="5" a="1"/>
  <c r="BP1101" i="5" a="1"/>
  <c r="BH1101" i="5" a="1"/>
  <c r="AZ1101" i="5" a="1"/>
  <c r="AR1101" i="5" a="1"/>
  <c r="AJ1101" i="5" a="1"/>
  <c r="AB1101" i="5" a="1"/>
  <c r="CI1095" i="5" a="1"/>
  <c r="CA1095" i="5" a="1"/>
  <c r="BS1095" i="5" a="1"/>
  <c r="BK1095" i="5" a="1"/>
  <c r="BC1095" i="5" a="1"/>
  <c r="AU1095" i="5" a="1"/>
  <c r="AM1095" i="5" a="1"/>
  <c r="AE1095" i="5" a="1"/>
  <c r="W1095" i="5" a="1"/>
  <c r="CL1091" i="5" a="1"/>
  <c r="CD1091" i="5" a="1"/>
  <c r="BV1091" i="5" a="1"/>
  <c r="BN1091" i="5" a="1"/>
  <c r="BF1091" i="5" a="1"/>
  <c r="AX1091" i="5" a="1"/>
  <c r="AP1091" i="5" a="1"/>
  <c r="AH1091" i="5" a="1"/>
  <c r="Z1091" i="5" a="1"/>
  <c r="CG1086" i="5" a="1"/>
  <c r="BY1086" i="5" a="1"/>
  <c r="BQ1086" i="5" a="1"/>
  <c r="BI1086" i="5" a="1"/>
  <c r="BA1086" i="5" a="1"/>
  <c r="AS1086" i="5" a="1"/>
  <c r="AK1086" i="5" a="1"/>
  <c r="AC1086" i="5" a="1"/>
  <c r="U1086" i="5" a="1"/>
  <c r="BR1169" i="5" a="1"/>
  <c r="CM1169" i="5" a="1"/>
  <c r="BW1169" i="5" a="1"/>
  <c r="BG1169" i="5" a="1"/>
  <c r="AQ1169" i="5" a="1"/>
  <c r="AA1169" i="5" a="1"/>
  <c r="CF1150" i="5"/>
  <c r="AM1146" i="5" a="1"/>
  <c r="AY1130" i="5" a="1"/>
  <c r="AJ1130" i="5" a="1"/>
  <c r="V1130" i="5" a="1"/>
  <c r="CK1069" i="5" a="1"/>
  <c r="CC1069" i="5" a="1"/>
  <c r="BU1069" i="5" a="1"/>
  <c r="BM1069" i="5" a="1"/>
  <c r="BE1069" i="5" a="1"/>
  <c r="AW1069" i="5" a="1"/>
  <c r="AO1069" i="5" a="1"/>
  <c r="AG1069" i="5" a="1"/>
  <c r="Y1069" i="5" a="1"/>
  <c r="CD1059" i="5"/>
  <c r="BN1059" i="5"/>
  <c r="AX1059" i="5"/>
  <c r="AH1059" i="5"/>
  <c r="BJ1169" i="5" a="1"/>
  <c r="CL1169" i="5" a="1"/>
  <c r="BV1169" i="5" a="1"/>
  <c r="BF1169" i="5" a="1"/>
  <c r="AP1169" i="5" a="1"/>
  <c r="Z1169" i="5" a="1"/>
  <c r="AW1165" i="5" a="1"/>
  <c r="AI1157" i="5" a="1"/>
  <c r="CA1150" i="5"/>
  <c r="BK1146" i="5" a="1"/>
  <c r="AK1146" i="5" a="1"/>
  <c r="CN1130" i="5" a="1"/>
  <c r="BZ1130" i="5" a="1"/>
  <c r="AX1130" i="5" a="1"/>
  <c r="CI1125" i="5" a="1"/>
  <c r="CA1125" i="5" a="1"/>
  <c r="BS1125" i="5" a="1"/>
  <c r="BK1125" i="5" a="1"/>
  <c r="BC1125" i="5" a="1"/>
  <c r="AU1125" i="5" a="1"/>
  <c r="AM1125" i="5" a="1"/>
  <c r="AE1125" i="5" a="1"/>
  <c r="W1125" i="5" a="1"/>
  <c r="CL1121" i="5" a="1"/>
  <c r="CD1121" i="5" a="1"/>
  <c r="BV1121" i="5" a="1"/>
  <c r="BN1121" i="5" a="1"/>
  <c r="BF1121" i="5" a="1"/>
  <c r="AX1121" i="5" a="1"/>
  <c r="AP1121" i="5" a="1"/>
  <c r="AH1121" i="5" a="1"/>
  <c r="Z1121" i="5" a="1"/>
  <c r="CG1116" i="5" a="1"/>
  <c r="BY1116" i="5" a="1"/>
  <c r="BQ1116" i="5" a="1"/>
  <c r="BI1116" i="5" a="1"/>
  <c r="BA1116" i="5" a="1"/>
  <c r="AS1116" i="5" a="1"/>
  <c r="AK1116" i="5" a="1"/>
  <c r="AC1116" i="5" a="1"/>
  <c r="U1116" i="5" a="1"/>
  <c r="CJ1108" i="5" a="1"/>
  <c r="CB1108" i="5" a="1"/>
  <c r="BT1108" i="5" a="1"/>
  <c r="BL1108" i="5" a="1"/>
  <c r="BD1108" i="5" a="1"/>
  <c r="AV1108" i="5" a="1"/>
  <c r="AN1108" i="5" a="1"/>
  <c r="AF1108" i="5" a="1"/>
  <c r="X1108" i="5" a="1"/>
  <c r="CM1101" i="5" a="1"/>
  <c r="CE1101" i="5" a="1"/>
  <c r="BW1101" i="5" a="1"/>
  <c r="BO1101" i="5" a="1"/>
  <c r="BG1101" i="5" a="1"/>
  <c r="AY1101" i="5" a="1"/>
  <c r="AQ1101" i="5" a="1"/>
  <c r="AI1101" i="5" a="1"/>
  <c r="AA1101" i="5" a="1"/>
  <c r="CH1095" i="5" a="1"/>
  <c r="BZ1095" i="5" a="1"/>
  <c r="BR1095" i="5" a="1"/>
  <c r="BJ1095" i="5" a="1"/>
  <c r="BB1095" i="5" a="1"/>
  <c r="AT1095" i="5" a="1"/>
  <c r="AL1095" i="5" a="1"/>
  <c r="AD1095" i="5" a="1"/>
  <c r="V1095" i="5" a="1"/>
  <c r="CK1091" i="5" a="1"/>
  <c r="CC1091" i="5" a="1"/>
  <c r="BU1091" i="5" a="1"/>
  <c r="BM1091" i="5" a="1"/>
  <c r="BE1091" i="5" a="1"/>
  <c r="AW1091" i="5" a="1"/>
  <c r="AO1091" i="5" a="1"/>
  <c r="AG1091" i="5" a="1"/>
  <c r="Y1091" i="5" a="1"/>
  <c r="CN1086" i="5" a="1"/>
  <c r="CF1086" i="5" a="1"/>
  <c r="BX1086" i="5" a="1"/>
  <c r="BP1086" i="5" a="1"/>
  <c r="BH1086" i="5" a="1"/>
  <c r="AZ1086" i="5" a="1"/>
  <c r="AR1086" i="5" a="1"/>
  <c r="AJ1086" i="5" a="1"/>
  <c r="AB1086" i="5" a="1"/>
  <c r="CG1193" i="5" a="1"/>
  <c r="BB1169" i="5" a="1"/>
  <c r="BY1150" i="5"/>
  <c r="CN1146" i="5" a="1"/>
  <c r="BI1146" i="5" a="1"/>
  <c r="AJ1146" i="5" a="1"/>
  <c r="AI1130" i="5" a="1"/>
  <c r="CJ1069" i="5" a="1"/>
  <c r="CB1069" i="5" a="1"/>
  <c r="BT1069" i="5" a="1"/>
  <c r="BL1069" i="5" a="1"/>
  <c r="BD1069" i="5" a="1"/>
  <c r="AV1069" i="5" a="1"/>
  <c r="AN1069" i="5" a="1"/>
  <c r="AF1069" i="5" a="1"/>
  <c r="X1069" i="5" a="1"/>
  <c r="CB1059" i="5"/>
  <c r="BL1059" i="5"/>
  <c r="AV1059" i="5"/>
  <c r="AF1059" i="5"/>
  <c r="AW1193" i="5" a="1"/>
  <c r="AT1169" i="5" a="1"/>
  <c r="CJ1169" i="5" a="1"/>
  <c r="BT1169" i="5" a="1"/>
  <c r="BD1169" i="5" a="1"/>
  <c r="AN1169" i="5" a="1"/>
  <c r="X1169" i="5" a="1"/>
  <c r="AO1165" i="5" a="1"/>
  <c r="CM1157" i="5" a="1"/>
  <c r="AA1157" i="5" a="1"/>
  <c r="BV1150" i="5"/>
  <c r="BH1146" i="5" a="1"/>
  <c r="CM1130" i="5" a="1"/>
  <c r="BX1130" i="5" a="1"/>
  <c r="BJ1130" i="5" a="1"/>
  <c r="AH1130" i="5" a="1"/>
  <c r="CH1125" i="5" a="1"/>
  <c r="BZ1125" i="5" a="1"/>
  <c r="BR1125" i="5" a="1"/>
  <c r="BJ1125" i="5" a="1"/>
  <c r="BB1125" i="5" a="1"/>
  <c r="AT1125" i="5" a="1"/>
  <c r="AL1125" i="5" a="1"/>
  <c r="AD1125" i="5" a="1"/>
  <c r="V1125" i="5" a="1"/>
  <c r="CK1121" i="5" a="1"/>
  <c r="CC1121" i="5" a="1"/>
  <c r="BU1121" i="5" a="1"/>
  <c r="BM1121" i="5" a="1"/>
  <c r="BE1121" i="5" a="1"/>
  <c r="AW1121" i="5" a="1"/>
  <c r="AO1121" i="5" a="1"/>
  <c r="AG1121" i="5" a="1"/>
  <c r="Y1121" i="5" a="1"/>
  <c r="CN1116" i="5" a="1"/>
  <c r="CF1116" i="5" a="1"/>
  <c r="BX1116" i="5" a="1"/>
  <c r="BP1116" i="5" a="1"/>
  <c r="BH1116" i="5" a="1"/>
  <c r="AZ1116" i="5" a="1"/>
  <c r="AR1116" i="5" a="1"/>
  <c r="AJ1116" i="5" a="1"/>
  <c r="AB1116" i="5" a="1"/>
  <c r="CI1108" i="5" a="1"/>
  <c r="CA1108" i="5" a="1"/>
  <c r="BS1108" i="5" a="1"/>
  <c r="BK1108" i="5" a="1"/>
  <c r="BC1108" i="5" a="1"/>
  <c r="AU1108" i="5" a="1"/>
  <c r="AM1108" i="5" a="1"/>
  <c r="AE1108" i="5" a="1"/>
  <c r="W1108" i="5" a="1"/>
  <c r="CL1101" i="5" a="1"/>
  <c r="CD1101" i="5" a="1"/>
  <c r="BV1101" i="5" a="1"/>
  <c r="BN1101" i="5" a="1"/>
  <c r="BF1101" i="5" a="1"/>
  <c r="AX1101" i="5" a="1"/>
  <c r="AP1101" i="5" a="1"/>
  <c r="AH1101" i="5" a="1"/>
  <c r="Z1101" i="5" a="1"/>
  <c r="CG1095" i="5" a="1"/>
  <c r="BY1095" i="5" a="1"/>
  <c r="BQ1095" i="5" a="1"/>
  <c r="BI1095" i="5" a="1"/>
  <c r="BA1095" i="5" a="1"/>
  <c r="AS1095" i="5" a="1"/>
  <c r="AK1095" i="5" a="1"/>
  <c r="AC1095" i="5" a="1"/>
  <c r="U1095" i="5" a="1"/>
  <c r="CJ1091" i="5" a="1"/>
  <c r="CB1091" i="5" a="1"/>
  <c r="BT1091" i="5" a="1"/>
  <c r="BL1091" i="5" a="1"/>
  <c r="BD1091" i="5" a="1"/>
  <c r="AV1091" i="5" a="1"/>
  <c r="AN1091" i="5" a="1"/>
  <c r="AF1091" i="5" a="1"/>
  <c r="X1091" i="5" a="1"/>
  <c r="CM1086" i="5" a="1"/>
  <c r="CE1086" i="5" a="1"/>
  <c r="BW1086" i="5" a="1"/>
  <c r="BO1086" i="5" a="1"/>
  <c r="BG1086" i="5" a="1"/>
  <c r="AY1086" i="5" a="1"/>
  <c r="AQ1086" i="5" a="1"/>
  <c r="AI1086" i="5" a="1"/>
  <c r="AA1086" i="5" a="1"/>
  <c r="BK1069" i="5" a="1"/>
  <c r="BJ1059" i="5"/>
  <c r="Y1059" i="5"/>
  <c r="CG1055" i="5" a="1"/>
  <c r="BY1055" i="5" a="1"/>
  <c r="BQ1055" i="5" a="1"/>
  <c r="BI1055" i="5" a="1"/>
  <c r="BA1055" i="5" a="1"/>
  <c r="AS1055" i="5" a="1"/>
  <c r="AK1055" i="5" a="1"/>
  <c r="AC1055" i="5" a="1"/>
  <c r="U1055" i="5" a="1"/>
  <c r="CN1043" i="5" a="1"/>
  <c r="CF1043" i="5" a="1"/>
  <c r="BX1043" i="5" a="1"/>
  <c r="BP1043" i="5" a="1"/>
  <c r="BH1043" i="5" a="1"/>
  <c r="AZ1043" i="5" a="1"/>
  <c r="AR1043" i="5" a="1"/>
  <c r="AJ1043" i="5" a="1"/>
  <c r="AB1043" i="5" a="1"/>
  <c r="BG1059" i="5"/>
  <c r="W1059" i="5"/>
  <c r="CK1023" i="5" a="1"/>
  <c r="CC1023" i="5" a="1"/>
  <c r="BU1023" i="5" a="1"/>
  <c r="BM1023" i="5" a="1"/>
  <c r="BE1023" i="5" a="1"/>
  <c r="AW1023" i="5" a="1"/>
  <c r="AO1023" i="5" a="1"/>
  <c r="AG1023" i="5" a="1"/>
  <c r="Y1023" i="5" a="1"/>
  <c r="BA1059" i="5"/>
  <c r="U1059" i="5"/>
  <c r="CF1055" i="5" a="1"/>
  <c r="BX1055" i="5" a="1"/>
  <c r="BP1055" i="5" a="1"/>
  <c r="BH1055" i="5" a="1"/>
  <c r="AZ1055" i="5" a="1"/>
  <c r="AR1055" i="5" a="1"/>
  <c r="AJ1055" i="5" a="1"/>
  <c r="AB1055" i="5" a="1"/>
  <c r="CM1043" i="5" a="1"/>
  <c r="CE1043" i="5" a="1"/>
  <c r="BW1043" i="5" a="1"/>
  <c r="BO1043" i="5" a="1"/>
  <c r="BG1043" i="5" a="1"/>
  <c r="AY1043" i="5" a="1"/>
  <c r="AQ1043" i="5" a="1"/>
  <c r="AI1043" i="5" a="1"/>
  <c r="AA1043" i="5" a="1"/>
  <c r="BC1069" i="5" a="1"/>
  <c r="AY1059" i="5"/>
  <c r="CJ1023" i="5" a="1"/>
  <c r="CB1023" i="5" a="1"/>
  <c r="BT1023" i="5" a="1"/>
  <c r="BL1023" i="5" a="1"/>
  <c r="BD1023" i="5" a="1"/>
  <c r="AV1023" i="5" a="1"/>
  <c r="AN1023" i="5" a="1"/>
  <c r="AF1023" i="5" a="1"/>
  <c r="X1023" i="5" a="1"/>
  <c r="AL1169" i="5" a="1"/>
  <c r="AW1059" i="5"/>
  <c r="CE1055" i="5" a="1"/>
  <c r="BW1055" i="5" a="1"/>
  <c r="BO1055" i="5" a="1"/>
  <c r="BG1055" i="5" a="1"/>
  <c r="AY1055" i="5" a="1"/>
  <c r="AQ1055" i="5" a="1"/>
  <c r="AI1055" i="5" a="1"/>
  <c r="AA1055" i="5" a="1"/>
  <c r="CL1043" i="5" a="1"/>
  <c r="CD1043" i="5" a="1"/>
  <c r="BV1043" i="5" a="1"/>
  <c r="BN1043" i="5" a="1"/>
  <c r="BF1043" i="5" a="1"/>
  <c r="AX1043" i="5" a="1"/>
  <c r="AP1043" i="5" a="1"/>
  <c r="AH1043" i="5" a="1"/>
  <c r="Z1043" i="5" a="1"/>
  <c r="CM1059" i="5"/>
  <c r="AU1059" i="5"/>
  <c r="CI1023" i="5" a="1"/>
  <c r="CA1023" i="5" a="1"/>
  <c r="BS1023" i="5" a="1"/>
  <c r="BK1023" i="5" a="1"/>
  <c r="BC1023" i="5" a="1"/>
  <c r="AU1023" i="5" a="1"/>
  <c r="AM1023" i="5" a="1"/>
  <c r="AE1023" i="5" a="1"/>
  <c r="W1023" i="5" a="1"/>
  <c r="Z1193" i="5" a="1"/>
  <c r="AU1069" i="5" a="1"/>
  <c r="CG1059" i="5"/>
  <c r="AT1059" i="5"/>
  <c r="CD1055" i="5" a="1"/>
  <c r="BV1055" i="5" a="1"/>
  <c r="BN1055" i="5" a="1"/>
  <c r="BF1055" i="5" a="1"/>
  <c r="AX1055" i="5" a="1"/>
  <c r="AP1055" i="5" a="1"/>
  <c r="AH1055" i="5" a="1"/>
  <c r="Z1055" i="5" a="1"/>
  <c r="CK1043" i="5" a="1"/>
  <c r="CC1043" i="5" a="1"/>
  <c r="BU1043" i="5" a="1"/>
  <c r="BM1043" i="5" a="1"/>
  <c r="BE1043" i="5" a="1"/>
  <c r="AW1043" i="5" a="1"/>
  <c r="AO1043" i="5" a="1"/>
  <c r="AG1043" i="5" a="1"/>
  <c r="Y1043" i="5" a="1"/>
  <c r="CL1130" i="5" a="1"/>
  <c r="CE1059" i="5"/>
  <c r="AQ1059" i="5"/>
  <c r="CM1055" i="5" a="1"/>
  <c r="CH1023" i="5" a="1"/>
  <c r="BZ1023" i="5" a="1"/>
  <c r="BR1023" i="5" a="1"/>
  <c r="BJ1023" i="5" a="1"/>
  <c r="BB1023" i="5" a="1"/>
  <c r="AT1023" i="5" a="1"/>
  <c r="AL1023" i="5" a="1"/>
  <c r="AD1023" i="5" a="1"/>
  <c r="V1023" i="5" a="1"/>
  <c r="CC1059" i="5"/>
  <c r="AO1059" i="5"/>
  <c r="CL1055" i="5" a="1"/>
  <c r="CC1055" i="5" a="1"/>
  <c r="BU1055" i="5" a="1"/>
  <c r="BM1055" i="5" a="1"/>
  <c r="BE1055" i="5" a="1"/>
  <c r="AW1055" i="5" a="1"/>
  <c r="AO1055" i="5" a="1"/>
  <c r="AG1055" i="5" a="1"/>
  <c r="Y1055" i="5" a="1"/>
  <c r="CJ1043" i="5" a="1"/>
  <c r="CB1043" i="5" a="1"/>
  <c r="BT1043" i="5" a="1"/>
  <c r="BL1043" i="5" a="1"/>
  <c r="BD1043" i="5" a="1"/>
  <c r="AV1043" i="5" a="1"/>
  <c r="AN1043" i="5" a="1"/>
  <c r="AF1043" i="5" a="1"/>
  <c r="X1043" i="5" a="1"/>
  <c r="AM1069" i="5" a="1"/>
  <c r="CA1059" i="5"/>
  <c r="AM1059" i="5"/>
  <c r="CK1055" i="5" a="1"/>
  <c r="CG1023" i="5" a="1"/>
  <c r="BY1023" i="5" a="1"/>
  <c r="BQ1023" i="5" a="1"/>
  <c r="BI1023" i="5" a="1"/>
  <c r="BA1023" i="5" a="1"/>
  <c r="AS1023" i="5" a="1"/>
  <c r="AK1023" i="5" a="1"/>
  <c r="AC1023" i="5" a="1"/>
  <c r="U1023" i="5" a="1"/>
  <c r="BP1150" i="5"/>
  <c r="CI1069" i="5" a="1"/>
  <c r="BZ1059" i="5"/>
  <c r="AK1059" i="5"/>
  <c r="CJ1055" i="5" a="1"/>
  <c r="CB1055" i="5" a="1"/>
  <c r="BT1055" i="5" a="1"/>
  <c r="BL1055" i="5" a="1"/>
  <c r="BD1055" i="5" a="1"/>
  <c r="AV1055" i="5" a="1"/>
  <c r="AN1055" i="5" a="1"/>
  <c r="AF1055" i="5" a="1"/>
  <c r="X1055" i="5" a="1"/>
  <c r="CI1043" i="5" a="1"/>
  <c r="CA1043" i="5" a="1"/>
  <c r="BS1043" i="5" a="1"/>
  <c r="BK1043" i="5" a="1"/>
  <c r="BC1043" i="5" a="1"/>
  <c r="AU1043" i="5" a="1"/>
  <c r="AM1043" i="5" a="1"/>
  <c r="AE1043" i="5" a="1"/>
  <c r="W1043" i="5" a="1"/>
  <c r="BW1059" i="5"/>
  <c r="AI1059" i="5"/>
  <c r="CN1023" i="5" a="1"/>
  <c r="CF1023" i="5" a="1"/>
  <c r="BX1023" i="5" a="1"/>
  <c r="BP1023" i="5" a="1"/>
  <c r="BH1023" i="5" a="1"/>
  <c r="AZ1023" i="5" a="1"/>
  <c r="AR1023" i="5" a="1"/>
  <c r="AJ1023" i="5" a="1"/>
  <c r="AB1023" i="5" a="1"/>
  <c r="CA1069" i="5" a="1"/>
  <c r="AE1069" i="5" a="1"/>
  <c r="BQ1059" i="5"/>
  <c r="AG1059" i="5"/>
  <c r="CI1055" i="5" a="1"/>
  <c r="CA1055" i="5" a="1"/>
  <c r="BS1055" i="5" a="1"/>
  <c r="BK1055" i="5" a="1"/>
  <c r="BC1055" i="5" a="1"/>
  <c r="AU1055" i="5" a="1"/>
  <c r="AM1055" i="5" a="1"/>
  <c r="AE1055" i="5" a="1"/>
  <c r="W1055" i="5" a="1"/>
  <c r="CH1043" i="5" a="1"/>
  <c r="BZ1043" i="5" a="1"/>
  <c r="BR1043" i="5" a="1"/>
  <c r="BJ1043" i="5" a="1"/>
  <c r="BB1043" i="5" a="1"/>
  <c r="AT1043" i="5" a="1"/>
  <c r="AL1043" i="5" a="1"/>
  <c r="AD1043" i="5" a="1"/>
  <c r="V1043" i="5" a="1"/>
  <c r="BO1059" i="5"/>
  <c r="AE1059" i="5"/>
  <c r="CM1023" i="5" a="1"/>
  <c r="CE1023" i="5" a="1"/>
  <c r="BW1023" i="5" a="1"/>
  <c r="BO1023" i="5" a="1"/>
  <c r="BG1023" i="5" a="1"/>
  <c r="AY1023" i="5" a="1"/>
  <c r="AQ1023" i="5" a="1"/>
  <c r="AI1023" i="5" a="1"/>
  <c r="AA1023" i="5" a="1"/>
  <c r="BS1069" i="5" a="1"/>
  <c r="BM1059" i="5"/>
  <c r="AD1059" i="5"/>
  <c r="CH1055" i="5" a="1"/>
  <c r="BZ1055" i="5" a="1"/>
  <c r="BR1055" i="5" a="1"/>
  <c r="BJ1055" i="5" a="1"/>
  <c r="BB1055" i="5" a="1"/>
  <c r="AT1055" i="5" a="1"/>
  <c r="AL1055" i="5" a="1"/>
  <c r="AD1055" i="5" a="1"/>
  <c r="V1055" i="5" a="1"/>
  <c r="CG1043" i="5" a="1"/>
  <c r="BY1043" i="5" a="1"/>
  <c r="BQ1043" i="5" a="1"/>
  <c r="BI1043" i="5" a="1"/>
  <c r="BA1043" i="5" a="1"/>
  <c r="AS1043" i="5" a="1"/>
  <c r="AK1043" i="5" a="1"/>
  <c r="AC1043" i="5" a="1"/>
  <c r="U1043" i="5" a="1"/>
  <c r="CM948" i="5" a="1"/>
  <c r="CE948" i="5" a="1"/>
  <c r="BW948" i="5" a="1"/>
  <c r="BO948" i="5" a="1"/>
  <c r="BG948" i="5" a="1"/>
  <c r="AY948" i="5" a="1"/>
  <c r="AQ948" i="5" a="1"/>
  <c r="AI948" i="5" a="1"/>
  <c r="AA948" i="5" a="1"/>
  <c r="CL1023" i="5" a="1"/>
  <c r="CD1023" i="5" a="1"/>
  <c r="CL948" i="5" a="1"/>
  <c r="CD948" i="5" a="1"/>
  <c r="BV948" i="5" a="1"/>
  <c r="BN948" i="5" a="1"/>
  <c r="BF948" i="5" a="1"/>
  <c r="AX948" i="5" a="1"/>
  <c r="AP948" i="5" a="1"/>
  <c r="AH948" i="5" a="1"/>
  <c r="Z948" i="5" a="1"/>
  <c r="BV1023" i="5" a="1"/>
  <c r="BN1023" i="5" a="1"/>
  <c r="CK948" i="5" a="1"/>
  <c r="CC948" i="5" a="1"/>
  <c r="BU948" i="5" a="1"/>
  <c r="BM948" i="5" a="1"/>
  <c r="BE948" i="5" a="1"/>
  <c r="AW948" i="5" a="1"/>
  <c r="AO948" i="5" a="1"/>
  <c r="AG948" i="5" a="1"/>
  <c r="Y948" i="5" a="1"/>
  <c r="BF1023" i="5" a="1"/>
  <c r="AX1023" i="5" a="1"/>
  <c r="CJ948" i="5" a="1"/>
  <c r="CB948" i="5" a="1"/>
  <c r="BT948" i="5" a="1"/>
  <c r="BL948" i="5" a="1"/>
  <c r="BD948" i="5" a="1"/>
  <c r="AV948" i="5" a="1"/>
  <c r="AN948" i="5" a="1"/>
  <c r="AF948" i="5" a="1"/>
  <c r="X948" i="5" a="1"/>
  <c r="W1069" i="5" a="1"/>
  <c r="AP1023" i="5" a="1"/>
  <c r="AH1023" i="5" a="1"/>
  <c r="CI948" i="5" a="1"/>
  <c r="CA948" i="5" a="1"/>
  <c r="BS948" i="5" a="1"/>
  <c r="BK948" i="5" a="1"/>
  <c r="BC948" i="5" a="1"/>
  <c r="AU948" i="5" a="1"/>
  <c r="AM948" i="5" a="1"/>
  <c r="AE948" i="5" a="1"/>
  <c r="W948" i="5" a="1"/>
  <c r="Z1023" i="5" a="1"/>
  <c r="CH948" i="5" a="1"/>
  <c r="BZ948" i="5" a="1"/>
  <c r="BR948" i="5" a="1"/>
  <c r="BJ948" i="5" a="1"/>
  <c r="BB948" i="5" a="1"/>
  <c r="AT948" i="5" a="1"/>
  <c r="AL948" i="5" a="1"/>
  <c r="AD948" i="5" a="1"/>
  <c r="V948" i="5" a="1"/>
  <c r="CG948" i="5" a="1"/>
  <c r="BY948" i="5" a="1"/>
  <c r="BQ948" i="5" a="1"/>
  <c r="BI948" i="5" a="1"/>
  <c r="BA948" i="5" a="1"/>
  <c r="AS948" i="5" a="1"/>
  <c r="AK948" i="5" a="1"/>
  <c r="AC948" i="5" a="1"/>
  <c r="U948" i="5" a="1"/>
  <c r="BK1059" i="5"/>
  <c r="BP948" i="5" a="1"/>
  <c r="CB839" i="5"/>
  <c r="BL839" i="5"/>
  <c r="AV839" i="5"/>
  <c r="AF839" i="5"/>
  <c r="CN819" i="5" a="1"/>
  <c r="CF819" i="5" a="1"/>
  <c r="BX819" i="5" a="1"/>
  <c r="BP819" i="5" a="1"/>
  <c r="BH819" i="5" a="1"/>
  <c r="AZ819" i="5" a="1"/>
  <c r="AR819" i="5" a="1"/>
  <c r="AJ819" i="5" a="1"/>
  <c r="AB819" i="5" a="1"/>
  <c r="BH948" i="5" a="1"/>
  <c r="CA839" i="5"/>
  <c r="BK839" i="5"/>
  <c r="AU839" i="5"/>
  <c r="AE839" i="5"/>
  <c r="AZ948" i="5" a="1"/>
  <c r="BZ839" i="5"/>
  <c r="BJ839" i="5"/>
  <c r="AT839" i="5"/>
  <c r="AD839" i="5"/>
  <c r="CM819" i="5" a="1"/>
  <c r="CE819" i="5" a="1"/>
  <c r="BW819" i="5" a="1"/>
  <c r="BO819" i="5" a="1"/>
  <c r="BG819" i="5" a="1"/>
  <c r="AY819" i="5" a="1"/>
  <c r="AQ819" i="5" a="1"/>
  <c r="AI819" i="5" a="1"/>
  <c r="AA819" i="5" a="1"/>
  <c r="AR948" i="5" a="1"/>
  <c r="BY839" i="5"/>
  <c r="BI839" i="5"/>
  <c r="AS839" i="5"/>
  <c r="AC839" i="5"/>
  <c r="AJ948" i="5" a="1"/>
  <c r="CN839" i="5"/>
  <c r="AB948" i="5" a="1"/>
  <c r="CM839" i="5"/>
  <c r="BW839" i="5"/>
  <c r="BG839" i="5"/>
  <c r="AQ839" i="5"/>
  <c r="AA839" i="5"/>
  <c r="CL839" i="5"/>
  <c r="BV839" i="5"/>
  <c r="BF839" i="5"/>
  <c r="AP839" i="5"/>
  <c r="Z839" i="5"/>
  <c r="CK819" i="5" a="1"/>
  <c r="CC819" i="5" a="1"/>
  <c r="BU819" i="5" a="1"/>
  <c r="BM819" i="5" a="1"/>
  <c r="BE819" i="5" a="1"/>
  <c r="AW819" i="5" a="1"/>
  <c r="AO819" i="5" a="1"/>
  <c r="AG819" i="5" a="1"/>
  <c r="Y819" i="5" a="1"/>
  <c r="CK839" i="5"/>
  <c r="BU839" i="5"/>
  <c r="BE839" i="5"/>
  <c r="AO839" i="5"/>
  <c r="Y839" i="5"/>
  <c r="CJ839" i="5"/>
  <c r="BT839" i="5"/>
  <c r="BD839" i="5"/>
  <c r="AN839" i="5"/>
  <c r="X839" i="5"/>
  <c r="CJ819" i="5" a="1"/>
  <c r="CB819" i="5" a="1"/>
  <c r="BT819" i="5" a="1"/>
  <c r="BL819" i="5" a="1"/>
  <c r="BD819" i="5" a="1"/>
  <c r="AV819" i="5" a="1"/>
  <c r="AN819" i="5" a="1"/>
  <c r="AF819" i="5" a="1"/>
  <c r="X819" i="5" a="1"/>
  <c r="CI839" i="5"/>
  <c r="BS839" i="5"/>
  <c r="BC839" i="5"/>
  <c r="AM839" i="5"/>
  <c r="W839" i="5"/>
  <c r="CH839" i="5"/>
  <c r="BR839" i="5"/>
  <c r="BB839" i="5"/>
  <c r="AL839" i="5"/>
  <c r="V839" i="5"/>
  <c r="CI819" i="5" a="1"/>
  <c r="CA819" i="5" a="1"/>
  <c r="BS819" i="5" a="1"/>
  <c r="BK819" i="5" a="1"/>
  <c r="BC819" i="5" a="1"/>
  <c r="AU819" i="5" a="1"/>
  <c r="AM819" i="5" a="1"/>
  <c r="AE819" i="5" a="1"/>
  <c r="W819" i="5" a="1"/>
  <c r="CG839" i="5"/>
  <c r="BQ839" i="5"/>
  <c r="BA839" i="5"/>
  <c r="AK839" i="5"/>
  <c r="U839" i="5"/>
  <c r="CF839" i="5"/>
  <c r="BP839" i="5"/>
  <c r="AZ839" i="5"/>
  <c r="AJ839" i="5"/>
  <c r="CN948" i="5" a="1"/>
  <c r="CE839" i="5"/>
  <c r="BO839" i="5"/>
  <c r="AY839" i="5"/>
  <c r="AI839" i="5"/>
  <c r="CF948" i="5" a="1"/>
  <c r="CD839" i="5"/>
  <c r="BN839" i="5"/>
  <c r="AX839" i="5"/>
  <c r="AH839" i="5"/>
  <c r="CG819" i="5" a="1"/>
  <c r="BY819" i="5" a="1"/>
  <c r="BQ819" i="5" a="1"/>
  <c r="BI819" i="5" a="1"/>
  <c r="BA819" i="5" a="1"/>
  <c r="AS819" i="5" a="1"/>
  <c r="AK819" i="5" a="1"/>
  <c r="AC819" i="5" a="1"/>
  <c r="U819" i="5" a="1"/>
  <c r="AW839" i="5"/>
  <c r="AH819" i="5" a="1"/>
  <c r="AR839" i="5"/>
  <c r="BV819" i="5" a="1"/>
  <c r="AD819" i="5" a="1"/>
  <c r="AG839" i="5"/>
  <c r="BR819" i="5" a="1"/>
  <c r="AB839" i="5"/>
  <c r="Z819" i="5" a="1"/>
  <c r="U750" i="5" a="1"/>
  <c r="BN819" i="5" a="1"/>
  <c r="V819" i="5" a="1"/>
  <c r="BJ819" i="5" a="1"/>
  <c r="BF819" i="5" a="1"/>
  <c r="BB819" i="5" a="1"/>
  <c r="BX948" i="5" a="1"/>
  <c r="AX819" i="5" a="1"/>
  <c r="CL819" i="5" a="1"/>
  <c r="AT819" i="5" a="1"/>
  <c r="CC839" i="5"/>
  <c r="CH819" i="5" a="1"/>
  <c r="BX839" i="5"/>
  <c r="AP819" i="5" a="1"/>
  <c r="AA1059" i="5"/>
  <c r="BM839" i="5"/>
  <c r="CD819" i="5" a="1"/>
  <c r="AL819" i="5" a="1"/>
  <c r="CG719" i="5"/>
  <c r="BQ719" i="5"/>
  <c r="BA719" i="5"/>
  <c r="AK719" i="5"/>
  <c r="U719" i="5"/>
  <c r="CL669" i="5"/>
  <c r="BV669" i="5"/>
  <c r="BF669" i="5"/>
  <c r="AP669" i="5"/>
  <c r="Z669" i="5"/>
  <c r="CN660" i="5" a="1"/>
  <c r="CF660" i="5" a="1"/>
  <c r="BX660" i="5" a="1"/>
  <c r="BP660" i="5" a="1"/>
  <c r="BH660" i="5" a="1"/>
  <c r="AZ660" i="5" a="1"/>
  <c r="AR660" i="5" a="1"/>
  <c r="AJ660" i="5" a="1"/>
  <c r="AB660" i="5" a="1"/>
  <c r="CI634" i="5" a="1"/>
  <c r="CA634" i="5" a="1"/>
  <c r="BS634" i="5" a="1"/>
  <c r="BK634" i="5" a="1"/>
  <c r="BC634" i="5" a="1"/>
  <c r="AU634" i="5" a="1"/>
  <c r="AM634" i="5" a="1"/>
  <c r="AE634" i="5" a="1"/>
  <c r="W634" i="5" a="1"/>
  <c r="CF719" i="5"/>
  <c r="BP719" i="5"/>
  <c r="AZ719" i="5"/>
  <c r="AJ719" i="5"/>
  <c r="CJ713" i="5" a="1"/>
  <c r="CB713" i="5" a="1"/>
  <c r="BT713" i="5" a="1"/>
  <c r="BL713" i="5" a="1"/>
  <c r="BD713" i="5" a="1"/>
  <c r="AV713" i="5" a="1"/>
  <c r="AN713" i="5" a="1"/>
  <c r="AF713" i="5" a="1"/>
  <c r="X713" i="5" a="1"/>
  <c r="CK669" i="5"/>
  <c r="BU669" i="5"/>
  <c r="BE669" i="5"/>
  <c r="AO669" i="5"/>
  <c r="Y669" i="5"/>
  <c r="BZ819" i="5" a="1"/>
  <c r="CE719" i="5"/>
  <c r="BO719" i="5"/>
  <c r="AY719" i="5"/>
  <c r="AI719" i="5"/>
  <c r="CJ669" i="5"/>
  <c r="BT669" i="5"/>
  <c r="BD669" i="5"/>
  <c r="AN669" i="5"/>
  <c r="X669" i="5"/>
  <c r="CM660" i="5" a="1"/>
  <c r="CE660" i="5" a="1"/>
  <c r="BW660" i="5" a="1"/>
  <c r="BO660" i="5" a="1"/>
  <c r="BG660" i="5" a="1"/>
  <c r="AY660" i="5" a="1"/>
  <c r="AQ660" i="5" a="1"/>
  <c r="AI660" i="5" a="1"/>
  <c r="AA660" i="5" a="1"/>
  <c r="CH634" i="5" a="1"/>
  <c r="BZ634" i="5" a="1"/>
  <c r="BR634" i="5" a="1"/>
  <c r="BJ634" i="5" a="1"/>
  <c r="BB634" i="5" a="1"/>
  <c r="AT634" i="5" a="1"/>
  <c r="AL634" i="5" a="1"/>
  <c r="AD634" i="5" a="1"/>
  <c r="V634" i="5" a="1"/>
  <c r="CD719" i="5"/>
  <c r="BN719" i="5"/>
  <c r="AX719" i="5"/>
  <c r="AH719" i="5"/>
  <c r="CI713" i="5" a="1"/>
  <c r="CA713" i="5" a="1"/>
  <c r="BS713" i="5" a="1"/>
  <c r="BK713" i="5" a="1"/>
  <c r="BC713" i="5" a="1"/>
  <c r="AU713" i="5" a="1"/>
  <c r="AM713" i="5" a="1"/>
  <c r="AE713" i="5" a="1"/>
  <c r="W713" i="5" a="1"/>
  <c r="CI669" i="5"/>
  <c r="BS669" i="5"/>
  <c r="BC669" i="5"/>
  <c r="AM669" i="5"/>
  <c r="W669" i="5"/>
  <c r="CC719" i="5"/>
  <c r="BM719" i="5"/>
  <c r="AW719" i="5"/>
  <c r="AG719" i="5"/>
  <c r="CH669" i="5"/>
  <c r="BR669" i="5"/>
  <c r="BB669" i="5"/>
  <c r="AL669" i="5"/>
  <c r="V669" i="5"/>
  <c r="CL660" i="5" a="1"/>
  <c r="CD660" i="5" a="1"/>
  <c r="BV660" i="5" a="1"/>
  <c r="BN660" i="5" a="1"/>
  <c r="BF660" i="5" a="1"/>
  <c r="AX660" i="5" a="1"/>
  <c r="AP660" i="5" a="1"/>
  <c r="AH660" i="5" a="1"/>
  <c r="Z660" i="5" a="1"/>
  <c r="CG634" i="5" a="1"/>
  <c r="BY634" i="5" a="1"/>
  <c r="BQ634" i="5" a="1"/>
  <c r="BI634" i="5" a="1"/>
  <c r="BA634" i="5" a="1"/>
  <c r="AS634" i="5" a="1"/>
  <c r="AK634" i="5" a="1"/>
  <c r="AC634" i="5" a="1"/>
  <c r="U634" i="5" a="1"/>
  <c r="CB719" i="5"/>
  <c r="BL719" i="5"/>
  <c r="AV719" i="5"/>
  <c r="AF719" i="5"/>
  <c r="CH713" i="5" a="1"/>
  <c r="BZ713" i="5" a="1"/>
  <c r="BR713" i="5" a="1"/>
  <c r="BJ713" i="5" a="1"/>
  <c r="BB713" i="5" a="1"/>
  <c r="AT713" i="5" a="1"/>
  <c r="AL713" i="5" a="1"/>
  <c r="AD713" i="5" a="1"/>
  <c r="V713" i="5" a="1"/>
  <c r="CG669" i="5"/>
  <c r="BQ669" i="5"/>
  <c r="BA669" i="5"/>
  <c r="AK669" i="5"/>
  <c r="U669" i="5"/>
  <c r="CA719" i="5"/>
  <c r="BK719" i="5"/>
  <c r="AU719" i="5"/>
  <c r="AE719" i="5"/>
  <c r="CF669" i="5"/>
  <c r="BP669" i="5"/>
  <c r="AZ669" i="5"/>
  <c r="AJ669" i="5"/>
  <c r="CK660" i="5" a="1"/>
  <c r="CC660" i="5" a="1"/>
  <c r="BU660" i="5" a="1"/>
  <c r="BM660" i="5" a="1"/>
  <c r="BE660" i="5" a="1"/>
  <c r="AW660" i="5" a="1"/>
  <c r="AO660" i="5" a="1"/>
  <c r="AG660" i="5" a="1"/>
  <c r="Y660" i="5" a="1"/>
  <c r="CN634" i="5" a="1"/>
  <c r="CF634" i="5" a="1"/>
  <c r="BX634" i="5" a="1"/>
  <c r="BP634" i="5" a="1"/>
  <c r="BH634" i="5" a="1"/>
  <c r="AZ634" i="5" a="1"/>
  <c r="AR634" i="5" a="1"/>
  <c r="AJ634" i="5" a="1"/>
  <c r="AB634" i="5" a="1"/>
  <c r="BZ719" i="5"/>
  <c r="BJ719" i="5"/>
  <c r="AT719" i="5"/>
  <c r="AD719" i="5"/>
  <c r="CG713" i="5" a="1"/>
  <c r="BY713" i="5" a="1"/>
  <c r="BQ713" i="5" a="1"/>
  <c r="BI713" i="5" a="1"/>
  <c r="BA713" i="5" a="1"/>
  <c r="AS713" i="5" a="1"/>
  <c r="AK713" i="5" a="1"/>
  <c r="AC713" i="5" a="1"/>
  <c r="U713" i="5" a="1"/>
  <c r="CE669" i="5"/>
  <c r="BO669" i="5"/>
  <c r="AY669" i="5"/>
  <c r="AI669" i="5"/>
  <c r="BY719" i="5"/>
  <c r="BI719" i="5"/>
  <c r="AS719" i="5"/>
  <c r="AC719" i="5"/>
  <c r="CD669" i="5"/>
  <c r="BN669" i="5"/>
  <c r="AX669" i="5"/>
  <c r="AH669" i="5"/>
  <c r="CJ660" i="5" a="1"/>
  <c r="CB660" i="5" a="1"/>
  <c r="BT660" i="5" a="1"/>
  <c r="BL660" i="5" a="1"/>
  <c r="BD660" i="5" a="1"/>
  <c r="AV660" i="5" a="1"/>
  <c r="AN660" i="5" a="1"/>
  <c r="AF660" i="5" a="1"/>
  <c r="X660" i="5" a="1"/>
  <c r="CM634" i="5" a="1"/>
  <c r="CE634" i="5" a="1"/>
  <c r="BW634" i="5" a="1"/>
  <c r="BO634" i="5" a="1"/>
  <c r="BG634" i="5" a="1"/>
  <c r="AY634" i="5" a="1"/>
  <c r="AQ634" i="5" a="1"/>
  <c r="AI634" i="5" a="1"/>
  <c r="AA634" i="5" a="1"/>
  <c r="CN719" i="5"/>
  <c r="BX719" i="5"/>
  <c r="BH719" i="5"/>
  <c r="AR719" i="5"/>
  <c r="AB719" i="5"/>
  <c r="CN713" i="5" a="1"/>
  <c r="CF713" i="5" a="1"/>
  <c r="BX713" i="5" a="1"/>
  <c r="BP713" i="5" a="1"/>
  <c r="BH713" i="5" a="1"/>
  <c r="AZ713" i="5" a="1"/>
  <c r="AR713" i="5" a="1"/>
  <c r="AJ713" i="5" a="1"/>
  <c r="AB713" i="5" a="1"/>
  <c r="CC669" i="5"/>
  <c r="BM669" i="5"/>
  <c r="AW669" i="5"/>
  <c r="AG669" i="5"/>
  <c r="CM719" i="5"/>
  <c r="BW719" i="5"/>
  <c r="BG719" i="5"/>
  <c r="AQ719" i="5"/>
  <c r="AA719" i="5"/>
  <c r="CB669" i="5"/>
  <c r="BL669" i="5"/>
  <c r="AV669" i="5"/>
  <c r="AF669" i="5"/>
  <c r="CI660" i="5" a="1"/>
  <c r="CA660" i="5" a="1"/>
  <c r="BS660" i="5" a="1"/>
  <c r="BK660" i="5" a="1"/>
  <c r="BC660" i="5" a="1"/>
  <c r="AU660" i="5" a="1"/>
  <c r="AM660" i="5" a="1"/>
  <c r="AE660" i="5" a="1"/>
  <c r="W660" i="5" a="1"/>
  <c r="CL634" i="5" a="1"/>
  <c r="CD634" i="5" a="1"/>
  <c r="BV634" i="5" a="1"/>
  <c r="BN634" i="5" a="1"/>
  <c r="BF634" i="5" a="1"/>
  <c r="AX634" i="5" a="1"/>
  <c r="AP634" i="5" a="1"/>
  <c r="AH634" i="5" a="1"/>
  <c r="Z634" i="5" a="1"/>
  <c r="CL719" i="5"/>
  <c r="BV719" i="5"/>
  <c r="BF719" i="5"/>
  <c r="AP719" i="5"/>
  <c r="Z719" i="5"/>
  <c r="CM713" i="5" a="1"/>
  <c r="CE713" i="5" a="1"/>
  <c r="BW713" i="5" a="1"/>
  <c r="BO713" i="5" a="1"/>
  <c r="BG713" i="5" a="1"/>
  <c r="AY713" i="5" a="1"/>
  <c r="AQ713" i="5" a="1"/>
  <c r="AI713" i="5" a="1"/>
  <c r="AA713" i="5" a="1"/>
  <c r="CA669" i="5"/>
  <c r="BK669" i="5"/>
  <c r="AU669" i="5"/>
  <c r="AE669" i="5"/>
  <c r="CK719" i="5"/>
  <c r="BU719" i="5"/>
  <c r="BE719" i="5"/>
  <c r="AO719" i="5"/>
  <c r="Y719" i="5"/>
  <c r="BZ669" i="5"/>
  <c r="BJ669" i="5"/>
  <c r="AT669" i="5"/>
  <c r="AD669" i="5"/>
  <c r="CH660" i="5" a="1"/>
  <c r="BZ660" i="5" a="1"/>
  <c r="BR660" i="5" a="1"/>
  <c r="BJ660" i="5" a="1"/>
  <c r="BB660" i="5" a="1"/>
  <c r="AT660" i="5" a="1"/>
  <c r="AL660" i="5" a="1"/>
  <c r="AD660" i="5" a="1"/>
  <c r="V660" i="5" a="1"/>
  <c r="CK634" i="5" a="1"/>
  <c r="CC634" i="5" a="1"/>
  <c r="BU634" i="5" a="1"/>
  <c r="BM634" i="5" a="1"/>
  <c r="BE634" i="5" a="1"/>
  <c r="AW634" i="5" a="1"/>
  <c r="AO634" i="5" a="1"/>
  <c r="AG634" i="5" a="1"/>
  <c r="BH839" i="5"/>
  <c r="CJ719" i="5"/>
  <c r="BT719" i="5"/>
  <c r="BD719" i="5"/>
  <c r="AN719" i="5"/>
  <c r="X719" i="5"/>
  <c r="CL713" i="5" a="1"/>
  <c r="CD713" i="5" a="1"/>
  <c r="BV713" i="5" a="1"/>
  <c r="BN713" i="5" a="1"/>
  <c r="BF713" i="5" a="1"/>
  <c r="AX713" i="5" a="1"/>
  <c r="AP713" i="5" a="1"/>
  <c r="AH713" i="5" a="1"/>
  <c r="Z713" i="5" a="1"/>
  <c r="BY669" i="5"/>
  <c r="BI669" i="5"/>
  <c r="AS669" i="5"/>
  <c r="AC669" i="5"/>
  <c r="CI719" i="5"/>
  <c r="BS719" i="5"/>
  <c r="BC719" i="5"/>
  <c r="AM719" i="5"/>
  <c r="W719" i="5"/>
  <c r="CN669" i="5"/>
  <c r="BX669" i="5"/>
  <c r="BH669" i="5"/>
  <c r="AR669" i="5"/>
  <c r="AB669" i="5"/>
  <c r="CG660" i="5" a="1"/>
  <c r="BY660" i="5" a="1"/>
  <c r="BQ660" i="5" a="1"/>
  <c r="BI660" i="5" a="1"/>
  <c r="BA660" i="5" a="1"/>
  <c r="AS660" i="5" a="1"/>
  <c r="AK660" i="5" a="1"/>
  <c r="AC660" i="5" a="1"/>
  <c r="U660" i="5" a="1"/>
  <c r="CJ634" i="5" a="1"/>
  <c r="CB634" i="5" a="1"/>
  <c r="BT634" i="5" a="1"/>
  <c r="BL634" i="5" a="1"/>
  <c r="BD634" i="5" a="1"/>
  <c r="AV634" i="5" a="1"/>
  <c r="AN634" i="5" a="1"/>
  <c r="AF634" i="5" a="1"/>
  <c r="X634" i="5" a="1"/>
  <c r="BE713" i="5" a="1"/>
  <c r="CB625" i="5"/>
  <c r="BL625" i="5"/>
  <c r="AV625" i="5"/>
  <c r="AF625" i="5"/>
  <c r="AW713" i="5" a="1"/>
  <c r="CA625" i="5"/>
  <c r="BK625" i="5"/>
  <c r="AU625" i="5"/>
  <c r="AE625" i="5"/>
  <c r="AO713" i="5" a="1"/>
  <c r="BZ625" i="5"/>
  <c r="BJ625" i="5"/>
  <c r="AT625" i="5"/>
  <c r="AD625" i="5"/>
  <c r="AG713" i="5" a="1"/>
  <c r="BY625" i="5"/>
  <c r="BI625" i="5"/>
  <c r="AS625" i="5"/>
  <c r="AC625" i="5"/>
  <c r="Y713" i="5" a="1"/>
  <c r="Y634" i="5" a="1"/>
  <c r="CN625" i="5"/>
  <c r="BX625" i="5"/>
  <c r="BH625" i="5"/>
  <c r="AR625" i="5"/>
  <c r="AB625" i="5"/>
  <c r="CM625" i="5"/>
  <c r="BW625" i="5"/>
  <c r="BG625" i="5"/>
  <c r="AQ625" i="5"/>
  <c r="AA625" i="5"/>
  <c r="CL625" i="5"/>
  <c r="BV625" i="5"/>
  <c r="BF625" i="5"/>
  <c r="AP625" i="5"/>
  <c r="Z625" i="5"/>
  <c r="CH719" i="5"/>
  <c r="CK625" i="5"/>
  <c r="BU625" i="5"/>
  <c r="BE625" i="5"/>
  <c r="AO625" i="5"/>
  <c r="Y625" i="5"/>
  <c r="BR719" i="5"/>
  <c r="CJ625" i="5"/>
  <c r="BT625" i="5"/>
  <c r="BD625" i="5"/>
  <c r="AN625" i="5"/>
  <c r="X625" i="5"/>
  <c r="BB719" i="5"/>
  <c r="CI625" i="5"/>
  <c r="BS625" i="5"/>
  <c r="BC625" i="5"/>
  <c r="AM625" i="5"/>
  <c r="W625" i="5"/>
  <c r="AL719" i="5"/>
  <c r="CM669" i="5"/>
  <c r="CH625" i="5"/>
  <c r="BR625" i="5"/>
  <c r="BB625" i="5"/>
  <c r="AL625" i="5"/>
  <c r="V625" i="5"/>
  <c r="V719" i="5"/>
  <c r="BW669" i="5"/>
  <c r="CG625" i="5"/>
  <c r="BQ625" i="5"/>
  <c r="BA625" i="5"/>
  <c r="AK625" i="5"/>
  <c r="U625" i="5"/>
  <c r="CK713" i="5" a="1"/>
  <c r="BG669" i="5"/>
  <c r="CF625" i="5"/>
  <c r="BP625" i="5"/>
  <c r="AZ625" i="5"/>
  <c r="AJ625" i="5"/>
  <c r="CC713" i="5" a="1"/>
  <c r="AQ669" i="5"/>
  <c r="CE625" i="5"/>
  <c r="BO625" i="5"/>
  <c r="AY625" i="5"/>
  <c r="AI625" i="5"/>
  <c r="BU713" i="5" a="1"/>
  <c r="AA669" i="5"/>
  <c r="CD625" i="5"/>
  <c r="BN625" i="5"/>
  <c r="AX625" i="5"/>
  <c r="AH625" i="5"/>
  <c r="CC625" i="5"/>
  <c r="CJ540" i="5" a="1"/>
  <c r="CB540" i="5" a="1"/>
  <c r="BT540" i="5" a="1"/>
  <c r="BL540" i="5" a="1"/>
  <c r="BD540" i="5" a="1"/>
  <c r="AV540" i="5" a="1"/>
  <c r="AN540" i="5" a="1"/>
  <c r="AF540" i="5" a="1"/>
  <c r="X540" i="5" a="1"/>
  <c r="CJ527" i="5" a="1"/>
  <c r="CB527" i="5" a="1"/>
  <c r="BT527" i="5" a="1"/>
  <c r="BL527" i="5" a="1"/>
  <c r="BD527" i="5" a="1"/>
  <c r="AV527" i="5" a="1"/>
  <c r="AN527" i="5" a="1"/>
  <c r="AF527" i="5" a="1"/>
  <c r="X527" i="5" a="1"/>
  <c r="BM713" i="5" a="1"/>
  <c r="BM625" i="5"/>
  <c r="CH566" i="5" a="1"/>
  <c r="BZ566" i="5" a="1"/>
  <c r="BR566" i="5" a="1"/>
  <c r="BJ566" i="5" a="1"/>
  <c r="BB566" i="5" a="1"/>
  <c r="AT566" i="5" a="1"/>
  <c r="AL566" i="5" a="1"/>
  <c r="AD566" i="5" a="1"/>
  <c r="V566" i="5" a="1"/>
  <c r="AW625" i="5"/>
  <c r="CI540" i="5" a="1"/>
  <c r="CA540" i="5" a="1"/>
  <c r="BS540" i="5" a="1"/>
  <c r="BK540" i="5" a="1"/>
  <c r="BC540" i="5" a="1"/>
  <c r="AU540" i="5" a="1"/>
  <c r="AM540" i="5" a="1"/>
  <c r="AE540" i="5" a="1"/>
  <c r="W540" i="5" a="1"/>
  <c r="CI527" i="5" a="1"/>
  <c r="CA527" i="5" a="1"/>
  <c r="BS527" i="5" a="1"/>
  <c r="BK527" i="5" a="1"/>
  <c r="BC527" i="5" a="1"/>
  <c r="AU527" i="5" a="1"/>
  <c r="AM527" i="5" a="1"/>
  <c r="AE527" i="5" a="1"/>
  <c r="W527" i="5" a="1"/>
  <c r="AG625" i="5"/>
  <c r="CG566" i="5" a="1"/>
  <c r="BY566" i="5" a="1"/>
  <c r="BQ566" i="5" a="1"/>
  <c r="BI566" i="5" a="1"/>
  <c r="BA566" i="5" a="1"/>
  <c r="AS566" i="5" a="1"/>
  <c r="AK566" i="5" a="1"/>
  <c r="AC566" i="5" a="1"/>
  <c r="U566" i="5" a="1"/>
  <c r="CH540" i="5" a="1"/>
  <c r="BZ540" i="5" a="1"/>
  <c r="BR540" i="5" a="1"/>
  <c r="BJ540" i="5" a="1"/>
  <c r="BB540" i="5" a="1"/>
  <c r="AT540" i="5" a="1"/>
  <c r="AL540" i="5" a="1"/>
  <c r="AD540" i="5" a="1"/>
  <c r="V540" i="5" a="1"/>
  <c r="CH527" i="5" a="1"/>
  <c r="BZ527" i="5" a="1"/>
  <c r="BR527" i="5" a="1"/>
  <c r="BJ527" i="5" a="1"/>
  <c r="BB527" i="5" a="1"/>
  <c r="AT527" i="5" a="1"/>
  <c r="AL527" i="5" a="1"/>
  <c r="AD527" i="5" a="1"/>
  <c r="V527" i="5" a="1"/>
  <c r="CN566" i="5" a="1"/>
  <c r="CF566" i="5" a="1"/>
  <c r="BX566" i="5" a="1"/>
  <c r="BP566" i="5" a="1"/>
  <c r="BH566" i="5" a="1"/>
  <c r="AZ566" i="5" a="1"/>
  <c r="AR566" i="5" a="1"/>
  <c r="AJ566" i="5" a="1"/>
  <c r="AB566" i="5" a="1"/>
  <c r="CG540" i="5" a="1"/>
  <c r="BY540" i="5" a="1"/>
  <c r="BQ540" i="5" a="1"/>
  <c r="BI540" i="5" a="1"/>
  <c r="BA540" i="5" a="1"/>
  <c r="AS540" i="5" a="1"/>
  <c r="AK540" i="5" a="1"/>
  <c r="AC540" i="5" a="1"/>
  <c r="U540" i="5" a="1"/>
  <c r="CG527" i="5" a="1"/>
  <c r="BY527" i="5" a="1"/>
  <c r="BQ527" i="5" a="1"/>
  <c r="BI527" i="5" a="1"/>
  <c r="BA527" i="5" a="1"/>
  <c r="AS527" i="5" a="1"/>
  <c r="AK527" i="5" a="1"/>
  <c r="AC527" i="5" a="1"/>
  <c r="U527" i="5" a="1"/>
  <c r="CM566" i="5" a="1"/>
  <c r="CE566" i="5" a="1"/>
  <c r="BW566" i="5" a="1"/>
  <c r="BO566" i="5" a="1"/>
  <c r="BG566" i="5" a="1"/>
  <c r="AY566" i="5" a="1"/>
  <c r="AQ566" i="5" a="1"/>
  <c r="AI566" i="5" a="1"/>
  <c r="AA566" i="5" a="1"/>
  <c r="CN540" i="5" a="1"/>
  <c r="CF540" i="5" a="1"/>
  <c r="BX540" i="5" a="1"/>
  <c r="BP540" i="5" a="1"/>
  <c r="BH540" i="5" a="1"/>
  <c r="AZ540" i="5" a="1"/>
  <c r="AR540" i="5" a="1"/>
  <c r="AJ540" i="5" a="1"/>
  <c r="AB540" i="5" a="1"/>
  <c r="CN527" i="5" a="1"/>
  <c r="CF527" i="5" a="1"/>
  <c r="BX527" i="5" a="1"/>
  <c r="BP527" i="5" a="1"/>
  <c r="BH527" i="5" a="1"/>
  <c r="AZ527" i="5" a="1"/>
  <c r="AR527" i="5" a="1"/>
  <c r="AJ527" i="5" a="1"/>
  <c r="AB527" i="5" a="1"/>
  <c r="CL566" i="5" a="1"/>
  <c r="CD566" i="5" a="1"/>
  <c r="BV566" i="5" a="1"/>
  <c r="BN566" i="5" a="1"/>
  <c r="BF566" i="5" a="1"/>
  <c r="AX566" i="5" a="1"/>
  <c r="AP566" i="5" a="1"/>
  <c r="AH566" i="5" a="1"/>
  <c r="Z566" i="5" a="1"/>
  <c r="CM540" i="5" a="1"/>
  <c r="CE540" i="5" a="1"/>
  <c r="BW540" i="5" a="1"/>
  <c r="BO540" i="5" a="1"/>
  <c r="BG540" i="5" a="1"/>
  <c r="AY540" i="5" a="1"/>
  <c r="AQ540" i="5" a="1"/>
  <c r="AI540" i="5" a="1"/>
  <c r="AA540" i="5" a="1"/>
  <c r="CM527" i="5" a="1"/>
  <c r="CE527" i="5" a="1"/>
  <c r="BW527" i="5" a="1"/>
  <c r="BO527" i="5" a="1"/>
  <c r="BG527" i="5" a="1"/>
  <c r="AY527" i="5" a="1"/>
  <c r="AQ527" i="5" a="1"/>
  <c r="AI527" i="5" a="1"/>
  <c r="AA527" i="5" a="1"/>
  <c r="CK566" i="5" a="1"/>
  <c r="CC566" i="5" a="1"/>
  <c r="BU566" i="5" a="1"/>
  <c r="BM566" i="5" a="1"/>
  <c r="BE566" i="5" a="1"/>
  <c r="AW566" i="5" a="1"/>
  <c r="AO566" i="5" a="1"/>
  <c r="AG566" i="5" a="1"/>
  <c r="Y566" i="5" a="1"/>
  <c r="CL540" i="5" a="1"/>
  <c r="CD540" i="5" a="1"/>
  <c r="BV540" i="5" a="1"/>
  <c r="BN540" i="5" a="1"/>
  <c r="BF540" i="5" a="1"/>
  <c r="AX540" i="5" a="1"/>
  <c r="AP540" i="5" a="1"/>
  <c r="AH540" i="5" a="1"/>
  <c r="Z540" i="5" a="1"/>
  <c r="CL527" i="5" a="1"/>
  <c r="CD527" i="5" a="1"/>
  <c r="BV527" i="5" a="1"/>
  <c r="BN527" i="5" a="1"/>
  <c r="BF527" i="5" a="1"/>
  <c r="AX527" i="5" a="1"/>
  <c r="AP527" i="5" a="1"/>
  <c r="AH527" i="5" a="1"/>
  <c r="Z527" i="5" a="1"/>
  <c r="CJ566" i="5" a="1"/>
  <c r="CB566" i="5" a="1"/>
  <c r="BT566" i="5" a="1"/>
  <c r="BL566" i="5" a="1"/>
  <c r="BD566" i="5" a="1"/>
  <c r="AV566" i="5" a="1"/>
  <c r="AN566" i="5" a="1"/>
  <c r="AF566" i="5" a="1"/>
  <c r="X566" i="5" a="1"/>
  <c r="CK540" i="5" a="1"/>
  <c r="CC540" i="5" a="1"/>
  <c r="BU540" i="5" a="1"/>
  <c r="BM540" i="5" a="1"/>
  <c r="BE540" i="5" a="1"/>
  <c r="AW540" i="5" a="1"/>
  <c r="AO540" i="5" a="1"/>
  <c r="AG540" i="5" a="1"/>
  <c r="Y540" i="5" a="1"/>
  <c r="CK527" i="5" a="1"/>
  <c r="CC527" i="5" a="1"/>
  <c r="BU527" i="5" a="1"/>
  <c r="BM527" i="5" a="1"/>
  <c r="BE527" i="5" a="1"/>
  <c r="AW527" i="5" a="1"/>
  <c r="AO527" i="5" a="1"/>
  <c r="AG527" i="5" a="1"/>
  <c r="Y527" i="5" a="1"/>
  <c r="W566" i="5" a="1"/>
  <c r="CM428" i="5" a="1"/>
  <c r="CE428" i="5" a="1"/>
  <c r="BW428" i="5" a="1"/>
  <c r="BO428" i="5" a="1"/>
  <c r="BG428" i="5" a="1"/>
  <c r="AY428" i="5" a="1"/>
  <c r="AQ428" i="5" a="1"/>
  <c r="AI428" i="5" a="1"/>
  <c r="AA428" i="5" a="1"/>
  <c r="CL428" i="5" a="1"/>
  <c r="CD428" i="5" a="1"/>
  <c r="BV428" i="5" a="1"/>
  <c r="BN428" i="5" a="1"/>
  <c r="BF428" i="5" a="1"/>
  <c r="AX428" i="5" a="1"/>
  <c r="AP428" i="5" a="1"/>
  <c r="AH428" i="5" a="1"/>
  <c r="Z428" i="5" a="1"/>
  <c r="CK428" i="5" a="1"/>
  <c r="CC428" i="5" a="1"/>
  <c r="BU428" i="5" a="1"/>
  <c r="BM428" i="5" a="1"/>
  <c r="BE428" i="5" a="1"/>
  <c r="AW428" i="5" a="1"/>
  <c r="AO428" i="5" a="1"/>
  <c r="AG428" i="5" a="1"/>
  <c r="Y428" i="5" a="1"/>
  <c r="CJ428" i="5" a="1"/>
  <c r="CB428" i="5" a="1"/>
  <c r="BT428" i="5" a="1"/>
  <c r="BL428" i="5" a="1"/>
  <c r="BD428" i="5" a="1"/>
  <c r="AV428" i="5" a="1"/>
  <c r="AN428" i="5" a="1"/>
  <c r="AF428" i="5" a="1"/>
  <c r="X428" i="5" a="1"/>
  <c r="CI566" i="5" a="1"/>
  <c r="CI428" i="5" a="1"/>
  <c r="CA428" i="5" a="1"/>
  <c r="BS428" i="5" a="1"/>
  <c r="BK428" i="5" a="1"/>
  <c r="BC428" i="5" a="1"/>
  <c r="AU428" i="5" a="1"/>
  <c r="AM428" i="5" a="1"/>
  <c r="AE428" i="5" a="1"/>
  <c r="W428" i="5" a="1"/>
  <c r="CA566" i="5" a="1"/>
  <c r="BS566" i="5" a="1"/>
  <c r="CH428" i="5" a="1"/>
  <c r="BZ428" i="5" a="1"/>
  <c r="BR428" i="5" a="1"/>
  <c r="BJ428" i="5" a="1"/>
  <c r="BB428" i="5" a="1"/>
  <c r="AT428" i="5" a="1"/>
  <c r="AL428" i="5" a="1"/>
  <c r="AD428" i="5" a="1"/>
  <c r="V428" i="5" a="1"/>
  <c r="BK566" i="5" a="1"/>
  <c r="BC566" i="5" a="1"/>
  <c r="CG428" i="5" a="1"/>
  <c r="BY428" i="5" a="1"/>
  <c r="BQ428" i="5" a="1"/>
  <c r="BI428" i="5" a="1"/>
  <c r="BA428" i="5" a="1"/>
  <c r="AS428" i="5" a="1"/>
  <c r="AK428" i="5" a="1"/>
  <c r="AC428" i="5" a="1"/>
  <c r="U428" i="5" a="1"/>
  <c r="AM566" i="5" a="1"/>
  <c r="AE566" i="5" a="1"/>
  <c r="BP428" i="5" a="1"/>
  <c r="CJ333" i="5" a="1"/>
  <c r="CB333" i="5" a="1"/>
  <c r="BT333" i="5" a="1"/>
  <c r="BL333" i="5" a="1"/>
  <c r="BD333" i="5" a="1"/>
  <c r="AV333" i="5" a="1"/>
  <c r="AN333" i="5" a="1"/>
  <c r="AF333" i="5" a="1"/>
  <c r="X333" i="5" a="1"/>
  <c r="CG313" i="5" a="1"/>
  <c r="BY313" i="5" a="1"/>
  <c r="BQ313" i="5" a="1"/>
  <c r="BI313" i="5" a="1"/>
  <c r="BA313" i="5" a="1"/>
  <c r="AS313" i="5" a="1"/>
  <c r="AK313" i="5" a="1"/>
  <c r="AC313" i="5" a="1"/>
  <c r="U313" i="5" a="1"/>
  <c r="CN311" i="5" a="1"/>
  <c r="CF311" i="5" a="1"/>
  <c r="BX311" i="5" a="1"/>
  <c r="BP311" i="5" a="1"/>
  <c r="BH311" i="5" a="1"/>
  <c r="AZ311" i="5" a="1"/>
  <c r="AR311" i="5" a="1"/>
  <c r="AJ311" i="5" a="1"/>
  <c r="AB311" i="5" a="1"/>
  <c r="CM309" i="5" a="1"/>
  <c r="CE309" i="5" a="1"/>
  <c r="BW309" i="5" a="1"/>
  <c r="BO309" i="5" a="1"/>
  <c r="BG309" i="5" a="1"/>
  <c r="AY309" i="5" a="1"/>
  <c r="AQ309" i="5" a="1"/>
  <c r="AI309" i="5" a="1"/>
  <c r="AA309" i="5" a="1"/>
  <c r="CL307" i="5" a="1"/>
  <c r="CD307" i="5" a="1"/>
  <c r="BV307" i="5" a="1"/>
  <c r="BN307" i="5" a="1"/>
  <c r="BF307" i="5" a="1"/>
  <c r="AX307" i="5" a="1"/>
  <c r="AP307" i="5" a="1"/>
  <c r="AH307" i="5" a="1"/>
  <c r="Z307" i="5" a="1"/>
  <c r="CK305" i="5" a="1"/>
  <c r="CC305" i="5" a="1"/>
  <c r="BU305" i="5" a="1"/>
  <c r="BM305" i="5" a="1"/>
  <c r="BE305" i="5" a="1"/>
  <c r="AW305" i="5" a="1"/>
  <c r="AO305" i="5" a="1"/>
  <c r="AG305" i="5" a="1"/>
  <c r="Y305" i="5" a="1"/>
  <c r="CJ312" i="5" a="1"/>
  <c r="CB312" i="5" a="1"/>
  <c r="BT312" i="5" a="1"/>
  <c r="BL312" i="5" a="1"/>
  <c r="BD312" i="5" a="1"/>
  <c r="AV312" i="5" a="1"/>
  <c r="AN312" i="5" a="1"/>
  <c r="AF312" i="5" a="1"/>
  <c r="X312" i="5" a="1"/>
  <c r="CI310" i="5" a="1"/>
  <c r="CA310" i="5" a="1"/>
  <c r="BS310" i="5" a="1"/>
  <c r="BK310" i="5" a="1"/>
  <c r="BC310" i="5" a="1"/>
  <c r="AU310" i="5" a="1"/>
  <c r="AM310" i="5" a="1"/>
  <c r="AE310" i="5" a="1"/>
  <c r="W310" i="5" a="1"/>
  <c r="CH308" i="5" a="1"/>
  <c r="BZ308" i="5" a="1"/>
  <c r="BR308" i="5" a="1"/>
  <c r="BJ308" i="5" a="1"/>
  <c r="BB308" i="5" a="1"/>
  <c r="AT308" i="5" a="1"/>
  <c r="AL308" i="5" a="1"/>
  <c r="AD308" i="5" a="1"/>
  <c r="V308" i="5" a="1"/>
  <c r="CG306" i="5" a="1"/>
  <c r="BY306" i="5" a="1"/>
  <c r="BQ306" i="5" a="1"/>
  <c r="BI306" i="5" a="1"/>
  <c r="BA306" i="5" a="1"/>
  <c r="AS306" i="5" a="1"/>
  <c r="AK306" i="5" a="1"/>
  <c r="AC306" i="5" a="1"/>
  <c r="U306" i="5" a="1"/>
  <c r="BH428" i="5" a="1"/>
  <c r="CI333" i="5" a="1"/>
  <c r="CA333" i="5" a="1"/>
  <c r="BS333" i="5" a="1"/>
  <c r="BK333" i="5" a="1"/>
  <c r="BC333" i="5" a="1"/>
  <c r="AU333" i="5" a="1"/>
  <c r="AM333" i="5" a="1"/>
  <c r="AE333" i="5" a="1"/>
  <c r="W333" i="5" a="1"/>
  <c r="CN313" i="5" a="1"/>
  <c r="CF313" i="5" a="1"/>
  <c r="BX313" i="5" a="1"/>
  <c r="BP313" i="5" a="1"/>
  <c r="BH313" i="5" a="1"/>
  <c r="AZ313" i="5" a="1"/>
  <c r="AR313" i="5" a="1"/>
  <c r="AJ313" i="5" a="1"/>
  <c r="AB313" i="5" a="1"/>
  <c r="CM311" i="5" a="1"/>
  <c r="CE311" i="5" a="1"/>
  <c r="BW311" i="5" a="1"/>
  <c r="BO311" i="5" a="1"/>
  <c r="BG311" i="5" a="1"/>
  <c r="AY311" i="5" a="1"/>
  <c r="AQ311" i="5" a="1"/>
  <c r="AI311" i="5" a="1"/>
  <c r="AA311" i="5" a="1"/>
  <c r="CL309" i="5" a="1"/>
  <c r="CD309" i="5" a="1"/>
  <c r="BV309" i="5" a="1"/>
  <c r="BN309" i="5" a="1"/>
  <c r="BF309" i="5" a="1"/>
  <c r="AX309" i="5" a="1"/>
  <c r="AP309" i="5" a="1"/>
  <c r="AH309" i="5" a="1"/>
  <c r="Z309" i="5" a="1"/>
  <c r="CK307" i="5" a="1"/>
  <c r="CC307" i="5" a="1"/>
  <c r="BU307" i="5" a="1"/>
  <c r="BM307" i="5" a="1"/>
  <c r="BE307" i="5" a="1"/>
  <c r="AW307" i="5" a="1"/>
  <c r="AO307" i="5" a="1"/>
  <c r="AG307" i="5" a="1"/>
  <c r="Y307" i="5" a="1"/>
  <c r="CJ305" i="5" a="1"/>
  <c r="CB305" i="5" a="1"/>
  <c r="BT305" i="5" a="1"/>
  <c r="BL305" i="5" a="1"/>
  <c r="BD305" i="5" a="1"/>
  <c r="AV305" i="5" a="1"/>
  <c r="AN305" i="5" a="1"/>
  <c r="AF305" i="5" a="1"/>
  <c r="X305" i="5" a="1"/>
  <c r="AU566" i="5" a="1"/>
  <c r="CI312" i="5" a="1"/>
  <c r="CA312" i="5" a="1"/>
  <c r="BS312" i="5" a="1"/>
  <c r="BK312" i="5" a="1"/>
  <c r="BC312" i="5" a="1"/>
  <c r="AU312" i="5" a="1"/>
  <c r="AM312" i="5" a="1"/>
  <c r="AE312" i="5" a="1"/>
  <c r="W312" i="5" a="1"/>
  <c r="CH310" i="5" a="1"/>
  <c r="BZ310" i="5" a="1"/>
  <c r="BR310" i="5" a="1"/>
  <c r="BJ310" i="5" a="1"/>
  <c r="BB310" i="5" a="1"/>
  <c r="AT310" i="5" a="1"/>
  <c r="AL310" i="5" a="1"/>
  <c r="AD310" i="5" a="1"/>
  <c r="V310" i="5" a="1"/>
  <c r="CG308" i="5" a="1"/>
  <c r="BY308" i="5" a="1"/>
  <c r="BQ308" i="5" a="1"/>
  <c r="BI308" i="5" a="1"/>
  <c r="BA308" i="5" a="1"/>
  <c r="AS308" i="5" a="1"/>
  <c r="AK308" i="5" a="1"/>
  <c r="AC308" i="5" a="1"/>
  <c r="U308" i="5" a="1"/>
  <c r="CN306" i="5" a="1"/>
  <c r="CF306" i="5" a="1"/>
  <c r="BX306" i="5" a="1"/>
  <c r="BP306" i="5" a="1"/>
  <c r="BH306" i="5" a="1"/>
  <c r="AZ306" i="5" a="1"/>
  <c r="AR306" i="5" a="1"/>
  <c r="AJ306" i="5" a="1"/>
  <c r="AB306" i="5" a="1"/>
  <c r="CM304" i="5" a="1"/>
  <c r="CE304" i="5" a="1"/>
  <c r="BW304" i="5" a="1"/>
  <c r="BO304" i="5" a="1"/>
  <c r="BG304" i="5" a="1"/>
  <c r="AY304" i="5" a="1"/>
  <c r="AQ304" i="5" a="1"/>
  <c r="AI304" i="5" a="1"/>
  <c r="AA304" i="5" a="1"/>
  <c r="AZ428" i="5" a="1"/>
  <c r="CH333" i="5" a="1"/>
  <c r="BZ333" i="5" a="1"/>
  <c r="BR333" i="5" a="1"/>
  <c r="BJ333" i="5" a="1"/>
  <c r="BB333" i="5" a="1"/>
  <c r="AT333" i="5" a="1"/>
  <c r="AL333" i="5" a="1"/>
  <c r="AD333" i="5" a="1"/>
  <c r="V333" i="5" a="1"/>
  <c r="CM313" i="5" a="1"/>
  <c r="CE313" i="5" a="1"/>
  <c r="BW313" i="5" a="1"/>
  <c r="BO313" i="5" a="1"/>
  <c r="BG313" i="5" a="1"/>
  <c r="AY313" i="5" a="1"/>
  <c r="AQ313" i="5" a="1"/>
  <c r="AI313" i="5" a="1"/>
  <c r="AA313" i="5" a="1"/>
  <c r="CL311" i="5" a="1"/>
  <c r="CD311" i="5" a="1"/>
  <c r="BV311" i="5" a="1"/>
  <c r="BN311" i="5" a="1"/>
  <c r="BF311" i="5" a="1"/>
  <c r="AX311" i="5" a="1"/>
  <c r="AP311" i="5" a="1"/>
  <c r="AH311" i="5" a="1"/>
  <c r="Z311" i="5" a="1"/>
  <c r="CK309" i="5" a="1"/>
  <c r="CC309" i="5" a="1"/>
  <c r="BU309" i="5" a="1"/>
  <c r="BM309" i="5" a="1"/>
  <c r="BE309" i="5" a="1"/>
  <c r="AW309" i="5" a="1"/>
  <c r="AO309" i="5" a="1"/>
  <c r="AG309" i="5" a="1"/>
  <c r="Y309" i="5" a="1"/>
  <c r="CJ307" i="5" a="1"/>
  <c r="CB307" i="5" a="1"/>
  <c r="BT307" i="5" a="1"/>
  <c r="BL307" i="5" a="1"/>
  <c r="BD307" i="5" a="1"/>
  <c r="AV307" i="5" a="1"/>
  <c r="AN307" i="5" a="1"/>
  <c r="AF307" i="5" a="1"/>
  <c r="X307" i="5" a="1"/>
  <c r="CI305" i="5" a="1"/>
  <c r="CA305" i="5" a="1"/>
  <c r="BS305" i="5" a="1"/>
  <c r="BK305" i="5" a="1"/>
  <c r="BC305" i="5" a="1"/>
  <c r="AU305" i="5" a="1"/>
  <c r="AM305" i="5" a="1"/>
  <c r="AE305" i="5" a="1"/>
  <c r="W305" i="5" a="1"/>
  <c r="CH312" i="5" a="1"/>
  <c r="BZ312" i="5" a="1"/>
  <c r="BR312" i="5" a="1"/>
  <c r="BJ312" i="5" a="1"/>
  <c r="BB312" i="5" a="1"/>
  <c r="AT312" i="5" a="1"/>
  <c r="AL312" i="5" a="1"/>
  <c r="AD312" i="5" a="1"/>
  <c r="V312" i="5" a="1"/>
  <c r="CG310" i="5" a="1"/>
  <c r="BY310" i="5" a="1"/>
  <c r="BQ310" i="5" a="1"/>
  <c r="BI310" i="5" a="1"/>
  <c r="BA310" i="5" a="1"/>
  <c r="AS310" i="5" a="1"/>
  <c r="AK310" i="5" a="1"/>
  <c r="AC310" i="5" a="1"/>
  <c r="U310" i="5" a="1"/>
  <c r="CN308" i="5" a="1"/>
  <c r="CF308" i="5" a="1"/>
  <c r="BX308" i="5" a="1"/>
  <c r="BP308" i="5" a="1"/>
  <c r="BH308" i="5" a="1"/>
  <c r="AZ308" i="5" a="1"/>
  <c r="AR308" i="5" a="1"/>
  <c r="AJ308" i="5" a="1"/>
  <c r="AB308" i="5" a="1"/>
  <c r="CM306" i="5" a="1"/>
  <c r="CE306" i="5" a="1"/>
  <c r="BW306" i="5" a="1"/>
  <c r="BO306" i="5" a="1"/>
  <c r="BG306" i="5" a="1"/>
  <c r="AY306" i="5" a="1"/>
  <c r="AQ306" i="5" a="1"/>
  <c r="AI306" i="5" a="1"/>
  <c r="AA306" i="5" a="1"/>
  <c r="CL304" i="5" a="1"/>
  <c r="CD304" i="5" a="1"/>
  <c r="BV304" i="5" a="1"/>
  <c r="BN304" i="5" a="1"/>
  <c r="BF304" i="5" a="1"/>
  <c r="AX304" i="5" a="1"/>
  <c r="AP304" i="5" a="1"/>
  <c r="AH304" i="5" a="1"/>
  <c r="Z304" i="5" a="1"/>
  <c r="AR428" i="5" a="1"/>
  <c r="CG333" i="5" a="1"/>
  <c r="BY333" i="5" a="1"/>
  <c r="BQ333" i="5" a="1"/>
  <c r="BI333" i="5" a="1"/>
  <c r="BA333" i="5" a="1"/>
  <c r="AS333" i="5" a="1"/>
  <c r="AK333" i="5" a="1"/>
  <c r="AC333" i="5" a="1"/>
  <c r="U333" i="5" a="1"/>
  <c r="CL313" i="5" a="1"/>
  <c r="CD313" i="5" a="1"/>
  <c r="BV313" i="5" a="1"/>
  <c r="BN313" i="5" a="1"/>
  <c r="BF313" i="5" a="1"/>
  <c r="AX313" i="5" a="1"/>
  <c r="AP313" i="5" a="1"/>
  <c r="AH313" i="5" a="1"/>
  <c r="Z313" i="5" a="1"/>
  <c r="CK311" i="5" a="1"/>
  <c r="CC311" i="5" a="1"/>
  <c r="BU311" i="5" a="1"/>
  <c r="BM311" i="5" a="1"/>
  <c r="BE311" i="5" a="1"/>
  <c r="AW311" i="5" a="1"/>
  <c r="AO311" i="5" a="1"/>
  <c r="AG311" i="5" a="1"/>
  <c r="Y311" i="5" a="1"/>
  <c r="CJ309" i="5" a="1"/>
  <c r="CB309" i="5" a="1"/>
  <c r="BT309" i="5" a="1"/>
  <c r="BL309" i="5" a="1"/>
  <c r="BD309" i="5" a="1"/>
  <c r="AV309" i="5" a="1"/>
  <c r="AN309" i="5" a="1"/>
  <c r="AF309" i="5" a="1"/>
  <c r="X309" i="5" a="1"/>
  <c r="CI307" i="5" a="1"/>
  <c r="CA307" i="5" a="1"/>
  <c r="BS307" i="5" a="1"/>
  <c r="BK307" i="5" a="1"/>
  <c r="BC307" i="5" a="1"/>
  <c r="AU307" i="5" a="1"/>
  <c r="AM307" i="5" a="1"/>
  <c r="AE307" i="5" a="1"/>
  <c r="W307" i="5" a="1"/>
  <c r="CH305" i="5" a="1"/>
  <c r="BZ305" i="5" a="1"/>
  <c r="BR305" i="5" a="1"/>
  <c r="BJ305" i="5" a="1"/>
  <c r="BB305" i="5" a="1"/>
  <c r="AT305" i="5" a="1"/>
  <c r="AL305" i="5" a="1"/>
  <c r="AD305" i="5" a="1"/>
  <c r="V305" i="5" a="1"/>
  <c r="CG312" i="5" a="1"/>
  <c r="BY312" i="5" a="1"/>
  <c r="BQ312" i="5" a="1"/>
  <c r="BI312" i="5" a="1"/>
  <c r="BA312" i="5" a="1"/>
  <c r="AS312" i="5" a="1"/>
  <c r="AK312" i="5" a="1"/>
  <c r="AC312" i="5" a="1"/>
  <c r="U312" i="5" a="1"/>
  <c r="CN310" i="5" a="1"/>
  <c r="CF310" i="5" a="1"/>
  <c r="BX310" i="5" a="1"/>
  <c r="BP310" i="5" a="1"/>
  <c r="BH310" i="5" a="1"/>
  <c r="AZ310" i="5" a="1"/>
  <c r="AR310" i="5" a="1"/>
  <c r="AJ310" i="5" a="1"/>
  <c r="AB310" i="5" a="1"/>
  <c r="CM308" i="5" a="1"/>
  <c r="CE308" i="5" a="1"/>
  <c r="BW308" i="5" a="1"/>
  <c r="BO308" i="5" a="1"/>
  <c r="BG308" i="5" a="1"/>
  <c r="AY308" i="5" a="1"/>
  <c r="AQ308" i="5" a="1"/>
  <c r="AI308" i="5" a="1"/>
  <c r="AA308" i="5" a="1"/>
  <c r="CL306" i="5" a="1"/>
  <c r="CD306" i="5" a="1"/>
  <c r="BV306" i="5" a="1"/>
  <c r="BN306" i="5" a="1"/>
  <c r="BF306" i="5" a="1"/>
  <c r="AX306" i="5" a="1"/>
  <c r="AP306" i="5" a="1"/>
  <c r="AH306" i="5" a="1"/>
  <c r="Z306" i="5" a="1"/>
  <c r="CK304" i="5" a="1"/>
  <c r="CC304" i="5" a="1"/>
  <c r="BU304" i="5" a="1"/>
  <c r="BM304" i="5" a="1"/>
  <c r="BE304" i="5" a="1"/>
  <c r="AW304" i="5" a="1"/>
  <c r="AO304" i="5" a="1"/>
  <c r="AG304" i="5" a="1"/>
  <c r="Y304" i="5" a="1"/>
  <c r="AJ428" i="5" a="1"/>
  <c r="CN333" i="5" a="1"/>
  <c r="CF333" i="5" a="1"/>
  <c r="BX333" i="5" a="1"/>
  <c r="BP333" i="5" a="1"/>
  <c r="BH333" i="5" a="1"/>
  <c r="AZ333" i="5" a="1"/>
  <c r="AR333" i="5" a="1"/>
  <c r="AJ333" i="5" a="1"/>
  <c r="AB333" i="5" a="1"/>
  <c r="CK313" i="5" a="1"/>
  <c r="CC313" i="5" a="1"/>
  <c r="BU313" i="5" a="1"/>
  <c r="BM313" i="5" a="1"/>
  <c r="BE313" i="5" a="1"/>
  <c r="AW313" i="5" a="1"/>
  <c r="AO313" i="5" a="1"/>
  <c r="AG313" i="5" a="1"/>
  <c r="Y313" i="5" a="1"/>
  <c r="CJ311" i="5" a="1"/>
  <c r="CB311" i="5" a="1"/>
  <c r="BT311" i="5" a="1"/>
  <c r="BL311" i="5" a="1"/>
  <c r="BD311" i="5" a="1"/>
  <c r="AV311" i="5" a="1"/>
  <c r="AN311" i="5" a="1"/>
  <c r="AF311" i="5" a="1"/>
  <c r="X311" i="5" a="1"/>
  <c r="CI309" i="5" a="1"/>
  <c r="CA309" i="5" a="1"/>
  <c r="BS309" i="5" a="1"/>
  <c r="BK309" i="5" a="1"/>
  <c r="BC309" i="5" a="1"/>
  <c r="AU309" i="5" a="1"/>
  <c r="AM309" i="5" a="1"/>
  <c r="AE309" i="5" a="1"/>
  <c r="W309" i="5" a="1"/>
  <c r="CH307" i="5" a="1"/>
  <c r="BZ307" i="5" a="1"/>
  <c r="BR307" i="5" a="1"/>
  <c r="BJ307" i="5" a="1"/>
  <c r="BB307" i="5" a="1"/>
  <c r="AT307" i="5" a="1"/>
  <c r="AL307" i="5" a="1"/>
  <c r="AD307" i="5" a="1"/>
  <c r="V307" i="5" a="1"/>
  <c r="CG305" i="5" a="1"/>
  <c r="BY305" i="5" a="1"/>
  <c r="BQ305" i="5" a="1"/>
  <c r="BI305" i="5" a="1"/>
  <c r="BA305" i="5" a="1"/>
  <c r="AS305" i="5" a="1"/>
  <c r="AK305" i="5" a="1"/>
  <c r="AC305" i="5" a="1"/>
  <c r="U305" i="5" a="1"/>
  <c r="U314" i="5" a="1"/>
  <c r="CN312" i="5" a="1"/>
  <c r="CF312" i="5" a="1"/>
  <c r="BX312" i="5" a="1"/>
  <c r="BP312" i="5" a="1"/>
  <c r="BH312" i="5" a="1"/>
  <c r="AZ312" i="5" a="1"/>
  <c r="AR312" i="5" a="1"/>
  <c r="AJ312" i="5" a="1"/>
  <c r="AB312" i="5" a="1"/>
  <c r="CM310" i="5" a="1"/>
  <c r="CE310" i="5" a="1"/>
  <c r="BW310" i="5" a="1"/>
  <c r="BO310" i="5" a="1"/>
  <c r="BG310" i="5" a="1"/>
  <c r="AY310" i="5" a="1"/>
  <c r="AQ310" i="5" a="1"/>
  <c r="AI310" i="5" a="1"/>
  <c r="AA310" i="5" a="1"/>
  <c r="CL308" i="5" a="1"/>
  <c r="CD308" i="5" a="1"/>
  <c r="BV308" i="5" a="1"/>
  <c r="BN308" i="5" a="1"/>
  <c r="BF308" i="5" a="1"/>
  <c r="AX308" i="5" a="1"/>
  <c r="AP308" i="5" a="1"/>
  <c r="AH308" i="5" a="1"/>
  <c r="Z308" i="5" a="1"/>
  <c r="CK306" i="5" a="1"/>
  <c r="CC306" i="5" a="1"/>
  <c r="BU306" i="5" a="1"/>
  <c r="BM306" i="5" a="1"/>
  <c r="BE306" i="5" a="1"/>
  <c r="AW306" i="5" a="1"/>
  <c r="AO306" i="5" a="1"/>
  <c r="AG306" i="5" a="1"/>
  <c r="Y306" i="5" a="1"/>
  <c r="CJ304" i="5" a="1"/>
  <c r="CB304" i="5" a="1"/>
  <c r="BT304" i="5" a="1"/>
  <c r="BL304" i="5" a="1"/>
  <c r="BD304" i="5" a="1"/>
  <c r="AV304" i="5" a="1"/>
  <c r="AN304" i="5" a="1"/>
  <c r="AF304" i="5" a="1"/>
  <c r="X304" i="5" a="1"/>
  <c r="CN428" i="5" a="1"/>
  <c r="AB428" i="5" a="1"/>
  <c r="CM333" i="5" a="1"/>
  <c r="CE333" i="5" a="1"/>
  <c r="BW333" i="5" a="1"/>
  <c r="BO333" i="5" a="1"/>
  <c r="BG333" i="5" a="1"/>
  <c r="AY333" i="5" a="1"/>
  <c r="AQ333" i="5" a="1"/>
  <c r="AI333" i="5" a="1"/>
  <c r="AA333" i="5" a="1"/>
  <c r="CJ313" i="5" a="1"/>
  <c r="CB313" i="5" a="1"/>
  <c r="BT313" i="5" a="1"/>
  <c r="BL313" i="5" a="1"/>
  <c r="BD313" i="5" a="1"/>
  <c r="AV313" i="5" a="1"/>
  <c r="AN313" i="5" a="1"/>
  <c r="AF313" i="5" a="1"/>
  <c r="X313" i="5" a="1"/>
  <c r="CI311" i="5" a="1"/>
  <c r="CA311" i="5" a="1"/>
  <c r="BS311" i="5" a="1"/>
  <c r="BK311" i="5" a="1"/>
  <c r="BC311" i="5" a="1"/>
  <c r="AU311" i="5" a="1"/>
  <c r="AM311" i="5" a="1"/>
  <c r="AE311" i="5" a="1"/>
  <c r="W311" i="5" a="1"/>
  <c r="CH309" i="5" a="1"/>
  <c r="BZ309" i="5" a="1"/>
  <c r="BR309" i="5" a="1"/>
  <c r="BJ309" i="5" a="1"/>
  <c r="BB309" i="5" a="1"/>
  <c r="AT309" i="5" a="1"/>
  <c r="AL309" i="5" a="1"/>
  <c r="AD309" i="5" a="1"/>
  <c r="V309" i="5" a="1"/>
  <c r="CG307" i="5" a="1"/>
  <c r="BY307" i="5" a="1"/>
  <c r="BQ307" i="5" a="1"/>
  <c r="BI307" i="5" a="1"/>
  <c r="BA307" i="5" a="1"/>
  <c r="AS307" i="5" a="1"/>
  <c r="AK307" i="5" a="1"/>
  <c r="AC307" i="5" a="1"/>
  <c r="U307" i="5" a="1"/>
  <c r="CN305" i="5" a="1"/>
  <c r="CF305" i="5" a="1"/>
  <c r="BX305" i="5" a="1"/>
  <c r="BP305" i="5" a="1"/>
  <c r="BH305" i="5" a="1"/>
  <c r="AZ305" i="5" a="1"/>
  <c r="AR305" i="5" a="1"/>
  <c r="AJ305" i="5" a="1"/>
  <c r="AB305" i="5" a="1"/>
  <c r="CM312" i="5" a="1"/>
  <c r="CE312" i="5" a="1"/>
  <c r="BW312" i="5" a="1"/>
  <c r="BO312" i="5" a="1"/>
  <c r="BG312" i="5" a="1"/>
  <c r="AY312" i="5" a="1"/>
  <c r="AQ312" i="5" a="1"/>
  <c r="AI312" i="5" a="1"/>
  <c r="AA312" i="5" a="1"/>
  <c r="CL310" i="5" a="1"/>
  <c r="CD310" i="5" a="1"/>
  <c r="BV310" i="5" a="1"/>
  <c r="BN310" i="5" a="1"/>
  <c r="BF310" i="5" a="1"/>
  <c r="AX310" i="5" a="1"/>
  <c r="AP310" i="5" a="1"/>
  <c r="AH310" i="5" a="1"/>
  <c r="Z310" i="5" a="1"/>
  <c r="CK308" i="5" a="1"/>
  <c r="CC308" i="5" a="1"/>
  <c r="BU308" i="5" a="1"/>
  <c r="BM308" i="5" a="1"/>
  <c r="BE308" i="5" a="1"/>
  <c r="AW308" i="5" a="1"/>
  <c r="AO308" i="5" a="1"/>
  <c r="AG308" i="5" a="1"/>
  <c r="Y308" i="5" a="1"/>
  <c r="CJ306" i="5" a="1"/>
  <c r="CB306" i="5" a="1"/>
  <c r="BT306" i="5" a="1"/>
  <c r="BL306" i="5" a="1"/>
  <c r="BD306" i="5" a="1"/>
  <c r="AV306" i="5" a="1"/>
  <c r="AN306" i="5" a="1"/>
  <c r="AF306" i="5" a="1"/>
  <c r="X306" i="5" a="1"/>
  <c r="CI304" i="5" a="1"/>
  <c r="CA304" i="5" a="1"/>
  <c r="BS304" i="5" a="1"/>
  <c r="BK304" i="5" a="1"/>
  <c r="BC304" i="5" a="1"/>
  <c r="AU304" i="5" a="1"/>
  <c r="AM304" i="5" a="1"/>
  <c r="AE304" i="5" a="1"/>
  <c r="W304" i="5" a="1"/>
  <c r="CF428" i="5" a="1"/>
  <c r="CL333" i="5" a="1"/>
  <c r="CD333" i="5" a="1"/>
  <c r="BV333" i="5" a="1"/>
  <c r="BN333" i="5" a="1"/>
  <c r="BF333" i="5" a="1"/>
  <c r="AX333" i="5" a="1"/>
  <c r="AP333" i="5" a="1"/>
  <c r="AH333" i="5" a="1"/>
  <c r="Z333" i="5" a="1"/>
  <c r="CI313" i="5" a="1"/>
  <c r="CA313" i="5" a="1"/>
  <c r="BS313" i="5" a="1"/>
  <c r="BK313" i="5" a="1"/>
  <c r="BC313" i="5" a="1"/>
  <c r="AU313" i="5" a="1"/>
  <c r="AM313" i="5" a="1"/>
  <c r="AE313" i="5" a="1"/>
  <c r="W313" i="5" a="1"/>
  <c r="CH311" i="5" a="1"/>
  <c r="BZ311" i="5" a="1"/>
  <c r="BR311" i="5" a="1"/>
  <c r="BJ311" i="5" a="1"/>
  <c r="BB311" i="5" a="1"/>
  <c r="AT311" i="5" a="1"/>
  <c r="AL311" i="5" a="1"/>
  <c r="AD311" i="5" a="1"/>
  <c r="V311" i="5" a="1"/>
  <c r="CG309" i="5" a="1"/>
  <c r="BY309" i="5" a="1"/>
  <c r="BQ309" i="5" a="1"/>
  <c r="BI309" i="5" a="1"/>
  <c r="BA309" i="5" a="1"/>
  <c r="AS309" i="5" a="1"/>
  <c r="AK309" i="5" a="1"/>
  <c r="AC309" i="5" a="1"/>
  <c r="U309" i="5" a="1"/>
  <c r="CN307" i="5" a="1"/>
  <c r="CF307" i="5" a="1"/>
  <c r="BX307" i="5" a="1"/>
  <c r="BP307" i="5" a="1"/>
  <c r="BH307" i="5" a="1"/>
  <c r="AZ307" i="5" a="1"/>
  <c r="AR307" i="5" a="1"/>
  <c r="AJ307" i="5" a="1"/>
  <c r="AB307" i="5" a="1"/>
  <c r="CM305" i="5" a="1"/>
  <c r="CE305" i="5" a="1"/>
  <c r="BW305" i="5" a="1"/>
  <c r="BO305" i="5" a="1"/>
  <c r="BG305" i="5" a="1"/>
  <c r="AY305" i="5" a="1"/>
  <c r="AQ305" i="5" a="1"/>
  <c r="AI305" i="5" a="1"/>
  <c r="AA305" i="5" a="1"/>
  <c r="CL312" i="5" a="1"/>
  <c r="CD312" i="5" a="1"/>
  <c r="BV312" i="5" a="1"/>
  <c r="BN312" i="5" a="1"/>
  <c r="BF312" i="5" a="1"/>
  <c r="AX312" i="5" a="1"/>
  <c r="AP312" i="5" a="1"/>
  <c r="AH312" i="5" a="1"/>
  <c r="Z312" i="5" a="1"/>
  <c r="CK310" i="5" a="1"/>
  <c r="CC310" i="5" a="1"/>
  <c r="BU310" i="5" a="1"/>
  <c r="BM310" i="5" a="1"/>
  <c r="BE310" i="5" a="1"/>
  <c r="AW310" i="5" a="1"/>
  <c r="AO310" i="5" a="1"/>
  <c r="AG310" i="5" a="1"/>
  <c r="Y310" i="5" a="1"/>
  <c r="CJ308" i="5" a="1"/>
  <c r="CB308" i="5" a="1"/>
  <c r="BT308" i="5" a="1"/>
  <c r="BL308" i="5" a="1"/>
  <c r="BD308" i="5" a="1"/>
  <c r="AV308" i="5" a="1"/>
  <c r="AN308" i="5" a="1"/>
  <c r="AF308" i="5" a="1"/>
  <c r="X308" i="5" a="1"/>
  <c r="CI306" i="5" a="1"/>
  <c r="CA306" i="5" a="1"/>
  <c r="BS306" i="5" a="1"/>
  <c r="BK306" i="5" a="1"/>
  <c r="BC306" i="5" a="1"/>
  <c r="AU306" i="5" a="1"/>
  <c r="AM306" i="5" a="1"/>
  <c r="AE306" i="5" a="1"/>
  <c r="W306" i="5" a="1"/>
  <c r="CH304" i="5" a="1"/>
  <c r="BZ304" i="5" a="1"/>
  <c r="BR304" i="5" a="1"/>
  <c r="BJ304" i="5" a="1"/>
  <c r="BB304" i="5" a="1"/>
  <c r="AT304" i="5" a="1"/>
  <c r="AL304" i="5" a="1"/>
  <c r="AD304" i="5" a="1"/>
  <c r="V304" i="5" a="1"/>
  <c r="BX428" i="5" a="1"/>
  <c r="CK333" i="5" a="1"/>
  <c r="CC333" i="5" a="1"/>
  <c r="BU333" i="5" a="1"/>
  <c r="BM333" i="5" a="1"/>
  <c r="BE333" i="5" a="1"/>
  <c r="AW333" i="5" a="1"/>
  <c r="AO333" i="5" a="1"/>
  <c r="AG333" i="5" a="1"/>
  <c r="Y333" i="5" a="1"/>
  <c r="CH313" i="5" a="1"/>
  <c r="BZ313" i="5" a="1"/>
  <c r="BR313" i="5" a="1"/>
  <c r="BJ313" i="5" a="1"/>
  <c r="BB313" i="5" a="1"/>
  <c r="AT313" i="5" a="1"/>
  <c r="AL313" i="5" a="1"/>
  <c r="AD313" i="5" a="1"/>
  <c r="V313" i="5" a="1"/>
  <c r="CG311" i="5" a="1"/>
  <c r="BY311" i="5" a="1"/>
  <c r="BQ311" i="5" a="1"/>
  <c r="BI311" i="5" a="1"/>
  <c r="BA311" i="5" a="1"/>
  <c r="AS311" i="5" a="1"/>
  <c r="AK311" i="5" a="1"/>
  <c r="AC311" i="5" a="1"/>
  <c r="U311" i="5" a="1"/>
  <c r="CN309" i="5" a="1"/>
  <c r="CF309" i="5" a="1"/>
  <c r="BX309" i="5" a="1"/>
  <c r="BP309" i="5" a="1"/>
  <c r="BH309" i="5" a="1"/>
  <c r="AZ309" i="5" a="1"/>
  <c r="AR309" i="5" a="1"/>
  <c r="AJ309" i="5" a="1"/>
  <c r="AB309" i="5" a="1"/>
  <c r="CM307" i="5" a="1"/>
  <c r="CE307" i="5" a="1"/>
  <c r="BW307" i="5" a="1"/>
  <c r="BO307" i="5" a="1"/>
  <c r="BG307" i="5" a="1"/>
  <c r="AY307" i="5" a="1"/>
  <c r="AQ307" i="5" a="1"/>
  <c r="AI307" i="5" a="1"/>
  <c r="AA307" i="5" a="1"/>
  <c r="CL305" i="5" a="1"/>
  <c r="CD305" i="5" a="1"/>
  <c r="BV305" i="5" a="1"/>
  <c r="BN305" i="5" a="1"/>
  <c r="BF305" i="5" a="1"/>
  <c r="AX305" i="5" a="1"/>
  <c r="AP305" i="5" a="1"/>
  <c r="AH305" i="5" a="1"/>
  <c r="Z305" i="5" a="1"/>
  <c r="AN310" i="5" a="1"/>
  <c r="BK308" i="5" a="1"/>
  <c r="CH306" i="5" a="1"/>
  <c r="AS304" i="5" a="1"/>
  <c r="AF310" i="5" a="1"/>
  <c r="BC308" i="5" a="1"/>
  <c r="BZ306" i="5" a="1"/>
  <c r="AR304" i="5" a="1"/>
  <c r="X310" i="5" a="1"/>
  <c r="AU308" i="5" a="1"/>
  <c r="BR306" i="5" a="1"/>
  <c r="AK304" i="5" a="1"/>
  <c r="AM308" i="5" a="1"/>
  <c r="BJ306" i="5" a="1"/>
  <c r="AJ304" i="5" a="1"/>
  <c r="AE308" i="5" a="1"/>
  <c r="BB306" i="5" a="1"/>
  <c r="AC304" i="5" a="1"/>
  <c r="W308" i="5" a="1"/>
  <c r="AT306" i="5" a="1"/>
  <c r="CN304" i="5" a="1"/>
  <c r="AB304" i="5" a="1"/>
  <c r="AL306" i="5" a="1"/>
  <c r="CG304" i="5" a="1"/>
  <c r="U304" i="5" a="1"/>
  <c r="CK312" i="5" a="1"/>
  <c r="AD306" i="5" a="1"/>
  <c r="CF304" i="5" a="1"/>
  <c r="CC312" i="5" a="1"/>
  <c r="V306" i="5" a="1"/>
  <c r="BY304" i="5" a="1"/>
  <c r="BU312" i="5" a="1"/>
  <c r="BX304" i="5" a="1"/>
  <c r="BM312" i="5" a="1"/>
  <c r="CJ310" i="5" a="1"/>
  <c r="BQ304" i="5" a="1"/>
  <c r="BE312" i="5" a="1"/>
  <c r="CB310" i="5" a="1"/>
  <c r="BP304" i="5" a="1"/>
  <c r="AW312" i="5" a="1"/>
  <c r="BT310" i="5" a="1"/>
  <c r="BI304" i="5" a="1"/>
  <c r="AO312" i="5" a="1"/>
  <c r="BL310" i="5" a="1"/>
  <c r="CI308" i="5" a="1"/>
  <c r="BH304" i="5" a="1"/>
  <c r="AG312" i="5" a="1"/>
  <c r="BD310" i="5" a="1"/>
  <c r="CA308" i="5" a="1"/>
  <c r="BA304" i="5" a="1"/>
  <c r="CB235" i="5" a="1"/>
  <c r="BT235" i="5" a="1"/>
  <c r="BL235" i="5" a="1"/>
  <c r="X235" i="5" a="1"/>
  <c r="Y312" i="5" a="1"/>
  <c r="AV310" i="5" a="1"/>
  <c r="BS308" i="5" a="1"/>
  <c r="AZ304" i="5" a="1"/>
  <c r="AV235" i="5" a="1"/>
  <c r="AF235" i="5" a="1"/>
  <c r="CJ66" i="5" a="1"/>
  <c r="CB66" i="5" a="1"/>
  <c r="BT66" i="5" a="1"/>
  <c r="BL66" i="5" a="1"/>
  <c r="BD66" i="5" a="1"/>
  <c r="AV66" i="5" a="1"/>
  <c r="AN66" i="5" a="1"/>
  <c r="AF66" i="5" a="1"/>
  <c r="X66" i="5" a="1"/>
  <c r="CI66" i="5" a="1"/>
  <c r="CA66" i="5" a="1"/>
  <c r="BS66" i="5" a="1"/>
  <c r="BK66" i="5" a="1"/>
  <c r="BC66" i="5" a="1"/>
  <c r="AU66" i="5" a="1"/>
  <c r="AM66" i="5" a="1"/>
  <c r="AE66" i="5" a="1"/>
  <c r="W66" i="5" a="1"/>
  <c r="BY235" i="5" a="1"/>
  <c r="BI235" i="5" a="1"/>
  <c r="AS235" i="5" a="1"/>
  <c r="AC235" i="5" a="1"/>
  <c r="BX235" i="5" a="1"/>
  <c r="BH235" i="5" a="1"/>
  <c r="AB235" i="5" a="1"/>
  <c r="CH66" i="5" a="1"/>
  <c r="BZ66" i="5" a="1"/>
  <c r="BR66" i="5" a="1"/>
  <c r="BJ66" i="5" a="1"/>
  <c r="BB66" i="5" a="1"/>
  <c r="AT66" i="5" a="1"/>
  <c r="AL66" i="5" a="1"/>
  <c r="AD66" i="5" a="1"/>
  <c r="V66" i="5" a="1"/>
  <c r="CM235" i="5" a="1"/>
  <c r="BW235" i="5" a="1"/>
  <c r="BG235" i="5" a="1"/>
  <c r="AQ235" i="5" a="1"/>
  <c r="AA235" i="5" a="1"/>
  <c r="CG66" i="5" a="1"/>
  <c r="BY66" i="5" a="1"/>
  <c r="BQ66" i="5" a="1"/>
  <c r="BI66" i="5" a="1"/>
  <c r="BA66" i="5" a="1"/>
  <c r="AS66" i="5" a="1"/>
  <c r="AK66" i="5" a="1"/>
  <c r="AC66" i="5" a="1"/>
  <c r="U66" i="5" a="1"/>
  <c r="CK235" i="5" a="1"/>
  <c r="BU235" i="5" a="1"/>
  <c r="BE235" i="5" a="1"/>
  <c r="AO235" i="5" a="1"/>
  <c r="Y235" i="5" a="1"/>
  <c r="CN66" i="5" a="1"/>
  <c r="CF66" i="5" a="1"/>
  <c r="BX66" i="5" a="1"/>
  <c r="BP66" i="5" a="1"/>
  <c r="BH66" i="5" a="1"/>
  <c r="AZ66" i="5" a="1"/>
  <c r="AR66" i="5" a="1"/>
  <c r="AJ66" i="5" a="1"/>
  <c r="AB66" i="5" a="1"/>
  <c r="CM66" i="5" a="1"/>
  <c r="CE66" i="5" a="1"/>
  <c r="BW66" i="5" a="1"/>
  <c r="BO66" i="5" a="1"/>
  <c r="BG66" i="5" a="1"/>
  <c r="AY66" i="5" a="1"/>
  <c r="AQ66" i="5" a="1"/>
  <c r="AI66" i="5" a="1"/>
  <c r="AA66" i="5" a="1"/>
  <c r="CG235" i="5" a="1"/>
  <c r="CF235" i="5" a="1"/>
  <c r="BP235" i="5" a="1"/>
  <c r="AZ235" i="5" a="1"/>
  <c r="AJ235" i="5" a="1"/>
  <c r="CL66" i="5" a="1"/>
  <c r="CD66" i="5" a="1"/>
  <c r="BV66" i="5" a="1"/>
  <c r="BN66" i="5" a="1"/>
  <c r="BF66" i="5" a="1"/>
  <c r="AX66" i="5" a="1"/>
  <c r="AP66" i="5" a="1"/>
  <c r="AH66" i="5" a="1"/>
  <c r="Z66" i="5" a="1"/>
  <c r="AI235" i="5" a="1"/>
  <c r="CK66" i="5" a="1"/>
  <c r="CC66" i="5" a="1"/>
  <c r="BU66" i="5" a="1"/>
  <c r="BM66" i="5" a="1"/>
  <c r="BE66" i="5" a="1"/>
  <c r="AW66" i="5" a="1"/>
  <c r="AO66" i="5" a="1"/>
  <c r="AG66" i="5" a="1"/>
  <c r="Y66" i="5" a="1"/>
  <c r="Z61" i="1" l="1"/>
  <c r="AP61" i="1"/>
  <c r="BF61" i="1"/>
  <c r="BV61" i="1"/>
  <c r="CL61" i="1"/>
  <c r="T23" i="1"/>
  <c r="AJ23" i="1"/>
  <c r="AZ23" i="1"/>
  <c r="BP23" i="1"/>
  <c r="CF23" i="1"/>
  <c r="AA61" i="1"/>
  <c r="AQ61" i="1"/>
  <c r="BG61" i="1"/>
  <c r="BW61" i="1"/>
  <c r="CM61" i="1"/>
  <c r="AB61" i="1"/>
  <c r="AR61" i="1"/>
  <c r="BH61" i="1"/>
  <c r="BX61" i="1"/>
  <c r="CN61" i="1"/>
  <c r="W1024" i="5"/>
  <c r="AE1032" i="5"/>
  <c r="AC61" i="1"/>
  <c r="AS61" i="1"/>
  <c r="BI61" i="1"/>
  <c r="BY61" i="1"/>
  <c r="AG23" i="1"/>
  <c r="AW23" i="1"/>
  <c r="BM23" i="1"/>
  <c r="CC23" i="1"/>
  <c r="CC29" i="1" s="1"/>
  <c r="AG61" i="1"/>
  <c r="AW61" i="1"/>
  <c r="BM61" i="1"/>
  <c r="CC61" i="1"/>
  <c r="AH61" i="1"/>
  <c r="AX61" i="1"/>
  <c r="BN61" i="1"/>
  <c r="CD61" i="1"/>
  <c r="AI61" i="1"/>
  <c r="AY61" i="1"/>
  <c r="BO61" i="1"/>
  <c r="CE61" i="1"/>
  <c r="T61" i="1"/>
  <c r="AJ61" i="1"/>
  <c r="AZ61" i="1"/>
  <c r="BP61" i="1"/>
  <c r="CF61" i="1"/>
  <c r="W23" i="1"/>
  <c r="W29" i="1" s="1"/>
  <c r="AM23" i="1"/>
  <c r="BC23" i="1"/>
  <c r="BS23" i="1"/>
  <c r="CI23" i="1"/>
  <c r="U61" i="1"/>
  <c r="AK61" i="1"/>
  <c r="BA61" i="1"/>
  <c r="BQ61" i="1"/>
  <c r="CG61" i="1"/>
  <c r="X23" i="1"/>
  <c r="AN23" i="1"/>
  <c r="BD23" i="1"/>
  <c r="BT23" i="1"/>
  <c r="CJ23" i="1"/>
  <c r="CJ24" i="1" s="1"/>
  <c r="V61" i="1"/>
  <c r="AL61" i="1"/>
  <c r="BB61" i="1"/>
  <c r="BR61" i="1"/>
  <c r="CH61" i="1"/>
  <c r="Y23" i="1"/>
  <c r="AO23" i="1"/>
  <c r="BE23" i="1"/>
  <c r="BU23" i="1"/>
  <c r="CK23" i="1"/>
  <c r="W61" i="1"/>
  <c r="AM61" i="1"/>
  <c r="BC61" i="1"/>
  <c r="BS61" i="1"/>
  <c r="CI61" i="1"/>
  <c r="U1024" i="5"/>
  <c r="Y66" i="5"/>
  <c r="AG66" i="5"/>
  <c r="AO66" i="5"/>
  <c r="AW66" i="5"/>
  <c r="BE66" i="5"/>
  <c r="BM66" i="5"/>
  <c r="BU66" i="5"/>
  <c r="CC66" i="5"/>
  <c r="CK66" i="5"/>
  <c r="AI235" i="5"/>
  <c r="Z66" i="5"/>
  <c r="AH66" i="5"/>
  <c r="AP66" i="5"/>
  <c r="AX66" i="5"/>
  <c r="BF66" i="5"/>
  <c r="BN66" i="5"/>
  <c r="BV66" i="5"/>
  <c r="CD66" i="5"/>
  <c r="CL66" i="5"/>
  <c r="AJ235" i="5"/>
  <c r="AZ235" i="5"/>
  <c r="BP235" i="5"/>
  <c r="CF235" i="5"/>
  <c r="CG235" i="5"/>
  <c r="AA66" i="5"/>
  <c r="AI66" i="5"/>
  <c r="AQ66" i="5"/>
  <c r="AY66" i="5"/>
  <c r="BG66" i="5"/>
  <c r="BO66" i="5"/>
  <c r="BW66" i="5"/>
  <c r="CE66" i="5"/>
  <c r="CM66" i="5"/>
  <c r="AB66" i="5"/>
  <c r="AJ66" i="5"/>
  <c r="AR66" i="5"/>
  <c r="AZ66" i="5"/>
  <c r="BH66" i="5"/>
  <c r="BP66" i="5"/>
  <c r="BX66" i="5"/>
  <c r="CF66" i="5"/>
  <c r="CN66" i="5"/>
  <c r="Y235" i="5"/>
  <c r="AO235" i="5"/>
  <c r="BE235" i="5"/>
  <c r="BU235" i="5"/>
  <c r="CK235" i="5"/>
  <c r="U66" i="5"/>
  <c r="AC66" i="5"/>
  <c r="AK66" i="5"/>
  <c r="AS66" i="5"/>
  <c r="BA66" i="5"/>
  <c r="BI66" i="5"/>
  <c r="BQ66" i="5"/>
  <c r="BY66" i="5"/>
  <c r="CG66" i="5"/>
  <c r="AA235" i="5"/>
  <c r="AQ235" i="5"/>
  <c r="BG235" i="5"/>
  <c r="BW235" i="5"/>
  <c r="CM235" i="5"/>
  <c r="V66" i="5"/>
  <c r="AD66" i="5"/>
  <c r="AL66" i="5"/>
  <c r="AT66" i="5"/>
  <c r="BB66" i="5"/>
  <c r="BJ66" i="5"/>
  <c r="BR66" i="5"/>
  <c r="BZ66" i="5"/>
  <c r="CH66" i="5"/>
  <c r="AB235" i="5"/>
  <c r="BH235" i="5"/>
  <c r="BX235" i="5"/>
  <c r="AC235" i="5"/>
  <c r="AS235" i="5"/>
  <c r="BI235" i="5"/>
  <c r="BY235" i="5"/>
  <c r="W66" i="5"/>
  <c r="AE66" i="5"/>
  <c r="AM66" i="5"/>
  <c r="AU66" i="5"/>
  <c r="BC66" i="5"/>
  <c r="BK66" i="5"/>
  <c r="BS66" i="5"/>
  <c r="CA66" i="5"/>
  <c r="CI66" i="5"/>
  <c r="X66" i="5"/>
  <c r="AF66" i="5"/>
  <c r="AN66" i="5"/>
  <c r="AV66" i="5"/>
  <c r="BD66" i="5"/>
  <c r="BL66" i="5"/>
  <c r="BT66" i="5"/>
  <c r="CB66" i="5"/>
  <c r="CJ66" i="5"/>
  <c r="AF235" i="5"/>
  <c r="AV235" i="5"/>
  <c r="AZ304" i="5"/>
  <c r="BS308" i="5"/>
  <c r="AV310" i="5"/>
  <c r="Y312" i="5"/>
  <c r="X235" i="5"/>
  <c r="BL235" i="5"/>
  <c r="BT235" i="5"/>
  <c r="CB235" i="5"/>
  <c r="BA304" i="5"/>
  <c r="CA308" i="5"/>
  <c r="BD310" i="5"/>
  <c r="AG312" i="5"/>
  <c r="BH304" i="5"/>
  <c r="CI308" i="5"/>
  <c r="BL310" i="5"/>
  <c r="AO312" i="5"/>
  <c r="BI304" i="5"/>
  <c r="BT310" i="5"/>
  <c r="AW312" i="5"/>
  <c r="BP304" i="5"/>
  <c r="CB310" i="5"/>
  <c r="BE312" i="5"/>
  <c r="BQ304" i="5"/>
  <c r="CJ310" i="5"/>
  <c r="BM312" i="5"/>
  <c r="BX304" i="5"/>
  <c r="BU312" i="5"/>
  <c r="BY304" i="5"/>
  <c r="V306" i="5"/>
  <c r="CC312" i="5"/>
  <c r="CF304" i="5"/>
  <c r="AD306" i="5"/>
  <c r="CK312" i="5"/>
  <c r="U304" i="5"/>
  <c r="CG304" i="5"/>
  <c r="AL306" i="5"/>
  <c r="AB304" i="5"/>
  <c r="CN304" i="5"/>
  <c r="AT306" i="5"/>
  <c r="W308" i="5"/>
  <c r="AC304" i="5"/>
  <c r="BB306" i="5"/>
  <c r="AE308" i="5"/>
  <c r="AJ304" i="5"/>
  <c r="BJ306" i="5"/>
  <c r="AM308" i="5"/>
  <c r="AK304" i="5"/>
  <c r="BR306" i="5"/>
  <c r="AU308" i="5"/>
  <c r="X310" i="5"/>
  <c r="AR304" i="5"/>
  <c r="BZ306" i="5"/>
  <c r="BC308" i="5"/>
  <c r="AF310" i="5"/>
  <c r="AS304" i="5"/>
  <c r="CH306" i="5"/>
  <c r="BK308" i="5"/>
  <c r="AN310" i="5"/>
  <c r="Z305" i="5"/>
  <c r="AH305" i="5"/>
  <c r="AP305" i="5"/>
  <c r="AX305" i="5"/>
  <c r="BF305" i="5"/>
  <c r="BN305" i="5"/>
  <c r="BV305" i="5"/>
  <c r="CD305" i="5"/>
  <c r="CL305" i="5"/>
  <c r="AA307" i="5"/>
  <c r="AI307" i="5"/>
  <c r="AQ307" i="5"/>
  <c r="AY307" i="5"/>
  <c r="BG307" i="5"/>
  <c r="BO307" i="5"/>
  <c r="BW307" i="5"/>
  <c r="CE307" i="5"/>
  <c r="CM307" i="5"/>
  <c r="AB309" i="5"/>
  <c r="AJ309" i="5"/>
  <c r="AR309" i="5"/>
  <c r="AZ309" i="5"/>
  <c r="BH309" i="5"/>
  <c r="BP309" i="5"/>
  <c r="BX309" i="5"/>
  <c r="CF309" i="5"/>
  <c r="CN309" i="5"/>
  <c r="U311" i="5"/>
  <c r="AC311" i="5"/>
  <c r="AK311" i="5"/>
  <c r="AS311" i="5"/>
  <c r="BA311" i="5"/>
  <c r="BI311" i="5"/>
  <c r="BQ311" i="5"/>
  <c r="BY311" i="5"/>
  <c r="CG311" i="5"/>
  <c r="V313" i="5"/>
  <c r="AD313" i="5"/>
  <c r="AL313" i="5"/>
  <c r="AT313" i="5"/>
  <c r="BB313" i="5"/>
  <c r="BJ313" i="5"/>
  <c r="BR313" i="5"/>
  <c r="BZ313" i="5"/>
  <c r="CH313" i="5"/>
  <c r="Y333" i="5"/>
  <c r="AG333" i="5"/>
  <c r="AO333" i="5"/>
  <c r="AW333" i="5"/>
  <c r="BE333" i="5"/>
  <c r="BM333" i="5"/>
  <c r="BU333" i="5"/>
  <c r="CC333" i="5"/>
  <c r="CK333" i="5"/>
  <c r="BX428" i="5"/>
  <c r="V304" i="5"/>
  <c r="AD304" i="5"/>
  <c r="AL304" i="5"/>
  <c r="AT304" i="5"/>
  <c r="BB304" i="5"/>
  <c r="BJ304" i="5"/>
  <c r="BR304" i="5"/>
  <c r="BZ304" i="5"/>
  <c r="CH304" i="5"/>
  <c r="W306" i="5"/>
  <c r="AE306" i="5"/>
  <c r="AM306" i="5"/>
  <c r="AU306" i="5"/>
  <c r="BC306" i="5"/>
  <c r="BK306" i="5"/>
  <c r="BS306" i="5"/>
  <c r="CA306" i="5"/>
  <c r="CI306" i="5"/>
  <c r="X308" i="5"/>
  <c r="AF308" i="5"/>
  <c r="AN308" i="5"/>
  <c r="AV308" i="5"/>
  <c r="BD308" i="5"/>
  <c r="BL308" i="5"/>
  <c r="BT308" i="5"/>
  <c r="CB308" i="5"/>
  <c r="CJ308" i="5"/>
  <c r="Y310" i="5"/>
  <c r="AG310" i="5"/>
  <c r="AO310" i="5"/>
  <c r="AW310" i="5"/>
  <c r="BE310" i="5"/>
  <c r="BM310" i="5"/>
  <c r="BU310" i="5"/>
  <c r="CC310" i="5"/>
  <c r="CK310" i="5"/>
  <c r="Z312" i="5"/>
  <c r="AH312" i="5"/>
  <c r="AP312" i="5"/>
  <c r="AX312" i="5"/>
  <c r="BF312" i="5"/>
  <c r="BN312" i="5"/>
  <c r="BV312" i="5"/>
  <c r="CD312" i="5"/>
  <c r="CL312" i="5"/>
  <c r="AA305" i="5"/>
  <c r="AI305" i="5"/>
  <c r="AQ305" i="5"/>
  <c r="AY305" i="5"/>
  <c r="BG305" i="5"/>
  <c r="BO305" i="5"/>
  <c r="BW305" i="5"/>
  <c r="CE305" i="5"/>
  <c r="CM305" i="5"/>
  <c r="AB307" i="5"/>
  <c r="AJ307" i="5"/>
  <c r="AR307" i="5"/>
  <c r="AZ307" i="5"/>
  <c r="BH307" i="5"/>
  <c r="BP307" i="5"/>
  <c r="BX307" i="5"/>
  <c r="CF307" i="5"/>
  <c r="CN307" i="5"/>
  <c r="U309" i="5"/>
  <c r="AC309" i="5"/>
  <c r="AK309" i="5"/>
  <c r="AS309" i="5"/>
  <c r="BA309" i="5"/>
  <c r="BI309" i="5"/>
  <c r="BQ309" i="5"/>
  <c r="BY309" i="5"/>
  <c r="CG309" i="5"/>
  <c r="V311" i="5"/>
  <c r="AD311" i="5"/>
  <c r="AL311" i="5"/>
  <c r="AT311" i="5"/>
  <c r="BB311" i="5"/>
  <c r="BJ311" i="5"/>
  <c r="BR311" i="5"/>
  <c r="BZ311" i="5"/>
  <c r="CH311" i="5"/>
  <c r="W313" i="5"/>
  <c r="AE313" i="5"/>
  <c r="AM313" i="5"/>
  <c r="AU313" i="5"/>
  <c r="BC313" i="5"/>
  <c r="BK313" i="5"/>
  <c r="BS313" i="5"/>
  <c r="CA313" i="5"/>
  <c r="CI313" i="5"/>
  <c r="Z333" i="5"/>
  <c r="AH333" i="5"/>
  <c r="AP333" i="5"/>
  <c r="AX333" i="5"/>
  <c r="BF333" i="5"/>
  <c r="BN333" i="5"/>
  <c r="BV333" i="5"/>
  <c r="CD333" i="5"/>
  <c r="CL333" i="5"/>
  <c r="CF428" i="5"/>
  <c r="W304" i="5"/>
  <c r="AE304" i="5"/>
  <c r="AM304" i="5"/>
  <c r="AU304" i="5"/>
  <c r="BC304" i="5"/>
  <c r="BK304" i="5"/>
  <c r="BS304" i="5"/>
  <c r="CA304" i="5"/>
  <c r="CI304" i="5"/>
  <c r="X306" i="5"/>
  <c r="AF306" i="5"/>
  <c r="AN306" i="5"/>
  <c r="AV306" i="5"/>
  <c r="BD306" i="5"/>
  <c r="BL306" i="5"/>
  <c r="BT306" i="5"/>
  <c r="CB306" i="5"/>
  <c r="CJ306" i="5"/>
  <c r="Y308" i="5"/>
  <c r="AG308" i="5"/>
  <c r="AO308" i="5"/>
  <c r="AW308" i="5"/>
  <c r="BE308" i="5"/>
  <c r="BM308" i="5"/>
  <c r="BU308" i="5"/>
  <c r="CC308" i="5"/>
  <c r="CK308" i="5"/>
  <c r="Z310" i="5"/>
  <c r="AH310" i="5"/>
  <c r="AP310" i="5"/>
  <c r="AX310" i="5"/>
  <c r="BF310" i="5"/>
  <c r="BN310" i="5"/>
  <c r="BV310" i="5"/>
  <c r="CD310" i="5"/>
  <c r="CL310" i="5"/>
  <c r="AA312" i="5"/>
  <c r="AI312" i="5"/>
  <c r="AQ312" i="5"/>
  <c r="AY312" i="5"/>
  <c r="BG312" i="5"/>
  <c r="BO312" i="5"/>
  <c r="BW312" i="5"/>
  <c r="CE312" i="5"/>
  <c r="CM312" i="5"/>
  <c r="AB305" i="5"/>
  <c r="AJ305" i="5"/>
  <c r="AR305" i="5"/>
  <c r="AZ305" i="5"/>
  <c r="BH305" i="5"/>
  <c r="BP305" i="5"/>
  <c r="BX305" i="5"/>
  <c r="CF305" i="5"/>
  <c r="CN305" i="5"/>
  <c r="U307" i="5"/>
  <c r="AC307" i="5"/>
  <c r="AK307" i="5"/>
  <c r="AS307" i="5"/>
  <c r="BA307" i="5"/>
  <c r="BI307" i="5"/>
  <c r="BQ307" i="5"/>
  <c r="BY307" i="5"/>
  <c r="CG307" i="5"/>
  <c r="V309" i="5"/>
  <c r="AD309" i="5"/>
  <c r="AL309" i="5"/>
  <c r="AT309" i="5"/>
  <c r="BB309" i="5"/>
  <c r="BJ309" i="5"/>
  <c r="BR309" i="5"/>
  <c r="BZ309" i="5"/>
  <c r="CH309" i="5"/>
  <c r="W311" i="5"/>
  <c r="AE311" i="5"/>
  <c r="AM311" i="5"/>
  <c r="AU311" i="5"/>
  <c r="BC311" i="5"/>
  <c r="BK311" i="5"/>
  <c r="BS311" i="5"/>
  <c r="CA311" i="5"/>
  <c r="CI311" i="5"/>
  <c r="X313" i="5"/>
  <c r="AF313" i="5"/>
  <c r="AN313" i="5"/>
  <c r="AV313" i="5"/>
  <c r="BD313" i="5"/>
  <c r="BL313" i="5"/>
  <c r="BT313" i="5"/>
  <c r="CB313" i="5"/>
  <c r="CJ313" i="5"/>
  <c r="AA333" i="5"/>
  <c r="AI333" i="5"/>
  <c r="AQ333" i="5"/>
  <c r="AY333" i="5"/>
  <c r="BG333" i="5"/>
  <c r="BO333" i="5"/>
  <c r="BW333" i="5"/>
  <c r="CE333" i="5"/>
  <c r="CM333" i="5"/>
  <c r="AB428" i="5"/>
  <c r="CN428" i="5"/>
  <c r="X304" i="5"/>
  <c r="AF304" i="5"/>
  <c r="AN304" i="5"/>
  <c r="AV304" i="5"/>
  <c r="BD304" i="5"/>
  <c r="BL304" i="5"/>
  <c r="BT304" i="5"/>
  <c r="CB304" i="5"/>
  <c r="CJ304" i="5"/>
  <c r="Y306" i="5"/>
  <c r="AG306" i="5"/>
  <c r="AO306" i="5"/>
  <c r="AW306" i="5"/>
  <c r="BE306" i="5"/>
  <c r="BM306" i="5"/>
  <c r="BU306" i="5"/>
  <c r="CC306" i="5"/>
  <c r="CK306" i="5"/>
  <c r="Z308" i="5"/>
  <c r="AH308" i="5"/>
  <c r="AP308" i="5"/>
  <c r="AX308" i="5"/>
  <c r="BF308" i="5"/>
  <c r="BN308" i="5"/>
  <c r="BV308" i="5"/>
  <c r="CD308" i="5"/>
  <c r="CL308" i="5"/>
  <c r="AA310" i="5"/>
  <c r="AI310" i="5"/>
  <c r="AQ310" i="5"/>
  <c r="AY310" i="5"/>
  <c r="BG310" i="5"/>
  <c r="BO310" i="5"/>
  <c r="BW310" i="5"/>
  <c r="CE310" i="5"/>
  <c r="CM310" i="5"/>
  <c r="AB312" i="5"/>
  <c r="AJ312" i="5"/>
  <c r="AR312" i="5"/>
  <c r="AZ312" i="5"/>
  <c r="BH312" i="5"/>
  <c r="BP312" i="5"/>
  <c r="BX312" i="5"/>
  <c r="CF312" i="5"/>
  <c r="CN312" i="5"/>
  <c r="U314" i="5"/>
  <c r="U305" i="5"/>
  <c r="AC305" i="5"/>
  <c r="AK305" i="5"/>
  <c r="AS305" i="5"/>
  <c r="BA305" i="5"/>
  <c r="BI305" i="5"/>
  <c r="BQ305" i="5"/>
  <c r="BY305" i="5"/>
  <c r="CG305" i="5"/>
  <c r="V307" i="5"/>
  <c r="AD307" i="5"/>
  <c r="AL307" i="5"/>
  <c r="AT307" i="5"/>
  <c r="BB307" i="5"/>
  <c r="BJ307" i="5"/>
  <c r="BR307" i="5"/>
  <c r="BZ307" i="5"/>
  <c r="CH307" i="5"/>
  <c r="W309" i="5"/>
  <c r="AE309" i="5"/>
  <c r="AM309" i="5"/>
  <c r="AU309" i="5"/>
  <c r="BC309" i="5"/>
  <c r="BK309" i="5"/>
  <c r="BS309" i="5"/>
  <c r="CA309" i="5"/>
  <c r="CI309" i="5"/>
  <c r="X311" i="5"/>
  <c r="AF311" i="5"/>
  <c r="AN311" i="5"/>
  <c r="AV311" i="5"/>
  <c r="BD311" i="5"/>
  <c r="BL311" i="5"/>
  <c r="BT311" i="5"/>
  <c r="CB311" i="5"/>
  <c r="CJ311" i="5"/>
  <c r="Y313" i="5"/>
  <c r="AG313" i="5"/>
  <c r="AO313" i="5"/>
  <c r="AW313" i="5"/>
  <c r="BE313" i="5"/>
  <c r="BM313" i="5"/>
  <c r="BU313" i="5"/>
  <c r="CC313" i="5"/>
  <c r="CK313" i="5"/>
  <c r="AB333" i="5"/>
  <c r="AJ333" i="5"/>
  <c r="AR333" i="5"/>
  <c r="AZ333" i="5"/>
  <c r="BH333" i="5"/>
  <c r="BP333" i="5"/>
  <c r="BX333" i="5"/>
  <c r="CF333" i="5"/>
  <c r="CN333" i="5"/>
  <c r="AJ428" i="5"/>
  <c r="Y304" i="5"/>
  <c r="AG304" i="5"/>
  <c r="AO304" i="5"/>
  <c r="AW304" i="5"/>
  <c r="BE304" i="5"/>
  <c r="BM304" i="5"/>
  <c r="BU304" i="5"/>
  <c r="CC304" i="5"/>
  <c r="CK304" i="5"/>
  <c r="Z306" i="5"/>
  <c r="AH306" i="5"/>
  <c r="AP306" i="5"/>
  <c r="AX306" i="5"/>
  <c r="BF306" i="5"/>
  <c r="BN306" i="5"/>
  <c r="BV306" i="5"/>
  <c r="CD306" i="5"/>
  <c r="CL306" i="5"/>
  <c r="AA308" i="5"/>
  <c r="AI308" i="5"/>
  <c r="AQ308" i="5"/>
  <c r="AY308" i="5"/>
  <c r="BG308" i="5"/>
  <c r="BO308" i="5"/>
  <c r="BW308" i="5"/>
  <c r="CE308" i="5"/>
  <c r="CM308" i="5"/>
  <c r="AB310" i="5"/>
  <c r="AJ310" i="5"/>
  <c r="AR310" i="5"/>
  <c r="AZ310" i="5"/>
  <c r="BH310" i="5"/>
  <c r="BP310" i="5"/>
  <c r="BX310" i="5"/>
  <c r="CF310" i="5"/>
  <c r="CN310" i="5"/>
  <c r="U312" i="5"/>
  <c r="AC312" i="5"/>
  <c r="AK312" i="5"/>
  <c r="AS312" i="5"/>
  <c r="BA312" i="5"/>
  <c r="BI312" i="5"/>
  <c r="BQ312" i="5"/>
  <c r="BY312" i="5"/>
  <c r="CG312" i="5"/>
  <c r="V305" i="5"/>
  <c r="AD305" i="5"/>
  <c r="AL305" i="5"/>
  <c r="AT305" i="5"/>
  <c r="BB305" i="5"/>
  <c r="BJ305" i="5"/>
  <c r="BR305" i="5"/>
  <c r="BZ305" i="5"/>
  <c r="CH305" i="5"/>
  <c r="W307" i="5"/>
  <c r="AE307" i="5"/>
  <c r="AM307" i="5"/>
  <c r="AU307" i="5"/>
  <c r="BC307" i="5"/>
  <c r="BK307" i="5"/>
  <c r="BS307" i="5"/>
  <c r="CA307" i="5"/>
  <c r="CI307" i="5"/>
  <c r="X309" i="5"/>
  <c r="AF309" i="5"/>
  <c r="AN309" i="5"/>
  <c r="AV309" i="5"/>
  <c r="BD309" i="5"/>
  <c r="BL309" i="5"/>
  <c r="BT309" i="5"/>
  <c r="CB309" i="5"/>
  <c r="CJ309" i="5"/>
  <c r="Y311" i="5"/>
  <c r="AG311" i="5"/>
  <c r="AO311" i="5"/>
  <c r="AW311" i="5"/>
  <c r="BE311" i="5"/>
  <c r="BM311" i="5"/>
  <c r="BU311" i="5"/>
  <c r="CC311" i="5"/>
  <c r="CK311" i="5"/>
  <c r="Z313" i="5"/>
  <c r="AH313" i="5"/>
  <c r="AP313" i="5"/>
  <c r="AX313" i="5"/>
  <c r="BF313" i="5"/>
  <c r="BN313" i="5"/>
  <c r="BV313" i="5"/>
  <c r="CD313" i="5"/>
  <c r="CL313" i="5"/>
  <c r="U333" i="5"/>
  <c r="AC333" i="5"/>
  <c r="AK333" i="5"/>
  <c r="AS333" i="5"/>
  <c r="BA333" i="5"/>
  <c r="BI333" i="5"/>
  <c r="BQ333" i="5"/>
  <c r="BY333" i="5"/>
  <c r="CG333" i="5"/>
  <c r="AR428" i="5"/>
  <c r="Z304" i="5"/>
  <c r="AH304" i="5"/>
  <c r="AP304" i="5"/>
  <c r="AX304" i="5"/>
  <c r="BF304" i="5"/>
  <c r="BN304" i="5"/>
  <c r="BV304" i="5"/>
  <c r="CD304" i="5"/>
  <c r="CL304" i="5"/>
  <c r="AA306" i="5"/>
  <c r="AI306" i="5"/>
  <c r="AQ306" i="5"/>
  <c r="AY306" i="5"/>
  <c r="BG306" i="5"/>
  <c r="BO306" i="5"/>
  <c r="BW306" i="5"/>
  <c r="CE306" i="5"/>
  <c r="CM306" i="5"/>
  <c r="AB308" i="5"/>
  <c r="AJ308" i="5"/>
  <c r="AR308" i="5"/>
  <c r="AZ308" i="5"/>
  <c r="BH308" i="5"/>
  <c r="BP308" i="5"/>
  <c r="BX308" i="5"/>
  <c r="CF308" i="5"/>
  <c r="CN308" i="5"/>
  <c r="U310" i="5"/>
  <c r="AC310" i="5"/>
  <c r="AK310" i="5"/>
  <c r="AS310" i="5"/>
  <c r="BA310" i="5"/>
  <c r="BI310" i="5"/>
  <c r="BQ310" i="5"/>
  <c r="BY310" i="5"/>
  <c r="CG310" i="5"/>
  <c r="V312" i="5"/>
  <c r="AD312" i="5"/>
  <c r="AL312" i="5"/>
  <c r="AT312" i="5"/>
  <c r="BB312" i="5"/>
  <c r="BJ312" i="5"/>
  <c r="BR312" i="5"/>
  <c r="BZ312" i="5"/>
  <c r="CH312" i="5"/>
  <c r="W305" i="5"/>
  <c r="AE305" i="5"/>
  <c r="AM305" i="5"/>
  <c r="AU305" i="5"/>
  <c r="BC305" i="5"/>
  <c r="BK305" i="5"/>
  <c r="BS305" i="5"/>
  <c r="CA305" i="5"/>
  <c r="CI305" i="5"/>
  <c r="X307" i="5"/>
  <c r="AF307" i="5"/>
  <c r="AN307" i="5"/>
  <c r="AV307" i="5"/>
  <c r="BD307" i="5"/>
  <c r="BL307" i="5"/>
  <c r="BT307" i="5"/>
  <c r="CB307" i="5"/>
  <c r="CJ307" i="5"/>
  <c r="Y309" i="5"/>
  <c r="AG309" i="5"/>
  <c r="AO309" i="5"/>
  <c r="AW309" i="5"/>
  <c r="BE309" i="5"/>
  <c r="BM309" i="5"/>
  <c r="BU309" i="5"/>
  <c r="CC309" i="5"/>
  <c r="CK309" i="5"/>
  <c r="Z311" i="5"/>
  <c r="AH311" i="5"/>
  <c r="AP311" i="5"/>
  <c r="AX311" i="5"/>
  <c r="BF311" i="5"/>
  <c r="BN311" i="5"/>
  <c r="BV311" i="5"/>
  <c r="CD311" i="5"/>
  <c r="CL311" i="5"/>
  <c r="AA313" i="5"/>
  <c r="AI313" i="5"/>
  <c r="AQ313" i="5"/>
  <c r="AY313" i="5"/>
  <c r="BG313" i="5"/>
  <c r="BO313" i="5"/>
  <c r="BW313" i="5"/>
  <c r="CE313" i="5"/>
  <c r="CM313" i="5"/>
  <c r="V333" i="5"/>
  <c r="AD333" i="5"/>
  <c r="AL333" i="5"/>
  <c r="AT333" i="5"/>
  <c r="BB333" i="5"/>
  <c r="BJ333" i="5"/>
  <c r="BR333" i="5"/>
  <c r="BZ333" i="5"/>
  <c r="CH333" i="5"/>
  <c r="AZ428" i="5"/>
  <c r="AA304" i="5"/>
  <c r="AI304" i="5"/>
  <c r="AQ304" i="5"/>
  <c r="AY304" i="5"/>
  <c r="BG304" i="5"/>
  <c r="BO304" i="5"/>
  <c r="BW304" i="5"/>
  <c r="CE304" i="5"/>
  <c r="CM304" i="5"/>
  <c r="AB306" i="5"/>
  <c r="AJ306" i="5"/>
  <c r="AR306" i="5"/>
  <c r="AZ306" i="5"/>
  <c r="BH306" i="5"/>
  <c r="BP306" i="5"/>
  <c r="BX306" i="5"/>
  <c r="CF306" i="5"/>
  <c r="CN306" i="5"/>
  <c r="U308" i="5"/>
  <c r="AC308" i="5"/>
  <c r="AK308" i="5"/>
  <c r="AS308" i="5"/>
  <c r="BA308" i="5"/>
  <c r="BI308" i="5"/>
  <c r="BQ308" i="5"/>
  <c r="BY308" i="5"/>
  <c r="CG308" i="5"/>
  <c r="V310" i="5"/>
  <c r="AD310" i="5"/>
  <c r="AL310" i="5"/>
  <c r="AT310" i="5"/>
  <c r="BB310" i="5"/>
  <c r="BJ310" i="5"/>
  <c r="BR310" i="5"/>
  <c r="BZ310" i="5"/>
  <c r="CH310" i="5"/>
  <c r="W312" i="5"/>
  <c r="AE312" i="5"/>
  <c r="AM312" i="5"/>
  <c r="AU312" i="5"/>
  <c r="BC312" i="5"/>
  <c r="BK312" i="5"/>
  <c r="BS312" i="5"/>
  <c r="CA312" i="5"/>
  <c r="CI312" i="5"/>
  <c r="AU566" i="5"/>
  <c r="X305" i="5"/>
  <c r="AF305" i="5"/>
  <c r="AN305" i="5"/>
  <c r="AV305" i="5"/>
  <c r="BD305" i="5"/>
  <c r="BL305" i="5"/>
  <c r="BT305" i="5"/>
  <c r="CB305" i="5"/>
  <c r="CJ305" i="5"/>
  <c r="Y307" i="5"/>
  <c r="AG307" i="5"/>
  <c r="AO307" i="5"/>
  <c r="AW307" i="5"/>
  <c r="BE307" i="5"/>
  <c r="BM307" i="5"/>
  <c r="BU307" i="5"/>
  <c r="CC307" i="5"/>
  <c r="CK307" i="5"/>
  <c r="Z309" i="5"/>
  <c r="AH309" i="5"/>
  <c r="AP309" i="5"/>
  <c r="AX309" i="5"/>
  <c r="BF309" i="5"/>
  <c r="BN309" i="5"/>
  <c r="BV309" i="5"/>
  <c r="CD309" i="5"/>
  <c r="CL309" i="5"/>
  <c r="AA311" i="5"/>
  <c r="AI311" i="5"/>
  <c r="AQ311" i="5"/>
  <c r="AY311" i="5"/>
  <c r="BG311" i="5"/>
  <c r="BO311" i="5"/>
  <c r="BW311" i="5"/>
  <c r="CE311" i="5"/>
  <c r="CM311" i="5"/>
  <c r="AB313" i="5"/>
  <c r="AJ313" i="5"/>
  <c r="AR313" i="5"/>
  <c r="AZ313" i="5"/>
  <c r="BH313" i="5"/>
  <c r="BP313" i="5"/>
  <c r="BX313" i="5"/>
  <c r="CF313" i="5"/>
  <c r="CN313" i="5"/>
  <c r="W333" i="5"/>
  <c r="AE333" i="5"/>
  <c r="AM333" i="5"/>
  <c r="AU333" i="5"/>
  <c r="BC333" i="5"/>
  <c r="BK333" i="5"/>
  <c r="BS333" i="5"/>
  <c r="CA333" i="5"/>
  <c r="CI333" i="5"/>
  <c r="BH428" i="5"/>
  <c r="U306" i="5"/>
  <c r="AC306" i="5"/>
  <c r="AK306" i="5"/>
  <c r="AS306" i="5"/>
  <c r="BA306" i="5"/>
  <c r="BI306" i="5"/>
  <c r="BQ306" i="5"/>
  <c r="BY306" i="5"/>
  <c r="CG306" i="5"/>
  <c r="V308" i="5"/>
  <c r="AD308" i="5"/>
  <c r="AL308" i="5"/>
  <c r="AT308" i="5"/>
  <c r="BB308" i="5"/>
  <c r="BJ308" i="5"/>
  <c r="BR308" i="5"/>
  <c r="BZ308" i="5"/>
  <c r="CH308" i="5"/>
  <c r="W310" i="5"/>
  <c r="AE310" i="5"/>
  <c r="AM310" i="5"/>
  <c r="AU310" i="5"/>
  <c r="BC310" i="5"/>
  <c r="BK310" i="5"/>
  <c r="BS310" i="5"/>
  <c r="CA310" i="5"/>
  <c r="CI310" i="5"/>
  <c r="X312" i="5"/>
  <c r="AF312" i="5"/>
  <c r="AN312" i="5"/>
  <c r="AV312" i="5"/>
  <c r="BD312" i="5"/>
  <c r="BL312" i="5"/>
  <c r="BT312" i="5"/>
  <c r="CB312" i="5"/>
  <c r="CJ312" i="5"/>
  <c r="Y305" i="5"/>
  <c r="AG305" i="5"/>
  <c r="AO305" i="5"/>
  <c r="AW305" i="5"/>
  <c r="BE305" i="5"/>
  <c r="BM305" i="5"/>
  <c r="BU305" i="5"/>
  <c r="CC305" i="5"/>
  <c r="CK305" i="5"/>
  <c r="Z307" i="5"/>
  <c r="AH307" i="5"/>
  <c r="AP307" i="5"/>
  <c r="AX307" i="5"/>
  <c r="BF307" i="5"/>
  <c r="BN307" i="5"/>
  <c r="BV307" i="5"/>
  <c r="CD307" i="5"/>
  <c r="CL307" i="5"/>
  <c r="AA309" i="5"/>
  <c r="AI309" i="5"/>
  <c r="AQ309" i="5"/>
  <c r="AY309" i="5"/>
  <c r="BG309" i="5"/>
  <c r="BO309" i="5"/>
  <c r="BW309" i="5"/>
  <c r="CE309" i="5"/>
  <c r="CM309" i="5"/>
  <c r="AB311" i="5"/>
  <c r="AJ311" i="5"/>
  <c r="AR311" i="5"/>
  <c r="AZ311" i="5"/>
  <c r="BH311" i="5"/>
  <c r="BP311" i="5"/>
  <c r="BX311" i="5"/>
  <c r="CF311" i="5"/>
  <c r="CN311" i="5"/>
  <c r="U313" i="5"/>
  <c r="AC313" i="5"/>
  <c r="AK313" i="5"/>
  <c r="AS313" i="5"/>
  <c r="BA313" i="5"/>
  <c r="BI313" i="5"/>
  <c r="BQ313" i="5"/>
  <c r="BY313" i="5"/>
  <c r="CG313" i="5"/>
  <c r="X333" i="5"/>
  <c r="AF333" i="5"/>
  <c r="AN333" i="5"/>
  <c r="AV333" i="5"/>
  <c r="BD333" i="5"/>
  <c r="BL333" i="5"/>
  <c r="BT333" i="5"/>
  <c r="CB333" i="5"/>
  <c r="CJ333" i="5"/>
  <c r="BP428" i="5"/>
  <c r="AE566" i="5"/>
  <c r="CM567" i="5" s="1"/>
  <c r="AM566" i="5"/>
  <c r="U428" i="5"/>
  <c r="AC428" i="5"/>
  <c r="AK428" i="5"/>
  <c r="AS428" i="5"/>
  <c r="BA428" i="5"/>
  <c r="BI428" i="5"/>
  <c r="BQ428" i="5"/>
  <c r="BY428" i="5"/>
  <c r="CG428" i="5"/>
  <c r="BC566" i="5"/>
  <c r="BK566" i="5"/>
  <c r="V428" i="5"/>
  <c r="AD428" i="5"/>
  <c r="AL428" i="5"/>
  <c r="AT428" i="5"/>
  <c r="BB428" i="5"/>
  <c r="BJ428" i="5"/>
  <c r="BR428" i="5"/>
  <c r="BZ428" i="5"/>
  <c r="CH428" i="5"/>
  <c r="BS566" i="5"/>
  <c r="CA566" i="5"/>
  <c r="W428" i="5"/>
  <c r="AE428" i="5"/>
  <c r="AM428" i="5"/>
  <c r="AU428" i="5"/>
  <c r="BC428" i="5"/>
  <c r="BK428" i="5"/>
  <c r="BS428" i="5"/>
  <c r="CA428" i="5"/>
  <c r="CI428" i="5"/>
  <c r="CI566" i="5"/>
  <c r="X428" i="5"/>
  <c r="AF428" i="5"/>
  <c r="AN428" i="5"/>
  <c r="AV428" i="5"/>
  <c r="BD428" i="5"/>
  <c r="BL428" i="5"/>
  <c r="BT428" i="5"/>
  <c r="CB428" i="5"/>
  <c r="CJ428" i="5"/>
  <c r="Y428" i="5"/>
  <c r="AG428" i="5"/>
  <c r="AO428" i="5"/>
  <c r="AW428" i="5"/>
  <c r="BE428" i="5"/>
  <c r="BM428" i="5"/>
  <c r="BU428" i="5"/>
  <c r="CC428" i="5"/>
  <c r="CK428" i="5"/>
  <c r="Z428" i="5"/>
  <c r="AH428" i="5"/>
  <c r="AP428" i="5"/>
  <c r="AX428" i="5"/>
  <c r="BF428" i="5"/>
  <c r="BN428" i="5"/>
  <c r="BV428" i="5"/>
  <c r="CD428" i="5"/>
  <c r="CL428" i="5"/>
  <c r="AA428" i="5"/>
  <c r="AI428" i="5"/>
  <c r="AQ428" i="5"/>
  <c r="AY428" i="5"/>
  <c r="BG428" i="5"/>
  <c r="BO428" i="5"/>
  <c r="BW428" i="5"/>
  <c r="CE428" i="5"/>
  <c r="CM428" i="5"/>
  <c r="W566" i="5"/>
  <c r="CE567" i="5" s="1"/>
  <c r="Y527" i="5"/>
  <c r="AG527" i="5"/>
  <c r="AO527" i="5"/>
  <c r="AW527" i="5"/>
  <c r="BE527" i="5"/>
  <c r="BM527" i="5"/>
  <c r="BU527" i="5"/>
  <c r="CC527" i="5"/>
  <c r="CK527" i="5"/>
  <c r="Y540" i="5"/>
  <c r="AG540" i="5"/>
  <c r="AO540" i="5"/>
  <c r="AW540" i="5"/>
  <c r="BE540" i="5"/>
  <c r="BM540" i="5"/>
  <c r="BU540" i="5"/>
  <c r="CC540" i="5"/>
  <c r="CK540" i="5"/>
  <c r="X566" i="5"/>
  <c r="CF567" i="5" s="1"/>
  <c r="AF566" i="5"/>
  <c r="CN567" i="5" s="1"/>
  <c r="AN566" i="5"/>
  <c r="AV566" i="5"/>
  <c r="BD566" i="5"/>
  <c r="BL566" i="5"/>
  <c r="BT566" i="5"/>
  <c r="CB566" i="5"/>
  <c r="CJ566" i="5"/>
  <c r="Z527" i="5"/>
  <c r="AH527" i="5"/>
  <c r="AP527" i="5"/>
  <c r="AX527" i="5"/>
  <c r="BF527" i="5"/>
  <c r="BN527" i="5"/>
  <c r="BV527" i="5"/>
  <c r="CD527" i="5"/>
  <c r="CL527" i="5"/>
  <c r="Z540" i="5"/>
  <c r="AH540" i="5"/>
  <c r="AP540" i="5"/>
  <c r="AX540" i="5"/>
  <c r="BF540" i="5"/>
  <c r="BN540" i="5"/>
  <c r="BV540" i="5"/>
  <c r="CD540" i="5"/>
  <c r="CL540" i="5"/>
  <c r="Y566" i="5"/>
  <c r="CG567" i="5" s="1"/>
  <c r="AG566" i="5"/>
  <c r="AO566" i="5"/>
  <c r="AW566" i="5"/>
  <c r="BE566" i="5"/>
  <c r="BM566" i="5"/>
  <c r="BU566" i="5"/>
  <c r="CC566" i="5"/>
  <c r="CK566" i="5"/>
  <c r="AA527" i="5"/>
  <c r="AI527" i="5"/>
  <c r="AQ527" i="5"/>
  <c r="AY527" i="5"/>
  <c r="BG527" i="5"/>
  <c r="BO527" i="5"/>
  <c r="BW527" i="5"/>
  <c r="CE527" i="5"/>
  <c r="CM527" i="5"/>
  <c r="AA540" i="5"/>
  <c r="AI540" i="5"/>
  <c r="AQ540" i="5"/>
  <c r="AY540" i="5"/>
  <c r="BG540" i="5"/>
  <c r="BO540" i="5"/>
  <c r="BW540" i="5"/>
  <c r="CE540" i="5"/>
  <c r="CM540" i="5"/>
  <c r="Z566" i="5"/>
  <c r="CH567" i="5" s="1"/>
  <c r="AH566" i="5"/>
  <c r="AP566" i="5"/>
  <c r="AX566" i="5"/>
  <c r="BF566" i="5"/>
  <c r="BN566" i="5"/>
  <c r="BV566" i="5"/>
  <c r="CD566" i="5"/>
  <c r="CL566" i="5"/>
  <c r="AB527" i="5"/>
  <c r="AJ527" i="5"/>
  <c r="AR527" i="5"/>
  <c r="AZ527" i="5"/>
  <c r="BH527" i="5"/>
  <c r="BP527" i="5"/>
  <c r="BX527" i="5"/>
  <c r="CF527" i="5"/>
  <c r="CN527" i="5"/>
  <c r="AB540" i="5"/>
  <c r="AJ540" i="5"/>
  <c r="AR540" i="5"/>
  <c r="AZ540" i="5"/>
  <c r="BH540" i="5"/>
  <c r="BP540" i="5"/>
  <c r="BX540" i="5"/>
  <c r="CF540" i="5"/>
  <c r="CN540" i="5"/>
  <c r="AA566" i="5"/>
  <c r="CI567" i="5" s="1"/>
  <c r="AI566" i="5"/>
  <c r="AQ566" i="5"/>
  <c r="AY566" i="5"/>
  <c r="BG566" i="5"/>
  <c r="BO566" i="5"/>
  <c r="BW566" i="5"/>
  <c r="CE566" i="5"/>
  <c r="CM566" i="5"/>
  <c r="U527" i="5"/>
  <c r="AC527" i="5"/>
  <c r="AK527" i="5"/>
  <c r="AS527" i="5"/>
  <c r="BA527" i="5"/>
  <c r="BI527" i="5"/>
  <c r="BQ527" i="5"/>
  <c r="BY527" i="5"/>
  <c r="CG527" i="5"/>
  <c r="U540" i="5"/>
  <c r="AC540" i="5"/>
  <c r="AK540" i="5"/>
  <c r="AS540" i="5"/>
  <c r="BA540" i="5"/>
  <c r="BI540" i="5"/>
  <c r="BQ540" i="5"/>
  <c r="BY540" i="5"/>
  <c r="CG540" i="5"/>
  <c r="AB566" i="5"/>
  <c r="CJ567" i="5" s="1"/>
  <c r="AJ566" i="5"/>
  <c r="AR566" i="5"/>
  <c r="AZ566" i="5"/>
  <c r="BH566" i="5"/>
  <c r="BP566" i="5"/>
  <c r="BX566" i="5"/>
  <c r="CF566" i="5"/>
  <c r="CN566" i="5"/>
  <c r="V527" i="5"/>
  <c r="AD527" i="5"/>
  <c r="AL527" i="5"/>
  <c r="AT527" i="5"/>
  <c r="BB527" i="5"/>
  <c r="BJ527" i="5"/>
  <c r="BR527" i="5"/>
  <c r="BZ527" i="5"/>
  <c r="CH527" i="5"/>
  <c r="V540" i="5"/>
  <c r="AD540" i="5"/>
  <c r="AL540" i="5"/>
  <c r="AT540" i="5"/>
  <c r="BB540" i="5"/>
  <c r="BJ540" i="5"/>
  <c r="BR540" i="5"/>
  <c r="BZ540" i="5"/>
  <c r="CH540" i="5"/>
  <c r="U566" i="5"/>
  <c r="AC566" i="5"/>
  <c r="CK567" i="5" s="1"/>
  <c r="AK566" i="5"/>
  <c r="AS566" i="5"/>
  <c r="BA566" i="5"/>
  <c r="BI566" i="5"/>
  <c r="BQ566" i="5"/>
  <c r="BY566" i="5"/>
  <c r="CG566" i="5"/>
  <c r="W527" i="5"/>
  <c r="AE527" i="5"/>
  <c r="AM527" i="5"/>
  <c r="AU527" i="5"/>
  <c r="BC527" i="5"/>
  <c r="BK527" i="5"/>
  <c r="BS527" i="5"/>
  <c r="CA527" i="5"/>
  <c r="CI527" i="5"/>
  <c r="W540" i="5"/>
  <c r="AE540" i="5"/>
  <c r="AM540" i="5"/>
  <c r="AU540" i="5"/>
  <c r="BC540" i="5"/>
  <c r="BK540" i="5"/>
  <c r="BS540" i="5"/>
  <c r="CA540" i="5"/>
  <c r="CI540" i="5"/>
  <c r="V566" i="5"/>
  <c r="CD567" i="5" s="1"/>
  <c r="AD566" i="5"/>
  <c r="CL567" i="5" s="1"/>
  <c r="AL566" i="5"/>
  <c r="AT566" i="5"/>
  <c r="BB566" i="5"/>
  <c r="BJ566" i="5"/>
  <c r="BR566" i="5"/>
  <c r="BZ566" i="5"/>
  <c r="CH566" i="5"/>
  <c r="BM713" i="5"/>
  <c r="X527" i="5"/>
  <c r="AF527" i="5"/>
  <c r="AN527" i="5"/>
  <c r="AV527" i="5"/>
  <c r="BD527" i="5"/>
  <c r="BL527" i="5"/>
  <c r="BT527" i="5"/>
  <c r="CB527" i="5"/>
  <c r="CJ527" i="5"/>
  <c r="X540" i="5"/>
  <c r="AF540" i="5"/>
  <c r="AN540" i="5"/>
  <c r="AV540" i="5"/>
  <c r="BD540" i="5"/>
  <c r="BL540" i="5"/>
  <c r="BT540" i="5"/>
  <c r="CB540" i="5"/>
  <c r="CJ540" i="5"/>
  <c r="BU713" i="5"/>
  <c r="CC713" i="5"/>
  <c r="CK713" i="5"/>
  <c r="AG722" i="5"/>
  <c r="AW722" i="5"/>
  <c r="BM722" i="5"/>
  <c r="CC722" i="5"/>
  <c r="Y634" i="5"/>
  <c r="Y713" i="5"/>
  <c r="AG713" i="5"/>
  <c r="AO713" i="5"/>
  <c r="AW713" i="5"/>
  <c r="BE713" i="5"/>
  <c r="X634" i="5"/>
  <c r="AF634" i="5"/>
  <c r="AN634" i="5"/>
  <c r="AV634" i="5"/>
  <c r="BD634" i="5"/>
  <c r="BL634" i="5"/>
  <c r="BT634" i="5"/>
  <c r="CB634" i="5"/>
  <c r="CJ634" i="5"/>
  <c r="U660" i="5"/>
  <c r="AC660" i="5"/>
  <c r="AK660" i="5"/>
  <c r="AS660" i="5"/>
  <c r="BA660" i="5"/>
  <c r="BI660" i="5"/>
  <c r="BQ660" i="5"/>
  <c r="BY660" i="5"/>
  <c r="CG660" i="5"/>
  <c r="AH722" i="5"/>
  <c r="AX722" i="5"/>
  <c r="BN722" i="5"/>
  <c r="CD722" i="5"/>
  <c r="Z713" i="5"/>
  <c r="AH713" i="5"/>
  <c r="AP713" i="5"/>
  <c r="AX713" i="5"/>
  <c r="BF713" i="5"/>
  <c r="BN713" i="5"/>
  <c r="BV713" i="5"/>
  <c r="CD713" i="5"/>
  <c r="CL713" i="5"/>
  <c r="AI722" i="5"/>
  <c r="AY722" i="5"/>
  <c r="BO722" i="5"/>
  <c r="CE722" i="5"/>
  <c r="AG634" i="5"/>
  <c r="AO634" i="5"/>
  <c r="AW634" i="5"/>
  <c r="BE634" i="5"/>
  <c r="BM634" i="5"/>
  <c r="BU634" i="5"/>
  <c r="CC634" i="5"/>
  <c r="CK634" i="5"/>
  <c r="V660" i="5"/>
  <c r="AD660" i="5"/>
  <c r="AL660" i="5"/>
  <c r="AT660" i="5"/>
  <c r="BB660" i="5"/>
  <c r="BJ660" i="5"/>
  <c r="BR660" i="5"/>
  <c r="BZ660" i="5"/>
  <c r="CH660" i="5"/>
  <c r="AJ722" i="5"/>
  <c r="AZ722" i="5"/>
  <c r="BP722" i="5"/>
  <c r="CF722" i="5"/>
  <c r="AA713" i="5"/>
  <c r="AI713" i="5"/>
  <c r="AQ713" i="5"/>
  <c r="AY713" i="5"/>
  <c r="BG713" i="5"/>
  <c r="BO713" i="5"/>
  <c r="BW713" i="5"/>
  <c r="CE713" i="5"/>
  <c r="CM713" i="5"/>
  <c r="AK722" i="5"/>
  <c r="BA722" i="5"/>
  <c r="BQ722" i="5"/>
  <c r="CG722" i="5"/>
  <c r="Z634" i="5"/>
  <c r="AH634" i="5"/>
  <c r="AP634" i="5"/>
  <c r="AX634" i="5"/>
  <c r="BF634" i="5"/>
  <c r="BN634" i="5"/>
  <c r="BV634" i="5"/>
  <c r="CD634" i="5"/>
  <c r="CL634" i="5"/>
  <c r="W660" i="5"/>
  <c r="AE660" i="5"/>
  <c r="AM660" i="5"/>
  <c r="AU660" i="5"/>
  <c r="BC660" i="5"/>
  <c r="BK660" i="5"/>
  <c r="BS660" i="5"/>
  <c r="CA660" i="5"/>
  <c r="CI660" i="5"/>
  <c r="AL722" i="5"/>
  <c r="BB722" i="5"/>
  <c r="BR722" i="5"/>
  <c r="CH722" i="5"/>
  <c r="AB713" i="5"/>
  <c r="AJ713" i="5"/>
  <c r="AR713" i="5"/>
  <c r="AZ713" i="5"/>
  <c r="BH713" i="5"/>
  <c r="BP713" i="5"/>
  <c r="BX713" i="5"/>
  <c r="CF713" i="5"/>
  <c r="CN713" i="5"/>
  <c r="AM722" i="5"/>
  <c r="BC722" i="5"/>
  <c r="BS722" i="5"/>
  <c r="CI722" i="5"/>
  <c r="AA634" i="5"/>
  <c r="AI634" i="5"/>
  <c r="AQ634" i="5"/>
  <c r="AY634" i="5"/>
  <c r="BG634" i="5"/>
  <c r="BO634" i="5"/>
  <c r="BW634" i="5"/>
  <c r="CE634" i="5"/>
  <c r="CM634" i="5"/>
  <c r="X660" i="5"/>
  <c r="AF660" i="5"/>
  <c r="AN660" i="5"/>
  <c r="AV660" i="5"/>
  <c r="BD660" i="5"/>
  <c r="BL660" i="5"/>
  <c r="BT660" i="5"/>
  <c r="CB660" i="5"/>
  <c r="CJ660" i="5"/>
  <c r="AN722" i="5"/>
  <c r="BD722" i="5"/>
  <c r="BT722" i="5"/>
  <c r="CJ722" i="5"/>
  <c r="U713" i="5"/>
  <c r="AC713" i="5"/>
  <c r="AK713" i="5"/>
  <c r="AS713" i="5"/>
  <c r="BA713" i="5"/>
  <c r="BI713" i="5"/>
  <c r="BQ713" i="5"/>
  <c r="BY713" i="5"/>
  <c r="CG713" i="5"/>
  <c r="AO722" i="5"/>
  <c r="BE722" i="5"/>
  <c r="BU722" i="5"/>
  <c r="CK722" i="5"/>
  <c r="AB634" i="5"/>
  <c r="AJ634" i="5"/>
  <c r="AR634" i="5"/>
  <c r="AZ634" i="5"/>
  <c r="BH634" i="5"/>
  <c r="BP634" i="5"/>
  <c r="BX634" i="5"/>
  <c r="CF634" i="5"/>
  <c r="CN634" i="5"/>
  <c r="Y660" i="5"/>
  <c r="AG660" i="5"/>
  <c r="AO660" i="5"/>
  <c r="AW660" i="5"/>
  <c r="BE660" i="5"/>
  <c r="BM660" i="5"/>
  <c r="BU660" i="5"/>
  <c r="CC660" i="5"/>
  <c r="CK660" i="5"/>
  <c r="AP722" i="5"/>
  <c r="BF722" i="5"/>
  <c r="BV722" i="5"/>
  <c r="CL722" i="5"/>
  <c r="V713" i="5"/>
  <c r="AD713" i="5"/>
  <c r="AL713" i="5"/>
  <c r="AT713" i="5"/>
  <c r="BB713" i="5"/>
  <c r="BJ713" i="5"/>
  <c r="BR713" i="5"/>
  <c r="BZ713" i="5"/>
  <c r="CH713" i="5"/>
  <c r="AQ722" i="5"/>
  <c r="BG722" i="5"/>
  <c r="BW722" i="5"/>
  <c r="CM722" i="5"/>
  <c r="U634" i="5"/>
  <c r="AC634" i="5"/>
  <c r="AK634" i="5"/>
  <c r="AS634" i="5"/>
  <c r="BA634" i="5"/>
  <c r="BI634" i="5"/>
  <c r="BQ634" i="5"/>
  <c r="BY634" i="5"/>
  <c r="CG634" i="5"/>
  <c r="Z660" i="5"/>
  <c r="AH660" i="5"/>
  <c r="AP660" i="5"/>
  <c r="AX660" i="5"/>
  <c r="BF660" i="5"/>
  <c r="BN660" i="5"/>
  <c r="BV660" i="5"/>
  <c r="CD660" i="5"/>
  <c r="CL660" i="5"/>
  <c r="AR722" i="5"/>
  <c r="BH722" i="5"/>
  <c r="BX722" i="5"/>
  <c r="CN722" i="5"/>
  <c r="W713" i="5"/>
  <c r="AE713" i="5"/>
  <c r="AM713" i="5"/>
  <c r="AU713" i="5"/>
  <c r="BC713" i="5"/>
  <c r="BK713" i="5"/>
  <c r="BS713" i="5"/>
  <c r="CA713" i="5"/>
  <c r="CI713" i="5"/>
  <c r="AS722" i="5"/>
  <c r="BI722" i="5"/>
  <c r="BY722" i="5"/>
  <c r="V634" i="5"/>
  <c r="AD634" i="5"/>
  <c r="AL634" i="5"/>
  <c r="AT634" i="5"/>
  <c r="BB634" i="5"/>
  <c r="BJ634" i="5"/>
  <c r="BR634" i="5"/>
  <c r="BZ634" i="5"/>
  <c r="CH634" i="5"/>
  <c r="AA660" i="5"/>
  <c r="AI660" i="5"/>
  <c r="AQ660" i="5"/>
  <c r="AY660" i="5"/>
  <c r="BG660" i="5"/>
  <c r="BO660" i="5"/>
  <c r="BW660" i="5"/>
  <c r="CE660" i="5"/>
  <c r="CM660" i="5"/>
  <c r="AT722" i="5"/>
  <c r="BJ722" i="5"/>
  <c r="BZ722" i="5"/>
  <c r="BZ819" i="5"/>
  <c r="X713" i="5"/>
  <c r="AF713" i="5"/>
  <c r="AN713" i="5"/>
  <c r="AV713" i="5"/>
  <c r="BD713" i="5"/>
  <c r="BL713" i="5"/>
  <c r="BT713" i="5"/>
  <c r="CB713" i="5"/>
  <c r="CJ713" i="5"/>
  <c r="AU722" i="5"/>
  <c r="BK722" i="5"/>
  <c r="CA722" i="5"/>
  <c r="W634" i="5"/>
  <c r="AE634" i="5"/>
  <c r="AM634" i="5"/>
  <c r="AU634" i="5"/>
  <c r="BC634" i="5"/>
  <c r="BK634" i="5"/>
  <c r="BS634" i="5"/>
  <c r="CA634" i="5"/>
  <c r="CI634" i="5"/>
  <c r="AB660" i="5"/>
  <c r="AJ660" i="5"/>
  <c r="AR660" i="5"/>
  <c r="AZ660" i="5"/>
  <c r="BH660" i="5"/>
  <c r="BP660" i="5"/>
  <c r="BX660" i="5"/>
  <c r="CF660" i="5"/>
  <c r="CN660" i="5"/>
  <c r="W722" i="5"/>
  <c r="V722" i="5"/>
  <c r="U722" i="5"/>
  <c r="U739" i="5"/>
  <c r="AF722" i="5"/>
  <c r="AE722" i="5"/>
  <c r="AD722" i="5"/>
  <c r="AC722" i="5"/>
  <c r="AB722" i="5"/>
  <c r="AA722" i="5"/>
  <c r="Z722" i="5"/>
  <c r="Y722" i="5"/>
  <c r="X722" i="5"/>
  <c r="AV722" i="5"/>
  <c r="BL722" i="5"/>
  <c r="CB722" i="5"/>
  <c r="AL819" i="5"/>
  <c r="CD819" i="5"/>
  <c r="AP819" i="5"/>
  <c r="CH819" i="5"/>
  <c r="AT819" i="5"/>
  <c r="CL819" i="5"/>
  <c r="AX819" i="5"/>
  <c r="BX948" i="5"/>
  <c r="BB819" i="5"/>
  <c r="BF819" i="5"/>
  <c r="BJ819" i="5"/>
  <c r="V819" i="5"/>
  <c r="BN819" i="5"/>
  <c r="U750" i="5"/>
  <c r="Z819" i="5"/>
  <c r="BR819" i="5"/>
  <c r="AD819" i="5"/>
  <c r="BV819" i="5"/>
  <c r="AH819" i="5"/>
  <c r="U819" i="5"/>
  <c r="AC819" i="5"/>
  <c r="AK819" i="5"/>
  <c r="AS819" i="5"/>
  <c r="AS827" i="5" s="1"/>
  <c r="BA819" i="5"/>
  <c r="BI819" i="5"/>
  <c r="BQ819" i="5"/>
  <c r="BY819" i="5"/>
  <c r="CG819" i="5"/>
  <c r="CF948" i="5"/>
  <c r="CF955" i="5" s="1"/>
  <c r="CN948" i="5"/>
  <c r="CN955" i="5" s="1"/>
  <c r="W819" i="5"/>
  <c r="AE819" i="5"/>
  <c r="AM819" i="5"/>
  <c r="AU819" i="5"/>
  <c r="BC819" i="5"/>
  <c r="BK819" i="5"/>
  <c r="BS819" i="5"/>
  <c r="CA819" i="5"/>
  <c r="CI819" i="5"/>
  <c r="X819" i="5"/>
  <c r="AF819" i="5"/>
  <c r="AF827" i="5" s="1"/>
  <c r="AN819" i="5"/>
  <c r="AV819" i="5"/>
  <c r="AV827" i="5" s="1"/>
  <c r="BD819" i="5"/>
  <c r="BL819" i="5"/>
  <c r="BT819" i="5"/>
  <c r="CB819" i="5"/>
  <c r="CB827" i="5" s="1"/>
  <c r="CJ819" i="5"/>
  <c r="Y819" i="5"/>
  <c r="AG819" i="5"/>
  <c r="AO819" i="5"/>
  <c r="AW819" i="5"/>
  <c r="BE819" i="5"/>
  <c r="BM819" i="5"/>
  <c r="BU819" i="5"/>
  <c r="CC819" i="5"/>
  <c r="CK819" i="5"/>
  <c r="AB948" i="5"/>
  <c r="AJ948" i="5"/>
  <c r="AR948" i="5"/>
  <c r="AA819" i="5"/>
  <c r="AA827" i="5" s="1"/>
  <c r="AI819" i="5"/>
  <c r="AQ819" i="5"/>
  <c r="AY819" i="5"/>
  <c r="BG819" i="5"/>
  <c r="BG827" i="5" s="1"/>
  <c r="BO819" i="5"/>
  <c r="BW819" i="5"/>
  <c r="CE819" i="5"/>
  <c r="CM819" i="5"/>
  <c r="AZ948" i="5"/>
  <c r="BH948" i="5"/>
  <c r="AB819" i="5"/>
  <c r="AJ819" i="5"/>
  <c r="AR819" i="5"/>
  <c r="AZ819" i="5"/>
  <c r="BH819" i="5"/>
  <c r="BP819" i="5"/>
  <c r="BX819" i="5"/>
  <c r="CF819" i="5"/>
  <c r="CF827" i="5" s="1"/>
  <c r="CN819" i="5"/>
  <c r="BP948" i="5"/>
  <c r="U948" i="5"/>
  <c r="AC948" i="5"/>
  <c r="AK948" i="5"/>
  <c r="AS948" i="5"/>
  <c r="BA948" i="5"/>
  <c r="BI948" i="5"/>
  <c r="BQ948" i="5"/>
  <c r="BY948" i="5"/>
  <c r="CG948" i="5"/>
  <c r="CG955" i="5" s="1"/>
  <c r="V948" i="5"/>
  <c r="AD948" i="5"/>
  <c r="AL948" i="5"/>
  <c r="AT948" i="5"/>
  <c r="BB948" i="5"/>
  <c r="BJ948" i="5"/>
  <c r="BR948" i="5"/>
  <c r="BZ948" i="5"/>
  <c r="CH948" i="5"/>
  <c r="CH955" i="5" s="1"/>
  <c r="Z1023" i="5"/>
  <c r="W948" i="5"/>
  <c r="AE948" i="5"/>
  <c r="AM948" i="5"/>
  <c r="AU948" i="5"/>
  <c r="BC948" i="5"/>
  <c r="BK948" i="5"/>
  <c r="BS948" i="5"/>
  <c r="CA948" i="5"/>
  <c r="CI948" i="5"/>
  <c r="CI955" i="5" s="1"/>
  <c r="AH1023" i="5"/>
  <c r="AP1023" i="5"/>
  <c r="W1069" i="5"/>
  <c r="X948" i="5"/>
  <c r="AF948" i="5"/>
  <c r="AN948" i="5"/>
  <c r="AV948" i="5"/>
  <c r="BD948" i="5"/>
  <c r="BL948" i="5"/>
  <c r="BT948" i="5"/>
  <c r="CB948" i="5"/>
  <c r="CJ948" i="5"/>
  <c r="CJ955" i="5" s="1"/>
  <c r="AX1023" i="5"/>
  <c r="BF1023" i="5"/>
  <c r="Y948" i="5"/>
  <c r="AG948" i="5"/>
  <c r="AO948" i="5"/>
  <c r="AW948" i="5"/>
  <c r="BE948" i="5"/>
  <c r="BM948" i="5"/>
  <c r="BU948" i="5"/>
  <c r="CC948" i="5"/>
  <c r="CK948" i="5"/>
  <c r="CK955" i="5" s="1"/>
  <c r="BN1023" i="5"/>
  <c r="BV1023" i="5"/>
  <c r="Z948" i="5"/>
  <c r="AH948" i="5"/>
  <c r="AP948" i="5"/>
  <c r="AX948" i="5"/>
  <c r="BF948" i="5"/>
  <c r="BN948" i="5"/>
  <c r="BV948" i="5"/>
  <c r="CD948" i="5"/>
  <c r="CD955" i="5" s="1"/>
  <c r="CL948" i="5"/>
  <c r="CL955" i="5" s="1"/>
  <c r="CD1023" i="5"/>
  <c r="CL1023" i="5"/>
  <c r="AA948" i="5"/>
  <c r="AI948" i="5"/>
  <c r="AQ948" i="5"/>
  <c r="AY948" i="5"/>
  <c r="BG948" i="5"/>
  <c r="BO948" i="5"/>
  <c r="BW948" i="5"/>
  <c r="CE948" i="5"/>
  <c r="CE955" i="5" s="1"/>
  <c r="CM948" i="5"/>
  <c r="CM955" i="5" s="1"/>
  <c r="U1043" i="5"/>
  <c r="AC1043" i="5"/>
  <c r="AK1043" i="5"/>
  <c r="AS1043" i="5"/>
  <c r="BA1043" i="5"/>
  <c r="BI1043" i="5"/>
  <c r="BQ1043" i="5"/>
  <c r="BY1043" i="5"/>
  <c r="CG1043" i="5"/>
  <c r="V1055" i="5"/>
  <c r="AD1055" i="5"/>
  <c r="AL1055" i="5"/>
  <c r="AT1055" i="5"/>
  <c r="BB1055" i="5"/>
  <c r="BJ1055" i="5"/>
  <c r="BR1055" i="5"/>
  <c r="BZ1055" i="5"/>
  <c r="CH1055" i="5"/>
  <c r="BS1069" i="5"/>
  <c r="AA1023" i="5"/>
  <c r="AI1023" i="5"/>
  <c r="AQ1023" i="5"/>
  <c r="AY1023" i="5"/>
  <c r="BG1023" i="5"/>
  <c r="BO1023" i="5"/>
  <c r="BW1023" i="5"/>
  <c r="CE1023" i="5"/>
  <c r="CM1023" i="5"/>
  <c r="V1043" i="5"/>
  <c r="AD1043" i="5"/>
  <c r="AL1043" i="5"/>
  <c r="AT1043" i="5"/>
  <c r="BB1043" i="5"/>
  <c r="BJ1043" i="5"/>
  <c r="BR1043" i="5"/>
  <c r="BZ1043" i="5"/>
  <c r="CH1043" i="5"/>
  <c r="W1055" i="5"/>
  <c r="AE1055" i="5"/>
  <c r="AM1055" i="5"/>
  <c r="AU1055" i="5"/>
  <c r="BC1055" i="5"/>
  <c r="BK1055" i="5"/>
  <c r="BS1055" i="5"/>
  <c r="CA1055" i="5"/>
  <c r="CI1055" i="5"/>
  <c r="AE1069" i="5"/>
  <c r="CA1069" i="5"/>
  <c r="AB1023" i="5"/>
  <c r="AJ1023" i="5"/>
  <c r="AR1023" i="5"/>
  <c r="AZ1023" i="5"/>
  <c r="BH1023" i="5"/>
  <c r="BP1023" i="5"/>
  <c r="BX1023" i="5"/>
  <c r="CF1023" i="5"/>
  <c r="CN1023" i="5"/>
  <c r="W1043" i="5"/>
  <c r="AE1043" i="5"/>
  <c r="AM1043" i="5"/>
  <c r="AU1043" i="5"/>
  <c r="BC1043" i="5"/>
  <c r="BK1043" i="5"/>
  <c r="BS1043" i="5"/>
  <c r="CA1043" i="5"/>
  <c r="CI1043" i="5"/>
  <c r="X1055" i="5"/>
  <c r="AF1055" i="5"/>
  <c r="AN1055" i="5"/>
  <c r="AV1055" i="5"/>
  <c r="BD1055" i="5"/>
  <c r="BL1055" i="5"/>
  <c r="BT1055" i="5"/>
  <c r="CB1055" i="5"/>
  <c r="CJ1055" i="5"/>
  <c r="CI1069" i="5"/>
  <c r="U1023" i="5"/>
  <c r="AC1023" i="5"/>
  <c r="AK1023" i="5"/>
  <c r="AS1023" i="5"/>
  <c r="BA1023" i="5"/>
  <c r="BI1023" i="5"/>
  <c r="BQ1023" i="5"/>
  <c r="BY1023" i="5"/>
  <c r="CG1023" i="5"/>
  <c r="CK1055" i="5"/>
  <c r="AM1069" i="5"/>
  <c r="X1043" i="5"/>
  <c r="AF1043" i="5"/>
  <c r="AN1043" i="5"/>
  <c r="AV1043" i="5"/>
  <c r="BD1043" i="5"/>
  <c r="BL1043" i="5"/>
  <c r="BT1043" i="5"/>
  <c r="CB1043" i="5"/>
  <c r="CJ1043" i="5"/>
  <c r="Y1055" i="5"/>
  <c r="AG1055" i="5"/>
  <c r="AO1055" i="5"/>
  <c r="AW1055" i="5"/>
  <c r="BE1055" i="5"/>
  <c r="BM1055" i="5"/>
  <c r="BU1055" i="5"/>
  <c r="CC1055" i="5"/>
  <c r="CL1055" i="5"/>
  <c r="V1023" i="5"/>
  <c r="AD1023" i="5"/>
  <c r="AL1023" i="5"/>
  <c r="AT1023" i="5"/>
  <c r="BB1023" i="5"/>
  <c r="BJ1023" i="5"/>
  <c r="BR1023" i="5"/>
  <c r="BZ1023" i="5"/>
  <c r="CH1023" i="5"/>
  <c r="CM1055" i="5"/>
  <c r="CL1130" i="5"/>
  <c r="Y1043" i="5"/>
  <c r="AG1043" i="5"/>
  <c r="AO1043" i="5"/>
  <c r="AW1043" i="5"/>
  <c r="BE1043" i="5"/>
  <c r="BM1043" i="5"/>
  <c r="BU1043" i="5"/>
  <c r="CC1043" i="5"/>
  <c r="CK1043" i="5"/>
  <c r="Z1055" i="5"/>
  <c r="AH1055" i="5"/>
  <c r="AP1055" i="5"/>
  <c r="AX1055" i="5"/>
  <c r="BF1055" i="5"/>
  <c r="BN1055" i="5"/>
  <c r="BV1055" i="5"/>
  <c r="CD1055" i="5"/>
  <c r="AU1069" i="5"/>
  <c r="Z1193" i="5"/>
  <c r="W1023" i="5"/>
  <c r="AE1023" i="5"/>
  <c r="AM1023" i="5"/>
  <c r="AU1023" i="5"/>
  <c r="BC1023" i="5"/>
  <c r="BK1023" i="5"/>
  <c r="BS1023" i="5"/>
  <c r="CA1023" i="5"/>
  <c r="CI1023" i="5"/>
  <c r="Z1043" i="5"/>
  <c r="AH1043" i="5"/>
  <c r="AP1043" i="5"/>
  <c r="AX1043" i="5"/>
  <c r="BF1043" i="5"/>
  <c r="BN1043" i="5"/>
  <c r="BV1043" i="5"/>
  <c r="CD1043" i="5"/>
  <c r="CL1043" i="5"/>
  <c r="AA1055" i="5"/>
  <c r="AI1055" i="5"/>
  <c r="AQ1055" i="5"/>
  <c r="AY1055" i="5"/>
  <c r="BG1055" i="5"/>
  <c r="BO1055" i="5"/>
  <c r="BW1055" i="5"/>
  <c r="CE1055" i="5"/>
  <c r="AL1169" i="5"/>
  <c r="X1023" i="5"/>
  <c r="AF1023" i="5"/>
  <c r="AN1023" i="5"/>
  <c r="AV1023" i="5"/>
  <c r="BD1023" i="5"/>
  <c r="BL1023" i="5"/>
  <c r="BT1023" i="5"/>
  <c r="CB1023" i="5"/>
  <c r="CJ1023" i="5"/>
  <c r="BC1069" i="5"/>
  <c r="AA1043" i="5"/>
  <c r="AI1043" i="5"/>
  <c r="AQ1043" i="5"/>
  <c r="AY1043" i="5"/>
  <c r="BG1043" i="5"/>
  <c r="BO1043" i="5"/>
  <c r="BW1043" i="5"/>
  <c r="CE1043" i="5"/>
  <c r="CM1043" i="5"/>
  <c r="AB1055" i="5"/>
  <c r="AJ1055" i="5"/>
  <c r="AR1055" i="5"/>
  <c r="AZ1055" i="5"/>
  <c r="BH1055" i="5"/>
  <c r="BP1055" i="5"/>
  <c r="BX1055" i="5"/>
  <c r="CF1055" i="5"/>
  <c r="Y1023" i="5"/>
  <c r="AG1023" i="5"/>
  <c r="AO1023" i="5"/>
  <c r="AW1023" i="5"/>
  <c r="BE1023" i="5"/>
  <c r="BM1023" i="5"/>
  <c r="BU1023" i="5"/>
  <c r="CC1023" i="5"/>
  <c r="CK1023" i="5"/>
  <c r="AB1043" i="5"/>
  <c r="AJ1043" i="5"/>
  <c r="AR1043" i="5"/>
  <c r="AZ1043" i="5"/>
  <c r="BH1043" i="5"/>
  <c r="BP1043" i="5"/>
  <c r="BX1043" i="5"/>
  <c r="CF1043" i="5"/>
  <c r="CN1043" i="5"/>
  <c r="U1055" i="5"/>
  <c r="AC1055" i="5"/>
  <c r="AK1055" i="5"/>
  <c r="AS1055" i="5"/>
  <c r="BA1055" i="5"/>
  <c r="BI1055" i="5"/>
  <c r="BQ1055" i="5"/>
  <c r="BY1055" i="5"/>
  <c r="CG1055" i="5"/>
  <c r="BK1069" i="5"/>
  <c r="AA1086" i="5"/>
  <c r="AI1086" i="5"/>
  <c r="AQ1086" i="5"/>
  <c r="AY1086" i="5"/>
  <c r="BG1086" i="5"/>
  <c r="BO1086" i="5"/>
  <c r="BW1086" i="5"/>
  <c r="CE1086" i="5"/>
  <c r="CM1086" i="5"/>
  <c r="X1091" i="5"/>
  <c r="AF1091" i="5"/>
  <c r="AN1091" i="5"/>
  <c r="AV1091" i="5"/>
  <c r="BD1091" i="5"/>
  <c r="BL1091" i="5"/>
  <c r="BT1091" i="5"/>
  <c r="CB1091" i="5"/>
  <c r="CJ1091" i="5"/>
  <c r="U1095" i="5"/>
  <c r="AC1095" i="5"/>
  <c r="AK1095" i="5"/>
  <c r="AS1095" i="5"/>
  <c r="BA1095" i="5"/>
  <c r="BI1095" i="5"/>
  <c r="BQ1095" i="5"/>
  <c r="BY1095" i="5"/>
  <c r="CG1095" i="5"/>
  <c r="Z1101" i="5"/>
  <c r="AH1101" i="5"/>
  <c r="AP1101" i="5"/>
  <c r="AX1101" i="5"/>
  <c r="BF1101" i="5"/>
  <c r="BN1101" i="5"/>
  <c r="BV1101" i="5"/>
  <c r="CD1101" i="5"/>
  <c r="CL1101" i="5"/>
  <c r="W1108" i="5"/>
  <c r="AE1108" i="5"/>
  <c r="AM1108" i="5"/>
  <c r="AU1108" i="5"/>
  <c r="BC1108" i="5"/>
  <c r="BK1108" i="5"/>
  <c r="BS1108" i="5"/>
  <c r="CA1108" i="5"/>
  <c r="CI1108" i="5"/>
  <c r="AB1116" i="5"/>
  <c r="AJ1116" i="5"/>
  <c r="AR1116" i="5"/>
  <c r="AZ1116" i="5"/>
  <c r="BH1116" i="5"/>
  <c r="BP1116" i="5"/>
  <c r="BX1116" i="5"/>
  <c r="CF1116" i="5"/>
  <c r="CN1116" i="5"/>
  <c r="Y1121" i="5"/>
  <c r="AG1121" i="5"/>
  <c r="AO1121" i="5"/>
  <c r="AW1121" i="5"/>
  <c r="BE1121" i="5"/>
  <c r="BM1121" i="5"/>
  <c r="BU1121" i="5"/>
  <c r="CC1121" i="5"/>
  <c r="CK1121" i="5"/>
  <c r="V1125" i="5"/>
  <c r="AD1125" i="5"/>
  <c r="AL1125" i="5"/>
  <c r="AT1125" i="5"/>
  <c r="BB1125" i="5"/>
  <c r="BJ1125" i="5"/>
  <c r="BR1125" i="5"/>
  <c r="BZ1125" i="5"/>
  <c r="CH1125" i="5"/>
  <c r="AH1130" i="5"/>
  <c r="BJ1130" i="5"/>
  <c r="BX1130" i="5"/>
  <c r="CM1130" i="5"/>
  <c r="BH1146" i="5"/>
  <c r="AA1157" i="5"/>
  <c r="CM1157" i="5"/>
  <c r="AO1165" i="5"/>
  <c r="X1169" i="5"/>
  <c r="AN1169" i="5"/>
  <c r="BD1169" i="5"/>
  <c r="BT1169" i="5"/>
  <c r="CJ1169" i="5"/>
  <c r="AT1169" i="5"/>
  <c r="AW1193" i="5"/>
  <c r="X1069" i="5"/>
  <c r="AF1069" i="5"/>
  <c r="AN1069" i="5"/>
  <c r="AV1069" i="5"/>
  <c r="BD1069" i="5"/>
  <c r="BL1069" i="5"/>
  <c r="BT1069" i="5"/>
  <c r="CB1069" i="5"/>
  <c r="CJ1069" i="5"/>
  <c r="AI1130" i="5"/>
  <c r="AJ1146" i="5"/>
  <c r="BI1146" i="5"/>
  <c r="CN1146" i="5"/>
  <c r="BB1169" i="5"/>
  <c r="CG1193" i="5"/>
  <c r="AB1086" i="5"/>
  <c r="AJ1086" i="5"/>
  <c r="AR1086" i="5"/>
  <c r="AZ1086" i="5"/>
  <c r="BH1086" i="5"/>
  <c r="BP1086" i="5"/>
  <c r="BX1086" i="5"/>
  <c r="CF1086" i="5"/>
  <c r="CN1086" i="5"/>
  <c r="Y1091" i="5"/>
  <c r="AG1091" i="5"/>
  <c r="AO1091" i="5"/>
  <c r="AW1091" i="5"/>
  <c r="BE1091" i="5"/>
  <c r="BM1091" i="5"/>
  <c r="BU1091" i="5"/>
  <c r="CC1091" i="5"/>
  <c r="CK1091" i="5"/>
  <c r="V1095" i="5"/>
  <c r="AD1095" i="5"/>
  <c r="AL1095" i="5"/>
  <c r="AT1095" i="5"/>
  <c r="BB1095" i="5"/>
  <c r="BJ1095" i="5"/>
  <c r="BR1095" i="5"/>
  <c r="BZ1095" i="5"/>
  <c r="CH1095" i="5"/>
  <c r="AA1101" i="5"/>
  <c r="AI1101" i="5"/>
  <c r="AQ1101" i="5"/>
  <c r="AY1101" i="5"/>
  <c r="BG1101" i="5"/>
  <c r="BO1101" i="5"/>
  <c r="BW1101" i="5"/>
  <c r="CE1101" i="5"/>
  <c r="CM1101" i="5"/>
  <c r="X1108" i="5"/>
  <c r="AF1108" i="5"/>
  <c r="AN1108" i="5"/>
  <c r="AV1108" i="5"/>
  <c r="BD1108" i="5"/>
  <c r="BL1108" i="5"/>
  <c r="BT1108" i="5"/>
  <c r="CB1108" i="5"/>
  <c r="CJ1108" i="5"/>
  <c r="U1116" i="5"/>
  <c r="AC1116" i="5"/>
  <c r="AK1116" i="5"/>
  <c r="AS1116" i="5"/>
  <c r="BA1116" i="5"/>
  <c r="BI1116" i="5"/>
  <c r="BQ1116" i="5"/>
  <c r="BY1116" i="5"/>
  <c r="CG1116" i="5"/>
  <c r="Z1121" i="5"/>
  <c r="AH1121" i="5"/>
  <c r="AP1121" i="5"/>
  <c r="AX1121" i="5"/>
  <c r="BF1121" i="5"/>
  <c r="BN1121" i="5"/>
  <c r="BV1121" i="5"/>
  <c r="CD1121" i="5"/>
  <c r="CL1121" i="5"/>
  <c r="W1125" i="5"/>
  <c r="AE1125" i="5"/>
  <c r="AM1125" i="5"/>
  <c r="AU1125" i="5"/>
  <c r="BC1125" i="5"/>
  <c r="BK1125" i="5"/>
  <c r="BS1125" i="5"/>
  <c r="CA1125" i="5"/>
  <c r="CI1125" i="5"/>
  <c r="AX1130" i="5"/>
  <c r="BZ1130" i="5"/>
  <c r="CN1130" i="5"/>
  <c r="AK1146" i="5"/>
  <c r="BK1146" i="5"/>
  <c r="AI1157" i="5"/>
  <c r="AW1165" i="5"/>
  <c r="Z1169" i="5"/>
  <c r="AP1169" i="5"/>
  <c r="BF1169" i="5"/>
  <c r="BV1169" i="5"/>
  <c r="CL1169" i="5"/>
  <c r="BJ1169" i="5"/>
  <c r="Y1069" i="5"/>
  <c r="AG1069" i="5"/>
  <c r="AO1069" i="5"/>
  <c r="AW1069" i="5"/>
  <c r="BE1069" i="5"/>
  <c r="BM1069" i="5"/>
  <c r="BU1069" i="5"/>
  <c r="CC1069" i="5"/>
  <c r="CK1069" i="5"/>
  <c r="V1130" i="5"/>
  <c r="AJ1130" i="5"/>
  <c r="AY1130" i="5"/>
  <c r="AM1146" i="5"/>
  <c r="AA1169" i="5"/>
  <c r="AQ1169" i="5"/>
  <c r="BG1169" i="5"/>
  <c r="BW1169" i="5"/>
  <c r="CM1169" i="5"/>
  <c r="BR1169" i="5"/>
  <c r="U1086" i="5"/>
  <c r="AC1086" i="5"/>
  <c r="AK1086" i="5"/>
  <c r="AS1086" i="5"/>
  <c r="BA1086" i="5"/>
  <c r="BI1086" i="5"/>
  <c r="BQ1086" i="5"/>
  <c r="BY1086" i="5"/>
  <c r="CG1086" i="5"/>
  <c r="Z1091" i="5"/>
  <c r="AH1091" i="5"/>
  <c r="AP1091" i="5"/>
  <c r="AX1091" i="5"/>
  <c r="BF1091" i="5"/>
  <c r="BN1091" i="5"/>
  <c r="BV1091" i="5"/>
  <c r="CD1091" i="5"/>
  <c r="CL1091" i="5"/>
  <c r="W1095" i="5"/>
  <c r="AE1095" i="5"/>
  <c r="AM1095" i="5"/>
  <c r="AU1095" i="5"/>
  <c r="BC1095" i="5"/>
  <c r="BK1095" i="5"/>
  <c r="BS1095" i="5"/>
  <c r="CA1095" i="5"/>
  <c r="CI1095" i="5"/>
  <c r="AB1101" i="5"/>
  <c r="AJ1101" i="5"/>
  <c r="AR1101" i="5"/>
  <c r="AZ1101" i="5"/>
  <c r="BH1101" i="5"/>
  <c r="BP1101" i="5"/>
  <c r="BX1101" i="5"/>
  <c r="CF1101" i="5"/>
  <c r="CN1101" i="5"/>
  <c r="Y1108" i="5"/>
  <c r="AG1108" i="5"/>
  <c r="AO1108" i="5"/>
  <c r="AW1108" i="5"/>
  <c r="BE1108" i="5"/>
  <c r="BM1108" i="5"/>
  <c r="BU1108" i="5"/>
  <c r="CC1108" i="5"/>
  <c r="CK1108" i="5"/>
  <c r="V1116" i="5"/>
  <c r="AD1116" i="5"/>
  <c r="AL1116" i="5"/>
  <c r="AT1116" i="5"/>
  <c r="BB1116" i="5"/>
  <c r="BJ1116" i="5"/>
  <c r="BR1116" i="5"/>
  <c r="BZ1116" i="5"/>
  <c r="CH1116" i="5"/>
  <c r="AA1121" i="5"/>
  <c r="AI1121" i="5"/>
  <c r="AQ1121" i="5"/>
  <c r="AY1121" i="5"/>
  <c r="BG1121" i="5"/>
  <c r="BO1121" i="5"/>
  <c r="BW1121" i="5"/>
  <c r="CE1121" i="5"/>
  <c r="CM1121" i="5"/>
  <c r="X1125" i="5"/>
  <c r="AF1125" i="5"/>
  <c r="AN1125" i="5"/>
  <c r="AV1125" i="5"/>
  <c r="BD1125" i="5"/>
  <c r="BL1125" i="5"/>
  <c r="BT1125" i="5"/>
  <c r="CB1125" i="5"/>
  <c r="CJ1125" i="5"/>
  <c r="BN1130" i="5"/>
  <c r="AQ1157" i="5"/>
  <c r="BE1165" i="5"/>
  <c r="AB1169" i="5"/>
  <c r="AR1169" i="5"/>
  <c r="BH1169" i="5"/>
  <c r="BX1169" i="5"/>
  <c r="CN1169" i="5"/>
  <c r="BZ1169" i="5"/>
  <c r="Z1069" i="5"/>
  <c r="AH1069" i="5"/>
  <c r="AP1069" i="5"/>
  <c r="AX1069" i="5"/>
  <c r="BF1069" i="5"/>
  <c r="BN1069" i="5"/>
  <c r="BV1069" i="5"/>
  <c r="CD1069" i="5"/>
  <c r="CL1069" i="5"/>
  <c r="AL1130" i="5"/>
  <c r="AZ1130" i="5"/>
  <c r="BO1130" i="5"/>
  <c r="BP1146" i="5"/>
  <c r="AC1169" i="5"/>
  <c r="AS1169" i="5"/>
  <c r="BI1169" i="5"/>
  <c r="BY1169" i="5"/>
  <c r="CH1169" i="5"/>
  <c r="V1086" i="5"/>
  <c r="AD1086" i="5"/>
  <c r="AL1086" i="5"/>
  <c r="AT1086" i="5"/>
  <c r="BB1086" i="5"/>
  <c r="BJ1086" i="5"/>
  <c r="BR1086" i="5"/>
  <c r="BZ1086" i="5"/>
  <c r="CH1086" i="5"/>
  <c r="AA1091" i="5"/>
  <c r="AI1091" i="5"/>
  <c r="AQ1091" i="5"/>
  <c r="AY1091" i="5"/>
  <c r="BG1091" i="5"/>
  <c r="BO1091" i="5"/>
  <c r="BW1091" i="5"/>
  <c r="CE1091" i="5"/>
  <c r="CM1091" i="5"/>
  <c r="X1095" i="5"/>
  <c r="AF1095" i="5"/>
  <c r="AN1095" i="5"/>
  <c r="AV1095" i="5"/>
  <c r="BD1095" i="5"/>
  <c r="BL1095" i="5"/>
  <c r="BT1095" i="5"/>
  <c r="CB1095" i="5"/>
  <c r="CJ1095" i="5"/>
  <c r="U1101" i="5"/>
  <c r="AC1101" i="5"/>
  <c r="AK1101" i="5"/>
  <c r="AS1101" i="5"/>
  <c r="BA1101" i="5"/>
  <c r="BI1101" i="5"/>
  <c r="BQ1101" i="5"/>
  <c r="BY1101" i="5"/>
  <c r="CG1101" i="5"/>
  <c r="Z1108" i="5"/>
  <c r="AH1108" i="5"/>
  <c r="AP1108" i="5"/>
  <c r="AX1108" i="5"/>
  <c r="BF1108" i="5"/>
  <c r="BN1108" i="5"/>
  <c r="BV1108" i="5"/>
  <c r="CD1108" i="5"/>
  <c r="CL1108" i="5"/>
  <c r="W1116" i="5"/>
  <c r="AE1116" i="5"/>
  <c r="AM1116" i="5"/>
  <c r="AU1116" i="5"/>
  <c r="BC1116" i="5"/>
  <c r="BK1116" i="5"/>
  <c r="BS1116" i="5"/>
  <c r="CA1116" i="5"/>
  <c r="CI1116" i="5"/>
  <c r="AB1121" i="5"/>
  <c r="AJ1121" i="5"/>
  <c r="AR1121" i="5"/>
  <c r="AZ1121" i="5"/>
  <c r="BH1121" i="5"/>
  <c r="BP1121" i="5"/>
  <c r="BX1121" i="5"/>
  <c r="CF1121" i="5"/>
  <c r="CN1121" i="5"/>
  <c r="Y1125" i="5"/>
  <c r="AG1125" i="5"/>
  <c r="AO1125" i="5"/>
  <c r="AW1125" i="5"/>
  <c r="BE1125" i="5"/>
  <c r="BM1125" i="5"/>
  <c r="BU1125" i="5"/>
  <c r="CC1125" i="5"/>
  <c r="CK1125" i="5"/>
  <c r="CD1130" i="5"/>
  <c r="AR1146" i="5"/>
  <c r="BQ1146" i="5"/>
  <c r="AY1157" i="5"/>
  <c r="BM1165" i="5"/>
  <c r="Y1204" i="5"/>
  <c r="AO1204" i="5"/>
  <c r="BE1204" i="5"/>
  <c r="BU1204" i="5"/>
  <c r="CK1204" i="5"/>
  <c r="AA1069" i="5"/>
  <c r="AI1069" i="5"/>
  <c r="AQ1069" i="5"/>
  <c r="AY1069" i="5"/>
  <c r="BG1069" i="5"/>
  <c r="BO1069" i="5"/>
  <c r="BW1069" i="5"/>
  <c r="CE1069" i="5"/>
  <c r="CM1069" i="5"/>
  <c r="Z1130" i="5"/>
  <c r="BB1130" i="5"/>
  <c r="BP1130" i="5"/>
  <c r="CE1130" i="5"/>
  <c r="AS1146" i="5"/>
  <c r="AE1169" i="5"/>
  <c r="AU1169" i="5"/>
  <c r="BK1169" i="5"/>
  <c r="CA1169" i="5"/>
  <c r="W1086" i="5"/>
  <c r="AE1086" i="5"/>
  <c r="AM1086" i="5"/>
  <c r="AU1086" i="5"/>
  <c r="BC1086" i="5"/>
  <c r="BK1086" i="5"/>
  <c r="BS1086" i="5"/>
  <c r="CA1086" i="5"/>
  <c r="CI1086" i="5"/>
  <c r="AB1091" i="5"/>
  <c r="AJ1091" i="5"/>
  <c r="AR1091" i="5"/>
  <c r="AZ1091" i="5"/>
  <c r="BH1091" i="5"/>
  <c r="BP1091" i="5"/>
  <c r="BX1091" i="5"/>
  <c r="CF1091" i="5"/>
  <c r="CN1091" i="5"/>
  <c r="Y1095" i="5"/>
  <c r="AG1095" i="5"/>
  <c r="AO1095" i="5"/>
  <c r="AW1095" i="5"/>
  <c r="BE1095" i="5"/>
  <c r="BM1095" i="5"/>
  <c r="BU1095" i="5"/>
  <c r="CC1095" i="5"/>
  <c r="CK1095" i="5"/>
  <c r="V1101" i="5"/>
  <c r="AD1101" i="5"/>
  <c r="AL1101" i="5"/>
  <c r="AT1101" i="5"/>
  <c r="BB1101" i="5"/>
  <c r="BJ1101" i="5"/>
  <c r="BR1101" i="5"/>
  <c r="BZ1101" i="5"/>
  <c r="CH1101" i="5"/>
  <c r="AA1108" i="5"/>
  <c r="AI1108" i="5"/>
  <c r="AQ1108" i="5"/>
  <c r="AY1108" i="5"/>
  <c r="BG1108" i="5"/>
  <c r="BO1108" i="5"/>
  <c r="BW1108" i="5"/>
  <c r="CE1108" i="5"/>
  <c r="CM1108" i="5"/>
  <c r="X1116" i="5"/>
  <c r="AF1116" i="5"/>
  <c r="AN1116" i="5"/>
  <c r="AV1116" i="5"/>
  <c r="BD1116" i="5"/>
  <c r="BL1116" i="5"/>
  <c r="BT1116" i="5"/>
  <c r="CB1116" i="5"/>
  <c r="CJ1116" i="5"/>
  <c r="U1121" i="5"/>
  <c r="AC1121" i="5"/>
  <c r="AK1121" i="5"/>
  <c r="AS1121" i="5"/>
  <c r="BA1121" i="5"/>
  <c r="BI1121" i="5"/>
  <c r="BQ1121" i="5"/>
  <c r="BY1121" i="5"/>
  <c r="CG1121" i="5"/>
  <c r="Z1125" i="5"/>
  <c r="AH1125" i="5"/>
  <c r="AP1125" i="5"/>
  <c r="AX1125" i="5"/>
  <c r="BF1125" i="5"/>
  <c r="BN1125" i="5"/>
  <c r="BV1125" i="5"/>
  <c r="CD1125" i="5"/>
  <c r="CL1125" i="5"/>
  <c r="AA1130" i="5"/>
  <c r="U1146" i="5"/>
  <c r="AU1146" i="5"/>
  <c r="BG1157" i="5"/>
  <c r="BU1165" i="5"/>
  <c r="AF1169" i="5"/>
  <c r="AV1169" i="5"/>
  <c r="BL1169" i="5"/>
  <c r="CB1169" i="5"/>
  <c r="AB1069" i="5"/>
  <c r="AJ1069" i="5"/>
  <c r="AR1069" i="5"/>
  <c r="AZ1069" i="5"/>
  <c r="BH1069" i="5"/>
  <c r="BP1069" i="5"/>
  <c r="BX1069" i="5"/>
  <c r="CF1069" i="5"/>
  <c r="CN1069" i="5"/>
  <c r="AP1130" i="5"/>
  <c r="BR1130" i="5"/>
  <c r="CF1130" i="5"/>
  <c r="W1146" i="5"/>
  <c r="BX1146" i="5"/>
  <c r="X1086" i="5"/>
  <c r="AF1086" i="5"/>
  <c r="AN1086" i="5"/>
  <c r="AV1086" i="5"/>
  <c r="BD1086" i="5"/>
  <c r="BL1086" i="5"/>
  <c r="BT1086" i="5"/>
  <c r="CB1086" i="5"/>
  <c r="CJ1086" i="5"/>
  <c r="U1091" i="5"/>
  <c r="AC1091" i="5"/>
  <c r="AK1091" i="5"/>
  <c r="AS1091" i="5"/>
  <c r="BA1091" i="5"/>
  <c r="BI1091" i="5"/>
  <c r="BQ1091" i="5"/>
  <c r="BY1091" i="5"/>
  <c r="CG1091" i="5"/>
  <c r="Z1095" i="5"/>
  <c r="AH1095" i="5"/>
  <c r="AP1095" i="5"/>
  <c r="AX1095" i="5"/>
  <c r="BF1095" i="5"/>
  <c r="BN1095" i="5"/>
  <c r="BV1095" i="5"/>
  <c r="CD1095" i="5"/>
  <c r="CL1095" i="5"/>
  <c r="W1101" i="5"/>
  <c r="AE1101" i="5"/>
  <c r="AM1101" i="5"/>
  <c r="AU1101" i="5"/>
  <c r="BC1101" i="5"/>
  <c r="BK1101" i="5"/>
  <c r="BS1101" i="5"/>
  <c r="CA1101" i="5"/>
  <c r="CI1101" i="5"/>
  <c r="AB1108" i="5"/>
  <c r="AJ1108" i="5"/>
  <c r="AR1108" i="5"/>
  <c r="AZ1108" i="5"/>
  <c r="BH1108" i="5"/>
  <c r="BP1108" i="5"/>
  <c r="BX1108" i="5"/>
  <c r="CF1108" i="5"/>
  <c r="CN1108" i="5"/>
  <c r="Y1116" i="5"/>
  <c r="AG1116" i="5"/>
  <c r="AO1116" i="5"/>
  <c r="AW1116" i="5"/>
  <c r="BE1116" i="5"/>
  <c r="BM1116" i="5"/>
  <c r="BU1116" i="5"/>
  <c r="CC1116" i="5"/>
  <c r="CK1116" i="5"/>
  <c r="V1121" i="5"/>
  <c r="AD1121" i="5"/>
  <c r="AL1121" i="5"/>
  <c r="AT1121" i="5"/>
  <c r="BB1121" i="5"/>
  <c r="BJ1121" i="5"/>
  <c r="BR1121" i="5"/>
  <c r="BZ1121" i="5"/>
  <c r="CH1121" i="5"/>
  <c r="AA1125" i="5"/>
  <c r="AI1125" i="5"/>
  <c r="AQ1125" i="5"/>
  <c r="AY1125" i="5"/>
  <c r="BG1125" i="5"/>
  <c r="BO1125" i="5"/>
  <c r="BW1125" i="5"/>
  <c r="CE1125" i="5"/>
  <c r="CM1125" i="5"/>
  <c r="AB1130" i="5"/>
  <c r="AQ1130" i="5"/>
  <c r="BY1146" i="5"/>
  <c r="BO1157" i="5"/>
  <c r="CC1165" i="5"/>
  <c r="AH1169" i="5"/>
  <c r="AX1169" i="5"/>
  <c r="BN1169" i="5"/>
  <c r="CD1169" i="5"/>
  <c r="AK1192" i="5"/>
  <c r="U1069" i="5"/>
  <c r="AC1069" i="5"/>
  <c r="AK1069" i="5"/>
  <c r="AS1069" i="5"/>
  <c r="BA1069" i="5"/>
  <c r="BI1069" i="5"/>
  <c r="BQ1069" i="5"/>
  <c r="BY1069" i="5"/>
  <c r="CG1069" i="5"/>
  <c r="CN1125" i="5"/>
  <c r="BF1130" i="5"/>
  <c r="CH1130" i="5"/>
  <c r="AZ1146" i="5"/>
  <c r="AI1169" i="5"/>
  <c r="AY1169" i="5"/>
  <c r="BO1169" i="5"/>
  <c r="CE1169" i="5"/>
  <c r="AV1192" i="5"/>
  <c r="Y1086" i="5"/>
  <c r="AG1086" i="5"/>
  <c r="AO1086" i="5"/>
  <c r="AW1086" i="5"/>
  <c r="BE1086" i="5"/>
  <c r="BM1086" i="5"/>
  <c r="BU1086" i="5"/>
  <c r="CC1086" i="5"/>
  <c r="CK1086" i="5"/>
  <c r="V1091" i="5"/>
  <c r="AD1091" i="5"/>
  <c r="AL1091" i="5"/>
  <c r="AT1091" i="5"/>
  <c r="BB1091" i="5"/>
  <c r="BJ1091" i="5"/>
  <c r="BR1091" i="5"/>
  <c r="BZ1091" i="5"/>
  <c r="CH1091" i="5"/>
  <c r="AA1095" i="5"/>
  <c r="AI1095" i="5"/>
  <c r="AQ1095" i="5"/>
  <c r="AY1095" i="5"/>
  <c r="BG1095" i="5"/>
  <c r="BO1095" i="5"/>
  <c r="BW1095" i="5"/>
  <c r="CE1095" i="5"/>
  <c r="CM1095" i="5"/>
  <c r="X1101" i="5"/>
  <c r="AF1101" i="5"/>
  <c r="AN1101" i="5"/>
  <c r="AV1101" i="5"/>
  <c r="BD1101" i="5"/>
  <c r="BL1101" i="5"/>
  <c r="BT1101" i="5"/>
  <c r="CB1101" i="5"/>
  <c r="CJ1101" i="5"/>
  <c r="U1108" i="5"/>
  <c r="AC1108" i="5"/>
  <c r="AK1108" i="5"/>
  <c r="AS1108" i="5"/>
  <c r="BA1108" i="5"/>
  <c r="BI1108" i="5"/>
  <c r="BQ1108" i="5"/>
  <c r="BY1108" i="5"/>
  <c r="CG1108" i="5"/>
  <c r="Z1116" i="5"/>
  <c r="AH1116" i="5"/>
  <c r="AP1116" i="5"/>
  <c r="AX1116" i="5"/>
  <c r="BF1116" i="5"/>
  <c r="BN1116" i="5"/>
  <c r="BV1116" i="5"/>
  <c r="CD1116" i="5"/>
  <c r="CL1116" i="5"/>
  <c r="W1121" i="5"/>
  <c r="AE1121" i="5"/>
  <c r="AM1121" i="5"/>
  <c r="AU1121" i="5"/>
  <c r="BC1121" i="5"/>
  <c r="BK1121" i="5"/>
  <c r="BS1121" i="5"/>
  <c r="CA1121" i="5"/>
  <c r="CI1121" i="5"/>
  <c r="AB1125" i="5"/>
  <c r="AJ1125" i="5"/>
  <c r="AR1125" i="5"/>
  <c r="AZ1125" i="5"/>
  <c r="BH1125" i="5"/>
  <c r="BP1125" i="5"/>
  <c r="BX1125" i="5"/>
  <c r="CF1125" i="5"/>
  <c r="AD1130" i="5"/>
  <c r="AR1130" i="5"/>
  <c r="BG1130" i="5"/>
  <c r="AB1146" i="5"/>
  <c r="BA1146" i="5"/>
  <c r="BW1157" i="5"/>
  <c r="Y1165" i="5"/>
  <c r="CK1165" i="5"/>
  <c r="AJ1169" i="5"/>
  <c r="AZ1169" i="5"/>
  <c r="BP1169" i="5"/>
  <c r="CF1169" i="5"/>
  <c r="BH1192" i="5"/>
  <c r="V1069" i="5"/>
  <c r="AD1069" i="5"/>
  <c r="AL1069" i="5"/>
  <c r="AT1069" i="5"/>
  <c r="BB1069" i="5"/>
  <c r="BJ1069" i="5"/>
  <c r="BR1069" i="5"/>
  <c r="BZ1069" i="5"/>
  <c r="CH1069" i="5"/>
  <c r="BV1130" i="5"/>
  <c r="AC1146" i="5"/>
  <c r="BC1146" i="5"/>
  <c r="CF1146" i="5"/>
  <c r="U1169" i="5"/>
  <c r="AK1169" i="5"/>
  <c r="BA1169" i="5"/>
  <c r="BQ1169" i="5"/>
  <c r="CG1169" i="5"/>
  <c r="V1169" i="5"/>
  <c r="CN1055" i="5"/>
  <c r="Z1086" i="5"/>
  <c r="AH1086" i="5"/>
  <c r="AP1086" i="5"/>
  <c r="AX1086" i="5"/>
  <c r="BF1086" i="5"/>
  <c r="BN1086" i="5"/>
  <c r="BV1086" i="5"/>
  <c r="CD1086" i="5"/>
  <c r="CL1086" i="5"/>
  <c r="W1091" i="5"/>
  <c r="AE1091" i="5"/>
  <c r="AM1091" i="5"/>
  <c r="AU1091" i="5"/>
  <c r="BC1091" i="5"/>
  <c r="BK1091" i="5"/>
  <c r="BS1091" i="5"/>
  <c r="CA1091" i="5"/>
  <c r="CI1091" i="5"/>
  <c r="AB1095" i="5"/>
  <c r="AJ1095" i="5"/>
  <c r="AR1095" i="5"/>
  <c r="AZ1095" i="5"/>
  <c r="BH1095" i="5"/>
  <c r="BP1095" i="5"/>
  <c r="BX1095" i="5"/>
  <c r="CF1095" i="5"/>
  <c r="CN1095" i="5"/>
  <c r="Y1101" i="5"/>
  <c r="AG1101" i="5"/>
  <c r="AO1101" i="5"/>
  <c r="AW1101" i="5"/>
  <c r="BE1101" i="5"/>
  <c r="BM1101" i="5"/>
  <c r="BU1101" i="5"/>
  <c r="CC1101" i="5"/>
  <c r="CK1101" i="5"/>
  <c r="V1108" i="5"/>
  <c r="AD1108" i="5"/>
  <c r="AL1108" i="5"/>
  <c r="AT1108" i="5"/>
  <c r="BB1108" i="5"/>
  <c r="BJ1108" i="5"/>
  <c r="BR1108" i="5"/>
  <c r="BZ1108" i="5"/>
  <c r="CH1108" i="5"/>
  <c r="AA1116" i="5"/>
  <c r="AI1116" i="5"/>
  <c r="AQ1116" i="5"/>
  <c r="AY1116" i="5"/>
  <c r="BG1116" i="5"/>
  <c r="BO1116" i="5"/>
  <c r="BW1116" i="5"/>
  <c r="CE1116" i="5"/>
  <c r="CM1116" i="5"/>
  <c r="X1121" i="5"/>
  <c r="AF1121" i="5"/>
  <c r="AN1121" i="5"/>
  <c r="AV1121" i="5"/>
  <c r="BD1121" i="5"/>
  <c r="BL1121" i="5"/>
  <c r="BT1121" i="5"/>
  <c r="CB1121" i="5"/>
  <c r="CJ1121" i="5"/>
  <c r="U1125" i="5"/>
  <c r="AC1125" i="5"/>
  <c r="AK1125" i="5"/>
  <c r="AS1125" i="5"/>
  <c r="BA1125" i="5"/>
  <c r="BI1125" i="5"/>
  <c r="BQ1125" i="5"/>
  <c r="BY1125" i="5"/>
  <c r="CG1125" i="5"/>
  <c r="AT1130" i="5"/>
  <c r="BH1130" i="5"/>
  <c r="BW1130" i="5"/>
  <c r="AE1146" i="5"/>
  <c r="CG1146" i="5"/>
  <c r="CE1157" i="5"/>
  <c r="AG1165" i="5"/>
  <c r="AD1169" i="5"/>
  <c r="CH1192" i="5"/>
  <c r="Y1192" i="5"/>
  <c r="AL1192" i="5"/>
  <c r="BI1192" i="5"/>
  <c r="BU1192" i="5"/>
  <c r="CI1192" i="5"/>
  <c r="CK1193" i="5"/>
  <c r="Z1204" i="5"/>
  <c r="AP1204" i="5"/>
  <c r="BF1204" i="5"/>
  <c r="BV1204" i="5"/>
  <c r="CL1204" i="5"/>
  <c r="AB1157" i="5"/>
  <c r="AJ1157" i="5"/>
  <c r="AR1157" i="5"/>
  <c r="AZ1157" i="5"/>
  <c r="BH1157" i="5"/>
  <c r="BP1157" i="5"/>
  <c r="BX1157" i="5"/>
  <c r="CF1157" i="5"/>
  <c r="CN1157" i="5"/>
  <c r="Z1165" i="5"/>
  <c r="AH1165" i="5"/>
  <c r="AP1165" i="5"/>
  <c r="AX1165" i="5"/>
  <c r="BF1165" i="5"/>
  <c r="BN1165" i="5"/>
  <c r="BV1165" i="5"/>
  <c r="CD1165" i="5"/>
  <c r="CL1165" i="5"/>
  <c r="W1169" i="5"/>
  <c r="AM1169" i="5"/>
  <c r="BC1169" i="5"/>
  <c r="BS1169" i="5"/>
  <c r="CI1169" i="5"/>
  <c r="Z1192" i="5"/>
  <c r="AW1192" i="5"/>
  <c r="BJ1192" i="5"/>
  <c r="BV1192" i="5"/>
  <c r="AC1193" i="5"/>
  <c r="BA1193" i="5"/>
  <c r="AA1204" i="5"/>
  <c r="AQ1204" i="5"/>
  <c r="BG1204" i="5"/>
  <c r="BW1204" i="5"/>
  <c r="CM1204" i="5"/>
  <c r="AA1192" i="5"/>
  <c r="AA1191" i="5" s="1" a="1"/>
  <c r="AA1191" i="5" s="1"/>
  <c r="AM1192" i="5"/>
  <c r="AX1192" i="5"/>
  <c r="BK1192" i="5"/>
  <c r="BW1192" i="5"/>
  <c r="CJ1192" i="5"/>
  <c r="AD1193" i="5"/>
  <c r="BD1193" i="5"/>
  <c r="AB1204" i="5"/>
  <c r="AR1204" i="5"/>
  <c r="BH1204" i="5"/>
  <c r="BX1204" i="5"/>
  <c r="CN1204" i="5"/>
  <c r="U1130" i="5"/>
  <c r="AC1130" i="5"/>
  <c r="AK1130" i="5"/>
  <c r="AS1130" i="5"/>
  <c r="BA1130" i="5"/>
  <c r="BI1130" i="5"/>
  <c r="BQ1130" i="5"/>
  <c r="BY1130" i="5"/>
  <c r="CG1130" i="5"/>
  <c r="V1146" i="5"/>
  <c r="AD1146" i="5"/>
  <c r="AL1146" i="5"/>
  <c r="AT1146" i="5"/>
  <c r="BB1146" i="5"/>
  <c r="BJ1146" i="5"/>
  <c r="BR1146" i="5"/>
  <c r="BZ1146" i="5"/>
  <c r="CH1146" i="5"/>
  <c r="U1157" i="5"/>
  <c r="AC1157" i="5"/>
  <c r="AK1157" i="5"/>
  <c r="AS1157" i="5"/>
  <c r="BA1157" i="5"/>
  <c r="BI1157" i="5"/>
  <c r="BQ1157" i="5"/>
  <c r="BY1157" i="5"/>
  <c r="CG1157" i="5"/>
  <c r="AA1165" i="5"/>
  <c r="AI1165" i="5"/>
  <c r="AQ1165" i="5"/>
  <c r="AY1165" i="5"/>
  <c r="BG1165" i="5"/>
  <c r="BO1165" i="5"/>
  <c r="BW1165" i="5"/>
  <c r="CE1165" i="5"/>
  <c r="CM1165" i="5"/>
  <c r="AB1192" i="5"/>
  <c r="AY1192" i="5"/>
  <c r="BX1192" i="5"/>
  <c r="BX1191" i="5" s="1" a="1"/>
  <c r="BX1191" i="5" s="1"/>
  <c r="AF1193" i="5"/>
  <c r="BE1193" i="5"/>
  <c r="AC1204" i="5"/>
  <c r="AS1204" i="5"/>
  <c r="BI1204" i="5"/>
  <c r="BY1204" i="5"/>
  <c r="AC1192" i="5"/>
  <c r="AN1192" i="5"/>
  <c r="AZ1192" i="5"/>
  <c r="BL1192" i="5"/>
  <c r="BY1192" i="5"/>
  <c r="CK1192" i="5"/>
  <c r="CK1191" i="5" s="1" a="1"/>
  <c r="CK1191" i="5" s="1"/>
  <c r="AG1193" i="5"/>
  <c r="AD1204" i="5"/>
  <c r="AT1204" i="5"/>
  <c r="BJ1204" i="5"/>
  <c r="BZ1204" i="5"/>
  <c r="BS1146" i="5"/>
  <c r="CA1146" i="5"/>
  <c r="CI1146" i="5"/>
  <c r="V1157" i="5"/>
  <c r="AD1157" i="5"/>
  <c r="AL1157" i="5"/>
  <c r="AT1157" i="5"/>
  <c r="BB1157" i="5"/>
  <c r="BJ1157" i="5"/>
  <c r="BR1157" i="5"/>
  <c r="BZ1157" i="5"/>
  <c r="CH1157" i="5"/>
  <c r="AB1165" i="5"/>
  <c r="AJ1165" i="5"/>
  <c r="AR1165" i="5"/>
  <c r="AZ1165" i="5"/>
  <c r="BH1165" i="5"/>
  <c r="BP1165" i="5"/>
  <c r="BX1165" i="5"/>
  <c r="CF1165" i="5"/>
  <c r="CN1165" i="5"/>
  <c r="Y1169" i="5"/>
  <c r="AG1169" i="5"/>
  <c r="AO1169" i="5"/>
  <c r="AW1169" i="5"/>
  <c r="BE1169" i="5"/>
  <c r="BM1169" i="5"/>
  <c r="BU1169" i="5"/>
  <c r="CC1169" i="5"/>
  <c r="CK1169" i="5"/>
  <c r="AD1192" i="5"/>
  <c r="BA1192" i="5"/>
  <c r="BZ1192" i="5"/>
  <c r="BZ1191" i="5" s="1" a="1"/>
  <c r="BZ1191" i="5" s="1"/>
  <c r="CL1192" i="5"/>
  <c r="CL1191" i="5" s="1" a="1"/>
  <c r="CL1191" i="5" s="1"/>
  <c r="AH1193" i="5"/>
  <c r="BI1193" i="5"/>
  <c r="AE1204" i="5"/>
  <c r="AU1204" i="5"/>
  <c r="BK1204" i="5"/>
  <c r="CA1204" i="5"/>
  <c r="AO1192" i="5"/>
  <c r="BB1192" i="5"/>
  <c r="BB1191" i="5" s="1" a="1"/>
  <c r="BB1191" i="5" s="1"/>
  <c r="BM1192" i="5"/>
  <c r="CA1192" i="5"/>
  <c r="CA1191" i="5" s="1" a="1"/>
  <c r="CA1191" i="5" s="1"/>
  <c r="CM1192" i="5"/>
  <c r="BL1193" i="5"/>
  <c r="AF1204" i="5"/>
  <c r="AV1204" i="5"/>
  <c r="BL1204" i="5"/>
  <c r="CB1204" i="5"/>
  <c r="W1130" i="5"/>
  <c r="AE1130" i="5"/>
  <c r="AM1130" i="5"/>
  <c r="AU1130" i="5"/>
  <c r="BC1130" i="5"/>
  <c r="BK1130" i="5"/>
  <c r="BS1130" i="5"/>
  <c r="CA1130" i="5"/>
  <c r="CI1130" i="5"/>
  <c r="X1146" i="5"/>
  <c r="AF1146" i="5"/>
  <c r="AN1146" i="5"/>
  <c r="AV1146" i="5"/>
  <c r="BD1146" i="5"/>
  <c r="BL1146" i="5"/>
  <c r="BT1146" i="5"/>
  <c r="CB1146" i="5"/>
  <c r="CJ1146" i="5"/>
  <c r="W1157" i="5"/>
  <c r="AE1157" i="5"/>
  <c r="AM1157" i="5"/>
  <c r="AU1157" i="5"/>
  <c r="BC1157" i="5"/>
  <c r="BK1157" i="5"/>
  <c r="BS1157" i="5"/>
  <c r="CA1157" i="5"/>
  <c r="CI1157" i="5"/>
  <c r="U1165" i="5"/>
  <c r="AC1165" i="5"/>
  <c r="AK1165" i="5"/>
  <c r="AS1165" i="5"/>
  <c r="BA1165" i="5"/>
  <c r="BI1165" i="5"/>
  <c r="BQ1165" i="5"/>
  <c r="BY1165" i="5"/>
  <c r="CG1165" i="5"/>
  <c r="AE1192" i="5"/>
  <c r="AP1192" i="5"/>
  <c r="BN1192" i="5"/>
  <c r="CN1192" i="5"/>
  <c r="CN1191" i="5" s="1" a="1"/>
  <c r="CN1191" i="5" s="1"/>
  <c r="AK1193" i="5"/>
  <c r="BM1193" i="5"/>
  <c r="AG1204" i="5"/>
  <c r="AW1204" i="5"/>
  <c r="BM1204" i="5"/>
  <c r="CC1204" i="5"/>
  <c r="AQ1192" i="5"/>
  <c r="BC1192" i="5"/>
  <c r="BO1192" i="5"/>
  <c r="CB1192" i="5"/>
  <c r="AL1193" i="5"/>
  <c r="AH1204" i="5"/>
  <c r="AX1204" i="5"/>
  <c r="BN1204" i="5"/>
  <c r="CD1204" i="5"/>
  <c r="X1130" i="5"/>
  <c r="AF1130" i="5"/>
  <c r="AN1130" i="5"/>
  <c r="AV1130" i="5"/>
  <c r="BD1130" i="5"/>
  <c r="BL1130" i="5"/>
  <c r="BT1130" i="5"/>
  <c r="CB1130" i="5"/>
  <c r="CJ1130" i="5"/>
  <c r="Y1146" i="5"/>
  <c r="AG1146" i="5"/>
  <c r="AO1146" i="5"/>
  <c r="AW1146" i="5"/>
  <c r="BE1146" i="5"/>
  <c r="BM1146" i="5"/>
  <c r="BU1146" i="5"/>
  <c r="CC1146" i="5"/>
  <c r="CK1146" i="5"/>
  <c r="X1157" i="5"/>
  <c r="AF1157" i="5"/>
  <c r="AN1157" i="5"/>
  <c r="AV1157" i="5"/>
  <c r="BD1157" i="5"/>
  <c r="BL1157" i="5"/>
  <c r="BT1157" i="5"/>
  <c r="CB1157" i="5"/>
  <c r="CJ1157" i="5"/>
  <c r="V1165" i="5"/>
  <c r="AD1165" i="5"/>
  <c r="AL1165" i="5"/>
  <c r="AT1165" i="5"/>
  <c r="BB1165" i="5"/>
  <c r="BJ1165" i="5"/>
  <c r="BR1165" i="5"/>
  <c r="BZ1165" i="5"/>
  <c r="CH1165" i="5"/>
  <c r="U1192" i="5"/>
  <c r="AF1192" i="5"/>
  <c r="AR1192" i="5"/>
  <c r="BP1192" i="5"/>
  <c r="AN1193" i="5"/>
  <c r="BQ1193" i="5"/>
  <c r="AI1204" i="5"/>
  <c r="AY1204" i="5"/>
  <c r="BO1204" i="5"/>
  <c r="CE1204" i="5"/>
  <c r="V1192" i="5"/>
  <c r="AS1192" i="5"/>
  <c r="BD1192" i="5"/>
  <c r="BQ1192" i="5"/>
  <c r="CC1192" i="5"/>
  <c r="U1193" i="5"/>
  <c r="AO1193" i="5"/>
  <c r="BU1193" i="5"/>
  <c r="AJ1204" i="5"/>
  <c r="AZ1204" i="5"/>
  <c r="BP1204" i="5"/>
  <c r="CF1204" i="5"/>
  <c r="Y1130" i="5"/>
  <c r="AG1130" i="5"/>
  <c r="AO1130" i="5"/>
  <c r="AW1130" i="5"/>
  <c r="BE1130" i="5"/>
  <c r="BM1130" i="5"/>
  <c r="BU1130" i="5"/>
  <c r="CC1130" i="5"/>
  <c r="CK1130" i="5"/>
  <c r="Z1146" i="5"/>
  <c r="AH1146" i="5"/>
  <c r="AP1146" i="5"/>
  <c r="AX1146" i="5"/>
  <c r="BF1146" i="5"/>
  <c r="BN1146" i="5"/>
  <c r="BV1146" i="5"/>
  <c r="CD1146" i="5"/>
  <c r="CL1146" i="5"/>
  <c r="Y1157" i="5"/>
  <c r="AG1157" i="5"/>
  <c r="AO1157" i="5"/>
  <c r="AW1157" i="5"/>
  <c r="BE1157" i="5"/>
  <c r="BM1157" i="5"/>
  <c r="BU1157" i="5"/>
  <c r="CC1157" i="5"/>
  <c r="CK1157" i="5"/>
  <c r="W1165" i="5"/>
  <c r="AE1165" i="5"/>
  <c r="AM1165" i="5"/>
  <c r="AU1165" i="5"/>
  <c r="BC1165" i="5"/>
  <c r="BK1165" i="5"/>
  <c r="BS1165" i="5"/>
  <c r="CA1165" i="5"/>
  <c r="CI1165" i="5"/>
  <c r="AG1192" i="5"/>
  <c r="AT1192" i="5"/>
  <c r="BR1192" i="5"/>
  <c r="BR1191" i="5" s="1" a="1"/>
  <c r="BR1191" i="5" s="1"/>
  <c r="CD1192" i="5"/>
  <c r="AP1193" i="5"/>
  <c r="U1204" i="5"/>
  <c r="AK1204" i="5"/>
  <c r="BA1204" i="5"/>
  <c r="BQ1204" i="5"/>
  <c r="CG1204" i="5"/>
  <c r="W1192" i="5"/>
  <c r="AH1192" i="5"/>
  <c r="BE1192" i="5"/>
  <c r="BS1192" i="5"/>
  <c r="CE1192" i="5"/>
  <c r="V1193" i="5"/>
  <c r="BY1193" i="5"/>
  <c r="V1204" i="5"/>
  <c r="AL1204" i="5"/>
  <c r="BB1204" i="5"/>
  <c r="BR1204" i="5"/>
  <c r="CH1204" i="5"/>
  <c r="AA1146" i="5"/>
  <c r="AI1146" i="5"/>
  <c r="AQ1146" i="5"/>
  <c r="AY1146" i="5"/>
  <c r="BG1146" i="5"/>
  <c r="BO1146" i="5"/>
  <c r="BW1146" i="5"/>
  <c r="CE1146" i="5"/>
  <c r="CM1146" i="5"/>
  <c r="Z1157" i="5"/>
  <c r="AH1157" i="5"/>
  <c r="AP1157" i="5"/>
  <c r="AX1157" i="5"/>
  <c r="BF1157" i="5"/>
  <c r="BN1157" i="5"/>
  <c r="BV1157" i="5"/>
  <c r="CD1157" i="5"/>
  <c r="CL1157" i="5"/>
  <c r="X1165" i="5"/>
  <c r="AF1165" i="5"/>
  <c r="AN1165" i="5"/>
  <c r="AV1165" i="5"/>
  <c r="BD1165" i="5"/>
  <c r="BL1165" i="5"/>
  <c r="BT1165" i="5"/>
  <c r="CB1165" i="5"/>
  <c r="CJ1165" i="5"/>
  <c r="AI1192" i="5"/>
  <c r="AU1192" i="5"/>
  <c r="AU1191" i="5" s="1" a="1"/>
  <c r="AU1191" i="5" s="1"/>
  <c r="BF1192" i="5"/>
  <c r="CF1192" i="5"/>
  <c r="CF1191" i="5" s="1" a="1"/>
  <c r="CF1191" i="5" s="1"/>
  <c r="X1193" i="5"/>
  <c r="AS1193" i="5"/>
  <c r="CC1193" i="5"/>
  <c r="W1204" i="5"/>
  <c r="AM1204" i="5"/>
  <c r="BC1204" i="5"/>
  <c r="BS1204" i="5"/>
  <c r="CI1204" i="5"/>
  <c r="X1192" i="5"/>
  <c r="AJ1192" i="5"/>
  <c r="BG1192" i="5"/>
  <c r="BT1192" i="5"/>
  <c r="CG1192" i="5"/>
  <c r="Y1193" i="5"/>
  <c r="AV1193" i="5"/>
  <c r="X1204" i="5"/>
  <c r="AN1204" i="5"/>
  <c r="BD1204" i="5"/>
  <c r="BT1204" i="5"/>
  <c r="CJ1204" i="5"/>
  <c r="Z1194" i="5"/>
  <c r="AH1194" i="5"/>
  <c r="AP1194" i="5"/>
  <c r="AX1194" i="5"/>
  <c r="BF1194" i="5"/>
  <c r="BN1194" i="5"/>
  <c r="BV1194" i="5"/>
  <c r="CD1194" i="5"/>
  <c r="CL1194" i="5"/>
  <c r="AT1193" i="5"/>
  <c r="BB1193" i="5"/>
  <c r="BJ1193" i="5"/>
  <c r="BR1193" i="5"/>
  <c r="BZ1193" i="5"/>
  <c r="CH1193" i="5"/>
  <c r="AA1194" i="5"/>
  <c r="AI1194" i="5"/>
  <c r="AQ1194" i="5"/>
  <c r="AY1194" i="5"/>
  <c r="BG1194" i="5"/>
  <c r="BO1194" i="5"/>
  <c r="BW1194" i="5"/>
  <c r="CE1194" i="5"/>
  <c r="CM1194" i="5"/>
  <c r="W1193" i="5"/>
  <c r="AE1193" i="5"/>
  <c r="AM1193" i="5"/>
  <c r="AU1193" i="5"/>
  <c r="BC1193" i="5"/>
  <c r="BK1193" i="5"/>
  <c r="BS1193" i="5"/>
  <c r="CA1193" i="5"/>
  <c r="CI1193" i="5"/>
  <c r="AB1194" i="5"/>
  <c r="AJ1194" i="5"/>
  <c r="AR1194" i="5"/>
  <c r="AZ1194" i="5"/>
  <c r="BH1194" i="5"/>
  <c r="BP1194" i="5"/>
  <c r="BX1194" i="5"/>
  <c r="CF1194" i="5"/>
  <c r="CN1194" i="5"/>
  <c r="BT1193" i="5"/>
  <c r="CB1193" i="5"/>
  <c r="CJ1193" i="5"/>
  <c r="U1194" i="5"/>
  <c r="AC1194" i="5"/>
  <c r="AK1194" i="5"/>
  <c r="AS1194" i="5"/>
  <c r="BA1194" i="5"/>
  <c r="BI1194" i="5"/>
  <c r="BQ1194" i="5"/>
  <c r="BY1194" i="5"/>
  <c r="CG1194" i="5"/>
  <c r="V1194" i="5"/>
  <c r="AD1194" i="5"/>
  <c r="AL1194" i="5"/>
  <c r="AT1194" i="5"/>
  <c r="BB1194" i="5"/>
  <c r="BJ1194" i="5"/>
  <c r="BR1194" i="5"/>
  <c r="BZ1194" i="5"/>
  <c r="CH1194" i="5"/>
  <c r="AX1193" i="5"/>
  <c r="BF1193" i="5"/>
  <c r="BN1193" i="5"/>
  <c r="BV1193" i="5"/>
  <c r="CD1193" i="5"/>
  <c r="CL1193" i="5"/>
  <c r="W1194" i="5"/>
  <c r="AE1194" i="5"/>
  <c r="AM1194" i="5"/>
  <c r="AU1194" i="5"/>
  <c r="BC1194" i="5"/>
  <c r="BK1194" i="5"/>
  <c r="BS1194" i="5"/>
  <c r="CA1194" i="5"/>
  <c r="CI1194" i="5"/>
  <c r="AA1193" i="5"/>
  <c r="AI1193" i="5"/>
  <c r="AQ1193" i="5"/>
  <c r="AY1193" i="5"/>
  <c r="BG1193" i="5"/>
  <c r="BO1193" i="5"/>
  <c r="BW1193" i="5"/>
  <c r="CE1193" i="5"/>
  <c r="CM1193" i="5"/>
  <c r="X1194" i="5"/>
  <c r="AF1194" i="5"/>
  <c r="AN1194" i="5"/>
  <c r="AV1194" i="5"/>
  <c r="BD1194" i="5"/>
  <c r="BL1194" i="5"/>
  <c r="BT1194" i="5"/>
  <c r="CB1194" i="5"/>
  <c r="CJ1194" i="5"/>
  <c r="AB1193" i="5"/>
  <c r="AJ1193" i="5"/>
  <c r="AR1193" i="5"/>
  <c r="AZ1193" i="5"/>
  <c r="BH1193" i="5"/>
  <c r="BP1193" i="5"/>
  <c r="BX1193" i="5"/>
  <c r="CF1193" i="5"/>
  <c r="CN1193" i="5"/>
  <c r="Y1194" i="5"/>
  <c r="AG1194" i="5"/>
  <c r="AO1194" i="5"/>
  <c r="AW1194" i="5"/>
  <c r="BE1194" i="5"/>
  <c r="BM1194" i="5"/>
  <c r="BU1194" i="5"/>
  <c r="CC1194" i="5"/>
  <c r="CK1194" i="5"/>
  <c r="AF1681" i="5"/>
  <c r="AU1795" i="5"/>
  <c r="U1795" i="5"/>
  <c r="AG1681" i="5"/>
  <c r="AZ1795" i="5"/>
  <c r="BU1681" i="5"/>
  <c r="CB1681" i="5"/>
  <c r="AZ1800" i="5"/>
  <c r="AF1800" i="5"/>
  <c r="AV1800" i="5"/>
  <c r="BL1800" i="5"/>
  <c r="CB1800" i="5"/>
  <c r="AN1681" i="5"/>
  <c r="CC1681" i="5"/>
  <c r="BA1795" i="5"/>
  <c r="AE1807" i="5"/>
  <c r="AO1681" i="5"/>
  <c r="CA1795" i="5"/>
  <c r="AL1807" i="5"/>
  <c r="Y1816" i="5"/>
  <c r="CJ1681" i="5"/>
  <c r="CF1795" i="5"/>
  <c r="CF1800" i="5"/>
  <c r="AM1807" i="5"/>
  <c r="BF1816" i="5"/>
  <c r="AV1681" i="5"/>
  <c r="CK1681" i="5"/>
  <c r="AB1795" i="5"/>
  <c r="AR1795" i="5"/>
  <c r="CG1795" i="5"/>
  <c r="BU1807" i="5"/>
  <c r="BM1816" i="5"/>
  <c r="AW1681" i="5"/>
  <c r="AC1795" i="5"/>
  <c r="AS1795" i="5"/>
  <c r="BI1795" i="5"/>
  <c r="BY1795" i="5"/>
  <c r="CA1807" i="5"/>
  <c r="BN1816" i="5"/>
  <c r="CC1807" i="5"/>
  <c r="BD1681" i="5"/>
  <c r="BE1681" i="5"/>
  <c r="BL1681" i="5"/>
  <c r="X1681" i="5"/>
  <c r="BM1681" i="5"/>
  <c r="Y1681" i="5"/>
  <c r="BT1681" i="5"/>
  <c r="CG1800" i="5"/>
  <c r="AG1807" i="5"/>
  <c r="BZ1807" i="5"/>
  <c r="BH1816" i="5"/>
  <c r="Z1681" i="5"/>
  <c r="AH1681" i="5"/>
  <c r="AP1681" i="5"/>
  <c r="AX1681" i="5"/>
  <c r="BF1681" i="5"/>
  <c r="BN1681" i="5"/>
  <c r="BV1681" i="5"/>
  <c r="CD1681" i="5"/>
  <c r="CL1681" i="5"/>
  <c r="X1795" i="5"/>
  <c r="AN1795" i="5"/>
  <c r="BD1795" i="5"/>
  <c r="BT1795" i="5"/>
  <c r="CJ1795" i="5"/>
  <c r="W1795" i="5"/>
  <c r="BC1795" i="5"/>
  <c r="CI1795" i="5"/>
  <c r="AB1800" i="5"/>
  <c r="BH1800" i="5"/>
  <c r="AO1807" i="5"/>
  <c r="CH1807" i="5"/>
  <c r="Z1816" i="5"/>
  <c r="BP1816" i="5"/>
  <c r="Y1795" i="5"/>
  <c r="AO1795" i="5"/>
  <c r="BE1795" i="5"/>
  <c r="BU1795" i="5"/>
  <c r="CK1795" i="5"/>
  <c r="AI1800" i="5"/>
  <c r="AC1800" i="5"/>
  <c r="BI1800" i="5"/>
  <c r="AT1807" i="5"/>
  <c r="CI1807" i="5"/>
  <c r="AB1816" i="5"/>
  <c r="BU1816" i="5"/>
  <c r="AA1681" i="5"/>
  <c r="AI1681" i="5"/>
  <c r="AQ1681" i="5"/>
  <c r="AY1681" i="5"/>
  <c r="BG1681" i="5"/>
  <c r="BO1681" i="5"/>
  <c r="BW1681" i="5"/>
  <c r="CE1681" i="5"/>
  <c r="CM1681" i="5"/>
  <c r="Z1795" i="5"/>
  <c r="AP1795" i="5"/>
  <c r="BF1795" i="5"/>
  <c r="BV1795" i="5"/>
  <c r="CL1795" i="5"/>
  <c r="BH1795" i="5"/>
  <c r="CN1795" i="5"/>
  <c r="AU1807" i="5"/>
  <c r="CK1807" i="5"/>
  <c r="AG1816" i="5"/>
  <c r="BV1816" i="5"/>
  <c r="AA1795" i="5"/>
  <c r="AQ1795" i="5"/>
  <c r="BG1795" i="5"/>
  <c r="BW1795" i="5"/>
  <c r="CM1795" i="5"/>
  <c r="AW1807" i="5"/>
  <c r="AH1816" i="5"/>
  <c r="BX1816" i="5"/>
  <c r="AB1681" i="5"/>
  <c r="AJ1681" i="5"/>
  <c r="AR1681" i="5"/>
  <c r="AZ1681" i="5"/>
  <c r="BH1681" i="5"/>
  <c r="BP1681" i="5"/>
  <c r="BX1681" i="5"/>
  <c r="CF1681" i="5"/>
  <c r="CN1681" i="5"/>
  <c r="AE1795" i="5"/>
  <c r="BK1795" i="5"/>
  <c r="AJ1800" i="5"/>
  <c r="BP1800" i="5"/>
  <c r="BB1807" i="5"/>
  <c r="AJ1816" i="5"/>
  <c r="CC1816" i="5"/>
  <c r="BC1807" i="5"/>
  <c r="AO1816" i="5"/>
  <c r="CD1816" i="5"/>
  <c r="U1681" i="5"/>
  <c r="U1682" i="5" s="1"/>
  <c r="V1680" i="5" s="1"/>
  <c r="AC1681" i="5"/>
  <c r="AK1681" i="5"/>
  <c r="AS1681" i="5"/>
  <c r="BA1681" i="5"/>
  <c r="BI1681" i="5"/>
  <c r="BQ1681" i="5"/>
  <c r="BY1681" i="5"/>
  <c r="CG1681" i="5"/>
  <c r="AJ1795" i="5"/>
  <c r="BP1795" i="5"/>
  <c r="X1800" i="5"/>
  <c r="BT1800" i="5"/>
  <c r="BE1807" i="5"/>
  <c r="AP1816" i="5"/>
  <c r="CF1816" i="5"/>
  <c r="AK1795" i="5"/>
  <c r="BQ1795" i="5"/>
  <c r="Y1800" i="5"/>
  <c r="AO1800" i="5"/>
  <c r="BE1800" i="5"/>
  <c r="BU1800" i="5"/>
  <c r="CK1800" i="5"/>
  <c r="BJ1807" i="5"/>
  <c r="AR1816" i="5"/>
  <c r="CK1816" i="5"/>
  <c r="V1681" i="5"/>
  <c r="AD1681" i="5"/>
  <c r="AL1681" i="5"/>
  <c r="AT1681" i="5"/>
  <c r="BB1681" i="5"/>
  <c r="BJ1681" i="5"/>
  <c r="BR1681" i="5"/>
  <c r="BZ1681" i="5"/>
  <c r="CH1681" i="5"/>
  <c r="AF1795" i="5"/>
  <c r="AV1795" i="5"/>
  <c r="BL1795" i="5"/>
  <c r="CB1795" i="5"/>
  <c r="AM1795" i="5"/>
  <c r="BS1795" i="5"/>
  <c r="BX1800" i="5"/>
  <c r="V1807" i="5"/>
  <c r="BK1807" i="5"/>
  <c r="AW1816" i="5"/>
  <c r="CL1816" i="5"/>
  <c r="AG1795" i="5"/>
  <c r="AW1795" i="5"/>
  <c r="BM1795" i="5"/>
  <c r="CC1795" i="5"/>
  <c r="AA1800" i="5"/>
  <c r="AQ1800" i="5"/>
  <c r="BG1800" i="5"/>
  <c r="BW1800" i="5"/>
  <c r="CM1800" i="5"/>
  <c r="AS1800" i="5"/>
  <c r="BY1800" i="5"/>
  <c r="W1807" i="5"/>
  <c r="BM1807" i="5"/>
  <c r="AX1816" i="5"/>
  <c r="CN1816" i="5"/>
  <c r="W1681" i="5"/>
  <c r="AE1681" i="5"/>
  <c r="AM1681" i="5"/>
  <c r="AU1681" i="5"/>
  <c r="BC1681" i="5"/>
  <c r="BK1681" i="5"/>
  <c r="BS1681" i="5"/>
  <c r="CA1681" i="5"/>
  <c r="CI1681" i="5"/>
  <c r="AH1795" i="5"/>
  <c r="AX1795" i="5"/>
  <c r="BN1795" i="5"/>
  <c r="CD1795" i="5"/>
  <c r="BX1795" i="5"/>
  <c r="Y1807" i="5"/>
  <c r="BR1807" i="5"/>
  <c r="AZ1816" i="5"/>
  <c r="AD1807" i="5"/>
  <c r="BS1807" i="5"/>
  <c r="BE1816" i="5"/>
  <c r="AC1821" i="5"/>
  <c r="BI1821" i="5"/>
  <c r="V1795" i="5"/>
  <c r="AD1795" i="5"/>
  <c r="AL1795" i="5"/>
  <c r="AT1795" i="5"/>
  <c r="BB1795" i="5"/>
  <c r="BJ1795" i="5"/>
  <c r="BR1795" i="5"/>
  <c r="BZ1795" i="5"/>
  <c r="CH1795" i="5"/>
  <c r="X1807" i="5"/>
  <c r="AF1807" i="5"/>
  <c r="AN1807" i="5"/>
  <c r="AV1807" i="5"/>
  <c r="BD1807" i="5"/>
  <c r="BL1807" i="5"/>
  <c r="BT1807" i="5"/>
  <c r="CB1807" i="5"/>
  <c r="CJ1807" i="5"/>
  <c r="AA1816" i="5"/>
  <c r="AI1816" i="5"/>
  <c r="AQ1816" i="5"/>
  <c r="AY1816" i="5"/>
  <c r="BG1816" i="5"/>
  <c r="BO1816" i="5"/>
  <c r="BW1816" i="5"/>
  <c r="CE1816" i="5"/>
  <c r="CM1816" i="5"/>
  <c r="AK1821" i="5"/>
  <c r="BQ1821" i="5"/>
  <c r="Z1807" i="5"/>
  <c r="AH1807" i="5"/>
  <c r="AP1807" i="5"/>
  <c r="AX1807" i="5"/>
  <c r="BF1807" i="5"/>
  <c r="BN1807" i="5"/>
  <c r="BV1807" i="5"/>
  <c r="CD1807" i="5"/>
  <c r="CL1807" i="5"/>
  <c r="U1816" i="5"/>
  <c r="AC1816" i="5"/>
  <c r="AK1816" i="5"/>
  <c r="AS1816" i="5"/>
  <c r="BA1816" i="5"/>
  <c r="BI1816" i="5"/>
  <c r="BQ1816" i="5"/>
  <c r="BY1816" i="5"/>
  <c r="CG1816" i="5"/>
  <c r="X1933" i="5"/>
  <c r="AA1807" i="5"/>
  <c r="AI1807" i="5"/>
  <c r="AQ1807" i="5"/>
  <c r="AY1807" i="5"/>
  <c r="BG1807" i="5"/>
  <c r="BO1807" i="5"/>
  <c r="BW1807" i="5"/>
  <c r="CE1807" i="5"/>
  <c r="CM1807" i="5"/>
  <c r="V1816" i="5"/>
  <c r="AD1816" i="5"/>
  <c r="AL1816" i="5"/>
  <c r="AT1816" i="5"/>
  <c r="BB1816" i="5"/>
  <c r="BJ1816" i="5"/>
  <c r="BR1816" i="5"/>
  <c r="BZ1816" i="5"/>
  <c r="CH1816" i="5"/>
  <c r="AZ1945" i="5"/>
  <c r="AS1821" i="5"/>
  <c r="BY1821" i="5"/>
  <c r="AB1955" i="5"/>
  <c r="AB1807" i="5"/>
  <c r="AJ1807" i="5"/>
  <c r="AR1807" i="5"/>
  <c r="AZ1807" i="5"/>
  <c r="BH1807" i="5"/>
  <c r="BP1807" i="5"/>
  <c r="BX1807" i="5"/>
  <c r="CF1807" i="5"/>
  <c r="CN1807" i="5"/>
  <c r="W1816" i="5"/>
  <c r="AE1816" i="5"/>
  <c r="AM1816" i="5"/>
  <c r="AU1816" i="5"/>
  <c r="BC1816" i="5"/>
  <c r="BK1816" i="5"/>
  <c r="BS1816" i="5"/>
  <c r="CA1816" i="5"/>
  <c r="CI1816" i="5"/>
  <c r="U1821" i="5"/>
  <c r="AI1795" i="5"/>
  <c r="AY1795" i="5"/>
  <c r="BO1795" i="5"/>
  <c r="CE1795" i="5"/>
  <c r="U1807" i="5"/>
  <c r="AC1807" i="5"/>
  <c r="AK1807" i="5"/>
  <c r="AS1807" i="5"/>
  <c r="BA1807" i="5"/>
  <c r="BI1807" i="5"/>
  <c r="BQ1807" i="5"/>
  <c r="BY1807" i="5"/>
  <c r="CG1807" i="5"/>
  <c r="X1816" i="5"/>
  <c r="AF1816" i="5"/>
  <c r="AN1816" i="5"/>
  <c r="AV1816" i="5"/>
  <c r="BD1816" i="5"/>
  <c r="BL1816" i="5"/>
  <c r="BT1816" i="5"/>
  <c r="CB1816" i="5"/>
  <c r="CJ1816" i="5"/>
  <c r="V1821" i="5"/>
  <c r="BA1821" i="5"/>
  <c r="CG1821" i="5"/>
  <c r="AF1933" i="5"/>
  <c r="BH1945" i="5"/>
  <c r="AD1821" i="5"/>
  <c r="AL1821" i="5"/>
  <c r="AT1821" i="5"/>
  <c r="BB1821" i="5"/>
  <c r="BJ1821" i="5"/>
  <c r="BR1821" i="5"/>
  <c r="BZ1821" i="5"/>
  <c r="CH1821" i="5"/>
  <c r="AB1925" i="5"/>
  <c r="AN1933" i="5"/>
  <c r="BP1945" i="5"/>
  <c r="BA1955" i="5"/>
  <c r="AJ1925" i="5"/>
  <c r="AV1933" i="5"/>
  <c r="X1941" i="5"/>
  <c r="BX1945" i="5"/>
  <c r="BP1955" i="5"/>
  <c r="W1821" i="5"/>
  <c r="AE1821" i="5"/>
  <c r="AM1821" i="5"/>
  <c r="AU1821" i="5"/>
  <c r="BC1821" i="5"/>
  <c r="BK1821" i="5"/>
  <c r="BS1821" i="5"/>
  <c r="CA1821" i="5"/>
  <c r="CI1821" i="5"/>
  <c r="AR1925" i="5"/>
  <c r="BD1933" i="5"/>
  <c r="AF1941" i="5"/>
  <c r="CF1945" i="5"/>
  <c r="AZ1925" i="5"/>
  <c r="BL1933" i="5"/>
  <c r="AN1941" i="5"/>
  <c r="CN1945" i="5"/>
  <c r="X1821" i="5"/>
  <c r="AF1821" i="5"/>
  <c r="AN1821" i="5"/>
  <c r="AV1821" i="5"/>
  <c r="BD1821" i="5"/>
  <c r="BL1821" i="5"/>
  <c r="BT1821" i="5"/>
  <c r="CB1821" i="5"/>
  <c r="CJ1821" i="5"/>
  <c r="U1879" i="5"/>
  <c r="BH1925" i="5"/>
  <c r="BT1933" i="5"/>
  <c r="AV1941" i="5"/>
  <c r="X1950" i="5"/>
  <c r="BH1958" i="5"/>
  <c r="BP1925" i="5"/>
  <c r="CB1933" i="5"/>
  <c r="BD1941" i="5"/>
  <c r="AF1950" i="5"/>
  <c r="Y1821" i="5"/>
  <c r="AG1821" i="5"/>
  <c r="AO1821" i="5"/>
  <c r="AW1821" i="5"/>
  <c r="BE1821" i="5"/>
  <c r="BM1821" i="5"/>
  <c r="BU1821" i="5"/>
  <c r="CC1821" i="5"/>
  <c r="CK1821" i="5"/>
  <c r="BX1925" i="5"/>
  <c r="CJ1933" i="5"/>
  <c r="BL1941" i="5"/>
  <c r="AN1950" i="5"/>
  <c r="CF1925" i="5"/>
  <c r="BT1941" i="5"/>
  <c r="AV1950" i="5"/>
  <c r="Z1821" i="5"/>
  <c r="AH1821" i="5"/>
  <c r="AP1821" i="5"/>
  <c r="AX1821" i="5"/>
  <c r="BF1821" i="5"/>
  <c r="BN1821" i="5"/>
  <c r="BV1821" i="5"/>
  <c r="CD1821" i="5"/>
  <c r="CL1821" i="5"/>
  <c r="CN1925" i="5"/>
  <c r="CB1941" i="5"/>
  <c r="BD1950" i="5"/>
  <c r="BF1968" i="5"/>
  <c r="CJ1941" i="5"/>
  <c r="BL1950" i="5"/>
  <c r="AT1971" i="5"/>
  <c r="AA1821" i="5"/>
  <c r="AI1821" i="5"/>
  <c r="AQ1821" i="5"/>
  <c r="AY1821" i="5"/>
  <c r="BG1821" i="5"/>
  <c r="BO1821" i="5"/>
  <c r="BW1821" i="5"/>
  <c r="CE1821" i="5"/>
  <c r="CM1821" i="5"/>
  <c r="BT1950" i="5"/>
  <c r="AB1945" i="5"/>
  <c r="CB1950" i="5"/>
  <c r="AB1821" i="5"/>
  <c r="AJ1821" i="5"/>
  <c r="AR1821" i="5"/>
  <c r="AZ1821" i="5"/>
  <c r="BH1821" i="5"/>
  <c r="BP1821" i="5"/>
  <c r="BX1821" i="5"/>
  <c r="CF1821" i="5"/>
  <c r="CN1821" i="5"/>
  <c r="AJ1945" i="5"/>
  <c r="CJ1950" i="5"/>
  <c r="AR1945" i="5"/>
  <c r="AM1955" i="5"/>
  <c r="BB1955" i="5"/>
  <c r="BQ1955" i="5"/>
  <c r="CI1955" i="5"/>
  <c r="BL1961" i="5"/>
  <c r="BG1968" i="5"/>
  <c r="AU1971" i="5"/>
  <c r="U1925" i="5"/>
  <c r="AC1925" i="5"/>
  <c r="AK1925" i="5"/>
  <c r="AS1925" i="5"/>
  <c r="BA1925" i="5"/>
  <c r="BI1925" i="5"/>
  <c r="BQ1925" i="5"/>
  <c r="BY1925" i="5"/>
  <c r="CG1925" i="5"/>
  <c r="Y1933" i="5"/>
  <c r="AG1933" i="5"/>
  <c r="AO1933" i="5"/>
  <c r="AW1933" i="5"/>
  <c r="BE1933" i="5"/>
  <c r="BM1933" i="5"/>
  <c r="BU1933" i="5"/>
  <c r="CC1933" i="5"/>
  <c r="CK1933" i="5"/>
  <c r="Y1941" i="5"/>
  <c r="AG1941" i="5"/>
  <c r="AO1941" i="5"/>
  <c r="AW1941" i="5"/>
  <c r="BE1941" i="5"/>
  <c r="BM1941" i="5"/>
  <c r="BU1941" i="5"/>
  <c r="CC1941" i="5"/>
  <c r="CK1941" i="5"/>
  <c r="U1945" i="5"/>
  <c r="AC1945" i="5"/>
  <c r="AK1945" i="5"/>
  <c r="AS1945" i="5"/>
  <c r="BA1945" i="5"/>
  <c r="BI1945" i="5"/>
  <c r="BQ1945" i="5"/>
  <c r="BY1945" i="5"/>
  <c r="CG1945" i="5"/>
  <c r="Y1950" i="5"/>
  <c r="AG1950" i="5"/>
  <c r="AO1950" i="5"/>
  <c r="AW1950" i="5"/>
  <c r="BE1950" i="5"/>
  <c r="BM1950" i="5"/>
  <c r="BU1950" i="5"/>
  <c r="CC1950" i="5"/>
  <c r="CK1950" i="5"/>
  <c r="U1955" i="5"/>
  <c r="AC1955" i="5"/>
  <c r="BR1955" i="5"/>
  <c r="CJ1955" i="5"/>
  <c r="X1961" i="5"/>
  <c r="BN1968" i="5"/>
  <c r="BB1971" i="5"/>
  <c r="AN1955" i="5"/>
  <c r="BC1955" i="5"/>
  <c r="CK1955" i="5"/>
  <c r="AI1958" i="5"/>
  <c r="BO1968" i="5"/>
  <c r="BC1971" i="5"/>
  <c r="V1925" i="5"/>
  <c r="AD1925" i="5"/>
  <c r="AL1925" i="5"/>
  <c r="AT1925" i="5"/>
  <c r="BB1925" i="5"/>
  <c r="BJ1925" i="5"/>
  <c r="BR1925" i="5"/>
  <c r="BZ1925" i="5"/>
  <c r="CH1925" i="5"/>
  <c r="Z1933" i="5"/>
  <c r="AH1933" i="5"/>
  <c r="AP1933" i="5"/>
  <c r="AX1933" i="5"/>
  <c r="BF1933" i="5"/>
  <c r="BN1933" i="5"/>
  <c r="BV1933" i="5"/>
  <c r="CD1933" i="5"/>
  <c r="CL1933" i="5"/>
  <c r="Z1941" i="5"/>
  <c r="AH1941" i="5"/>
  <c r="AP1941" i="5"/>
  <c r="AX1941" i="5"/>
  <c r="BF1941" i="5"/>
  <c r="BN1941" i="5"/>
  <c r="BV1941" i="5"/>
  <c r="CD1941" i="5"/>
  <c r="CL1941" i="5"/>
  <c r="V1945" i="5"/>
  <c r="AD1945" i="5"/>
  <c r="AL1945" i="5"/>
  <c r="AT1945" i="5"/>
  <c r="BB1945" i="5"/>
  <c r="BJ1945" i="5"/>
  <c r="BR1945" i="5"/>
  <c r="BZ1945" i="5"/>
  <c r="CH1945" i="5"/>
  <c r="Z1950" i="5"/>
  <c r="AH1950" i="5"/>
  <c r="AP1950" i="5"/>
  <c r="AX1950" i="5"/>
  <c r="BF1950" i="5"/>
  <c r="BN1950" i="5"/>
  <c r="BV1950" i="5"/>
  <c r="CD1950" i="5"/>
  <c r="CL1950" i="5"/>
  <c r="V1955" i="5"/>
  <c r="AD1955" i="5"/>
  <c r="AO1955" i="5"/>
  <c r="BS1955" i="5"/>
  <c r="CL1955" i="5"/>
  <c r="AJ1958" i="5"/>
  <c r="BP1958" i="5"/>
  <c r="BT1961" i="5"/>
  <c r="BV1968" i="5"/>
  <c r="BJ1971" i="5"/>
  <c r="AP1955" i="5"/>
  <c r="BD1955" i="5"/>
  <c r="BT1955" i="5"/>
  <c r="AF1961" i="5"/>
  <c r="BW1968" i="5"/>
  <c r="BK1971" i="5"/>
  <c r="W1925" i="5"/>
  <c r="AE1925" i="5"/>
  <c r="AM1925" i="5"/>
  <c r="AU1925" i="5"/>
  <c r="BC1925" i="5"/>
  <c r="BK1925" i="5"/>
  <c r="BS1925" i="5"/>
  <c r="CA1925" i="5"/>
  <c r="CI1925" i="5"/>
  <c r="AA1933" i="5"/>
  <c r="AI1933" i="5"/>
  <c r="AQ1933" i="5"/>
  <c r="AY1933" i="5"/>
  <c r="BG1933" i="5"/>
  <c r="BO1933" i="5"/>
  <c r="BW1933" i="5"/>
  <c r="CE1933" i="5"/>
  <c r="CM1933" i="5"/>
  <c r="AA1941" i="5"/>
  <c r="AI1941" i="5"/>
  <c r="AQ1941" i="5"/>
  <c r="AY1941" i="5"/>
  <c r="BG1941" i="5"/>
  <c r="BO1941" i="5"/>
  <c r="BW1941" i="5"/>
  <c r="CE1941" i="5"/>
  <c r="CM1941" i="5"/>
  <c r="W1945" i="5"/>
  <c r="AE1945" i="5"/>
  <c r="AM1945" i="5"/>
  <c r="AU1945" i="5"/>
  <c r="BC1945" i="5"/>
  <c r="BK1945" i="5"/>
  <c r="BS1945" i="5"/>
  <c r="CA1945" i="5"/>
  <c r="CI1945" i="5"/>
  <c r="AA1950" i="5"/>
  <c r="AI1950" i="5"/>
  <c r="AQ1950" i="5"/>
  <c r="AY1950" i="5"/>
  <c r="BG1950" i="5"/>
  <c r="BO1950" i="5"/>
  <c r="BW1950" i="5"/>
  <c r="CE1950" i="5"/>
  <c r="CM1950" i="5"/>
  <c r="W1955" i="5"/>
  <c r="AE1955" i="5"/>
  <c r="AR1955" i="5"/>
  <c r="BE1955" i="5"/>
  <c r="BU1955" i="5"/>
  <c r="CD1968" i="5"/>
  <c r="BR1971" i="5"/>
  <c r="AS1955" i="5"/>
  <c r="BF1955" i="5"/>
  <c r="BV1955" i="5"/>
  <c r="AQ1958" i="5"/>
  <c r="BW1958" i="5"/>
  <c r="CB1961" i="5"/>
  <c r="CE1968" i="5"/>
  <c r="BS1971" i="5"/>
  <c r="X1925" i="5"/>
  <c r="AF1925" i="5"/>
  <c r="AN1925" i="5"/>
  <c r="AV1925" i="5"/>
  <c r="BD1925" i="5"/>
  <c r="BL1925" i="5"/>
  <c r="BT1925" i="5"/>
  <c r="CB1925" i="5"/>
  <c r="CJ1925" i="5"/>
  <c r="AB1933" i="5"/>
  <c r="AJ1933" i="5"/>
  <c r="AR1933" i="5"/>
  <c r="AZ1933" i="5"/>
  <c r="BH1933" i="5"/>
  <c r="BP1933" i="5"/>
  <c r="BX1933" i="5"/>
  <c r="CF1933" i="5"/>
  <c r="CN1933" i="5"/>
  <c r="AB1941" i="5"/>
  <c r="AJ1941" i="5"/>
  <c r="AR1941" i="5"/>
  <c r="AZ1941" i="5"/>
  <c r="BH1941" i="5"/>
  <c r="BP1941" i="5"/>
  <c r="BX1941" i="5"/>
  <c r="CF1941" i="5"/>
  <c r="CN1941" i="5"/>
  <c r="X1945" i="5"/>
  <c r="AF1945" i="5"/>
  <c r="AN1945" i="5"/>
  <c r="AV1945" i="5"/>
  <c r="BD1945" i="5"/>
  <c r="BL1945" i="5"/>
  <c r="BT1945" i="5"/>
  <c r="CB1945" i="5"/>
  <c r="CJ1945" i="5"/>
  <c r="AB1950" i="5"/>
  <c r="AJ1950" i="5"/>
  <c r="AR1950" i="5"/>
  <c r="AZ1950" i="5"/>
  <c r="BH1950" i="5"/>
  <c r="BP1950" i="5"/>
  <c r="BX1950" i="5"/>
  <c r="CF1950" i="5"/>
  <c r="CN1950" i="5"/>
  <c r="X1955" i="5"/>
  <c r="AF1955" i="5"/>
  <c r="AT1955" i="5"/>
  <c r="BH1955" i="5"/>
  <c r="BY1955" i="5"/>
  <c r="BX1958" i="5"/>
  <c r="Z1968" i="5"/>
  <c r="CL1968" i="5"/>
  <c r="BZ1971" i="5"/>
  <c r="BI1955" i="5"/>
  <c r="BZ1955" i="5"/>
  <c r="AA1968" i="5"/>
  <c r="CM1968" i="5"/>
  <c r="CA1971" i="5"/>
  <c r="Y1925" i="5"/>
  <c r="AG1925" i="5"/>
  <c r="AO1925" i="5"/>
  <c r="AW1925" i="5"/>
  <c r="BE1925" i="5"/>
  <c r="BM1925" i="5"/>
  <c r="BU1925" i="5"/>
  <c r="CC1925" i="5"/>
  <c r="CK1925" i="5"/>
  <c r="U1933" i="5"/>
  <c r="AC1933" i="5"/>
  <c r="AK1933" i="5"/>
  <c r="AS1933" i="5"/>
  <c r="BA1933" i="5"/>
  <c r="BI1933" i="5"/>
  <c r="BQ1933" i="5"/>
  <c r="BY1933" i="5"/>
  <c r="CG1933" i="5"/>
  <c r="U1941" i="5"/>
  <c r="AC1941" i="5"/>
  <c r="AK1941" i="5"/>
  <c r="AS1941" i="5"/>
  <c r="BA1941" i="5"/>
  <c r="BI1941" i="5"/>
  <c r="BQ1941" i="5"/>
  <c r="BY1941" i="5"/>
  <c r="CG1941" i="5"/>
  <c r="Y1945" i="5"/>
  <c r="AG1945" i="5"/>
  <c r="AO1945" i="5"/>
  <c r="AW1945" i="5"/>
  <c r="BE1945" i="5"/>
  <c r="BM1945" i="5"/>
  <c r="BU1945" i="5"/>
  <c r="CC1945" i="5"/>
  <c r="CK1945" i="5"/>
  <c r="U1950" i="5"/>
  <c r="AC1950" i="5"/>
  <c r="AK1950" i="5"/>
  <c r="AS1950" i="5"/>
  <c r="BA1950" i="5"/>
  <c r="BI1950" i="5"/>
  <c r="BQ1950" i="5"/>
  <c r="BY1950" i="5"/>
  <c r="CG1950" i="5"/>
  <c r="Y1955" i="5"/>
  <c r="AG1955" i="5"/>
  <c r="AU1955" i="5"/>
  <c r="BJ1955" i="5"/>
  <c r="AH1968" i="5"/>
  <c r="V1971" i="5"/>
  <c r="CH1971" i="5"/>
  <c r="CA1955" i="5"/>
  <c r="AV1961" i="5"/>
  <c r="AI1968" i="5"/>
  <c r="W1971" i="5"/>
  <c r="CI1971" i="5"/>
  <c r="Z1925" i="5"/>
  <c r="AH1925" i="5"/>
  <c r="AP1925" i="5"/>
  <c r="AX1925" i="5"/>
  <c r="BF1925" i="5"/>
  <c r="BN1925" i="5"/>
  <c r="BV1925" i="5"/>
  <c r="CD1925" i="5"/>
  <c r="CL1925" i="5"/>
  <c r="V1933" i="5"/>
  <c r="AD1933" i="5"/>
  <c r="AL1933" i="5"/>
  <c r="AT1933" i="5"/>
  <c r="BB1933" i="5"/>
  <c r="BJ1933" i="5"/>
  <c r="BR1933" i="5"/>
  <c r="BZ1933" i="5"/>
  <c r="CH1933" i="5"/>
  <c r="V1941" i="5"/>
  <c r="AD1941" i="5"/>
  <c r="AL1941" i="5"/>
  <c r="AT1941" i="5"/>
  <c r="BB1941" i="5"/>
  <c r="BJ1941" i="5"/>
  <c r="BR1941" i="5"/>
  <c r="BZ1941" i="5"/>
  <c r="CH1941" i="5"/>
  <c r="Z1945" i="5"/>
  <c r="AH1945" i="5"/>
  <c r="AP1945" i="5"/>
  <c r="AX1945" i="5"/>
  <c r="BF1945" i="5"/>
  <c r="BN1945" i="5"/>
  <c r="BV1945" i="5"/>
  <c r="CD1945" i="5"/>
  <c r="CL1945" i="5"/>
  <c r="V1950" i="5"/>
  <c r="AD1950" i="5"/>
  <c r="AL1950" i="5"/>
  <c r="AT1950" i="5"/>
  <c r="BB1950" i="5"/>
  <c r="BJ1950" i="5"/>
  <c r="BR1950" i="5"/>
  <c r="BZ1950" i="5"/>
  <c r="CH1950" i="5"/>
  <c r="Z1955" i="5"/>
  <c r="AH1955" i="5"/>
  <c r="AV1955" i="5"/>
  <c r="BK1955" i="5"/>
  <c r="CB1955" i="5"/>
  <c r="AZ1958" i="5"/>
  <c r="CF1958" i="5"/>
  <c r="AP1968" i="5"/>
  <c r="AD1971" i="5"/>
  <c r="AJ1955" i="5"/>
  <c r="AW1955" i="5"/>
  <c r="BL1955" i="5"/>
  <c r="CC1955" i="5"/>
  <c r="AA1958" i="5"/>
  <c r="AQ1968" i="5"/>
  <c r="AE1971" i="5"/>
  <c r="AA1925" i="5"/>
  <c r="AI1925" i="5"/>
  <c r="AQ1925" i="5"/>
  <c r="AY1925" i="5"/>
  <c r="BG1925" i="5"/>
  <c r="BO1925" i="5"/>
  <c r="BW1925" i="5"/>
  <c r="CE1925" i="5"/>
  <c r="CM1925" i="5"/>
  <c r="W1933" i="5"/>
  <c r="AE1933" i="5"/>
  <c r="AM1933" i="5"/>
  <c r="AU1933" i="5"/>
  <c r="BC1933" i="5"/>
  <c r="BK1933" i="5"/>
  <c r="BS1933" i="5"/>
  <c r="CA1933" i="5"/>
  <c r="CI1933" i="5"/>
  <c r="W1941" i="5"/>
  <c r="AE1941" i="5"/>
  <c r="AM1941" i="5"/>
  <c r="AU1941" i="5"/>
  <c r="BC1941" i="5"/>
  <c r="BK1941" i="5"/>
  <c r="BS1941" i="5"/>
  <c r="CA1941" i="5"/>
  <c r="CI1941" i="5"/>
  <c r="AA1945" i="5"/>
  <c r="AI1945" i="5"/>
  <c r="AQ1945" i="5"/>
  <c r="AY1945" i="5"/>
  <c r="BG1945" i="5"/>
  <c r="BO1945" i="5"/>
  <c r="BW1945" i="5"/>
  <c r="CE1945" i="5"/>
  <c r="CM1945" i="5"/>
  <c r="W1950" i="5"/>
  <c r="AE1950" i="5"/>
  <c r="AM1950" i="5"/>
  <c r="AU1950" i="5"/>
  <c r="BC1950" i="5"/>
  <c r="BK1950" i="5"/>
  <c r="BS1950" i="5"/>
  <c r="CA1950" i="5"/>
  <c r="CI1950" i="5"/>
  <c r="AA1955" i="5"/>
  <c r="AK1955" i="5"/>
  <c r="AX1955" i="5"/>
  <c r="BM1955" i="5"/>
  <c r="CD1955" i="5"/>
  <c r="AB1958" i="5"/>
  <c r="CM1958" i="5"/>
  <c r="AX1968" i="5"/>
  <c r="AL1971" i="5"/>
  <c r="AL1955" i="5"/>
  <c r="AZ1955" i="5"/>
  <c r="BN1955" i="5"/>
  <c r="CH1955" i="5"/>
  <c r="AC1958" i="5"/>
  <c r="BG1958" i="5"/>
  <c r="AY1968" i="5"/>
  <c r="AM1971" i="5"/>
  <c r="Z1974" i="5"/>
  <c r="AH1974" i="5"/>
  <c r="AP1974" i="5"/>
  <c r="AX1974" i="5"/>
  <c r="BF1974" i="5"/>
  <c r="BN1974" i="5"/>
  <c r="BV1974" i="5"/>
  <c r="CD1974" i="5"/>
  <c r="CL1974" i="5"/>
  <c r="V1977" i="5"/>
  <c r="AD1977" i="5"/>
  <c r="AL1977" i="5"/>
  <c r="AU1977" i="5"/>
  <c r="BW1977" i="5"/>
  <c r="CH1977" i="5"/>
  <c r="AE1987" i="5"/>
  <c r="BN1987" i="5"/>
  <c r="AT1998" i="5"/>
  <c r="BZ1998" i="5"/>
  <c r="AG2016" i="5"/>
  <c r="I2234" i="5"/>
  <c r="AV1977" i="5"/>
  <c r="BE1977" i="5"/>
  <c r="BN1977" i="5"/>
  <c r="BX1977" i="5"/>
  <c r="AW1987" i="5"/>
  <c r="BR1987" i="5"/>
  <c r="CI1987" i="5"/>
  <c r="AS2016" i="5"/>
  <c r="AA1974" i="5"/>
  <c r="AI1974" i="5"/>
  <c r="AQ1974" i="5"/>
  <c r="AY1974" i="5"/>
  <c r="BG1974" i="5"/>
  <c r="BO1974" i="5"/>
  <c r="BW1974" i="5"/>
  <c r="CE1974" i="5"/>
  <c r="CM1974" i="5"/>
  <c r="W1977" i="5"/>
  <c r="AE1977" i="5"/>
  <c r="AM1977" i="5"/>
  <c r="CI1977" i="5"/>
  <c r="AX1987" i="5"/>
  <c r="AU1998" i="5"/>
  <c r="CA1998" i="5"/>
  <c r="BC2016" i="5"/>
  <c r="AN1977" i="5"/>
  <c r="AW1977" i="5"/>
  <c r="BF1977" i="5"/>
  <c r="BO1977" i="5"/>
  <c r="BY1977" i="5"/>
  <c r="AG1987" i="5"/>
  <c r="BB1987" i="5"/>
  <c r="BS1987" i="5"/>
  <c r="BM2016" i="5"/>
  <c r="AB1968" i="5"/>
  <c r="AJ1968" i="5"/>
  <c r="AR1968" i="5"/>
  <c r="AZ1968" i="5"/>
  <c r="BH1968" i="5"/>
  <c r="BP1968" i="5"/>
  <c r="BX1968" i="5"/>
  <c r="CF1968" i="5"/>
  <c r="CN1968" i="5"/>
  <c r="X1971" i="5"/>
  <c r="AF1971" i="5"/>
  <c r="AN1971" i="5"/>
  <c r="AV1971" i="5"/>
  <c r="BD1971" i="5"/>
  <c r="BL1971" i="5"/>
  <c r="BT1971" i="5"/>
  <c r="CB1971" i="5"/>
  <c r="CJ1971" i="5"/>
  <c r="AB1974" i="5"/>
  <c r="AJ1974" i="5"/>
  <c r="AR1974" i="5"/>
  <c r="AZ1974" i="5"/>
  <c r="BH1974" i="5"/>
  <c r="BP1974" i="5"/>
  <c r="BX1974" i="5"/>
  <c r="CF1974" i="5"/>
  <c r="CN1974" i="5"/>
  <c r="X1977" i="5"/>
  <c r="AF1977" i="5"/>
  <c r="BP1977" i="5"/>
  <c r="CL1977" i="5"/>
  <c r="AH1987" i="5"/>
  <c r="CK1987" i="5"/>
  <c r="V1998" i="5"/>
  <c r="BB1998" i="5"/>
  <c r="CH1998" i="5"/>
  <c r="BZ2016" i="5"/>
  <c r="AO1977" i="5"/>
  <c r="AX1977" i="5"/>
  <c r="BG1977" i="5"/>
  <c r="BZ1977" i="5"/>
  <c r="AL1987" i="5"/>
  <c r="BC1987" i="5"/>
  <c r="CL1987" i="5"/>
  <c r="AS1958" i="5"/>
  <c r="BI1958" i="5"/>
  <c r="BY1958" i="5"/>
  <c r="CG1958" i="5"/>
  <c r="Y1961" i="5"/>
  <c r="AO1961" i="5"/>
  <c r="BE1961" i="5"/>
  <c r="BU1961" i="5"/>
  <c r="CK1961" i="5"/>
  <c r="U1968" i="5"/>
  <c r="AC1968" i="5"/>
  <c r="AK1968" i="5"/>
  <c r="AS1968" i="5"/>
  <c r="BA1968" i="5"/>
  <c r="BI1968" i="5"/>
  <c r="BQ1968" i="5"/>
  <c r="BY1968" i="5"/>
  <c r="CG1968" i="5"/>
  <c r="Y1971" i="5"/>
  <c r="AG1971" i="5"/>
  <c r="AO1971" i="5"/>
  <c r="AW1971" i="5"/>
  <c r="BE1971" i="5"/>
  <c r="BM1971" i="5"/>
  <c r="BU1971" i="5"/>
  <c r="CC1971" i="5"/>
  <c r="CK1971" i="5"/>
  <c r="U1974" i="5"/>
  <c r="AC1974" i="5"/>
  <c r="AK1974" i="5"/>
  <c r="AS1974" i="5"/>
  <c r="BA1974" i="5"/>
  <c r="BI1974" i="5"/>
  <c r="BQ1974" i="5"/>
  <c r="BY1974" i="5"/>
  <c r="CG1974" i="5"/>
  <c r="Y1977" i="5"/>
  <c r="AG1977" i="5"/>
  <c r="BH1977" i="5"/>
  <c r="BQ1977" i="5"/>
  <c r="CM1977" i="5"/>
  <c r="BU1987" i="5"/>
  <c r="W1998" i="5"/>
  <c r="BC1998" i="5"/>
  <c r="CI1998" i="5"/>
  <c r="AP1977" i="5"/>
  <c r="AY1977" i="5"/>
  <c r="CA1977" i="5"/>
  <c r="CN1977" i="5"/>
  <c r="V1987" i="5"/>
  <c r="AM1987" i="5"/>
  <c r="BV1987" i="5"/>
  <c r="V1968" i="5"/>
  <c r="AD1968" i="5"/>
  <c r="AL1968" i="5"/>
  <c r="AT1968" i="5"/>
  <c r="BB1968" i="5"/>
  <c r="BJ1968" i="5"/>
  <c r="BR1968" i="5"/>
  <c r="BZ1968" i="5"/>
  <c r="CH1968" i="5"/>
  <c r="Z1971" i="5"/>
  <c r="AH1971" i="5"/>
  <c r="AP1971" i="5"/>
  <c r="AX1971" i="5"/>
  <c r="BF1971" i="5"/>
  <c r="BN1971" i="5"/>
  <c r="BV1971" i="5"/>
  <c r="CD1971" i="5"/>
  <c r="CL1971" i="5"/>
  <c r="V1974" i="5"/>
  <c r="AD1974" i="5"/>
  <c r="AL1974" i="5"/>
  <c r="AT1974" i="5"/>
  <c r="BB1974" i="5"/>
  <c r="BJ1974" i="5"/>
  <c r="BR1974" i="5"/>
  <c r="BZ1974" i="5"/>
  <c r="CH1974" i="5"/>
  <c r="Z1977" i="5"/>
  <c r="AH1977" i="5"/>
  <c r="AZ1977" i="5"/>
  <c r="BI1977" i="5"/>
  <c r="BR1977" i="5"/>
  <c r="BE1987" i="5"/>
  <c r="BZ1987" i="5"/>
  <c r="AD1998" i="5"/>
  <c r="BJ1998" i="5"/>
  <c r="AQ1977" i="5"/>
  <c r="CD1977" i="5"/>
  <c r="W1987" i="5"/>
  <c r="BF1987" i="5"/>
  <c r="AI1955" i="5"/>
  <c r="AQ1955" i="5"/>
  <c r="AY1955" i="5"/>
  <c r="BG1955" i="5"/>
  <c r="BO1955" i="5"/>
  <c r="BW1955" i="5"/>
  <c r="CE1955" i="5"/>
  <c r="CM1955" i="5"/>
  <c r="AA1961" i="5"/>
  <c r="AI1961" i="5"/>
  <c r="AQ1961" i="5"/>
  <c r="BG1961" i="5"/>
  <c r="BW1961" i="5"/>
  <c r="CM1961" i="5"/>
  <c r="W1968" i="5"/>
  <c r="AE1968" i="5"/>
  <c r="AM1968" i="5"/>
  <c r="AU1968" i="5"/>
  <c r="BC1968" i="5"/>
  <c r="BK1968" i="5"/>
  <c r="BS1968" i="5"/>
  <c r="CA1968" i="5"/>
  <c r="CI1968" i="5"/>
  <c r="AA1971" i="5"/>
  <c r="AI1971" i="5"/>
  <c r="AQ1971" i="5"/>
  <c r="AY1971" i="5"/>
  <c r="BG1971" i="5"/>
  <c r="BO1971" i="5"/>
  <c r="BW1971" i="5"/>
  <c r="CE1971" i="5"/>
  <c r="CM1971" i="5"/>
  <c r="W1974" i="5"/>
  <c r="AE1974" i="5"/>
  <c r="AM1974" i="5"/>
  <c r="AU1974" i="5"/>
  <c r="BC1974" i="5"/>
  <c r="BK1974" i="5"/>
  <c r="BS1974" i="5"/>
  <c r="CA1974" i="5"/>
  <c r="CI1974" i="5"/>
  <c r="AA1977" i="5"/>
  <c r="AI1977" i="5"/>
  <c r="AR1977" i="5"/>
  <c r="BA1977" i="5"/>
  <c r="BJ1977" i="5"/>
  <c r="BS1977" i="5"/>
  <c r="AO1987" i="5"/>
  <c r="BJ1987" i="5"/>
  <c r="CA1987" i="5"/>
  <c r="AE1998" i="5"/>
  <c r="BK1998" i="5"/>
  <c r="BT1977" i="5"/>
  <c r="CE1977" i="5"/>
  <c r="AP1987" i="5"/>
  <c r="BX1955" i="5"/>
  <c r="CF1955" i="5"/>
  <c r="CN1955" i="5"/>
  <c r="X1958" i="5"/>
  <c r="AF1958" i="5"/>
  <c r="AV1958" i="5"/>
  <c r="BL1958" i="5"/>
  <c r="BT1958" i="5"/>
  <c r="CB1958" i="5"/>
  <c r="AB1961" i="5"/>
  <c r="AJ1961" i="5"/>
  <c r="AZ1961" i="5"/>
  <c r="BH1961" i="5"/>
  <c r="BP1961" i="5"/>
  <c r="BX1961" i="5"/>
  <c r="CF1961" i="5"/>
  <c r="X1968" i="5"/>
  <c r="AF1968" i="5"/>
  <c r="AN1968" i="5"/>
  <c r="AV1968" i="5"/>
  <c r="BD1968" i="5"/>
  <c r="BL1968" i="5"/>
  <c r="BT1968" i="5"/>
  <c r="CB1968" i="5"/>
  <c r="CJ1968" i="5"/>
  <c r="AB1971" i="5"/>
  <c r="AJ1971" i="5"/>
  <c r="AR1971" i="5"/>
  <c r="AZ1971" i="5"/>
  <c r="BH1971" i="5"/>
  <c r="BP1971" i="5"/>
  <c r="BX1971" i="5"/>
  <c r="CF1971" i="5"/>
  <c r="CN1971" i="5"/>
  <c r="X1974" i="5"/>
  <c r="AF1974" i="5"/>
  <c r="AN1974" i="5"/>
  <c r="AV1974" i="5"/>
  <c r="BD1974" i="5"/>
  <c r="BL1974" i="5"/>
  <c r="BT1974" i="5"/>
  <c r="CB1974" i="5"/>
  <c r="CJ1974" i="5"/>
  <c r="AB1977" i="5"/>
  <c r="AJ1977" i="5"/>
  <c r="AS1977" i="5"/>
  <c r="BB1977" i="5"/>
  <c r="BK1977" i="5"/>
  <c r="CF1977" i="5"/>
  <c r="Y1987" i="5"/>
  <c r="AT1987" i="5"/>
  <c r="BK1987" i="5"/>
  <c r="AL1998" i="5"/>
  <c r="BR1998" i="5"/>
  <c r="BL1977" i="5"/>
  <c r="U1980" i="5"/>
  <c r="Z1987" i="5"/>
  <c r="CC1987" i="5"/>
  <c r="CG1955" i="5"/>
  <c r="Y1958" i="5"/>
  <c r="AO1958" i="5"/>
  <c r="BE1958" i="5"/>
  <c r="BU1958" i="5"/>
  <c r="CK1958" i="5"/>
  <c r="AC1961" i="5"/>
  <c r="AS1961" i="5"/>
  <c r="BI1961" i="5"/>
  <c r="BY1961" i="5"/>
  <c r="CG1961" i="5"/>
  <c r="Y1968" i="5"/>
  <c r="AG1968" i="5"/>
  <c r="AO1968" i="5"/>
  <c r="AW1968" i="5"/>
  <c r="BE1968" i="5"/>
  <c r="BM1968" i="5"/>
  <c r="BU1968" i="5"/>
  <c r="CC1968" i="5"/>
  <c r="CK1968" i="5"/>
  <c r="U1971" i="5"/>
  <c r="AC1971" i="5"/>
  <c r="AK1971" i="5"/>
  <c r="AS1971" i="5"/>
  <c r="BA1971" i="5"/>
  <c r="BI1971" i="5"/>
  <c r="BQ1971" i="5"/>
  <c r="BY1971" i="5"/>
  <c r="CG1971" i="5"/>
  <c r="Y1974" i="5"/>
  <c r="AG1974" i="5"/>
  <c r="AO1974" i="5"/>
  <c r="AW1974" i="5"/>
  <c r="BE1974" i="5"/>
  <c r="BM1974" i="5"/>
  <c r="BU1974" i="5"/>
  <c r="CC1974" i="5"/>
  <c r="CK1974" i="5"/>
  <c r="U1977" i="5"/>
  <c r="AC1977" i="5"/>
  <c r="AK1977" i="5"/>
  <c r="AT1977" i="5"/>
  <c r="BC1977" i="5"/>
  <c r="BV1977" i="5"/>
  <c r="CG1977" i="5"/>
  <c r="AD1987" i="5"/>
  <c r="AU1987" i="5"/>
  <c r="CD1987" i="5"/>
  <c r="AM1998" i="5"/>
  <c r="BS1998" i="5"/>
  <c r="BD1977" i="5"/>
  <c r="BM1977" i="5"/>
  <c r="BM1987" i="5"/>
  <c r="CH1987" i="5"/>
  <c r="W2016" i="5"/>
  <c r="AH2016" i="5"/>
  <c r="BP2016" i="5"/>
  <c r="CK2016" i="5"/>
  <c r="X2016" i="5"/>
  <c r="AJ2016" i="5"/>
  <c r="AT2016" i="5"/>
  <c r="BD2016" i="5"/>
  <c r="CA2016" i="5"/>
  <c r="CN2016" i="5"/>
  <c r="BQ2016" i="5"/>
  <c r="X1987" i="5"/>
  <c r="AF1987" i="5"/>
  <c r="AN1987" i="5"/>
  <c r="AV1987" i="5"/>
  <c r="BD1987" i="5"/>
  <c r="BL1987" i="5"/>
  <c r="BT1987" i="5"/>
  <c r="CB1987" i="5"/>
  <c r="CJ1987" i="5"/>
  <c r="X1998" i="5"/>
  <c r="AF1998" i="5"/>
  <c r="AN1998" i="5"/>
  <c r="AV1998" i="5"/>
  <c r="BD1998" i="5"/>
  <c r="BL1998" i="5"/>
  <c r="BT1998" i="5"/>
  <c r="CB1998" i="5"/>
  <c r="CJ1998" i="5"/>
  <c r="Y2016" i="5"/>
  <c r="AK2016" i="5"/>
  <c r="AU2016" i="5"/>
  <c r="BE2016" i="5"/>
  <c r="CB2016" i="5"/>
  <c r="Z2016" i="5"/>
  <c r="BF2016" i="5"/>
  <c r="BR2016" i="5"/>
  <c r="Y1998" i="5"/>
  <c r="AG1998" i="5"/>
  <c r="AO1998" i="5"/>
  <c r="AW1998" i="5"/>
  <c r="BE1998" i="5"/>
  <c r="BM1998" i="5"/>
  <c r="BU1998" i="5"/>
  <c r="CC1998" i="5"/>
  <c r="CK1998" i="5"/>
  <c r="AB2016" i="5"/>
  <c r="AL2016" i="5"/>
  <c r="AV2016" i="5"/>
  <c r="BH2016" i="5"/>
  <c r="CC2016" i="5"/>
  <c r="BS2016" i="5"/>
  <c r="CF2016" i="5"/>
  <c r="U2079" i="5"/>
  <c r="Z1998" i="5"/>
  <c r="AH1998" i="5"/>
  <c r="AP1998" i="5"/>
  <c r="AX1998" i="5"/>
  <c r="BF1998" i="5"/>
  <c r="BN1998" i="5"/>
  <c r="BV1998" i="5"/>
  <c r="CD1998" i="5"/>
  <c r="CL1998" i="5"/>
  <c r="AC2016" i="5"/>
  <c r="AM2016" i="5"/>
  <c r="AW2016" i="5"/>
  <c r="BI2016" i="5"/>
  <c r="AX2016" i="5"/>
  <c r="BT2016" i="5"/>
  <c r="CG2016" i="5"/>
  <c r="AA1987" i="5"/>
  <c r="AI1987" i="5"/>
  <c r="AQ1987" i="5"/>
  <c r="AY1987" i="5"/>
  <c r="BG1987" i="5"/>
  <c r="BO1987" i="5"/>
  <c r="BW1987" i="5"/>
  <c r="CE1987" i="5"/>
  <c r="CM1987" i="5"/>
  <c r="AA1998" i="5"/>
  <c r="AI1998" i="5"/>
  <c r="AQ1998" i="5"/>
  <c r="AY1998" i="5"/>
  <c r="BG1998" i="5"/>
  <c r="BO1998" i="5"/>
  <c r="BW1998" i="5"/>
  <c r="CE1998" i="5"/>
  <c r="CM1998" i="5"/>
  <c r="AD2016" i="5"/>
  <c r="AN2016" i="5"/>
  <c r="AZ2016" i="5"/>
  <c r="BJ2016" i="5"/>
  <c r="BU2016" i="5"/>
  <c r="CH2016" i="5"/>
  <c r="AB1987" i="5"/>
  <c r="AJ1987" i="5"/>
  <c r="AR1987" i="5"/>
  <c r="AZ1987" i="5"/>
  <c r="BH1987" i="5"/>
  <c r="BP1987" i="5"/>
  <c r="BX1987" i="5"/>
  <c r="CF1987" i="5"/>
  <c r="CN1987" i="5"/>
  <c r="AB1998" i="5"/>
  <c r="AJ1998" i="5"/>
  <c r="AR1998" i="5"/>
  <c r="AZ1998" i="5"/>
  <c r="BH1998" i="5"/>
  <c r="BP1998" i="5"/>
  <c r="BX1998" i="5"/>
  <c r="CF1998" i="5"/>
  <c r="CN1998" i="5"/>
  <c r="U2016" i="5"/>
  <c r="AE2016" i="5"/>
  <c r="AO2016" i="5"/>
  <c r="BA2016" i="5"/>
  <c r="BK2016" i="5"/>
  <c r="BX2016" i="5"/>
  <c r="CB1977" i="5"/>
  <c r="CJ1977" i="5"/>
  <c r="AP2016" i="5"/>
  <c r="CI2016" i="5"/>
  <c r="U1987" i="5"/>
  <c r="AC1987" i="5"/>
  <c r="AK1987" i="5"/>
  <c r="AS1987" i="5"/>
  <c r="BA1987" i="5"/>
  <c r="BI1987" i="5"/>
  <c r="BQ1987" i="5"/>
  <c r="BY1987" i="5"/>
  <c r="CG1987" i="5"/>
  <c r="U1998" i="5"/>
  <c r="AC1998" i="5"/>
  <c r="AK1998" i="5"/>
  <c r="AS1998" i="5"/>
  <c r="BA1998" i="5"/>
  <c r="BI1998" i="5"/>
  <c r="BQ1998" i="5"/>
  <c r="BY1998" i="5"/>
  <c r="CG1998" i="5"/>
  <c r="V2016" i="5"/>
  <c r="AF2016" i="5"/>
  <c r="AR2016" i="5"/>
  <c r="BB2016" i="5"/>
  <c r="BL2016" i="5"/>
  <c r="BY2016" i="5"/>
  <c r="BU1977" i="5"/>
  <c r="CC1977" i="5"/>
  <c r="CK1977" i="5"/>
  <c r="CJ2016" i="5"/>
  <c r="BN2016" i="5"/>
  <c r="BV2016" i="5"/>
  <c r="CD2016" i="5"/>
  <c r="CL2016" i="5"/>
  <c r="AA2016" i="5"/>
  <c r="AI2016" i="5"/>
  <c r="AQ2016" i="5"/>
  <c r="AY2016" i="5"/>
  <c r="BG2016" i="5"/>
  <c r="BO2016" i="5"/>
  <c r="BW2016" i="5"/>
  <c r="CE2016" i="5"/>
  <c r="CM2016" i="5"/>
  <c r="CI2157" i="5"/>
  <c r="AV2157" i="5"/>
  <c r="BL2157" i="5"/>
  <c r="U2176" i="5"/>
  <c r="Z2177" i="5" s="1"/>
  <c r="V2157" i="5"/>
  <c r="AL2157" i="5"/>
  <c r="BB2157" i="5"/>
  <c r="BS2157" i="5"/>
  <c r="AU2157" i="5"/>
  <c r="BD2157" i="5"/>
  <c r="U2111" i="5"/>
  <c r="BK2176" i="5"/>
  <c r="BP2177" i="5" s="1"/>
  <c r="BQ2157" i="5"/>
  <c r="CG2157" i="5"/>
  <c r="CG2164" i="5" s="1"/>
  <c r="BR2157" i="5"/>
  <c r="CH2157" i="5"/>
  <c r="AC2157" i="5"/>
  <c r="BH2157" i="5"/>
  <c r="W2157" i="5"/>
  <c r="AM2157" i="5"/>
  <c r="BC2157" i="5"/>
  <c r="X2157" i="5"/>
  <c r="X2164" i="5" s="1"/>
  <c r="AN2157" i="5"/>
  <c r="BI2157" i="5"/>
  <c r="AL2176" i="5"/>
  <c r="AQ2177" i="5" s="1"/>
  <c r="BR2176" i="5"/>
  <c r="BW2177" i="5" s="1"/>
  <c r="Y2157" i="5"/>
  <c r="Y2164" i="5" s="1"/>
  <c r="AO2157" i="5"/>
  <c r="BE2157" i="5"/>
  <c r="BE2164" i="5" s="1"/>
  <c r="BU2157" i="5"/>
  <c r="BU2164" i="5" s="1"/>
  <c r="CK2157" i="5"/>
  <c r="CK2164" i="5" s="1"/>
  <c r="AE2157" i="5"/>
  <c r="V2191" i="5"/>
  <c r="V2202" i="5" s="1"/>
  <c r="AL2191" i="5"/>
  <c r="AL2202" i="5" s="1"/>
  <c r="BB2191" i="5"/>
  <c r="BB2202" i="5" s="1"/>
  <c r="Z2157" i="5"/>
  <c r="AP2157" i="5"/>
  <c r="BF2157" i="5"/>
  <c r="BV2157" i="5"/>
  <c r="CL2157" i="5"/>
  <c r="BT2176" i="5"/>
  <c r="BY2177" i="5" s="1"/>
  <c r="AA2157" i="5"/>
  <c r="AA2164" i="5" s="1"/>
  <c r="AQ2157" i="5"/>
  <c r="AQ2164" i="5" s="1"/>
  <c r="BG2157" i="5"/>
  <c r="BW2157" i="5"/>
  <c r="BW2164" i="5" s="1"/>
  <c r="CM2157" i="5"/>
  <c r="AF2157" i="5"/>
  <c r="AF2164" i="5" s="1"/>
  <c r="Y2176" i="5"/>
  <c r="AD2177" i="5" s="1"/>
  <c r="AO2176" i="5"/>
  <c r="AT2177" i="5" s="1"/>
  <c r="AR2157" i="5"/>
  <c r="BT2157" i="5"/>
  <c r="BT2164" i="5" s="1"/>
  <c r="AB2176" i="5"/>
  <c r="AG2177" i="5" s="1"/>
  <c r="BK2157" i="5"/>
  <c r="CA2157" i="5"/>
  <c r="AS2157" i="5"/>
  <c r="AS2164" i="5" s="1"/>
  <c r="BS2176" i="5"/>
  <c r="BX2177" i="5" s="1"/>
  <c r="BR2191" i="5"/>
  <c r="BR2202" i="5" s="1"/>
  <c r="CH2191" i="5"/>
  <c r="CH2202" i="5" s="1"/>
  <c r="BE2176" i="5"/>
  <c r="BJ2177" i="5" s="1"/>
  <c r="BU2176" i="5"/>
  <c r="BZ2177" i="5" s="1"/>
  <c r="CK2176" i="5"/>
  <c r="AD2176" i="5"/>
  <c r="AI2177" i="5" s="1"/>
  <c r="BW2176" i="5"/>
  <c r="CB2177" i="5" s="1"/>
  <c r="Z2176" i="5"/>
  <c r="AE2177" i="5" s="1"/>
  <c r="AP2176" i="5"/>
  <c r="AU2177" i="5" s="1"/>
  <c r="BF2176" i="5"/>
  <c r="BK2177" i="5" s="1"/>
  <c r="BV2176" i="5"/>
  <c r="CA2177" i="5" s="1"/>
  <c r="CL2176" i="5"/>
  <c r="BX2157" i="5"/>
  <c r="CN2157" i="5"/>
  <c r="AA2176" i="5"/>
  <c r="AF2177" i="5" s="1"/>
  <c r="AQ2176" i="5"/>
  <c r="AV2177" i="5" s="1"/>
  <c r="BG2176" i="5"/>
  <c r="BL2177" i="5" s="1"/>
  <c r="CM2176" i="5"/>
  <c r="AM2176" i="5"/>
  <c r="AR2177" i="5" s="1"/>
  <c r="AR2176" i="5"/>
  <c r="AW2177" i="5" s="1"/>
  <c r="BH2176" i="5"/>
  <c r="BM2177" i="5" s="1"/>
  <c r="BX2176" i="5"/>
  <c r="CC2177" i="5" s="1"/>
  <c r="CN2176" i="5"/>
  <c r="AN2176" i="5"/>
  <c r="AS2177" i="5" s="1"/>
  <c r="BY2157" i="5"/>
  <c r="BY2164" i="5" s="1"/>
  <c r="AC2176" i="5"/>
  <c r="AH2177" i="5" s="1"/>
  <c r="AS2176" i="5"/>
  <c r="AX2177" i="5" s="1"/>
  <c r="BI2176" i="5"/>
  <c r="BN2177" i="5" s="1"/>
  <c r="BY2176" i="5"/>
  <c r="CD2177" i="5" s="1"/>
  <c r="CH2176" i="5"/>
  <c r="CM2177" i="5" s="1"/>
  <c r="BO2213" i="5"/>
  <c r="AD2157" i="5"/>
  <c r="AT2157" i="5"/>
  <c r="BJ2157" i="5"/>
  <c r="BZ2157" i="5"/>
  <c r="U2157" i="5"/>
  <c r="AJ2157" i="5"/>
  <c r="AJ2164" i="5" s="1"/>
  <c r="AT2176" i="5"/>
  <c r="AY2177" i="5" s="1"/>
  <c r="AE2176" i="5"/>
  <c r="AJ2177" i="5" s="1"/>
  <c r="AU2176" i="5"/>
  <c r="AZ2177" i="5" s="1"/>
  <c r="CA2176" i="5"/>
  <c r="CF2177" i="5" s="1"/>
  <c r="AX2176" i="5"/>
  <c r="BC2177" i="5" s="1"/>
  <c r="CB2157" i="5"/>
  <c r="CB2164" i="5" s="1"/>
  <c r="AK2157" i="5"/>
  <c r="AZ2157" i="5"/>
  <c r="AF2176" i="5"/>
  <c r="AK2177" i="5" s="1"/>
  <c r="AV2176" i="5"/>
  <c r="BA2177" i="5" s="1"/>
  <c r="CB2176" i="5"/>
  <c r="CG2177" i="5" s="1"/>
  <c r="AY2176" i="5"/>
  <c r="BD2177" i="5" s="1"/>
  <c r="AF2191" i="5"/>
  <c r="AF2202" i="5" s="1"/>
  <c r="AG2157" i="5"/>
  <c r="AW2157" i="5"/>
  <c r="BM2157" i="5"/>
  <c r="CC2157" i="5"/>
  <c r="AH2157" i="5"/>
  <c r="AX2157" i="5"/>
  <c r="BN2157" i="5"/>
  <c r="CD2157" i="5"/>
  <c r="BA2157" i="5"/>
  <c r="BP2157" i="5"/>
  <c r="BP2164" i="5" s="1"/>
  <c r="AH2176" i="5"/>
  <c r="AM2177" i="5" s="1"/>
  <c r="AZ2176" i="5"/>
  <c r="BE2177" i="5" s="1"/>
  <c r="AI2157" i="5"/>
  <c r="AY2157" i="5"/>
  <c r="BO2157" i="5"/>
  <c r="CE2157" i="5"/>
  <c r="CF2157" i="5"/>
  <c r="CF2164" i="5" s="1"/>
  <c r="AI2176" i="5"/>
  <c r="AN2177" i="5" s="1"/>
  <c r="CE2176" i="5"/>
  <c r="CJ2177" i="5" s="1"/>
  <c r="AJ2176" i="5"/>
  <c r="AO2177" i="5" s="1"/>
  <c r="BP2176" i="5"/>
  <c r="BU2177" i="5" s="1"/>
  <c r="CF2176" i="5"/>
  <c r="CK2177" i="5" s="1"/>
  <c r="BJ2176" i="5"/>
  <c r="BO2177" i="5" s="1"/>
  <c r="AB2157" i="5"/>
  <c r="W2191" i="5"/>
  <c r="W2202" i="5" s="1"/>
  <c r="AM2191" i="5"/>
  <c r="AM2202" i="5" s="1"/>
  <c r="BC2191" i="5"/>
  <c r="BC2202" i="5" s="1"/>
  <c r="BS2191" i="5"/>
  <c r="BS2202" i="5" s="1"/>
  <c r="CI2191" i="5"/>
  <c r="CI2202" i="5" s="1"/>
  <c r="BA2213" i="5"/>
  <c r="CB2191" i="5"/>
  <c r="CB2202" i="5" s="1"/>
  <c r="V2213" i="5"/>
  <c r="AL2213" i="5"/>
  <c r="BB2213" i="5"/>
  <c r="BR2213" i="5"/>
  <c r="CH2213" i="5"/>
  <c r="Y2191" i="5"/>
  <c r="Y2202" i="5" s="1"/>
  <c r="AO2191" i="5"/>
  <c r="AO2202" i="5" s="1"/>
  <c r="BE2191" i="5"/>
  <c r="BE2202" i="5" s="1"/>
  <c r="BU2191" i="5"/>
  <c r="BU2202" i="5" s="1"/>
  <c r="CK2191" i="5"/>
  <c r="CK2202" i="5" s="1"/>
  <c r="AN2191" i="5"/>
  <c r="AN2202" i="5" s="1"/>
  <c r="BL2176" i="5"/>
  <c r="BQ2177" i="5" s="1"/>
  <c r="CI2176" i="5"/>
  <c r="CN2177" i="5" s="1"/>
  <c r="Z2191" i="5"/>
  <c r="Z2202" i="5" s="1"/>
  <c r="AP2191" i="5"/>
  <c r="AP2202" i="5" s="1"/>
  <c r="BF2191" i="5"/>
  <c r="BF2202" i="5" s="1"/>
  <c r="BV2191" i="5"/>
  <c r="BV2202" i="5" s="1"/>
  <c r="CL2191" i="5"/>
  <c r="CL2202" i="5" s="1"/>
  <c r="CJ2176" i="5"/>
  <c r="AA2191" i="5"/>
  <c r="AA2202" i="5" s="1"/>
  <c r="AQ2191" i="5"/>
  <c r="AQ2202" i="5" s="1"/>
  <c r="BG2191" i="5"/>
  <c r="BG2202" i="5" s="1"/>
  <c r="BW2191" i="5"/>
  <c r="BW2202" i="5" s="1"/>
  <c r="CM2191" i="5"/>
  <c r="CM2202" i="5" s="1"/>
  <c r="Y2213" i="5"/>
  <c r="AO2213" i="5"/>
  <c r="BE2213" i="5"/>
  <c r="BU2213" i="5"/>
  <c r="CK2213" i="5"/>
  <c r="CK2220" i="5" s="1"/>
  <c r="V2176" i="5"/>
  <c r="AA2177" i="5" s="1"/>
  <c r="BB2176" i="5"/>
  <c r="BG2177" i="5" s="1"/>
  <c r="AB2191" i="5"/>
  <c r="AB2202" i="5" s="1"/>
  <c r="AR2191" i="5"/>
  <c r="AR2202" i="5" s="1"/>
  <c r="BH2191" i="5"/>
  <c r="BH2202" i="5" s="1"/>
  <c r="BX2191" i="5"/>
  <c r="BX2202" i="5" s="1"/>
  <c r="CN2191" i="5"/>
  <c r="CN2202" i="5" s="1"/>
  <c r="AV2191" i="5"/>
  <c r="AV2202" i="5" s="1"/>
  <c r="BO2176" i="5"/>
  <c r="BT2177" i="5" s="1"/>
  <c r="BZ2176" i="5"/>
  <c r="CE2177" i="5" s="1"/>
  <c r="AC2191" i="5"/>
  <c r="AC2202" i="5" s="1"/>
  <c r="AS2191" i="5"/>
  <c r="AS2202" i="5" s="1"/>
  <c r="BI2191" i="5"/>
  <c r="BI2202" i="5" s="1"/>
  <c r="BY2191" i="5"/>
  <c r="BY2202" i="5" s="1"/>
  <c r="AA2213" i="5"/>
  <c r="AQ2213" i="5"/>
  <c r="BG2213" i="5"/>
  <c r="BW2213" i="5"/>
  <c r="AG2176" i="5"/>
  <c r="AL2177" i="5" s="1"/>
  <c r="AW2176" i="5"/>
  <c r="BB2177" i="5" s="1"/>
  <c r="BM2176" i="5"/>
  <c r="BR2177" i="5" s="1"/>
  <c r="CC2176" i="5"/>
  <c r="CH2177" i="5" s="1"/>
  <c r="W2176" i="5"/>
  <c r="AB2177" i="5" s="1"/>
  <c r="BC2176" i="5"/>
  <c r="BH2177" i="5" s="1"/>
  <c r="AD2191" i="5"/>
  <c r="AD2202" i="5" s="1"/>
  <c r="AT2191" i="5"/>
  <c r="AT2202" i="5" s="1"/>
  <c r="BJ2191" i="5"/>
  <c r="BJ2202" i="5" s="1"/>
  <c r="BZ2191" i="5"/>
  <c r="BZ2202" i="5" s="1"/>
  <c r="CJ2157" i="5"/>
  <c r="BN2176" i="5"/>
  <c r="BS2177" i="5" s="1"/>
  <c r="CD2176" i="5"/>
  <c r="CI2177" i="5" s="1"/>
  <c r="X2176" i="5"/>
  <c r="AC2177" i="5" s="1"/>
  <c r="BD2176" i="5"/>
  <c r="BI2177" i="5" s="1"/>
  <c r="BD2191" i="5"/>
  <c r="BD2202" i="5" s="1"/>
  <c r="AS2213" i="5"/>
  <c r="BI2213" i="5"/>
  <c r="BY2213" i="5"/>
  <c r="AT2213" i="5"/>
  <c r="BJ2213" i="5"/>
  <c r="BZ2213" i="5"/>
  <c r="AK2176" i="5"/>
  <c r="AP2177" i="5" s="1"/>
  <c r="BA2176" i="5"/>
  <c r="BF2177" i="5" s="1"/>
  <c r="BQ2176" i="5"/>
  <c r="BV2177" i="5" s="1"/>
  <c r="CG2176" i="5"/>
  <c r="CL2177" i="5" s="1"/>
  <c r="BL2191" i="5"/>
  <c r="BL2202" i="5" s="1"/>
  <c r="AI2191" i="5"/>
  <c r="AI2202" i="5" s="1"/>
  <c r="AY2191" i="5"/>
  <c r="AY2202" i="5" s="1"/>
  <c r="BO2191" i="5"/>
  <c r="BO2202" i="5" s="1"/>
  <c r="CE2191" i="5"/>
  <c r="CE2202" i="5" s="1"/>
  <c r="X2191" i="5"/>
  <c r="X2202" i="5" s="1"/>
  <c r="AW2213" i="5"/>
  <c r="BM2213" i="5"/>
  <c r="AC2213" i="5"/>
  <c r="AJ2191" i="5"/>
  <c r="AJ2202" i="5" s="1"/>
  <c r="AZ2191" i="5"/>
  <c r="AZ2202" i="5" s="1"/>
  <c r="BP2191" i="5"/>
  <c r="BP2202" i="5" s="1"/>
  <c r="CF2191" i="5"/>
  <c r="CF2202" i="5" s="1"/>
  <c r="AP2213" i="5"/>
  <c r="U2191" i="5"/>
  <c r="U2202" i="5" s="1"/>
  <c r="AK2191" i="5"/>
  <c r="AK2202" i="5" s="1"/>
  <c r="BA2191" i="5"/>
  <c r="BA2202" i="5" s="1"/>
  <c r="BQ2191" i="5"/>
  <c r="BQ2202" i="5" s="1"/>
  <c r="CG2191" i="5"/>
  <c r="CG2202" i="5" s="1"/>
  <c r="BT2191" i="5"/>
  <c r="BT2202" i="5" s="1"/>
  <c r="AY2213" i="5"/>
  <c r="AE2191" i="5"/>
  <c r="AE2202" i="5" s="1"/>
  <c r="AU2191" i="5"/>
  <c r="AU2202" i="5" s="1"/>
  <c r="BK2191" i="5"/>
  <c r="BK2202" i="5" s="1"/>
  <c r="CA2191" i="5"/>
  <c r="CA2202" i="5" s="1"/>
  <c r="AD2213" i="5"/>
  <c r="BC2213" i="5"/>
  <c r="CC2213" i="5"/>
  <c r="X2213" i="5"/>
  <c r="AN2213" i="5"/>
  <c r="BD2213" i="5"/>
  <c r="BT2213" i="5"/>
  <c r="CJ2213" i="5"/>
  <c r="CJ2220" i="5" s="1"/>
  <c r="BQ2213" i="5"/>
  <c r="CD2213" i="5"/>
  <c r="CJ2191" i="5"/>
  <c r="CJ2202" i="5" s="1"/>
  <c r="AE2213" i="5"/>
  <c r="BF2213" i="5"/>
  <c r="CE2213" i="5"/>
  <c r="AG2191" i="5"/>
  <c r="AG2202" i="5" s="1"/>
  <c r="AW2191" i="5"/>
  <c r="AW2202" i="5" s="1"/>
  <c r="BM2191" i="5"/>
  <c r="BM2202" i="5" s="1"/>
  <c r="CC2191" i="5"/>
  <c r="CC2202" i="5" s="1"/>
  <c r="CM2213" i="5"/>
  <c r="CM2220" i="5" s="1"/>
  <c r="U2213" i="5"/>
  <c r="AG2213" i="5"/>
  <c r="BS2213" i="5"/>
  <c r="AB2213" i="5"/>
  <c r="AR2213" i="5"/>
  <c r="BH2213" i="5"/>
  <c r="BX2213" i="5"/>
  <c r="CN2213" i="5"/>
  <c r="CN2220" i="5" s="1"/>
  <c r="AH2213" i="5"/>
  <c r="CG2213" i="5"/>
  <c r="AH2191" i="5"/>
  <c r="AH2202" i="5" s="1"/>
  <c r="AX2191" i="5"/>
  <c r="AX2202" i="5" s="1"/>
  <c r="BN2191" i="5"/>
  <c r="BN2202" i="5" s="1"/>
  <c r="CD2191" i="5"/>
  <c r="CD2202" i="5" s="1"/>
  <c r="AU2213" i="5"/>
  <c r="W2213" i="5"/>
  <c r="AI2213" i="5"/>
  <c r="BV2213" i="5"/>
  <c r="AF2213" i="5"/>
  <c r="AV2213" i="5"/>
  <c r="BL2213" i="5"/>
  <c r="CB2213" i="5"/>
  <c r="AK2213" i="5"/>
  <c r="AX2213" i="5"/>
  <c r="Z2213" i="5"/>
  <c r="BK2213" i="5"/>
  <c r="CL2213" i="5"/>
  <c r="CL2220" i="5" s="1"/>
  <c r="AM2213" i="5"/>
  <c r="AJ2213" i="5"/>
  <c r="AZ2213" i="5"/>
  <c r="BP2213" i="5"/>
  <c r="CF2213" i="5"/>
  <c r="BN2213" i="5"/>
  <c r="CA2213" i="5"/>
  <c r="CI2213" i="5"/>
  <c r="BZ29" i="1"/>
  <c r="BZ24" i="1"/>
  <c r="BH2164" i="5"/>
  <c r="BH1465" i="5"/>
  <c r="BH827" i="5"/>
  <c r="Z29" i="1"/>
  <c r="Z24" i="1"/>
  <c r="AP29" i="1"/>
  <c r="AP24" i="1"/>
  <c r="BF29" i="1"/>
  <c r="BF24" i="1"/>
  <c r="BV29" i="1"/>
  <c r="BV24" i="1"/>
  <c r="CL29" i="1"/>
  <c r="CL24" i="1"/>
  <c r="BJ29" i="1"/>
  <c r="BJ24" i="1"/>
  <c r="X2198" i="5"/>
  <c r="X1465" i="5"/>
  <c r="X827" i="5"/>
  <c r="AA29" i="1"/>
  <c r="AA24" i="1"/>
  <c r="AQ29" i="1"/>
  <c r="AQ24" i="1"/>
  <c r="BG29" i="1"/>
  <c r="BG24" i="1"/>
  <c r="BW29" i="1"/>
  <c r="BW24" i="1"/>
  <c r="CM29" i="1"/>
  <c r="CM24" i="1"/>
  <c r="BN29" i="1"/>
  <c r="BN24" i="1"/>
  <c r="BT2198" i="5"/>
  <c r="BT1465" i="5"/>
  <c r="BT827" i="5"/>
  <c r="AB29" i="1"/>
  <c r="AB24" i="1"/>
  <c r="AR29" i="1"/>
  <c r="AR24" i="1"/>
  <c r="BH29" i="1"/>
  <c r="BH24" i="1"/>
  <c r="BX29" i="1"/>
  <c r="BX24" i="1"/>
  <c r="CN29" i="1"/>
  <c r="CN24" i="1"/>
  <c r="AD29" i="1"/>
  <c r="AD24" i="1"/>
  <c r="AC29" i="1"/>
  <c r="AC24" i="1"/>
  <c r="AS29" i="1"/>
  <c r="AS24" i="1"/>
  <c r="BI29" i="1"/>
  <c r="BI24" i="1"/>
  <c r="BY29" i="1"/>
  <c r="BY24" i="1"/>
  <c r="T29" i="1"/>
  <c r="T30" i="1" s="1"/>
  <c r="T24" i="1"/>
  <c r="AJ29" i="1"/>
  <c r="AJ24" i="1"/>
  <c r="AZ29" i="1"/>
  <c r="AZ24" i="1"/>
  <c r="BP29" i="1"/>
  <c r="BP24" i="1"/>
  <c r="CF29" i="1"/>
  <c r="CF24" i="1"/>
  <c r="AE29" i="1"/>
  <c r="AE24" i="1"/>
  <c r="BX2198" i="5"/>
  <c r="BX2164" i="5"/>
  <c r="BX1465" i="5"/>
  <c r="BX827" i="5"/>
  <c r="AV29" i="1"/>
  <c r="AV24" i="1"/>
  <c r="AW29" i="1"/>
  <c r="AW24" i="1"/>
  <c r="BK29" i="1"/>
  <c r="BK24" i="1"/>
  <c r="AT29" i="1"/>
  <c r="AT24" i="1"/>
  <c r="AU29" i="1"/>
  <c r="AU24" i="1"/>
  <c r="BL29" i="1"/>
  <c r="BL24" i="1"/>
  <c r="AI29" i="1"/>
  <c r="AI24" i="1"/>
  <c r="AY29" i="1"/>
  <c r="AY24" i="1"/>
  <c r="BO29" i="1"/>
  <c r="BO24" i="1"/>
  <c r="CE29" i="1"/>
  <c r="CE24" i="1"/>
  <c r="AB2198" i="5"/>
  <c r="AB2164" i="5"/>
  <c r="AB1465" i="5"/>
  <c r="AB827" i="5"/>
  <c r="W2" i="5"/>
  <c r="W5" i="1"/>
  <c r="X2" i="1"/>
  <c r="W1" i="1"/>
  <c r="W3" i="1"/>
  <c r="W2" i="2"/>
  <c r="U29" i="1"/>
  <c r="U24" i="1"/>
  <c r="AK29" i="1"/>
  <c r="AK24" i="1"/>
  <c r="BA29" i="1"/>
  <c r="BA24" i="1"/>
  <c r="BQ29" i="1"/>
  <c r="BQ24" i="1"/>
  <c r="CG29" i="1"/>
  <c r="CG24" i="1"/>
  <c r="CB29" i="1"/>
  <c r="CB24" i="1"/>
  <c r="AH30" i="1"/>
  <c r="AH40" i="1"/>
  <c r="AH41" i="1" s="1"/>
  <c r="AF29" i="1"/>
  <c r="AF24" i="1"/>
  <c r="AG29" i="1"/>
  <c r="AG24" i="1"/>
  <c r="BB29" i="1"/>
  <c r="BB24" i="1"/>
  <c r="BM29" i="1"/>
  <c r="BM24" i="1"/>
  <c r="AL29" i="1"/>
  <c r="AL24" i="1"/>
  <c r="CH29" i="1"/>
  <c r="CH24" i="1"/>
  <c r="AM29" i="1"/>
  <c r="AM24" i="1"/>
  <c r="BC29" i="1"/>
  <c r="BC24" i="1"/>
  <c r="BS29" i="1"/>
  <c r="BS24" i="1"/>
  <c r="CI29" i="1"/>
  <c r="CI24" i="1"/>
  <c r="X29" i="1"/>
  <c r="X24" i="1"/>
  <c r="BT29" i="1"/>
  <c r="BT24" i="1"/>
  <c r="CD30" i="1"/>
  <c r="CD40" i="1"/>
  <c r="CD41" i="1" s="1"/>
  <c r="CA29" i="1"/>
  <c r="CA24" i="1"/>
  <c r="V29" i="1"/>
  <c r="V24" i="1"/>
  <c r="BR29" i="1"/>
  <c r="BR24" i="1"/>
  <c r="AN29" i="1"/>
  <c r="AN24" i="1"/>
  <c r="BD29" i="1"/>
  <c r="BD24" i="1"/>
  <c r="CJ29" i="1"/>
  <c r="Y29" i="1"/>
  <c r="Y24" i="1"/>
  <c r="AO29" i="1"/>
  <c r="AO24" i="1"/>
  <c r="BE29" i="1"/>
  <c r="BE24" i="1"/>
  <c r="BU29" i="1"/>
  <c r="BU24" i="1"/>
  <c r="CK29" i="1"/>
  <c r="CK24" i="1"/>
  <c r="Y1465" i="5"/>
  <c r="Y827" i="5"/>
  <c r="CG2198" i="5"/>
  <c r="CG1465" i="5"/>
  <c r="CG827" i="5"/>
  <c r="Z7" i="5"/>
  <c r="Z7" i="2"/>
  <c r="AP7" i="5"/>
  <c r="AP7" i="2"/>
  <c r="BF7" i="5"/>
  <c r="BF7" i="2"/>
  <c r="BV7" i="5"/>
  <c r="BV7" i="2"/>
  <c r="CL7" i="5"/>
  <c r="CL7" i="2"/>
  <c r="Y7" i="2"/>
  <c r="BH7" i="2"/>
  <c r="AK7" i="5"/>
  <c r="CJ7" i="5"/>
  <c r="AH24" i="1"/>
  <c r="AX29" i="1"/>
  <c r="CM2164" i="5"/>
  <c r="CM1465" i="5"/>
  <c r="CM827" i="5"/>
  <c r="AA7" i="2"/>
  <c r="BI7" i="2"/>
  <c r="AN7" i="5"/>
  <c r="CN7" i="5"/>
  <c r="CK2198" i="5"/>
  <c r="CK1465" i="5"/>
  <c r="CK827" i="5"/>
  <c r="BW2198" i="5"/>
  <c r="BW1465" i="5"/>
  <c r="BW827" i="5"/>
  <c r="K2" i="1"/>
  <c r="M3" i="1"/>
  <c r="U6" i="1"/>
  <c r="AB7" i="2"/>
  <c r="BL7" i="2"/>
  <c r="AR7" i="5"/>
  <c r="CD24" i="1"/>
  <c r="BG2164" i="5"/>
  <c r="BG1465" i="5"/>
  <c r="AC2164" i="5"/>
  <c r="AC1465" i="5"/>
  <c r="AC827" i="5"/>
  <c r="AS2198" i="5"/>
  <c r="AS1465" i="5"/>
  <c r="BI2164" i="5"/>
  <c r="BI1465" i="5"/>
  <c r="BI827" i="5"/>
  <c r="BY2198" i="5"/>
  <c r="BY1465" i="5"/>
  <c r="BY827" i="5"/>
  <c r="U1" i="2"/>
  <c r="U2" i="2"/>
  <c r="AC7" i="2"/>
  <c r="BP7" i="2"/>
  <c r="AW7" i="5"/>
  <c r="AA1465" i="5"/>
  <c r="AD7" i="5"/>
  <c r="AD7" i="2"/>
  <c r="AT7" i="5"/>
  <c r="AT7" i="2"/>
  <c r="BJ7" i="5"/>
  <c r="BJ7" i="2"/>
  <c r="BZ7" i="5"/>
  <c r="BZ7" i="2"/>
  <c r="V8" i="5"/>
  <c r="V8" i="2"/>
  <c r="V2" i="2"/>
  <c r="AF7" i="2"/>
  <c r="BT7" i="2"/>
  <c r="AY7" i="5"/>
  <c r="BU2198" i="5"/>
  <c r="BU1465" i="5"/>
  <c r="BU827" i="5"/>
  <c r="AQ2198" i="5"/>
  <c r="AQ1465" i="5"/>
  <c r="AQ827" i="5"/>
  <c r="V6" i="1"/>
  <c r="AE7" i="2"/>
  <c r="AE7" i="5"/>
  <c r="AU7" i="2"/>
  <c r="AU7" i="5"/>
  <c r="BK7" i="2"/>
  <c r="BK7" i="5"/>
  <c r="CA7" i="2"/>
  <c r="CA7" i="5"/>
  <c r="W8" i="1"/>
  <c r="AJ7" i="2"/>
  <c r="BU7" i="2"/>
  <c r="BA7" i="5"/>
  <c r="AF1465" i="5"/>
  <c r="AV2164" i="5"/>
  <c r="AV1465" i="5"/>
  <c r="BL2198" i="5"/>
  <c r="BL2164" i="5"/>
  <c r="BL1465" i="5"/>
  <c r="BL827" i="5"/>
  <c r="CB2198" i="5"/>
  <c r="CB1465" i="5"/>
  <c r="BW7" i="2"/>
  <c r="BD7" i="5"/>
  <c r="AI2198" i="5"/>
  <c r="AI2164" i="5"/>
  <c r="AI1465" i="5"/>
  <c r="AI827" i="5"/>
  <c r="U3" i="1"/>
  <c r="AO7" i="2"/>
  <c r="BX7" i="2"/>
  <c r="T2" i="1"/>
  <c r="V3" i="1"/>
  <c r="AH7" i="2"/>
  <c r="AH7" i="5"/>
  <c r="AX7" i="2"/>
  <c r="AX7" i="5"/>
  <c r="BN7" i="2"/>
  <c r="BN7" i="5"/>
  <c r="CD7" i="2"/>
  <c r="CD7" i="5"/>
  <c r="AQ7" i="2"/>
  <c r="BY7" i="2"/>
  <c r="BM7" i="5"/>
  <c r="AO2198" i="5"/>
  <c r="AO2164" i="5"/>
  <c r="AO1465" i="5"/>
  <c r="AO827" i="5"/>
  <c r="U1638" i="5"/>
  <c r="U1639" i="5" s="1"/>
  <c r="U1427" i="5"/>
  <c r="U1428" i="5" s="1"/>
  <c r="U1417" i="5"/>
  <c r="U1418" i="5" s="1"/>
  <c r="U1252" i="5"/>
  <c r="U1261" i="5" s="1"/>
  <c r="U1234" i="5"/>
  <c r="U1235" i="5" s="1"/>
  <c r="U1243" i="5" s="1"/>
  <c r="U764" i="5"/>
  <c r="U756" i="5"/>
  <c r="U757" i="5"/>
  <c r="U758" i="5"/>
  <c r="U759" i="5"/>
  <c r="U760" i="5"/>
  <c r="U761" i="5"/>
  <c r="U762" i="5"/>
  <c r="U763" i="5"/>
  <c r="U184" i="5"/>
  <c r="U134" i="5"/>
  <c r="U135" i="5" s="1"/>
  <c r="U139" i="5"/>
  <c r="U140" i="5" s="1"/>
  <c r="V144" i="5"/>
  <c r="V145" i="5" s="1"/>
  <c r="U122" i="5"/>
  <c r="U123" i="5" s="1"/>
  <c r="U148" i="5"/>
  <c r="U5" i="1"/>
  <c r="CB7" i="2"/>
  <c r="BO7" i="5"/>
  <c r="V5" i="1"/>
  <c r="AJ2198" i="5"/>
  <c r="AJ1465" i="5"/>
  <c r="AJ827" i="5"/>
  <c r="AZ2164" i="5"/>
  <c r="AZ1465" i="5"/>
  <c r="AZ827" i="5"/>
  <c r="BP2198" i="5"/>
  <c r="BP1465" i="5"/>
  <c r="BP827" i="5"/>
  <c r="CF1465" i="5"/>
  <c r="AS7" i="2"/>
  <c r="CF7" i="2"/>
  <c r="BQ7" i="5"/>
  <c r="T8" i="5"/>
  <c r="BE2198" i="5"/>
  <c r="BE1465" i="5"/>
  <c r="BE827" i="5"/>
  <c r="U1867" i="5" a="1"/>
  <c r="U1867" i="5" s="1"/>
  <c r="V1867" i="5" s="1" a="1"/>
  <c r="V1867" i="5" s="1"/>
  <c r="AV7" i="2"/>
  <c r="V2" i="5"/>
  <c r="U7" i="5"/>
  <c r="V7" i="2"/>
  <c r="V7" i="5"/>
  <c r="AL7" i="2"/>
  <c r="AL7" i="5"/>
  <c r="BB7" i="2"/>
  <c r="BB7" i="5"/>
  <c r="BR7" i="2"/>
  <c r="BR7" i="5"/>
  <c r="CH7" i="2"/>
  <c r="CH7" i="5"/>
  <c r="AZ7" i="2"/>
  <c r="CK7" i="2"/>
  <c r="W7" i="5"/>
  <c r="W7" i="2"/>
  <c r="AM7" i="5"/>
  <c r="AM7" i="2"/>
  <c r="BC7" i="5"/>
  <c r="BC7" i="2"/>
  <c r="BS7" i="5"/>
  <c r="BS7" i="2"/>
  <c r="CI7" i="5"/>
  <c r="CI7" i="2"/>
  <c r="CM7" i="2"/>
  <c r="CC7" i="5"/>
  <c r="V1" i="1"/>
  <c r="L3" i="2"/>
  <c r="T7" i="2"/>
  <c r="BE7" i="2"/>
  <c r="AG7" i="5"/>
  <c r="CE7" i="5"/>
  <c r="M69" i="5"/>
  <c r="U530" i="5"/>
  <c r="V526" i="5" s="1"/>
  <c r="V530" i="5" s="1"/>
  <c r="W526" i="5" s="1"/>
  <c r="W530" i="5" s="1"/>
  <c r="X526" i="5" s="1"/>
  <c r="X530" i="5" s="1"/>
  <c r="Y526" i="5" s="1"/>
  <c r="Y530" i="5" s="1"/>
  <c r="Z526" i="5" s="1"/>
  <c r="Z530" i="5" s="1"/>
  <c r="AA526" i="5" s="1"/>
  <c r="AA530" i="5" s="1"/>
  <c r="AB526" i="5" s="1"/>
  <c r="AB530" i="5" s="1"/>
  <c r="AC526" i="5" s="1"/>
  <c r="AC530" i="5" s="1"/>
  <c r="AD526" i="5" s="1"/>
  <c r="AD530" i="5" s="1"/>
  <c r="AE526" i="5" s="1"/>
  <c r="AE530" i="5" s="1"/>
  <c r="AF526" i="5" s="1"/>
  <c r="AF530" i="5" s="1"/>
  <c r="AG526" i="5" s="1"/>
  <c r="U543" i="5"/>
  <c r="V539" i="5" s="1"/>
  <c r="M463" i="5"/>
  <c r="X788" i="5"/>
  <c r="W790" i="5"/>
  <c r="AA1032" i="5"/>
  <c r="AA1024" i="5"/>
  <c r="AC1024" i="5"/>
  <c r="AD1024" i="5"/>
  <c r="CJ1191" i="5" a="1"/>
  <c r="CJ1191" i="5" s="1"/>
  <c r="AB1191" i="5" a="1"/>
  <c r="AB1191" i="5" s="1"/>
  <c r="AJ1191" i="5" a="1"/>
  <c r="AJ1191" i="5" s="1"/>
  <c r="AR1191" i="5" a="1"/>
  <c r="AR1191" i="5" s="1"/>
  <c r="AZ1191" i="5" a="1"/>
  <c r="AZ1191" i="5" s="1"/>
  <c r="BH1191" i="5" a="1"/>
  <c r="BH1191" i="5" s="1"/>
  <c r="BP1191" i="5" a="1"/>
  <c r="BP1191" i="5" s="1"/>
  <c r="BY1191" i="5" a="1"/>
  <c r="BY1191" i="5" s="1"/>
  <c r="U1191" i="5" a="1"/>
  <c r="U1191" i="5" s="1"/>
  <c r="AC1191" i="5" a="1"/>
  <c r="AC1191" i="5" s="1"/>
  <c r="AK1191" i="5" a="1"/>
  <c r="AK1191" i="5" s="1"/>
  <c r="AS1191" i="5" a="1"/>
  <c r="AS1191" i="5" s="1"/>
  <c r="BA1191" i="5" a="1"/>
  <c r="BA1191" i="5" s="1"/>
  <c r="BI1191" i="5" a="1"/>
  <c r="BI1191" i="5" s="1"/>
  <c r="BQ1191" i="5" a="1"/>
  <c r="BQ1191" i="5" s="1"/>
  <c r="CB1191" i="5" a="1"/>
  <c r="CB1191" i="5" s="1"/>
  <c r="CM1191" i="5" a="1"/>
  <c r="CM1191" i="5" s="1"/>
  <c r="V1191" i="5" a="1"/>
  <c r="V1191" i="5" s="1"/>
  <c r="AD1191" i="5" a="1"/>
  <c r="AD1191" i="5" s="1"/>
  <c r="AL1191" i="5" a="1"/>
  <c r="AL1191" i="5" s="1"/>
  <c r="AT1191" i="5" a="1"/>
  <c r="AT1191" i="5" s="1"/>
  <c r="BJ1191" i="5" a="1"/>
  <c r="BJ1191" i="5" s="1"/>
  <c r="CC1191" i="5" a="1"/>
  <c r="CC1191" i="5" s="1"/>
  <c r="W1191" i="5" a="1"/>
  <c r="W1191" i="5" s="1"/>
  <c r="AE1191" i="5" a="1"/>
  <c r="AE1191" i="5" s="1"/>
  <c r="AM1191" i="5" a="1"/>
  <c r="AM1191" i="5" s="1"/>
  <c r="BC1191" i="5" a="1"/>
  <c r="BC1191" i="5" s="1"/>
  <c r="BK1191" i="5" a="1"/>
  <c r="BK1191" i="5" s="1"/>
  <c r="BS1191" i="5" a="1"/>
  <c r="BS1191" i="5" s="1"/>
  <c r="CD1191" i="5" a="1"/>
  <c r="CD1191" i="5" s="1"/>
  <c r="X1191" i="5" a="1"/>
  <c r="X1191" i="5" s="1"/>
  <c r="AF1191" i="5" a="1"/>
  <c r="AF1191" i="5" s="1"/>
  <c r="AN1191" i="5" a="1"/>
  <c r="AN1191" i="5" s="1"/>
  <c r="AV1191" i="5" a="1"/>
  <c r="AV1191" i="5" s="1"/>
  <c r="BD1191" i="5" a="1"/>
  <c r="BD1191" i="5" s="1"/>
  <c r="BL1191" i="5" a="1"/>
  <c r="BL1191" i="5" s="1"/>
  <c r="BT1191" i="5" a="1"/>
  <c r="BT1191" i="5" s="1"/>
  <c r="CE1191" i="5" a="1"/>
  <c r="CE1191" i="5" s="1"/>
  <c r="BU1191" i="5" a="1"/>
  <c r="BU1191" i="5" s="1"/>
  <c r="Y1191" i="5" a="1"/>
  <c r="Y1191" i="5" s="1"/>
  <c r="AG1191" i="5" a="1"/>
  <c r="AG1191" i="5" s="1"/>
  <c r="AO1191" i="5" a="1"/>
  <c r="AO1191" i="5" s="1"/>
  <c r="AW1191" i="5" a="1"/>
  <c r="AW1191" i="5" s="1"/>
  <c r="BE1191" i="5" a="1"/>
  <c r="BE1191" i="5" s="1"/>
  <c r="BM1191" i="5" a="1"/>
  <c r="BM1191" i="5" s="1"/>
  <c r="BV1191" i="5" a="1"/>
  <c r="BV1191" i="5" s="1"/>
  <c r="CG1191" i="5" a="1"/>
  <c r="CG1191" i="5" s="1"/>
  <c r="Z1191" i="5" a="1"/>
  <c r="Z1191" i="5" s="1"/>
  <c r="AH1191" i="5" a="1"/>
  <c r="AH1191" i="5" s="1"/>
  <c r="AP1191" i="5" a="1"/>
  <c r="AP1191" i="5" s="1"/>
  <c r="AX1191" i="5" a="1"/>
  <c r="AX1191" i="5" s="1"/>
  <c r="BF1191" i="5" a="1"/>
  <c r="BF1191" i="5" s="1"/>
  <c r="BN1191" i="5" a="1"/>
  <c r="BN1191" i="5" s="1"/>
  <c r="CH1191" i="5" a="1"/>
  <c r="CH1191" i="5" s="1"/>
  <c r="BW1191" i="5" a="1"/>
  <c r="BW1191" i="5" s="1"/>
  <c r="CI1191" i="5" a="1"/>
  <c r="CI1191" i="5" s="1"/>
  <c r="AI1191" i="5" a="1"/>
  <c r="AI1191" i="5" s="1"/>
  <c r="AQ1191" i="5" a="1"/>
  <c r="AQ1191" i="5" s="1"/>
  <c r="AY1191" i="5" a="1"/>
  <c r="AY1191" i="5" s="1"/>
  <c r="BG1191" i="5" a="1"/>
  <c r="BG1191" i="5" s="1"/>
  <c r="BO1191" i="5" a="1"/>
  <c r="BO1191" i="5" s="1"/>
  <c r="O1400" i="5"/>
  <c r="P1402" i="5"/>
  <c r="P1400" i="5" s="1"/>
  <c r="W1401" i="5"/>
  <c r="V1400" i="5"/>
  <c r="V1402" i="5"/>
  <c r="CC1937" i="5" a="1"/>
  <c r="AA1937" i="5" a="1"/>
  <c r="BH1937" i="5" a="1"/>
  <c r="V1937" i="5" a="1"/>
  <c r="AU1937" i="5" a="1"/>
  <c r="AA506" i="5" a="1"/>
  <c r="BN235" i="5" a="1"/>
  <c r="BN1800" i="5" a="1"/>
  <c r="BN1958" i="5" a="1"/>
  <c r="BN1961" i="5" a="1"/>
  <c r="V750" i="5" a="1"/>
  <c r="AV507" i="5" a="1"/>
  <c r="CC235" i="5" a="1"/>
  <c r="CC1800" i="5" a="1"/>
  <c r="CC1961" i="5" a="1"/>
  <c r="CC1958" i="5" a="1"/>
  <c r="CI506" i="5" a="1"/>
  <c r="BR506" i="5" a="1"/>
  <c r="X2076" i="5"/>
  <c r="Z2107" i="5"/>
  <c r="AO507" i="5" a="1"/>
  <c r="CL507" i="5" a="1"/>
  <c r="AU506" i="5" a="1"/>
  <c r="AX507" i="5" a="1"/>
  <c r="BA506" i="5" a="1"/>
  <c r="BZ2076" i="5"/>
  <c r="AR2076" i="5"/>
  <c r="CK1937" i="5" a="1"/>
  <c r="AI1937" i="5" a="1"/>
  <c r="BP1937" i="5" a="1"/>
  <c r="AD1937" i="5" a="1"/>
  <c r="BC1937" i="5" a="1"/>
  <c r="CL235" i="5" a="1"/>
  <c r="CL1800" i="5" a="1"/>
  <c r="CL1958" i="5" a="1"/>
  <c r="CL1961" i="5" a="1"/>
  <c r="AT235" i="5" a="1"/>
  <c r="AT1800" i="5" a="1"/>
  <c r="AT1958" i="5" a="1"/>
  <c r="AT1961" i="5" a="1"/>
  <c r="BU2076" i="5"/>
  <c r="AQ507" i="5" a="1"/>
  <c r="U235" i="5" a="1"/>
  <c r="U1800" i="5" a="1"/>
  <c r="U1958" i="5" a="1"/>
  <c r="U1961" i="5" a="1"/>
  <c r="AV506" i="5" a="1"/>
  <c r="CJ507" i="5" a="1"/>
  <c r="BF507" i="5" a="1"/>
  <c r="AC506" i="5" a="1"/>
  <c r="BZ507" i="5" a="1"/>
  <c r="CC506" i="5" a="1"/>
  <c r="CE507" i="5" a="1"/>
  <c r="AT2076" i="5"/>
  <c r="V2107" i="5"/>
  <c r="AQ1937" i="5" a="1"/>
  <c r="BX1937" i="5" a="1"/>
  <c r="AL1937" i="5" a="1"/>
  <c r="BK1937" i="5" a="1"/>
  <c r="BH1965" i="5"/>
  <c r="CK2076" i="5"/>
  <c r="AE235" i="5" a="1"/>
  <c r="AE1800" i="5" a="1"/>
  <c r="AE1961" i="5" a="1"/>
  <c r="AE1958" i="5" a="1"/>
  <c r="AF2107" i="5"/>
  <c r="BD235" i="5" a="1"/>
  <c r="BD1800" i="5" a="1"/>
  <c r="BD1961" i="5" a="1"/>
  <c r="BD1958" i="5" a="1"/>
  <c r="AQ506" i="5" a="1"/>
  <c r="CD235" i="5" a="1"/>
  <c r="CD1800" i="5" a="1"/>
  <c r="CD1958" i="5" a="1"/>
  <c r="CD1961" i="5" a="1"/>
  <c r="AJ2076" i="5"/>
  <c r="BL507" i="5" a="1"/>
  <c r="AA2076" i="5"/>
  <c r="AE506" i="5" a="1"/>
  <c r="BH2076" i="5"/>
  <c r="BE507" i="5" a="1"/>
  <c r="BY506" i="5" a="1"/>
  <c r="BK506" i="5" a="1"/>
  <c r="AB507" i="5" a="1"/>
  <c r="BY507" i="5" a="1"/>
  <c r="CA507" i="5" a="1"/>
  <c r="BQ507" i="5" a="1"/>
  <c r="BX2076" i="5"/>
  <c r="BU507" i="5" a="1"/>
  <c r="AR506" i="5" a="1"/>
  <c r="CG506" i="5" a="1"/>
  <c r="CN2076" i="5"/>
  <c r="Z1937" i="5" a="1"/>
  <c r="AY1937" i="5" a="1"/>
  <c r="CF1937" i="5" a="1"/>
  <c r="AT1937" i="5" a="1"/>
  <c r="BS1937" i="5" a="1"/>
  <c r="CK1965" i="5"/>
  <c r="BJ235" i="5" a="1"/>
  <c r="BJ1800" i="5" a="1"/>
  <c r="BJ1958" i="5" a="1"/>
  <c r="BJ1961" i="5" a="1"/>
  <c r="BU1965" i="5"/>
  <c r="AF2076" i="5"/>
  <c r="BG507" i="5" a="1"/>
  <c r="AJ1965" i="5"/>
  <c r="BQ235" i="5" a="1"/>
  <c r="BQ1800" i="5" a="1"/>
  <c r="BQ1958" i="5" a="1"/>
  <c r="BQ1961" i="5" a="1"/>
  <c r="V235" i="5" a="1"/>
  <c r="V1800" i="5" a="1"/>
  <c r="V1961" i="5" a="1"/>
  <c r="V1958" i="5" a="1"/>
  <c r="BL506" i="5" a="1"/>
  <c r="AX2076" i="5"/>
  <c r="AA2107" i="5"/>
  <c r="AH1937" i="5" a="1"/>
  <c r="BG1937" i="5" a="1"/>
  <c r="CN1937" i="5" a="1"/>
  <c r="BB1937" i="5" a="1"/>
  <c r="CA1937" i="5" a="1"/>
  <c r="BT2076" i="5"/>
  <c r="AU235" i="5" a="1"/>
  <c r="AU1800" i="5" a="1"/>
  <c r="AU1961" i="5" a="1"/>
  <c r="AU1958" i="5" a="1"/>
  <c r="AF1965" i="5"/>
  <c r="BG506" i="5" a="1"/>
  <c r="BP2076" i="5"/>
  <c r="CB507" i="5" a="1"/>
  <c r="Y506" i="5" a="1"/>
  <c r="BV506" i="5" a="1"/>
  <c r="AS507" i="5" a="1"/>
  <c r="AU507" i="5" a="1"/>
  <c r="AH506" i="5" a="1"/>
  <c r="CC2076" i="5"/>
  <c r="AN1937" i="5" a="1"/>
  <c r="AP1937" i="5" a="1"/>
  <c r="BO1937" i="5" a="1"/>
  <c r="BJ1937" i="5" a="1"/>
  <c r="CI1937" i="5" a="1"/>
  <c r="BT1965" i="5"/>
  <c r="CG1965" i="5"/>
  <c r="AK235" i="5" a="1"/>
  <c r="AK1800" i="5" a="1"/>
  <c r="AK1958" i="5" a="1"/>
  <c r="AK1961" i="5" a="1"/>
  <c r="CM2076" i="5"/>
  <c r="AC1965" i="5"/>
  <c r="BI1965" i="5"/>
  <c r="BZ235" i="5" a="1"/>
  <c r="BZ1800" i="5" a="1"/>
  <c r="BZ1961" i="5" a="1"/>
  <c r="BZ1958" i="5" a="1"/>
  <c r="BL1965" i="5"/>
  <c r="BW507" i="5" a="1"/>
  <c r="BM235" i="5" a="1"/>
  <c r="BM1800" i="5" a="1"/>
  <c r="BM1961" i="5" a="1"/>
  <c r="BM1958" i="5" a="1"/>
  <c r="BP1965" i="5"/>
  <c r="AL235" i="5" a="1"/>
  <c r="AL1800" i="5" a="1"/>
  <c r="AL1958" i="5" a="1"/>
  <c r="AL1961" i="5" a="1"/>
  <c r="CB506" i="5" a="1"/>
  <c r="W235" i="5" a="1"/>
  <c r="W1800" i="5" a="1"/>
  <c r="W1961" i="5" a="1"/>
  <c r="W1958" i="5" a="1"/>
  <c r="AG235" i="5" a="1"/>
  <c r="AG1800" i="5" a="1"/>
  <c r="AG1961" i="5" a="1"/>
  <c r="AG1958" i="5" a="1"/>
  <c r="AX1937" i="5" a="1"/>
  <c r="BW1937" i="5" a="1"/>
  <c r="BR1937" i="5" a="1"/>
  <c r="CJ235" i="5" a="1"/>
  <c r="CJ1800" i="5" a="1"/>
  <c r="CJ1961" i="5" a="1"/>
  <c r="CJ1958" i="5" a="1"/>
  <c r="CM1965" i="5"/>
  <c r="AR235" i="5" a="1"/>
  <c r="AR1800" i="5" a="1"/>
  <c r="AR1958" i="5" a="1"/>
  <c r="AR1961" i="5" a="1"/>
  <c r="AW235" i="5" a="1"/>
  <c r="AW1800" i="5" a="1"/>
  <c r="AW1961" i="5" a="1"/>
  <c r="AW1958" i="5" a="1"/>
  <c r="BK235" i="5" a="1"/>
  <c r="BK1800" i="5" a="1"/>
  <c r="BK1961" i="5" a="1"/>
  <c r="BK1958" i="5" a="1"/>
  <c r="BW506" i="5" a="1"/>
  <c r="CE235" i="5" a="1"/>
  <c r="CE1800" i="5" a="1"/>
  <c r="CE1958" i="5" a="1"/>
  <c r="CE1961" i="5" a="1"/>
  <c r="X1937" i="5" a="1"/>
  <c r="BD1937" i="5" a="1"/>
  <c r="BF1937" i="5" a="1"/>
  <c r="CE1937" i="5" a="1"/>
  <c r="U1937" i="5" a="1"/>
  <c r="BZ1937" i="5" a="1"/>
  <c r="AB1965" i="5"/>
  <c r="AJ506" i="5" a="1"/>
  <c r="V1879" i="5" a="1"/>
  <c r="CM507" i="5" a="1"/>
  <c r="BB235" i="5" a="1"/>
  <c r="BB1800" i="5" a="1"/>
  <c r="BB1961" i="5" a="1"/>
  <c r="BB1958" i="5" a="1"/>
  <c r="AM235" i="5" a="1"/>
  <c r="AM1800" i="5" a="1"/>
  <c r="AM1961" i="5" a="1"/>
  <c r="AM1958" i="5" a="1"/>
  <c r="W507" i="5" a="1"/>
  <c r="V314" i="5" a="1"/>
  <c r="BN1937" i="5" a="1"/>
  <c r="CM1937" i="5" a="1"/>
  <c r="AC1937" i="5" a="1"/>
  <c r="CH1937" i="5" a="1"/>
  <c r="AJ507" i="5" a="1"/>
  <c r="CA235" i="5" a="1"/>
  <c r="CA1800" i="5" a="1"/>
  <c r="CA1961" i="5" a="1"/>
  <c r="CA1958" i="5" a="1"/>
  <c r="AI1965" i="5"/>
  <c r="CM506" i="5" a="1"/>
  <c r="W506" i="5" a="1"/>
  <c r="AV1937" i="5" a="1"/>
  <c r="BT1937" i="5" a="1"/>
  <c r="Y1937" i="5" a="1"/>
  <c r="BV1937" i="5" a="1"/>
  <c r="AK1937" i="5" a="1"/>
  <c r="Z235" i="5" a="1"/>
  <c r="Z1800" i="5" a="1"/>
  <c r="Z1958" i="5" a="1"/>
  <c r="Z1961" i="5" a="1"/>
  <c r="AZ506" i="5" a="1"/>
  <c r="BE2076" i="5"/>
  <c r="BR235" i="5" a="1"/>
  <c r="BR1800" i="5" a="1"/>
  <c r="BR1961" i="5" a="1"/>
  <c r="BR1958" i="5" a="1"/>
  <c r="BC235" i="5" a="1"/>
  <c r="BC1800" i="5" a="1"/>
  <c r="BC1961" i="5" a="1"/>
  <c r="BC1958" i="5" a="1"/>
  <c r="AM507" i="5" a="1"/>
  <c r="AB2107" i="5"/>
  <c r="AF1937" i="5" a="1"/>
  <c r="AG1937" i="5" a="1"/>
  <c r="CD1937" i="5" a="1"/>
  <c r="AS1937" i="5" a="1"/>
  <c r="BX1965" i="5"/>
  <c r="AZ507" i="5" a="1"/>
  <c r="AO2076" i="5"/>
  <c r="BE1965" i="5"/>
  <c r="AM506" i="5" a="1"/>
  <c r="X506" i="5" a="1"/>
  <c r="BU506" i="5" a="1"/>
  <c r="AR507" i="5" a="1"/>
  <c r="AD506" i="5" a="1"/>
  <c r="AG507" i="5" a="1"/>
  <c r="CD506" i="5" a="1"/>
  <c r="CG507" i="5" a="1"/>
  <c r="AH2076" i="5"/>
  <c r="AC2076" i="5"/>
  <c r="CB2076" i="5"/>
  <c r="BA2076" i="5"/>
  <c r="CE506" i="5" a="1"/>
  <c r="BM2076" i="5"/>
  <c r="V2111" i="5" a="1"/>
  <c r="AK507" i="5" a="1"/>
  <c r="CH507" i="5" a="1"/>
  <c r="AU2076" i="5"/>
  <c r="BL1937" i="5" a="1"/>
  <c r="CJ1937" i="5" a="1"/>
  <c r="AO1937" i="5" a="1"/>
  <c r="CL1937" i="5" a="1"/>
  <c r="BA1937" i="5" a="1"/>
  <c r="X1965" i="5"/>
  <c r="Y2076" i="5"/>
  <c r="AP235" i="5" a="1"/>
  <c r="AP1800" i="5" a="1"/>
  <c r="AP1958" i="5" a="1"/>
  <c r="AP1961" i="5" a="1"/>
  <c r="BP506" i="5" a="1"/>
  <c r="BW2076" i="5"/>
  <c r="AA1965" i="5"/>
  <c r="AQ2076" i="5"/>
  <c r="AO1965" i="5"/>
  <c r="AZ2076" i="5"/>
  <c r="CH235" i="5" a="1"/>
  <c r="CH1800" i="5" a="1"/>
  <c r="CH1961" i="5" a="1"/>
  <c r="CH1958" i="5" a="1"/>
  <c r="BS235" i="5" a="1"/>
  <c r="BS1800" i="5" a="1"/>
  <c r="BS1961" i="5" a="1"/>
  <c r="BS1958" i="5" a="1"/>
  <c r="BC507" i="5" a="1"/>
  <c r="AN507" i="5" a="1"/>
  <c r="CK507" i="5" a="1"/>
  <c r="BH506" i="5" a="1"/>
  <c r="AD507" i="5" a="1"/>
  <c r="AG506" i="5" a="1"/>
  <c r="AI507" i="5" a="1"/>
  <c r="V506" i="5" a="1"/>
  <c r="BK2076" i="5"/>
  <c r="AI2076" i="5"/>
  <c r="CF2076" i="5"/>
  <c r="BD506" i="5" a="1"/>
  <c r="Z506" i="5" a="1"/>
  <c r="BX507" i="5" a="1"/>
  <c r="BJ506" i="5" a="1"/>
  <c r="BM507" i="5" a="1"/>
  <c r="AL507" i="5" a="1"/>
  <c r="BL2076" i="5"/>
  <c r="BI506" i="5" a="1"/>
  <c r="AG2076" i="5"/>
  <c r="AW1937" i="5" a="1"/>
  <c r="AB1937" i="5" a="1"/>
  <c r="BI1937" i="5" a="1"/>
  <c r="W750" i="5" a="1"/>
  <c r="Y1965" i="5"/>
  <c r="BP507" i="5" a="1"/>
  <c r="AN235" i="5" a="1"/>
  <c r="AN1800" i="5" a="1"/>
  <c r="AN1961" i="5" a="1"/>
  <c r="AN1958" i="5" a="1"/>
  <c r="BG2076" i="5"/>
  <c r="AY235" i="5" a="1"/>
  <c r="AY1800" i="5" a="1"/>
  <c r="AY1958" i="5" a="1"/>
  <c r="AY1961" i="5" a="1"/>
  <c r="AQ1965" i="5"/>
  <c r="BA235" i="5" a="1"/>
  <c r="BA1800" i="5" a="1"/>
  <c r="BA1958" i="5" a="1"/>
  <c r="BA1961" i="5" a="1"/>
  <c r="AH235" i="5" a="1"/>
  <c r="AH1800" i="5" a="1"/>
  <c r="AH1958" i="5" a="1"/>
  <c r="AH1961" i="5" a="1"/>
  <c r="BO235" i="5" a="1"/>
  <c r="BO1800" i="5" a="1"/>
  <c r="BO1958" i="5" a="1"/>
  <c r="BO1961" i="5" a="1"/>
  <c r="AZ1965" i="5"/>
  <c r="BC506" i="5" a="1"/>
  <c r="AN506" i="5" a="1"/>
  <c r="CK506" i="5" a="1"/>
  <c r="BH507" i="5" a="1"/>
  <c r="AT506" i="5" a="1"/>
  <c r="AW507" i="5" a="1"/>
  <c r="AI506" i="5" a="1"/>
  <c r="V507" i="5" a="1"/>
  <c r="CA2076" i="5"/>
  <c r="AS2076" i="5"/>
  <c r="AC2107" i="5"/>
  <c r="BD507" i="5" a="1"/>
  <c r="Z507" i="5" a="1"/>
  <c r="BX506" i="5" a="1"/>
  <c r="AT507" i="5" a="1"/>
  <c r="AW506" i="5" a="1"/>
  <c r="AY507" i="5" a="1"/>
  <c r="AL506" i="5" a="1"/>
  <c r="AV2076" i="5"/>
  <c r="CE2076" i="5"/>
  <c r="X2107" i="5"/>
  <c r="AY506" i="5" a="1"/>
  <c r="AW2076" i="5"/>
  <c r="BI2076" i="5"/>
  <c r="U2076" i="5"/>
  <c r="BJ2076" i="5"/>
  <c r="V2076" i="5"/>
  <c r="CD507" i="5" a="1"/>
  <c r="BN2076" i="5"/>
  <c r="BE1937" i="5" a="1"/>
  <c r="AJ1937" i="5" a="1"/>
  <c r="BQ1937" i="5" a="1"/>
  <c r="W1937" i="5" a="1"/>
  <c r="V2079" i="5" a="1"/>
  <c r="BF235" i="5" a="1"/>
  <c r="BF1800" i="5" a="1"/>
  <c r="BF1958" i="5" a="1"/>
  <c r="BF1961" i="5" a="1"/>
  <c r="CF506" i="5" a="1"/>
  <c r="CN235" i="5" a="1"/>
  <c r="CN1800" i="5" a="1"/>
  <c r="CN1958" i="5" a="1"/>
  <c r="CN1961" i="5" a="1"/>
  <c r="BW1965" i="5"/>
  <c r="BG1965" i="5"/>
  <c r="AS1965" i="5"/>
  <c r="AV1965" i="5"/>
  <c r="CB1965" i="5"/>
  <c r="U746" i="5"/>
  <c r="CF1965" i="5"/>
  <c r="CI235" i="5" a="1"/>
  <c r="CI1800" i="5" a="1"/>
  <c r="CI1961" i="5" a="1"/>
  <c r="CI1958" i="5" a="1"/>
  <c r="BS507" i="5" a="1"/>
  <c r="CJ506" i="5" a="1"/>
  <c r="BF506" i="5" a="1"/>
  <c r="AC507" i="5" a="1"/>
  <c r="AE507" i="5" a="1"/>
  <c r="BR507" i="5" a="1"/>
  <c r="Y2107" i="5"/>
  <c r="Y507" i="5" a="1"/>
  <c r="AS506" i="5" a="1"/>
  <c r="AK506" i="5" a="1"/>
  <c r="AB2076" i="5"/>
  <c r="W2107" i="5"/>
  <c r="CB1937" i="5" a="1"/>
  <c r="BM1937" i="5" a="1"/>
  <c r="AR1937" i="5" a="1"/>
  <c r="BY1937" i="5" a="1"/>
  <c r="AE1937" i="5" a="1"/>
  <c r="CF507" i="5" a="1"/>
  <c r="BY1965" i="5"/>
  <c r="AX235" i="5" a="1"/>
  <c r="AX1800" i="5" a="1"/>
  <c r="AX1958" i="5" a="1"/>
  <c r="AX1961" i="5" a="1"/>
  <c r="AF507" i="5" a="1"/>
  <c r="BS506" i="5" a="1"/>
  <c r="BV507" i="5" a="1"/>
  <c r="AH507" i="5" a="1"/>
  <c r="CH506" i="5" a="1"/>
  <c r="CD2076" i="5"/>
  <c r="AB506" i="5" a="1"/>
  <c r="BN507" i="5" a="1"/>
  <c r="BQ506" i="5" a="1"/>
  <c r="AE2076" i="5"/>
  <c r="BE506" i="5" a="1"/>
  <c r="BN506" i="5" a="1"/>
  <c r="X507" i="5" a="1"/>
  <c r="CA506" i="5" a="1"/>
  <c r="BU1937" i="5" a="1"/>
  <c r="AZ1937" i="5" a="1"/>
  <c r="CG1937" i="5" a="1"/>
  <c r="AM1937" i="5" a="1"/>
  <c r="V1980" i="5" a="1"/>
  <c r="BV235" i="5" a="1"/>
  <c r="BV1800" i="5" a="1"/>
  <c r="BV1958" i="5" a="1"/>
  <c r="BV1961" i="5" a="1"/>
  <c r="AD235" i="5" a="1"/>
  <c r="AD1800" i="5" a="1"/>
  <c r="AD1958" i="5" a="1"/>
  <c r="AD1961" i="5" a="1"/>
  <c r="AA507" i="5" a="1"/>
  <c r="AF506" i="5" a="1"/>
  <c r="CI507" i="5" a="1"/>
  <c r="BT507" i="5" a="1"/>
  <c r="AP507" i="5" a="1"/>
  <c r="CN506" i="5" a="1"/>
  <c r="BJ507" i="5" a="1"/>
  <c r="BM506" i="5" a="1"/>
  <c r="BO507" i="5" a="1"/>
  <c r="BB506" i="5" a="1"/>
  <c r="CG2076" i="5"/>
  <c r="BY2076" i="5"/>
  <c r="BT506" i="5" a="1"/>
  <c r="AP506" i="5" a="1"/>
  <c r="CN507" i="5" a="1"/>
  <c r="BZ506" i="5" a="1"/>
  <c r="CC507" i="5" a="1"/>
  <c r="BO506" i="5" a="1"/>
  <c r="BB507" i="5" a="1"/>
  <c r="AD2076" i="5"/>
  <c r="AD2107" i="5"/>
  <c r="AY2076" i="5"/>
  <c r="AO506" i="5" a="1"/>
  <c r="CL506" i="5" a="1"/>
  <c r="BI507" i="5" a="1"/>
  <c r="BK507" i="5" a="1"/>
  <c r="AX506" i="5" a="1"/>
  <c r="BA507" i="5" a="1"/>
  <c r="V543" i="5" l="1"/>
  <c r="W539" i="5" s="1"/>
  <c r="W543" i="5" s="1"/>
  <c r="X539" i="5" s="1"/>
  <c r="X543" i="5" s="1"/>
  <c r="Y539" i="5" s="1"/>
  <c r="Y543" i="5" s="1"/>
  <c r="Z539" i="5" s="1"/>
  <c r="Z543" i="5" s="1"/>
  <c r="AA539" i="5" s="1"/>
  <c r="AA543" i="5" s="1"/>
  <c r="AB539" i="5" s="1"/>
  <c r="AB543" i="5" s="1"/>
  <c r="AC539" i="5" s="1"/>
  <c r="AC543" i="5" s="1"/>
  <c r="AD539" i="5" s="1"/>
  <c r="AD543" i="5" s="1"/>
  <c r="AE539" i="5" s="1"/>
  <c r="AE543" i="5" s="1"/>
  <c r="AF539" i="5" s="1"/>
  <c r="AF543" i="5" s="1"/>
  <c r="AG539" i="5" s="1"/>
  <c r="V1682" i="5"/>
  <c r="W1680" i="5" s="1"/>
  <c r="W1682" i="5" s="1"/>
  <c r="X1680" i="5" s="1"/>
  <c r="X1682" i="5" s="1"/>
  <c r="Y1680" i="5" s="1"/>
  <c r="Y1682" i="5" s="1"/>
  <c r="Z1680" i="5" s="1"/>
  <c r="Z1682" i="5" s="1"/>
  <c r="AA1680" i="5" s="1"/>
  <c r="AZ2198" i="5"/>
  <c r="Y2198" i="5"/>
  <c r="AA2198" i="5"/>
  <c r="CC24" i="1"/>
  <c r="W24" i="1"/>
  <c r="CF2198" i="5"/>
  <c r="BA507" i="5"/>
  <c r="AX506" i="5"/>
  <c r="AX513" i="5" s="1"/>
  <c r="AY514" i="5" s="1"/>
  <c r="BK507" i="5"/>
  <c r="BI507" i="5"/>
  <c r="CL506" i="5"/>
  <c r="CL513" i="5" s="1"/>
  <c r="CM514" i="5" s="1"/>
  <c r="AO506" i="5"/>
  <c r="AO513" i="5" s="1"/>
  <c r="AP514" i="5" s="1"/>
  <c r="AY2084" i="5"/>
  <c r="AD2116" i="5"/>
  <c r="AD2084" i="5"/>
  <c r="BB507" i="5"/>
  <c r="BO506" i="5"/>
  <c r="BO513" i="5" s="1"/>
  <c r="BP514" i="5" s="1"/>
  <c r="CC507" i="5"/>
  <c r="BZ506" i="5"/>
  <c r="BZ513" i="5" s="1"/>
  <c r="CA514" i="5" s="1"/>
  <c r="CN507" i="5"/>
  <c r="AP506" i="5"/>
  <c r="AP513" i="5" s="1"/>
  <c r="AQ514" i="5" s="1"/>
  <c r="BT506" i="5"/>
  <c r="BT513" i="5" s="1"/>
  <c r="BU514" i="5" s="1"/>
  <c r="BY2084" i="5"/>
  <c r="CG2084" i="5"/>
  <c r="BB506" i="5"/>
  <c r="BB513" i="5" s="1"/>
  <c r="BC514" i="5" s="1"/>
  <c r="BO507" i="5"/>
  <c r="BM506" i="5"/>
  <c r="BM513" i="5" s="1"/>
  <c r="BN514" i="5" s="1"/>
  <c r="BJ507" i="5"/>
  <c r="CN506" i="5"/>
  <c r="CN513" i="5" s="1"/>
  <c r="AP507" i="5"/>
  <c r="BT507" i="5"/>
  <c r="CI507" i="5"/>
  <c r="AF506" i="5"/>
  <c r="AF513" i="5" s="1"/>
  <c r="AG514" i="5" s="1"/>
  <c r="AA507" i="5"/>
  <c r="AD1961" i="5"/>
  <c r="AD1958" i="5"/>
  <c r="AD1800" i="5"/>
  <c r="AD235" i="5"/>
  <c r="BV1961" i="5"/>
  <c r="BV1958" i="5"/>
  <c r="BV1800" i="5"/>
  <c r="BV235" i="5"/>
  <c r="V1980" i="5"/>
  <c r="AM1937" i="5"/>
  <c r="CG1937" i="5"/>
  <c r="AZ1937" i="5"/>
  <c r="BU1937" i="5"/>
  <c r="CA506" i="5"/>
  <c r="CA513" i="5" s="1"/>
  <c r="CB514" i="5" s="1"/>
  <c r="X507" i="5"/>
  <c r="BN506" i="5"/>
  <c r="BN513" i="5" s="1"/>
  <c r="BO514" i="5" s="1"/>
  <c r="BE506" i="5"/>
  <c r="BE513" i="5" s="1"/>
  <c r="BF514" i="5" s="1"/>
  <c r="AE2084" i="5"/>
  <c r="BQ506" i="5"/>
  <c r="BQ513" i="5" s="1"/>
  <c r="BR514" i="5" s="1"/>
  <c r="BN507" i="5"/>
  <c r="AB506" i="5"/>
  <c r="AB513" i="5" s="1"/>
  <c r="AC514" i="5" s="1"/>
  <c r="CD2084" i="5"/>
  <c r="CH506" i="5"/>
  <c r="CH513" i="5" s="1"/>
  <c r="CI514" i="5" s="1"/>
  <c r="AH507" i="5"/>
  <c r="BV507" i="5"/>
  <c r="BS506" i="5"/>
  <c r="BS513" i="5" s="1"/>
  <c r="BT514" i="5" s="1"/>
  <c r="AF507" i="5"/>
  <c r="AX1961" i="5"/>
  <c r="AX1958" i="5"/>
  <c r="AX1800" i="5"/>
  <c r="AX235" i="5"/>
  <c r="CF507" i="5"/>
  <c r="AE1937" i="5"/>
  <c r="BY1937" i="5"/>
  <c r="AR1937" i="5"/>
  <c r="BM1937" i="5"/>
  <c r="CB1937" i="5"/>
  <c r="W2116" i="5"/>
  <c r="AB2084" i="5"/>
  <c r="AK506" i="5"/>
  <c r="AK513" i="5" s="1"/>
  <c r="AL514" i="5" s="1"/>
  <c r="AS506" i="5"/>
  <c r="AS513" i="5" s="1"/>
  <c r="AT514" i="5" s="1"/>
  <c r="Y507" i="5"/>
  <c r="Y2116" i="5"/>
  <c r="BR507" i="5"/>
  <c r="AE507" i="5"/>
  <c r="AC507" i="5"/>
  <c r="BF506" i="5"/>
  <c r="BF513" i="5" s="1"/>
  <c r="BG514" i="5" s="1"/>
  <c r="CJ506" i="5"/>
  <c r="CJ513" i="5" s="1"/>
  <c r="CK514" i="5" s="1"/>
  <c r="BS507" i="5"/>
  <c r="CI1958" i="5"/>
  <c r="CI1961" i="5"/>
  <c r="CI1800" i="5"/>
  <c r="CI235" i="5"/>
  <c r="U772" i="5"/>
  <c r="U755" i="5"/>
  <c r="U767" i="5" s="1"/>
  <c r="U773" i="5" s="1"/>
  <c r="CN1961" i="5"/>
  <c r="CN1958" i="5"/>
  <c r="CN1800" i="5"/>
  <c r="CN235" i="5"/>
  <c r="CF506" i="5"/>
  <c r="CF513" i="5" s="1"/>
  <c r="CG514" i="5" s="1"/>
  <c r="BF1961" i="5"/>
  <c r="BF1958" i="5"/>
  <c r="BF1800" i="5"/>
  <c r="BF235" i="5"/>
  <c r="V2079" i="5"/>
  <c r="W1937" i="5"/>
  <c r="BQ1937" i="5"/>
  <c r="AJ1937" i="5"/>
  <c r="BE1937" i="5"/>
  <c r="BN2084" i="5"/>
  <c r="CD507" i="5"/>
  <c r="V2084" i="5"/>
  <c r="BJ2084" i="5"/>
  <c r="U2084" i="5"/>
  <c r="U2080" i="5"/>
  <c r="V2080" i="5" s="1"/>
  <c r="BI2084" i="5"/>
  <c r="AW2084" i="5"/>
  <c r="AY506" i="5"/>
  <c r="AY513" i="5" s="1"/>
  <c r="AZ514" i="5" s="1"/>
  <c r="X2116" i="5"/>
  <c r="CE2084" i="5"/>
  <c r="AV2084" i="5"/>
  <c r="AL506" i="5"/>
  <c r="AL513" i="5" s="1"/>
  <c r="AM514" i="5" s="1"/>
  <c r="AY507" i="5"/>
  <c r="AW506" i="5"/>
  <c r="AW513" i="5" s="1"/>
  <c r="AX514" i="5" s="1"/>
  <c r="AT507" i="5"/>
  <c r="BX506" i="5"/>
  <c r="BX513" i="5" s="1"/>
  <c r="BY514" i="5" s="1"/>
  <c r="Z507" i="5"/>
  <c r="BD507" i="5"/>
  <c r="AC2116" i="5"/>
  <c r="AS2084" i="5"/>
  <c r="CA2084" i="5"/>
  <c r="V507" i="5"/>
  <c r="AI506" i="5"/>
  <c r="AI513" i="5" s="1"/>
  <c r="AJ514" i="5" s="1"/>
  <c r="AW507" i="5"/>
  <c r="AT506" i="5"/>
  <c r="AT513" i="5" s="1"/>
  <c r="AU514" i="5" s="1"/>
  <c r="BH507" i="5"/>
  <c r="CK506" i="5"/>
  <c r="CK513" i="5" s="1"/>
  <c r="CL514" i="5" s="1"/>
  <c r="AN506" i="5"/>
  <c r="AN513" i="5" s="1"/>
  <c r="AO514" i="5" s="1"/>
  <c r="BC506" i="5"/>
  <c r="BC513" i="5" s="1"/>
  <c r="BD514" i="5" s="1"/>
  <c r="BO1961" i="5"/>
  <c r="BO1958" i="5"/>
  <c r="BO1800" i="5"/>
  <c r="BO235" i="5"/>
  <c r="AH1961" i="5"/>
  <c r="AH1958" i="5"/>
  <c r="AH1800" i="5"/>
  <c r="AH235" i="5"/>
  <c r="BA1961" i="5"/>
  <c r="BA1958" i="5"/>
  <c r="BA1800" i="5"/>
  <c r="BA235" i="5"/>
  <c r="AY1961" i="5"/>
  <c r="AY1958" i="5"/>
  <c r="AY1800" i="5"/>
  <c r="AY235" i="5"/>
  <c r="BG2084" i="5"/>
  <c r="AN1958" i="5"/>
  <c r="AN1961" i="5"/>
  <c r="AN1800" i="5"/>
  <c r="AN235" i="5"/>
  <c r="BP507" i="5"/>
  <c r="W750" i="5"/>
  <c r="BI1937" i="5"/>
  <c r="AB1937" i="5"/>
  <c r="AW1937" i="5"/>
  <c r="AG2084" i="5"/>
  <c r="BI506" i="5"/>
  <c r="BI513" i="5" s="1"/>
  <c r="BJ514" i="5" s="1"/>
  <c r="BL2084" i="5"/>
  <c r="AL507" i="5"/>
  <c r="BM507" i="5"/>
  <c r="BJ506" i="5"/>
  <c r="BJ513" i="5" s="1"/>
  <c r="BK514" i="5" s="1"/>
  <c r="BX507" i="5"/>
  <c r="Z506" i="5"/>
  <c r="Z513" i="5" s="1"/>
  <c r="AA514" i="5" s="1"/>
  <c r="BD506" i="5"/>
  <c r="BD513" i="5" s="1"/>
  <c r="BE514" i="5" s="1"/>
  <c r="CF2084" i="5"/>
  <c r="AI2084" i="5"/>
  <c r="BK2084" i="5"/>
  <c r="V506" i="5"/>
  <c r="V513" i="5" s="1"/>
  <c r="W514" i="5" s="1"/>
  <c r="AI507" i="5"/>
  <c r="AG506" i="5"/>
  <c r="AG513" i="5" s="1"/>
  <c r="AH514" i="5" s="1"/>
  <c r="AD507" i="5"/>
  <c r="BH506" i="5"/>
  <c r="BH513" i="5" s="1"/>
  <c r="BI514" i="5" s="1"/>
  <c r="CK507" i="5"/>
  <c r="AN507" i="5"/>
  <c r="BC507" i="5"/>
  <c r="BS1958" i="5"/>
  <c r="BS1961" i="5"/>
  <c r="BS1800" i="5"/>
  <c r="BS235" i="5"/>
  <c r="CH1958" i="5"/>
  <c r="CH1961" i="5"/>
  <c r="CH1800" i="5"/>
  <c r="CH235" i="5"/>
  <c r="AZ2084" i="5"/>
  <c r="AQ2084" i="5"/>
  <c r="BW2084" i="5"/>
  <c r="BP506" i="5"/>
  <c r="BP513" i="5" s="1"/>
  <c r="BQ514" i="5" s="1"/>
  <c r="AP1961" i="5"/>
  <c r="AP1958" i="5"/>
  <c r="AP1800" i="5"/>
  <c r="AP235" i="5"/>
  <c r="Y2084" i="5"/>
  <c r="BA1937" i="5"/>
  <c r="CL1937" i="5"/>
  <c r="AO1937" i="5"/>
  <c r="CJ1937" i="5"/>
  <c r="BL1937" i="5"/>
  <c r="AU2084" i="5"/>
  <c r="CH507" i="5"/>
  <c r="AK507" i="5"/>
  <c r="V2111" i="5"/>
  <c r="BM2084" i="5"/>
  <c r="CE506" i="5"/>
  <c r="CE513" i="5" s="1"/>
  <c r="CF514" i="5" s="1"/>
  <c r="BA2084" i="5"/>
  <c r="CB2084" i="5"/>
  <c r="AC2084" i="5"/>
  <c r="AH2084" i="5"/>
  <c r="CG507" i="5"/>
  <c r="CD506" i="5"/>
  <c r="CD513" i="5" s="1"/>
  <c r="CE514" i="5" s="1"/>
  <c r="AG507" i="5"/>
  <c r="AD506" i="5"/>
  <c r="AD513" i="5" s="1"/>
  <c r="AE514" i="5" s="1"/>
  <c r="AR507" i="5"/>
  <c r="BU506" i="5"/>
  <c r="BU513" i="5" s="1"/>
  <c r="BV514" i="5" s="1"/>
  <c r="X506" i="5"/>
  <c r="X513" i="5" s="1"/>
  <c r="Y514" i="5" s="1"/>
  <c r="AM506" i="5"/>
  <c r="AM513" i="5" s="1"/>
  <c r="AN514" i="5" s="1"/>
  <c r="AO2084" i="5"/>
  <c r="AZ507" i="5"/>
  <c r="AS1937" i="5"/>
  <c r="CD1937" i="5"/>
  <c r="AG1937" i="5"/>
  <c r="AF1937" i="5"/>
  <c r="AB2116" i="5"/>
  <c r="AM507" i="5"/>
  <c r="BC1958" i="5"/>
  <c r="BC1961" i="5"/>
  <c r="BC1800" i="5"/>
  <c r="BC235" i="5"/>
  <c r="BR1958" i="5"/>
  <c r="BR1961" i="5"/>
  <c r="BR1800" i="5"/>
  <c r="BR235" i="5"/>
  <c r="BE2084" i="5"/>
  <c r="AZ506" i="5"/>
  <c r="AZ513" i="5" s="1"/>
  <c r="BA514" i="5" s="1"/>
  <c r="Z1961" i="5"/>
  <c r="Z1958" i="5"/>
  <c r="Z1800" i="5"/>
  <c r="Z235" i="5"/>
  <c r="AK1937" i="5"/>
  <c r="BV1937" i="5"/>
  <c r="Y1937" i="5"/>
  <c r="BT1937" i="5"/>
  <c r="AV1937" i="5"/>
  <c r="W506" i="5"/>
  <c r="W513" i="5" s="1"/>
  <c r="X514" i="5" s="1"/>
  <c r="CM506" i="5"/>
  <c r="CM513" i="5" s="1"/>
  <c r="CN514" i="5" s="1"/>
  <c r="CA1958" i="5"/>
  <c r="CA1961" i="5"/>
  <c r="CA1800" i="5"/>
  <c r="CA235" i="5"/>
  <c r="AJ507" i="5"/>
  <c r="CH1937" i="5"/>
  <c r="AC1937" i="5"/>
  <c r="CM1937" i="5"/>
  <c r="BN1937" i="5"/>
  <c r="V314" i="5"/>
  <c r="W507" i="5"/>
  <c r="AM1958" i="5"/>
  <c r="AM1961" i="5"/>
  <c r="AM1800" i="5"/>
  <c r="AM235" i="5"/>
  <c r="BB1958" i="5"/>
  <c r="BB1961" i="5"/>
  <c r="BB1800" i="5"/>
  <c r="BB235" i="5"/>
  <c r="CM507" i="5"/>
  <c r="V1879" i="5"/>
  <c r="AJ506" i="5"/>
  <c r="AJ513" i="5" s="1"/>
  <c r="AK514" i="5" s="1"/>
  <c r="BZ1937" i="5"/>
  <c r="U1937" i="5"/>
  <c r="CE1937" i="5"/>
  <c r="BF1937" i="5"/>
  <c r="BD1937" i="5"/>
  <c r="X1937" i="5"/>
  <c r="CE1961" i="5"/>
  <c r="CE1958" i="5"/>
  <c r="CE1800" i="5"/>
  <c r="CE235" i="5"/>
  <c r="BW506" i="5"/>
  <c r="BW513" i="5" s="1"/>
  <c r="BX514" i="5" s="1"/>
  <c r="BK1958" i="5"/>
  <c r="BK1961" i="5"/>
  <c r="BK1800" i="5"/>
  <c r="BK235" i="5"/>
  <c r="AW1958" i="5"/>
  <c r="AW1961" i="5"/>
  <c r="AW1800" i="5"/>
  <c r="AW235" i="5"/>
  <c r="AR1961" i="5"/>
  <c r="AR1958" i="5"/>
  <c r="AR1800" i="5"/>
  <c r="AR235" i="5"/>
  <c r="CJ1958" i="5"/>
  <c r="CJ1961" i="5"/>
  <c r="CJ1800" i="5"/>
  <c r="CJ235" i="5"/>
  <c r="BR1937" i="5"/>
  <c r="BW1937" i="5"/>
  <c r="AX1937" i="5"/>
  <c r="AG1958" i="5"/>
  <c r="AG1961" i="5"/>
  <c r="AG1800" i="5"/>
  <c r="AG235" i="5"/>
  <c r="W1958" i="5"/>
  <c r="W1961" i="5"/>
  <c r="W1800" i="5"/>
  <c r="W235" i="5"/>
  <c r="CB506" i="5"/>
  <c r="CB513" i="5" s="1"/>
  <c r="CC514" i="5" s="1"/>
  <c r="AL1961" i="5"/>
  <c r="AL1958" i="5"/>
  <c r="AL1800" i="5"/>
  <c r="AL235" i="5"/>
  <c r="BM1958" i="5"/>
  <c r="BM1961" i="5"/>
  <c r="BM1800" i="5"/>
  <c r="BM235" i="5"/>
  <c r="BW507" i="5"/>
  <c r="BZ1958" i="5"/>
  <c r="BZ1961" i="5"/>
  <c r="BZ1800" i="5"/>
  <c r="BZ235" i="5"/>
  <c r="CM2084" i="5"/>
  <c r="AK1961" i="5"/>
  <c r="AK1958" i="5"/>
  <c r="AK1800" i="5"/>
  <c r="AK235" i="5"/>
  <c r="CI1937" i="5"/>
  <c r="BJ1937" i="5"/>
  <c r="BO1937" i="5"/>
  <c r="AP1937" i="5"/>
  <c r="AN1937" i="5"/>
  <c r="CC2084" i="5"/>
  <c r="AH506" i="5"/>
  <c r="AH513" i="5" s="1"/>
  <c r="AI514" i="5" s="1"/>
  <c r="AU507" i="5"/>
  <c r="AS507" i="5"/>
  <c r="BV506" i="5"/>
  <c r="BV513" i="5" s="1"/>
  <c r="BW514" i="5" s="1"/>
  <c r="Y506" i="5"/>
  <c r="Y513" i="5" s="1"/>
  <c r="Z514" i="5" s="1"/>
  <c r="CB507" i="5"/>
  <c r="BP2084" i="5"/>
  <c r="BG506" i="5"/>
  <c r="BG513" i="5" s="1"/>
  <c r="BH514" i="5" s="1"/>
  <c r="AU1958" i="5"/>
  <c r="AU1961" i="5"/>
  <c r="AU1800" i="5"/>
  <c r="AU235" i="5"/>
  <c r="BT2084" i="5"/>
  <c r="CA1937" i="5"/>
  <c r="BB1937" i="5"/>
  <c r="CN1937" i="5"/>
  <c r="BG1937" i="5"/>
  <c r="AH1937" i="5"/>
  <c r="AA2116" i="5"/>
  <c r="AX2084" i="5"/>
  <c r="BL506" i="5"/>
  <c r="BL513" i="5" s="1"/>
  <c r="BM514" i="5" s="1"/>
  <c r="V1958" i="5"/>
  <c r="V1961" i="5"/>
  <c r="V1800" i="5"/>
  <c r="V235" i="5"/>
  <c r="BQ1961" i="5"/>
  <c r="BQ1958" i="5"/>
  <c r="BQ1800" i="5"/>
  <c r="BQ235" i="5"/>
  <c r="BG507" i="5"/>
  <c r="AF2084" i="5"/>
  <c r="BJ1961" i="5"/>
  <c r="BJ1958" i="5"/>
  <c r="BJ1800" i="5"/>
  <c r="BJ235" i="5"/>
  <c r="BS1937" i="5"/>
  <c r="AT1937" i="5"/>
  <c r="CF1937" i="5"/>
  <c r="AY1937" i="5"/>
  <c r="Z1937" i="5"/>
  <c r="CN2084" i="5"/>
  <c r="CG506" i="5"/>
  <c r="CG513" i="5" s="1"/>
  <c r="CH514" i="5" s="1"/>
  <c r="AR506" i="5"/>
  <c r="AR513" i="5" s="1"/>
  <c r="AS514" i="5" s="1"/>
  <c r="BU507" i="5"/>
  <c r="BX2084" i="5"/>
  <c r="BQ507" i="5"/>
  <c r="CA507" i="5"/>
  <c r="BY507" i="5"/>
  <c r="AB507" i="5"/>
  <c r="BK506" i="5"/>
  <c r="BK513" i="5" s="1"/>
  <c r="BL514" i="5" s="1"/>
  <c r="BY506" i="5"/>
  <c r="BY513" i="5" s="1"/>
  <c r="BZ514" i="5" s="1"/>
  <c r="BE507" i="5"/>
  <c r="BH2084" i="5"/>
  <c r="AE506" i="5"/>
  <c r="AE513" i="5" s="1"/>
  <c r="AF514" i="5" s="1"/>
  <c r="AA2084" i="5"/>
  <c r="BL507" i="5"/>
  <c r="AJ2084" i="5"/>
  <c r="CD1961" i="5"/>
  <c r="CD1958" i="5"/>
  <c r="CD1800" i="5"/>
  <c r="CD235" i="5"/>
  <c r="AQ506" i="5"/>
  <c r="AQ513" i="5" s="1"/>
  <c r="AR514" i="5" s="1"/>
  <c r="BD1958" i="5"/>
  <c r="BD1961" i="5"/>
  <c r="BD1800" i="5"/>
  <c r="BD235" i="5"/>
  <c r="AF2116" i="5"/>
  <c r="AE1958" i="5"/>
  <c r="AE1961" i="5"/>
  <c r="AE1800" i="5"/>
  <c r="AE235" i="5"/>
  <c r="CK2084" i="5"/>
  <c r="BK1937" i="5"/>
  <c r="AL1937" i="5"/>
  <c r="BX1937" i="5"/>
  <c r="AQ1937" i="5"/>
  <c r="V2116" i="5"/>
  <c r="AT2084" i="5"/>
  <c r="CE507" i="5"/>
  <c r="CC506" i="5"/>
  <c r="CC513" i="5" s="1"/>
  <c r="CD514" i="5" s="1"/>
  <c r="BZ507" i="5"/>
  <c r="AC506" i="5"/>
  <c r="AC513" i="5" s="1"/>
  <c r="AD514" i="5" s="1"/>
  <c r="BF507" i="5"/>
  <c r="CJ507" i="5"/>
  <c r="AV506" i="5"/>
  <c r="AV513" i="5" s="1"/>
  <c r="AW514" i="5" s="1"/>
  <c r="U1961" i="5"/>
  <c r="U1958" i="5"/>
  <c r="U1800" i="5"/>
  <c r="U235" i="5"/>
  <c r="AQ507" i="5"/>
  <c r="BU2084" i="5"/>
  <c r="AT1961" i="5"/>
  <c r="AT1958" i="5"/>
  <c r="AT1800" i="5"/>
  <c r="AT235" i="5"/>
  <c r="CL1961" i="5"/>
  <c r="CL1958" i="5"/>
  <c r="CL1800" i="5"/>
  <c r="CL235" i="5"/>
  <c r="BC1937" i="5"/>
  <c r="AD1937" i="5"/>
  <c r="BP1937" i="5"/>
  <c r="AI1937" i="5"/>
  <c r="CK1937" i="5"/>
  <c r="AR2084" i="5"/>
  <c r="BZ2084" i="5"/>
  <c r="BA506" i="5"/>
  <c r="BA513" i="5" s="1"/>
  <c r="BB514" i="5" s="1"/>
  <c r="AX507" i="5"/>
  <c r="AU506" i="5"/>
  <c r="AU513" i="5" s="1"/>
  <c r="AV514" i="5" s="1"/>
  <c r="CL507" i="5"/>
  <c r="AO507" i="5"/>
  <c r="Z2116" i="5"/>
  <c r="X2084" i="5"/>
  <c r="BR506" i="5"/>
  <c r="BR513" i="5" s="1"/>
  <c r="BS514" i="5" s="1"/>
  <c r="CI506" i="5"/>
  <c r="CI513" i="5" s="1"/>
  <c r="CJ514" i="5" s="1"/>
  <c r="CC1958" i="5"/>
  <c r="CC1961" i="5"/>
  <c r="CC1800" i="5"/>
  <c r="CC235" i="5"/>
  <c r="AV507" i="5"/>
  <c r="V750" i="5"/>
  <c r="BN1961" i="5"/>
  <c r="BN1958" i="5"/>
  <c r="BN1800" i="5"/>
  <c r="BN235" i="5"/>
  <c r="AA506" i="5"/>
  <c r="AA513" i="5" s="1"/>
  <c r="AB514" i="5" s="1"/>
  <c r="AU1937" i="5"/>
  <c r="V1937" i="5"/>
  <c r="BH1937" i="5"/>
  <c r="AA1937" i="5"/>
  <c r="CC1937" i="5"/>
  <c r="AF2198" i="5"/>
  <c r="AD2198" i="5"/>
  <c r="AD2164" i="5"/>
  <c r="AD1465" i="5"/>
  <c r="AD827" i="5"/>
  <c r="BV2198" i="5"/>
  <c r="BV2164" i="5"/>
  <c r="BV1465" i="5"/>
  <c r="BV827" i="5"/>
  <c r="AM40" i="1"/>
  <c r="AM41" i="1" s="1"/>
  <c r="AM30" i="1"/>
  <c r="AG30" i="1"/>
  <c r="AG40" i="1"/>
  <c r="AG41" i="1" s="1"/>
  <c r="W1" i="5"/>
  <c r="W1" i="2"/>
  <c r="AB1466" i="5"/>
  <c r="AB1467" i="5"/>
  <c r="BX30" i="1"/>
  <c r="BX40" i="1"/>
  <c r="BX41" i="1" s="1"/>
  <c r="AA30" i="1"/>
  <c r="AA40" i="1"/>
  <c r="AA41" i="1" s="1"/>
  <c r="AP2214" i="5"/>
  <c r="AP2221" i="5" s="1"/>
  <c r="AK2220" i="5"/>
  <c r="CC2214" i="5"/>
  <c r="CC2221" i="5" s="1"/>
  <c r="BX2220" i="5"/>
  <c r="CI2214" i="5"/>
  <c r="CI2221" i="5" s="1"/>
  <c r="CD2220" i="5"/>
  <c r="AA2220" i="5"/>
  <c r="AF2214" i="5"/>
  <c r="AF2221" i="5" s="1"/>
  <c r="BU2220" i="5"/>
  <c r="BZ2214" i="5"/>
  <c r="BZ2221" i="5" s="1"/>
  <c r="Y1031" i="5"/>
  <c r="AJ1025" i="5"/>
  <c r="AC1031" i="5"/>
  <c r="AN1025" i="5"/>
  <c r="BW955" i="5"/>
  <c r="CH949" i="5"/>
  <c r="CH956" i="5" s="1"/>
  <c r="AH955" i="5"/>
  <c r="AS949" i="5"/>
  <c r="AS956" i="5" s="1"/>
  <c r="CM949" i="5"/>
  <c r="CM956" i="5" s="1"/>
  <c r="CB955" i="5"/>
  <c r="AU955" i="5"/>
  <c r="BF949" i="5"/>
  <c r="BF956" i="5" s="1"/>
  <c r="BQ955" i="5"/>
  <c r="CB949" i="5"/>
  <c r="CB956" i="5" s="1"/>
  <c r="BX955" i="5"/>
  <c r="CI949" i="5"/>
  <c r="CI956" i="5" s="1"/>
  <c r="AO723" i="5"/>
  <c r="BA724" i="5" s="1"/>
  <c r="BM725" i="5" s="1"/>
  <c r="BY726" i="5" s="1"/>
  <c r="CK727" i="5" s="1"/>
  <c r="AC734" i="5"/>
  <c r="BS723" i="5"/>
  <c r="CE724" i="5" s="1"/>
  <c r="BP723" i="5"/>
  <c r="CB724" i="5" s="1"/>
  <c r="CN725" i="5" s="1"/>
  <c r="AX2198" i="5"/>
  <c r="AX2164" i="5"/>
  <c r="AX1465" i="5"/>
  <c r="AX827" i="5"/>
  <c r="BL1466" i="5"/>
  <c r="BL1467" i="5"/>
  <c r="BI1466" i="5"/>
  <c r="BI1467" i="5"/>
  <c r="CM1466" i="5"/>
  <c r="CM1467" i="5"/>
  <c r="CG1466" i="5"/>
  <c r="CG1467" i="5"/>
  <c r="BU40" i="1"/>
  <c r="BU41" i="1" s="1"/>
  <c r="BU30" i="1"/>
  <c r="CD43" i="1"/>
  <c r="CD42" i="1"/>
  <c r="CD72" i="1"/>
  <c r="CD77" i="1" s="1"/>
  <c r="CD85" i="1" s="1"/>
  <c r="Y2" i="1"/>
  <c r="X2" i="5"/>
  <c r="X5" i="1"/>
  <c r="X1" i="1"/>
  <c r="X3" i="1"/>
  <c r="X2" i="2"/>
  <c r="X6" i="1"/>
  <c r="AV30" i="1"/>
  <c r="AV40" i="1"/>
  <c r="AV41" i="1" s="1"/>
  <c r="BI30" i="1"/>
  <c r="BI40" i="1"/>
  <c r="BI41" i="1" s="1"/>
  <c r="CL30" i="1"/>
  <c r="CL40" i="1"/>
  <c r="CL41" i="1" s="1"/>
  <c r="CG2214" i="5"/>
  <c r="CG2221" i="5" s="1"/>
  <c r="CB2220" i="5"/>
  <c r="BM2214" i="5"/>
  <c r="BM2221" i="5" s="1"/>
  <c r="BH2220" i="5"/>
  <c r="BV2214" i="5"/>
  <c r="BV2221" i="5" s="1"/>
  <c r="BQ2220" i="5"/>
  <c r="BE2220" i="5"/>
  <c r="BJ2214" i="5"/>
  <c r="BJ2221" i="5" s="1"/>
  <c r="U1031" i="5"/>
  <c r="AF1025" i="5"/>
  <c r="BO955" i="5"/>
  <c r="BZ949" i="5"/>
  <c r="BZ956" i="5" s="1"/>
  <c r="Z955" i="5"/>
  <c r="AK949" i="5"/>
  <c r="AK956" i="5" s="1"/>
  <c r="BT955" i="5"/>
  <c r="CE949" i="5"/>
  <c r="CE956" i="5" s="1"/>
  <c r="AM955" i="5"/>
  <c r="AX949" i="5"/>
  <c r="AX956" i="5" s="1"/>
  <c r="BI955" i="5"/>
  <c r="BT949" i="5"/>
  <c r="BT956" i="5" s="1"/>
  <c r="BH955" i="5"/>
  <c r="BS949" i="5"/>
  <c r="BS956" i="5" s="1"/>
  <c r="AD734" i="5"/>
  <c r="AP723" i="5"/>
  <c r="BB724" i="5" s="1"/>
  <c r="BN725" i="5" s="1"/>
  <c r="BZ726" i="5" s="1"/>
  <c r="CL727" i="5" s="1"/>
  <c r="BC723" i="5"/>
  <c r="BO724" i="5" s="1"/>
  <c r="CA725" i="5" s="1"/>
  <c r="CM726" i="5" s="1"/>
  <c r="AZ723" i="5"/>
  <c r="BL724" i="5" s="1"/>
  <c r="BX725" i="5" s="1"/>
  <c r="CJ726" i="5" s="1"/>
  <c r="N69" i="5"/>
  <c r="V1403" i="5"/>
  <c r="CI2198" i="5"/>
  <c r="CI2164" i="5"/>
  <c r="CI1465" i="5"/>
  <c r="CI827" i="5"/>
  <c r="BP1466" i="5"/>
  <c r="BP1467" i="5"/>
  <c r="V5" i="5"/>
  <c r="V5" i="2"/>
  <c r="AF1466" i="5"/>
  <c r="AF1467" i="5"/>
  <c r="CN2198" i="5"/>
  <c r="CN2164" i="5"/>
  <c r="CN1465" i="5"/>
  <c r="CN827" i="5"/>
  <c r="BF2198" i="5"/>
  <c r="BF2164" i="5"/>
  <c r="BF1465" i="5"/>
  <c r="BF827" i="5"/>
  <c r="W40" i="1"/>
  <c r="W41" i="1" s="1"/>
  <c r="W30" i="1"/>
  <c r="W5" i="2"/>
  <c r="W5" i="5"/>
  <c r="BH30" i="1"/>
  <c r="BH40" i="1"/>
  <c r="BH41" i="1" s="1"/>
  <c r="BT1466" i="5"/>
  <c r="BT1467" i="5"/>
  <c r="BQ2214" i="5"/>
  <c r="BQ2221" i="5" s="1"/>
  <c r="BL2220" i="5"/>
  <c r="AR2220" i="5"/>
  <c r="AW2214" i="5"/>
  <c r="AW2221" i="5" s="1"/>
  <c r="AO2220" i="5"/>
  <c r="AT2214" i="5"/>
  <c r="AT2221" i="5" s="1"/>
  <c r="U2081" i="5"/>
  <c r="BG955" i="5"/>
  <c r="BR949" i="5"/>
  <c r="BR956" i="5" s="1"/>
  <c r="BW949" i="5"/>
  <c r="BW956" i="5" s="1"/>
  <c r="BL955" i="5"/>
  <c r="AE955" i="5"/>
  <c r="AP949" i="5"/>
  <c r="AP956" i="5" s="1"/>
  <c r="BA955" i="5"/>
  <c r="BL949" i="5"/>
  <c r="BL956" i="5" s="1"/>
  <c r="AZ955" i="5"/>
  <c r="BK949" i="5"/>
  <c r="BK956" i="5" s="1"/>
  <c r="AE734" i="5"/>
  <c r="AQ723" i="5"/>
  <c r="BC724" i="5" s="1"/>
  <c r="BO725" i="5" s="1"/>
  <c r="CA726" i="5" s="1"/>
  <c r="CM727" i="5" s="1"/>
  <c r="CG723" i="5"/>
  <c r="CD723" i="5"/>
  <c r="BI723" i="5"/>
  <c r="BU724" i="5" s="1"/>
  <c r="CG725" i="5" s="1"/>
  <c r="Y788" i="5"/>
  <c r="X790" i="5"/>
  <c r="W1402" i="5"/>
  <c r="X1401" i="5"/>
  <c r="W1400" i="5"/>
  <c r="BO2198" i="5"/>
  <c r="BO2164" i="5"/>
  <c r="BO1465" i="5"/>
  <c r="BO827" i="5"/>
  <c r="AH2198" i="5"/>
  <c r="AH2164" i="5"/>
  <c r="AH1465" i="5"/>
  <c r="AH827" i="5"/>
  <c r="U3" i="5"/>
  <c r="U3" i="2"/>
  <c r="U4" i="1"/>
  <c r="BA2198" i="5"/>
  <c r="BA2164" i="5"/>
  <c r="BA1465" i="5"/>
  <c r="BA827" i="5"/>
  <c r="BU1466" i="5"/>
  <c r="BU1467" i="5"/>
  <c r="AY2198" i="5"/>
  <c r="AY2164" i="5"/>
  <c r="AY1465" i="5"/>
  <c r="AY827" i="5"/>
  <c r="AC1466" i="5"/>
  <c r="AC1467" i="5"/>
  <c r="CK1466" i="5"/>
  <c r="CK1467" i="5"/>
  <c r="AN2198" i="5"/>
  <c r="AN2164" i="5"/>
  <c r="AN1465" i="5"/>
  <c r="AN827" i="5"/>
  <c r="BE40" i="1"/>
  <c r="BE41" i="1" s="1"/>
  <c r="BE30" i="1"/>
  <c r="AF30" i="1"/>
  <c r="AF40" i="1"/>
  <c r="AF41" i="1" s="1"/>
  <c r="W1638" i="5"/>
  <c r="W1639" i="5" s="1"/>
  <c r="W1417" i="5"/>
  <c r="W1418" i="5" s="1"/>
  <c r="W1427" i="5"/>
  <c r="W1428" i="5" s="1"/>
  <c r="W1234" i="5"/>
  <c r="W1235" i="5" s="1"/>
  <c r="W1252" i="5"/>
  <c r="W757" i="5"/>
  <c r="W758" i="5"/>
  <c r="W759" i="5"/>
  <c r="W760" i="5"/>
  <c r="W761" i="5"/>
  <c r="W762" i="5"/>
  <c r="W763" i="5"/>
  <c r="W756" i="5"/>
  <c r="W764" i="5"/>
  <c r="W184" i="5"/>
  <c r="W134" i="5"/>
  <c r="W135" i="5" s="1"/>
  <c r="W139" i="5"/>
  <c r="W140" i="5" s="1"/>
  <c r="X144" i="5"/>
  <c r="X145" i="5" s="1"/>
  <c r="W122" i="5"/>
  <c r="W123" i="5" s="1"/>
  <c r="W148" i="5"/>
  <c r="AS30" i="1"/>
  <c r="AS40" i="1"/>
  <c r="AS41" i="1" s="1"/>
  <c r="BV40" i="1"/>
  <c r="BV41" i="1" s="1"/>
  <c r="BV30" i="1"/>
  <c r="BZ30" i="1"/>
  <c r="BZ40" i="1"/>
  <c r="BZ41" i="1" s="1"/>
  <c r="BA2214" i="5"/>
  <c r="BA2221" i="5" s="1"/>
  <c r="AV2220" i="5"/>
  <c r="AB2220" i="5"/>
  <c r="AG2214" i="5"/>
  <c r="AG2221" i="5" s="1"/>
  <c r="BT2220" i="5"/>
  <c r="BY2214" i="5"/>
  <c r="BY2221" i="5" s="1"/>
  <c r="Y2220" i="5"/>
  <c r="AD2214" i="5"/>
  <c r="AD2221" i="5" s="1"/>
  <c r="AO1025" i="5"/>
  <c r="AD1031" i="5"/>
  <c r="AY955" i="5"/>
  <c r="BJ949" i="5"/>
  <c r="BJ956" i="5" s="1"/>
  <c r="BD955" i="5"/>
  <c r="BO949" i="5"/>
  <c r="BO956" i="5" s="1"/>
  <c r="W955" i="5"/>
  <c r="AH949" i="5"/>
  <c r="AH956" i="5" s="1"/>
  <c r="AS955" i="5"/>
  <c r="BD949" i="5"/>
  <c r="BD956" i="5" s="1"/>
  <c r="AF734" i="5"/>
  <c r="AR723" i="5"/>
  <c r="BD724" i="5" s="1"/>
  <c r="BP725" i="5" s="1"/>
  <c r="CB726" i="5" s="1"/>
  <c r="CN727" i="5" s="1"/>
  <c r="BQ723" i="5"/>
  <c r="CC724" i="5" s="1"/>
  <c r="BN723" i="5"/>
  <c r="BZ724" i="5" s="1"/>
  <c r="CL725" i="5" s="1"/>
  <c r="U1403" i="5"/>
  <c r="BS2198" i="5"/>
  <c r="BS2164" i="5"/>
  <c r="BS1465" i="5"/>
  <c r="BS827" i="5"/>
  <c r="CH2198" i="5"/>
  <c r="CH2164" i="5"/>
  <c r="CH1465" i="5"/>
  <c r="CH827" i="5"/>
  <c r="AJ1466" i="5"/>
  <c r="AJ1467" i="5"/>
  <c r="AP2198" i="5"/>
  <c r="AP2164" i="5"/>
  <c r="AP1465" i="5"/>
  <c r="AP827" i="5"/>
  <c r="BR40" i="1"/>
  <c r="BR41" i="1" s="1"/>
  <c r="BR30" i="1"/>
  <c r="BT40" i="1"/>
  <c r="BT41" i="1" s="1"/>
  <c r="BT30" i="1"/>
  <c r="CG40" i="1"/>
  <c r="CG41" i="1" s="1"/>
  <c r="CG30" i="1"/>
  <c r="AR30" i="1"/>
  <c r="AR40" i="1"/>
  <c r="AR41" i="1" s="1"/>
  <c r="CI2220" i="5"/>
  <c r="CN2214" i="5"/>
  <c r="CN2221" i="5" s="1"/>
  <c r="AK2214" i="5"/>
  <c r="AK2221" i="5" s="1"/>
  <c r="AF2220" i="5"/>
  <c r="BS2220" i="5"/>
  <c r="BX2214" i="5"/>
  <c r="BX2221" i="5" s="1"/>
  <c r="BD2220" i="5"/>
  <c r="BI2214" i="5"/>
  <c r="BI2221" i="5" s="1"/>
  <c r="V1031" i="5"/>
  <c r="AG1025" i="5"/>
  <c r="AQ955" i="5"/>
  <c r="BB949" i="5"/>
  <c r="BB956" i="5" s="1"/>
  <c r="BG949" i="5"/>
  <c r="BG956" i="5" s="1"/>
  <c r="AV955" i="5"/>
  <c r="Z1031" i="5"/>
  <c r="AK1025" i="5"/>
  <c r="AK955" i="5"/>
  <c r="AV949" i="5"/>
  <c r="AV956" i="5" s="1"/>
  <c r="U741" i="5"/>
  <c r="V739" i="5"/>
  <c r="AO734" i="5"/>
  <c r="BA723" i="5"/>
  <c r="BM724" i="5" s="1"/>
  <c r="BY725" i="5" s="1"/>
  <c r="CK726" i="5" s="1"/>
  <c r="AX723" i="5"/>
  <c r="BJ724" i="5" s="1"/>
  <c r="BV725" i="5" s="1"/>
  <c r="CH726" i="5" s="1"/>
  <c r="U5" i="2"/>
  <c r="U5" i="5"/>
  <c r="V3" i="5"/>
  <c r="V4" i="1"/>
  <c r="V3" i="2"/>
  <c r="AV2198" i="5"/>
  <c r="BG2198" i="5"/>
  <c r="AO40" i="1"/>
  <c r="AO41" i="1" s="1"/>
  <c r="AO30" i="1"/>
  <c r="CH40" i="1"/>
  <c r="CH41" i="1" s="1"/>
  <c r="CH30" i="1"/>
  <c r="AU30" i="1"/>
  <c r="AU40" i="1"/>
  <c r="AU41" i="1" s="1"/>
  <c r="CF40" i="1"/>
  <c r="CF41" i="1" s="1"/>
  <c r="CF30" i="1"/>
  <c r="AC30" i="1"/>
  <c r="AC40" i="1"/>
  <c r="AC41" i="1" s="1"/>
  <c r="BF40" i="1"/>
  <c r="BF41" i="1" s="1"/>
  <c r="BF30" i="1"/>
  <c r="CA2220" i="5"/>
  <c r="CF2214" i="5"/>
  <c r="CF2221" i="5" s="1"/>
  <c r="BV2220" i="5"/>
  <c r="CA2214" i="5"/>
  <c r="CA2221" i="5" s="1"/>
  <c r="AL2214" i="5"/>
  <c r="AL2221" i="5" s="1"/>
  <c r="AG2220" i="5"/>
  <c r="AN2220" i="5"/>
  <c r="AS2214" i="5"/>
  <c r="AS2221" i="5" s="1"/>
  <c r="AP2220" i="5"/>
  <c r="AU2214" i="5"/>
  <c r="AU2221" i="5" s="1"/>
  <c r="AP1025" i="5"/>
  <c r="AE1031" i="5"/>
  <c r="AI955" i="5"/>
  <c r="AT949" i="5"/>
  <c r="AT956" i="5" s="1"/>
  <c r="CN949" i="5"/>
  <c r="CN956" i="5" s="1"/>
  <c r="CC955" i="5"/>
  <c r="AN955" i="5"/>
  <c r="AY949" i="5"/>
  <c r="AY956" i="5" s="1"/>
  <c r="AC955" i="5"/>
  <c r="AN949" i="5"/>
  <c r="AN956" i="5" s="1"/>
  <c r="U734" i="5"/>
  <c r="U740" i="5" s="1"/>
  <c r="V740" i="5" s="1"/>
  <c r="W740" i="5" s="1"/>
  <c r="AG723" i="5"/>
  <c r="AS724" i="5" s="1"/>
  <c r="BE725" i="5" s="1"/>
  <c r="BQ726" i="5" s="1"/>
  <c r="CC727" i="5" s="1"/>
  <c r="CE723" i="5"/>
  <c r="CB723" i="5"/>
  <c r="CN724" i="5" s="1"/>
  <c r="BC2198" i="5"/>
  <c r="BC2164" i="5"/>
  <c r="BC1465" i="5"/>
  <c r="BC827" i="5"/>
  <c r="BR2198" i="5"/>
  <c r="BR2164" i="5"/>
  <c r="BR1465" i="5"/>
  <c r="BR827" i="5"/>
  <c r="T2" i="5"/>
  <c r="T47" i="1"/>
  <c r="T41" i="1"/>
  <c r="T5" i="1"/>
  <c r="T1" i="1"/>
  <c r="T3" i="1"/>
  <c r="T2" i="2"/>
  <c r="T65" i="1"/>
  <c r="W9" i="1"/>
  <c r="W9" i="5" s="1"/>
  <c r="W8" i="5"/>
  <c r="W8" i="2"/>
  <c r="X8" i="1"/>
  <c r="Z2198" i="5"/>
  <c r="Z2164" i="5"/>
  <c r="Z1465" i="5"/>
  <c r="Z827" i="5"/>
  <c r="V40" i="1"/>
  <c r="V41" i="1" s="1"/>
  <c r="V30" i="1"/>
  <c r="X40" i="1"/>
  <c r="X41" i="1" s="1"/>
  <c r="X30" i="1"/>
  <c r="BQ40" i="1"/>
  <c r="BQ41" i="1" s="1"/>
  <c r="BQ30" i="1"/>
  <c r="CE40" i="1"/>
  <c r="CE41" i="1" s="1"/>
  <c r="CE30" i="1"/>
  <c r="AB30" i="1"/>
  <c r="AB40" i="1"/>
  <c r="AB41" i="1" s="1"/>
  <c r="BN30" i="1"/>
  <c r="BN40" i="1"/>
  <c r="BN41" i="1" s="1"/>
  <c r="BH1466" i="5"/>
  <c r="BH1467" i="5"/>
  <c r="BS2214" i="5"/>
  <c r="BS2221" i="5" s="1"/>
  <c r="BN2220" i="5"/>
  <c r="AI2220" i="5"/>
  <c r="AN2214" i="5"/>
  <c r="AN2221" i="5" s="1"/>
  <c r="Z2214" i="5"/>
  <c r="Z2221" i="5" s="1"/>
  <c r="U2220" i="5"/>
  <c r="X2220" i="5"/>
  <c r="AC2214" i="5"/>
  <c r="AC2221" i="5" s="1"/>
  <c r="W1031" i="5"/>
  <c r="AH1025" i="5"/>
  <c r="AA955" i="5"/>
  <c r="AL949" i="5"/>
  <c r="AL956" i="5" s="1"/>
  <c r="BU955" i="5"/>
  <c r="CF949" i="5"/>
  <c r="CF956" i="5" s="1"/>
  <c r="AQ949" i="5"/>
  <c r="AQ956" i="5" s="1"/>
  <c r="AF955" i="5"/>
  <c r="BZ955" i="5"/>
  <c r="CK949" i="5"/>
  <c r="CK956" i="5" s="1"/>
  <c r="U955" i="5"/>
  <c r="AF949" i="5"/>
  <c r="AF956" i="5" s="1"/>
  <c r="V734" i="5"/>
  <c r="AH723" i="5"/>
  <c r="AT724" i="5" s="1"/>
  <c r="BF725" i="5" s="1"/>
  <c r="BR726" i="5" s="1"/>
  <c r="CD727" i="5" s="1"/>
  <c r="BC734" i="5"/>
  <c r="BO723" i="5"/>
  <c r="CA724" i="5" s="1"/>
  <c r="CM725" i="5" s="1"/>
  <c r="BL723" i="5"/>
  <c r="BX724" i="5" s="1"/>
  <c r="CJ725" i="5" s="1"/>
  <c r="CA2198" i="5"/>
  <c r="CA2164" i="5"/>
  <c r="CA1465" i="5"/>
  <c r="CA827" i="5"/>
  <c r="Y40" i="1"/>
  <c r="Y41" i="1" s="1"/>
  <c r="Y30" i="1"/>
  <c r="AL40" i="1"/>
  <c r="AL41" i="1" s="1"/>
  <c r="AL30" i="1"/>
  <c r="AH43" i="1"/>
  <c r="AH42" i="1"/>
  <c r="AH72" i="1"/>
  <c r="AH77" i="1" s="1"/>
  <c r="AH85" i="1" s="1"/>
  <c r="AT30" i="1"/>
  <c r="AT40" i="1"/>
  <c r="AT41" i="1" s="1"/>
  <c r="BP40" i="1"/>
  <c r="BP41" i="1" s="1"/>
  <c r="BP30" i="1"/>
  <c r="AD30" i="1"/>
  <c r="AD40" i="1"/>
  <c r="AD41" i="1" s="1"/>
  <c r="AP30" i="1"/>
  <c r="AP40" i="1"/>
  <c r="AP41" i="1" s="1"/>
  <c r="CK2214" i="5"/>
  <c r="CK2221" i="5" s="1"/>
  <c r="CF2220" i="5"/>
  <c r="W2220" i="5"/>
  <c r="AB2214" i="5"/>
  <c r="AB2221" i="5" s="1"/>
  <c r="CH2214" i="5"/>
  <c r="CH2221" i="5" s="1"/>
  <c r="CC2220" i="5"/>
  <c r="BZ2220" i="5"/>
  <c r="CE2214" i="5"/>
  <c r="CE2221" i="5" s="1"/>
  <c r="CM2214" i="5"/>
  <c r="CM2221" i="5" s="1"/>
  <c r="CH2220" i="5"/>
  <c r="BX949" i="5"/>
  <c r="BX956" i="5" s="1"/>
  <c r="BM955" i="5"/>
  <c r="X955" i="5"/>
  <c r="AI949" i="5"/>
  <c r="AI956" i="5" s="1"/>
  <c r="BR955" i="5"/>
  <c r="CC949" i="5"/>
  <c r="CC956" i="5" s="1"/>
  <c r="BP955" i="5"/>
  <c r="CA949" i="5"/>
  <c r="CA956" i="5" s="1"/>
  <c r="W734" i="5"/>
  <c r="AI723" i="5"/>
  <c r="AU724" i="5" s="1"/>
  <c r="BG725" i="5" s="1"/>
  <c r="BS726" i="5" s="1"/>
  <c r="CE727" i="5" s="1"/>
  <c r="CL723" i="5"/>
  <c r="AY723" i="5"/>
  <c r="BK724" i="5" s="1"/>
  <c r="BW725" i="5" s="1"/>
  <c r="CI726" i="5" s="1"/>
  <c r="AV723" i="5"/>
  <c r="BH724" i="5" s="1"/>
  <c r="BT725" i="5" s="1"/>
  <c r="CF726" i="5" s="1"/>
  <c r="BZ723" i="5"/>
  <c r="CL724" i="5" s="1"/>
  <c r="CC567" i="5"/>
  <c r="U568" i="5"/>
  <c r="AM2198" i="5"/>
  <c r="AM2164" i="5"/>
  <c r="AM1465" i="5"/>
  <c r="AM827" i="5"/>
  <c r="BB2198" i="5"/>
  <c r="BB2164" i="5"/>
  <c r="BB1465" i="5"/>
  <c r="BB827" i="5"/>
  <c r="BA40" i="1"/>
  <c r="BA41" i="1" s="1"/>
  <c r="BA30" i="1"/>
  <c r="BO40" i="1"/>
  <c r="BO41" i="1" s="1"/>
  <c r="BO30" i="1"/>
  <c r="CM30" i="1"/>
  <c r="CM40" i="1"/>
  <c r="CM41" i="1" s="1"/>
  <c r="BU2214" i="5"/>
  <c r="BU2221" i="5" s="1"/>
  <c r="BP2220" i="5"/>
  <c r="AU2220" i="5"/>
  <c r="AZ2214" i="5"/>
  <c r="AZ2221" i="5" s="1"/>
  <c r="BC2220" i="5"/>
  <c r="BH2214" i="5"/>
  <c r="BH2221" i="5" s="1"/>
  <c r="BJ2220" i="5"/>
  <c r="BO2214" i="5"/>
  <c r="BO2221" i="5" s="1"/>
  <c r="BW2214" i="5"/>
  <c r="BW2221" i="5" s="1"/>
  <c r="BR2220" i="5"/>
  <c r="BE955" i="5"/>
  <c r="BP949" i="5"/>
  <c r="BP956" i="5" s="1"/>
  <c r="BJ955" i="5"/>
  <c r="BU949" i="5"/>
  <c r="BU956" i="5" s="1"/>
  <c r="CN723" i="5"/>
  <c r="BV723" i="5"/>
  <c r="CH724" i="5" s="1"/>
  <c r="CC723" i="5"/>
  <c r="BJ723" i="5"/>
  <c r="BV724" i="5" s="1"/>
  <c r="CH725" i="5" s="1"/>
  <c r="AS723" i="5"/>
  <c r="BE724" i="5" s="1"/>
  <c r="BQ725" i="5" s="1"/>
  <c r="CC726" i="5" s="1"/>
  <c r="CE2198" i="5"/>
  <c r="CE2164" i="5"/>
  <c r="CE1465" i="5"/>
  <c r="CE827" i="5"/>
  <c r="CB1466" i="5"/>
  <c r="CB1467" i="5"/>
  <c r="BK2198" i="5"/>
  <c r="BK2164" i="5"/>
  <c r="BK1465" i="5"/>
  <c r="BK827" i="5"/>
  <c r="AW2198" i="5"/>
  <c r="AW2164" i="5"/>
  <c r="AW1465" i="5"/>
  <c r="AW827" i="5"/>
  <c r="BY1466" i="5"/>
  <c r="BY1467" i="5"/>
  <c r="BG1466" i="5"/>
  <c r="BG1467" i="5"/>
  <c r="AR2198" i="5"/>
  <c r="AR2164" i="5"/>
  <c r="AR1465" i="5"/>
  <c r="AR827" i="5"/>
  <c r="CJ2198" i="5"/>
  <c r="CJ2164" i="5"/>
  <c r="CJ1465" i="5"/>
  <c r="CJ827" i="5"/>
  <c r="CJ40" i="1"/>
  <c r="CJ41" i="1" s="1"/>
  <c r="CJ30" i="1"/>
  <c r="CC30" i="1"/>
  <c r="CC40" i="1"/>
  <c r="CC41" i="1" s="1"/>
  <c r="AZ40" i="1"/>
  <c r="AZ41" i="1" s="1"/>
  <c r="AZ30" i="1"/>
  <c r="Z40" i="1"/>
  <c r="Z41" i="1" s="1"/>
  <c r="Z30" i="1"/>
  <c r="BE2214" i="5"/>
  <c r="BE2221" i="5" s="1"/>
  <c r="AZ2220" i="5"/>
  <c r="AD2220" i="5"/>
  <c r="AI2214" i="5"/>
  <c r="AI2221" i="5" s="1"/>
  <c r="AT2220" i="5"/>
  <c r="AY2214" i="5"/>
  <c r="AY2221" i="5" s="1"/>
  <c r="BG2214" i="5"/>
  <c r="BG2221" i="5" s="1"/>
  <c r="BB2220" i="5"/>
  <c r="BH949" i="5"/>
  <c r="BH956" i="5" s="1"/>
  <c r="AW955" i="5"/>
  <c r="BB955" i="5"/>
  <c r="BM949" i="5"/>
  <c r="BM956" i="5" s="1"/>
  <c r="BX723" i="5"/>
  <c r="CJ724" i="5" s="1"/>
  <c r="BF723" i="5"/>
  <c r="BR724" i="5" s="1"/>
  <c r="CD725" i="5" s="1"/>
  <c r="CJ723" i="5"/>
  <c r="BM723" i="5"/>
  <c r="BY724" i="5" s="1"/>
  <c r="CK725" i="5" s="1"/>
  <c r="AH734" i="5"/>
  <c r="AT723" i="5"/>
  <c r="BF724" i="5" s="1"/>
  <c r="BR725" i="5" s="1"/>
  <c r="CD726" i="5" s="1"/>
  <c r="AG2198" i="5"/>
  <c r="AG2164" i="5"/>
  <c r="AG1465" i="5"/>
  <c r="AG827" i="5"/>
  <c r="W2198" i="5"/>
  <c r="W2164" i="5"/>
  <c r="W1465" i="5"/>
  <c r="W827" i="5"/>
  <c r="AL2198" i="5"/>
  <c r="AL2164" i="5"/>
  <c r="AL1465" i="5"/>
  <c r="AL827" i="5"/>
  <c r="CF1467" i="5"/>
  <c r="CF1466" i="5"/>
  <c r="BM2198" i="5"/>
  <c r="BM2164" i="5"/>
  <c r="BM1465" i="5"/>
  <c r="BM827" i="5"/>
  <c r="AV1466" i="5"/>
  <c r="AV1467" i="5"/>
  <c r="BZ2198" i="5"/>
  <c r="BZ2164" i="5"/>
  <c r="BZ1465" i="5"/>
  <c r="BZ827" i="5"/>
  <c r="AS1466" i="5"/>
  <c r="AS1467" i="5"/>
  <c r="BW1466" i="5"/>
  <c r="BW1467" i="5"/>
  <c r="AK2198" i="5"/>
  <c r="AK2164" i="5"/>
  <c r="AK1465" i="5"/>
  <c r="AK827" i="5"/>
  <c r="Y1467" i="5"/>
  <c r="Y1466" i="5"/>
  <c r="CI40" i="1"/>
  <c r="CI41" i="1" s="1"/>
  <c r="CI30" i="1"/>
  <c r="BM30" i="1"/>
  <c r="BM40" i="1"/>
  <c r="BM41" i="1" s="1"/>
  <c r="AK40" i="1"/>
  <c r="AK41" i="1" s="1"/>
  <c r="AK30" i="1"/>
  <c r="AY40" i="1"/>
  <c r="AY41" i="1" s="1"/>
  <c r="AY30" i="1"/>
  <c r="BK30" i="1"/>
  <c r="BK40" i="1"/>
  <c r="BK41" i="1" s="1"/>
  <c r="BW30" i="1"/>
  <c r="BW40" i="1"/>
  <c r="BW41" i="1" s="1"/>
  <c r="BJ30" i="1"/>
  <c r="BJ40" i="1"/>
  <c r="BJ41" i="1" s="1"/>
  <c r="AJ2220" i="5"/>
  <c r="AO2214" i="5"/>
  <c r="AO2221" i="5" s="1"/>
  <c r="AC2220" i="5"/>
  <c r="AH2214" i="5"/>
  <c r="AH2221" i="5" s="1"/>
  <c r="BY2220" i="5"/>
  <c r="CD2214" i="5"/>
  <c r="CD2221" i="5" s="1"/>
  <c r="AQ2214" i="5"/>
  <c r="AQ2221" i="5" s="1"/>
  <c r="AL2220" i="5"/>
  <c r="AA1682" i="5"/>
  <c r="AB1680" i="5" s="1"/>
  <c r="AB1682" i="5" s="1"/>
  <c r="AC1680" i="5" s="1"/>
  <c r="AC1682" i="5" s="1"/>
  <c r="AD1680" i="5" s="1"/>
  <c r="AD1682" i="5" s="1"/>
  <c r="AE1680" i="5" s="1"/>
  <c r="AE1682" i="5" s="1"/>
  <c r="AF1680" i="5" s="1"/>
  <c r="AF1682" i="5" s="1"/>
  <c r="AG1680" i="5" s="1"/>
  <c r="AG1682" i="5" s="1"/>
  <c r="AH1680" i="5" s="1"/>
  <c r="AH1682" i="5" s="1"/>
  <c r="AI1680" i="5" s="1"/>
  <c r="AI1682" i="5" s="1"/>
  <c r="AJ1680" i="5" s="1"/>
  <c r="AJ1682" i="5" s="1"/>
  <c r="AK1680" i="5" s="1"/>
  <c r="AK1682" i="5" s="1"/>
  <c r="AL1680" i="5" s="1"/>
  <c r="AL1682" i="5" s="1"/>
  <c r="AM1680" i="5" s="1"/>
  <c r="AM1682" i="5" s="1"/>
  <c r="AN1680" i="5" s="1"/>
  <c r="AN1682" i="5" s="1"/>
  <c r="AO1680" i="5" s="1"/>
  <c r="AO1682" i="5" s="1"/>
  <c r="AP1680" i="5" s="1"/>
  <c r="AP1682" i="5" s="1"/>
  <c r="AQ1680" i="5" s="1"/>
  <c r="AQ1682" i="5" s="1"/>
  <c r="AR1680" i="5" s="1"/>
  <c r="AR1682" i="5" s="1"/>
  <c r="AS1680" i="5" s="1"/>
  <c r="AS1682" i="5" s="1"/>
  <c r="AT1680" i="5" s="1"/>
  <c r="AT1682" i="5" s="1"/>
  <c r="AU1680" i="5" s="1"/>
  <c r="AU1682" i="5" s="1"/>
  <c r="AV1680" i="5" s="1"/>
  <c r="AV1682" i="5" s="1"/>
  <c r="AW1680" i="5" s="1"/>
  <c r="AW1682" i="5" s="1"/>
  <c r="AX1680" i="5" s="1"/>
  <c r="AX1682" i="5" s="1"/>
  <c r="AY1680" i="5" s="1"/>
  <c r="AY1682" i="5" s="1"/>
  <c r="AZ1680" i="5" s="1"/>
  <c r="AZ1682" i="5" s="1"/>
  <c r="BA1680" i="5" s="1"/>
  <c r="BA1682" i="5" s="1"/>
  <c r="BB1680" i="5" s="1"/>
  <c r="BB1682" i="5" s="1"/>
  <c r="BC1680" i="5" s="1"/>
  <c r="BC1682" i="5" s="1"/>
  <c r="BD1680" i="5" s="1"/>
  <c r="BD1682" i="5" s="1"/>
  <c r="BE1680" i="5" s="1"/>
  <c r="BE1682" i="5" s="1"/>
  <c r="BF1680" i="5" s="1"/>
  <c r="BF1682" i="5" s="1"/>
  <c r="BG1680" i="5" s="1"/>
  <c r="BG1682" i="5" s="1"/>
  <c r="BH1680" i="5" s="1"/>
  <c r="BH1682" i="5" s="1"/>
  <c r="BI1680" i="5" s="1"/>
  <c r="BI1682" i="5" s="1"/>
  <c r="BJ1680" i="5" s="1"/>
  <c r="BJ1682" i="5" s="1"/>
  <c r="BK1680" i="5" s="1"/>
  <c r="BK1682" i="5" s="1"/>
  <c r="BL1680" i="5" s="1"/>
  <c r="BL1682" i="5" s="1"/>
  <c r="BM1680" i="5" s="1"/>
  <c r="BM1682" i="5" s="1"/>
  <c r="BN1680" i="5" s="1"/>
  <c r="BN1682" i="5" s="1"/>
  <c r="BO1680" i="5" s="1"/>
  <c r="BO1682" i="5" s="1"/>
  <c r="BP1680" i="5" s="1"/>
  <c r="BP1682" i="5" s="1"/>
  <c r="BQ1680" i="5" s="1"/>
  <c r="BQ1682" i="5" s="1"/>
  <c r="BR1680" i="5" s="1"/>
  <c r="BR1682" i="5" s="1"/>
  <c r="BS1680" i="5" s="1"/>
  <c r="BS1682" i="5" s="1"/>
  <c r="BT1680" i="5" s="1"/>
  <c r="BT1682" i="5" s="1"/>
  <c r="BU1680" i="5" s="1"/>
  <c r="BU1682" i="5" s="1"/>
  <c r="BV1680" i="5" s="1"/>
  <c r="BV1682" i="5" s="1"/>
  <c r="BW1680" i="5" s="1"/>
  <c r="BW1682" i="5" s="1"/>
  <c r="BX1680" i="5" s="1"/>
  <c r="BX1682" i="5" s="1"/>
  <c r="BY1680" i="5" s="1"/>
  <c r="BY1682" i="5" s="1"/>
  <c r="BZ1680" i="5" s="1"/>
  <c r="BZ1682" i="5" s="1"/>
  <c r="CA1680" i="5" s="1"/>
  <c r="CA1682" i="5" s="1"/>
  <c r="CB1680" i="5" s="1"/>
  <c r="CB1682" i="5" s="1"/>
  <c r="CC1680" i="5" s="1"/>
  <c r="CC1682" i="5" s="1"/>
  <c r="CD1680" i="5" s="1"/>
  <c r="CD1682" i="5" s="1"/>
  <c r="CE1680" i="5" s="1"/>
  <c r="CE1682" i="5" s="1"/>
  <c r="CF1680" i="5" s="1"/>
  <c r="CF1682" i="5" s="1"/>
  <c r="CG1680" i="5" s="1"/>
  <c r="CG1682" i="5" s="1"/>
  <c r="CH1680" i="5" s="1"/>
  <c r="CH1682" i="5" s="1"/>
  <c r="CI1680" i="5" s="1"/>
  <c r="CI1682" i="5" s="1"/>
  <c r="CJ1680" i="5" s="1"/>
  <c r="CJ1682" i="5" s="1"/>
  <c r="CK1680" i="5" s="1"/>
  <c r="CK1682" i="5" s="1"/>
  <c r="CL1680" i="5" s="1"/>
  <c r="CL1682" i="5" s="1"/>
  <c r="CM1680" i="5" s="1"/>
  <c r="CM1682" i="5" s="1"/>
  <c r="CN1680" i="5" s="1"/>
  <c r="CN1682" i="5" s="1"/>
  <c r="AA1031" i="5"/>
  <c r="AL1025" i="5"/>
  <c r="AO955" i="5"/>
  <c r="AZ949" i="5"/>
  <c r="AZ956" i="5" s="1"/>
  <c r="AT955" i="5"/>
  <c r="BE949" i="5"/>
  <c r="BE956" i="5" s="1"/>
  <c r="AV734" i="5"/>
  <c r="BH723" i="5"/>
  <c r="BT724" i="5" s="1"/>
  <c r="CF725" i="5" s="1"/>
  <c r="CA734" i="5"/>
  <c r="CM723" i="5"/>
  <c r="BT723" i="5"/>
  <c r="CF724" i="5" s="1"/>
  <c r="AW723" i="5"/>
  <c r="BI724" i="5" s="1"/>
  <c r="BU725" i="5" s="1"/>
  <c r="CG726" i="5" s="1"/>
  <c r="CA723" i="5"/>
  <c r="CM724" i="5" s="1"/>
  <c r="AZ1467" i="5"/>
  <c r="AZ1466" i="5"/>
  <c r="AO1466" i="5"/>
  <c r="AO1467" i="5"/>
  <c r="AU2198" i="5"/>
  <c r="AU2164" i="5"/>
  <c r="AU1465" i="5"/>
  <c r="AU827" i="5"/>
  <c r="AQ1466" i="5"/>
  <c r="AQ1467" i="5"/>
  <c r="BD40" i="1"/>
  <c r="BD41" i="1" s="1"/>
  <c r="BD30" i="1"/>
  <c r="CA30" i="1"/>
  <c r="CA40" i="1"/>
  <c r="CA41" i="1" s="1"/>
  <c r="AJ40" i="1"/>
  <c r="AJ41" i="1" s="1"/>
  <c r="AJ30" i="1"/>
  <c r="AM2220" i="5"/>
  <c r="AR2214" i="5"/>
  <c r="AR2221" i="5" s="1"/>
  <c r="BR2214" i="5"/>
  <c r="BR2221" i="5" s="1"/>
  <c r="BM2220" i="5"/>
  <c r="BI2220" i="5"/>
  <c r="BN2214" i="5"/>
  <c r="BN2221" i="5" s="1"/>
  <c r="AA2214" i="5"/>
  <c r="AA2221" i="5" s="1"/>
  <c r="V2220" i="5"/>
  <c r="X1031" i="5"/>
  <c r="AI1025" i="5"/>
  <c r="BV955" i="5"/>
  <c r="CG949" i="5"/>
  <c r="CG956" i="5" s="1"/>
  <c r="AR949" i="5"/>
  <c r="AR956" i="5" s="1"/>
  <c r="AG955" i="5"/>
  <c r="AL955" i="5"/>
  <c r="AW949" i="5"/>
  <c r="AW956" i="5" s="1"/>
  <c r="X734" i="5"/>
  <c r="AJ723" i="5"/>
  <c r="AV724" i="5" s="1"/>
  <c r="BH725" i="5" s="1"/>
  <c r="BT726" i="5" s="1"/>
  <c r="CF727" i="5" s="1"/>
  <c r="BW723" i="5"/>
  <c r="CI724" i="5" s="1"/>
  <c r="BD723" i="5"/>
  <c r="BP724" i="5" s="1"/>
  <c r="CB725" i="5" s="1"/>
  <c r="CN726" i="5" s="1"/>
  <c r="CN734" i="5" s="1"/>
  <c r="AR734" i="5"/>
  <c r="BK723" i="5"/>
  <c r="BW724" i="5" s="1"/>
  <c r="CI725" i="5" s="1"/>
  <c r="V2198" i="5"/>
  <c r="V2164" i="5"/>
  <c r="V1465" i="5"/>
  <c r="V827" i="5"/>
  <c r="BE1466" i="5"/>
  <c r="BE1467" i="5"/>
  <c r="BQ2198" i="5"/>
  <c r="BQ2164" i="5"/>
  <c r="BQ1465" i="5"/>
  <c r="BQ827" i="5"/>
  <c r="BJ2198" i="5"/>
  <c r="BJ2164" i="5"/>
  <c r="BJ1465" i="5"/>
  <c r="BJ827" i="5"/>
  <c r="AA1466" i="5"/>
  <c r="AA1467" i="5"/>
  <c r="BI2198" i="5"/>
  <c r="AC2198" i="5"/>
  <c r="U6" i="5"/>
  <c r="U6" i="2"/>
  <c r="CM2198" i="5"/>
  <c r="BS40" i="1"/>
  <c r="BS41" i="1" s="1"/>
  <c r="BS30" i="1"/>
  <c r="CB30" i="1"/>
  <c r="CB40" i="1"/>
  <c r="CB41" i="1" s="1"/>
  <c r="U40" i="1"/>
  <c r="U41" i="1" s="1"/>
  <c r="U30" i="1"/>
  <c r="AI40" i="1"/>
  <c r="AI41" i="1" s="1"/>
  <c r="AI30" i="1"/>
  <c r="BG30" i="1"/>
  <c r="BG40" i="1"/>
  <c r="BG41" i="1" s="1"/>
  <c r="X1466" i="5"/>
  <c r="X1467" i="5"/>
  <c r="CE2220" i="5"/>
  <c r="CJ2214" i="5"/>
  <c r="CJ2221" i="5" s="1"/>
  <c r="BB2214" i="5"/>
  <c r="BB2221" i="5" s="1"/>
  <c r="AW2220" i="5"/>
  <c r="AS2220" i="5"/>
  <c r="AX2214" i="5"/>
  <c r="AX2221" i="5" s="1"/>
  <c r="BN955" i="5"/>
  <c r="BY949" i="5"/>
  <c r="BY956" i="5" s="1"/>
  <c r="Y955" i="5"/>
  <c r="AJ949" i="5"/>
  <c r="AJ956" i="5" s="1"/>
  <c r="CA955" i="5"/>
  <c r="CL949" i="5"/>
  <c r="CL956" i="5" s="1"/>
  <c r="AD955" i="5"/>
  <c r="AO949" i="5"/>
  <c r="AO956" i="5" s="1"/>
  <c r="AR955" i="5"/>
  <c r="BC949" i="5"/>
  <c r="BC956" i="5" s="1"/>
  <c r="Y734" i="5"/>
  <c r="AK723" i="5"/>
  <c r="AW724" i="5" s="1"/>
  <c r="BI725" i="5" s="1"/>
  <c r="BU726" i="5" s="1"/>
  <c r="CG727" i="5" s="1"/>
  <c r="AU734" i="5"/>
  <c r="BG723" i="5"/>
  <c r="BS724" i="5" s="1"/>
  <c r="CE725" i="5" s="1"/>
  <c r="CE734" i="5" s="1"/>
  <c r="CK723" i="5"/>
  <c r="CH723" i="5"/>
  <c r="AI734" i="5"/>
  <c r="AU723" i="5"/>
  <c r="BG724" i="5" s="1"/>
  <c r="BS725" i="5" s="1"/>
  <c r="CE726" i="5" s="1"/>
  <c r="BM734" i="5"/>
  <c r="BY723" i="5"/>
  <c r="CK724" i="5" s="1"/>
  <c r="M465" i="5"/>
  <c r="N463" i="5"/>
  <c r="CD2198" i="5"/>
  <c r="CD2164" i="5"/>
  <c r="CD1465" i="5"/>
  <c r="CD827" i="5"/>
  <c r="BD2198" i="5"/>
  <c r="BD2164" i="5"/>
  <c r="BD1465" i="5"/>
  <c r="BD827" i="5"/>
  <c r="AE2198" i="5"/>
  <c r="AE2164" i="5"/>
  <c r="AE1465" i="5"/>
  <c r="AE827" i="5"/>
  <c r="M3" i="5"/>
  <c r="M3" i="2"/>
  <c r="N3" i="1"/>
  <c r="AN40" i="1"/>
  <c r="AN41" i="1" s="1"/>
  <c r="AN30" i="1"/>
  <c r="BB40" i="1"/>
  <c r="BB41" i="1" s="1"/>
  <c r="BB30" i="1"/>
  <c r="W6" i="1"/>
  <c r="BX1467" i="5"/>
  <c r="BX1466" i="5"/>
  <c r="BK2220" i="5"/>
  <c r="BP2214" i="5"/>
  <c r="BP2221" i="5" s="1"/>
  <c r="CL2214" i="5"/>
  <c r="CL2221" i="5" s="1"/>
  <c r="CG2220" i="5"/>
  <c r="BF2220" i="5"/>
  <c r="BK2214" i="5"/>
  <c r="BK2221" i="5" s="1"/>
  <c r="BW2220" i="5"/>
  <c r="CB2214" i="5"/>
  <c r="CB2221" i="5" s="1"/>
  <c r="BF2214" i="5"/>
  <c r="BF2221" i="5" s="1"/>
  <c r="BA2220" i="5"/>
  <c r="AB1031" i="5"/>
  <c r="AM1025" i="5"/>
  <c r="BF955" i="5"/>
  <c r="BQ949" i="5"/>
  <c r="BQ956" i="5" s="1"/>
  <c r="BS955" i="5"/>
  <c r="CD949" i="5"/>
  <c r="CD956" i="5" s="1"/>
  <c r="V955" i="5"/>
  <c r="AG949" i="5"/>
  <c r="AG956" i="5" s="1"/>
  <c r="AJ955" i="5"/>
  <c r="AU949" i="5"/>
  <c r="AU956" i="5" s="1"/>
  <c r="Z734" i="5"/>
  <c r="AL723" i="5"/>
  <c r="AX724" i="5" s="1"/>
  <c r="BJ725" i="5" s="1"/>
  <c r="BV726" i="5" s="1"/>
  <c r="CH727" i="5" s="1"/>
  <c r="BU723" i="5"/>
  <c r="CG724" i="5" s="1"/>
  <c r="BR723" i="5"/>
  <c r="CD724" i="5" s="1"/>
  <c r="V1" i="5"/>
  <c r="V1" i="2"/>
  <c r="U2198" i="5"/>
  <c r="U2144" i="5"/>
  <c r="U2145" i="5" s="1"/>
  <c r="U2138" i="5" s="1"/>
  <c r="U2139" i="5" s="1"/>
  <c r="V2137" i="5" s="1"/>
  <c r="V2141" i="5" s="1"/>
  <c r="V2145" i="5" s="1"/>
  <c r="V2138" i="5" s="1"/>
  <c r="V2139" i="5" s="1"/>
  <c r="W2137" i="5" s="1"/>
  <c r="W2141" i="5" s="1"/>
  <c r="W2145" i="5" s="1"/>
  <c r="W2138" i="5" s="1"/>
  <c r="W2139" i="5" s="1"/>
  <c r="X2137" i="5" s="1"/>
  <c r="X2141" i="5" s="1"/>
  <c r="X2145" i="5" s="1"/>
  <c r="X2138" i="5" s="1"/>
  <c r="X2139" i="5" s="1"/>
  <c r="Y2137" i="5" s="1"/>
  <c r="Y2141" i="5" s="1"/>
  <c r="Y2145" i="5" s="1"/>
  <c r="Y2138" i="5" s="1"/>
  <c r="Y2139" i="5" s="1"/>
  <c r="Z2137" i="5" s="1"/>
  <c r="Z2141" i="5" s="1"/>
  <c r="Z2145" i="5" s="1"/>
  <c r="Z2138" i="5" s="1"/>
  <c r="Z2139" i="5" s="1"/>
  <c r="AA2137" i="5" s="1"/>
  <c r="AA2141" i="5" s="1"/>
  <c r="AA2145" i="5" s="1"/>
  <c r="AA2138" i="5" s="1"/>
  <c r="AA2139" i="5" s="1"/>
  <c r="AB2137" i="5" s="1"/>
  <c r="AB2141" i="5" s="1"/>
  <c r="AB2145" i="5" s="1"/>
  <c r="AB2138" i="5" s="1"/>
  <c r="AB2139" i="5" s="1"/>
  <c r="AC2137" i="5" s="1"/>
  <c r="AC2141" i="5" s="1"/>
  <c r="AC2145" i="5" s="1"/>
  <c r="AC2138" i="5" s="1"/>
  <c r="AC2139" i="5" s="1"/>
  <c r="AD2137" i="5" s="1"/>
  <c r="AD2141" i="5" s="1"/>
  <c r="AD2145" i="5" s="1"/>
  <c r="AD2138" i="5" s="1"/>
  <c r="AD2139" i="5" s="1"/>
  <c r="AE2137" i="5" s="1"/>
  <c r="AE2141" i="5" s="1"/>
  <c r="AE2145" i="5" s="1"/>
  <c r="AE2138" i="5" s="1"/>
  <c r="AE2139" i="5" s="1"/>
  <c r="AF2137" i="5" s="1"/>
  <c r="AF2141" i="5" s="1"/>
  <c r="AF2145" i="5" s="1"/>
  <c r="AF2138" i="5" s="1"/>
  <c r="AF2139" i="5" s="1"/>
  <c r="AG2137" i="5" s="1"/>
  <c r="AG2141" i="5" s="1"/>
  <c r="AG2145" i="5" s="1"/>
  <c r="AG2138" i="5" s="1"/>
  <c r="AG2139" i="5" s="1"/>
  <c r="AH2137" i="5" s="1"/>
  <c r="AH2141" i="5" s="1"/>
  <c r="AH2145" i="5" s="1"/>
  <c r="AH2138" i="5" s="1"/>
  <c r="AH2139" i="5" s="1"/>
  <c r="AI2137" i="5" s="1"/>
  <c r="AI2141" i="5" s="1"/>
  <c r="AI2145" i="5" s="1"/>
  <c r="AI2138" i="5" s="1"/>
  <c r="AI2139" i="5" s="1"/>
  <c r="AJ2137" i="5" s="1"/>
  <c r="AJ2141" i="5" s="1"/>
  <c r="AJ2145" i="5" s="1"/>
  <c r="AJ2138" i="5" s="1"/>
  <c r="AJ2139" i="5" s="1"/>
  <c r="AK2137" i="5" s="1"/>
  <c r="AK2141" i="5" s="1"/>
  <c r="AK2145" i="5" s="1"/>
  <c r="AK2138" i="5" s="1"/>
  <c r="AK2139" i="5" s="1"/>
  <c r="AL2137" i="5" s="1"/>
  <c r="AL2141" i="5" s="1"/>
  <c r="AL2145" i="5" s="1"/>
  <c r="AL2138" i="5" s="1"/>
  <c r="AL2139" i="5" s="1"/>
  <c r="AM2137" i="5" s="1"/>
  <c r="AM2141" i="5" s="1"/>
  <c r="AM2145" i="5" s="1"/>
  <c r="AM2138" i="5" s="1"/>
  <c r="AM2139" i="5" s="1"/>
  <c r="AN2137" i="5" s="1"/>
  <c r="AN2141" i="5" s="1"/>
  <c r="AN2145" i="5" s="1"/>
  <c r="AN2138" i="5" s="1"/>
  <c r="AN2139" i="5" s="1"/>
  <c r="AO2137" i="5" s="1"/>
  <c r="AO2141" i="5" s="1"/>
  <c r="AO2145" i="5" s="1"/>
  <c r="AO2138" i="5" s="1"/>
  <c r="AO2139" i="5" s="1"/>
  <c r="AP2137" i="5" s="1"/>
  <c r="AP2141" i="5" s="1"/>
  <c r="AP2145" i="5" s="1"/>
  <c r="AP2138" i="5" s="1"/>
  <c r="AP2139" i="5" s="1"/>
  <c r="AQ2137" i="5" s="1"/>
  <c r="AQ2141" i="5" s="1"/>
  <c r="AQ2145" i="5" s="1"/>
  <c r="AQ2138" i="5" s="1"/>
  <c r="AQ2139" i="5" s="1"/>
  <c r="AR2137" i="5" s="1"/>
  <c r="AR2141" i="5" s="1"/>
  <c r="AR2145" i="5" s="1"/>
  <c r="AR2138" i="5" s="1"/>
  <c r="AR2139" i="5" s="1"/>
  <c r="AS2137" i="5" s="1"/>
  <c r="AS2141" i="5" s="1"/>
  <c r="AS2145" i="5" s="1"/>
  <c r="AS2138" i="5" s="1"/>
  <c r="AS2139" i="5" s="1"/>
  <c r="AT2137" i="5" s="1"/>
  <c r="AT2141" i="5" s="1"/>
  <c r="AT2145" i="5" s="1"/>
  <c r="AT2138" i="5" s="1"/>
  <c r="AT2139" i="5" s="1"/>
  <c r="AU2137" i="5" s="1"/>
  <c r="AU2141" i="5" s="1"/>
  <c r="AU2145" i="5" s="1"/>
  <c r="AU2138" i="5" s="1"/>
  <c r="AU2139" i="5" s="1"/>
  <c r="AV2137" i="5" s="1"/>
  <c r="AV2141" i="5" s="1"/>
  <c r="AV2145" i="5" s="1"/>
  <c r="AV2138" i="5" s="1"/>
  <c r="AV2139" i="5" s="1"/>
  <c r="AW2137" i="5" s="1"/>
  <c r="AW2141" i="5" s="1"/>
  <c r="AW2145" i="5" s="1"/>
  <c r="AW2138" i="5" s="1"/>
  <c r="AW2139" i="5" s="1"/>
  <c r="AX2137" i="5" s="1"/>
  <c r="AX2141" i="5" s="1"/>
  <c r="AX2145" i="5" s="1"/>
  <c r="AX2138" i="5" s="1"/>
  <c r="AX2139" i="5" s="1"/>
  <c r="AY2137" i="5" s="1"/>
  <c r="AY2141" i="5" s="1"/>
  <c r="AY2145" i="5" s="1"/>
  <c r="AY2138" i="5" s="1"/>
  <c r="AY2139" i="5" s="1"/>
  <c r="AZ2137" i="5" s="1"/>
  <c r="AZ2141" i="5" s="1"/>
  <c r="AZ2145" i="5" s="1"/>
  <c r="AZ2138" i="5" s="1"/>
  <c r="AZ2139" i="5" s="1"/>
  <c r="BA2137" i="5" s="1"/>
  <c r="BA2141" i="5" s="1"/>
  <c r="BA2145" i="5" s="1"/>
  <c r="BA2138" i="5" s="1"/>
  <c r="BA2139" i="5" s="1"/>
  <c r="BB2137" i="5" s="1"/>
  <c r="BB2141" i="5" s="1"/>
  <c r="BB2145" i="5" s="1"/>
  <c r="BB2138" i="5" s="1"/>
  <c r="BB2139" i="5" s="1"/>
  <c r="BC2137" i="5" s="1"/>
  <c r="BC2141" i="5" s="1"/>
  <c r="BC2145" i="5" s="1"/>
  <c r="BC2138" i="5" s="1"/>
  <c r="BC2139" i="5" s="1"/>
  <c r="BD2137" i="5" s="1"/>
  <c r="BD2141" i="5" s="1"/>
  <c r="BD2145" i="5" s="1"/>
  <c r="BD2138" i="5" s="1"/>
  <c r="BD2139" i="5" s="1"/>
  <c r="BE2137" i="5" s="1"/>
  <c r="BE2141" i="5" s="1"/>
  <c r="BE2145" i="5" s="1"/>
  <c r="BE2138" i="5" s="1"/>
  <c r="BE2139" i="5" s="1"/>
  <c r="BF2137" i="5" s="1"/>
  <c r="BF2141" i="5" s="1"/>
  <c r="BF2145" i="5" s="1"/>
  <c r="BF2138" i="5" s="1"/>
  <c r="BF2139" i="5" s="1"/>
  <c r="BG2137" i="5" s="1"/>
  <c r="BG2141" i="5" s="1"/>
  <c r="BG2145" i="5" s="1"/>
  <c r="BG2138" i="5" s="1"/>
  <c r="BG2139" i="5" s="1"/>
  <c r="BH2137" i="5" s="1"/>
  <c r="BH2141" i="5" s="1"/>
  <c r="BH2145" i="5" s="1"/>
  <c r="BH2138" i="5" s="1"/>
  <c r="BH2139" i="5" s="1"/>
  <c r="BI2137" i="5" s="1"/>
  <c r="BI2141" i="5" s="1"/>
  <c r="BI2145" i="5" s="1"/>
  <c r="BI2138" i="5" s="1"/>
  <c r="BI2139" i="5" s="1"/>
  <c r="BJ2137" i="5" s="1"/>
  <c r="BJ2141" i="5" s="1"/>
  <c r="BJ2145" i="5" s="1"/>
  <c r="BJ2138" i="5" s="1"/>
  <c r="BJ2139" i="5" s="1"/>
  <c r="BK2137" i="5" s="1"/>
  <c r="BK2141" i="5" s="1"/>
  <c r="BK2145" i="5" s="1"/>
  <c r="BK2138" i="5" s="1"/>
  <c r="BK2139" i="5" s="1"/>
  <c r="BL2137" i="5" s="1"/>
  <c r="BL2141" i="5" s="1"/>
  <c r="BL2145" i="5" s="1"/>
  <c r="BL2138" i="5" s="1"/>
  <c r="BL2139" i="5" s="1"/>
  <c r="BM2137" i="5" s="1"/>
  <c r="BM2141" i="5" s="1"/>
  <c r="BM2145" i="5" s="1"/>
  <c r="BM2138" i="5" s="1"/>
  <c r="BM2139" i="5" s="1"/>
  <c r="BN2137" i="5" s="1"/>
  <c r="BN2141" i="5" s="1"/>
  <c r="BN2145" i="5" s="1"/>
  <c r="BN2138" i="5" s="1"/>
  <c r="BN2139" i="5" s="1"/>
  <c r="BO2137" i="5" s="1"/>
  <c r="BO2141" i="5" s="1"/>
  <c r="BO2145" i="5" s="1"/>
  <c r="BO2138" i="5" s="1"/>
  <c r="BO2139" i="5" s="1"/>
  <c r="BP2137" i="5" s="1"/>
  <c r="BP2141" i="5" s="1"/>
  <c r="BP2145" i="5" s="1"/>
  <c r="BP2138" i="5" s="1"/>
  <c r="BP2139" i="5" s="1"/>
  <c r="BQ2137" i="5" s="1"/>
  <c r="BQ2141" i="5" s="1"/>
  <c r="BQ2145" i="5" s="1"/>
  <c r="BQ2138" i="5" s="1"/>
  <c r="BQ2139" i="5" s="1"/>
  <c r="BR2137" i="5" s="1"/>
  <c r="BR2141" i="5" s="1"/>
  <c r="BR2145" i="5" s="1"/>
  <c r="BR2138" i="5" s="1"/>
  <c r="BR2139" i="5" s="1"/>
  <c r="BS2137" i="5" s="1"/>
  <c r="BS2141" i="5" s="1"/>
  <c r="BS2145" i="5" s="1"/>
  <c r="BS2138" i="5" s="1"/>
  <c r="BS2139" i="5" s="1"/>
  <c r="BT2137" i="5" s="1"/>
  <c r="BT2141" i="5" s="1"/>
  <c r="BT2145" i="5" s="1"/>
  <c r="BT2138" i="5" s="1"/>
  <c r="BT2139" i="5" s="1"/>
  <c r="BU2137" i="5" s="1"/>
  <c r="BU2141" i="5" s="1"/>
  <c r="BU2145" i="5" s="1"/>
  <c r="BU2138" i="5" s="1"/>
  <c r="BU2139" i="5" s="1"/>
  <c r="BV2137" i="5" s="1"/>
  <c r="BV2141" i="5" s="1"/>
  <c r="BV2145" i="5" s="1"/>
  <c r="BV2138" i="5" s="1"/>
  <c r="BV2139" i="5" s="1"/>
  <c r="BW2137" i="5" s="1"/>
  <c r="BW2141" i="5" s="1"/>
  <c r="BW2145" i="5" s="1"/>
  <c r="BW2138" i="5" s="1"/>
  <c r="BW2139" i="5" s="1"/>
  <c r="BX2137" i="5" s="1"/>
  <c r="BX2141" i="5" s="1"/>
  <c r="BX2145" i="5" s="1"/>
  <c r="BX2138" i="5" s="1"/>
  <c r="BX2139" i="5" s="1"/>
  <c r="BY2137" i="5" s="1"/>
  <c r="BY2141" i="5" s="1"/>
  <c r="BY2145" i="5" s="1"/>
  <c r="BY2138" i="5" s="1"/>
  <c r="BY2139" i="5" s="1"/>
  <c r="BZ2137" i="5" s="1"/>
  <c r="BZ2141" i="5" s="1"/>
  <c r="BZ2145" i="5" s="1"/>
  <c r="BZ2138" i="5" s="1"/>
  <c r="BZ2139" i="5" s="1"/>
  <c r="CA2137" i="5" s="1"/>
  <c r="CA2141" i="5" s="1"/>
  <c r="CA2145" i="5" s="1"/>
  <c r="CA2138" i="5" s="1"/>
  <c r="CA2139" i="5" s="1"/>
  <c r="CB2137" i="5" s="1"/>
  <c r="CB2141" i="5" s="1"/>
  <c r="CB2145" i="5" s="1"/>
  <c r="CB2138" i="5" s="1"/>
  <c r="CB2139" i="5" s="1"/>
  <c r="CC2137" i="5" s="1"/>
  <c r="CC2141" i="5" s="1"/>
  <c r="CC2145" i="5" s="1"/>
  <c r="CC2138" i="5" s="1"/>
  <c r="CC2139" i="5" s="1"/>
  <c r="CD2137" i="5" s="1"/>
  <c r="CD2141" i="5" s="1"/>
  <c r="CD2145" i="5" s="1"/>
  <c r="CD2138" i="5" s="1"/>
  <c r="CD2139" i="5" s="1"/>
  <c r="CE2137" i="5" s="1"/>
  <c r="CE2141" i="5" s="1"/>
  <c r="CE2145" i="5" s="1"/>
  <c r="CE2138" i="5" s="1"/>
  <c r="CE2139" i="5" s="1"/>
  <c r="CF2137" i="5" s="1"/>
  <c r="CF2141" i="5" s="1"/>
  <c r="CF2145" i="5" s="1"/>
  <c r="CF2138" i="5" s="1"/>
  <c r="CF2139" i="5" s="1"/>
  <c r="CG2137" i="5" s="1"/>
  <c r="CG2141" i="5" s="1"/>
  <c r="CG2145" i="5" s="1"/>
  <c r="CG2138" i="5" s="1"/>
  <c r="CG2139" i="5" s="1"/>
  <c r="CH2137" i="5" s="1"/>
  <c r="CH2141" i="5" s="1"/>
  <c r="CH2145" i="5" s="1"/>
  <c r="CH2138" i="5" s="1"/>
  <c r="CH2139" i="5" s="1"/>
  <c r="CI2137" i="5" s="1"/>
  <c r="CI2141" i="5" s="1"/>
  <c r="CI2145" i="5" s="1"/>
  <c r="CI2138" i="5" s="1"/>
  <c r="CI2139" i="5" s="1"/>
  <c r="CJ2137" i="5" s="1"/>
  <c r="CJ2141" i="5" s="1"/>
  <c r="CJ2145" i="5" s="1"/>
  <c r="CJ2138" i="5" s="1"/>
  <c r="CJ2139" i="5" s="1"/>
  <c r="CK2137" i="5" s="1"/>
  <c r="CK2141" i="5" s="1"/>
  <c r="CK2145" i="5" s="1"/>
  <c r="CK2138" i="5" s="1"/>
  <c r="CK2139" i="5" s="1"/>
  <c r="CL2137" i="5" s="1"/>
  <c r="CL2141" i="5" s="1"/>
  <c r="CL2145" i="5" s="1"/>
  <c r="CL2138" i="5" s="1"/>
  <c r="CL2139" i="5" s="1"/>
  <c r="CM2137" i="5" s="1"/>
  <c r="CM2141" i="5" s="1"/>
  <c r="CM2145" i="5" s="1"/>
  <c r="CM2138" i="5" s="1"/>
  <c r="CM2139" i="5" s="1"/>
  <c r="CN2137" i="5" s="1"/>
  <c r="CN2141" i="5" s="1"/>
  <c r="CN2145" i="5" s="1"/>
  <c r="CN2138" i="5" s="1"/>
  <c r="CN2139" i="5" s="1"/>
  <c r="U2164" i="5"/>
  <c r="U1465" i="5"/>
  <c r="U1255" i="5"/>
  <c r="U1240" i="5"/>
  <c r="U871" i="5"/>
  <c r="U872" i="5" s="1"/>
  <c r="U865" i="5" s="1"/>
  <c r="U866" i="5" s="1"/>
  <c r="V864" i="5" s="1"/>
  <c r="V868" i="5" s="1"/>
  <c r="V872" i="5" s="1"/>
  <c r="V865" i="5" s="1"/>
  <c r="V866" i="5" s="1"/>
  <c r="W864" i="5" s="1"/>
  <c r="W868" i="5" s="1"/>
  <c r="W872" i="5" s="1"/>
  <c r="W865" i="5" s="1"/>
  <c r="W866" i="5" s="1"/>
  <c r="X864" i="5" s="1"/>
  <c r="X868" i="5" s="1"/>
  <c r="X872" i="5" s="1"/>
  <c r="X865" i="5" s="1"/>
  <c r="X866" i="5" s="1"/>
  <c r="Y864" i="5" s="1"/>
  <c r="Y868" i="5" s="1"/>
  <c r="Y872" i="5" s="1"/>
  <c r="Y865" i="5" s="1"/>
  <c r="Y866" i="5" s="1"/>
  <c r="Z864" i="5" s="1"/>
  <c r="Z868" i="5" s="1"/>
  <c r="Z872" i="5" s="1"/>
  <c r="Z865" i="5" s="1"/>
  <c r="Z866" i="5" s="1"/>
  <c r="AA864" i="5" s="1"/>
  <c r="AA868" i="5" s="1"/>
  <c r="AA872" i="5" s="1"/>
  <c r="AA865" i="5" s="1"/>
  <c r="AA866" i="5" s="1"/>
  <c r="AB864" i="5" s="1"/>
  <c r="AB868" i="5" s="1"/>
  <c r="AB872" i="5" s="1"/>
  <c r="AB865" i="5" s="1"/>
  <c r="AB866" i="5" s="1"/>
  <c r="AC864" i="5" s="1"/>
  <c r="AC868" i="5" s="1"/>
  <c r="AC872" i="5" s="1"/>
  <c r="AC865" i="5" s="1"/>
  <c r="AC866" i="5" s="1"/>
  <c r="AD864" i="5" s="1"/>
  <c r="AD868" i="5" s="1"/>
  <c r="AD872" i="5" s="1"/>
  <c r="AD865" i="5" s="1"/>
  <c r="AD866" i="5" s="1"/>
  <c r="AE864" i="5" s="1"/>
  <c r="AE868" i="5" s="1"/>
  <c r="AE872" i="5" s="1"/>
  <c r="AE865" i="5" s="1"/>
  <c r="AE866" i="5" s="1"/>
  <c r="AF864" i="5" s="1"/>
  <c r="AF868" i="5" s="1"/>
  <c r="AF872" i="5" s="1"/>
  <c r="AF865" i="5" s="1"/>
  <c r="AF866" i="5" s="1"/>
  <c r="AG864" i="5" s="1"/>
  <c r="AG868" i="5" s="1"/>
  <c r="AG872" i="5" s="1"/>
  <c r="AG865" i="5" s="1"/>
  <c r="AG866" i="5" s="1"/>
  <c r="AH864" i="5" s="1"/>
  <c r="AH868" i="5" s="1"/>
  <c r="AH872" i="5" s="1"/>
  <c r="AH865" i="5" s="1"/>
  <c r="AH866" i="5" s="1"/>
  <c r="AI864" i="5" s="1"/>
  <c r="AI868" i="5" s="1"/>
  <c r="AI872" i="5" s="1"/>
  <c r="AI865" i="5" s="1"/>
  <c r="AI866" i="5" s="1"/>
  <c r="AJ864" i="5" s="1"/>
  <c r="AJ868" i="5" s="1"/>
  <c r="AJ872" i="5" s="1"/>
  <c r="AJ865" i="5" s="1"/>
  <c r="AJ866" i="5" s="1"/>
  <c r="AK864" i="5" s="1"/>
  <c r="AK868" i="5" s="1"/>
  <c r="AK872" i="5" s="1"/>
  <c r="AK865" i="5" s="1"/>
  <c r="AK866" i="5" s="1"/>
  <c r="AL864" i="5" s="1"/>
  <c r="AL868" i="5" s="1"/>
  <c r="AL872" i="5" s="1"/>
  <c r="AL865" i="5" s="1"/>
  <c r="AL866" i="5" s="1"/>
  <c r="AM864" i="5" s="1"/>
  <c r="AM868" i="5" s="1"/>
  <c r="AM872" i="5" s="1"/>
  <c r="AM865" i="5" s="1"/>
  <c r="AM866" i="5" s="1"/>
  <c r="AN864" i="5" s="1"/>
  <c r="AN868" i="5" s="1"/>
  <c r="AN872" i="5" s="1"/>
  <c r="AN865" i="5" s="1"/>
  <c r="AN866" i="5" s="1"/>
  <c r="AO864" i="5" s="1"/>
  <c r="AO868" i="5" s="1"/>
  <c r="AO872" i="5" s="1"/>
  <c r="AO865" i="5" s="1"/>
  <c r="AO866" i="5" s="1"/>
  <c r="AP864" i="5" s="1"/>
  <c r="AP868" i="5" s="1"/>
  <c r="AP872" i="5" s="1"/>
  <c r="AP865" i="5" s="1"/>
  <c r="AP866" i="5" s="1"/>
  <c r="AQ864" i="5" s="1"/>
  <c r="AQ868" i="5" s="1"/>
  <c r="AQ872" i="5" s="1"/>
  <c r="AQ865" i="5" s="1"/>
  <c r="AQ866" i="5" s="1"/>
  <c r="AR864" i="5" s="1"/>
  <c r="AR868" i="5" s="1"/>
  <c r="AR872" i="5" s="1"/>
  <c r="AR865" i="5" s="1"/>
  <c r="AR866" i="5" s="1"/>
  <c r="AS864" i="5" s="1"/>
  <c r="AS868" i="5" s="1"/>
  <c r="AS872" i="5" s="1"/>
  <c r="AS865" i="5" s="1"/>
  <c r="AS866" i="5" s="1"/>
  <c r="AT864" i="5" s="1"/>
  <c r="AT868" i="5" s="1"/>
  <c r="AT872" i="5" s="1"/>
  <c r="AT865" i="5" s="1"/>
  <c r="AT866" i="5" s="1"/>
  <c r="AU864" i="5" s="1"/>
  <c r="AU868" i="5" s="1"/>
  <c r="AU872" i="5" s="1"/>
  <c r="AU865" i="5" s="1"/>
  <c r="AU866" i="5" s="1"/>
  <c r="AV864" i="5" s="1"/>
  <c r="AV868" i="5" s="1"/>
  <c r="AV872" i="5" s="1"/>
  <c r="AV865" i="5" s="1"/>
  <c r="AV866" i="5" s="1"/>
  <c r="AW864" i="5" s="1"/>
  <c r="AW868" i="5" s="1"/>
  <c r="AW872" i="5" s="1"/>
  <c r="AW865" i="5" s="1"/>
  <c r="AW866" i="5" s="1"/>
  <c r="AX864" i="5" s="1"/>
  <c r="AX868" i="5" s="1"/>
  <c r="AX872" i="5" s="1"/>
  <c r="AX865" i="5" s="1"/>
  <c r="AX866" i="5" s="1"/>
  <c r="AY864" i="5" s="1"/>
  <c r="AY868" i="5" s="1"/>
  <c r="AY872" i="5" s="1"/>
  <c r="AY865" i="5" s="1"/>
  <c r="AY866" i="5" s="1"/>
  <c r="AZ864" i="5" s="1"/>
  <c r="AZ868" i="5" s="1"/>
  <c r="AZ872" i="5" s="1"/>
  <c r="AZ865" i="5" s="1"/>
  <c r="AZ866" i="5" s="1"/>
  <c r="BA864" i="5" s="1"/>
  <c r="BA868" i="5" s="1"/>
  <c r="BA872" i="5" s="1"/>
  <c r="BA865" i="5" s="1"/>
  <c r="BA866" i="5" s="1"/>
  <c r="BB864" i="5" s="1"/>
  <c r="BB868" i="5" s="1"/>
  <c r="BB872" i="5" s="1"/>
  <c r="BB865" i="5" s="1"/>
  <c r="BB866" i="5" s="1"/>
  <c r="BC864" i="5" s="1"/>
  <c r="BC868" i="5" s="1"/>
  <c r="BC872" i="5" s="1"/>
  <c r="BC865" i="5" s="1"/>
  <c r="BC866" i="5" s="1"/>
  <c r="BD864" i="5" s="1"/>
  <c r="BD868" i="5" s="1"/>
  <c r="BD872" i="5" s="1"/>
  <c r="BD865" i="5" s="1"/>
  <c r="BD866" i="5" s="1"/>
  <c r="BE864" i="5" s="1"/>
  <c r="BE868" i="5" s="1"/>
  <c r="BE872" i="5" s="1"/>
  <c r="BE865" i="5" s="1"/>
  <c r="BE866" i="5" s="1"/>
  <c r="BF864" i="5" s="1"/>
  <c r="BF868" i="5" s="1"/>
  <c r="BF872" i="5" s="1"/>
  <c r="BF865" i="5" s="1"/>
  <c r="BF866" i="5" s="1"/>
  <c r="BG864" i="5" s="1"/>
  <c r="BG868" i="5" s="1"/>
  <c r="BG872" i="5" s="1"/>
  <c r="BG865" i="5" s="1"/>
  <c r="BG866" i="5" s="1"/>
  <c r="BH864" i="5" s="1"/>
  <c r="BH868" i="5" s="1"/>
  <c r="BH872" i="5" s="1"/>
  <c r="BH865" i="5" s="1"/>
  <c r="BH866" i="5" s="1"/>
  <c r="BI864" i="5" s="1"/>
  <c r="BI868" i="5" s="1"/>
  <c r="BI872" i="5" s="1"/>
  <c r="BI865" i="5" s="1"/>
  <c r="BI866" i="5" s="1"/>
  <c r="BJ864" i="5" s="1"/>
  <c r="BJ868" i="5" s="1"/>
  <c r="BJ872" i="5" s="1"/>
  <c r="BJ865" i="5" s="1"/>
  <c r="BJ866" i="5" s="1"/>
  <c r="BK864" i="5" s="1"/>
  <c r="BK868" i="5" s="1"/>
  <c r="BK872" i="5" s="1"/>
  <c r="BK865" i="5" s="1"/>
  <c r="BK866" i="5" s="1"/>
  <c r="BL864" i="5" s="1"/>
  <c r="BL868" i="5" s="1"/>
  <c r="BL872" i="5" s="1"/>
  <c r="BL865" i="5" s="1"/>
  <c r="BL866" i="5" s="1"/>
  <c r="BM864" i="5" s="1"/>
  <c r="BM868" i="5" s="1"/>
  <c r="BM872" i="5" s="1"/>
  <c r="BM865" i="5" s="1"/>
  <c r="BM866" i="5" s="1"/>
  <c r="BN864" i="5" s="1"/>
  <c r="BN868" i="5" s="1"/>
  <c r="BN872" i="5" s="1"/>
  <c r="BN865" i="5" s="1"/>
  <c r="BN866" i="5" s="1"/>
  <c r="BO864" i="5" s="1"/>
  <c r="BO868" i="5" s="1"/>
  <c r="BO872" i="5" s="1"/>
  <c r="BO865" i="5" s="1"/>
  <c r="BO866" i="5" s="1"/>
  <c r="BP864" i="5" s="1"/>
  <c r="BP868" i="5" s="1"/>
  <c r="BP872" i="5" s="1"/>
  <c r="BP865" i="5" s="1"/>
  <c r="BP866" i="5" s="1"/>
  <c r="BQ864" i="5" s="1"/>
  <c r="BQ868" i="5" s="1"/>
  <c r="BQ872" i="5" s="1"/>
  <c r="BQ865" i="5" s="1"/>
  <c r="BQ866" i="5" s="1"/>
  <c r="BR864" i="5" s="1"/>
  <c r="BR868" i="5" s="1"/>
  <c r="BR872" i="5" s="1"/>
  <c r="BR865" i="5" s="1"/>
  <c r="BR866" i="5" s="1"/>
  <c r="BS864" i="5" s="1"/>
  <c r="BS868" i="5" s="1"/>
  <c r="BS872" i="5" s="1"/>
  <c r="BS865" i="5" s="1"/>
  <c r="BS866" i="5" s="1"/>
  <c r="BT864" i="5" s="1"/>
  <c r="BT868" i="5" s="1"/>
  <c r="BT872" i="5" s="1"/>
  <c r="BT865" i="5" s="1"/>
  <c r="BT866" i="5" s="1"/>
  <c r="BU864" i="5" s="1"/>
  <c r="BU868" i="5" s="1"/>
  <c r="BU872" i="5" s="1"/>
  <c r="BU865" i="5" s="1"/>
  <c r="BU866" i="5" s="1"/>
  <c r="BV864" i="5" s="1"/>
  <c r="BV868" i="5" s="1"/>
  <c r="BV872" i="5" s="1"/>
  <c r="BV865" i="5" s="1"/>
  <c r="BV866" i="5" s="1"/>
  <c r="BW864" i="5" s="1"/>
  <c r="BW868" i="5" s="1"/>
  <c r="BW872" i="5" s="1"/>
  <c r="BW865" i="5" s="1"/>
  <c r="BW866" i="5" s="1"/>
  <c r="BX864" i="5" s="1"/>
  <c r="BX868" i="5" s="1"/>
  <c r="BX872" i="5" s="1"/>
  <c r="BX865" i="5" s="1"/>
  <c r="BX866" i="5" s="1"/>
  <c r="BY864" i="5" s="1"/>
  <c r="BY868" i="5" s="1"/>
  <c r="BY872" i="5" s="1"/>
  <c r="BY865" i="5" s="1"/>
  <c r="BY866" i="5" s="1"/>
  <c r="BZ864" i="5" s="1"/>
  <c r="BZ868" i="5" s="1"/>
  <c r="BZ872" i="5" s="1"/>
  <c r="BZ865" i="5" s="1"/>
  <c r="BZ866" i="5" s="1"/>
  <c r="CA864" i="5" s="1"/>
  <c r="CA868" i="5" s="1"/>
  <c r="CA872" i="5" s="1"/>
  <c r="CA865" i="5" s="1"/>
  <c r="CA866" i="5" s="1"/>
  <c r="CB864" i="5" s="1"/>
  <c r="CB868" i="5" s="1"/>
  <c r="CB872" i="5" s="1"/>
  <c r="CB865" i="5" s="1"/>
  <c r="CB866" i="5" s="1"/>
  <c r="CC864" i="5" s="1"/>
  <c r="CC868" i="5" s="1"/>
  <c r="CC872" i="5" s="1"/>
  <c r="CC865" i="5" s="1"/>
  <c r="CC866" i="5" s="1"/>
  <c r="CD864" i="5" s="1"/>
  <c r="CD868" i="5" s="1"/>
  <c r="CD872" i="5" s="1"/>
  <c r="CD865" i="5" s="1"/>
  <c r="CD866" i="5" s="1"/>
  <c r="CE864" i="5" s="1"/>
  <c r="CE868" i="5" s="1"/>
  <c r="CE872" i="5" s="1"/>
  <c r="CE865" i="5" s="1"/>
  <c r="CE866" i="5" s="1"/>
  <c r="CF864" i="5" s="1"/>
  <c r="CF868" i="5" s="1"/>
  <c r="CF872" i="5" s="1"/>
  <c r="CF865" i="5" s="1"/>
  <c r="CF866" i="5" s="1"/>
  <c r="CG864" i="5" s="1"/>
  <c r="CG868" i="5" s="1"/>
  <c r="CG872" i="5" s="1"/>
  <c r="CG865" i="5" s="1"/>
  <c r="CG866" i="5" s="1"/>
  <c r="CH864" i="5" s="1"/>
  <c r="CH868" i="5" s="1"/>
  <c r="CH872" i="5" s="1"/>
  <c r="CH865" i="5" s="1"/>
  <c r="CH866" i="5" s="1"/>
  <c r="CI864" i="5" s="1"/>
  <c r="CI868" i="5" s="1"/>
  <c r="CI872" i="5" s="1"/>
  <c r="CI865" i="5" s="1"/>
  <c r="CI866" i="5" s="1"/>
  <c r="CJ864" i="5" s="1"/>
  <c r="CJ868" i="5" s="1"/>
  <c r="CJ872" i="5" s="1"/>
  <c r="CJ865" i="5" s="1"/>
  <c r="CJ866" i="5" s="1"/>
  <c r="CK864" i="5" s="1"/>
  <c r="CK868" i="5" s="1"/>
  <c r="CK872" i="5" s="1"/>
  <c r="CK865" i="5" s="1"/>
  <c r="CK866" i="5" s="1"/>
  <c r="CL864" i="5" s="1"/>
  <c r="CL868" i="5" s="1"/>
  <c r="CL872" i="5" s="1"/>
  <c r="CL865" i="5" s="1"/>
  <c r="CL866" i="5" s="1"/>
  <c r="CM864" i="5" s="1"/>
  <c r="CM868" i="5" s="1"/>
  <c r="CM872" i="5" s="1"/>
  <c r="CM865" i="5" s="1"/>
  <c r="CM866" i="5" s="1"/>
  <c r="CN864" i="5" s="1"/>
  <c r="CN868" i="5" s="1"/>
  <c r="CN872" i="5" s="1"/>
  <c r="CN865" i="5" s="1"/>
  <c r="CN866" i="5" s="1"/>
  <c r="U827" i="5"/>
  <c r="AI1466" i="5"/>
  <c r="AI1467" i="5"/>
  <c r="AT2198" i="5"/>
  <c r="AT2164" i="5"/>
  <c r="AT1465" i="5"/>
  <c r="AT827" i="5"/>
  <c r="K2" i="5"/>
  <c r="K2" i="2"/>
  <c r="J2" i="1"/>
  <c r="L2" i="1"/>
  <c r="K1" i="1"/>
  <c r="CL2198" i="5"/>
  <c r="CL2164" i="5"/>
  <c r="CL1465" i="5"/>
  <c r="CL827" i="5"/>
  <c r="BC40" i="1"/>
  <c r="BC41" i="1" s="1"/>
  <c r="BC30" i="1"/>
  <c r="AE30" i="1"/>
  <c r="AE40" i="1"/>
  <c r="AE41" i="1" s="1"/>
  <c r="CN30" i="1"/>
  <c r="CN40" i="1"/>
  <c r="CN41" i="1" s="1"/>
  <c r="AQ30" i="1"/>
  <c r="AQ40" i="1"/>
  <c r="AQ41" i="1" s="1"/>
  <c r="Z2220" i="5"/>
  <c r="AE2214" i="5"/>
  <c r="AE2221" i="5" s="1"/>
  <c r="AM2214" i="5"/>
  <c r="AM2221" i="5" s="1"/>
  <c r="AH2220" i="5"/>
  <c r="AE2220" i="5"/>
  <c r="AJ2214" i="5"/>
  <c r="AJ2221" i="5" s="1"/>
  <c r="AY2220" i="5"/>
  <c r="BD2214" i="5"/>
  <c r="BD2221" i="5" s="1"/>
  <c r="BG2220" i="5"/>
  <c r="BL2214" i="5"/>
  <c r="BL2221" i="5" s="1"/>
  <c r="BO2220" i="5"/>
  <c r="BT2214" i="5"/>
  <c r="BT2221" i="5" s="1"/>
  <c r="AX955" i="5"/>
  <c r="BI949" i="5"/>
  <c r="BI956" i="5" s="1"/>
  <c r="BK955" i="5"/>
  <c r="BV949" i="5"/>
  <c r="BV956" i="5" s="1"/>
  <c r="AB955" i="5"/>
  <c r="AM949" i="5"/>
  <c r="AM956" i="5" s="1"/>
  <c r="AM723" i="5"/>
  <c r="AY724" i="5" s="1"/>
  <c r="BK725" i="5" s="1"/>
  <c r="BW726" i="5" s="1"/>
  <c r="CI727" i="5" s="1"/>
  <c r="AA734" i="5"/>
  <c r="BE723" i="5"/>
  <c r="BQ724" i="5" s="1"/>
  <c r="CC725" i="5" s="1"/>
  <c r="AS734" i="5"/>
  <c r="CM734" i="5"/>
  <c r="AP734" i="5"/>
  <c r="BB723" i="5"/>
  <c r="BN724" i="5" s="1"/>
  <c r="BZ725" i="5" s="1"/>
  <c r="CL726" i="5" s="1"/>
  <c r="CL734" i="5" s="1"/>
  <c r="CC2198" i="5"/>
  <c r="CC2164" i="5"/>
  <c r="CC1465" i="5"/>
  <c r="CC827" i="5"/>
  <c r="V1638" i="5"/>
  <c r="V1639" i="5" s="1"/>
  <c r="V1534" i="5"/>
  <c r="V1417" i="5"/>
  <c r="V1418" i="5" s="1"/>
  <c r="V1427" i="5"/>
  <c r="V1428" i="5" s="1"/>
  <c r="V1234" i="5"/>
  <c r="V1235" i="5" s="1"/>
  <c r="V1252" i="5"/>
  <c r="V764" i="5"/>
  <c r="V756" i="5"/>
  <c r="V757" i="5"/>
  <c r="V758" i="5"/>
  <c r="V759" i="5"/>
  <c r="V760" i="5"/>
  <c r="V761" i="5"/>
  <c r="V762" i="5"/>
  <c r="V763" i="5"/>
  <c r="V184" i="5"/>
  <c r="V134" i="5"/>
  <c r="V135" i="5" s="1"/>
  <c r="V139" i="5"/>
  <c r="V140" i="5" s="1"/>
  <c r="W144" i="5"/>
  <c r="W145" i="5" s="1"/>
  <c r="V122" i="5"/>
  <c r="V123" i="5" s="1"/>
  <c r="V148" i="5"/>
  <c r="BN2198" i="5"/>
  <c r="BN2164" i="5"/>
  <c r="BN1465" i="5"/>
  <c r="BN827" i="5"/>
  <c r="V6" i="2"/>
  <c r="V6" i="5"/>
  <c r="AX30" i="1"/>
  <c r="AX40" i="1"/>
  <c r="AX41" i="1" s="1"/>
  <c r="CK40" i="1"/>
  <c r="CK41" i="1" s="1"/>
  <c r="CK30" i="1"/>
  <c r="W3" i="5"/>
  <c r="W3" i="2"/>
  <c r="W4" i="1"/>
  <c r="BL30" i="1"/>
  <c r="BL40" i="1"/>
  <c r="BL41" i="1" s="1"/>
  <c r="AW30" i="1"/>
  <c r="AW40" i="1"/>
  <c r="AW41" i="1" s="1"/>
  <c r="BY30" i="1"/>
  <c r="BY40" i="1"/>
  <c r="BY41" i="1" s="1"/>
  <c r="BH2198" i="5"/>
  <c r="BC2214" i="5"/>
  <c r="BC2221" i="5" s="1"/>
  <c r="AX2220" i="5"/>
  <c r="AQ2220" i="5"/>
  <c r="AV2214" i="5"/>
  <c r="AV2221" i="5" s="1"/>
  <c r="AP955" i="5"/>
  <c r="BA949" i="5"/>
  <c r="BA956" i="5" s="1"/>
  <c r="BC955" i="5"/>
  <c r="BN949" i="5"/>
  <c r="BN956" i="5" s="1"/>
  <c r="BY955" i="5"/>
  <c r="CJ949" i="5"/>
  <c r="CJ956" i="5" s="1"/>
  <c r="AN723" i="5"/>
  <c r="AZ724" i="5" s="1"/>
  <c r="BL725" i="5" s="1"/>
  <c r="BX726" i="5" s="1"/>
  <c r="CJ727" i="5" s="1"/>
  <c r="CJ734" i="5" s="1"/>
  <c r="AB734" i="5"/>
  <c r="CI723" i="5"/>
  <c r="CI734" i="5" s="1"/>
  <c r="BW734" i="5"/>
  <c r="BT734" i="5"/>
  <c r="CF723" i="5"/>
  <c r="CF734" i="5" s="1"/>
  <c r="AG1965" i="5"/>
  <c r="CH2076" i="5"/>
  <c r="AL2076" i="5"/>
  <c r="V1965" i="5"/>
  <c r="AE2107" i="5"/>
  <c r="BF2076" i="5"/>
  <c r="AY1965" i="5"/>
  <c r="CH1965" i="5"/>
  <c r="AL1965" i="5"/>
  <c r="V746" i="5"/>
  <c r="AD1965" i="5"/>
  <c r="BF1965" i="5"/>
  <c r="BO2076" i="5"/>
  <c r="W746" i="5"/>
  <c r="CE1965" i="5"/>
  <c r="CD1965" i="5"/>
  <c r="AT1965" i="5"/>
  <c r="CL1965" i="5"/>
  <c r="W1980" i="5" a="1"/>
  <c r="BO1965" i="5"/>
  <c r="W1870" i="5"/>
  <c r="AK2076" i="5"/>
  <c r="V1873" i="5"/>
  <c r="BN1965" i="5"/>
  <c r="AX1965" i="5"/>
  <c r="BR2076" i="5"/>
  <c r="W1879" i="5" a="1"/>
  <c r="CA1965" i="5"/>
  <c r="AR1965" i="5"/>
  <c r="W2111" i="5" a="1"/>
  <c r="BR1965" i="5"/>
  <c r="BB2076" i="5"/>
  <c r="AK1965" i="5"/>
  <c r="BJ1965" i="5"/>
  <c r="AE1965" i="5"/>
  <c r="BB1965" i="5"/>
  <c r="BZ1965" i="5"/>
  <c r="AU1965" i="5"/>
  <c r="I2230" i="5" a="1"/>
  <c r="BA1965" i="5"/>
  <c r="BS2076" i="5"/>
  <c r="W2076" i="5"/>
  <c r="AW1965" i="5"/>
  <c r="W1965" i="5"/>
  <c r="X750" i="5" a="1"/>
  <c r="BS1965" i="5"/>
  <c r="CI2076" i="5"/>
  <c r="U2107" i="5"/>
  <c r="W314" i="5" a="1"/>
  <c r="CI1965" i="5"/>
  <c r="CN1965" i="5"/>
  <c r="BQ2076" i="5"/>
  <c r="W2079" i="5" a="1"/>
  <c r="BV2076" i="5"/>
  <c r="AH1965" i="5"/>
  <c r="AP2076" i="5"/>
  <c r="BC2076" i="5"/>
  <c r="BQ1965" i="5"/>
  <c r="BD2076" i="5"/>
  <c r="U1965" i="5"/>
  <c r="AP1965" i="5"/>
  <c r="BC1965" i="5"/>
  <c r="Z2076" i="5"/>
  <c r="AM2076" i="5"/>
  <c r="CJ2076" i="5"/>
  <c r="BM1965" i="5"/>
  <c r="BD1965" i="5"/>
  <c r="BV1965" i="5"/>
  <c r="AN2076" i="5"/>
  <c r="Z1965" i="5"/>
  <c r="AM1965" i="5"/>
  <c r="CJ1965" i="5"/>
  <c r="W1873" i="5"/>
  <c r="CL2076" i="5"/>
  <c r="CC1965" i="5"/>
  <c r="AN1965" i="5"/>
  <c r="BK1965" i="5"/>
  <c r="U1873" i="5"/>
  <c r="AY734" i="5" l="1"/>
  <c r="BA734" i="5"/>
  <c r="CD734" i="5"/>
  <c r="BF734" i="5"/>
  <c r="CC734" i="5"/>
  <c r="CG734" i="5"/>
  <c r="BO734" i="5"/>
  <c r="CH734" i="5"/>
  <c r="CK734" i="5"/>
  <c r="CL2084" i="5"/>
  <c r="AN2084" i="5"/>
  <c r="CJ2084" i="5"/>
  <c r="AM2084" i="5"/>
  <c r="Z2084" i="5"/>
  <c r="BD2084" i="5"/>
  <c r="BC2084" i="5"/>
  <c r="AP2084" i="5"/>
  <c r="BV2084" i="5"/>
  <c r="W2079" i="5"/>
  <c r="BQ2084" i="5"/>
  <c r="W314" i="5"/>
  <c r="U2112" i="5"/>
  <c r="U2116" i="5"/>
  <c r="CI2084" i="5"/>
  <c r="X750" i="5"/>
  <c r="W2084" i="5"/>
  <c r="BS2084" i="5"/>
  <c r="I2230" i="5"/>
  <c r="BB2084" i="5"/>
  <c r="W2111" i="5"/>
  <c r="W1879" i="5"/>
  <c r="BR2084" i="5"/>
  <c r="AK2084" i="5"/>
  <c r="W1980" i="5"/>
  <c r="BO2084" i="5"/>
  <c r="W755" i="5"/>
  <c r="W767" i="5" s="1"/>
  <c r="V755" i="5"/>
  <c r="V767" i="5" s="1"/>
  <c r="BF2084" i="5"/>
  <c r="AE2116" i="5"/>
  <c r="AL2084" i="5"/>
  <c r="CH2084" i="5"/>
  <c r="BL72" i="1"/>
  <c r="BL77" i="1" s="1"/>
  <c r="BL85" i="1" s="1"/>
  <c r="BL43" i="1"/>
  <c r="BL42" i="1"/>
  <c r="AL1024" i="5"/>
  <c r="AL1032" i="5"/>
  <c r="CB734" i="5"/>
  <c r="AJ734" i="5"/>
  <c r="T3" i="5"/>
  <c r="T3" i="2"/>
  <c r="T4" i="1"/>
  <c r="BR1466" i="5"/>
  <c r="BR1467" i="5"/>
  <c r="AY43" i="1"/>
  <c r="AY42" i="1"/>
  <c r="AY72" i="1"/>
  <c r="AY77" i="1" s="1"/>
  <c r="AY85" i="1" s="1"/>
  <c r="W1788" i="5" a="1"/>
  <c r="W1788" i="5" s="1"/>
  <c r="W1584" i="5" a="1"/>
  <c r="W1584" i="5" s="1"/>
  <c r="W1592" i="5" a="1"/>
  <c r="W1592" i="5" s="1"/>
  <c r="W1593" i="5" s="1"/>
  <c r="W1580" i="5" a="1"/>
  <c r="W1580" i="5" s="1"/>
  <c r="W1581" i="5" s="1"/>
  <c r="W1594" i="5" a="1"/>
  <c r="W1594" i="5" s="1"/>
  <c r="W1499" i="5" a="1"/>
  <c r="W1499" i="5" s="1"/>
  <c r="W1500" i="5" s="1"/>
  <c r="W1597" i="5" a="1"/>
  <c r="W1597" i="5" s="1"/>
  <c r="W1507" i="5" a="1"/>
  <c r="W1507" i="5" s="1"/>
  <c r="W1212" i="5" a="1"/>
  <c r="W1212" i="5" s="1"/>
  <c r="W1208" i="5" a="1"/>
  <c r="W1208" i="5" s="1"/>
  <c r="W1219" i="5" a="1"/>
  <c r="W1219" i="5" s="1"/>
  <c r="W911" i="5" a="1"/>
  <c r="W911" i="5" s="1"/>
  <c r="W801" i="5" a="1"/>
  <c r="W801" i="5" s="1"/>
  <c r="W635" i="5" a="1"/>
  <c r="W635" i="5" s="1"/>
  <c r="W661" i="5" a="1"/>
  <c r="W661" i="5" s="1"/>
  <c r="W652" i="5" a="1"/>
  <c r="W652" i="5" s="1"/>
  <c r="W628" i="5" a="1"/>
  <c r="W628" i="5" s="1"/>
  <c r="W629" i="5" s="1"/>
  <c r="W612" i="5" a="1"/>
  <c r="W612" i="5" s="1"/>
  <c r="W616" i="5" a="1"/>
  <c r="W616" i="5" s="1"/>
  <c r="W603" i="5" a="1"/>
  <c r="W603" i="5" s="1"/>
  <c r="W604" i="5" a="1"/>
  <c r="W604" i="5" s="1"/>
  <c r="W605" i="5" a="1"/>
  <c r="W605" i="5" s="1"/>
  <c r="W620" i="5" a="1"/>
  <c r="W620" i="5" s="1"/>
  <c r="W591" i="5" a="1"/>
  <c r="W591" i="5" s="1"/>
  <c r="W621" i="5" a="1"/>
  <c r="W621" i="5" s="1"/>
  <c r="W610" i="5" a="1"/>
  <c r="W610" i="5" s="1"/>
  <c r="W613" i="5" s="1"/>
  <c r="W532" i="5"/>
  <c r="W491" i="5" a="1"/>
  <c r="W491" i="5" s="1"/>
  <c r="W611" i="5" a="1"/>
  <c r="W611" i="5" s="1"/>
  <c r="W449" i="5" a="1"/>
  <c r="W449" i="5" s="1"/>
  <c r="W454" i="5" a="1"/>
  <c r="W454" i="5" s="1"/>
  <c r="W544" i="5"/>
  <c r="W595" i="5" a="1"/>
  <c r="W595" i="5" s="1"/>
  <c r="W587" i="5" a="1"/>
  <c r="W587" i="5" s="1"/>
  <c r="W395" i="5" a="1"/>
  <c r="W395" i="5" s="1"/>
  <c r="W402" i="5" a="1"/>
  <c r="W402" i="5" s="1"/>
  <c r="W417" i="5" a="1"/>
  <c r="W417" i="5" s="1"/>
  <c r="W373" i="5" a="1"/>
  <c r="W373" i="5" s="1"/>
  <c r="W379" i="5" a="1"/>
  <c r="W379" i="5" s="1"/>
  <c r="W347" i="5" a="1"/>
  <c r="W347" i="5" s="1"/>
  <c r="W387" i="5" a="1"/>
  <c r="W387" i="5" s="1"/>
  <c r="W409" i="5" a="1"/>
  <c r="W409" i="5" s="1"/>
  <c r="W177" i="5" a="1"/>
  <c r="W177" i="5" s="1"/>
  <c r="W180" i="5" a="1"/>
  <c r="W180" i="5" s="1"/>
  <c r="W211" i="5" a="1"/>
  <c r="W211" i="5" s="1"/>
  <c r="W201" i="5" a="1"/>
  <c r="W201" i="5" s="1"/>
  <c r="W366" i="5" a="1"/>
  <c r="W366" i="5" s="1"/>
  <c r="W195" i="5" a="1"/>
  <c r="W195" i="5" s="1"/>
  <c r="W210" i="5" a="1"/>
  <c r="W210" i="5" s="1"/>
  <c r="W200" i="5" a="1"/>
  <c r="W200" i="5" s="1"/>
  <c r="W191" i="5" a="1"/>
  <c r="W191" i="5" s="1"/>
  <c r="W174" i="5" a="1"/>
  <c r="W174" i="5" s="1"/>
  <c r="W171" i="5" a="1"/>
  <c r="W171" i="5" s="1"/>
  <c r="W167" i="5" a="1"/>
  <c r="W167" i="5" s="1"/>
  <c r="W168" i="5" s="1"/>
  <c r="W163" i="5" a="1"/>
  <c r="W163" i="5" s="1"/>
  <c r="W109" i="5" a="1"/>
  <c r="W109" i="5" s="1"/>
  <c r="W110" i="5" a="1"/>
  <c r="W110" i="5" s="1"/>
  <c r="W108" i="5" s="1" a="1"/>
  <c r="W108" i="5" s="1"/>
  <c r="W187" i="5" a="1"/>
  <c r="W187" i="5" s="1"/>
  <c r="W111" i="5" a="1"/>
  <c r="W111" i="5" s="1"/>
  <c r="W115" i="5" a="1"/>
  <c r="W115" i="5" s="1"/>
  <c r="W116" i="5" a="1"/>
  <c r="W116" i="5" s="1"/>
  <c r="W114" i="5" s="1" a="1"/>
  <c r="W114" i="5" s="1"/>
  <c r="W155" i="5" a="1"/>
  <c r="W155" i="5" s="1"/>
  <c r="W151" i="5" a="1"/>
  <c r="W151" i="5" s="1"/>
  <c r="W117" i="5" a="1"/>
  <c r="W117" i="5" s="1"/>
  <c r="CK43" i="1"/>
  <c r="CK42" i="1"/>
  <c r="CK72" i="1"/>
  <c r="CK77" i="1" s="1"/>
  <c r="CK85" i="1" s="1"/>
  <c r="AQ72" i="1"/>
  <c r="AQ77" i="1" s="1"/>
  <c r="AQ85" i="1" s="1"/>
  <c r="AQ43" i="1"/>
  <c r="AQ42" i="1"/>
  <c r="BB43" i="1"/>
  <c r="BB42" i="1"/>
  <c r="BB72" i="1"/>
  <c r="BB77" i="1" s="1"/>
  <c r="BB85" i="1" s="1"/>
  <c r="BV734" i="5"/>
  <c r="BJ1466" i="5"/>
  <c r="BJ1467" i="5"/>
  <c r="CA72" i="1"/>
  <c r="CA77" i="1" s="1"/>
  <c r="CA85" i="1" s="1"/>
  <c r="CA43" i="1"/>
  <c r="CA42" i="1"/>
  <c r="BM72" i="1"/>
  <c r="BM77" i="1" s="1"/>
  <c r="BM85" i="1" s="1"/>
  <c r="BM43" i="1"/>
  <c r="BM42" i="1"/>
  <c r="AK1466" i="5"/>
  <c r="AK1467" i="5"/>
  <c r="BZ1467" i="5"/>
  <c r="BZ1466" i="5"/>
  <c r="AX43" i="1"/>
  <c r="AX42" i="1"/>
  <c r="AX72" i="1"/>
  <c r="AX77" i="1" s="1"/>
  <c r="AX85" i="1" s="1"/>
  <c r="BN1467" i="5"/>
  <c r="BN1466" i="5"/>
  <c r="AE1467" i="5"/>
  <c r="AE1466" i="5"/>
  <c r="BY734" i="5"/>
  <c r="BK734" i="5"/>
  <c r="AI1024" i="5"/>
  <c r="AI1032" i="5"/>
  <c r="AU1467" i="5"/>
  <c r="AU1466" i="5"/>
  <c r="AL43" i="1"/>
  <c r="AL42" i="1"/>
  <c r="AL72" i="1"/>
  <c r="AL77" i="1" s="1"/>
  <c r="AL85" i="1" s="1"/>
  <c r="T1" i="5"/>
  <c r="T1" i="2"/>
  <c r="BP734" i="5"/>
  <c r="W1261" i="5"/>
  <c r="BU734" i="5"/>
  <c r="X6" i="5"/>
  <c r="X6" i="2"/>
  <c r="V1261" i="5"/>
  <c r="CN72" i="1"/>
  <c r="CN77" i="1" s="1"/>
  <c r="CN85" i="1" s="1"/>
  <c r="CN43" i="1"/>
  <c r="CN42" i="1"/>
  <c r="AN43" i="1"/>
  <c r="AN42" i="1"/>
  <c r="AN72" i="1"/>
  <c r="AN77" i="1" s="1"/>
  <c r="AN85" i="1" s="1"/>
  <c r="O463" i="5"/>
  <c r="N465" i="5"/>
  <c r="BX734" i="5"/>
  <c r="CA1467" i="5"/>
  <c r="CA1466" i="5"/>
  <c r="AH1024" i="5"/>
  <c r="AH1032" i="5"/>
  <c r="BN43" i="1"/>
  <c r="BN42" i="1"/>
  <c r="BN72" i="1"/>
  <c r="BN77" i="1" s="1"/>
  <c r="BN85" i="1" s="1"/>
  <c r="T5" i="5"/>
  <c r="T5" i="2"/>
  <c r="X1402" i="5"/>
  <c r="Y1401" i="5"/>
  <c r="X1400" i="5"/>
  <c r="AX1467" i="5"/>
  <c r="AX1466" i="5"/>
  <c r="AA72" i="1"/>
  <c r="AA77" i="1" s="1"/>
  <c r="AA85" i="1" s="1"/>
  <c r="AA43" i="1"/>
  <c r="AA42" i="1"/>
  <c r="V1243" i="5"/>
  <c r="W1243" i="5" s="1"/>
  <c r="K1" i="5"/>
  <c r="K1" i="2"/>
  <c r="AT1466" i="5"/>
  <c r="AT1467" i="5"/>
  <c r="N3" i="5"/>
  <c r="O3" i="1"/>
  <c r="N3" i="2"/>
  <c r="V1240" i="5"/>
  <c r="V1237" i="5" s="1"/>
  <c r="BD43" i="1"/>
  <c r="BD42" i="1"/>
  <c r="BD72" i="1"/>
  <c r="BD77" i="1" s="1"/>
  <c r="BD85" i="1" s="1"/>
  <c r="CI43" i="1"/>
  <c r="CI42" i="1"/>
  <c r="CI72" i="1"/>
  <c r="CI77" i="1" s="1"/>
  <c r="CI85" i="1" s="1"/>
  <c r="AR1466" i="5"/>
  <c r="AR1467" i="5"/>
  <c r="CE1466" i="5"/>
  <c r="CE1467" i="5"/>
  <c r="AM734" i="5"/>
  <c r="Y43" i="1"/>
  <c r="Y42" i="1"/>
  <c r="Y72" i="1"/>
  <c r="Y77" i="1" s="1"/>
  <c r="Y85" i="1" s="1"/>
  <c r="T42" i="1"/>
  <c r="T40" i="1"/>
  <c r="T38" i="1" s="1"/>
  <c r="T43" i="1" s="1"/>
  <c r="T72" i="1"/>
  <c r="T77" i="1" s="1"/>
  <c r="T85" i="1" s="1"/>
  <c r="BS734" i="5"/>
  <c r="V4" i="5"/>
  <c r="V4" i="2"/>
  <c r="BO1466" i="5"/>
  <c r="BO1467" i="5"/>
  <c r="W1403" i="5"/>
  <c r="BH72" i="1"/>
  <c r="BH77" i="1" s="1"/>
  <c r="BH85" i="1" s="1"/>
  <c r="BH43" i="1"/>
  <c r="BH42" i="1"/>
  <c r="X3" i="5"/>
  <c r="X3" i="2"/>
  <c r="X4" i="1"/>
  <c r="AD1467" i="5"/>
  <c r="AD1466" i="5"/>
  <c r="V2081" i="5"/>
  <c r="AE72" i="1"/>
  <c r="AE77" i="1" s="1"/>
  <c r="AE85" i="1" s="1"/>
  <c r="AE43" i="1"/>
  <c r="AE42" i="1"/>
  <c r="CD1467" i="5"/>
  <c r="CD1466" i="5"/>
  <c r="BJ72" i="1"/>
  <c r="BJ77" i="1" s="1"/>
  <c r="BJ85" i="1" s="1"/>
  <c r="BJ43" i="1"/>
  <c r="BJ42" i="1"/>
  <c r="AL1466" i="5"/>
  <c r="AL1467" i="5"/>
  <c r="AB72" i="1"/>
  <c r="AB77" i="1" s="1"/>
  <c r="AB85" i="1" s="1"/>
  <c r="AB43" i="1"/>
  <c r="AB42" i="1"/>
  <c r="T48" i="1"/>
  <c r="T53" i="1" s="1"/>
  <c r="V1788" i="5" a="1"/>
  <c r="V1788" i="5" s="1"/>
  <c r="V1597" i="5" a="1"/>
  <c r="V1597" i="5" s="1"/>
  <c r="V1584" i="5" a="1"/>
  <c r="V1584" i="5" s="1"/>
  <c r="V1592" i="5" a="1"/>
  <c r="V1592" i="5" s="1"/>
  <c r="V1593" i="5" s="1"/>
  <c r="V1580" i="5" a="1"/>
  <c r="V1580" i="5" s="1"/>
  <c r="V1581" i="5" s="1"/>
  <c r="V1594" i="5" a="1"/>
  <c r="V1594" i="5" s="1"/>
  <c r="V1507" i="5" a="1"/>
  <c r="V1507" i="5" s="1"/>
  <c r="V1499" i="5" a="1"/>
  <c r="V1499" i="5" s="1"/>
  <c r="V1500" i="5" s="1"/>
  <c r="V1208" i="5" a="1"/>
  <c r="V1208" i="5" s="1"/>
  <c r="V1219" i="5" a="1"/>
  <c r="V1219" i="5" s="1"/>
  <c r="V1212" i="5" a="1"/>
  <c r="V1212" i="5" s="1"/>
  <c r="V911" i="5" a="1"/>
  <c r="V911" i="5" s="1"/>
  <c r="V801" i="5" a="1"/>
  <c r="V801" i="5" s="1"/>
  <c r="V635" i="5" a="1"/>
  <c r="V635" i="5" s="1"/>
  <c r="V661" i="5" a="1"/>
  <c r="V661" i="5" s="1"/>
  <c r="V652" i="5" a="1"/>
  <c r="V652" i="5" s="1"/>
  <c r="V621" i="5" a="1"/>
  <c r="V621" i="5" s="1"/>
  <c r="V610" i="5" a="1"/>
  <c r="V610" i="5" s="1"/>
  <c r="V611" i="5" a="1"/>
  <c r="V611" i="5" s="1"/>
  <c r="V595" i="5" a="1"/>
  <c r="V595" i="5" s="1"/>
  <c r="V628" i="5" a="1"/>
  <c r="V628" i="5" s="1"/>
  <c r="V629" i="5" s="1"/>
  <c r="V612" i="5" a="1"/>
  <c r="V612" i="5" s="1"/>
  <c r="V616" i="5" a="1"/>
  <c r="V616" i="5" s="1"/>
  <c r="V603" i="5" a="1"/>
  <c r="V603" i="5" s="1"/>
  <c r="V604" i="5" a="1"/>
  <c r="V604" i="5" s="1"/>
  <c r="V605" i="5" a="1"/>
  <c r="V605" i="5" s="1"/>
  <c r="V532" i="5"/>
  <c r="V491" i="5" a="1"/>
  <c r="V491" i="5" s="1"/>
  <c r="V591" i="5" a="1"/>
  <c r="V591" i="5" s="1"/>
  <c r="V449" i="5" a="1"/>
  <c r="V449" i="5" s="1"/>
  <c r="V544" i="5"/>
  <c r="V454" i="5" a="1"/>
  <c r="V454" i="5" s="1"/>
  <c r="V409" i="5" a="1"/>
  <c r="V409" i="5" s="1"/>
  <c r="V395" i="5" a="1"/>
  <c r="V395" i="5" s="1"/>
  <c r="V402" i="5" a="1"/>
  <c r="V402" i="5" s="1"/>
  <c r="V587" i="5" a="1"/>
  <c r="V587" i="5" s="1"/>
  <c r="V620" i="5" a="1"/>
  <c r="V620" i="5" s="1"/>
  <c r="V417" i="5" a="1"/>
  <c r="V417" i="5" s="1"/>
  <c r="V366" i="5" a="1"/>
  <c r="V366" i="5" s="1"/>
  <c r="V373" i="5" a="1"/>
  <c r="V373" i="5" s="1"/>
  <c r="V379" i="5" a="1"/>
  <c r="V379" i="5" s="1"/>
  <c r="V347" i="5" a="1"/>
  <c r="V347" i="5" s="1"/>
  <c r="V387" i="5" a="1"/>
  <c r="V387" i="5" s="1"/>
  <c r="V174" i="5" a="1"/>
  <c r="V174" i="5" s="1"/>
  <c r="V171" i="5" a="1"/>
  <c r="V171" i="5" s="1"/>
  <c r="V167" i="5" a="1"/>
  <c r="V167" i="5" s="1"/>
  <c r="V168" i="5" s="1"/>
  <c r="V177" i="5" a="1"/>
  <c r="V177" i="5" s="1"/>
  <c r="V187" i="5" a="1"/>
  <c r="V187" i="5" s="1"/>
  <c r="V211" i="5" a="1"/>
  <c r="V211" i="5" s="1"/>
  <c r="V195" i="5" a="1"/>
  <c r="V195" i="5" s="1"/>
  <c r="V210" i="5" a="1"/>
  <c r="V210" i="5" s="1"/>
  <c r="V200" i="5" a="1"/>
  <c r="V200" i="5" s="1"/>
  <c r="V191" i="5" a="1"/>
  <c r="V191" i="5" s="1"/>
  <c r="V180" i="5" a="1"/>
  <c r="V180" i="5" s="1"/>
  <c r="V163" i="5" a="1"/>
  <c r="V163" i="5" s="1"/>
  <c r="V109" i="5" a="1"/>
  <c r="V109" i="5" s="1"/>
  <c r="V110" i="5" a="1"/>
  <c r="V110" i="5" s="1"/>
  <c r="V108" i="5" s="1" a="1"/>
  <c r="V108" i="5" s="1"/>
  <c r="V111" i="5" a="1"/>
  <c r="V111" i="5" s="1"/>
  <c r="V201" i="5" a="1"/>
  <c r="V201" i="5" s="1"/>
  <c r="V115" i="5" a="1"/>
  <c r="V115" i="5" s="1"/>
  <c r="V116" i="5" a="1"/>
  <c r="V116" i="5" s="1"/>
  <c r="V114" i="5" s="1" a="1"/>
  <c r="V114" i="5" s="1"/>
  <c r="V155" i="5" a="1"/>
  <c r="V155" i="5" s="1"/>
  <c r="V151" i="5" a="1"/>
  <c r="V151" i="5" s="1"/>
  <c r="V117" i="5" a="1"/>
  <c r="V117" i="5" s="1"/>
  <c r="CH1466" i="5"/>
  <c r="CH1467" i="5"/>
  <c r="BF1467" i="5"/>
  <c r="BF1466" i="5"/>
  <c r="X1" i="5"/>
  <c r="X1" i="2"/>
  <c r="BX72" i="1"/>
  <c r="BX77" i="1" s="1"/>
  <c r="BX85" i="1" s="1"/>
  <c r="BX43" i="1"/>
  <c r="BX42" i="1"/>
  <c r="V1467" i="5"/>
  <c r="V1466" i="5"/>
  <c r="BG72" i="1"/>
  <c r="BG77" i="1" s="1"/>
  <c r="BG85" i="1" s="1"/>
  <c r="BG43" i="1"/>
  <c r="BG42" i="1"/>
  <c r="V1255" i="5"/>
  <c r="V1258" i="5" s="1"/>
  <c r="AT734" i="5"/>
  <c r="Z42" i="1"/>
  <c r="Z72" i="1"/>
  <c r="Z77" i="1" s="1"/>
  <c r="Z85" i="1" s="1"/>
  <c r="Z43" i="1"/>
  <c r="BZ734" i="5"/>
  <c r="AP42" i="1"/>
  <c r="AP72" i="1"/>
  <c r="AP77" i="1" s="1"/>
  <c r="AP85" i="1" s="1"/>
  <c r="AP43" i="1"/>
  <c r="U144" i="5"/>
  <c r="U145" i="5" s="1"/>
  <c r="U1534" i="5"/>
  <c r="X740" i="5"/>
  <c r="Y740" i="5" s="1"/>
  <c r="Z740" i="5" s="1"/>
  <c r="AA740" i="5" s="1"/>
  <c r="AB740" i="5" s="1"/>
  <c r="AC740" i="5" s="1"/>
  <c r="AD740" i="5" s="1"/>
  <c r="AE740" i="5" s="1"/>
  <c r="AF740" i="5" s="1"/>
  <c r="AP1032" i="5"/>
  <c r="AP1024" i="5"/>
  <c r="BF42" i="1"/>
  <c r="BF72" i="1"/>
  <c r="BF77" i="1" s="1"/>
  <c r="BF85" i="1" s="1"/>
  <c r="BF43" i="1"/>
  <c r="AL734" i="5"/>
  <c r="W1534" i="5"/>
  <c r="AY1466" i="5"/>
  <c r="AY1467" i="5"/>
  <c r="Y790" i="5"/>
  <c r="Z788" i="5"/>
  <c r="AN734" i="5"/>
  <c r="X5" i="2"/>
  <c r="X5" i="5"/>
  <c r="AJ1024" i="5"/>
  <c r="AJ1032" i="5"/>
  <c r="CC1466" i="5"/>
  <c r="CC1467" i="5"/>
  <c r="CL1467" i="5"/>
  <c r="CL1466" i="5"/>
  <c r="BY72" i="1"/>
  <c r="BY77" i="1" s="1"/>
  <c r="BY85" i="1" s="1"/>
  <c r="BY43" i="1"/>
  <c r="BY42" i="1"/>
  <c r="V1535" i="5"/>
  <c r="BI734" i="5"/>
  <c r="AC72" i="1"/>
  <c r="AC77" i="1" s="1"/>
  <c r="AC85" i="1" s="1"/>
  <c r="AC43" i="1"/>
  <c r="AC42" i="1"/>
  <c r="X1638" i="5"/>
  <c r="X1639" i="5" s="1"/>
  <c r="X1534" i="5"/>
  <c r="X1417" i="5"/>
  <c r="X1418" i="5" s="1"/>
  <c r="X1427" i="5"/>
  <c r="X1428" i="5" s="1"/>
  <c r="X1234" i="5"/>
  <c r="X1235" i="5" s="1"/>
  <c r="X1240" i="5" s="1"/>
  <c r="X1237" i="5" s="1"/>
  <c r="X1252" i="5"/>
  <c r="X757" i="5"/>
  <c r="X758" i="5"/>
  <c r="X759" i="5"/>
  <c r="X760" i="5"/>
  <c r="X761" i="5"/>
  <c r="X762" i="5"/>
  <c r="X763" i="5"/>
  <c r="X764" i="5"/>
  <c r="X756" i="5"/>
  <c r="X184" i="5"/>
  <c r="X134" i="5"/>
  <c r="X135" i="5" s="1"/>
  <c r="X139" i="5"/>
  <c r="X140" i="5" s="1"/>
  <c r="Y144" i="5"/>
  <c r="Y145" i="5" s="1"/>
  <c r="X122" i="5"/>
  <c r="X123" i="5" s="1"/>
  <c r="X148" i="5"/>
  <c r="AM1024" i="5"/>
  <c r="AM1032" i="5"/>
  <c r="AG1466" i="5"/>
  <c r="AG1467" i="5"/>
  <c r="X1255" i="5"/>
  <c r="X1258" i="5" s="1"/>
  <c r="BW72" i="1"/>
  <c r="BW77" i="1" s="1"/>
  <c r="BW85" i="1" s="1"/>
  <c r="BW43" i="1"/>
  <c r="BW42" i="1"/>
  <c r="BL734" i="5"/>
  <c r="AG734" i="5"/>
  <c r="AD72" i="1"/>
  <c r="AD77" i="1" s="1"/>
  <c r="AD85" i="1" s="1"/>
  <c r="AD43" i="1"/>
  <c r="AD42" i="1"/>
  <c r="CE43" i="1"/>
  <c r="CE42" i="1"/>
  <c r="CE72" i="1"/>
  <c r="CE77" i="1" s="1"/>
  <c r="CE85" i="1" s="1"/>
  <c r="AG1024" i="5"/>
  <c r="AG1032" i="5"/>
  <c r="AR72" i="1"/>
  <c r="AR77" i="1" s="1"/>
  <c r="AR85" i="1" s="1"/>
  <c r="AR43" i="1"/>
  <c r="AR42" i="1"/>
  <c r="BB734" i="5"/>
  <c r="AN1466" i="5"/>
  <c r="AN1467" i="5"/>
  <c r="AQ734" i="5"/>
  <c r="Z2" i="1"/>
  <c r="Y2" i="5"/>
  <c r="Y5" i="1"/>
  <c r="Y1" i="1"/>
  <c r="Y3" i="1"/>
  <c r="Y2" i="2"/>
  <c r="Y6" i="1"/>
  <c r="BC43" i="1"/>
  <c r="BC42" i="1"/>
  <c r="BC72" i="1"/>
  <c r="BC77" i="1" s="1"/>
  <c r="BC85" i="1" s="1"/>
  <c r="K1617" i="5"/>
  <c r="U1237" i="5"/>
  <c r="U1244" i="5"/>
  <c r="AI43" i="1"/>
  <c r="AI42" i="1"/>
  <c r="AI72" i="1"/>
  <c r="AI77" i="1" s="1"/>
  <c r="AI85" i="1" s="1"/>
  <c r="AZ43" i="1"/>
  <c r="AZ42" i="1"/>
  <c r="AZ72" i="1"/>
  <c r="AZ77" i="1" s="1"/>
  <c r="AZ85" i="1" s="1"/>
  <c r="CJ1466" i="5"/>
  <c r="CJ1467" i="5"/>
  <c r="BK1467" i="5"/>
  <c r="BK1466" i="5"/>
  <c r="X8" i="5"/>
  <c r="X9" i="1"/>
  <c r="X9" i="5" s="1"/>
  <c r="X8" i="2"/>
  <c r="Y8" i="1"/>
  <c r="BZ72" i="1"/>
  <c r="BZ77" i="1" s="1"/>
  <c r="BZ85" i="1" s="1"/>
  <c r="BZ43" i="1"/>
  <c r="BZ42" i="1"/>
  <c r="W43" i="1"/>
  <c r="W42" i="1"/>
  <c r="W72" i="1"/>
  <c r="W77" i="1" s="1"/>
  <c r="W85" i="1" s="1"/>
  <c r="U1258" i="5"/>
  <c r="U1262" i="5"/>
  <c r="BD1466" i="5"/>
  <c r="BD1467" i="5"/>
  <c r="BM1466" i="5"/>
  <c r="BM1467" i="5"/>
  <c r="CC43" i="1"/>
  <c r="CC42" i="1"/>
  <c r="CC72" i="1"/>
  <c r="CC77" i="1" s="1"/>
  <c r="CC85" i="1" s="1"/>
  <c r="AX734" i="5"/>
  <c r="AM1467" i="5"/>
  <c r="AM1466" i="5"/>
  <c r="V565" i="5"/>
  <c r="V568" i="5" s="1"/>
  <c r="U569" i="5"/>
  <c r="BQ43" i="1"/>
  <c r="BQ42" i="1"/>
  <c r="BQ72" i="1"/>
  <c r="BQ77" i="1" s="1"/>
  <c r="BQ85" i="1" s="1"/>
  <c r="Z1467" i="5"/>
  <c r="Z1466" i="5"/>
  <c r="BC1467" i="5"/>
  <c r="BC1466" i="5"/>
  <c r="CF43" i="1"/>
  <c r="CF42" i="1"/>
  <c r="CF72" i="1"/>
  <c r="CF77" i="1" s="1"/>
  <c r="CF85" i="1" s="1"/>
  <c r="V741" i="5"/>
  <c r="W739" i="5"/>
  <c r="BE734" i="5"/>
  <c r="AF72" i="1"/>
  <c r="AF77" i="1" s="1"/>
  <c r="AF85" i="1" s="1"/>
  <c r="AF43" i="1"/>
  <c r="AF42" i="1"/>
  <c r="AF1024" i="5"/>
  <c r="AF1032" i="5"/>
  <c r="BV1467" i="5"/>
  <c r="BV1466" i="5"/>
  <c r="W2080" i="5"/>
  <c r="X2080" i="5" s="1"/>
  <c r="Y2080" i="5" s="1"/>
  <c r="Z2080" i="5" s="1"/>
  <c r="AA2080" i="5" s="1"/>
  <c r="AB2080" i="5" s="1"/>
  <c r="AC2080" i="5" s="1"/>
  <c r="AD2080" i="5" s="1"/>
  <c r="AE2080" i="5" s="1"/>
  <c r="AF2080" i="5" s="1"/>
  <c r="AG2080" i="5" s="1"/>
  <c r="AH2080" i="5" s="1"/>
  <c r="AI2080" i="5" s="1"/>
  <c r="AJ2080" i="5" s="1"/>
  <c r="AK2080" i="5" s="1"/>
  <c r="AL2080" i="5" s="1"/>
  <c r="AM2080" i="5" s="1"/>
  <c r="AN2080" i="5" s="1"/>
  <c r="AO2080" i="5" s="1"/>
  <c r="AP2080" i="5" s="1"/>
  <c r="AQ2080" i="5" s="1"/>
  <c r="AR2080" i="5" s="1"/>
  <c r="AS2080" i="5" s="1"/>
  <c r="AT2080" i="5" s="1"/>
  <c r="AU2080" i="5" s="1"/>
  <c r="AV2080" i="5" s="1"/>
  <c r="AW2080" i="5" s="1"/>
  <c r="AX2080" i="5" s="1"/>
  <c r="AY2080" i="5" s="1"/>
  <c r="AZ2080" i="5" s="1"/>
  <c r="BA2080" i="5" s="1"/>
  <c r="BB2080" i="5" s="1"/>
  <c r="BC2080" i="5" s="1"/>
  <c r="BD2080" i="5" s="1"/>
  <c r="BE2080" i="5" s="1"/>
  <c r="BF2080" i="5" s="1"/>
  <c r="BG2080" i="5" s="1"/>
  <c r="BH2080" i="5" s="1"/>
  <c r="BI2080" i="5" s="1"/>
  <c r="BJ2080" i="5" s="1"/>
  <c r="BK2080" i="5" s="1"/>
  <c r="BL2080" i="5" s="1"/>
  <c r="BM2080" i="5" s="1"/>
  <c r="BN2080" i="5" s="1"/>
  <c r="BO2080" i="5" s="1"/>
  <c r="BP2080" i="5" s="1"/>
  <c r="BQ2080" i="5" s="1"/>
  <c r="BR2080" i="5" s="1"/>
  <c r="BS2080" i="5" s="1"/>
  <c r="BT2080" i="5" s="1"/>
  <c r="BU2080" i="5" s="1"/>
  <c r="BV2080" i="5" s="1"/>
  <c r="BW2080" i="5" s="1"/>
  <c r="BX2080" i="5" s="1"/>
  <c r="BY2080" i="5" s="1"/>
  <c r="BZ2080" i="5" s="1"/>
  <c r="CA2080" i="5" s="1"/>
  <c r="CB2080" i="5" s="1"/>
  <c r="CC2080" i="5" s="1"/>
  <c r="CD2080" i="5" s="1"/>
  <c r="CE2080" i="5" s="1"/>
  <c r="CF2080" i="5" s="1"/>
  <c r="CG2080" i="5" s="1"/>
  <c r="CH2080" i="5" s="1"/>
  <c r="CI2080" i="5" s="1"/>
  <c r="CJ2080" i="5" s="1"/>
  <c r="CK2080" i="5" s="1"/>
  <c r="CL2080" i="5" s="1"/>
  <c r="CM2080" i="5" s="1"/>
  <c r="CN2080" i="5" s="1"/>
  <c r="U43" i="1"/>
  <c r="U42" i="1"/>
  <c r="U72" i="1"/>
  <c r="U77" i="1" s="1"/>
  <c r="U85" i="1" s="1"/>
  <c r="U47" i="1" s="1"/>
  <c r="BQ1466" i="5"/>
  <c r="BQ1467" i="5"/>
  <c r="BK72" i="1"/>
  <c r="BK77" i="1" s="1"/>
  <c r="BK85" i="1" s="1"/>
  <c r="BK43" i="1"/>
  <c r="BK42" i="1"/>
  <c r="CM72" i="1"/>
  <c r="CM77" i="1" s="1"/>
  <c r="CM85" i="1" s="1"/>
  <c r="CM43" i="1"/>
  <c r="CM42" i="1"/>
  <c r="BP43" i="1"/>
  <c r="BP42" i="1"/>
  <c r="BP72" i="1"/>
  <c r="BP77" i="1" s="1"/>
  <c r="BP85" i="1" s="1"/>
  <c r="AU72" i="1"/>
  <c r="AU77" i="1" s="1"/>
  <c r="AU85" i="1" s="1"/>
  <c r="AU43" i="1"/>
  <c r="AU42" i="1"/>
  <c r="CG43" i="1"/>
  <c r="CG42" i="1"/>
  <c r="CG72" i="1"/>
  <c r="CG77" i="1" s="1"/>
  <c r="CG85" i="1" s="1"/>
  <c r="AP1467" i="5"/>
  <c r="AP1466" i="5"/>
  <c r="AO1032" i="5"/>
  <c r="AO1024" i="5"/>
  <c r="AH1467" i="5"/>
  <c r="AH1466" i="5"/>
  <c r="BD734" i="5"/>
  <c r="AG43" i="1"/>
  <c r="AG42" i="1"/>
  <c r="AG72" i="1"/>
  <c r="AG77" i="1" s="1"/>
  <c r="AG85" i="1" s="1"/>
  <c r="AW72" i="1"/>
  <c r="AW77" i="1" s="1"/>
  <c r="AW85" i="1" s="1"/>
  <c r="AW43" i="1"/>
  <c r="AW42" i="1"/>
  <c r="U1466" i="5"/>
  <c r="U1467" i="5"/>
  <c r="CB72" i="1"/>
  <c r="CB77" i="1" s="1"/>
  <c r="CB85" i="1" s="1"/>
  <c r="CB43" i="1"/>
  <c r="CB42" i="1"/>
  <c r="W1255" i="5"/>
  <c r="W1258" i="5" s="1"/>
  <c r="BQ734" i="5"/>
  <c r="AT72" i="1"/>
  <c r="AT77" i="1" s="1"/>
  <c r="AT85" i="1" s="1"/>
  <c r="AT43" i="1"/>
  <c r="AT42" i="1"/>
  <c r="X43" i="1"/>
  <c r="X42" i="1"/>
  <c r="X72" i="1"/>
  <c r="X77" i="1" s="1"/>
  <c r="X85" i="1" s="1"/>
  <c r="W1867" i="5" a="1"/>
  <c r="W1867" i="5" s="1"/>
  <c r="BV42" i="1"/>
  <c r="BV72" i="1"/>
  <c r="BV77" i="1" s="1"/>
  <c r="BV85" i="1" s="1"/>
  <c r="BV43" i="1"/>
  <c r="CI1467" i="5"/>
  <c r="CI1466" i="5"/>
  <c r="O69" i="5"/>
  <c r="CL43" i="1"/>
  <c r="CL72" i="1"/>
  <c r="CL77" i="1" s="1"/>
  <c r="CL85" i="1" s="1"/>
  <c r="CL42" i="1"/>
  <c r="BG734" i="5"/>
  <c r="W4" i="5"/>
  <c r="W4" i="2"/>
  <c r="L2" i="5"/>
  <c r="L2" i="2"/>
  <c r="L1" i="1"/>
  <c r="M2" i="1"/>
  <c r="W1240" i="5"/>
  <c r="W1237" i="5" s="1"/>
  <c r="CJ43" i="1"/>
  <c r="CJ42" i="1"/>
  <c r="CJ72" i="1"/>
  <c r="CJ77" i="1" s="1"/>
  <c r="CJ85" i="1" s="1"/>
  <c r="BT43" i="1"/>
  <c r="BT42" i="1"/>
  <c r="BT72" i="1"/>
  <c r="BT77" i="1" s="1"/>
  <c r="BT85" i="1" s="1"/>
  <c r="AS72" i="1"/>
  <c r="AS77" i="1" s="1"/>
  <c r="AS85" i="1" s="1"/>
  <c r="AS43" i="1"/>
  <c r="AS42" i="1"/>
  <c r="BE43" i="1"/>
  <c r="BE42" i="1"/>
  <c r="BE72" i="1"/>
  <c r="BE77" i="1" s="1"/>
  <c r="BE85" i="1" s="1"/>
  <c r="CN1466" i="5"/>
  <c r="CN1467" i="5"/>
  <c r="BU43" i="1"/>
  <c r="BU42" i="1"/>
  <c r="BU72" i="1"/>
  <c r="BU77" i="1" s="1"/>
  <c r="BU85" i="1" s="1"/>
  <c r="J2" i="2"/>
  <c r="J2" i="5"/>
  <c r="J1" i="1"/>
  <c r="W1467" i="5"/>
  <c r="W1466" i="5"/>
  <c r="AW1467" i="5"/>
  <c r="AW1466" i="5"/>
  <c r="BO43" i="1"/>
  <c r="BO42" i="1"/>
  <c r="BO72" i="1"/>
  <c r="BO77" i="1" s="1"/>
  <c r="BO85" i="1" s="1"/>
  <c r="AZ734" i="5"/>
  <c r="V43" i="1"/>
  <c r="V42" i="1"/>
  <c r="V72" i="1"/>
  <c r="V77" i="1" s="1"/>
  <c r="V85" i="1" s="1"/>
  <c r="CH43" i="1"/>
  <c r="CH42" i="1"/>
  <c r="CH72" i="1"/>
  <c r="CH77" i="1" s="1"/>
  <c r="CH85" i="1" s="1"/>
  <c r="AK1024" i="5"/>
  <c r="AK1032" i="5"/>
  <c r="BS1467" i="5"/>
  <c r="BS1466" i="5"/>
  <c r="U4" i="5"/>
  <c r="U4" i="2"/>
  <c r="AW734" i="5"/>
  <c r="BI72" i="1"/>
  <c r="BI77" i="1" s="1"/>
  <c r="BI85" i="1" s="1"/>
  <c r="BI43" i="1"/>
  <c r="BI42" i="1"/>
  <c r="AN1024" i="5"/>
  <c r="AN1032" i="5"/>
  <c r="AM43" i="1"/>
  <c r="AM42" i="1"/>
  <c r="AM72" i="1"/>
  <c r="AM77" i="1" s="1"/>
  <c r="AM85" i="1" s="1"/>
  <c r="V773" i="5"/>
  <c r="W773" i="5" s="1"/>
  <c r="W6" i="2"/>
  <c r="W6" i="5"/>
  <c r="W989" i="5" s="1"/>
  <c r="BS43" i="1"/>
  <c r="BS42" i="1"/>
  <c r="BS72" i="1"/>
  <c r="BS77" i="1" s="1"/>
  <c r="BS85" i="1" s="1"/>
  <c r="AK734" i="5"/>
  <c r="BJ734" i="5"/>
  <c r="BN734" i="5"/>
  <c r="BR43" i="1"/>
  <c r="BR42" i="1"/>
  <c r="BR72" i="1"/>
  <c r="BR77" i="1" s="1"/>
  <c r="BR85" i="1" s="1"/>
  <c r="BA1466" i="5"/>
  <c r="BA1467" i="5"/>
  <c r="V772" i="5"/>
  <c r="U774" i="5"/>
  <c r="V751" i="5" s="1"/>
  <c r="V752" i="5" s="1"/>
  <c r="AJ43" i="1"/>
  <c r="AJ42" i="1"/>
  <c r="AJ72" i="1"/>
  <c r="AJ77" i="1" s="1"/>
  <c r="AJ85" i="1" s="1"/>
  <c r="BH734" i="5"/>
  <c r="AK43" i="1"/>
  <c r="AK42" i="1"/>
  <c r="AK72" i="1"/>
  <c r="AK77" i="1" s="1"/>
  <c r="AK85" i="1" s="1"/>
  <c r="BA43" i="1"/>
  <c r="BA42" i="1"/>
  <c r="BA72" i="1"/>
  <c r="BA77" i="1" s="1"/>
  <c r="BA85" i="1" s="1"/>
  <c r="BB1467" i="5"/>
  <c r="BB1466" i="5"/>
  <c r="T6" i="1"/>
  <c r="AO43" i="1"/>
  <c r="AO42" i="1"/>
  <c r="AO72" i="1"/>
  <c r="AO77" i="1" s="1"/>
  <c r="AO85" i="1" s="1"/>
  <c r="X1846" i="5" a="1"/>
  <c r="X1846" i="5" s="1"/>
  <c r="W1846" i="5" a="1"/>
  <c r="W1846" i="5" s="1"/>
  <c r="U1846" i="5" a="1"/>
  <c r="U1846" i="5" s="1"/>
  <c r="V1846" i="5" a="1"/>
  <c r="V1846" i="5" s="1"/>
  <c r="U1208" i="5" a="1"/>
  <c r="U1208" i="5" s="1"/>
  <c r="U1219" i="5" a="1"/>
  <c r="U1219" i="5" s="1"/>
  <c r="U1212" i="5" a="1"/>
  <c r="U1212" i="5" s="1"/>
  <c r="U911" i="5" a="1"/>
  <c r="U911" i="5" s="1"/>
  <c r="U801" i="5" a="1"/>
  <c r="U801" i="5" s="1"/>
  <c r="U532" i="5"/>
  <c r="U544" i="5"/>
  <c r="BR734" i="5"/>
  <c r="AV72" i="1"/>
  <c r="AV77" i="1" s="1"/>
  <c r="AV85" i="1" s="1"/>
  <c r="AV43" i="1"/>
  <c r="AV42" i="1"/>
  <c r="W1598" i="5" a="1"/>
  <c r="X746" i="5"/>
  <c r="X99" i="5"/>
  <c r="X1879" i="5" a="1"/>
  <c r="W1508" i="5" a="1"/>
  <c r="X94" i="5"/>
  <c r="W1213" i="5" a="1"/>
  <c r="W592" i="5"/>
  <c r="X159" i="5"/>
  <c r="X1849" i="5"/>
  <c r="X465" i="5"/>
  <c r="X1860" i="5"/>
  <c r="X463" i="5"/>
  <c r="X1634" i="5"/>
  <c r="X1660" i="5"/>
  <c r="X1572" i="5"/>
  <c r="X69" i="5"/>
  <c r="X126" i="5"/>
  <c r="X73" i="5"/>
  <c r="X75" i="5"/>
  <c r="X72" i="5"/>
  <c r="X71" i="5"/>
  <c r="X74" i="5"/>
  <c r="X277" i="5"/>
  <c r="X300" i="5"/>
  <c r="X220" i="5"/>
  <c r="X224" i="5" s="1" a="1"/>
  <c r="X247" i="5"/>
  <c r="X322" i="5"/>
  <c r="X243" i="5"/>
  <c r="X268" i="5"/>
  <c r="X256" i="5"/>
  <c r="X228" i="5"/>
  <c r="X232" i="5" s="1" a="1"/>
  <c r="X252" i="5"/>
  <c r="X264" i="5"/>
  <c r="X273" i="5"/>
  <c r="X280" i="5"/>
  <c r="X260" i="5"/>
  <c r="X348" i="5"/>
  <c r="X326" i="5"/>
  <c r="X321" i="5"/>
  <c r="X325" i="5"/>
  <c r="X572" i="5"/>
  <c r="X573" i="5"/>
  <c r="X547" i="5"/>
  <c r="X577" i="5"/>
  <c r="X896" i="5"/>
  <c r="X1063" i="5"/>
  <c r="X1064" i="5" s="1" a="1"/>
  <c r="X1081" i="5"/>
  <c r="X1082" i="5" s="1" a="1"/>
  <c r="X1077" i="5"/>
  <c r="X1076" i="5"/>
  <c r="X1072" i="5"/>
  <c r="X1073" i="5" s="1" a="1"/>
  <c r="X1153" i="5"/>
  <c r="X1154" i="5" s="1" a="1"/>
  <c r="X1174" i="5"/>
  <c r="X1173" i="5" s="1" a="1"/>
  <c r="X1185" i="5"/>
  <c r="X1181" i="5"/>
  <c r="X1177" i="5"/>
  <c r="X1472" i="5"/>
  <c r="X1471" i="5"/>
  <c r="X1482" i="5"/>
  <c r="X1447" i="5"/>
  <c r="X1456" i="5"/>
  <c r="X1564" i="5"/>
  <c r="X1519" i="5"/>
  <c r="X1520" i="5" s="1" a="1"/>
  <c r="X1511" i="5"/>
  <c r="X1512" i="5" s="1" a="1"/>
  <c r="X1531" i="5"/>
  <c r="X1539" i="5"/>
  <c r="X1552" i="5"/>
  <c r="X1631" i="5"/>
  <c r="X1557" i="5"/>
  <c r="X1645" i="5"/>
  <c r="X1657" i="5"/>
  <c r="X1698" i="5"/>
  <c r="X1648" i="5"/>
  <c r="X1857" i="5"/>
  <c r="V455" i="5"/>
  <c r="V188" i="5" a="1"/>
  <c r="X100" i="5"/>
  <c r="W1209" i="5" a="1"/>
  <c r="W622" i="5" a="1"/>
  <c r="V1598" i="5" a="1"/>
  <c r="V622" i="5" a="1"/>
  <c r="V216" i="5" a="1"/>
  <c r="X101" i="5"/>
  <c r="X95" i="5"/>
  <c r="X2111" i="5" a="1"/>
  <c r="W188" i="5" a="1"/>
  <c r="V1585" i="5" a="1"/>
  <c r="V196" i="5"/>
  <c r="X96" i="5"/>
  <c r="W910" i="5" a="1"/>
  <c r="V215" i="5" a="1"/>
  <c r="W800" i="5" a="1"/>
  <c r="V596" i="5"/>
  <c r="V1201" i="5" a="1"/>
  <c r="V205" i="5" a="1"/>
  <c r="X102" i="5"/>
  <c r="W1789" i="5" a="1"/>
  <c r="W1202" i="5" a="1"/>
  <c r="W216" i="5" a="1"/>
  <c r="V192" i="5" a="1"/>
  <c r="X97" i="5"/>
  <c r="Y750" i="5" a="1"/>
  <c r="U1209" i="5" a="1"/>
  <c r="U800" i="5" a="1"/>
  <c r="X1980" i="5" a="1"/>
  <c r="W206" i="5" a="1"/>
  <c r="V1508" i="5" a="1"/>
  <c r="X2079" i="5" a="1"/>
  <c r="W455" i="5"/>
  <c r="V617" i="5" a="1"/>
  <c r="X1893" i="5"/>
  <c r="W196" i="5"/>
  <c r="V1209" i="5" a="1"/>
  <c r="V606" i="5" a="1"/>
  <c r="X1911" i="5"/>
  <c r="X314" i="5" a="1"/>
  <c r="T348" i="5"/>
  <c r="W1585" i="5" a="1"/>
  <c r="W596" i="5"/>
  <c r="W215" i="5" a="1"/>
  <c r="X103" i="5"/>
  <c r="W1201" i="5" a="1"/>
  <c r="W205" i="5" a="1"/>
  <c r="V1213" i="5" a="1"/>
  <c r="X98" i="5"/>
  <c r="U1213" i="5" a="1"/>
  <c r="U910" i="5" a="1"/>
  <c r="W617" i="5" a="1"/>
  <c r="W192" i="5" a="1"/>
  <c r="V910" i="5" a="1"/>
  <c r="V206" i="5" a="1"/>
  <c r="X93" i="5"/>
  <c r="W606" i="5" a="1"/>
  <c r="V800" i="5" a="1"/>
  <c r="V1789" i="5" a="1"/>
  <c r="V1202" i="5" a="1"/>
  <c r="V592" i="5"/>
  <c r="X104" i="5"/>
  <c r="X1873" i="5"/>
  <c r="X1870" i="5"/>
  <c r="V96" i="5"/>
  <c r="U1634" i="5"/>
  <c r="U163" i="5"/>
  <c r="V100" i="5"/>
  <c r="V94" i="5"/>
  <c r="W94" i="5"/>
  <c r="V463" i="5"/>
  <c r="W1857" i="5"/>
  <c r="W1648" i="5"/>
  <c r="W1698" i="5"/>
  <c r="W1657" i="5"/>
  <c r="W1645" i="5"/>
  <c r="W1557" i="5"/>
  <c r="W1631" i="5"/>
  <c r="W1552" i="5"/>
  <c r="W1531" i="5"/>
  <c r="W1472" i="5"/>
  <c r="W1539" i="5"/>
  <c r="W1511" i="5"/>
  <c r="W1512" i="5" s="1" a="1"/>
  <c r="W1471" i="5"/>
  <c r="W1482" i="5"/>
  <c r="W1456" i="5"/>
  <c r="W1519" i="5"/>
  <c r="W1520" i="5" s="1" a="1"/>
  <c r="W1564" i="5"/>
  <c r="W1447" i="5"/>
  <c r="W1177" i="5"/>
  <c r="W1181" i="5"/>
  <c r="W1185" i="5"/>
  <c r="W1174" i="5"/>
  <c r="W1173" i="5" s="1" a="1"/>
  <c r="W1072" i="5"/>
  <c r="W1073" i="5" s="1" a="1"/>
  <c r="W1076" i="5"/>
  <c r="W1153" i="5"/>
  <c r="W1154" i="5" s="1" a="1"/>
  <c r="W1077" i="5"/>
  <c r="W1081" i="5"/>
  <c r="W1082" i="5" s="1" a="1"/>
  <c r="W1063" i="5"/>
  <c r="W1064" i="5" s="1" a="1"/>
  <c r="W896" i="5"/>
  <c r="W577" i="5"/>
  <c r="W547" i="5"/>
  <c r="W573" i="5"/>
  <c r="W572" i="5"/>
  <c r="W322" i="5"/>
  <c r="W325" i="5"/>
  <c r="W321" i="5"/>
  <c r="W326" i="5"/>
  <c r="W348" i="5"/>
  <c r="W260" i="5"/>
  <c r="W280" i="5"/>
  <c r="W273" i="5"/>
  <c r="W264" i="5"/>
  <c r="W252" i="5"/>
  <c r="W228" i="5"/>
  <c r="W232" i="5" s="1" a="1"/>
  <c r="W256" i="5"/>
  <c r="W268" i="5"/>
  <c r="W243" i="5"/>
  <c r="W247" i="5"/>
  <c r="W220" i="5"/>
  <c r="W224" i="5" s="1" a="1"/>
  <c r="W300" i="5"/>
  <c r="W277" i="5"/>
  <c r="W74" i="5"/>
  <c r="W71" i="5"/>
  <c r="W72" i="5"/>
  <c r="W75" i="5"/>
  <c r="W73" i="5"/>
  <c r="W126" i="5"/>
  <c r="W69" i="5"/>
  <c r="U1660" i="5"/>
  <c r="U167" i="5"/>
  <c r="U1860" i="5"/>
  <c r="V95" i="5"/>
  <c r="U465" i="5"/>
  <c r="W1572" i="5"/>
  <c r="V99" i="5"/>
  <c r="U463" i="5"/>
  <c r="U1849" i="5"/>
  <c r="W99" i="5"/>
  <c r="V104" i="5"/>
  <c r="W1660" i="5"/>
  <c r="W104" i="5"/>
  <c r="U117" i="5"/>
  <c r="W465" i="5"/>
  <c r="W1849" i="5"/>
  <c r="V1857" i="5"/>
  <c r="V1648" i="5"/>
  <c r="V1698" i="5"/>
  <c r="V1657" i="5"/>
  <c r="V1557" i="5"/>
  <c r="V1631" i="5"/>
  <c r="V1645" i="5"/>
  <c r="V1552" i="5"/>
  <c r="V1531" i="5"/>
  <c r="V1539" i="5"/>
  <c r="V1511" i="5"/>
  <c r="V1512" i="5" s="1" a="1"/>
  <c r="V1564" i="5"/>
  <c r="V1472" i="5"/>
  <c r="V1519" i="5"/>
  <c r="V1520" i="5" s="1" a="1"/>
  <c r="V1447" i="5"/>
  <c r="V1471" i="5"/>
  <c r="V1482" i="5"/>
  <c r="V1456" i="5"/>
  <c r="V1177" i="5"/>
  <c r="V1181" i="5"/>
  <c r="V1185" i="5"/>
  <c r="V1174" i="5"/>
  <c r="V1173" i="5" s="1" a="1"/>
  <c r="V1153" i="5"/>
  <c r="V1154" i="5" s="1" a="1"/>
  <c r="V1072" i="5"/>
  <c r="V1073" i="5" s="1" a="1"/>
  <c r="V1076" i="5"/>
  <c r="V1077" i="5"/>
  <c r="V1081" i="5"/>
  <c r="V1082" i="5" s="1" a="1"/>
  <c r="V1063" i="5"/>
  <c r="V1064" i="5" s="1" a="1"/>
  <c r="V896" i="5"/>
  <c r="V572" i="5"/>
  <c r="V577" i="5"/>
  <c r="V547" i="5"/>
  <c r="V573" i="5"/>
  <c r="V322" i="5"/>
  <c r="V325" i="5"/>
  <c r="V321" i="5"/>
  <c r="V326" i="5"/>
  <c r="V348" i="5"/>
  <c r="V260" i="5"/>
  <c r="V280" i="5"/>
  <c r="V273" i="5"/>
  <c r="V264" i="5"/>
  <c r="V252" i="5"/>
  <c r="V228" i="5"/>
  <c r="V232" i="5" s="1" a="1"/>
  <c r="V256" i="5"/>
  <c r="V268" i="5"/>
  <c r="V243" i="5"/>
  <c r="V247" i="5"/>
  <c r="V220" i="5"/>
  <c r="V224" i="5" s="1" a="1"/>
  <c r="V300" i="5"/>
  <c r="V277" i="5"/>
  <c r="V126" i="5"/>
  <c r="V69" i="5"/>
  <c r="V74" i="5"/>
  <c r="V71" i="5"/>
  <c r="V72" i="5"/>
  <c r="V75" i="5"/>
  <c r="V73" i="5"/>
  <c r="W93" i="5"/>
  <c r="V98" i="5"/>
  <c r="U151" i="5"/>
  <c r="W463" i="5"/>
  <c r="W1860" i="5"/>
  <c r="W98" i="5"/>
  <c r="V93" i="5"/>
  <c r="V103" i="5"/>
  <c r="U155" i="5"/>
  <c r="W103" i="5"/>
  <c r="U116" i="5"/>
  <c r="V1634" i="5"/>
  <c r="W1911" i="5"/>
  <c r="V159" i="5"/>
  <c r="V1572" i="5"/>
  <c r="W1893" i="5"/>
  <c r="V1911" i="5"/>
  <c r="V1893" i="5"/>
  <c r="U115" i="5"/>
  <c r="V1660" i="5"/>
  <c r="V1860" i="5"/>
  <c r="W97" i="5"/>
  <c r="V102" i="5"/>
  <c r="U111" i="5"/>
  <c r="W159" i="5"/>
  <c r="W102" i="5"/>
  <c r="U110" i="5"/>
  <c r="U1572" i="5"/>
  <c r="V465" i="5"/>
  <c r="V1849" i="5"/>
  <c r="W96" i="5"/>
  <c r="V97" i="5"/>
  <c r="U109" i="5"/>
  <c r="W95" i="5"/>
  <c r="W101" i="5"/>
  <c r="V101" i="5"/>
  <c r="W1634" i="5"/>
  <c r="W100" i="5"/>
  <c r="U1857" i="5"/>
  <c r="U1788" i="5"/>
  <c r="U1789" i="5" s="1" a="1"/>
  <c r="U1648" i="5"/>
  <c r="U1698" i="5"/>
  <c r="U1657" i="5"/>
  <c r="U1645" i="5"/>
  <c r="U1594" i="5"/>
  <c r="U1580" i="5"/>
  <c r="U1564" i="5"/>
  <c r="U1597" i="5"/>
  <c r="U1584" i="5"/>
  <c r="U1557" i="5"/>
  <c r="U1631" i="5"/>
  <c r="U1531" i="5"/>
  <c r="U1472" i="5"/>
  <c r="U1592" i="5"/>
  <c r="U1552" i="5"/>
  <c r="U1539" i="5"/>
  <c r="U1511" i="5"/>
  <c r="U1512" i="5" s="1" a="1"/>
  <c r="U1471" i="5"/>
  <c r="U1519" i="5"/>
  <c r="U1520" i="5" s="1" a="1"/>
  <c r="U1507" i="5"/>
  <c r="U1508" i="5" s="1" a="1"/>
  <c r="U1456" i="5"/>
  <c r="U1482" i="5"/>
  <c r="U1447" i="5"/>
  <c r="U1499" i="5"/>
  <c r="U1177" i="5"/>
  <c r="U1181" i="5"/>
  <c r="U1185" i="5"/>
  <c r="U1174" i="5"/>
  <c r="U1173" i="5" s="1" a="1"/>
  <c r="U1063" i="5"/>
  <c r="U1064" i="5" s="1" a="1"/>
  <c r="U1072" i="5"/>
  <c r="U1073" i="5" s="1" a="1"/>
  <c r="U1076" i="5"/>
  <c r="U1153" i="5"/>
  <c r="U1154" i="5" s="1" a="1"/>
  <c r="U1077" i="5"/>
  <c r="U1081" i="5"/>
  <c r="U1082" i="5" s="1" a="1"/>
  <c r="U896" i="5"/>
  <c r="U635" i="5"/>
  <c r="U661" i="5"/>
  <c r="U652" i="5"/>
  <c r="U620" i="5"/>
  <c r="U591" i="5"/>
  <c r="U621" i="5"/>
  <c r="U622" i="5" s="1" a="1"/>
  <c r="U610" i="5"/>
  <c r="U611" i="5"/>
  <c r="U595" i="5"/>
  <c r="U628" i="5"/>
  <c r="U612" i="5"/>
  <c r="U616" i="5"/>
  <c r="U617" i="5" s="1" a="1"/>
  <c r="U603" i="5"/>
  <c r="U604" i="5"/>
  <c r="U605" i="5"/>
  <c r="U587" i="5"/>
  <c r="U572" i="5"/>
  <c r="U577" i="5"/>
  <c r="U547" i="5"/>
  <c r="U573" i="5"/>
  <c r="U491" i="5"/>
  <c r="U449" i="5"/>
  <c r="U454" i="5"/>
  <c r="U409" i="5"/>
  <c r="U395" i="5"/>
  <c r="U402" i="5"/>
  <c r="U366" i="5"/>
  <c r="U322" i="5"/>
  <c r="U417" i="5"/>
  <c r="U373" i="5"/>
  <c r="U379" i="5"/>
  <c r="U325" i="5"/>
  <c r="U321" i="5"/>
  <c r="U326" i="5"/>
  <c r="U348" i="5"/>
  <c r="U347" i="5"/>
  <c r="U387" i="5"/>
  <c r="U191" i="5"/>
  <c r="U174" i="5"/>
  <c r="U171" i="5"/>
  <c r="U260" i="5"/>
  <c r="U180" i="5"/>
  <c r="U280" i="5"/>
  <c r="U273" i="5"/>
  <c r="U211" i="5"/>
  <c r="U216" i="5" s="1" a="1"/>
  <c r="U201" i="5"/>
  <c r="U206" i="5" s="1" a="1"/>
  <c r="U264" i="5"/>
  <c r="U252" i="5"/>
  <c r="U228" i="5"/>
  <c r="U256" i="5"/>
  <c r="U195" i="5"/>
  <c r="U268" i="5"/>
  <c r="U243" i="5"/>
  <c r="U210" i="5"/>
  <c r="U200" i="5"/>
  <c r="U247" i="5"/>
  <c r="U220" i="5"/>
  <c r="U224" i="5" s="1" a="1"/>
  <c r="U300" i="5"/>
  <c r="U277" i="5"/>
  <c r="U126" i="5"/>
  <c r="U69" i="5"/>
  <c r="U177" i="5"/>
  <c r="U74" i="5"/>
  <c r="U187" i="5"/>
  <c r="U71" i="5"/>
  <c r="U72" i="5"/>
  <c r="U75" i="5"/>
  <c r="U73" i="5"/>
  <c r="U159" i="5"/>
  <c r="U1911" i="5"/>
  <c r="U103" i="5"/>
  <c r="U98" i="5"/>
  <c r="U93" i="5"/>
  <c r="U104" i="5"/>
  <c r="U100" i="5"/>
  <c r="U99" i="5"/>
  <c r="U95" i="5"/>
  <c r="U94" i="5"/>
  <c r="U101" i="5"/>
  <c r="U96" i="5"/>
  <c r="U102" i="5"/>
  <c r="U1893" i="5"/>
  <c r="U97" i="5"/>
  <c r="U1202" i="5" a="1"/>
  <c r="U1201" i="5" a="1"/>
  <c r="U232" i="5" a="1"/>
  <c r="U215" i="5" a="1"/>
  <c r="U205" i="5" a="1"/>
  <c r="U65" i="1" l="1"/>
  <c r="V65" i="1" s="1"/>
  <c r="W65" i="1" s="1"/>
  <c r="X65" i="1" s="1"/>
  <c r="Y65" i="1" s="1"/>
  <c r="Z65" i="1" s="1"/>
  <c r="AA65" i="1" s="1"/>
  <c r="AB65" i="1" s="1"/>
  <c r="AC65" i="1" s="1"/>
  <c r="AD65" i="1" s="1"/>
  <c r="AE65" i="1" s="1"/>
  <c r="AF65" i="1" s="1"/>
  <c r="AG65" i="1" s="1"/>
  <c r="AH65" i="1" s="1"/>
  <c r="AI65" i="1" s="1"/>
  <c r="U205" i="5"/>
  <c r="U215" i="5"/>
  <c r="U232" i="5"/>
  <c r="U1201" i="5"/>
  <c r="U1203" i="5" s="1"/>
  <c r="U1205" i="5" s="1"/>
  <c r="U1202" i="5"/>
  <c r="U105" i="5"/>
  <c r="U160" i="5"/>
  <c r="U129" i="5"/>
  <c r="U130" i="5" s="1"/>
  <c r="U288" i="5"/>
  <c r="U315" i="5"/>
  <c r="U224" i="5"/>
  <c r="U202" i="5"/>
  <c r="U212" i="5"/>
  <c r="U248" i="5"/>
  <c r="U265" i="5"/>
  <c r="U261" i="5"/>
  <c r="U257" i="5"/>
  <c r="U206" i="5"/>
  <c r="U216" i="5"/>
  <c r="U283" i="5"/>
  <c r="U274" i="5"/>
  <c r="U287" i="5"/>
  <c r="U269" i="5"/>
  <c r="U327" i="5"/>
  <c r="U332" i="5" a="1"/>
  <c r="U332" i="5" s="1"/>
  <c r="U574" i="5"/>
  <c r="U548" i="5"/>
  <c r="U553" i="5" s="1"/>
  <c r="U552" i="5"/>
  <c r="U578" i="5"/>
  <c r="U617" i="5"/>
  <c r="U629" i="5"/>
  <c r="U613" i="5"/>
  <c r="U622" i="5"/>
  <c r="U1082" i="5"/>
  <c r="U1154" i="5"/>
  <c r="U1073" i="5"/>
  <c r="U1064" i="5"/>
  <c r="U1173" i="5"/>
  <c r="U1500" i="5"/>
  <c r="U1450" i="5"/>
  <c r="U1485" i="5"/>
  <c r="U1459" i="5"/>
  <c r="U1508" i="5"/>
  <c r="U1520" i="5"/>
  <c r="U1512" i="5"/>
  <c r="U1542" i="5"/>
  <c r="U1543" i="5" s="1"/>
  <c r="U1553" i="5"/>
  <c r="U1593" i="5"/>
  <c r="U1475" i="5"/>
  <c r="U1558" i="5"/>
  <c r="U1567" i="5"/>
  <c r="U1568" i="5" s="1"/>
  <c r="U1581" i="5"/>
  <c r="U1789" i="5"/>
  <c r="V471" i="5"/>
  <c r="U1573" i="5"/>
  <c r="U108" i="5" a="1"/>
  <c r="U108" i="5" s="1"/>
  <c r="W160" i="5"/>
  <c r="V1573" i="5"/>
  <c r="V160" i="5"/>
  <c r="U114" i="5" a="1"/>
  <c r="U114" i="5" s="1"/>
  <c r="V105" i="5"/>
  <c r="W470" i="5"/>
  <c r="W105" i="5"/>
  <c r="V129" i="5"/>
  <c r="V130" i="5" s="1"/>
  <c r="V315" i="5"/>
  <c r="V224" i="5"/>
  <c r="V248" i="5"/>
  <c r="V265" i="5"/>
  <c r="V232" i="5"/>
  <c r="V261" i="5"/>
  <c r="V257" i="5"/>
  <c r="V283" i="5"/>
  <c r="V274" i="5"/>
  <c r="V287" i="5"/>
  <c r="V288" i="5" s="1"/>
  <c r="V269" i="5"/>
  <c r="V327" i="5"/>
  <c r="V332" i="5" a="1"/>
  <c r="V332" i="5" s="1"/>
  <c r="V574" i="5"/>
  <c r="V548" i="5"/>
  <c r="V553" i="5" s="1"/>
  <c r="V552" i="5"/>
  <c r="V578" i="5"/>
  <c r="V1064" i="5"/>
  <c r="V1082" i="5"/>
  <c r="V1073" i="5"/>
  <c r="V1154" i="5"/>
  <c r="V1173" i="5"/>
  <c r="V1459" i="5"/>
  <c r="V1485" i="5"/>
  <c r="V1450" i="5"/>
  <c r="V1520" i="5"/>
  <c r="V1475" i="5"/>
  <c r="V1567" i="5"/>
  <c r="V1568" i="5" s="1"/>
  <c r="V1512" i="5"/>
  <c r="V1542" i="5"/>
  <c r="V1543" i="5" s="1"/>
  <c r="V1553" i="5"/>
  <c r="V1558" i="5"/>
  <c r="W471" i="5"/>
  <c r="U470" i="5"/>
  <c r="W1573" i="5"/>
  <c r="U471" i="5"/>
  <c r="U168" i="5"/>
  <c r="W129" i="5"/>
  <c r="W130" i="5" s="1"/>
  <c r="W288" i="5"/>
  <c r="W315" i="5"/>
  <c r="W224" i="5"/>
  <c r="W248" i="5"/>
  <c r="W265" i="5"/>
  <c r="W232" i="5"/>
  <c r="W261" i="5"/>
  <c r="W257" i="5"/>
  <c r="W283" i="5"/>
  <c r="W274" i="5"/>
  <c r="W287" i="5"/>
  <c r="W269" i="5"/>
  <c r="W327" i="5"/>
  <c r="W574" i="5"/>
  <c r="W548" i="5"/>
  <c r="W553" i="5" s="1"/>
  <c r="W552" i="5"/>
  <c r="W578" i="5"/>
  <c r="W1064" i="5"/>
  <c r="W1082" i="5"/>
  <c r="W1154" i="5"/>
  <c r="W1073" i="5"/>
  <c r="W1173" i="5"/>
  <c r="W1450" i="5"/>
  <c r="W1567" i="5"/>
  <c r="W1568" i="5" s="1"/>
  <c r="W1520" i="5"/>
  <c r="W1459" i="5"/>
  <c r="W1485" i="5"/>
  <c r="W1512" i="5"/>
  <c r="W1542" i="5"/>
  <c r="W1543" i="5" s="1"/>
  <c r="W1475" i="5"/>
  <c r="W1553" i="5"/>
  <c r="W1558" i="5"/>
  <c r="V470" i="5"/>
  <c r="V1202" i="5"/>
  <c r="V1789" i="5"/>
  <c r="V800" i="5"/>
  <c r="W606" i="5"/>
  <c r="X105" i="5"/>
  <c r="V206" i="5"/>
  <c r="V910" i="5"/>
  <c r="W192" i="5"/>
  <c r="W617" i="5"/>
  <c r="U910" i="5"/>
  <c r="U1213" i="5"/>
  <c r="V1213" i="5"/>
  <c r="W205" i="5"/>
  <c r="W1201" i="5"/>
  <c r="W215" i="5"/>
  <c r="W1585" i="5"/>
  <c r="X314" i="5"/>
  <c r="X315" i="5" s="1"/>
  <c r="V606" i="5"/>
  <c r="V1209" i="5"/>
  <c r="V617" i="5"/>
  <c r="X2079" i="5"/>
  <c r="V1508" i="5"/>
  <c r="W206" i="5"/>
  <c r="X1980" i="5"/>
  <c r="U800" i="5"/>
  <c r="U1209" i="5"/>
  <c r="Y750" i="5"/>
  <c r="V192" i="5"/>
  <c r="W216" i="5"/>
  <c r="W1202" i="5"/>
  <c r="W1789" i="5"/>
  <c r="V205" i="5"/>
  <c r="V1201" i="5"/>
  <c r="V1203" i="5" s="1"/>
  <c r="V1205" i="5" s="1"/>
  <c r="W800" i="5"/>
  <c r="V215" i="5"/>
  <c r="W910" i="5"/>
  <c r="V1585" i="5"/>
  <c r="W188" i="5"/>
  <c r="X2111" i="5"/>
  <c r="V216" i="5"/>
  <c r="V622" i="5"/>
  <c r="V1598" i="5"/>
  <c r="W622" i="5"/>
  <c r="W1209" i="5"/>
  <c r="V188" i="5"/>
  <c r="X1558" i="5"/>
  <c r="X1553" i="5"/>
  <c r="X1542" i="5"/>
  <c r="X1543" i="5" s="1"/>
  <c r="X1512" i="5"/>
  <c r="X1520" i="5"/>
  <c r="X1567" i="5"/>
  <c r="X1568" i="5" s="1"/>
  <c r="X1459" i="5"/>
  <c r="X1450" i="5"/>
  <c r="X1485" i="5"/>
  <c r="X1475" i="5"/>
  <c r="X1173" i="5"/>
  <c r="X1154" i="5"/>
  <c r="X1073" i="5"/>
  <c r="X1082" i="5"/>
  <c r="X1064" i="5"/>
  <c r="X578" i="5"/>
  <c r="X548" i="5"/>
  <c r="X553" i="5" s="1"/>
  <c r="X552" i="5"/>
  <c r="X574" i="5"/>
  <c r="X327" i="5"/>
  <c r="X269" i="5"/>
  <c r="X283" i="5"/>
  <c r="X274" i="5"/>
  <c r="X287" i="5"/>
  <c r="X288" i="5" s="1"/>
  <c r="X261" i="5"/>
  <c r="X257" i="5"/>
  <c r="X232" i="5"/>
  <c r="X265" i="5"/>
  <c r="X248" i="5"/>
  <c r="X224" i="5"/>
  <c r="X129" i="5"/>
  <c r="X130" i="5" s="1"/>
  <c r="X1573" i="5"/>
  <c r="X470" i="5"/>
  <c r="X471" i="5"/>
  <c r="X160" i="5"/>
  <c r="W1213" i="5"/>
  <c r="W1508" i="5"/>
  <c r="X1879" i="5"/>
  <c r="X755" i="5"/>
  <c r="X767" i="5" s="1"/>
  <c r="X773" i="5" s="1"/>
  <c r="W1598" i="5"/>
  <c r="V47" i="1"/>
  <c r="U48" i="1"/>
  <c r="U53" i="1" s="1"/>
  <c r="AK1031" i="5"/>
  <c r="AV1025" i="5"/>
  <c r="L1617" i="5"/>
  <c r="Y8" i="5"/>
  <c r="Y8" i="2"/>
  <c r="Y9" i="1"/>
  <c r="Y9" i="5" s="1"/>
  <c r="Z8" i="1"/>
  <c r="X1867" i="5" a="1"/>
  <c r="X1867" i="5" s="1"/>
  <c r="X1243" i="5"/>
  <c r="Z790" i="5"/>
  <c r="AA788" i="5"/>
  <c r="AJ65" i="1"/>
  <c r="AK65" i="1" s="1"/>
  <c r="AL65" i="1" s="1"/>
  <c r="AM65" i="1" s="1"/>
  <c r="AN65" i="1" s="1"/>
  <c r="AO65" i="1" s="1"/>
  <c r="AP65" i="1" s="1"/>
  <c r="AQ65" i="1" s="1"/>
  <c r="AR65" i="1" s="1"/>
  <c r="AS65" i="1" s="1"/>
  <c r="AT65" i="1" s="1"/>
  <c r="AU65" i="1" s="1"/>
  <c r="AV65" i="1" s="1"/>
  <c r="AW65" i="1" s="1"/>
  <c r="AX65" i="1" s="1"/>
  <c r="AY65" i="1" s="1"/>
  <c r="AZ65" i="1" s="1"/>
  <c r="BA65" i="1" s="1"/>
  <c r="BB65" i="1" s="1"/>
  <c r="BC65" i="1" s="1"/>
  <c r="BD65" i="1" s="1"/>
  <c r="BE65" i="1" s="1"/>
  <c r="BF65" i="1" s="1"/>
  <c r="BG65" i="1" s="1"/>
  <c r="BH65" i="1" s="1"/>
  <c r="BI65" i="1" s="1"/>
  <c r="BJ65" i="1" s="1"/>
  <c r="BK65" i="1" s="1"/>
  <c r="BL65" i="1" s="1"/>
  <c r="BM65" i="1" s="1"/>
  <c r="BN65" i="1" s="1"/>
  <c r="BO65" i="1" s="1"/>
  <c r="BP65" i="1" s="1"/>
  <c r="BQ65" i="1" s="1"/>
  <c r="BR65" i="1" s="1"/>
  <c r="BS65" i="1" s="1"/>
  <c r="BT65" i="1" s="1"/>
  <c r="BU65" i="1" s="1"/>
  <c r="BV65" i="1" s="1"/>
  <c r="BW65" i="1" s="1"/>
  <c r="BX65" i="1" s="1"/>
  <c r="BY65" i="1" s="1"/>
  <c r="BZ65" i="1" s="1"/>
  <c r="CA65" i="1" s="1"/>
  <c r="CB65" i="1" s="1"/>
  <c r="CC65" i="1" s="1"/>
  <c r="CD65" i="1" s="1"/>
  <c r="CE65" i="1" s="1"/>
  <c r="CF65" i="1" s="1"/>
  <c r="CG65" i="1" s="1"/>
  <c r="CH65" i="1" s="1"/>
  <c r="CI65" i="1" s="1"/>
  <c r="CJ65" i="1" s="1"/>
  <c r="CK65" i="1" s="1"/>
  <c r="CL65" i="1" s="1"/>
  <c r="CM65" i="1" s="1"/>
  <c r="CN65" i="1" s="1"/>
  <c r="Y6" i="5"/>
  <c r="Y6" i="2"/>
  <c r="T64" i="1"/>
  <c r="T4" i="5"/>
  <c r="T4" i="2"/>
  <c r="AN1031" i="5"/>
  <c r="AY1025" i="5"/>
  <c r="L1" i="5"/>
  <c r="L1" i="2"/>
  <c r="AF1031" i="5"/>
  <c r="AQ1025" i="5"/>
  <c r="V1262" i="5"/>
  <c r="W1262" i="5" s="1"/>
  <c r="X1262" i="5" s="1"/>
  <c r="U1263" i="5"/>
  <c r="AG1031" i="5"/>
  <c r="AR1025" i="5"/>
  <c r="X1535" i="5"/>
  <c r="Z1401" i="5"/>
  <c r="Y1400" i="5"/>
  <c r="Y1402" i="5"/>
  <c r="W202" i="5"/>
  <c r="V2112" i="5"/>
  <c r="U2113" i="5"/>
  <c r="Y3" i="5"/>
  <c r="Y3" i="2"/>
  <c r="Y4" i="1"/>
  <c r="V1226" i="5"/>
  <c r="X1403" i="5"/>
  <c r="P463" i="5"/>
  <c r="P465" i="5" s="1"/>
  <c r="O465" i="5"/>
  <c r="W212" i="5"/>
  <c r="Y1" i="2"/>
  <c r="Y1" i="5"/>
  <c r="W1535" i="5"/>
  <c r="U1226" i="5"/>
  <c r="W1223" i="5"/>
  <c r="W1220" i="5" s="1"/>
  <c r="U1223" i="5"/>
  <c r="V1223" i="5"/>
  <c r="V1220" i="5" s="1"/>
  <c r="V569" i="5"/>
  <c r="W565" i="5"/>
  <c r="W568" i="5" s="1"/>
  <c r="Y5" i="5"/>
  <c r="Y5" i="2"/>
  <c r="Y1255" i="5"/>
  <c r="Y1258" i="5" s="1"/>
  <c r="W2081" i="5"/>
  <c r="P69" i="5"/>
  <c r="T6" i="2"/>
  <c r="T6" i="5"/>
  <c r="AO1031" i="5"/>
  <c r="AZ1025" i="5"/>
  <c r="Y1638" i="5"/>
  <c r="Y1639" i="5" s="1"/>
  <c r="Y1534" i="5"/>
  <c r="Y1427" i="5"/>
  <c r="Y1428" i="5" s="1"/>
  <c r="Y1417" i="5"/>
  <c r="Y1418" i="5" s="1"/>
  <c r="Y1234" i="5"/>
  <c r="Y1235" i="5" s="1"/>
  <c r="Y1252" i="5"/>
  <c r="Y758" i="5"/>
  <c r="Y759" i="5"/>
  <c r="Y760" i="5"/>
  <c r="Y761" i="5"/>
  <c r="Y762" i="5"/>
  <c r="Y763" i="5"/>
  <c r="Y764" i="5"/>
  <c r="Y756" i="5"/>
  <c r="Y757" i="5"/>
  <c r="Y184" i="5"/>
  <c r="Y134" i="5"/>
  <c r="Y135" i="5" s="1"/>
  <c r="Y139" i="5"/>
  <c r="Y140" i="5" s="1"/>
  <c r="Z144" i="5"/>
  <c r="Z145" i="5" s="1"/>
  <c r="Y122" i="5"/>
  <c r="Y123" i="5" s="1"/>
  <c r="Y148" i="5"/>
  <c r="Z2" i="5"/>
  <c r="Z5" i="1"/>
  <c r="Z6" i="1" s="1"/>
  <c r="Z1" i="1"/>
  <c r="Z3" i="1"/>
  <c r="Z2" i="2"/>
  <c r="AA2" i="1"/>
  <c r="W772" i="5"/>
  <c r="V774" i="5"/>
  <c r="W751" i="5" s="1"/>
  <c r="W752" i="5" s="1"/>
  <c r="X739" i="5"/>
  <c r="W741" i="5"/>
  <c r="AM1031" i="5"/>
  <c r="AX1025" i="5"/>
  <c r="V202" i="5"/>
  <c r="AP1031" i="5"/>
  <c r="BA1025" i="5"/>
  <c r="V212" i="5"/>
  <c r="AL1031" i="5"/>
  <c r="AW1025" i="5"/>
  <c r="J1" i="5"/>
  <c r="J1" i="2"/>
  <c r="V613" i="5"/>
  <c r="X4" i="2"/>
  <c r="X4" i="5"/>
  <c r="W1226" i="5"/>
  <c r="M2" i="5"/>
  <c r="M2" i="2"/>
  <c r="N2" i="1"/>
  <c r="M1" i="1"/>
  <c r="AJ1031" i="5"/>
  <c r="AU1025" i="5"/>
  <c r="AG740" i="5"/>
  <c r="AH740" i="5" s="1"/>
  <c r="AI740" i="5" s="1"/>
  <c r="AJ740" i="5" s="1"/>
  <c r="AK740" i="5" s="1"/>
  <c r="AL740" i="5" s="1"/>
  <c r="AM740" i="5" s="1"/>
  <c r="AN740" i="5" s="1"/>
  <c r="AO740" i="5" s="1"/>
  <c r="AP740" i="5" s="1"/>
  <c r="AQ740" i="5" s="1"/>
  <c r="AR740" i="5" s="1"/>
  <c r="AS740" i="5" s="1"/>
  <c r="AT740" i="5" s="1"/>
  <c r="AU740" i="5" s="1"/>
  <c r="AV740" i="5" s="1"/>
  <c r="AW740" i="5" s="1"/>
  <c r="AX740" i="5" s="1"/>
  <c r="AY740" i="5" s="1"/>
  <c r="AZ740" i="5" s="1"/>
  <c r="BA740" i="5" s="1"/>
  <c r="BB740" i="5" s="1"/>
  <c r="BC740" i="5" s="1"/>
  <c r="BD740" i="5" s="1"/>
  <c r="BE740" i="5" s="1"/>
  <c r="BF740" i="5" s="1"/>
  <c r="BG740" i="5" s="1"/>
  <c r="BH740" i="5" s="1"/>
  <c r="BI740" i="5" s="1"/>
  <c r="BJ740" i="5" s="1"/>
  <c r="BK740" i="5" s="1"/>
  <c r="BL740" i="5" s="1"/>
  <c r="BM740" i="5" s="1"/>
  <c r="BN740" i="5" s="1"/>
  <c r="BO740" i="5" s="1"/>
  <c r="BP740" i="5" s="1"/>
  <c r="BQ740" i="5" s="1"/>
  <c r="BR740" i="5" s="1"/>
  <c r="BS740" i="5" s="1"/>
  <c r="BT740" i="5" s="1"/>
  <c r="BU740" i="5" s="1"/>
  <c r="BV740" i="5" s="1"/>
  <c r="BW740" i="5" s="1"/>
  <c r="BX740" i="5" s="1"/>
  <c r="BY740" i="5" s="1"/>
  <c r="BZ740" i="5" s="1"/>
  <c r="CA740" i="5" s="1"/>
  <c r="CB740" i="5" s="1"/>
  <c r="CC740" i="5" s="1"/>
  <c r="CD740" i="5" s="1"/>
  <c r="CE740" i="5" s="1"/>
  <c r="CF740" i="5" s="1"/>
  <c r="CG740" i="5" s="1"/>
  <c r="CH740" i="5" s="1"/>
  <c r="CI740" i="5" s="1"/>
  <c r="CJ740" i="5" s="1"/>
  <c r="CK740" i="5" s="1"/>
  <c r="CL740" i="5" s="1"/>
  <c r="CM740" i="5" s="1"/>
  <c r="CN740" i="5" s="1"/>
  <c r="U1535" i="5"/>
  <c r="X1592" i="5" a="1"/>
  <c r="X1592" i="5" s="1"/>
  <c r="X1593" i="5" s="1"/>
  <c r="X1594" i="5" a="1"/>
  <c r="X1594" i="5" s="1"/>
  <c r="X1580" i="5" a="1"/>
  <c r="X1580" i="5" s="1"/>
  <c r="X1581" i="5" s="1"/>
  <c r="X1788" i="5" a="1"/>
  <c r="X1788" i="5" s="1"/>
  <c r="X1597" i="5" a="1"/>
  <c r="X1597" i="5" s="1"/>
  <c r="X1499" i="5" a="1"/>
  <c r="X1499" i="5" s="1"/>
  <c r="X1500" i="5" s="1"/>
  <c r="X1584" i="5" a="1"/>
  <c r="X1584" i="5" s="1"/>
  <c r="X1507" i="5" a="1"/>
  <c r="X1507" i="5" s="1"/>
  <c r="X1212" i="5" a="1"/>
  <c r="X1212" i="5" s="1"/>
  <c r="X1208" i="5" a="1"/>
  <c r="X1208" i="5" s="1"/>
  <c r="X1219" i="5" a="1"/>
  <c r="X1219" i="5" s="1"/>
  <c r="X911" i="5" a="1"/>
  <c r="X911" i="5" s="1"/>
  <c r="X801" i="5" a="1"/>
  <c r="X801" i="5" s="1"/>
  <c r="X661" i="5" a="1"/>
  <c r="X661" i="5" s="1"/>
  <c r="X652" i="5" a="1"/>
  <c r="X652" i="5" s="1"/>
  <c r="X616" i="5" a="1"/>
  <c r="X616" i="5" s="1"/>
  <c r="X603" i="5" a="1"/>
  <c r="X603" i="5" s="1"/>
  <c r="X604" i="5" a="1"/>
  <c r="X604" i="5" s="1"/>
  <c r="X605" i="5" a="1"/>
  <c r="X605" i="5" s="1"/>
  <c r="X635" i="5" a="1"/>
  <c r="X635" i="5" s="1"/>
  <c r="X620" i="5" a="1"/>
  <c r="X620" i="5" s="1"/>
  <c r="X591" i="5" a="1"/>
  <c r="X591" i="5" s="1"/>
  <c r="X621" i="5" a="1"/>
  <c r="X621" i="5" s="1"/>
  <c r="X610" i="5" a="1"/>
  <c r="X610" i="5" s="1"/>
  <c r="X613" i="5" s="1"/>
  <c r="X611" i="5" a="1"/>
  <c r="X611" i="5" s="1"/>
  <c r="X595" i="5" a="1"/>
  <c r="X595" i="5" s="1"/>
  <c r="X628" i="5" a="1"/>
  <c r="X628" i="5" s="1"/>
  <c r="X629" i="5" s="1"/>
  <c r="X612" i="5" a="1"/>
  <c r="X612" i="5" s="1"/>
  <c r="X491" i="5" a="1"/>
  <c r="X491" i="5" s="1"/>
  <c r="X449" i="5" a="1"/>
  <c r="X449" i="5" s="1"/>
  <c r="X454" i="5" a="1"/>
  <c r="X454" i="5" s="1"/>
  <c r="X544" i="5"/>
  <c r="X587" i="5" a="1"/>
  <c r="X587" i="5" s="1"/>
  <c r="X402" i="5" a="1"/>
  <c r="X402" i="5" s="1"/>
  <c r="X532" i="5"/>
  <c r="X417" i="5" a="1"/>
  <c r="X417" i="5" s="1"/>
  <c r="X409" i="5" a="1"/>
  <c r="X409" i="5" s="1"/>
  <c r="X373" i="5" a="1"/>
  <c r="X373" i="5" s="1"/>
  <c r="X379" i="5" a="1"/>
  <c r="X379" i="5" s="1"/>
  <c r="X347" i="5" a="1"/>
  <c r="X347" i="5" s="1"/>
  <c r="X387" i="5" a="1"/>
  <c r="X387" i="5" s="1"/>
  <c r="X395" i="5" a="1"/>
  <c r="X395" i="5" s="1"/>
  <c r="X366" i="5" a="1"/>
  <c r="X366" i="5" s="1"/>
  <c r="X187" i="5" a="1"/>
  <c r="X187" i="5" s="1"/>
  <c r="X211" i="5" a="1"/>
  <c r="X211" i="5" s="1"/>
  <c r="X201" i="5" a="1"/>
  <c r="X201" i="5" s="1"/>
  <c r="X195" i="5" a="1"/>
  <c r="X195" i="5" s="1"/>
  <c r="X210" i="5" a="1"/>
  <c r="X210" i="5" s="1"/>
  <c r="X200" i="5" a="1"/>
  <c r="X200" i="5" s="1"/>
  <c r="X191" i="5" a="1"/>
  <c r="X191" i="5" s="1"/>
  <c r="X174" i="5" a="1"/>
  <c r="X174" i="5" s="1"/>
  <c r="X171" i="5" a="1"/>
  <c r="X171" i="5" s="1"/>
  <c r="X167" i="5" a="1"/>
  <c r="X167" i="5" s="1"/>
  <c r="X168" i="5" s="1"/>
  <c r="X177" i="5" a="1"/>
  <c r="X177" i="5" s="1"/>
  <c r="X180" i="5" a="1"/>
  <c r="X180" i="5" s="1"/>
  <c r="X163" i="5" a="1"/>
  <c r="X163" i="5" s="1"/>
  <c r="X109" i="5" a="1"/>
  <c r="X109" i="5" s="1"/>
  <c r="X110" i="5" a="1"/>
  <c r="X110" i="5" s="1"/>
  <c r="X108" i="5" s="1" a="1"/>
  <c r="X108" i="5" s="1"/>
  <c r="X111" i="5" a="1"/>
  <c r="X111" i="5" s="1"/>
  <c r="X115" i="5" a="1"/>
  <c r="X115" i="5" s="1"/>
  <c r="X116" i="5" a="1"/>
  <c r="X116" i="5" s="1"/>
  <c r="X114" i="5" s="1" a="1"/>
  <c r="X114" i="5" s="1"/>
  <c r="X155" i="5" a="1"/>
  <c r="X155" i="5" s="1"/>
  <c r="X151" i="5" a="1"/>
  <c r="X151" i="5" s="1"/>
  <c r="X117" i="5" a="1"/>
  <c r="X117" i="5" s="1"/>
  <c r="AH1031" i="5"/>
  <c r="AS1025" i="5"/>
  <c r="V1263" i="5"/>
  <c r="V1244" i="5"/>
  <c r="W1244" i="5" s="1"/>
  <c r="X1244" i="5" s="1"/>
  <c r="U1245" i="5"/>
  <c r="X1261" i="5"/>
  <c r="X1263" i="5" s="1"/>
  <c r="O3" i="5"/>
  <c r="P3" i="1"/>
  <c r="O3" i="2"/>
  <c r="AT1025" i="5"/>
  <c r="AI1031" i="5"/>
  <c r="V1078" i="5" a="1"/>
  <c r="Y314" i="5" a="1"/>
  <c r="X332" i="5" a="1"/>
  <c r="Y101" i="5"/>
  <c r="W1172" i="5" a="1"/>
  <c r="W588" i="5" a="1"/>
  <c r="Y102" i="5"/>
  <c r="X1209" i="5" a="1"/>
  <c r="U592" i="5"/>
  <c r="W1186" i="5" a="1"/>
  <c r="Y97" i="5"/>
  <c r="Z750" i="5" a="1"/>
  <c r="X596" i="5"/>
  <c r="V1172" i="5" a="1"/>
  <c r="W1182" i="5" a="1"/>
  <c r="X580" i="5" a="1"/>
  <c r="X910" i="5" a="1"/>
  <c r="U455" i="5"/>
  <c r="V1186" i="5" a="1"/>
  <c r="W1178" i="5" a="1"/>
  <c r="Y2079" i="5" a="1"/>
  <c r="Y465" i="5"/>
  <c r="Y1860" i="5"/>
  <c r="Y159" i="5"/>
  <c r="Y463" i="5"/>
  <c r="Y1634" i="5"/>
  <c r="Y1572" i="5"/>
  <c r="Y1660" i="5"/>
  <c r="Y1849" i="5"/>
  <c r="Y69" i="5"/>
  <c r="Y126" i="5"/>
  <c r="Y73" i="5"/>
  <c r="Y75" i="5"/>
  <c r="Y72" i="5"/>
  <c r="Y71" i="5"/>
  <c r="Y74" i="5"/>
  <c r="Y277" i="5"/>
  <c r="Y300" i="5"/>
  <c r="Y220" i="5"/>
  <c r="Y224" i="5" s="1" a="1"/>
  <c r="Y247" i="5"/>
  <c r="Y243" i="5"/>
  <c r="Y268" i="5"/>
  <c r="Y256" i="5"/>
  <c r="Y228" i="5"/>
  <c r="Y252" i="5"/>
  <c r="Y264" i="5"/>
  <c r="Y273" i="5"/>
  <c r="Y280" i="5"/>
  <c r="Y260" i="5"/>
  <c r="Y322" i="5"/>
  <c r="Y348" i="5"/>
  <c r="Y326" i="5"/>
  <c r="Y321" i="5"/>
  <c r="Y325" i="5"/>
  <c r="Y577" i="5"/>
  <c r="Y572" i="5"/>
  <c r="Y573" i="5"/>
  <c r="Y547" i="5"/>
  <c r="Y896" i="5"/>
  <c r="Y1072" i="5"/>
  <c r="Y1073" i="5" s="1" a="1"/>
  <c r="Y1063" i="5"/>
  <c r="Y1064" i="5" s="1" a="1"/>
  <c r="Y1081" i="5"/>
  <c r="Y1082" i="5" s="1" a="1"/>
  <c r="Y1077" i="5"/>
  <c r="Y1076" i="5"/>
  <c r="Y1153" i="5"/>
  <c r="Y1154" i="5" s="1" a="1"/>
  <c r="Y1174" i="5"/>
  <c r="Y1173" i="5" s="1" a="1"/>
  <c r="Y1185" i="5"/>
  <c r="Y1181" i="5"/>
  <c r="Y1177" i="5"/>
  <c r="Y1447" i="5"/>
  <c r="Y1472" i="5"/>
  <c r="Y1471" i="5"/>
  <c r="Y1482" i="5"/>
  <c r="Y1511" i="5"/>
  <c r="Y1512" i="5" s="1" a="1"/>
  <c r="Y1456" i="5"/>
  <c r="Y1531" i="5"/>
  <c r="Y1519" i="5"/>
  <c r="Y1520" i="5" s="1" a="1"/>
  <c r="Y1564" i="5"/>
  <c r="Y1539" i="5"/>
  <c r="Y1552" i="5"/>
  <c r="Y1648" i="5"/>
  <c r="Y1631" i="5"/>
  <c r="Y1557" i="5"/>
  <c r="Y1645" i="5"/>
  <c r="Y1657" i="5"/>
  <c r="Y1698" i="5"/>
  <c r="Y1857" i="5"/>
  <c r="X800" i="5" a="1"/>
  <c r="X188" i="5" a="1"/>
  <c r="V1182" i="5" a="1"/>
  <c r="W331" i="5" a="1"/>
  <c r="X331" i="5" a="1"/>
  <c r="Y1879" i="5" a="1"/>
  <c r="V588" i="5" a="1"/>
  <c r="X216" i="5" a="1"/>
  <c r="U1078" i="5" a="1"/>
  <c r="V1178" i="5" a="1"/>
  <c r="Y2111" i="5" a="1"/>
  <c r="K351" i="5"/>
  <c r="Y1893" i="5"/>
  <c r="Y103" i="5"/>
  <c r="X206" i="5" a="1"/>
  <c r="U188" i="5" a="1"/>
  <c r="U580" i="5" a="1"/>
  <c r="V331" i="5" a="1"/>
  <c r="W332" i="5" a="1"/>
  <c r="Y1980" i="5" a="1"/>
  <c r="X1178" i="5" a="1"/>
  <c r="Y1873" i="5"/>
  <c r="Y1870" i="5"/>
  <c r="Y1911" i="5"/>
  <c r="Y98" i="5"/>
  <c r="X455" i="5"/>
  <c r="X196" i="5"/>
  <c r="W580" i="5" a="1"/>
  <c r="X1182" i="5" a="1"/>
  <c r="Y93" i="5"/>
  <c r="X617" i="5" a="1"/>
  <c r="X215" i="5" a="1"/>
  <c r="U192" i="5" a="1"/>
  <c r="X1186" i="5" a="1"/>
  <c r="X1201" i="5" a="1"/>
  <c r="X205" i="5" a="1"/>
  <c r="U1172" i="5" a="1"/>
  <c r="U1585" i="5" a="1"/>
  <c r="V580" i="5" a="1"/>
  <c r="X1172" i="5" a="1"/>
  <c r="K394" i="5"/>
  <c r="Y104" i="5"/>
  <c r="X192" i="5" a="1"/>
  <c r="U588" i="5" a="1"/>
  <c r="U1186" i="5" a="1"/>
  <c r="U1598" i="5" a="1"/>
  <c r="Y99" i="5"/>
  <c r="X1789" i="5" a="1"/>
  <c r="U331" i="5" a="1"/>
  <c r="U606" i="5" a="1"/>
  <c r="U1182" i="5" a="1"/>
  <c r="Y746" i="5"/>
  <c r="Y94" i="5"/>
  <c r="X1598" i="5" a="1"/>
  <c r="X1202" i="5" a="1"/>
  <c r="U1178" i="5" a="1"/>
  <c r="X1078" i="5" a="1"/>
  <c r="K1987" i="5" a="1"/>
  <c r="Y100" i="5"/>
  <c r="W1078" i="5" a="1"/>
  <c r="K1423" i="5"/>
  <c r="Y95" i="5"/>
  <c r="X1585" i="5" a="1"/>
  <c r="X592" i="5"/>
  <c r="U196" i="5"/>
  <c r="U596" i="5"/>
  <c r="Y96" i="5"/>
  <c r="X1508" i="5" a="1"/>
  <c r="X622" i="5" a="1"/>
  <c r="X1213" i="5" a="1"/>
  <c r="Y232" i="5" a="1"/>
  <c r="Y232" i="5" l="1"/>
  <c r="X1213" i="5"/>
  <c r="X622" i="5"/>
  <c r="X1508" i="5"/>
  <c r="X1585" i="5"/>
  <c r="W1078" i="5"/>
  <c r="K1987" i="5"/>
  <c r="X1078" i="5"/>
  <c r="U1178" i="5"/>
  <c r="X1202" i="5"/>
  <c r="X1598" i="5"/>
  <c r="Y755" i="5"/>
  <c r="Y767" i="5" s="1"/>
  <c r="Y773" i="5" s="1"/>
  <c r="U1182" i="5"/>
  <c r="U606" i="5"/>
  <c r="U331" i="5"/>
  <c r="U334" i="5" s="1"/>
  <c r="X1789" i="5"/>
  <c r="U1598" i="5"/>
  <c r="U1186" i="5"/>
  <c r="U588" i="5"/>
  <c r="X192" i="5"/>
  <c r="X1172" i="5"/>
  <c r="V580" i="5"/>
  <c r="U1585" i="5"/>
  <c r="U1172" i="5"/>
  <c r="X205" i="5"/>
  <c r="X1201" i="5"/>
  <c r="X1203" i="5" s="1"/>
  <c r="X1205" i="5" s="1"/>
  <c r="X1186" i="5"/>
  <c r="U192" i="5"/>
  <c r="X215" i="5"/>
  <c r="X617" i="5"/>
  <c r="Y105" i="5"/>
  <c r="X1182" i="5"/>
  <c r="W580" i="5"/>
  <c r="X1178" i="5"/>
  <c r="Y1980" i="5"/>
  <c r="W332" i="5"/>
  <c r="V331" i="5"/>
  <c r="U580" i="5"/>
  <c r="U188" i="5"/>
  <c r="X206" i="5"/>
  <c r="Y2111" i="5"/>
  <c r="V1178" i="5"/>
  <c r="U1078" i="5"/>
  <c r="X216" i="5"/>
  <c r="V588" i="5"/>
  <c r="Y1879" i="5"/>
  <c r="X331" i="5"/>
  <c r="W331" i="5"/>
  <c r="V1182" i="5"/>
  <c r="X188" i="5"/>
  <c r="X800" i="5"/>
  <c r="Y1558" i="5"/>
  <c r="Y1553" i="5"/>
  <c r="Y1542" i="5"/>
  <c r="Y1543" i="5" s="1"/>
  <c r="Y1567" i="5"/>
  <c r="Y1568" i="5" s="1"/>
  <c r="Y1520" i="5"/>
  <c r="Y1459" i="5"/>
  <c r="Y1512" i="5"/>
  <c r="Y1485" i="5"/>
  <c r="Y1475" i="5"/>
  <c r="Y1450" i="5"/>
  <c r="Y1173" i="5"/>
  <c r="Y1154" i="5"/>
  <c r="Y1082" i="5"/>
  <c r="Y1064" i="5"/>
  <c r="Y1073" i="5"/>
  <c r="Y548" i="5"/>
  <c r="Y553" i="5" s="1"/>
  <c r="Y552" i="5"/>
  <c r="Y574" i="5"/>
  <c r="Y578" i="5"/>
  <c r="Y327" i="5"/>
  <c r="Y269" i="5"/>
  <c r="Y283" i="5"/>
  <c r="Y274" i="5"/>
  <c r="Y287" i="5"/>
  <c r="Y288" i="5" s="1"/>
  <c r="Y261" i="5"/>
  <c r="Y257" i="5"/>
  <c r="Y265" i="5"/>
  <c r="Y248" i="5"/>
  <c r="Y224" i="5"/>
  <c r="Y129" i="5"/>
  <c r="Y130" i="5" s="1"/>
  <c r="Y1573" i="5"/>
  <c r="Y470" i="5"/>
  <c r="Y160" i="5"/>
  <c r="Y471" i="5"/>
  <c r="Y2079" i="5"/>
  <c r="W1178" i="5"/>
  <c r="V1186" i="5"/>
  <c r="X910" i="5"/>
  <c r="X580" i="5"/>
  <c r="W1182" i="5"/>
  <c r="V1172" i="5"/>
  <c r="Z750" i="5"/>
  <c r="W1186" i="5"/>
  <c r="X1209" i="5"/>
  <c r="W588" i="5"/>
  <c r="W1172" i="5"/>
  <c r="X332" i="5"/>
  <c r="Y314" i="5"/>
  <c r="V1078" i="5"/>
  <c r="Z6" i="5"/>
  <c r="Z989" i="5" s="1"/>
  <c r="Z6" i="2"/>
  <c r="AY1024" i="5"/>
  <c r="AY1032" i="5"/>
  <c r="AT1032" i="5"/>
  <c r="AT1024" i="5"/>
  <c r="AU1024" i="5"/>
  <c r="AU1032" i="5"/>
  <c r="W1263" i="5"/>
  <c r="AA790" i="5"/>
  <c r="AB788" i="5"/>
  <c r="U1452" i="5"/>
  <c r="U1451" i="5"/>
  <c r="X772" i="5"/>
  <c r="W774" i="5"/>
  <c r="X751" i="5" s="1"/>
  <c r="X752" i="5" s="1"/>
  <c r="W47" i="1"/>
  <c r="V48" i="1"/>
  <c r="V53" i="1" s="1"/>
  <c r="M1" i="5"/>
  <c r="M1" i="2"/>
  <c r="AW1024" i="5"/>
  <c r="AW1032" i="5"/>
  <c r="Y1261" i="5"/>
  <c r="Z1255" i="5"/>
  <c r="Z1258" i="5" s="1"/>
  <c r="W1203" i="5"/>
  <c r="W1205" i="5" s="1"/>
  <c r="P3" i="5"/>
  <c r="P3" i="2"/>
  <c r="N2" i="5"/>
  <c r="O2" i="1"/>
  <c r="N1" i="1"/>
  <c r="N2" i="2"/>
  <c r="Y1243" i="5"/>
  <c r="Y1240" i="5"/>
  <c r="Y1237" i="5" s="1"/>
  <c r="W1476" i="5"/>
  <c r="W1477" i="5"/>
  <c r="AS1032" i="5"/>
  <c r="AS1024" i="5"/>
  <c r="V1245" i="5"/>
  <c r="AA1401" i="5"/>
  <c r="Z1402" i="5"/>
  <c r="Z1400" i="5"/>
  <c r="U64" i="1"/>
  <c r="T66" i="1"/>
  <c r="X1245" i="5"/>
  <c r="V1476" i="5"/>
  <c r="V1477" i="5"/>
  <c r="X202" i="5"/>
  <c r="M1617" i="5"/>
  <c r="Y1535" i="5"/>
  <c r="U916" i="5"/>
  <c r="U919" i="5"/>
  <c r="U923" i="5"/>
  <c r="W1486" i="5"/>
  <c r="W1487" i="5"/>
  <c r="V1452" i="5"/>
  <c r="V1451" i="5"/>
  <c r="X212" i="5"/>
  <c r="BA1024" i="5"/>
  <c r="BA1032" i="5"/>
  <c r="AA2" i="5"/>
  <c r="AA5" i="1"/>
  <c r="AA3" i="1"/>
  <c r="AA2" i="2"/>
  <c r="AA6" i="1"/>
  <c r="AA1" i="1"/>
  <c r="AB2" i="1"/>
  <c r="AR1032" i="5"/>
  <c r="AR1024" i="5"/>
  <c r="Z8" i="5"/>
  <c r="Z8" i="2"/>
  <c r="AA8" i="1"/>
  <c r="Z9" i="1"/>
  <c r="Z9" i="5" s="1"/>
  <c r="X284" i="5"/>
  <c r="X291" i="5"/>
  <c r="U806" i="5"/>
  <c r="U809" i="5"/>
  <c r="W1460" i="5"/>
  <c r="W1461" i="5"/>
  <c r="V1486" i="5"/>
  <c r="V1487" i="5"/>
  <c r="U1476" i="5"/>
  <c r="U1477" i="5"/>
  <c r="Y1244" i="5"/>
  <c r="Y1867" i="5" a="1"/>
  <c r="Y1867" i="5" s="1"/>
  <c r="V1460" i="5"/>
  <c r="V1461" i="5"/>
  <c r="Y4" i="5"/>
  <c r="Y4" i="2"/>
  <c r="AV1024" i="5"/>
  <c r="AV1032" i="5"/>
  <c r="X1476" i="5"/>
  <c r="X1477" i="5"/>
  <c r="V916" i="5"/>
  <c r="V919" i="5"/>
  <c r="V923" i="5"/>
  <c r="Z3" i="5"/>
  <c r="Z3" i="2"/>
  <c r="Z4" i="1"/>
  <c r="AZ1024" i="5"/>
  <c r="AZ1032" i="5"/>
  <c r="X565" i="5"/>
  <c r="X568" i="5" s="1"/>
  <c r="W569" i="5"/>
  <c r="Y1223" i="5"/>
  <c r="Y1220" i="5" s="1"/>
  <c r="Y1262" i="5"/>
  <c r="X1487" i="5"/>
  <c r="X1486" i="5"/>
  <c r="W1451" i="5"/>
  <c r="W1452" i="5"/>
  <c r="U284" i="5"/>
  <c r="U291" i="5"/>
  <c r="Z1" i="2"/>
  <c r="Z1" i="5"/>
  <c r="Y1788" i="5" a="1"/>
  <c r="Y1788" i="5" s="1"/>
  <c r="Y1592" i="5" a="1"/>
  <c r="Y1592" i="5" s="1"/>
  <c r="Y1593" i="5" s="1"/>
  <c r="Y1594" i="5" a="1"/>
  <c r="Y1594" i="5" s="1"/>
  <c r="Y1580" i="5" a="1"/>
  <c r="Y1580" i="5" s="1"/>
  <c r="Y1581" i="5" s="1"/>
  <c r="Y1597" i="5" a="1"/>
  <c r="Y1597" i="5" s="1"/>
  <c r="Y1584" i="5" a="1"/>
  <c r="Y1584" i="5" s="1"/>
  <c r="Y1499" i="5" a="1"/>
  <c r="Y1499" i="5" s="1"/>
  <c r="Y1500" i="5" s="1"/>
  <c r="Y1507" i="5" a="1"/>
  <c r="Y1507" i="5" s="1"/>
  <c r="Y1212" i="5" a="1"/>
  <c r="Y1212" i="5" s="1"/>
  <c r="Y1208" i="5" a="1"/>
  <c r="Y1208" i="5" s="1"/>
  <c r="Y1219" i="5" a="1"/>
  <c r="Y1219" i="5" s="1"/>
  <c r="Y911" i="5" a="1"/>
  <c r="Y911" i="5" s="1"/>
  <c r="Y801" i="5" a="1"/>
  <c r="Y801" i="5" s="1"/>
  <c r="Y661" i="5" a="1"/>
  <c r="Y661" i="5" s="1"/>
  <c r="Y652" i="5" a="1"/>
  <c r="Y652" i="5" s="1"/>
  <c r="Y635" i="5" a="1"/>
  <c r="Y635" i="5" s="1"/>
  <c r="Y605" i="5" a="1"/>
  <c r="Y605" i="5" s="1"/>
  <c r="Y620" i="5" a="1"/>
  <c r="Y620" i="5" s="1"/>
  <c r="Y591" i="5" a="1"/>
  <c r="Y591" i="5" s="1"/>
  <c r="Y621" i="5" a="1"/>
  <c r="Y621" i="5" s="1"/>
  <c r="Y610" i="5" a="1"/>
  <c r="Y610" i="5" s="1"/>
  <c r="Y613" i="5" s="1"/>
  <c r="Y611" i="5" a="1"/>
  <c r="Y611" i="5" s="1"/>
  <c r="Y595" i="5" a="1"/>
  <c r="Y595" i="5" s="1"/>
  <c r="Y628" i="5" a="1"/>
  <c r="Y628" i="5" s="1"/>
  <c r="Y629" i="5" s="1"/>
  <c r="Y612" i="5" a="1"/>
  <c r="Y612" i="5" s="1"/>
  <c r="Y616" i="5" a="1"/>
  <c r="Y616" i="5" s="1"/>
  <c r="Y603" i="5" a="1"/>
  <c r="Y603" i="5" s="1"/>
  <c r="Y491" i="5" a="1"/>
  <c r="Y491" i="5" s="1"/>
  <c r="Y449" i="5" a="1"/>
  <c r="Y449" i="5" s="1"/>
  <c r="Y454" i="5" a="1"/>
  <c r="Y454" i="5" s="1"/>
  <c r="Y544" i="5"/>
  <c r="Y587" i="5" a="1"/>
  <c r="Y587" i="5" s="1"/>
  <c r="Y604" i="5" a="1"/>
  <c r="Y604" i="5" s="1"/>
  <c r="Y532" i="5"/>
  <c r="Y417" i="5" a="1"/>
  <c r="Y417" i="5" s="1"/>
  <c r="Y409" i="5" a="1"/>
  <c r="Y409" i="5" s="1"/>
  <c r="Y395" i="5" a="1"/>
  <c r="Y395" i="5" s="1"/>
  <c r="Y402" i="5" a="1"/>
  <c r="Y402" i="5" s="1"/>
  <c r="Y379" i="5" a="1"/>
  <c r="Y379" i="5" s="1"/>
  <c r="Y347" i="5" a="1"/>
  <c r="Y347" i="5" s="1"/>
  <c r="Y387" i="5" a="1"/>
  <c r="Y387" i="5" s="1"/>
  <c r="Y366" i="5" a="1"/>
  <c r="Y366" i="5" s="1"/>
  <c r="Y211" i="5" a="1"/>
  <c r="Y211" i="5" s="1"/>
  <c r="Y201" i="5" a="1"/>
  <c r="Y201" i="5" s="1"/>
  <c r="Y210" i="5" a="1"/>
  <c r="Y210" i="5" s="1"/>
  <c r="Y200" i="5" a="1"/>
  <c r="Y200" i="5" s="1"/>
  <c r="Y191" i="5" a="1"/>
  <c r="Y191" i="5" s="1"/>
  <c r="Y174" i="5" a="1"/>
  <c r="Y174" i="5" s="1"/>
  <c r="Y171" i="5" a="1"/>
  <c r="Y171" i="5" s="1"/>
  <c r="Y167" i="5" a="1"/>
  <c r="Y167" i="5" s="1"/>
  <c r="Y168" i="5" s="1"/>
  <c r="Y177" i="5" a="1"/>
  <c r="Y177" i="5" s="1"/>
  <c r="Y180" i="5" a="1"/>
  <c r="Y180" i="5" s="1"/>
  <c r="Y373" i="5" a="1"/>
  <c r="Y373" i="5" s="1"/>
  <c r="Y187" i="5" a="1"/>
  <c r="Y187" i="5" s="1"/>
  <c r="Y110" i="5" a="1"/>
  <c r="Y110" i="5" s="1"/>
  <c r="Y108" i="5" s="1" a="1"/>
  <c r="Y108" i="5" s="1"/>
  <c r="Y111" i="5" a="1"/>
  <c r="Y111" i="5" s="1"/>
  <c r="Y115" i="5" a="1"/>
  <c r="Y115" i="5" s="1"/>
  <c r="Y116" i="5" a="1"/>
  <c r="Y116" i="5" s="1"/>
  <c r="Y114" i="5" s="1" a="1"/>
  <c r="Y114" i="5" s="1"/>
  <c r="Y155" i="5" a="1"/>
  <c r="Y155" i="5" s="1"/>
  <c r="Y151" i="5" a="1"/>
  <c r="Y151" i="5" s="1"/>
  <c r="Y117" i="5" a="1"/>
  <c r="Y117" i="5" s="1"/>
  <c r="Y195" i="5" a="1"/>
  <c r="Y195" i="5" s="1"/>
  <c r="Y163" i="5" a="1"/>
  <c r="Y163" i="5" s="1"/>
  <c r="Y109" i="5" a="1"/>
  <c r="Y109" i="5" s="1"/>
  <c r="Y1846" i="5" a="1"/>
  <c r="Y1846" i="5" s="1"/>
  <c r="AQ1032" i="5"/>
  <c r="AQ1024" i="5"/>
  <c r="X1452" i="5"/>
  <c r="X1451" i="5"/>
  <c r="X2081" i="5"/>
  <c r="AX1024" i="5"/>
  <c r="AX1032" i="5"/>
  <c r="Z5" i="2"/>
  <c r="Z5" i="5"/>
  <c r="X1460" i="5"/>
  <c r="X1461" i="5"/>
  <c r="W916" i="5"/>
  <c r="W919" i="5"/>
  <c r="W923" i="5"/>
  <c r="X1226" i="5"/>
  <c r="Z1638" i="5"/>
  <c r="Z1639" i="5" s="1"/>
  <c r="Z1534" i="5"/>
  <c r="Z1417" i="5"/>
  <c r="Z1418" i="5" s="1"/>
  <c r="Z1427" i="5"/>
  <c r="Z1428" i="5" s="1"/>
  <c r="Z1252" i="5"/>
  <c r="Z1234" i="5"/>
  <c r="Z1235" i="5" s="1"/>
  <c r="Z1240" i="5" s="1"/>
  <c r="Z1237" i="5" s="1"/>
  <c r="Z758" i="5"/>
  <c r="Z759" i="5"/>
  <c r="Z760" i="5"/>
  <c r="Z761" i="5"/>
  <c r="Z762" i="5"/>
  <c r="Z763" i="5"/>
  <c r="Z764" i="5"/>
  <c r="Z756" i="5"/>
  <c r="Z757" i="5"/>
  <c r="Z184" i="5"/>
  <c r="Z134" i="5"/>
  <c r="Z135" i="5" s="1"/>
  <c r="Z139" i="5"/>
  <c r="Z140" i="5" s="1"/>
  <c r="AA144" i="5"/>
  <c r="AA145" i="5" s="1"/>
  <c r="Z122" i="5"/>
  <c r="Z123" i="5" s="1"/>
  <c r="Z148" i="5"/>
  <c r="U1227" i="5"/>
  <c r="V1227" i="5" s="1"/>
  <c r="W1227" i="5" s="1"/>
  <c r="U1220" i="5"/>
  <c r="X1223" i="5"/>
  <c r="X1220" i="5" s="1"/>
  <c r="W2112" i="5"/>
  <c r="V2113" i="5"/>
  <c r="W1245" i="5"/>
  <c r="V806" i="5"/>
  <c r="V809" i="5"/>
  <c r="V284" i="5"/>
  <c r="V291" i="5"/>
  <c r="W806" i="5"/>
  <c r="W809" i="5"/>
  <c r="U1461" i="5"/>
  <c r="U1460" i="5"/>
  <c r="X741" i="5"/>
  <c r="Y739" i="5"/>
  <c r="W284" i="5"/>
  <c r="W291" i="5"/>
  <c r="U1486" i="5"/>
  <c r="U1487" i="5"/>
  <c r="Y1172" i="5" a="1"/>
  <c r="Y1209" i="5" a="1"/>
  <c r="Z103" i="5"/>
  <c r="Y606" i="5" a="1"/>
  <c r="Z1980" i="5" a="1"/>
  <c r="Y1078" i="5" a="1"/>
  <c r="X588" i="5" a="1"/>
  <c r="Y617" i="5" a="1"/>
  <c r="Z1911" i="5"/>
  <c r="Z98" i="5"/>
  <c r="Y216" i="5" a="1"/>
  <c r="Z93" i="5"/>
  <c r="Z104" i="5"/>
  <c r="L1423" i="5"/>
  <c r="X606" i="5" a="1"/>
  <c r="Y910" i="5" a="1"/>
  <c r="Z1893" i="5"/>
  <c r="Y1598" i="5" a="1"/>
  <c r="Z102" i="5"/>
  <c r="Y800" i="5" a="1"/>
  <c r="Y206" i="5" a="1"/>
  <c r="Y215" i="5" a="1"/>
  <c r="AA750" i="5" a="1"/>
  <c r="Y205" i="5" a="1"/>
  <c r="Z99" i="5"/>
  <c r="Z100" i="5"/>
  <c r="Z1879" i="5" a="1"/>
  <c r="J1987" i="5" a="1"/>
  <c r="Y455" i="5"/>
  <c r="Y622" i="5" a="1"/>
  <c r="L351" i="5"/>
  <c r="Y1178" i="5" a="1"/>
  <c r="Y596" i="5"/>
  <c r="Y192" i="5" a="1"/>
  <c r="Y196" i="5"/>
  <c r="Z94" i="5"/>
  <c r="Z1873" i="5"/>
  <c r="Z1870" i="5"/>
  <c r="Y1789" i="5" a="1"/>
  <c r="Y1201" i="5" a="1"/>
  <c r="Z2111" i="5" a="1"/>
  <c r="Y580" i="5" a="1"/>
  <c r="K1965" i="5"/>
  <c r="K1955" i="5"/>
  <c r="K1937" i="5"/>
  <c r="K1204" i="5"/>
  <c r="K1173" i="5"/>
  <c r="K1169" i="5"/>
  <c r="K1172" i="5"/>
  <c r="Y1202" i="5" a="1"/>
  <c r="Z97" i="5"/>
  <c r="Y1213" i="5" a="1"/>
  <c r="Z746" i="5"/>
  <c r="Z95" i="5"/>
  <c r="L394" i="5"/>
  <c r="Z101" i="5"/>
  <c r="Z96" i="5"/>
  <c r="Y1585" i="5" a="1"/>
  <c r="Y331" i="5" a="1"/>
  <c r="Z314" i="5" a="1"/>
  <c r="Y592" i="5"/>
  <c r="Y332" i="5" a="1"/>
  <c r="Y1182" i="5" a="1"/>
  <c r="Z2079" i="5" a="1"/>
  <c r="Y188" i="5" a="1"/>
  <c r="Y1186" i="5" a="1"/>
  <c r="Z463" i="5"/>
  <c r="Z1660" i="5"/>
  <c r="Z1634" i="5"/>
  <c r="Z1572" i="5"/>
  <c r="Z1849" i="5"/>
  <c r="Z465" i="5"/>
  <c r="Z1860" i="5"/>
  <c r="Z159" i="5"/>
  <c r="Z69" i="5"/>
  <c r="Z126" i="5"/>
  <c r="Z73" i="5"/>
  <c r="Z75" i="5"/>
  <c r="Z72" i="5"/>
  <c r="Z71" i="5"/>
  <c r="Z74" i="5"/>
  <c r="Z260" i="5"/>
  <c r="Z277" i="5"/>
  <c r="Z220" i="5"/>
  <c r="Z224" i="5" s="1" a="1"/>
  <c r="Z247" i="5"/>
  <c r="Z243" i="5"/>
  <c r="Z268" i="5"/>
  <c r="Z256" i="5"/>
  <c r="Z228" i="5"/>
  <c r="Z252" i="5"/>
  <c r="Z264" i="5"/>
  <c r="Z273" i="5"/>
  <c r="Z280" i="5"/>
  <c r="Z322" i="5"/>
  <c r="Z300" i="5"/>
  <c r="Z348" i="5"/>
  <c r="Z326" i="5"/>
  <c r="Z321" i="5"/>
  <c r="Z325" i="5"/>
  <c r="Z547" i="5"/>
  <c r="Z577" i="5"/>
  <c r="Z572" i="5"/>
  <c r="Z573" i="5"/>
  <c r="Z896" i="5"/>
  <c r="Z1072" i="5"/>
  <c r="Z1073" i="5" s="1" a="1"/>
  <c r="Z1063" i="5"/>
  <c r="Z1064" i="5" s="1" a="1"/>
  <c r="Z1081" i="5"/>
  <c r="Z1082" i="5" s="1" a="1"/>
  <c r="Z1177" i="5"/>
  <c r="Z1077" i="5"/>
  <c r="Z1076" i="5"/>
  <c r="Z1153" i="5"/>
  <c r="Z1154" i="5" s="1" a="1"/>
  <c r="Z1174" i="5"/>
  <c r="Z1173" i="5" s="1" a="1"/>
  <c r="Z1185" i="5"/>
  <c r="Z1181" i="5"/>
  <c r="Z1447" i="5"/>
  <c r="Z1456" i="5"/>
  <c r="Z1472" i="5"/>
  <c r="Z1531" i="5"/>
  <c r="Z1482" i="5"/>
  <c r="Z1519" i="5"/>
  <c r="Z1520" i="5" s="1" a="1"/>
  <c r="Z1471" i="5"/>
  <c r="Z1511" i="5"/>
  <c r="Z1512" i="5" s="1" a="1"/>
  <c r="Z1564" i="5"/>
  <c r="Z1539" i="5"/>
  <c r="Z1552" i="5"/>
  <c r="Z1631" i="5"/>
  <c r="Z1557" i="5"/>
  <c r="Z1648" i="5"/>
  <c r="Z1645" i="5"/>
  <c r="Z1657" i="5"/>
  <c r="Z1698" i="5"/>
  <c r="Z1857" i="5"/>
  <c r="Y1508" i="5" a="1"/>
  <c r="Z232" i="5" a="1"/>
  <c r="U924" i="5" l="1"/>
  <c r="U913" i="5" s="1"/>
  <c r="U920" i="5" s="1"/>
  <c r="X1227" i="5"/>
  <c r="Y1227" i="5" s="1"/>
  <c r="W810" i="5"/>
  <c r="W803" i="5" s="1"/>
  <c r="W804" i="5" s="1"/>
  <c r="Y1245" i="5"/>
  <c r="W924" i="5"/>
  <c r="W913" i="5" s="1"/>
  <c r="W920" i="5" s="1"/>
  <c r="Z1244" i="5"/>
  <c r="U810" i="5"/>
  <c r="U803" i="5" s="1"/>
  <c r="U804" i="5" s="1"/>
  <c r="Z232" i="5"/>
  <c r="Y1508" i="5"/>
  <c r="Z1558" i="5"/>
  <c r="Z1553" i="5"/>
  <c r="Z1542" i="5"/>
  <c r="Z1567" i="5"/>
  <c r="Z1512" i="5"/>
  <c r="Z1520" i="5"/>
  <c r="Z1485" i="5"/>
  <c r="Z1475" i="5"/>
  <c r="Z1459" i="5"/>
  <c r="Z1450" i="5"/>
  <c r="Z1173" i="5"/>
  <c r="Z1154" i="5"/>
  <c r="Z1082" i="5"/>
  <c r="Z1064" i="5"/>
  <c r="Z1073" i="5"/>
  <c r="Z574" i="5"/>
  <c r="Z578" i="5"/>
  <c r="Z548" i="5"/>
  <c r="Z552" i="5"/>
  <c r="Z327" i="5"/>
  <c r="Z283" i="5"/>
  <c r="Z274" i="5"/>
  <c r="Z287" i="5"/>
  <c r="Z288" i="5" s="1"/>
  <c r="Z261" i="5"/>
  <c r="Z257" i="5"/>
  <c r="Z265" i="5"/>
  <c r="Z248" i="5"/>
  <c r="Z224" i="5"/>
  <c r="Z269" i="5"/>
  <c r="Z129" i="5"/>
  <c r="Z160" i="5"/>
  <c r="Z471" i="5"/>
  <c r="Z1573" i="5"/>
  <c r="Z470" i="5"/>
  <c r="Y1186" i="5"/>
  <c r="Y188" i="5"/>
  <c r="Z2079" i="5"/>
  <c r="Y1182" i="5"/>
  <c r="Y332" i="5"/>
  <c r="Z314" i="5"/>
  <c r="Y331" i="5"/>
  <c r="Y1585" i="5"/>
  <c r="Z755" i="5"/>
  <c r="Y1213" i="5"/>
  <c r="Y1202" i="5"/>
  <c r="Y580" i="5"/>
  <c r="Z2111" i="5"/>
  <c r="Y1201" i="5"/>
  <c r="Y1789" i="5"/>
  <c r="Y192" i="5"/>
  <c r="Y1178" i="5"/>
  <c r="Y622" i="5"/>
  <c r="J1987" i="5"/>
  <c r="Z1879" i="5"/>
  <c r="Y205" i="5"/>
  <c r="AA750" i="5"/>
  <c r="Y215" i="5"/>
  <c r="Y206" i="5"/>
  <c r="Y800" i="5"/>
  <c r="Y1598" i="5"/>
  <c r="Y910" i="5"/>
  <c r="X606" i="5"/>
  <c r="Z105" i="5"/>
  <c r="Y216" i="5"/>
  <c r="Y617" i="5"/>
  <c r="X588" i="5"/>
  <c r="Y1078" i="5"/>
  <c r="Z1980" i="5"/>
  <c r="Y606" i="5"/>
  <c r="Y1209" i="5"/>
  <c r="Y1172" i="5"/>
  <c r="Z1592" i="5" a="1"/>
  <c r="Z1592" i="5" s="1"/>
  <c r="Z1593" i="5" s="1"/>
  <c r="Z1594" i="5" a="1"/>
  <c r="Z1594" i="5" s="1"/>
  <c r="Z1580" i="5" a="1"/>
  <c r="Z1580" i="5" s="1"/>
  <c r="Z1581" i="5" s="1"/>
  <c r="Z1597" i="5" a="1"/>
  <c r="Z1597" i="5" s="1"/>
  <c r="Z1584" i="5" a="1"/>
  <c r="Z1584" i="5" s="1"/>
  <c r="Z1788" i="5" a="1"/>
  <c r="Z1788" i="5" s="1"/>
  <c r="Z1499" i="5" a="1"/>
  <c r="Z1499" i="5" s="1"/>
  <c r="Z1500" i="5" s="1"/>
  <c r="Z1507" i="5" a="1"/>
  <c r="Z1507" i="5" s="1"/>
  <c r="Z1212" i="5" a="1"/>
  <c r="Z1212" i="5" s="1"/>
  <c r="Z1208" i="5" a="1"/>
  <c r="Z1208" i="5" s="1"/>
  <c r="Z1219" i="5" a="1"/>
  <c r="Z1219" i="5" s="1"/>
  <c r="Z911" i="5" a="1"/>
  <c r="Z911" i="5" s="1"/>
  <c r="Z801" i="5" a="1"/>
  <c r="Z801" i="5" s="1"/>
  <c r="Z661" i="5" a="1"/>
  <c r="Z661" i="5" s="1"/>
  <c r="Z652" i="5" a="1"/>
  <c r="Z652" i="5" s="1"/>
  <c r="Z635" i="5" a="1"/>
  <c r="Z635" i="5" s="1"/>
  <c r="Z620" i="5" a="1"/>
  <c r="Z620" i="5" s="1"/>
  <c r="Z591" i="5" a="1"/>
  <c r="Z591" i="5" s="1"/>
  <c r="Z621" i="5" a="1"/>
  <c r="Z621" i="5" s="1"/>
  <c r="Z610" i="5" a="1"/>
  <c r="Z610" i="5" s="1"/>
  <c r="Z611" i="5" a="1"/>
  <c r="Z611" i="5" s="1"/>
  <c r="Z595" i="5" a="1"/>
  <c r="Z595" i="5" s="1"/>
  <c r="Z628" i="5" a="1"/>
  <c r="Z628" i="5" s="1"/>
  <c r="Z629" i="5" s="1"/>
  <c r="Z612" i="5" a="1"/>
  <c r="Z612" i="5" s="1"/>
  <c r="Z616" i="5" a="1"/>
  <c r="Z616" i="5" s="1"/>
  <c r="Z603" i="5" a="1"/>
  <c r="Z603" i="5" s="1"/>
  <c r="Z604" i="5" a="1"/>
  <c r="Z604" i="5" s="1"/>
  <c r="Z605" i="5" a="1"/>
  <c r="Z605" i="5" s="1"/>
  <c r="Z491" i="5" a="1"/>
  <c r="Z491" i="5" s="1"/>
  <c r="Z449" i="5" a="1"/>
  <c r="Z449" i="5" s="1"/>
  <c r="Z454" i="5" a="1"/>
  <c r="Z454" i="5" s="1"/>
  <c r="Z587" i="5" a="1"/>
  <c r="Z587" i="5" s="1"/>
  <c r="Z544" i="5"/>
  <c r="Z532" i="5"/>
  <c r="Z417" i="5" a="1"/>
  <c r="Z417" i="5" s="1"/>
  <c r="Z409" i="5" a="1"/>
  <c r="Z409" i="5" s="1"/>
  <c r="Z395" i="5" a="1"/>
  <c r="Z395" i="5" s="1"/>
  <c r="Z402" i="5" a="1"/>
  <c r="Z402" i="5" s="1"/>
  <c r="Z379" i="5" a="1"/>
  <c r="Z379" i="5" s="1"/>
  <c r="Z347" i="5" a="1"/>
  <c r="Z347" i="5" s="1"/>
  <c r="Z387" i="5" a="1"/>
  <c r="Z387" i="5" s="1"/>
  <c r="Z366" i="5" a="1"/>
  <c r="Z366" i="5" s="1"/>
  <c r="Z373" i="5" a="1"/>
  <c r="Z373" i="5" s="1"/>
  <c r="Z195" i="5" a="1"/>
  <c r="Z195" i="5" s="1"/>
  <c r="Z210" i="5" a="1"/>
  <c r="Z210" i="5" s="1"/>
  <c r="Z191" i="5" a="1"/>
  <c r="Z191" i="5" s="1"/>
  <c r="Z174" i="5" a="1"/>
  <c r="Z174" i="5" s="1"/>
  <c r="Z171" i="5" a="1"/>
  <c r="Z171" i="5" s="1"/>
  <c r="Z167" i="5" a="1"/>
  <c r="Z167" i="5" s="1"/>
  <c r="Z168" i="5" s="1"/>
  <c r="Z177" i="5" a="1"/>
  <c r="Z177" i="5" s="1"/>
  <c r="Z180" i="5" a="1"/>
  <c r="Z180" i="5" s="1"/>
  <c r="Z187" i="5" a="1"/>
  <c r="Z187" i="5" s="1"/>
  <c r="Z211" i="5" a="1"/>
  <c r="Z211" i="5" s="1"/>
  <c r="Z201" i="5" a="1"/>
  <c r="Z201" i="5" s="1"/>
  <c r="Z115" i="5" a="1"/>
  <c r="Z115" i="5" s="1"/>
  <c r="Z116" i="5" a="1"/>
  <c r="Z116" i="5" s="1"/>
  <c r="Z114" i="5" s="1" a="1"/>
  <c r="Z114" i="5" s="1"/>
  <c r="Z155" i="5" a="1"/>
  <c r="Z155" i="5" s="1"/>
  <c r="Z151" i="5" a="1"/>
  <c r="Z151" i="5" s="1"/>
  <c r="Z117" i="5" a="1"/>
  <c r="Z117" i="5" s="1"/>
  <c r="Z163" i="5" a="1"/>
  <c r="Z163" i="5" s="1"/>
  <c r="Z109" i="5" a="1"/>
  <c r="Z109" i="5" s="1"/>
  <c r="Z110" i="5" a="1"/>
  <c r="Z110" i="5" s="1"/>
  <c r="Z108" i="5" s="1" a="1"/>
  <c r="Z108" i="5" s="1"/>
  <c r="Z200" i="5" a="1"/>
  <c r="Z200" i="5" s="1"/>
  <c r="Z111" i="5" a="1"/>
  <c r="Z111" i="5" s="1"/>
  <c r="Z1846" i="5" a="1"/>
  <c r="Z1846" i="5" s="1"/>
  <c r="AS1031" i="5"/>
  <c r="BD1025" i="5"/>
  <c r="Y284" i="5"/>
  <c r="Y291" i="5"/>
  <c r="O2" i="5"/>
  <c r="O1" i="1"/>
  <c r="P2" i="1"/>
  <c r="O2" i="2"/>
  <c r="Y2081" i="5"/>
  <c r="U335" i="5"/>
  <c r="U337" i="5"/>
  <c r="U338" i="5"/>
  <c r="V330" i="5"/>
  <c r="V334" i="5" s="1"/>
  <c r="BF1025" i="5"/>
  <c r="AU1031" i="5"/>
  <c r="Y1477" i="5"/>
  <c r="Y1476" i="5"/>
  <c r="AB2" i="5"/>
  <c r="AB3" i="1"/>
  <c r="AC2" i="1"/>
  <c r="AB2" i="2"/>
  <c r="AB6" i="1"/>
  <c r="AB5" i="1"/>
  <c r="AB1" i="1"/>
  <c r="AA1" i="5"/>
  <c r="AA1" i="2"/>
  <c r="U914" i="5"/>
  <c r="V292" i="5"/>
  <c r="V296" i="5" s="1"/>
  <c r="V295" i="5"/>
  <c r="Z1262" i="5"/>
  <c r="V924" i="5"/>
  <c r="V913" i="5" s="1"/>
  <c r="U1228" i="5"/>
  <c r="AA6" i="5"/>
  <c r="AA6" i="2"/>
  <c r="N1" i="5"/>
  <c r="N1" i="2"/>
  <c r="Y1487" i="5"/>
  <c r="Y1486" i="5"/>
  <c r="W914" i="5"/>
  <c r="X292" i="5"/>
  <c r="X296" i="5" s="1"/>
  <c r="X295" i="5"/>
  <c r="Z1243" i="5"/>
  <c r="Z1245" i="5" s="1"/>
  <c r="T68" i="1"/>
  <c r="BE1025" i="5"/>
  <c r="AT1031" i="5"/>
  <c r="Z1261" i="5"/>
  <c r="AA3" i="5"/>
  <c r="AA3" i="2"/>
  <c r="AA4" i="1"/>
  <c r="V64" i="1"/>
  <c r="U66" i="1"/>
  <c r="U68" i="1" s="1"/>
  <c r="Y1263" i="5"/>
  <c r="Y1461" i="5"/>
  <c r="Y1460" i="5"/>
  <c r="AQ1031" i="5"/>
  <c r="BB1025" i="5"/>
  <c r="Z1867" i="5" a="1"/>
  <c r="Z1867" i="5" s="1"/>
  <c r="V810" i="5"/>
  <c r="V803" i="5" s="1"/>
  <c r="AA8" i="5"/>
  <c r="AA8" i="2"/>
  <c r="AB8" i="1"/>
  <c r="AA9" i="1"/>
  <c r="AA9" i="5" s="1"/>
  <c r="AA5" i="5"/>
  <c r="AA5" i="2"/>
  <c r="Y315" i="5"/>
  <c r="N1617" i="5"/>
  <c r="Y1451" i="5"/>
  <c r="Y1452" i="5"/>
  <c r="AY1031" i="5"/>
  <c r="BJ1025" i="5"/>
  <c r="Y772" i="5"/>
  <c r="X774" i="5"/>
  <c r="Y751" i="5" s="1"/>
  <c r="Y752" i="5" s="1"/>
  <c r="AB1401" i="5"/>
  <c r="AA1400" i="5"/>
  <c r="AA1402" i="5"/>
  <c r="Z1403" i="5" s="1"/>
  <c r="BH1025" i="5"/>
  <c r="AW1031" i="5"/>
  <c r="Y202" i="5"/>
  <c r="AA1638" i="5"/>
  <c r="AA1639" i="5" s="1"/>
  <c r="AA1427" i="5"/>
  <c r="AA1428" i="5" s="1"/>
  <c r="AA1534" i="5"/>
  <c r="AA1417" i="5"/>
  <c r="AA1418" i="5" s="1"/>
  <c r="AA1252" i="5"/>
  <c r="AA1234" i="5"/>
  <c r="AA1235" i="5" s="1"/>
  <c r="AA759" i="5"/>
  <c r="AA760" i="5"/>
  <c r="AA761" i="5"/>
  <c r="AA762" i="5"/>
  <c r="AA763" i="5"/>
  <c r="AA764" i="5"/>
  <c r="AA756" i="5"/>
  <c r="AA757" i="5"/>
  <c r="AA758" i="5"/>
  <c r="AA184" i="5"/>
  <c r="AA139" i="5"/>
  <c r="AA140" i="5" s="1"/>
  <c r="AB144" i="5"/>
  <c r="AB145" i="5" s="1"/>
  <c r="AA122" i="5"/>
  <c r="AA123" i="5" s="1"/>
  <c r="AA148" i="5"/>
  <c r="AA134" i="5"/>
  <c r="AA135" i="5" s="1"/>
  <c r="Z1535" i="5"/>
  <c r="Y212" i="5"/>
  <c r="Y565" i="5"/>
  <c r="Y568" i="5" s="1"/>
  <c r="X569" i="5"/>
  <c r="AV1031" i="5"/>
  <c r="BG1025" i="5"/>
  <c r="BA1031" i="5"/>
  <c r="BL1025" i="5"/>
  <c r="AB790" i="5"/>
  <c r="AC788" i="5"/>
  <c r="X2112" i="5"/>
  <c r="W2113" i="5"/>
  <c r="AR1031" i="5"/>
  <c r="BC1025" i="5"/>
  <c r="W292" i="5"/>
  <c r="W296" i="5" s="1"/>
  <c r="W295" i="5"/>
  <c r="AX1031" i="5"/>
  <c r="BI1025" i="5"/>
  <c r="Y1226" i="5"/>
  <c r="Y1228" i="5" s="1"/>
  <c r="AZ1031" i="5"/>
  <c r="BK1025" i="5"/>
  <c r="Y1403" i="5"/>
  <c r="X806" i="5"/>
  <c r="X809" i="5"/>
  <c r="X1228" i="5"/>
  <c r="Z739" i="5"/>
  <c r="Y741" i="5"/>
  <c r="U292" i="5"/>
  <c r="U295" i="5"/>
  <c r="Z4" i="5"/>
  <c r="Z4" i="2"/>
  <c r="W1228" i="5"/>
  <c r="V1228" i="5"/>
  <c r="X47" i="1"/>
  <c r="W48" i="1"/>
  <c r="W53" i="1" s="1"/>
  <c r="X916" i="5"/>
  <c r="X919" i="5"/>
  <c r="X923" i="5"/>
  <c r="Z596" i="5"/>
  <c r="Z206" i="5" a="1"/>
  <c r="AA1879" i="5" a="1"/>
  <c r="AA102" i="5"/>
  <c r="AA96" i="5"/>
  <c r="AB750" i="5" a="1"/>
  <c r="Z1209" i="5" a="1"/>
  <c r="Z617" i="5" a="1"/>
  <c r="Z606" i="5" a="1"/>
  <c r="Z910" i="5" a="1"/>
  <c r="AA103" i="5"/>
  <c r="AA2111" i="5" a="1"/>
  <c r="Z800" i="5" a="1"/>
  <c r="Z196" i="5"/>
  <c r="AA98" i="5"/>
  <c r="M1423" i="5"/>
  <c r="Z331" i="5" a="1"/>
  <c r="Z215" i="5" a="1"/>
  <c r="AA159" i="5"/>
  <c r="AA1849" i="5"/>
  <c r="AA465" i="5"/>
  <c r="AA1860" i="5"/>
  <c r="AA463" i="5"/>
  <c r="AA1660" i="5"/>
  <c r="AA1634" i="5"/>
  <c r="AA1572" i="5"/>
  <c r="AA74" i="5"/>
  <c r="AA69" i="5"/>
  <c r="AA126" i="5"/>
  <c r="AA73" i="5"/>
  <c r="AA75" i="5"/>
  <c r="AA72" i="5"/>
  <c r="AA71" i="5"/>
  <c r="AA260" i="5"/>
  <c r="AA277" i="5"/>
  <c r="AA220" i="5"/>
  <c r="AA224" i="5" s="1" a="1"/>
  <c r="AA247" i="5"/>
  <c r="AA243" i="5"/>
  <c r="AA268" i="5"/>
  <c r="AA256" i="5"/>
  <c r="AA228" i="5"/>
  <c r="AA252" i="5"/>
  <c r="AA264" i="5"/>
  <c r="AA273" i="5"/>
  <c r="AA280" i="5"/>
  <c r="AA322" i="5"/>
  <c r="AA300" i="5"/>
  <c r="AA348" i="5"/>
  <c r="AA326" i="5"/>
  <c r="AA321" i="5"/>
  <c r="AA325" i="5"/>
  <c r="AA547" i="5"/>
  <c r="AA577" i="5"/>
  <c r="AA572" i="5"/>
  <c r="AA573" i="5"/>
  <c r="AA896" i="5"/>
  <c r="AA1076" i="5"/>
  <c r="AA1063" i="5"/>
  <c r="AA1064" i="5" s="1" a="1"/>
  <c r="AA1072" i="5"/>
  <c r="AA1073" i="5" s="1" a="1"/>
  <c r="AA1081" i="5"/>
  <c r="AA1082" i="5" s="1" a="1"/>
  <c r="AA1077" i="5"/>
  <c r="AA1177" i="5"/>
  <c r="AA1153" i="5"/>
  <c r="AA1154" i="5" s="1" a="1"/>
  <c r="AA1174" i="5"/>
  <c r="AA1173" i="5" s="1" a="1"/>
  <c r="AA1185" i="5"/>
  <c r="AA1181" i="5"/>
  <c r="AA1472" i="5"/>
  <c r="AA1456" i="5"/>
  <c r="AA1531" i="5"/>
  <c r="AA1482" i="5"/>
  <c r="AA1447" i="5"/>
  <c r="AA1519" i="5"/>
  <c r="AA1520" i="5" s="1" a="1"/>
  <c r="AA1471" i="5"/>
  <c r="AA1511" i="5"/>
  <c r="AA1512" i="5" s="1" a="1"/>
  <c r="AA1564" i="5"/>
  <c r="AA1539" i="5"/>
  <c r="AA1552" i="5"/>
  <c r="AA1648" i="5"/>
  <c r="AA1631" i="5"/>
  <c r="AA1557" i="5"/>
  <c r="AA1645" i="5"/>
  <c r="AA1657" i="5"/>
  <c r="AA1698" i="5"/>
  <c r="AA1857" i="5"/>
  <c r="AA1911" i="5"/>
  <c r="AA93" i="5"/>
  <c r="Z192" i="5" a="1"/>
  <c r="AA1893" i="5"/>
  <c r="AA99" i="5"/>
  <c r="Z1172" i="5" a="1"/>
  <c r="AA94" i="5"/>
  <c r="Z1213" i="5" a="1"/>
  <c r="Z1182" i="5" a="1"/>
  <c r="Z455" i="5"/>
  <c r="Y588" i="5" a="1"/>
  <c r="AA104" i="5"/>
  <c r="Z1186" i="5" a="1"/>
  <c r="Z332" i="5" a="1"/>
  <c r="Z1202" i="5" a="1"/>
  <c r="Z1201" i="5" a="1"/>
  <c r="Z205" i="5" a="1"/>
  <c r="AA2079" i="5" a="1"/>
  <c r="Z1598" i="5" a="1"/>
  <c r="Z592" i="5"/>
  <c r="AA746" i="5"/>
  <c r="AA100" i="5"/>
  <c r="M394" i="5"/>
  <c r="Z1078" i="5" a="1"/>
  <c r="Z1585" i="5" a="1"/>
  <c r="Z622" i="5" a="1"/>
  <c r="AA95" i="5"/>
  <c r="Z1178" i="5" a="1"/>
  <c r="Z1789" i="5" a="1"/>
  <c r="Z188" i="5" a="1"/>
  <c r="M351" i="5"/>
  <c r="AA314" i="5" a="1"/>
  <c r="Z216" i="5" a="1"/>
  <c r="AA101" i="5"/>
  <c r="Z1508" i="5" a="1"/>
  <c r="AA97" i="5"/>
  <c r="AA1873" i="5"/>
  <c r="AA1870" i="5"/>
  <c r="AA232" i="5" a="1"/>
  <c r="AA232" i="5" l="1"/>
  <c r="Z1508" i="5"/>
  <c r="Z216" i="5"/>
  <c r="AA314" i="5"/>
  <c r="Z188" i="5"/>
  <c r="Z1789" i="5"/>
  <c r="Z1178" i="5"/>
  <c r="Z622" i="5"/>
  <c r="Z1585" i="5"/>
  <c r="Z1078" i="5"/>
  <c r="AA755" i="5"/>
  <c r="Z1598" i="5"/>
  <c r="AA2079" i="5"/>
  <c r="Z205" i="5"/>
  <c r="Z1201" i="5"/>
  <c r="Z1202" i="5"/>
  <c r="Z332" i="5"/>
  <c r="Z1186" i="5"/>
  <c r="Y588" i="5"/>
  <c r="Z1182" i="5"/>
  <c r="Z1213" i="5"/>
  <c r="Z1172" i="5"/>
  <c r="Z192" i="5"/>
  <c r="AA105" i="5"/>
  <c r="AA1558" i="5"/>
  <c r="AA1553" i="5"/>
  <c r="AA1542" i="5"/>
  <c r="AA1567" i="5"/>
  <c r="AA1512" i="5"/>
  <c r="AA1520" i="5"/>
  <c r="AA1450" i="5"/>
  <c r="AA1485" i="5"/>
  <c r="AA1459" i="5"/>
  <c r="AA1475" i="5"/>
  <c r="AA1173" i="5"/>
  <c r="AA1154" i="5"/>
  <c r="AA1082" i="5"/>
  <c r="AA1073" i="5"/>
  <c r="AA1064" i="5"/>
  <c r="AA574" i="5"/>
  <c r="AA578" i="5"/>
  <c r="AA548" i="5"/>
  <c r="AA552" i="5"/>
  <c r="AA327" i="5"/>
  <c r="AA315" i="5"/>
  <c r="AA283" i="5"/>
  <c r="AA274" i="5"/>
  <c r="AA287" i="5"/>
  <c r="AA288" i="5" s="1"/>
  <c r="AA261" i="5"/>
  <c r="AA257" i="5"/>
  <c r="AA265" i="5"/>
  <c r="AA248" i="5"/>
  <c r="AA224" i="5"/>
  <c r="AA269" i="5"/>
  <c r="AA129" i="5"/>
  <c r="AA1573" i="5"/>
  <c r="AA470" i="5"/>
  <c r="AA471" i="5"/>
  <c r="AA160" i="5"/>
  <c r="Z215" i="5"/>
  <c r="Z331" i="5"/>
  <c r="Z800" i="5"/>
  <c r="AA2111" i="5"/>
  <c r="Z910" i="5"/>
  <c r="Z606" i="5"/>
  <c r="Z617" i="5"/>
  <c r="Z1209" i="5"/>
  <c r="AB750" i="5"/>
  <c r="AA1879" i="5"/>
  <c r="Z206" i="5"/>
  <c r="AA1867" i="5" a="1"/>
  <c r="AA1867" i="5" s="1"/>
  <c r="BE1032" i="5"/>
  <c r="BE1024" i="5"/>
  <c r="AB8" i="5"/>
  <c r="AB8" i="2"/>
  <c r="AC8" i="1"/>
  <c r="AB9" i="1"/>
  <c r="AB9" i="5" s="1"/>
  <c r="BH1032" i="5"/>
  <c r="BH1024" i="5"/>
  <c r="P2" i="5"/>
  <c r="P1" i="1"/>
  <c r="P2" i="2"/>
  <c r="Z1223" i="5"/>
  <c r="BD1024" i="5"/>
  <c r="BD1032" i="5"/>
  <c r="AA1243" i="5"/>
  <c r="BF1032" i="5"/>
  <c r="BF1024" i="5"/>
  <c r="Z613" i="5"/>
  <c r="X924" i="5"/>
  <c r="X913" i="5" s="1"/>
  <c r="BL1024" i="5"/>
  <c r="BL1032" i="5"/>
  <c r="AA1261" i="5"/>
  <c r="AA1240" i="5"/>
  <c r="U296" i="5"/>
  <c r="V804" i="5"/>
  <c r="AA1255" i="5"/>
  <c r="Z2081" i="5"/>
  <c r="BC1024" i="5"/>
  <c r="BC1032" i="5"/>
  <c r="Y806" i="5"/>
  <c r="Y809" i="5"/>
  <c r="BG1032" i="5"/>
  <c r="BG1024" i="5"/>
  <c r="AA1535" i="5"/>
  <c r="Z284" i="5"/>
  <c r="Z291" i="5"/>
  <c r="BK1024" i="5"/>
  <c r="BK1032" i="5"/>
  <c r="W64" i="1"/>
  <c r="V66" i="1"/>
  <c r="V68" i="1" s="1"/>
  <c r="W416" i="5"/>
  <c r="AA416" i="5"/>
  <c r="Z202" i="5"/>
  <c r="Y47" i="1"/>
  <c r="X48" i="1"/>
  <c r="X53" i="1" s="1"/>
  <c r="Y2112" i="5"/>
  <c r="X2113" i="5"/>
  <c r="AC1401" i="5"/>
  <c r="AB1400" i="5"/>
  <c r="AB1402" i="5"/>
  <c r="AA4" i="2"/>
  <c r="AA4" i="5"/>
  <c r="AB1" i="5"/>
  <c r="AB1" i="2"/>
  <c r="Z315" i="5"/>
  <c r="BJ1032" i="5"/>
  <c r="BJ1024" i="5"/>
  <c r="AA1403" i="5"/>
  <c r="Z741" i="5"/>
  <c r="AA739" i="5"/>
  <c r="AC790" i="5"/>
  <c r="AD788" i="5"/>
  <c r="Z565" i="5"/>
  <c r="Z568" i="5" s="1"/>
  <c r="Y569" i="5"/>
  <c r="BB1024" i="5"/>
  <c r="BB1032" i="5"/>
  <c r="AB5" i="5"/>
  <c r="AB5" i="2"/>
  <c r="O1" i="5"/>
  <c r="O1" i="2"/>
  <c r="Y416" i="5"/>
  <c r="X416" i="5"/>
  <c r="Z1451" i="5"/>
  <c r="Z1452" i="5"/>
  <c r="BI1032" i="5"/>
  <c r="BI1024" i="5"/>
  <c r="AA1592" i="5" a="1"/>
  <c r="AA1592" i="5" s="1"/>
  <c r="AA1593" i="5" s="1"/>
  <c r="AA1594" i="5" a="1"/>
  <c r="AA1594" i="5" s="1"/>
  <c r="AA1580" i="5" a="1"/>
  <c r="AA1580" i="5" s="1"/>
  <c r="AA1581" i="5" s="1"/>
  <c r="AA1597" i="5" a="1"/>
  <c r="AA1597" i="5" s="1"/>
  <c r="AA1584" i="5" a="1"/>
  <c r="AA1584" i="5" s="1"/>
  <c r="AA1788" i="5" a="1"/>
  <c r="AA1788" i="5" s="1"/>
  <c r="AA1499" i="5" a="1"/>
  <c r="AA1499" i="5" s="1"/>
  <c r="AA1500" i="5" s="1"/>
  <c r="AA1507" i="5" a="1"/>
  <c r="AA1507" i="5" s="1"/>
  <c r="AA1208" i="5" a="1"/>
  <c r="AA1208" i="5" s="1"/>
  <c r="AA1219" i="5" a="1"/>
  <c r="AA1219" i="5" s="1"/>
  <c r="AA1212" i="5" a="1"/>
  <c r="AA1212" i="5" s="1"/>
  <c r="AA911" i="5" a="1"/>
  <c r="AA911" i="5" s="1"/>
  <c r="AA801" i="5" a="1"/>
  <c r="AA801" i="5" s="1"/>
  <c r="AA661" i="5" a="1"/>
  <c r="AA661" i="5" s="1"/>
  <c r="AA652" i="5" a="1"/>
  <c r="AA652" i="5" s="1"/>
  <c r="AA635" i="5" a="1"/>
  <c r="AA635" i="5" s="1"/>
  <c r="AA620" i="5" a="1"/>
  <c r="AA620" i="5" s="1"/>
  <c r="AA591" i="5" a="1"/>
  <c r="AA591" i="5" s="1"/>
  <c r="AA621" i="5" a="1"/>
  <c r="AA621" i="5" s="1"/>
  <c r="AA610" i="5" a="1"/>
  <c r="AA610" i="5" s="1"/>
  <c r="AA611" i="5" a="1"/>
  <c r="AA611" i="5" s="1"/>
  <c r="AA595" i="5" a="1"/>
  <c r="AA595" i="5" s="1"/>
  <c r="AA628" i="5" a="1"/>
  <c r="AA628" i="5" s="1"/>
  <c r="AA629" i="5" s="1"/>
  <c r="AA612" i="5" a="1"/>
  <c r="AA612" i="5" s="1"/>
  <c r="AA616" i="5" a="1"/>
  <c r="AA616" i="5" s="1"/>
  <c r="AA603" i="5" a="1"/>
  <c r="AA603" i="5" s="1"/>
  <c r="AA604" i="5" a="1"/>
  <c r="AA604" i="5" s="1"/>
  <c r="AA605" i="5" a="1"/>
  <c r="AA605" i="5" s="1"/>
  <c r="AA449" i="5" a="1"/>
  <c r="AA449" i="5" s="1"/>
  <c r="AA454" i="5" a="1"/>
  <c r="AA454" i="5" s="1"/>
  <c r="AA587" i="5" a="1"/>
  <c r="AA587" i="5" s="1"/>
  <c r="AA544" i="5"/>
  <c r="AA532" i="5"/>
  <c r="AA417" i="5" a="1"/>
  <c r="AA417" i="5" s="1"/>
  <c r="AA491" i="5" a="1"/>
  <c r="AA491" i="5" s="1"/>
  <c r="AA409" i="5" a="1"/>
  <c r="AA409" i="5" s="1"/>
  <c r="AA347" i="5" a="1"/>
  <c r="AA347" i="5" s="1"/>
  <c r="AA387" i="5" a="1"/>
  <c r="AA387" i="5" s="1"/>
  <c r="AA395" i="5" a="1"/>
  <c r="AA395" i="5" s="1"/>
  <c r="AA366" i="5" a="1"/>
  <c r="AA366" i="5" s="1"/>
  <c r="AA373" i="5" a="1"/>
  <c r="AA373" i="5" s="1"/>
  <c r="AA379" i="5" a="1"/>
  <c r="AA379" i="5" s="1"/>
  <c r="AA210" i="5" a="1"/>
  <c r="AA210" i="5" s="1"/>
  <c r="AA200" i="5" a="1"/>
  <c r="AA200" i="5" s="1"/>
  <c r="AA191" i="5" a="1"/>
  <c r="AA191" i="5" s="1"/>
  <c r="AA174" i="5" a="1"/>
  <c r="AA174" i="5" s="1"/>
  <c r="AA171" i="5" a="1"/>
  <c r="AA171" i="5" s="1"/>
  <c r="AA167" i="5" a="1"/>
  <c r="AA167" i="5" s="1"/>
  <c r="AA168" i="5" s="1"/>
  <c r="AA177" i="5" a="1"/>
  <c r="AA177" i="5" s="1"/>
  <c r="AA180" i="5" a="1"/>
  <c r="AA180" i="5" s="1"/>
  <c r="AA187" i="5" a="1"/>
  <c r="AA187" i="5" s="1"/>
  <c r="AA211" i="5" a="1"/>
  <c r="AA211" i="5" s="1"/>
  <c r="AA201" i="5" a="1"/>
  <c r="AA201" i="5" s="1"/>
  <c r="AA402" i="5" a="1"/>
  <c r="AA402" i="5" s="1"/>
  <c r="AA195" i="5" a="1"/>
  <c r="AA195" i="5" s="1"/>
  <c r="AA115" i="5" a="1"/>
  <c r="AA115" i="5" s="1"/>
  <c r="AA116" i="5" a="1"/>
  <c r="AA116" i="5" s="1"/>
  <c r="AA114" i="5" s="1" a="1"/>
  <c r="AA114" i="5" s="1"/>
  <c r="AA155" i="5" a="1"/>
  <c r="AA155" i="5" s="1"/>
  <c r="AA151" i="5" a="1"/>
  <c r="AA151" i="5" s="1"/>
  <c r="AA117" i="5" a="1"/>
  <c r="AA117" i="5" s="1"/>
  <c r="AA163" i="5" a="1"/>
  <c r="AA163" i="5" s="1"/>
  <c r="AA109" i="5" a="1"/>
  <c r="AA109" i="5" s="1"/>
  <c r="AA110" i="5" a="1"/>
  <c r="AA110" i="5" s="1"/>
  <c r="AA108" i="5" s="1" a="1"/>
  <c r="AA108" i="5" s="1"/>
  <c r="AA111" i="5" a="1"/>
  <c r="AA111" i="5" s="1"/>
  <c r="AA1846" i="5" a="1"/>
  <c r="AA1846" i="5" s="1"/>
  <c r="AB6" i="5"/>
  <c r="AB6" i="2"/>
  <c r="O1617" i="5"/>
  <c r="Z212" i="5"/>
  <c r="Y1203" i="5"/>
  <c r="Y1205" i="5" s="1"/>
  <c r="Z1460" i="5"/>
  <c r="Z1461" i="5"/>
  <c r="V335" i="5"/>
  <c r="V337" i="5"/>
  <c r="V340" i="5" s="1"/>
  <c r="V338" i="5"/>
  <c r="V341" i="5" s="1"/>
  <c r="W330" i="5"/>
  <c r="W334" i="5" s="1"/>
  <c r="Z1476" i="5"/>
  <c r="Z1477" i="5"/>
  <c r="X810" i="5"/>
  <c r="X803" i="5" s="1"/>
  <c r="Z772" i="5"/>
  <c r="Y774" i="5"/>
  <c r="Z751" i="5" s="1"/>
  <c r="Z752" i="5" s="1"/>
  <c r="Z1263" i="5"/>
  <c r="AC2" i="2"/>
  <c r="AC3" i="1"/>
  <c r="AC5" i="1"/>
  <c r="AC1" i="1"/>
  <c r="AD2" i="1"/>
  <c r="AC2" i="5"/>
  <c r="Z130" i="5"/>
  <c r="Z1486" i="5"/>
  <c r="Z1487" i="5"/>
  <c r="AB3" i="2"/>
  <c r="AB4" i="1"/>
  <c r="AB3" i="5"/>
  <c r="Y292" i="5"/>
  <c r="Y295" i="5"/>
  <c r="Z1226" i="5"/>
  <c r="Y916" i="5"/>
  <c r="Y919" i="5"/>
  <c r="Y923" i="5"/>
  <c r="Z553" i="5"/>
  <c r="Z767" i="5"/>
  <c r="Z1568" i="5"/>
  <c r="AB1638" i="5"/>
  <c r="AB1639" i="5" s="1"/>
  <c r="AB1534" i="5"/>
  <c r="AB1427" i="5"/>
  <c r="AB1428" i="5" s="1"/>
  <c r="AB1417" i="5"/>
  <c r="AB1418" i="5" s="1"/>
  <c r="AB1252" i="5"/>
  <c r="AB1234" i="5"/>
  <c r="AB1235" i="5" s="1"/>
  <c r="AB759" i="5"/>
  <c r="AB760" i="5"/>
  <c r="AB761" i="5"/>
  <c r="AB762" i="5"/>
  <c r="AB763" i="5"/>
  <c r="AB764" i="5"/>
  <c r="AB756" i="5"/>
  <c r="AB757" i="5"/>
  <c r="AB758" i="5"/>
  <c r="AB184" i="5"/>
  <c r="AB139" i="5"/>
  <c r="AB140" i="5" s="1"/>
  <c r="AC144" i="5"/>
  <c r="AC145" i="5" s="1"/>
  <c r="AB122" i="5"/>
  <c r="AB123" i="5" s="1"/>
  <c r="AB148" i="5"/>
  <c r="AB134" i="5"/>
  <c r="AB135" i="5" s="1"/>
  <c r="Z1543" i="5"/>
  <c r="V920" i="5"/>
  <c r="V914" i="5"/>
  <c r="AA331" i="5" a="1"/>
  <c r="AA353" i="5"/>
  <c r="AA1209" i="5" a="1"/>
  <c r="AB96" i="5"/>
  <c r="AB102" i="5"/>
  <c r="AA617" i="5" a="1"/>
  <c r="AB103" i="5"/>
  <c r="AA1182" i="5" a="1"/>
  <c r="AA1928" i="5"/>
  <c r="Z588" i="5" a="1"/>
  <c r="AA1213" i="5" a="1"/>
  <c r="AA606" i="5" a="1"/>
  <c r="AB99" i="5"/>
  <c r="AB314" i="5" a="1"/>
  <c r="AA1186" i="5" a="1"/>
  <c r="AA332" i="5" a="1"/>
  <c r="AA1423" i="5"/>
  <c r="AA910" i="5" a="1"/>
  <c r="AA215" i="5" a="1"/>
  <c r="AA1172" i="5" a="1"/>
  <c r="AA800" i="5" a="1"/>
  <c r="AA205" i="5" a="1"/>
  <c r="N1423" i="5"/>
  <c r="AB1879" i="5" a="1"/>
  <c r="AA1355" i="5"/>
  <c r="AA192" i="5" a="1"/>
  <c r="AA1178" i="5" a="1"/>
  <c r="AB2111" i="5" a="1"/>
  <c r="Z365" i="5"/>
  <c r="Z386" i="5"/>
  <c r="Z490" i="5"/>
  <c r="Z1355" i="5"/>
  <c r="Z1423" i="5"/>
  <c r="Z353" i="5"/>
  <c r="Z1928" i="5"/>
  <c r="Y352" i="5"/>
  <c r="Y1423" i="5"/>
  <c r="Y353" i="5"/>
  <c r="Y1414" i="5"/>
  <c r="Y490" i="5"/>
  <c r="Y378" i="5"/>
  <c r="Y1928" i="5"/>
  <c r="Y365" i="5"/>
  <c r="Y1355" i="5"/>
  <c r="Y386" i="5"/>
  <c r="Y394" i="5"/>
  <c r="Y351" i="5"/>
  <c r="X1423" i="5"/>
  <c r="X1355" i="5"/>
  <c r="X1414" i="5"/>
  <c r="W490" i="5"/>
  <c r="W448" i="5"/>
  <c r="V351" i="5"/>
  <c r="U353" i="5"/>
  <c r="U352" i="5"/>
  <c r="U378" i="5"/>
  <c r="U448" i="5"/>
  <c r="U490" i="5"/>
  <c r="U1355" i="5"/>
  <c r="U1423" i="5"/>
  <c r="U1414" i="5"/>
  <c r="U1928" i="5"/>
  <c r="U351" i="5"/>
  <c r="U372" i="5"/>
  <c r="U365" i="5"/>
  <c r="U394" i="5"/>
  <c r="U386" i="5"/>
  <c r="W353" i="5"/>
  <c r="W386" i="5"/>
  <c r="V1928" i="5"/>
  <c r="W394" i="5"/>
  <c r="V1414" i="5"/>
  <c r="V1355" i="5"/>
  <c r="W351" i="5"/>
  <c r="T28" i="5"/>
  <c r="T21" i="5"/>
  <c r="T35" i="5"/>
  <c r="T14" i="5"/>
  <c r="T31" i="5"/>
  <c r="T39" i="5"/>
  <c r="T151" i="5"/>
  <c r="T155" i="5"/>
  <c r="T160" i="5"/>
  <c r="T11" i="5"/>
  <c r="T43" i="5"/>
  <c r="T12" i="5"/>
  <c r="T114" i="5"/>
  <c r="T13" i="5"/>
  <c r="T33" i="5"/>
  <c r="T34" i="5"/>
  <c r="T145" i="5"/>
  <c r="T16" i="5"/>
  <c r="T80" i="5"/>
  <c r="T123" i="5"/>
  <c r="T17" i="5"/>
  <c r="T36" i="5"/>
  <c r="T140" i="5"/>
  <c r="T18" i="5"/>
  <c r="T30" i="5"/>
  <c r="T37" i="5"/>
  <c r="T20" i="5"/>
  <c r="T108" i="5"/>
  <c r="T171" i="5"/>
  <c r="T32" i="5"/>
  <c r="T163" i="5"/>
  <c r="T22" i="5"/>
  <c r="T174" i="5"/>
  <c r="T23" i="5"/>
  <c r="T130" i="5"/>
  <c r="T167" i="5"/>
  <c r="T29" i="5"/>
  <c r="T105" i="5"/>
  <c r="T184" i="5"/>
  <c r="T206" i="5"/>
  <c r="T192" i="5"/>
  <c r="T288" i="5"/>
  <c r="T284" i="5"/>
  <c r="T196" i="5"/>
  <c r="T205" i="5"/>
  <c r="T234" i="5"/>
  <c r="T188" i="5"/>
  <c r="T369" i="5"/>
  <c r="T388" i="5"/>
  <c r="T367" i="5"/>
  <c r="T361" i="5"/>
  <c r="T472" i="5"/>
  <c r="T359" i="5"/>
  <c r="T358" i="5"/>
  <c r="T357" i="5"/>
  <c r="T341" i="5"/>
  <c r="T340" i="5"/>
  <c r="T382" i="5"/>
  <c r="T338" i="5"/>
  <c r="T380" i="5"/>
  <c r="T396" i="5"/>
  <c r="T315" i="5"/>
  <c r="T337" i="5"/>
  <c r="T335" i="5"/>
  <c r="T374" i="5"/>
  <c r="T398" i="5"/>
  <c r="T410" i="5"/>
  <c r="U410" i="5" s="1" a="1"/>
  <c r="T442" i="5"/>
  <c r="T438" i="5"/>
  <c r="T390" i="5"/>
  <c r="T405" i="5"/>
  <c r="T436" i="5"/>
  <c r="T420" i="5"/>
  <c r="T432" i="5"/>
  <c r="T444" i="5"/>
  <c r="T418" i="5"/>
  <c r="T430" i="5"/>
  <c r="T412" i="5"/>
  <c r="T403" i="5"/>
  <c r="T554" i="5"/>
  <c r="T471" i="5"/>
  <c r="T470" i="5"/>
  <c r="T588" i="5"/>
  <c r="T455" i="5"/>
  <c r="T496" i="5"/>
  <c r="T515" i="5"/>
  <c r="T494" i="5"/>
  <c r="T508" i="5"/>
  <c r="T548" i="5"/>
  <c r="T450" i="5"/>
  <c r="T492" i="5"/>
  <c r="T519" i="5"/>
  <c r="T518" i="5"/>
  <c r="T486" i="5"/>
  <c r="T584" i="5"/>
  <c r="T473" i="5"/>
  <c r="T485" i="5"/>
  <c r="T599" i="5"/>
  <c r="T613" i="5"/>
  <c r="T629" i="5"/>
  <c r="T596" i="5"/>
  <c r="T622" i="5"/>
  <c r="T592" i="5"/>
  <c r="T606" i="5"/>
  <c r="T666" i="5"/>
  <c r="T663" i="5"/>
  <c r="T802" i="5"/>
  <c r="T713" i="5"/>
  <c r="T674" i="5"/>
  <c r="T734" i="5"/>
  <c r="T637" i="5"/>
  <c r="T654" i="5"/>
  <c r="T719" i="5"/>
  <c r="T752" i="5"/>
  <c r="T751" i="5"/>
  <c r="T806" i="5"/>
  <c r="T804" i="5"/>
  <c r="T774" i="5"/>
  <c r="T803" i="5"/>
  <c r="T800" i="5"/>
  <c r="T819" i="5"/>
  <c r="T750" i="5"/>
  <c r="T746" i="5"/>
  <c r="T767" i="5"/>
  <c r="T741" i="5"/>
  <c r="T842" i="5"/>
  <c r="T895" i="5"/>
  <c r="T840" i="5"/>
  <c r="T899" i="5"/>
  <c r="T839" i="5"/>
  <c r="T838" i="5"/>
  <c r="T868" i="5"/>
  <c r="T885" i="5"/>
  <c r="T883" i="5"/>
  <c r="T882" i="5"/>
  <c r="T820" i="5"/>
  <c r="T865" i="5"/>
  <c r="T897" i="5"/>
  <c r="T919" i="5"/>
  <c r="T856" i="5"/>
  <c r="T896" i="5"/>
  <c r="T854" i="5"/>
  <c r="T824" i="5"/>
  <c r="T853" i="5"/>
  <c r="T822" i="5"/>
  <c r="T852" i="5"/>
  <c r="T821" i="5"/>
  <c r="T920" i="5"/>
  <c r="T973" i="5"/>
  <c r="T972" i="5"/>
  <c r="T1052" i="5"/>
  <c r="T916" i="5"/>
  <c r="T956" i="5"/>
  <c r="T969" i="5"/>
  <c r="T914" i="5"/>
  <c r="T955" i="5"/>
  <c r="T967" i="5"/>
  <c r="T939" i="5"/>
  <c r="T952" i="5"/>
  <c r="T936" i="5"/>
  <c r="T950" i="5"/>
  <c r="T934" i="5"/>
  <c r="T1051" i="5"/>
  <c r="T1048" i="5"/>
  <c r="T1046" i="5"/>
  <c r="T994" i="5"/>
  <c r="T1032" i="5"/>
  <c r="T993" i="5"/>
  <c r="T1031" i="5"/>
  <c r="T992" i="5"/>
  <c r="T1028" i="5"/>
  <c r="T989" i="5"/>
  <c r="T1026" i="5"/>
  <c r="T986" i="5"/>
  <c r="T984" i="5"/>
  <c r="T1013" i="5"/>
  <c r="T1012" i="5"/>
  <c r="T1011" i="5"/>
  <c r="T1008" i="5"/>
  <c r="T1006" i="5"/>
  <c r="T1069" i="5"/>
  <c r="T1191" i="5"/>
  <c r="T1172" i="5"/>
  <c r="T1223" i="5"/>
  <c r="T1220" i="5"/>
  <c r="T1209" i="5"/>
  <c r="T1237" i="5"/>
  <c r="T1288" i="5"/>
  <c r="T1277" i="5"/>
  <c r="T1235" i="5"/>
  <c r="T1213" i="5"/>
  <c r="T1219" i="5"/>
  <c r="T1228" i="5"/>
  <c r="T1285" i="5"/>
  <c r="T1278" i="5"/>
  <c r="T1240" i="5"/>
  <c r="T1276" i="5"/>
  <c r="T1273" i="5"/>
  <c r="T1270" i="5"/>
  <c r="T1263" i="5"/>
  <c r="T1365" i="5"/>
  <c r="T1354" i="5"/>
  <c r="T1366" i="5"/>
  <c r="T1258" i="5"/>
  <c r="T1255" i="5"/>
  <c r="T1293" i="5"/>
  <c r="T1252" i="5"/>
  <c r="T1292" i="5"/>
  <c r="T1245" i="5"/>
  <c r="T1291" i="5"/>
  <c r="T1418" i="5"/>
  <c r="T1437" i="5"/>
  <c r="T1368" i="5"/>
  <c r="T1428" i="5"/>
  <c r="T1376" i="5"/>
  <c r="T1411" i="5"/>
  <c r="T1430" i="5"/>
  <c r="T1520" i="5"/>
  <c r="T1512" i="5"/>
  <c r="T1420" i="5"/>
  <c r="T1442" i="5"/>
  <c r="T1441" i="5"/>
  <c r="T1527" i="5"/>
  <c r="T1526" i="5"/>
  <c r="T1525" i="5"/>
  <c r="T1524" i="5"/>
  <c r="T1593" i="5"/>
  <c r="T1557" i="5"/>
  <c r="T1642" i="5"/>
  <c r="T1547" i="5"/>
  <c r="T1567" i="5"/>
  <c r="T1542" i="5"/>
  <c r="T1634" i="5"/>
  <c r="T1654" i="5"/>
  <c r="T1663" i="5"/>
  <c r="T1639" i="5"/>
  <c r="T1795" i="5"/>
  <c r="T1800" i="5"/>
  <c r="T1816" i="5"/>
  <c r="T1839" i="5"/>
  <c r="T1789" i="5"/>
  <c r="T1809" i="5"/>
  <c r="T1860" i="5"/>
  <c r="T1879" i="5"/>
  <c r="T1846" i="5"/>
  <c r="T1826" i="5"/>
  <c r="T1857" i="5"/>
  <c r="T1843" i="5"/>
  <c r="T1911" i="5"/>
  <c r="T1849" i="5"/>
  <c r="T1853" i="5"/>
  <c r="T1870" i="5"/>
  <c r="T1821" i="5"/>
  <c r="T1925" i="5"/>
  <c r="T1937" i="5"/>
  <c r="T1945" i="5"/>
  <c r="T1955" i="5"/>
  <c r="T1933" i="5"/>
  <c r="T1941" i="5"/>
  <c r="T1950" i="5"/>
  <c r="T1893" i="5"/>
  <c r="T1958" i="5"/>
  <c r="T1965" i="5"/>
  <c r="T1968" i="5"/>
  <c r="T1974" i="5"/>
  <c r="T1990" i="5"/>
  <c r="T1961" i="5"/>
  <c r="T1971" i="5"/>
  <c r="T1977" i="5"/>
  <c r="T1994" i="5"/>
  <c r="T2026" i="5"/>
  <c r="T2005" i="5"/>
  <c r="T2001" i="5"/>
  <c r="T2008" i="5"/>
  <c r="T2012" i="5"/>
  <c r="T2016" i="5"/>
  <c r="T2022" i="5"/>
  <c r="T2029" i="5"/>
  <c r="T1987" i="5"/>
  <c r="T1998" i="5"/>
  <c r="T2091" i="5"/>
  <c r="T2076" i="5"/>
  <c r="T2032" i="5"/>
  <c r="T2062" i="5"/>
  <c r="T2084" i="5"/>
  <c r="T2094" i="5"/>
  <c r="T2081" i="5"/>
  <c r="T2098" i="5"/>
  <c r="T2099" i="5"/>
  <c r="T2113" i="5"/>
  <c r="T2116" i="5"/>
  <c r="T2159" i="5"/>
  <c r="T2141" i="5"/>
  <c r="T2124" i="5"/>
  <c r="T2107" i="5"/>
  <c r="T2125" i="5"/>
  <c r="T2157" i="5"/>
  <c r="T2177" i="5"/>
  <c r="T2161" i="5"/>
  <c r="T2138" i="5"/>
  <c r="T2193" i="5"/>
  <c r="T2180" i="5"/>
  <c r="T2126" i="5"/>
  <c r="T2127" i="5"/>
  <c r="T2129" i="5"/>
  <c r="T2176" i="5"/>
  <c r="T2158" i="5"/>
  <c r="T2195" i="5"/>
  <c r="T2192" i="5"/>
  <c r="T2213" i="5"/>
  <c r="T2178" i="5"/>
  <c r="T2191" i="5"/>
  <c r="T2225" i="5"/>
  <c r="T2217" i="5"/>
  <c r="T2215" i="5"/>
  <c r="T2252" i="5"/>
  <c r="T2214" i="5"/>
  <c r="T2249" i="5"/>
  <c r="T2247" i="5"/>
  <c r="W365" i="5"/>
  <c r="W372" i="5"/>
  <c r="V1423" i="5"/>
  <c r="V490" i="5"/>
  <c r="V448" i="5"/>
  <c r="W378" i="5"/>
  <c r="W1928" i="5"/>
  <c r="W352" i="5"/>
  <c r="V394" i="5"/>
  <c r="W1423" i="5"/>
  <c r="V352" i="5"/>
  <c r="W1355" i="5"/>
  <c r="V353" i="5"/>
  <c r="W1414" i="5"/>
  <c r="V386" i="5"/>
  <c r="V365" i="5"/>
  <c r="V372" i="5"/>
  <c r="V378" i="5"/>
  <c r="X1928" i="5"/>
  <c r="T1928" i="5"/>
  <c r="X352" i="5"/>
  <c r="X378" i="5"/>
  <c r="X351" i="5"/>
  <c r="X372" i="5"/>
  <c r="X365" i="5"/>
  <c r="X394" i="5"/>
  <c r="X386" i="5"/>
  <c r="X353" i="5"/>
  <c r="X490" i="5"/>
  <c r="X448" i="5"/>
  <c r="Y448" i="5"/>
  <c r="Y372" i="5"/>
  <c r="Z378" i="5"/>
  <c r="Z351" i="5"/>
  <c r="Z372" i="5"/>
  <c r="Z394" i="5"/>
  <c r="Z448" i="5"/>
  <c r="AA490" i="5"/>
  <c r="AA455" i="5"/>
  <c r="AC750" i="5" a="1"/>
  <c r="AB98" i="5"/>
  <c r="AB1893" i="5"/>
  <c r="AA1078" i="5" a="1"/>
  <c r="AA448" i="5"/>
  <c r="Z580" i="5" a="1"/>
  <c r="AA1201" i="5" a="1"/>
  <c r="AB93" i="5"/>
  <c r="AB1911" i="5"/>
  <c r="N351" i="5"/>
  <c r="AB1873" i="5"/>
  <c r="AB1870" i="5"/>
  <c r="AA394" i="5"/>
  <c r="AA1202" i="5" a="1"/>
  <c r="AA386" i="5"/>
  <c r="AA1598" i="5" a="1"/>
  <c r="AA592" i="5"/>
  <c r="AA365" i="5"/>
  <c r="AA1980" i="5" a="1"/>
  <c r="AA1585" i="5" a="1"/>
  <c r="AA622" i="5" a="1"/>
  <c r="AA188" i="5" a="1"/>
  <c r="AB2079" i="5" a="1"/>
  <c r="AA372" i="5"/>
  <c r="AA1789" i="5" a="1"/>
  <c r="AA216" i="5" a="1"/>
  <c r="AB100" i="5"/>
  <c r="AA351" i="5"/>
  <c r="AA206" i="5" a="1"/>
  <c r="AB159" i="5"/>
  <c r="AB1572" i="5"/>
  <c r="AB1634" i="5"/>
  <c r="AB1660" i="5"/>
  <c r="AB1860" i="5"/>
  <c r="AB465" i="5"/>
  <c r="AB1849" i="5"/>
  <c r="AB463" i="5"/>
  <c r="AB71" i="5"/>
  <c r="AB74" i="5"/>
  <c r="AB69" i="5"/>
  <c r="AB126" i="5"/>
  <c r="AB73" i="5"/>
  <c r="AB75" i="5"/>
  <c r="AB72" i="5"/>
  <c r="AB273" i="5"/>
  <c r="AB280" i="5"/>
  <c r="AB260" i="5"/>
  <c r="AB300" i="5"/>
  <c r="AB277" i="5"/>
  <c r="AB220" i="5"/>
  <c r="AB224" i="5" s="1" a="1"/>
  <c r="AB247" i="5"/>
  <c r="AB243" i="5"/>
  <c r="AB268" i="5"/>
  <c r="AB256" i="5"/>
  <c r="AB228" i="5"/>
  <c r="AB252" i="5"/>
  <c r="AB264" i="5"/>
  <c r="AB322" i="5"/>
  <c r="AB348" i="5"/>
  <c r="AB326" i="5"/>
  <c r="AB321" i="5"/>
  <c r="AB325" i="5"/>
  <c r="AB547" i="5"/>
  <c r="AB577" i="5"/>
  <c r="AB572" i="5"/>
  <c r="AB573" i="5"/>
  <c r="AB896" i="5"/>
  <c r="AB1076" i="5"/>
  <c r="AB1072" i="5"/>
  <c r="AB1073" i="5" s="1" a="1"/>
  <c r="AB1181" i="5"/>
  <c r="AB1063" i="5"/>
  <c r="AB1064" i="5" s="1" a="1"/>
  <c r="AB1081" i="5"/>
  <c r="AB1082" i="5" s="1" a="1"/>
  <c r="AB1153" i="5"/>
  <c r="AB1154" i="5" s="1" a="1"/>
  <c r="AB1077" i="5"/>
  <c r="AB1177" i="5"/>
  <c r="AB1174" i="5"/>
  <c r="AB1173" i="5" s="1" a="1"/>
  <c r="AB1185" i="5"/>
  <c r="AB1519" i="5"/>
  <c r="AB1520" i="5" s="1" a="1"/>
  <c r="AB1456" i="5"/>
  <c r="AB1472" i="5"/>
  <c r="AB1471" i="5"/>
  <c r="AB1447" i="5"/>
  <c r="AB1531" i="5"/>
  <c r="AB1482" i="5"/>
  <c r="AB1557" i="5"/>
  <c r="AB1511" i="5"/>
  <c r="AB1512" i="5" s="1" a="1"/>
  <c r="AB1564" i="5"/>
  <c r="AB1539" i="5"/>
  <c r="AB1552" i="5"/>
  <c r="AB1648" i="5"/>
  <c r="AB1631" i="5"/>
  <c r="AB1645" i="5"/>
  <c r="AB1657" i="5"/>
  <c r="AB1698" i="5"/>
  <c r="AB1857" i="5"/>
  <c r="AB746" i="5"/>
  <c r="AB95" i="5"/>
  <c r="AA378" i="5"/>
  <c r="Z1515" i="5"/>
  <c r="AA1508" i="5" a="1"/>
  <c r="AA596" i="5"/>
  <c r="N394" i="5"/>
  <c r="AB104" i="5"/>
  <c r="AA196" i="5"/>
  <c r="AB101" i="5"/>
  <c r="AB97" i="5"/>
  <c r="AB94" i="5"/>
  <c r="U403" i="5" a="1"/>
  <c r="Y1515" i="5"/>
  <c r="X1515" i="5"/>
  <c r="W1515" i="5"/>
  <c r="V1515" i="5"/>
  <c r="U1515" i="5"/>
  <c r="U2022" i="5" a="1"/>
  <c r="AB232" i="5" a="1"/>
  <c r="Z1203" i="5" l="1"/>
  <c r="Z1205" i="5" s="1"/>
  <c r="AB232" i="5"/>
  <c r="U2022" i="5"/>
  <c r="U403" i="5"/>
  <c r="U405" i="5" s="1"/>
  <c r="AA1508" i="5"/>
  <c r="AB755" i="5"/>
  <c r="AB1553" i="5"/>
  <c r="AB1542" i="5"/>
  <c r="AB1567" i="5"/>
  <c r="AB1512" i="5"/>
  <c r="AB1558" i="5"/>
  <c r="AB1485" i="5"/>
  <c r="AB1450" i="5"/>
  <c r="AB1475" i="5"/>
  <c r="AB1459" i="5"/>
  <c r="AB1520" i="5"/>
  <c r="AB1173" i="5"/>
  <c r="AB1154" i="5"/>
  <c r="AB1082" i="5"/>
  <c r="AB1064" i="5"/>
  <c r="AB1073" i="5"/>
  <c r="AB574" i="5"/>
  <c r="AB578" i="5"/>
  <c r="AB548" i="5"/>
  <c r="AB552" i="5"/>
  <c r="AB327" i="5"/>
  <c r="AB257" i="5"/>
  <c r="AB261" i="5"/>
  <c r="AB265" i="5"/>
  <c r="AB248" i="5"/>
  <c r="AB224" i="5"/>
  <c r="AB269" i="5"/>
  <c r="AB283" i="5"/>
  <c r="AB274" i="5"/>
  <c r="AB287" i="5"/>
  <c r="AB129" i="5"/>
  <c r="AB470" i="5"/>
  <c r="AB471" i="5"/>
  <c r="AB1573" i="5"/>
  <c r="AB160" i="5"/>
  <c r="AA206" i="5"/>
  <c r="AA216" i="5"/>
  <c r="AA1789" i="5"/>
  <c r="AA374" i="5"/>
  <c r="AB2079" i="5"/>
  <c r="AA188" i="5"/>
  <c r="AA622" i="5"/>
  <c r="AA1585" i="5"/>
  <c r="AA1980" i="5"/>
  <c r="AA1598" i="5"/>
  <c r="AA1202" i="5"/>
  <c r="AB105" i="5"/>
  <c r="AA1201" i="5"/>
  <c r="Z580" i="5"/>
  <c r="AA1078" i="5"/>
  <c r="AC750" i="5"/>
  <c r="Z450" i="5"/>
  <c r="Z374" i="5"/>
  <c r="Y374" i="5"/>
  <c r="Y450" i="5"/>
  <c r="X450" i="5"/>
  <c r="X492" i="5"/>
  <c r="X374" i="5"/>
  <c r="Y354" i="5"/>
  <c r="V374" i="5"/>
  <c r="W354" i="5"/>
  <c r="X354" i="5"/>
  <c r="V450" i="5"/>
  <c r="V492" i="5"/>
  <c r="W374" i="5"/>
  <c r="U2245" i="5"/>
  <c r="BT2252" i="5"/>
  <c r="CG2252" i="5"/>
  <c r="BP2252" i="5"/>
  <c r="CM2252" i="5"/>
  <c r="BL2252" i="5"/>
  <c r="AC2252" i="5"/>
  <c r="BI2252" i="5"/>
  <c r="AB2252" i="5"/>
  <c r="AI2252" i="5"/>
  <c r="BX2252" i="5"/>
  <c r="BE2252" i="5"/>
  <c r="AO2252" i="5"/>
  <c r="X2252" i="5"/>
  <c r="Y2252" i="5"/>
  <c r="BW2252" i="5"/>
  <c r="AA2252" i="5"/>
  <c r="AQ2252" i="5"/>
  <c r="AZ2252" i="5"/>
  <c r="BG2252" i="5"/>
  <c r="AV2252" i="5"/>
  <c r="CB2252" i="5"/>
  <c r="CF2252" i="5"/>
  <c r="AS2252" i="5"/>
  <c r="BY2252" i="5"/>
  <c r="BU2252" i="5"/>
  <c r="BH2252" i="5"/>
  <c r="CK2252" i="5"/>
  <c r="AF2252" i="5"/>
  <c r="AJ2252" i="5"/>
  <c r="AK2252" i="5"/>
  <c r="AE2252" i="5"/>
  <c r="U2252" i="5"/>
  <c r="AX2252" i="5"/>
  <c r="BR2252" i="5"/>
  <c r="CA2252" i="5"/>
  <c r="AR2252" i="5"/>
  <c r="AU2252" i="5"/>
  <c r="BB2252" i="5"/>
  <c r="BA2252" i="5"/>
  <c r="BZ2252" i="5"/>
  <c r="BS2252" i="5"/>
  <c r="W2252" i="5"/>
  <c r="AW2252" i="5"/>
  <c r="CI2252" i="5"/>
  <c r="CN2252" i="5"/>
  <c r="BQ2252" i="5"/>
  <c r="BV2252" i="5"/>
  <c r="AH2252" i="5"/>
  <c r="AP2252" i="5"/>
  <c r="BC2252" i="5"/>
  <c r="BD2252" i="5"/>
  <c r="AM2252" i="5"/>
  <c r="CJ2252" i="5"/>
  <c r="BM2252" i="5"/>
  <c r="Z2252" i="5"/>
  <c r="AN2252" i="5"/>
  <c r="BK2252" i="5"/>
  <c r="AG2252" i="5"/>
  <c r="CH2252" i="5"/>
  <c r="AL2252" i="5"/>
  <c r="V2252" i="5"/>
  <c r="CL2252" i="5"/>
  <c r="BF2252" i="5"/>
  <c r="AY2252" i="5"/>
  <c r="AT2252" i="5"/>
  <c r="CC2252" i="5"/>
  <c r="CE2252" i="5"/>
  <c r="CD2252" i="5"/>
  <c r="AD2252" i="5"/>
  <c r="BO2252" i="5"/>
  <c r="BN2252" i="5"/>
  <c r="BJ2252" i="5"/>
  <c r="U2212" i="5"/>
  <c r="U2225" i="5"/>
  <c r="V2225" i="5" s="1"/>
  <c r="W2225" i="5" s="1"/>
  <c r="X2225" i="5" s="1"/>
  <c r="Y2225" i="5" s="1"/>
  <c r="Z2225" i="5" s="1"/>
  <c r="AA2225" i="5" s="1"/>
  <c r="AB2225" i="5" s="1"/>
  <c r="AC2225" i="5" s="1"/>
  <c r="AD2225" i="5" s="1"/>
  <c r="AE2225" i="5" s="1"/>
  <c r="AF2225" i="5" s="1"/>
  <c r="AG2225" i="5" s="1"/>
  <c r="AH2225" i="5" s="1"/>
  <c r="AI2225" i="5" s="1"/>
  <c r="AJ2225" i="5" s="1"/>
  <c r="AK2225" i="5" s="1"/>
  <c r="AL2225" i="5" s="1"/>
  <c r="AM2225" i="5" s="1"/>
  <c r="AN2225" i="5" s="1"/>
  <c r="AO2225" i="5" s="1"/>
  <c r="AP2225" i="5" s="1"/>
  <c r="AQ2225" i="5" s="1"/>
  <c r="AR2225" i="5" s="1"/>
  <c r="AS2225" i="5" s="1"/>
  <c r="AT2225" i="5" s="1"/>
  <c r="AU2225" i="5" s="1"/>
  <c r="AV2225" i="5" s="1"/>
  <c r="AW2225" i="5" s="1"/>
  <c r="AX2225" i="5" s="1"/>
  <c r="AY2225" i="5" s="1"/>
  <c r="AZ2225" i="5" s="1"/>
  <c r="BA2225" i="5" s="1"/>
  <c r="BB2225" i="5" s="1"/>
  <c r="BC2225" i="5" s="1"/>
  <c r="BD2225" i="5" s="1"/>
  <c r="BE2225" i="5" s="1"/>
  <c r="BF2225" i="5" s="1"/>
  <c r="BG2225" i="5" s="1"/>
  <c r="BH2225" i="5" s="1"/>
  <c r="BI2225" i="5" s="1"/>
  <c r="BJ2225" i="5" s="1"/>
  <c r="BK2225" i="5" s="1"/>
  <c r="BL2225" i="5" s="1"/>
  <c r="BM2225" i="5" s="1"/>
  <c r="BN2225" i="5" s="1"/>
  <c r="BO2225" i="5" s="1"/>
  <c r="BP2225" i="5" s="1"/>
  <c r="BQ2225" i="5" s="1"/>
  <c r="BR2225" i="5" s="1"/>
  <c r="BS2225" i="5" s="1"/>
  <c r="BT2225" i="5" s="1"/>
  <c r="BU2225" i="5" s="1"/>
  <c r="BV2225" i="5" s="1"/>
  <c r="BW2225" i="5" s="1"/>
  <c r="BX2225" i="5" s="1"/>
  <c r="BY2225" i="5" s="1"/>
  <c r="BZ2225" i="5" s="1"/>
  <c r="CA2225" i="5" s="1"/>
  <c r="CB2225" i="5" s="1"/>
  <c r="CC2225" i="5" s="1"/>
  <c r="CD2225" i="5" s="1"/>
  <c r="CE2225" i="5" s="1"/>
  <c r="CF2225" i="5" s="1"/>
  <c r="CG2225" i="5" s="1"/>
  <c r="CH2225" i="5" s="1"/>
  <c r="CI2225" i="5" s="1"/>
  <c r="CJ2225" i="5" s="1"/>
  <c r="CK2225" i="5" s="1"/>
  <c r="CL2225" i="5" s="1"/>
  <c r="CM2225" i="5" s="1"/>
  <c r="CN2225" i="5" s="1"/>
  <c r="U2175" i="5"/>
  <c r="W2214" i="5"/>
  <c r="W2221" i="5" s="1"/>
  <c r="V2214" i="5"/>
  <c r="V2221" i="5" s="1"/>
  <c r="Y2214" i="5"/>
  <c r="Y2221" i="5" s="1"/>
  <c r="X2214" i="5"/>
  <c r="X2221" i="5" s="1"/>
  <c r="U2214" i="5"/>
  <c r="Y2177" i="5"/>
  <c r="X2177" i="5"/>
  <c r="W2177" i="5"/>
  <c r="V2177" i="5"/>
  <c r="U2177" i="5"/>
  <c r="U2124" i="5"/>
  <c r="U2190" i="5"/>
  <c r="U2156" i="5"/>
  <c r="Y2091" i="5"/>
  <c r="Y2094" i="5" s="1"/>
  <c r="X2091" i="5"/>
  <c r="X2094" i="5" s="1"/>
  <c r="W2091" i="5"/>
  <c r="W2094" i="5" s="1"/>
  <c r="V2091" i="5"/>
  <c r="V2094" i="5" s="1"/>
  <c r="U2091" i="5"/>
  <c r="T2097" i="5"/>
  <c r="AC2091" i="5"/>
  <c r="AC2094" i="5" s="1"/>
  <c r="AB2091" i="5"/>
  <c r="AB2094" i="5" s="1"/>
  <c r="Z2091" i="5"/>
  <c r="Z2094" i="5" s="1"/>
  <c r="AA2091" i="5"/>
  <c r="AA2094" i="5" s="1"/>
  <c r="U2098" i="5"/>
  <c r="V2098" i="5" s="1"/>
  <c r="W2098" i="5" s="1"/>
  <c r="X2098" i="5" s="1"/>
  <c r="Y2098" i="5" s="1"/>
  <c r="Z2098" i="5" s="1"/>
  <c r="AA2098" i="5" s="1"/>
  <c r="AB2098" i="5" s="1"/>
  <c r="AC2098" i="5" s="1"/>
  <c r="U1826" i="5"/>
  <c r="V1826" i="5" s="1"/>
  <c r="W1826" i="5" s="1"/>
  <c r="X1826" i="5" s="1"/>
  <c r="Y1826" i="5" s="1"/>
  <c r="Z1826" i="5" s="1"/>
  <c r="AA1826" i="5" s="1"/>
  <c r="AB1826" i="5" s="1"/>
  <c r="AC1826" i="5" s="1"/>
  <c r="AD1826" i="5" s="1"/>
  <c r="AE1826" i="5" s="1"/>
  <c r="AF1826" i="5" s="1"/>
  <c r="AG1826" i="5" s="1"/>
  <c r="AH1826" i="5" s="1"/>
  <c r="AI1826" i="5" s="1"/>
  <c r="AJ1826" i="5" s="1"/>
  <c r="AK1826" i="5" s="1"/>
  <c r="AL1826" i="5" s="1"/>
  <c r="AM1826" i="5" s="1"/>
  <c r="AN1826" i="5" s="1"/>
  <c r="AO1826" i="5" s="1"/>
  <c r="AP1826" i="5" s="1"/>
  <c r="AQ1826" i="5" s="1"/>
  <c r="AR1826" i="5" s="1"/>
  <c r="AS1826" i="5" s="1"/>
  <c r="AT1826" i="5" s="1"/>
  <c r="AU1826" i="5" s="1"/>
  <c r="AV1826" i="5" s="1"/>
  <c r="AW1826" i="5" s="1"/>
  <c r="AX1826" i="5" s="1"/>
  <c r="AY1826" i="5" s="1"/>
  <c r="AZ1826" i="5" s="1"/>
  <c r="BA1826" i="5" s="1"/>
  <c r="BB1826" i="5" s="1"/>
  <c r="BC1826" i="5" s="1"/>
  <c r="BD1826" i="5" s="1"/>
  <c r="BE1826" i="5" s="1"/>
  <c r="BF1826" i="5" s="1"/>
  <c r="BG1826" i="5" s="1"/>
  <c r="BH1826" i="5" s="1"/>
  <c r="BI1826" i="5" s="1"/>
  <c r="BJ1826" i="5" s="1"/>
  <c r="BK1826" i="5" s="1"/>
  <c r="BL1826" i="5" s="1"/>
  <c r="BM1826" i="5" s="1"/>
  <c r="BN1826" i="5" s="1"/>
  <c r="BO1826" i="5" s="1"/>
  <c r="BP1826" i="5" s="1"/>
  <c r="BQ1826" i="5" s="1"/>
  <c r="BR1826" i="5" s="1"/>
  <c r="BS1826" i="5" s="1"/>
  <c r="BT1826" i="5" s="1"/>
  <c r="BU1826" i="5" s="1"/>
  <c r="BV1826" i="5" s="1"/>
  <c r="BW1826" i="5" s="1"/>
  <c r="BX1826" i="5" s="1"/>
  <c r="BY1826" i="5" s="1"/>
  <c r="BZ1826" i="5" s="1"/>
  <c r="CA1826" i="5" s="1"/>
  <c r="CB1826" i="5" s="1"/>
  <c r="CC1826" i="5" s="1"/>
  <c r="CD1826" i="5" s="1"/>
  <c r="CE1826" i="5" s="1"/>
  <c r="CF1826" i="5" s="1"/>
  <c r="CG1826" i="5" s="1"/>
  <c r="CH1826" i="5" s="1"/>
  <c r="CI1826" i="5" s="1"/>
  <c r="CJ1826" i="5" s="1"/>
  <c r="CK1826" i="5" s="1"/>
  <c r="CL1826" i="5" s="1"/>
  <c r="CM1826" i="5" s="1"/>
  <c r="CN1826" i="5" s="1"/>
  <c r="U1806" i="5"/>
  <c r="U1839" i="5" a="1"/>
  <c r="U1839" i="5" s="1"/>
  <c r="V1839" i="5" s="1" a="1"/>
  <c r="V1839" i="5" s="1"/>
  <c r="W1839" i="5" s="1" a="1"/>
  <c r="W1839" i="5" s="1"/>
  <c r="X1839" i="5" s="1" a="1"/>
  <c r="X1839" i="5" s="1"/>
  <c r="Y1839" i="5" s="1" a="1"/>
  <c r="Y1839" i="5" s="1"/>
  <c r="Z1839" i="5" s="1" a="1"/>
  <c r="Z1839" i="5" s="1"/>
  <c r="AA1839" i="5" s="1" a="1"/>
  <c r="AA1839" i="5" s="1"/>
  <c r="AB1839" i="5" s="1" a="1"/>
  <c r="AB1839" i="5" s="1"/>
  <c r="U1663" i="5" a="1"/>
  <c r="U1663" i="5" s="1"/>
  <c r="V1663" i="5" s="1" a="1"/>
  <c r="V1663" i="5" s="1"/>
  <c r="W1663" i="5" s="1" a="1"/>
  <c r="W1663" i="5" s="1"/>
  <c r="X1663" i="5" s="1" a="1"/>
  <c r="X1663" i="5" s="1"/>
  <c r="Y1663" i="5" s="1" a="1"/>
  <c r="Y1663" i="5" s="1"/>
  <c r="Z1663" i="5" s="1" a="1"/>
  <c r="Z1663" i="5" s="1"/>
  <c r="AA1663" i="5" s="1" a="1"/>
  <c r="AA1663" i="5" s="1"/>
  <c r="U1654" i="5" a="1"/>
  <c r="U1654" i="5" s="1"/>
  <c r="V1654" i="5" s="1" a="1"/>
  <c r="V1654" i="5" s="1"/>
  <c r="W1654" i="5" s="1" a="1"/>
  <c r="W1654" i="5" s="1"/>
  <c r="X1654" i="5" s="1" a="1"/>
  <c r="X1654" i="5" s="1"/>
  <c r="Y1654" i="5" s="1" a="1"/>
  <c r="Y1654" i="5" s="1"/>
  <c r="Z1654" i="5" s="1" a="1"/>
  <c r="Z1654" i="5" s="1"/>
  <c r="AA1654" i="5" s="1" a="1"/>
  <c r="AA1654" i="5" s="1"/>
  <c r="U1642" i="5" a="1"/>
  <c r="U1642" i="5" s="1"/>
  <c r="V1642" i="5" s="1" a="1"/>
  <c r="V1642" i="5" s="1"/>
  <c r="W1642" i="5" s="1" a="1"/>
  <c r="W1642" i="5" s="1"/>
  <c r="X1642" i="5" s="1" a="1"/>
  <c r="X1642" i="5" s="1"/>
  <c r="Y1642" i="5" s="1" a="1"/>
  <c r="Y1642" i="5" s="1"/>
  <c r="Z1642" i="5" s="1" a="1"/>
  <c r="Z1642" i="5" s="1"/>
  <c r="AA1642" i="5" s="1" a="1"/>
  <c r="AA1642" i="5" s="1"/>
  <c r="AB1642" i="5" s="1" a="1"/>
  <c r="AB1642" i="5" s="1"/>
  <c r="U1441" i="5"/>
  <c r="U1420" i="5"/>
  <c r="V1420" i="5" s="1"/>
  <c r="W1420" i="5" s="1"/>
  <c r="X1420" i="5" s="1"/>
  <c r="Y1420" i="5" s="1"/>
  <c r="Z1420" i="5" s="1"/>
  <c r="AA1420" i="5" s="1"/>
  <c r="AB1420" i="5" s="1"/>
  <c r="U1430" i="5"/>
  <c r="V1430" i="5" s="1"/>
  <c r="W1430" i="5" s="1"/>
  <c r="X1430" i="5" s="1"/>
  <c r="Y1430" i="5" s="1"/>
  <c r="Z1430" i="5" s="1"/>
  <c r="AA1430" i="5" s="1"/>
  <c r="U1373" i="5"/>
  <c r="U1365" i="5"/>
  <c r="U1291" i="5"/>
  <c r="AC1285" i="5"/>
  <c r="AC1288" i="5" s="1"/>
  <c r="AB1285" i="5"/>
  <c r="AB1288" i="5" s="1"/>
  <c r="AA1285" i="5"/>
  <c r="AA1288" i="5" s="1"/>
  <c r="Z1285" i="5"/>
  <c r="Z1288" i="5" s="1"/>
  <c r="Y1285" i="5"/>
  <c r="Y1288" i="5" s="1"/>
  <c r="X1285" i="5"/>
  <c r="X1288" i="5" s="1"/>
  <c r="W1285" i="5"/>
  <c r="W1288" i="5" s="1"/>
  <c r="U1285" i="5"/>
  <c r="U1292" i="5" s="1"/>
  <c r="V1292" i="5" s="1"/>
  <c r="W1292" i="5" s="1"/>
  <c r="X1292" i="5" s="1"/>
  <c r="Y1292" i="5" s="1"/>
  <c r="Z1292" i="5" s="1"/>
  <c r="AA1292" i="5" s="1"/>
  <c r="AB1292" i="5" s="1"/>
  <c r="V1285" i="5"/>
  <c r="V1288" i="5" s="1"/>
  <c r="U1276" i="5"/>
  <c r="AC1270" i="5"/>
  <c r="AC1273" i="5" s="1"/>
  <c r="AB1270" i="5"/>
  <c r="AB1273" i="5" s="1"/>
  <c r="AA1270" i="5"/>
  <c r="AA1273" i="5" s="1"/>
  <c r="Z1270" i="5"/>
  <c r="Z1273" i="5" s="1"/>
  <c r="Y1270" i="5"/>
  <c r="Y1273" i="5" s="1"/>
  <c r="X1270" i="5"/>
  <c r="X1273" i="5" s="1"/>
  <c r="W1270" i="5"/>
  <c r="W1273" i="5" s="1"/>
  <c r="V1270" i="5"/>
  <c r="V1273" i="5" s="1"/>
  <c r="U1270" i="5"/>
  <c r="U1277" i="5" s="1"/>
  <c r="V1277" i="5" s="1"/>
  <c r="W1277" i="5" s="1"/>
  <c r="X1277" i="5" s="1"/>
  <c r="Y1277" i="5" s="1"/>
  <c r="Z1277" i="5" s="1"/>
  <c r="AA1277" i="5" s="1"/>
  <c r="AB1277" i="5" s="1"/>
  <c r="AC1277" i="5" s="1"/>
  <c r="K1002" i="5"/>
  <c r="U1002" i="5"/>
  <c r="U1004" i="5"/>
  <c r="K981" i="5"/>
  <c r="U981" i="5"/>
  <c r="U1022" i="5"/>
  <c r="Y1045" i="5"/>
  <c r="X1045" i="5"/>
  <c r="W1045" i="5"/>
  <c r="V1045" i="5"/>
  <c r="U1045" i="5"/>
  <c r="U1042" i="5"/>
  <c r="U932" i="5"/>
  <c r="CK939" i="5"/>
  <c r="BU939" i="5"/>
  <c r="AJ939" i="5"/>
  <c r="BT939" i="5"/>
  <c r="CG939" i="5"/>
  <c r="AC939" i="5"/>
  <c r="BI939" i="5"/>
  <c r="AF939" i="5"/>
  <c r="CM939" i="5"/>
  <c r="BL939" i="5"/>
  <c r="BP939" i="5"/>
  <c r="AB939" i="5"/>
  <c r="AI939" i="5"/>
  <c r="BX939" i="5"/>
  <c r="BE939" i="5"/>
  <c r="X939" i="5"/>
  <c r="AA939" i="5"/>
  <c r="AO939" i="5"/>
  <c r="Y939" i="5"/>
  <c r="AQ939" i="5"/>
  <c r="BW939" i="5"/>
  <c r="BG939" i="5"/>
  <c r="AS939" i="5"/>
  <c r="AZ939" i="5"/>
  <c r="BY939" i="5"/>
  <c r="AV939" i="5"/>
  <c r="CB939" i="5"/>
  <c r="CF939" i="5"/>
  <c r="BH939" i="5"/>
  <c r="AD939" i="5"/>
  <c r="BF939" i="5"/>
  <c r="AY939" i="5"/>
  <c r="BN939" i="5"/>
  <c r="CE939" i="5"/>
  <c r="CD939" i="5"/>
  <c r="BO939" i="5"/>
  <c r="AR939" i="5"/>
  <c r="AX939" i="5"/>
  <c r="BR939" i="5"/>
  <c r="AK939" i="5"/>
  <c r="BJ939" i="5"/>
  <c r="CA939" i="5"/>
  <c r="BB939" i="5"/>
  <c r="BZ939" i="5"/>
  <c r="BA939" i="5"/>
  <c r="AU939" i="5"/>
  <c r="BS939" i="5"/>
  <c r="W939" i="5"/>
  <c r="AE939" i="5"/>
  <c r="AW939" i="5"/>
  <c r="CI939" i="5"/>
  <c r="CN939" i="5"/>
  <c r="BQ939" i="5"/>
  <c r="U939" i="5"/>
  <c r="BD939" i="5"/>
  <c r="AH939" i="5"/>
  <c r="AP939" i="5"/>
  <c r="BC939" i="5"/>
  <c r="BV939" i="5"/>
  <c r="Z939" i="5"/>
  <c r="AM939" i="5"/>
  <c r="CJ939" i="5"/>
  <c r="BM939" i="5"/>
  <c r="AN939" i="5"/>
  <c r="BK939" i="5"/>
  <c r="AG939" i="5"/>
  <c r="V939" i="5"/>
  <c r="AL939" i="5"/>
  <c r="AT939" i="5"/>
  <c r="CL939" i="5"/>
  <c r="CC939" i="5"/>
  <c r="CH939" i="5"/>
  <c r="K947" i="5"/>
  <c r="U947" i="5"/>
  <c r="K964" i="5"/>
  <c r="U964" i="5"/>
  <c r="W853" i="5"/>
  <c r="V853" i="5"/>
  <c r="U853" i="5"/>
  <c r="Y853" i="5"/>
  <c r="X853" i="5"/>
  <c r="U818" i="5"/>
  <c r="U851" i="5"/>
  <c r="K894" i="5"/>
  <c r="U894" i="5"/>
  <c r="U881" i="5"/>
  <c r="U885" i="5" s="1"/>
  <c r="K881" i="5"/>
  <c r="U837" i="5"/>
  <c r="U751" i="5"/>
  <c r="U650" i="5"/>
  <c r="K650" i="5" s="1"/>
  <c r="U654" i="5" a="1"/>
  <c r="U654" i="5" s="1"/>
  <c r="U633" i="5"/>
  <c r="U674" i="5"/>
  <c r="U659" i="5"/>
  <c r="U485" i="5"/>
  <c r="U505" i="5"/>
  <c r="K505" i="5"/>
  <c r="U512" i="5"/>
  <c r="K512" i="5"/>
  <c r="U551" i="5"/>
  <c r="U554" i="5" s="1"/>
  <c r="U427" i="5"/>
  <c r="U436" i="5"/>
  <c r="U438" i="5" s="1"/>
  <c r="U442" i="5"/>
  <c r="U410" i="5"/>
  <c r="U340" i="5"/>
  <c r="U341" i="5"/>
  <c r="U472" i="5"/>
  <c r="U473" i="5" s="1"/>
  <c r="U388" i="5"/>
  <c r="U498" i="5"/>
  <c r="T168" i="5"/>
  <c r="U396" i="5"/>
  <c r="U398" i="5" s="1"/>
  <c r="U367" i="5"/>
  <c r="U374" i="5"/>
  <c r="U354" i="5"/>
  <c r="U492" i="5"/>
  <c r="U450" i="5"/>
  <c r="U380" i="5"/>
  <c r="V380" i="5" s="1"/>
  <c r="V354" i="5"/>
  <c r="W450" i="5"/>
  <c r="W492" i="5"/>
  <c r="Y492" i="5"/>
  <c r="Z354" i="5"/>
  <c r="Z492" i="5"/>
  <c r="AB2111" i="5"/>
  <c r="AA1178" i="5"/>
  <c r="AA192" i="5"/>
  <c r="AB1879" i="5"/>
  <c r="AA205" i="5"/>
  <c r="AA800" i="5"/>
  <c r="AA1172" i="5"/>
  <c r="AA215" i="5"/>
  <c r="AA910" i="5"/>
  <c r="AA332" i="5"/>
  <c r="AA1186" i="5"/>
  <c r="AB314" i="5"/>
  <c r="AA606" i="5"/>
  <c r="AA1213" i="5"/>
  <c r="Z588" i="5"/>
  <c r="AA1182" i="5"/>
  <c r="AA617" i="5"/>
  <c r="AA1209" i="5"/>
  <c r="AA331" i="5"/>
  <c r="AB1243" i="5"/>
  <c r="AB1240" i="5"/>
  <c r="Y296" i="5"/>
  <c r="AA741" i="5"/>
  <c r="AB739" i="5"/>
  <c r="X64" i="1"/>
  <c r="W66" i="1"/>
  <c r="W68" i="1" s="1"/>
  <c r="X920" i="5"/>
  <c r="X914" i="5"/>
  <c r="AA1486" i="5"/>
  <c r="AA1487" i="5"/>
  <c r="AB1261" i="5"/>
  <c r="AC1255" i="5"/>
  <c r="AC1258" i="5" s="1"/>
  <c r="AB1255" i="5"/>
  <c r="AA1258" i="5"/>
  <c r="AA1237" i="5"/>
  <c r="AA1244" i="5"/>
  <c r="AA130" i="5"/>
  <c r="AA1451" i="5"/>
  <c r="AA1452" i="5"/>
  <c r="AB1788" i="5" a="1"/>
  <c r="AB1788" i="5" s="1"/>
  <c r="AB1663" i="5" a="1"/>
  <c r="AB1663" i="5" s="1"/>
  <c r="AB1592" i="5" a="1"/>
  <c r="AB1592" i="5" s="1"/>
  <c r="AB1593" i="5" s="1"/>
  <c r="AB1654" i="5" a="1"/>
  <c r="AB1654" i="5" s="1"/>
  <c r="AB1594" i="5" a="1"/>
  <c r="AB1594" i="5" s="1"/>
  <c r="AB1580" i="5" a="1"/>
  <c r="AB1580" i="5" s="1"/>
  <c r="AB1581" i="5" s="1"/>
  <c r="AB1597" i="5" a="1"/>
  <c r="AB1597" i="5" s="1"/>
  <c r="AB1584" i="5" a="1"/>
  <c r="AB1584" i="5" s="1"/>
  <c r="AB1507" i="5" a="1"/>
  <c r="AB1507" i="5" s="1"/>
  <c r="AB1499" i="5" a="1"/>
  <c r="AB1499" i="5" s="1"/>
  <c r="AB1500" i="5" s="1"/>
  <c r="AB1208" i="5" a="1"/>
  <c r="AB1208" i="5" s="1"/>
  <c r="AB1219" i="5" a="1"/>
  <c r="AB1219" i="5" s="1"/>
  <c r="AB1212" i="5" a="1"/>
  <c r="AB1212" i="5" s="1"/>
  <c r="AB911" i="5" a="1"/>
  <c r="AB911" i="5" s="1"/>
  <c r="AB801" i="5" a="1"/>
  <c r="AB801" i="5" s="1"/>
  <c r="AB661" i="5" a="1"/>
  <c r="AB661" i="5" s="1"/>
  <c r="AB652" i="5" a="1"/>
  <c r="AB652" i="5" s="1"/>
  <c r="AB635" i="5" a="1"/>
  <c r="AB635" i="5" s="1"/>
  <c r="AB620" i="5" a="1"/>
  <c r="AB620" i="5" s="1"/>
  <c r="AB591" i="5" a="1"/>
  <c r="AB591" i="5" s="1"/>
  <c r="AB621" i="5" a="1"/>
  <c r="AB621" i="5" s="1"/>
  <c r="AB610" i="5" a="1"/>
  <c r="AB610" i="5" s="1"/>
  <c r="AB611" i="5" a="1"/>
  <c r="AB611" i="5" s="1"/>
  <c r="AB595" i="5" a="1"/>
  <c r="AB595" i="5" s="1"/>
  <c r="AB628" i="5" a="1"/>
  <c r="AB628" i="5" s="1"/>
  <c r="AB629" i="5" s="1"/>
  <c r="AB612" i="5" a="1"/>
  <c r="AB612" i="5" s="1"/>
  <c r="AB616" i="5" a="1"/>
  <c r="AB616" i="5" s="1"/>
  <c r="AB603" i="5" a="1"/>
  <c r="AB603" i="5" s="1"/>
  <c r="AB604" i="5" a="1"/>
  <c r="AB604" i="5" s="1"/>
  <c r="AB605" i="5" a="1"/>
  <c r="AB605" i="5" s="1"/>
  <c r="AB587" i="5" a="1"/>
  <c r="AB587" i="5" s="1"/>
  <c r="AB544" i="5"/>
  <c r="AB532" i="5"/>
  <c r="AB491" i="5" a="1"/>
  <c r="AB491" i="5" s="1"/>
  <c r="AB449" i="5" a="1"/>
  <c r="AB449" i="5" s="1"/>
  <c r="AB454" i="5" a="1"/>
  <c r="AB454" i="5" s="1"/>
  <c r="AB417" i="5" a="1"/>
  <c r="AB417" i="5" s="1"/>
  <c r="AB409" i="5" a="1"/>
  <c r="AB409" i="5" s="1"/>
  <c r="AB395" i="5" a="1"/>
  <c r="AB395" i="5" s="1"/>
  <c r="AB347" i="5" a="1"/>
  <c r="AB347" i="5" s="1"/>
  <c r="AB387" i="5" a="1"/>
  <c r="AB387" i="5" s="1"/>
  <c r="AB366" i="5" a="1"/>
  <c r="AB366" i="5" s="1"/>
  <c r="AB373" i="5" a="1"/>
  <c r="AB373" i="5" s="1"/>
  <c r="AB379" i="5" a="1"/>
  <c r="AB379" i="5" s="1"/>
  <c r="AB402" i="5" a="1"/>
  <c r="AB402" i="5" s="1"/>
  <c r="AB174" i="5" a="1"/>
  <c r="AB174" i="5" s="1"/>
  <c r="AB171" i="5" a="1"/>
  <c r="AB171" i="5" s="1"/>
  <c r="AB167" i="5" a="1"/>
  <c r="AB167" i="5" s="1"/>
  <c r="AB168" i="5" s="1"/>
  <c r="AB180" i="5" a="1"/>
  <c r="AB180" i="5" s="1"/>
  <c r="AB187" i="5" a="1"/>
  <c r="AB187" i="5" s="1"/>
  <c r="AB211" i="5" a="1"/>
  <c r="AB211" i="5" s="1"/>
  <c r="AB201" i="5" a="1"/>
  <c r="AB201" i="5" s="1"/>
  <c r="AB195" i="5" a="1"/>
  <c r="AB195" i="5" s="1"/>
  <c r="AB210" i="5" a="1"/>
  <c r="AB210" i="5" s="1"/>
  <c r="AB200" i="5" a="1"/>
  <c r="AB200" i="5" s="1"/>
  <c r="AB116" i="5" a="1"/>
  <c r="AB116" i="5" s="1"/>
  <c r="AB114" i="5" s="1" a="1"/>
  <c r="AB114" i="5" s="1"/>
  <c r="AB155" i="5" a="1"/>
  <c r="AB155" i="5" s="1"/>
  <c r="AB151" i="5" a="1"/>
  <c r="AB151" i="5" s="1"/>
  <c r="AB117" i="5" a="1"/>
  <c r="AB117" i="5" s="1"/>
  <c r="AB177" i="5" a="1"/>
  <c r="AB177" i="5" s="1"/>
  <c r="AB163" i="5" a="1"/>
  <c r="AB163" i="5" s="1"/>
  <c r="AB109" i="5" a="1"/>
  <c r="AB109" i="5" s="1"/>
  <c r="AB110" i="5" a="1"/>
  <c r="AB110" i="5" s="1"/>
  <c r="AB108" i="5" s="1" a="1"/>
  <c r="AB108" i="5" s="1"/>
  <c r="AB111" i="5" a="1"/>
  <c r="AB111" i="5" s="1"/>
  <c r="AB191" i="5" a="1"/>
  <c r="AB191" i="5" s="1"/>
  <c r="AB115" i="5" a="1"/>
  <c r="AB115" i="5" s="1"/>
  <c r="AB1846" i="5" a="1"/>
  <c r="AB1846" i="5" s="1"/>
  <c r="AA553" i="5"/>
  <c r="AB1430" i="5"/>
  <c r="AB4" i="5"/>
  <c r="AB4" i="2"/>
  <c r="AA613" i="5"/>
  <c r="BK1031" i="5"/>
  <c r="BV1025" i="5"/>
  <c r="BF1031" i="5"/>
  <c r="BQ1025" i="5"/>
  <c r="BH1031" i="5"/>
  <c r="BS1025" i="5"/>
  <c r="AA2081" i="5"/>
  <c r="AB1535" i="5"/>
  <c r="AA492" i="5"/>
  <c r="Z292" i="5"/>
  <c r="Z295" i="5"/>
  <c r="AA1568" i="5"/>
  <c r="AA772" i="5"/>
  <c r="AA1543" i="5"/>
  <c r="AA767" i="5"/>
  <c r="AC1400" i="5"/>
  <c r="AD1401" i="5"/>
  <c r="AC1402" i="5"/>
  <c r="AB1403" i="5" s="1"/>
  <c r="AB1867" i="5" a="1"/>
  <c r="AB1867" i="5" s="1"/>
  <c r="X804" i="5"/>
  <c r="BG1031" i="5"/>
  <c r="BR1025" i="5"/>
  <c r="AC8" i="5"/>
  <c r="AC8" i="2"/>
  <c r="AD8" i="1"/>
  <c r="AC9" i="1"/>
  <c r="AC9" i="5" s="1"/>
  <c r="Z916" i="5"/>
  <c r="Z919" i="5"/>
  <c r="Z923" i="5"/>
  <c r="Z773" i="5"/>
  <c r="Z774" i="5" s="1"/>
  <c r="AA751" i="5" s="1"/>
  <c r="AA752" i="5" s="1"/>
  <c r="AC1638" i="5"/>
  <c r="AC1639" i="5" s="1"/>
  <c r="AC1427" i="5"/>
  <c r="AC1428" i="5" s="1"/>
  <c r="AC1534" i="5"/>
  <c r="AC1417" i="5"/>
  <c r="AC1418" i="5" s="1"/>
  <c r="AC1252" i="5"/>
  <c r="AC1234" i="5"/>
  <c r="AC1235" i="5" s="1"/>
  <c r="AC760" i="5"/>
  <c r="AC761" i="5"/>
  <c r="AC762" i="5"/>
  <c r="AC763" i="5"/>
  <c r="AC764" i="5"/>
  <c r="AC756" i="5"/>
  <c r="AC757" i="5"/>
  <c r="AC758" i="5"/>
  <c r="AC759" i="5"/>
  <c r="AC139" i="5"/>
  <c r="AC140" i="5" s="1"/>
  <c r="AD144" i="5"/>
  <c r="AD145" i="5" s="1"/>
  <c r="AC122" i="5"/>
  <c r="AC123" i="5" s="1"/>
  <c r="AC148" i="5"/>
  <c r="AC134" i="5"/>
  <c r="AC135" i="5" s="1"/>
  <c r="AC184" i="5"/>
  <c r="Z2112" i="5"/>
  <c r="Y2113" i="5"/>
  <c r="BD1031" i="5"/>
  <c r="BO1025" i="5"/>
  <c r="P1" i="5"/>
  <c r="P1" i="2"/>
  <c r="U416" i="5"/>
  <c r="U418" i="5" s="1"/>
  <c r="Z416" i="5"/>
  <c r="AD2" i="5"/>
  <c r="AD2091" i="5" s="1"/>
  <c r="AD2094" i="5" s="1"/>
  <c r="AD2" i="2"/>
  <c r="AD6" i="1"/>
  <c r="AE2" i="1"/>
  <c r="AD5" i="1"/>
  <c r="AD1" i="1"/>
  <c r="AD3" i="1"/>
  <c r="AA450" i="5"/>
  <c r="BB1031" i="5"/>
  <c r="BM1025" i="5"/>
  <c r="BU1025" i="5"/>
  <c r="BJ1031" i="5"/>
  <c r="Z806" i="5"/>
  <c r="Z809" i="5"/>
  <c r="AC1" i="2"/>
  <c r="AC1" i="5"/>
  <c r="AA202" i="5"/>
  <c r="Y48" i="1"/>
  <c r="Y53" i="1" s="1"/>
  <c r="Z47" i="1"/>
  <c r="Y810" i="5"/>
  <c r="Y803" i="5" s="1"/>
  <c r="AA1262" i="5"/>
  <c r="BE1031" i="5"/>
  <c r="BP1025" i="5"/>
  <c r="AA284" i="5"/>
  <c r="AA291" i="5"/>
  <c r="AC5" i="5"/>
  <c r="AC5" i="2"/>
  <c r="AA212" i="5"/>
  <c r="AA565" i="5"/>
  <c r="AA568" i="5" s="1"/>
  <c r="Z569" i="5"/>
  <c r="BL1031" i="5"/>
  <c r="BW1025" i="5"/>
  <c r="Z1220" i="5"/>
  <c r="Z1227" i="5"/>
  <c r="AC3" i="5"/>
  <c r="AC3" i="2"/>
  <c r="AC4" i="1"/>
  <c r="BI1031" i="5"/>
  <c r="BT1025" i="5"/>
  <c r="AD790" i="5"/>
  <c r="AE788" i="5"/>
  <c r="AC6" i="1"/>
  <c r="AA1226" i="5"/>
  <c r="AA1223" i="5"/>
  <c r="BC1031" i="5"/>
  <c r="BN1025" i="5"/>
  <c r="AA1477" i="5"/>
  <c r="AA1476" i="5"/>
  <c r="Y924" i="5"/>
  <c r="Y913" i="5" s="1"/>
  <c r="Z1228" i="5"/>
  <c r="W337" i="5"/>
  <c r="W340" i="5" s="1"/>
  <c r="W338" i="5"/>
  <c r="W341" i="5" s="1"/>
  <c r="X330" i="5"/>
  <c r="W335" i="5"/>
  <c r="AB416" i="5"/>
  <c r="AA1245" i="5"/>
  <c r="AA1460" i="5"/>
  <c r="AA1461" i="5"/>
  <c r="V410" i="5" a="1"/>
  <c r="AC746" i="5"/>
  <c r="AB215" i="5" a="1"/>
  <c r="AD750" i="5" a="1"/>
  <c r="AB1928" i="5"/>
  <c r="AC102" i="5"/>
  <c r="Z352" i="5"/>
  <c r="Z1414" i="5"/>
  <c r="V2022" i="5" a="1"/>
  <c r="AB1178" i="5" a="1"/>
  <c r="V403" i="5" a="1"/>
  <c r="AB1078" i="5" a="1"/>
  <c r="AB1585" i="5" a="1"/>
  <c r="AB1508" i="5" a="1"/>
  <c r="AB596" i="5"/>
  <c r="AA580" i="5" a="1"/>
  <c r="AC96" i="5"/>
  <c r="AB386" i="5"/>
  <c r="AC2079" i="5" a="1"/>
  <c r="AC1879" i="5" a="1"/>
  <c r="O351" i="5"/>
  <c r="AB1209" i="5" a="1"/>
  <c r="AC1911" i="5"/>
  <c r="AB1182" i="5" a="1"/>
  <c r="AC314" i="5" a="1"/>
  <c r="AB617" i="5" a="1"/>
  <c r="AA1515" i="5"/>
  <c r="AB1213" i="5" a="1"/>
  <c r="AC1873" i="5"/>
  <c r="AC1870" i="5"/>
  <c r="AC97" i="5"/>
  <c r="AB1423" i="5"/>
  <c r="AB910" i="5" a="1"/>
  <c r="AC103" i="5"/>
  <c r="AB1355" i="5"/>
  <c r="AC2111" i="5" a="1"/>
  <c r="AB800" i="5" a="1"/>
  <c r="AC99" i="5"/>
  <c r="AC98" i="5"/>
  <c r="AB1201" i="5" a="1"/>
  <c r="AC93" i="5"/>
  <c r="AB394" i="5"/>
  <c r="AB490" i="5"/>
  <c r="AB365" i="5"/>
  <c r="AB1789" i="5" a="1"/>
  <c r="O394" i="5"/>
  <c r="AB448" i="5"/>
  <c r="AC104" i="5"/>
  <c r="AB331" i="5" a="1"/>
  <c r="AB1202" i="5" a="1"/>
  <c r="AB188" i="5" a="1"/>
  <c r="AB192" i="5" a="1"/>
  <c r="U2001" i="5" a="1"/>
  <c r="AB216" i="5" a="1"/>
  <c r="O1423" i="5"/>
  <c r="AC1893" i="5"/>
  <c r="AC94" i="5"/>
  <c r="AB372" i="5"/>
  <c r="AB1186" i="5" a="1"/>
  <c r="AB332" i="5" a="1"/>
  <c r="U2026" i="5" a="1"/>
  <c r="AB592" i="5"/>
  <c r="AB455" i="5"/>
  <c r="AB206" i="5" a="1"/>
  <c r="AA588" i="5" a="1"/>
  <c r="AC100" i="5"/>
  <c r="AB351" i="5"/>
  <c r="AB1172" i="5" a="1"/>
  <c r="K2124" i="5" a="1"/>
  <c r="U1843" i="5" a="1"/>
  <c r="AB622" i="5" a="1"/>
  <c r="AB196" i="5"/>
  <c r="AC95" i="5"/>
  <c r="AC1572" i="5"/>
  <c r="AC1634" i="5"/>
  <c r="AC1660" i="5"/>
  <c r="AC159" i="5"/>
  <c r="AC1849" i="5"/>
  <c r="AC465" i="5"/>
  <c r="AC1860" i="5"/>
  <c r="AC463" i="5"/>
  <c r="AC71" i="5"/>
  <c r="AC74" i="5"/>
  <c r="AC69" i="5"/>
  <c r="AC126" i="5"/>
  <c r="AC73" i="5"/>
  <c r="AC75" i="5"/>
  <c r="AC72" i="5"/>
  <c r="AC273" i="5"/>
  <c r="AC280" i="5"/>
  <c r="AC260" i="5"/>
  <c r="AC300" i="5"/>
  <c r="AC277" i="5"/>
  <c r="AC220" i="5"/>
  <c r="AC224" i="5" s="1" a="1"/>
  <c r="AC247" i="5"/>
  <c r="AC243" i="5"/>
  <c r="AC268" i="5"/>
  <c r="AC256" i="5"/>
  <c r="AC228" i="5"/>
  <c r="AC252" i="5"/>
  <c r="AC264" i="5"/>
  <c r="AC322" i="5"/>
  <c r="AC348" i="5"/>
  <c r="AC326" i="5"/>
  <c r="AC321" i="5"/>
  <c r="AC325" i="5"/>
  <c r="AC547" i="5"/>
  <c r="AC577" i="5"/>
  <c r="AC572" i="5"/>
  <c r="AC573" i="5"/>
  <c r="AC896" i="5"/>
  <c r="AC1063" i="5"/>
  <c r="AC1064" i="5" s="1" a="1"/>
  <c r="AC1076" i="5"/>
  <c r="AC1072" i="5"/>
  <c r="AC1073" i="5" s="1" a="1"/>
  <c r="AC1081" i="5"/>
  <c r="AC1082" i="5" s="1" a="1"/>
  <c r="AC1077" i="5"/>
  <c r="AC1181" i="5"/>
  <c r="AC1177" i="5"/>
  <c r="AC1153" i="5"/>
  <c r="AC1154" i="5" s="1" a="1"/>
  <c r="AC1174" i="5"/>
  <c r="AC1173" i="5" s="1" a="1"/>
  <c r="AC1185" i="5"/>
  <c r="AC1456" i="5"/>
  <c r="AC1482" i="5"/>
  <c r="AC1447" i="5"/>
  <c r="AC1472" i="5"/>
  <c r="AC1531" i="5"/>
  <c r="AC1557" i="5"/>
  <c r="AC1519" i="5"/>
  <c r="AC1520" i="5" s="1" a="1"/>
  <c r="AC1471" i="5"/>
  <c r="AC1511" i="5"/>
  <c r="AC1512" i="5" s="1" a="1"/>
  <c r="AC1564" i="5"/>
  <c r="AC1698" i="5"/>
  <c r="AC1539" i="5"/>
  <c r="AC1552" i="5"/>
  <c r="AC1631" i="5"/>
  <c r="AC1648" i="5"/>
  <c r="AC1645" i="5"/>
  <c r="AC1657" i="5"/>
  <c r="AC1857" i="5"/>
  <c r="AB378" i="5"/>
  <c r="AB1598" i="5" a="1"/>
  <c r="AC101" i="5"/>
  <c r="AB205" i="5" a="1"/>
  <c r="AB353" i="5"/>
  <c r="AC232" i="5" a="1"/>
  <c r="U2178" i="5" l="1"/>
  <c r="U382" i="5"/>
  <c r="AA1227" i="5"/>
  <c r="AA1228" i="5" s="1"/>
  <c r="AC232" i="5"/>
  <c r="AB205" i="5"/>
  <c r="AB1598" i="5"/>
  <c r="AC1553" i="5"/>
  <c r="AC1542" i="5"/>
  <c r="AC1567" i="5"/>
  <c r="AC1512" i="5"/>
  <c r="AC1520" i="5"/>
  <c r="AC1558" i="5"/>
  <c r="AC1475" i="5"/>
  <c r="AC1450" i="5"/>
  <c r="AC1485" i="5"/>
  <c r="AC1459" i="5"/>
  <c r="AC1173" i="5"/>
  <c r="AC1154" i="5"/>
  <c r="AC1082" i="5"/>
  <c r="AC1073" i="5"/>
  <c r="AC1064" i="5"/>
  <c r="AC574" i="5"/>
  <c r="AC578" i="5"/>
  <c r="AC548" i="5"/>
  <c r="AC552" i="5"/>
  <c r="AC327" i="5"/>
  <c r="AC257" i="5"/>
  <c r="AC261" i="5"/>
  <c r="AC265" i="5"/>
  <c r="AC248" i="5"/>
  <c r="AC224" i="5"/>
  <c r="AC315" i="5"/>
  <c r="AC269" i="5"/>
  <c r="AC274" i="5"/>
  <c r="AC287" i="5"/>
  <c r="AC283" i="5"/>
  <c r="AC129" i="5"/>
  <c r="AC470" i="5"/>
  <c r="AC471" i="5"/>
  <c r="AC160" i="5"/>
  <c r="AC1573" i="5"/>
  <c r="AB622" i="5"/>
  <c r="U1843" i="5"/>
  <c r="K2124" i="5"/>
  <c r="AB1172" i="5"/>
  <c r="AA588" i="5"/>
  <c r="AB206" i="5"/>
  <c r="U2026" i="5"/>
  <c r="AB332" i="5"/>
  <c r="AB1186" i="5"/>
  <c r="AB374" i="5"/>
  <c r="AB216" i="5"/>
  <c r="U2001" i="5"/>
  <c r="AB192" i="5"/>
  <c r="AB188" i="5"/>
  <c r="AB1202" i="5"/>
  <c r="AB331" i="5"/>
  <c r="AB1789" i="5"/>
  <c r="AC105" i="5"/>
  <c r="AB1201" i="5"/>
  <c r="AB800" i="5"/>
  <c r="AC2111" i="5"/>
  <c r="AB910" i="5"/>
  <c r="AB1213" i="5"/>
  <c r="AB617" i="5"/>
  <c r="AC314" i="5"/>
  <c r="AB1182" i="5"/>
  <c r="AB1209" i="5"/>
  <c r="AC1879" i="5"/>
  <c r="AC2079" i="5"/>
  <c r="AA580" i="5"/>
  <c r="AB1508" i="5"/>
  <c r="AB1585" i="5"/>
  <c r="AB1078" i="5"/>
  <c r="V403" i="5"/>
  <c r="V405" i="5" s="1"/>
  <c r="AB1178" i="5"/>
  <c r="V2022" i="5"/>
  <c r="AA354" i="5"/>
  <c r="AD750" i="5"/>
  <c r="AB215" i="5"/>
  <c r="AC755" i="5"/>
  <c r="V410" i="5"/>
  <c r="U420" i="5"/>
  <c r="BT1024" i="5"/>
  <c r="BT1032" i="5"/>
  <c r="AB202" i="5"/>
  <c r="AB613" i="5"/>
  <c r="AD8" i="2"/>
  <c r="AD8" i="5"/>
  <c r="AE8" i="1"/>
  <c r="AD9" i="1"/>
  <c r="AD9" i="5" s="1"/>
  <c r="AB772" i="5"/>
  <c r="AC4" i="5"/>
  <c r="AC4" i="2"/>
  <c r="AB1262" i="5"/>
  <c r="AC1262" i="5" s="1"/>
  <c r="AC1535" i="5"/>
  <c r="U1008" i="5"/>
  <c r="U1005" i="5"/>
  <c r="AD1285" i="5"/>
  <c r="AD1288" i="5" s="1"/>
  <c r="AC1839" i="5" a="1"/>
  <c r="AC1839" i="5" s="1"/>
  <c r="AC1788" i="5" a="1"/>
  <c r="AC1788" i="5" s="1"/>
  <c r="AC1663" i="5" a="1"/>
  <c r="AC1663" i="5" s="1"/>
  <c r="AC1654" i="5" a="1"/>
  <c r="AC1654" i="5" s="1"/>
  <c r="AC1642" i="5" a="1"/>
  <c r="AC1642" i="5" s="1"/>
  <c r="AC1594" i="5" a="1"/>
  <c r="AC1594" i="5" s="1"/>
  <c r="AC1580" i="5" a="1"/>
  <c r="AC1580" i="5" s="1"/>
  <c r="AC1581" i="5" s="1"/>
  <c r="AC1597" i="5" a="1"/>
  <c r="AC1597" i="5" s="1"/>
  <c r="AC1584" i="5" a="1"/>
  <c r="AC1584" i="5" s="1"/>
  <c r="AC1507" i="5" a="1"/>
  <c r="AC1507" i="5" s="1"/>
  <c r="AC1592" i="5" a="1"/>
  <c r="AC1592" i="5" s="1"/>
  <c r="AC1593" i="5" s="1"/>
  <c r="AC1499" i="5" a="1"/>
  <c r="AC1499" i="5" s="1"/>
  <c r="AC1500" i="5" s="1"/>
  <c r="AC1208" i="5" a="1"/>
  <c r="AC1208" i="5" s="1"/>
  <c r="AC1219" i="5" a="1"/>
  <c r="AC1219" i="5" s="1"/>
  <c r="AC1212" i="5" a="1"/>
  <c r="AC1212" i="5" s="1"/>
  <c r="AC911" i="5" a="1"/>
  <c r="AC911" i="5" s="1"/>
  <c r="AC801" i="5" a="1"/>
  <c r="AC801" i="5" s="1"/>
  <c r="AC635" i="5" a="1"/>
  <c r="AC635" i="5" s="1"/>
  <c r="AC620" i="5" a="1"/>
  <c r="AC620" i="5" s="1"/>
  <c r="AC591" i="5" a="1"/>
  <c r="AC591" i="5" s="1"/>
  <c r="AC621" i="5" a="1"/>
  <c r="AC621" i="5" s="1"/>
  <c r="AC610" i="5" a="1"/>
  <c r="AC610" i="5" s="1"/>
  <c r="AC613" i="5" s="1"/>
  <c r="AC611" i="5" a="1"/>
  <c r="AC611" i="5" s="1"/>
  <c r="AC595" i="5" a="1"/>
  <c r="AC595" i="5" s="1"/>
  <c r="AC652" i="5" a="1"/>
  <c r="AC652" i="5" s="1"/>
  <c r="AC628" i="5" a="1"/>
  <c r="AC628" i="5" s="1"/>
  <c r="AC629" i="5" s="1"/>
  <c r="AC612" i="5" a="1"/>
  <c r="AC612" i="5" s="1"/>
  <c r="AC616" i="5" a="1"/>
  <c r="AC616" i="5" s="1"/>
  <c r="AC603" i="5" a="1"/>
  <c r="AC603" i="5" s="1"/>
  <c r="AC604" i="5" a="1"/>
  <c r="AC604" i="5" s="1"/>
  <c r="AC605" i="5" a="1"/>
  <c r="AC605" i="5" s="1"/>
  <c r="AC661" i="5" a="1"/>
  <c r="AC661" i="5" s="1"/>
  <c r="AC587" i="5" a="1"/>
  <c r="AC587" i="5" s="1"/>
  <c r="AC544" i="5"/>
  <c r="AC532" i="5"/>
  <c r="AC491" i="5" a="1"/>
  <c r="AC491" i="5" s="1"/>
  <c r="AC449" i="5" a="1"/>
  <c r="AC449" i="5" s="1"/>
  <c r="AC454" i="5" a="1"/>
  <c r="AC454" i="5" s="1"/>
  <c r="AC409" i="5" a="1"/>
  <c r="AC409" i="5" s="1"/>
  <c r="AC395" i="5" a="1"/>
  <c r="AC395" i="5" s="1"/>
  <c r="AC402" i="5" a="1"/>
  <c r="AC402" i="5" s="1"/>
  <c r="AC366" i="5" a="1"/>
  <c r="AC366" i="5" s="1"/>
  <c r="AC417" i="5" a="1"/>
  <c r="AC417" i="5" s="1"/>
  <c r="AC373" i="5" a="1"/>
  <c r="AC373" i="5" s="1"/>
  <c r="AC379" i="5" a="1"/>
  <c r="AC379" i="5" s="1"/>
  <c r="AC347" i="5" a="1"/>
  <c r="AC347" i="5" s="1"/>
  <c r="AC191" i="5" a="1"/>
  <c r="AC191" i="5" s="1"/>
  <c r="AC387" i="5" a="1"/>
  <c r="AC387" i="5" s="1"/>
  <c r="AC177" i="5" a="1"/>
  <c r="AC177" i="5" s="1"/>
  <c r="AC180" i="5" a="1"/>
  <c r="AC180" i="5" s="1"/>
  <c r="AC187" i="5" a="1"/>
  <c r="AC187" i="5" s="1"/>
  <c r="AC211" i="5" a="1"/>
  <c r="AC211" i="5" s="1"/>
  <c r="AC201" i="5" a="1"/>
  <c r="AC201" i="5" s="1"/>
  <c r="AC195" i="5" a="1"/>
  <c r="AC195" i="5" s="1"/>
  <c r="AC210" i="5" a="1"/>
  <c r="AC210" i="5" s="1"/>
  <c r="AC200" i="5" a="1"/>
  <c r="AC200" i="5" s="1"/>
  <c r="AC167" i="5" a="1"/>
  <c r="AC167" i="5" s="1"/>
  <c r="AC168" i="5" s="1"/>
  <c r="AC174" i="5" a="1"/>
  <c r="AC174" i="5" s="1"/>
  <c r="AC171" i="5" a="1"/>
  <c r="AC171" i="5" s="1"/>
  <c r="AC163" i="5" a="1"/>
  <c r="AC163" i="5" s="1"/>
  <c r="AC109" i="5" a="1"/>
  <c r="AC109" i="5" s="1"/>
  <c r="AC110" i="5" a="1"/>
  <c r="AC110" i="5" s="1"/>
  <c r="AC108" i="5" s="1" a="1"/>
  <c r="AC108" i="5" s="1"/>
  <c r="AC111" i="5" a="1"/>
  <c r="AC111" i="5" s="1"/>
  <c r="AC115" i="5" a="1"/>
  <c r="AC115" i="5" s="1"/>
  <c r="AC116" i="5" a="1"/>
  <c r="AC116" i="5" s="1"/>
  <c r="AC114" i="5" s="1" a="1"/>
  <c r="AC114" i="5" s="1"/>
  <c r="AC155" i="5" a="1"/>
  <c r="AC155" i="5" s="1"/>
  <c r="AC151" i="5" a="1"/>
  <c r="AC151" i="5" s="1"/>
  <c r="AC117" i="5" a="1"/>
  <c r="AC117" i="5" s="1"/>
  <c r="AC1846" i="5" a="1"/>
  <c r="AC1846" i="5" s="1"/>
  <c r="BU1032" i="5"/>
  <c r="BU1024" i="5"/>
  <c r="AC1430" i="5"/>
  <c r="AA806" i="5"/>
  <c r="AA809" i="5"/>
  <c r="V485" i="5"/>
  <c r="V486" i="5" s="1"/>
  <c r="U936" i="5"/>
  <c r="W1044" i="5"/>
  <c r="W1052" i="5"/>
  <c r="X334" i="5"/>
  <c r="BM1024" i="5"/>
  <c r="BM1032" i="5"/>
  <c r="BO1024" i="5"/>
  <c r="BO1032" i="5"/>
  <c r="Z296" i="5"/>
  <c r="U444" i="5"/>
  <c r="V442" i="5"/>
  <c r="U486" i="5"/>
  <c r="V367" i="5"/>
  <c r="V369" i="5" s="1"/>
  <c r="Y804" i="5"/>
  <c r="AB450" i="5"/>
  <c r="K659" i="5"/>
  <c r="U662" i="5"/>
  <c r="AB492" i="5"/>
  <c r="V436" i="5"/>
  <c r="V438" i="5" s="1"/>
  <c r="V674" i="5"/>
  <c r="AC1292" i="5"/>
  <c r="AD2098" i="5"/>
  <c r="AB1460" i="5"/>
  <c r="AB1461" i="5"/>
  <c r="U637" i="5"/>
  <c r="K633" i="5"/>
  <c r="U636" i="5"/>
  <c r="U969" i="5"/>
  <c r="U966" i="5"/>
  <c r="AD1270" i="5"/>
  <c r="AD1273" i="5" s="1"/>
  <c r="U1293" i="5"/>
  <c r="V1291" i="5"/>
  <c r="U2094" i="5"/>
  <c r="Y357" i="5"/>
  <c r="AA1203" i="5"/>
  <c r="AA1205" i="5" s="1"/>
  <c r="AB1477" i="5"/>
  <c r="AB1476" i="5"/>
  <c r="AB1258" i="5"/>
  <c r="V650" i="5"/>
  <c r="U653" i="5"/>
  <c r="V654" i="5" a="1"/>
  <c r="V654" i="5" s="1"/>
  <c r="X1044" i="5"/>
  <c r="X1052" i="5"/>
  <c r="U1362" i="5"/>
  <c r="U1374" i="5"/>
  <c r="K1365" i="5"/>
  <c r="AB130" i="5"/>
  <c r="AB1452" i="5"/>
  <c r="AB1451" i="5"/>
  <c r="AC6" i="5"/>
  <c r="AC989" i="5" s="1"/>
  <c r="AC6" i="2"/>
  <c r="V388" i="5"/>
  <c r="V390" i="5" s="1"/>
  <c r="U950" i="5"/>
  <c r="V947" i="5" s="1"/>
  <c r="U952" i="5"/>
  <c r="U1044" i="5"/>
  <c r="U1052" i="5"/>
  <c r="K1373" i="5"/>
  <c r="U2221" i="5"/>
  <c r="U2249" i="5"/>
  <c r="AB553" i="5"/>
  <c r="AB1487" i="5"/>
  <c r="AB1486" i="5"/>
  <c r="BW1032" i="5"/>
  <c r="BW1024" i="5"/>
  <c r="AA773" i="5"/>
  <c r="AA774" i="5" s="1"/>
  <c r="AB751" i="5" s="1"/>
  <c r="AD5" i="2"/>
  <c r="AD5" i="5"/>
  <c r="AB565" i="5"/>
  <c r="AB568" i="5" s="1"/>
  <c r="AA569" i="5"/>
  <c r="AC416" i="5"/>
  <c r="Z924" i="5"/>
  <c r="Z913" i="5" s="1"/>
  <c r="Y920" i="5"/>
  <c r="Y914" i="5"/>
  <c r="AD3" i="5"/>
  <c r="AD3" i="2"/>
  <c r="AD4" i="1"/>
  <c r="AD1" i="5"/>
  <c r="AD1" i="2"/>
  <c r="AA2112" i="5"/>
  <c r="Z2113" i="5"/>
  <c r="BS1024" i="5"/>
  <c r="BS1032" i="5"/>
  <c r="V357" i="5"/>
  <c r="U390" i="5"/>
  <c r="U752" i="5"/>
  <c r="AF788" i="5"/>
  <c r="AE790" i="5"/>
  <c r="AE2" i="5"/>
  <c r="AE2" i="2"/>
  <c r="AE6" i="1"/>
  <c r="AE3" i="1"/>
  <c r="AF2" i="1"/>
  <c r="AE5" i="1"/>
  <c r="AE1" i="1"/>
  <c r="V382" i="5"/>
  <c r="U369" i="5"/>
  <c r="V551" i="5"/>
  <c r="V554" i="5" s="1"/>
  <c r="U556" i="5"/>
  <c r="U1288" i="5"/>
  <c r="AC1420" i="5"/>
  <c r="AB284" i="5"/>
  <c r="AB291" i="5"/>
  <c r="AD6" i="5"/>
  <c r="AD6" i="2"/>
  <c r="AC1867" i="5" a="1"/>
  <c r="AC1867" i="5" s="1"/>
  <c r="U1442" i="5"/>
  <c r="V1441" i="5"/>
  <c r="U1437" i="5"/>
  <c r="U1438" i="5" s="1"/>
  <c r="AB1568" i="5"/>
  <c r="AB1226" i="5"/>
  <c r="AB1223" i="5"/>
  <c r="AB1227" i="5" s="1"/>
  <c r="Y64" i="1"/>
  <c r="X66" i="1"/>
  <c r="X68" i="1" s="1"/>
  <c r="V472" i="5"/>
  <c r="V473" i="5" s="1"/>
  <c r="U882" i="5"/>
  <c r="U933" i="5"/>
  <c r="Y1044" i="5"/>
  <c r="Y1051" i="5" s="1"/>
  <c r="Y1052" i="5"/>
  <c r="V1276" i="5"/>
  <c r="U1278" i="5"/>
  <c r="U2097" i="5"/>
  <c r="AB315" i="5"/>
  <c r="AB1543" i="5"/>
  <c r="AB1237" i="5"/>
  <c r="U899" i="5"/>
  <c r="U895" i="5"/>
  <c r="V1044" i="5"/>
  <c r="V1052" i="5"/>
  <c r="U1026" i="5"/>
  <c r="V1022" i="5" s="1"/>
  <c r="U1028" i="5"/>
  <c r="U2180" i="5"/>
  <c r="V2175" i="5"/>
  <c r="V2178" i="5" s="1"/>
  <c r="W380" i="5"/>
  <c r="W382" i="5" s="1"/>
  <c r="AB288" i="5"/>
  <c r="BQ1024" i="5"/>
  <c r="BQ1032" i="5"/>
  <c r="AB741" i="5"/>
  <c r="AC739" i="5"/>
  <c r="AD1402" i="5"/>
  <c r="AC1403" i="5" s="1"/>
  <c r="AE1401" i="5"/>
  <c r="AD1400" i="5"/>
  <c r="Z357" i="5"/>
  <c r="BN1024" i="5"/>
  <c r="BN1032" i="5"/>
  <c r="AC1243" i="5"/>
  <c r="AC1240" i="5"/>
  <c r="AB1244" i="5"/>
  <c r="AC1244" i="5" s="1"/>
  <c r="U494" i="5"/>
  <c r="U986" i="5"/>
  <c r="U983" i="5"/>
  <c r="U984" i="5" s="1"/>
  <c r="V981" i="5" s="1"/>
  <c r="X357" i="5"/>
  <c r="AB2081" i="5"/>
  <c r="AB767" i="5"/>
  <c r="AA1220" i="5"/>
  <c r="BP1024" i="5"/>
  <c r="BP1032" i="5"/>
  <c r="AA1263" i="5"/>
  <c r="AC1261" i="5"/>
  <c r="BV1032" i="5"/>
  <c r="BV1024" i="5"/>
  <c r="AA916" i="5"/>
  <c r="AA919" i="5"/>
  <c r="AA923" i="5"/>
  <c r="U357" i="5"/>
  <c r="U358" i="5"/>
  <c r="U1046" i="5"/>
  <c r="V1042" i="5" s="1"/>
  <c r="U1048" i="5"/>
  <c r="U2161" i="5"/>
  <c r="U2215" i="5"/>
  <c r="V396" i="5"/>
  <c r="Z810" i="5"/>
  <c r="Z803" i="5" s="1"/>
  <c r="U824" i="5"/>
  <c r="U1273" i="5"/>
  <c r="K1806" i="5"/>
  <c r="U2195" i="5"/>
  <c r="W357" i="5"/>
  <c r="Z48" i="1"/>
  <c r="Z53" i="1" s="1"/>
  <c r="AA47" i="1"/>
  <c r="AA292" i="5"/>
  <c r="AA295" i="5"/>
  <c r="AD1638" i="5"/>
  <c r="AD1639" i="5" s="1"/>
  <c r="AD1534" i="5"/>
  <c r="AD1417" i="5"/>
  <c r="AD1418" i="5" s="1"/>
  <c r="AD1427" i="5"/>
  <c r="AD1428" i="5" s="1"/>
  <c r="AD1430" i="5" s="1"/>
  <c r="AD1252" i="5"/>
  <c r="AD1234" i="5"/>
  <c r="AD1235" i="5" s="1"/>
  <c r="AD760" i="5"/>
  <c r="AD761" i="5"/>
  <c r="AD762" i="5"/>
  <c r="AD763" i="5"/>
  <c r="AD764" i="5"/>
  <c r="AD756" i="5"/>
  <c r="AD757" i="5"/>
  <c r="AD758" i="5"/>
  <c r="AD759" i="5"/>
  <c r="AD184" i="5"/>
  <c r="AE144" i="5"/>
  <c r="AE145" i="5" s="1"/>
  <c r="AD122" i="5"/>
  <c r="AD123" i="5" s="1"/>
  <c r="AD148" i="5"/>
  <c r="AD134" i="5"/>
  <c r="AD135" i="5" s="1"/>
  <c r="AD139" i="5"/>
  <c r="AD140" i="5" s="1"/>
  <c r="BR1024" i="5"/>
  <c r="BR1032" i="5"/>
  <c r="AB212" i="5"/>
  <c r="U412" i="5"/>
  <c r="AC1178" i="5" a="1"/>
  <c r="AC1508" i="5" a="1"/>
  <c r="U429" i="5"/>
  <c r="AC490" i="5"/>
  <c r="AD746" i="5"/>
  <c r="AC622" i="5" a="1"/>
  <c r="AC1182" i="5" a="1"/>
  <c r="W403" i="5" a="1"/>
  <c r="AC448" i="5"/>
  <c r="AD99" i="5"/>
  <c r="P1423" i="5"/>
  <c r="AC1078" i="5" a="1"/>
  <c r="AD2111" i="5" a="1"/>
  <c r="AC394" i="5"/>
  <c r="AD1893" i="5"/>
  <c r="AD94" i="5"/>
  <c r="AD103" i="5"/>
  <c r="W2022" i="5" a="1"/>
  <c r="AD1879" i="5" a="1"/>
  <c r="AC1209" i="5" a="1"/>
  <c r="AC617" i="5" a="1"/>
  <c r="AB1980" i="5" a="1"/>
  <c r="AD100" i="5"/>
  <c r="V2026" i="5" a="1"/>
  <c r="AC606" i="5" a="1"/>
  <c r="AC365" i="5"/>
  <c r="AD95" i="5"/>
  <c r="AD101" i="5"/>
  <c r="AD1873" i="5"/>
  <c r="AD1870" i="5"/>
  <c r="AC1213" i="5" a="1"/>
  <c r="AC372" i="5"/>
  <c r="AC206" i="5" a="1"/>
  <c r="AC910" i="5" a="1"/>
  <c r="AC192" i="5" a="1"/>
  <c r="U2125" i="5" a="1"/>
  <c r="AC351" i="5"/>
  <c r="U838" i="5"/>
  <c r="AB580" i="5" a="1"/>
  <c r="AC800" i="5" a="1"/>
  <c r="AC378" i="5"/>
  <c r="AD96" i="5"/>
  <c r="AD102" i="5"/>
  <c r="AD97" i="5"/>
  <c r="AD314" i="5" a="1"/>
  <c r="W410" i="5" a="1"/>
  <c r="AC1789" i="5" a="1"/>
  <c r="AC1201" i="5" a="1"/>
  <c r="AB588" i="5" a="1"/>
  <c r="AC1928" i="5"/>
  <c r="AC1202" i="5" a="1"/>
  <c r="AB1515" i="5"/>
  <c r="AC353" i="5"/>
  <c r="P351" i="5"/>
  <c r="AC188" i="5" a="1"/>
  <c r="AC386" i="5"/>
  <c r="AE750" i="5" a="1"/>
  <c r="P394" i="5"/>
  <c r="AC331" i="5" a="1"/>
  <c r="AC592" i="5"/>
  <c r="AC216" i="5" a="1"/>
  <c r="AD2079" i="5" a="1"/>
  <c r="AC1186" i="5" a="1"/>
  <c r="AC332" i="5" a="1"/>
  <c r="AC455" i="5"/>
  <c r="AC196" i="5"/>
  <c r="AC1423" i="5"/>
  <c r="AD98" i="5"/>
  <c r="AD93" i="5"/>
  <c r="AC1172" i="5" a="1"/>
  <c r="AC1598" i="5" a="1"/>
  <c r="AC215" i="5" a="1"/>
  <c r="U506" i="5" a="1"/>
  <c r="AB606" i="5" a="1"/>
  <c r="U852" i="5"/>
  <c r="AA352" i="5"/>
  <c r="AA1414" i="5"/>
  <c r="V1843" i="5" a="1"/>
  <c r="AC1585" i="5" a="1"/>
  <c r="AC596" i="5"/>
  <c r="AC205" i="5" a="1"/>
  <c r="U507" i="5" a="1"/>
  <c r="AC1355" i="5"/>
  <c r="AD1572" i="5"/>
  <c r="AD1634" i="5"/>
  <c r="AD1660" i="5"/>
  <c r="AD1849" i="5"/>
  <c r="AD465" i="5"/>
  <c r="AD463" i="5"/>
  <c r="AD1860" i="5"/>
  <c r="AD159" i="5"/>
  <c r="AD71" i="5"/>
  <c r="AD74" i="5"/>
  <c r="AD69" i="5"/>
  <c r="AD126" i="5"/>
  <c r="AD73" i="5"/>
  <c r="AD75" i="5"/>
  <c r="AD72" i="5"/>
  <c r="AD252" i="5"/>
  <c r="AD264" i="5"/>
  <c r="AD273" i="5"/>
  <c r="AD280" i="5"/>
  <c r="AD260" i="5"/>
  <c r="AD277" i="5"/>
  <c r="AD220" i="5"/>
  <c r="AD224" i="5" s="1" a="1"/>
  <c r="AD247" i="5"/>
  <c r="AD243" i="5"/>
  <c r="AD268" i="5"/>
  <c r="AD256" i="5"/>
  <c r="AD228" i="5"/>
  <c r="AD322" i="5"/>
  <c r="AD300" i="5"/>
  <c r="AD348" i="5"/>
  <c r="AD326" i="5"/>
  <c r="AD321" i="5"/>
  <c r="AD325" i="5"/>
  <c r="AD547" i="5"/>
  <c r="AD577" i="5"/>
  <c r="AD572" i="5"/>
  <c r="AD573" i="5"/>
  <c r="AD896" i="5"/>
  <c r="AD1072" i="5"/>
  <c r="AD1073" i="5" s="1" a="1"/>
  <c r="AD1185" i="5"/>
  <c r="AD1076" i="5"/>
  <c r="AD1063" i="5"/>
  <c r="AD1064" i="5" s="1" a="1"/>
  <c r="AD1081" i="5"/>
  <c r="AD1082" i="5" s="1" a="1"/>
  <c r="AD1077" i="5"/>
  <c r="AD1181" i="5"/>
  <c r="AD1177" i="5"/>
  <c r="AD1153" i="5"/>
  <c r="AD1154" i="5" s="1" a="1"/>
  <c r="AD1174" i="5"/>
  <c r="AD1173" i="5" s="1" a="1"/>
  <c r="AD1471" i="5"/>
  <c r="AD1472" i="5"/>
  <c r="AD1447" i="5"/>
  <c r="AD1456" i="5"/>
  <c r="AD1482" i="5"/>
  <c r="AD1531" i="5"/>
  <c r="AD1557" i="5"/>
  <c r="AD1519" i="5"/>
  <c r="AD1520" i="5" s="1" a="1"/>
  <c r="AD1511" i="5"/>
  <c r="AD1512" i="5" s="1" a="1"/>
  <c r="AD1564" i="5"/>
  <c r="AD1539" i="5"/>
  <c r="AD1648" i="5"/>
  <c r="AD1552" i="5"/>
  <c r="AD1631" i="5"/>
  <c r="AD1698" i="5"/>
  <c r="AD1645" i="5"/>
  <c r="AD1657" i="5"/>
  <c r="AD1857" i="5"/>
  <c r="AD104" i="5"/>
  <c r="AD1911" i="5"/>
  <c r="U1808" i="5" a="1"/>
  <c r="AD232" i="5" a="1"/>
  <c r="AB1263" i="5" l="1"/>
  <c r="AC1245" i="5"/>
  <c r="AC1263" i="5"/>
  <c r="AD232" i="5"/>
  <c r="U1808" i="5"/>
  <c r="AD1553" i="5"/>
  <c r="AD1542" i="5"/>
  <c r="AD1567" i="5"/>
  <c r="AD1512" i="5"/>
  <c r="AD1520" i="5"/>
  <c r="AD1558" i="5"/>
  <c r="AD1485" i="5"/>
  <c r="AD1459" i="5"/>
  <c r="AD1450" i="5"/>
  <c r="AD1475" i="5"/>
  <c r="AD1173" i="5"/>
  <c r="AD1154" i="5"/>
  <c r="AD1082" i="5"/>
  <c r="AD1064" i="5"/>
  <c r="AD1073" i="5"/>
  <c r="AD574" i="5"/>
  <c r="AD578" i="5"/>
  <c r="AD548" i="5"/>
  <c r="AD552" i="5"/>
  <c r="AD327" i="5"/>
  <c r="AD315" i="5"/>
  <c r="AD265" i="5"/>
  <c r="AD248" i="5"/>
  <c r="AD224" i="5"/>
  <c r="AD269" i="5"/>
  <c r="AD287" i="5"/>
  <c r="AD288" i="5" s="1"/>
  <c r="AD283" i="5"/>
  <c r="AD274" i="5"/>
  <c r="AD257" i="5"/>
  <c r="AD261" i="5"/>
  <c r="AD129" i="5"/>
  <c r="AD160" i="5"/>
  <c r="AD470" i="5"/>
  <c r="AD471" i="5"/>
  <c r="AD1573" i="5"/>
  <c r="U507" i="5"/>
  <c r="AC205" i="5"/>
  <c r="AC1585" i="5"/>
  <c r="V1843" i="5"/>
  <c r="AB354" i="5"/>
  <c r="Z853" i="5"/>
  <c r="U854" i="5"/>
  <c r="AB606" i="5"/>
  <c r="U506" i="5"/>
  <c r="AC215" i="5"/>
  <c r="AC1598" i="5"/>
  <c r="AC1172" i="5"/>
  <c r="AD105" i="5"/>
  <c r="AC332" i="5"/>
  <c r="AC1186" i="5"/>
  <c r="AD2079" i="5"/>
  <c r="AC216" i="5"/>
  <c r="AC331" i="5"/>
  <c r="AE750" i="5"/>
  <c r="AC188" i="5"/>
  <c r="AC1202" i="5"/>
  <c r="AB588" i="5"/>
  <c r="AC1201" i="5"/>
  <c r="AC1203" i="5" s="1"/>
  <c r="AC1205" i="5" s="1"/>
  <c r="AC1789" i="5"/>
  <c r="W410" i="5"/>
  <c r="AD314" i="5"/>
  <c r="AC800" i="5"/>
  <c r="AB580" i="5"/>
  <c r="U840" i="5"/>
  <c r="U2125" i="5"/>
  <c r="AC192" i="5"/>
  <c r="AC910" i="5"/>
  <c r="AC206" i="5"/>
  <c r="AC374" i="5"/>
  <c r="AC1213" i="5"/>
  <c r="AC606" i="5"/>
  <c r="V2026" i="5"/>
  <c r="AB1980" i="5"/>
  <c r="AC617" i="5"/>
  <c r="AC1209" i="5"/>
  <c r="AD1879" i="5"/>
  <c r="W2022" i="5"/>
  <c r="AD2111" i="5"/>
  <c r="AC1078" i="5"/>
  <c r="W403" i="5"/>
  <c r="W405" i="5" s="1"/>
  <c r="AC1182" i="5"/>
  <c r="AC622" i="5"/>
  <c r="AD755" i="5"/>
  <c r="U430" i="5"/>
  <c r="AC1508" i="5"/>
  <c r="AC1178" i="5"/>
  <c r="AB752" i="5"/>
  <c r="V986" i="5"/>
  <c r="V983" i="5"/>
  <c r="V1046" i="5"/>
  <c r="W1042" i="5" s="1"/>
  <c r="V1048" i="5"/>
  <c r="AD1535" i="5"/>
  <c r="U989" i="5"/>
  <c r="Z804" i="5"/>
  <c r="V2180" i="5"/>
  <c r="W2175" i="5"/>
  <c r="W2178" i="5" s="1"/>
  <c r="AA296" i="5"/>
  <c r="W472" i="5"/>
  <c r="W473" i="5"/>
  <c r="AE5" i="5"/>
  <c r="AE5" i="2"/>
  <c r="AD1839" i="5" a="1"/>
  <c r="AD1839" i="5" s="1"/>
  <c r="AD1788" i="5" a="1"/>
  <c r="AD1788" i="5" s="1"/>
  <c r="AD1663" i="5" a="1"/>
  <c r="AD1663" i="5" s="1"/>
  <c r="AD1654" i="5" a="1"/>
  <c r="AD1654" i="5" s="1"/>
  <c r="AD1642" i="5" a="1"/>
  <c r="AD1642" i="5" s="1"/>
  <c r="AD1597" i="5" a="1"/>
  <c r="AD1597" i="5" s="1"/>
  <c r="AD1584" i="5" a="1"/>
  <c r="AD1584" i="5" s="1"/>
  <c r="AD1592" i="5" a="1"/>
  <c r="AD1592" i="5" s="1"/>
  <c r="AD1593" i="5" s="1"/>
  <c r="AD1580" i="5" a="1"/>
  <c r="AD1580" i="5" s="1"/>
  <c r="AD1581" i="5" s="1"/>
  <c r="AD1594" i="5" a="1"/>
  <c r="AD1594" i="5" s="1"/>
  <c r="AD1499" i="5" a="1"/>
  <c r="AD1499" i="5" s="1"/>
  <c r="AD1500" i="5" s="1"/>
  <c r="AD1507" i="5" a="1"/>
  <c r="AD1507" i="5" s="1"/>
  <c r="AD1208" i="5" a="1"/>
  <c r="AD1208" i="5" s="1"/>
  <c r="AD1219" i="5" a="1"/>
  <c r="AD1219" i="5" s="1"/>
  <c r="AD1212" i="5" a="1"/>
  <c r="AD1212" i="5" s="1"/>
  <c r="AD911" i="5" a="1"/>
  <c r="AD911" i="5" s="1"/>
  <c r="AD801" i="5" a="1"/>
  <c r="AD801" i="5" s="1"/>
  <c r="AD635" i="5" a="1"/>
  <c r="AD635" i="5" s="1"/>
  <c r="AD661" i="5" a="1"/>
  <c r="AD661" i="5" s="1"/>
  <c r="AD652" i="5" a="1"/>
  <c r="AD652" i="5" s="1"/>
  <c r="AD621" i="5" a="1"/>
  <c r="AD621" i="5" s="1"/>
  <c r="AD610" i="5" a="1"/>
  <c r="AD610" i="5" s="1"/>
  <c r="AD611" i="5" a="1"/>
  <c r="AD611" i="5" s="1"/>
  <c r="AD595" i="5" a="1"/>
  <c r="AD595" i="5" s="1"/>
  <c r="AD628" i="5" a="1"/>
  <c r="AD628" i="5" s="1"/>
  <c r="AD629" i="5" s="1"/>
  <c r="AD612" i="5" a="1"/>
  <c r="AD612" i="5" s="1"/>
  <c r="AD616" i="5" a="1"/>
  <c r="AD616" i="5" s="1"/>
  <c r="AD603" i="5" a="1"/>
  <c r="AD603" i="5" s="1"/>
  <c r="AD604" i="5" a="1"/>
  <c r="AD604" i="5" s="1"/>
  <c r="AD605" i="5" a="1"/>
  <c r="AD605" i="5" s="1"/>
  <c r="AD544" i="5"/>
  <c r="AD591" i="5" a="1"/>
  <c r="AD591" i="5" s="1"/>
  <c r="AD532" i="5"/>
  <c r="AD491" i="5" a="1"/>
  <c r="AD491" i="5" s="1"/>
  <c r="AD449" i="5" a="1"/>
  <c r="AD449" i="5" s="1"/>
  <c r="AD454" i="5" a="1"/>
  <c r="AD454" i="5" s="1"/>
  <c r="AD620" i="5" a="1"/>
  <c r="AD620" i="5" s="1"/>
  <c r="AD409" i="5" a="1"/>
  <c r="AD409" i="5" s="1"/>
  <c r="AD395" i="5" a="1"/>
  <c r="AD395" i="5" s="1"/>
  <c r="AD587" i="5" a="1"/>
  <c r="AD587" i="5" s="1"/>
  <c r="AD402" i="5" a="1"/>
  <c r="AD402" i="5" s="1"/>
  <c r="AD417" i="5" a="1"/>
  <c r="AD417" i="5" s="1"/>
  <c r="AD366" i="5" a="1"/>
  <c r="AD366" i="5" s="1"/>
  <c r="AD373" i="5" a="1"/>
  <c r="AD373" i="5" s="1"/>
  <c r="AD379" i="5" a="1"/>
  <c r="AD379" i="5" s="1"/>
  <c r="AD347" i="5" a="1"/>
  <c r="AD347" i="5" s="1"/>
  <c r="AD387" i="5" a="1"/>
  <c r="AD387" i="5" s="1"/>
  <c r="AD174" i="5" a="1"/>
  <c r="AD174" i="5" s="1"/>
  <c r="AD171" i="5" a="1"/>
  <c r="AD171" i="5" s="1"/>
  <c r="AD167" i="5" a="1"/>
  <c r="AD167" i="5" s="1"/>
  <c r="AD168" i="5" s="1"/>
  <c r="AD177" i="5" a="1"/>
  <c r="AD177" i="5" s="1"/>
  <c r="AD187" i="5" a="1"/>
  <c r="AD187" i="5" s="1"/>
  <c r="AD211" i="5" a="1"/>
  <c r="AD211" i="5" s="1"/>
  <c r="AD195" i="5" a="1"/>
  <c r="AD195" i="5" s="1"/>
  <c r="AD210" i="5" a="1"/>
  <c r="AD210" i="5" s="1"/>
  <c r="AD200" i="5" a="1"/>
  <c r="AD200" i="5" s="1"/>
  <c r="AD191" i="5" a="1"/>
  <c r="AD191" i="5" s="1"/>
  <c r="AD163" i="5" a="1"/>
  <c r="AD163" i="5" s="1"/>
  <c r="AD109" i="5" a="1"/>
  <c r="AD109" i="5" s="1"/>
  <c r="AD201" i="5" a="1"/>
  <c r="AD201" i="5" s="1"/>
  <c r="AD110" i="5" a="1"/>
  <c r="AD110" i="5" s="1"/>
  <c r="AD108" i="5" s="1" a="1"/>
  <c r="AD108" i="5" s="1"/>
  <c r="AD111" i="5" a="1"/>
  <c r="AD111" i="5" s="1"/>
  <c r="AD115" i="5" a="1"/>
  <c r="AD115" i="5" s="1"/>
  <c r="AD116" i="5" a="1"/>
  <c r="AD116" i="5" s="1"/>
  <c r="AD114" i="5" s="1" a="1"/>
  <c r="AD114" i="5" s="1"/>
  <c r="AD155" i="5" a="1"/>
  <c r="AD155" i="5" s="1"/>
  <c r="AD151" i="5" a="1"/>
  <c r="AD151" i="5" s="1"/>
  <c r="AD117" i="5" a="1"/>
  <c r="AD117" i="5" s="1"/>
  <c r="AD180" i="5" a="1"/>
  <c r="AD180" i="5" s="1"/>
  <c r="AD1846" i="5" a="1"/>
  <c r="AD1846" i="5" s="1"/>
  <c r="U1395" i="5"/>
  <c r="U1366" i="5"/>
  <c r="BM1031" i="5"/>
  <c r="BX1025" i="5"/>
  <c r="AC202" i="5"/>
  <c r="U359" i="5"/>
  <c r="AB47" i="1"/>
  <c r="AA48" i="1"/>
  <c r="AA53" i="1" s="1"/>
  <c r="U2199" i="5"/>
  <c r="U2192" i="5" s="1"/>
  <c r="V398" i="5"/>
  <c r="W396" i="5"/>
  <c r="AD1420" i="5"/>
  <c r="AF2" i="5"/>
  <c r="AF2" i="2"/>
  <c r="AG2" i="1"/>
  <c r="AF5" i="1"/>
  <c r="AF1" i="1"/>
  <c r="AF3" i="1"/>
  <c r="V950" i="5"/>
  <c r="W947" i="5" s="1"/>
  <c r="V952" i="5"/>
  <c r="AC212" i="5"/>
  <c r="BT1031" i="5"/>
  <c r="CE1025" i="5"/>
  <c r="CC1025" i="5"/>
  <c r="BR1031" i="5"/>
  <c r="BP1031" i="5"/>
  <c r="CA1025" i="5"/>
  <c r="AE1400" i="5"/>
  <c r="AF1401" i="5"/>
  <c r="AE1402" i="5"/>
  <c r="V1026" i="5"/>
  <c r="W1022" i="5" s="1"/>
  <c r="V1028" i="5"/>
  <c r="Z64" i="1"/>
  <c r="Y66" i="1"/>
  <c r="Y68" i="1" s="1"/>
  <c r="AB1228" i="5"/>
  <c r="AE3" i="5"/>
  <c r="AE3" i="2"/>
  <c r="AE4" i="1"/>
  <c r="AC2081" i="5"/>
  <c r="AC1460" i="5"/>
  <c r="AC1461" i="5"/>
  <c r="Z920" i="5"/>
  <c r="Z914" i="5"/>
  <c r="X1051" i="5"/>
  <c r="AC1045" i="5"/>
  <c r="W674" i="5"/>
  <c r="W485" i="5"/>
  <c r="W486" i="5"/>
  <c r="AC492" i="5"/>
  <c r="AD1277" i="5"/>
  <c r="AC1486" i="5"/>
  <c r="AC1487" i="5"/>
  <c r="AE6" i="5"/>
  <c r="AE6" i="2"/>
  <c r="V1051" i="5"/>
  <c r="AA1045" i="5"/>
  <c r="AD1244" i="5"/>
  <c r="W1276" i="5"/>
  <c r="V1278" i="5"/>
  <c r="AE1638" i="5"/>
  <c r="AE1639" i="5" s="1"/>
  <c r="AE1534" i="5"/>
  <c r="AE1427" i="5"/>
  <c r="AE1428" i="5" s="1"/>
  <c r="AE1430" i="5" s="1"/>
  <c r="AE1417" i="5"/>
  <c r="AE1418" i="5" s="1"/>
  <c r="AE1252" i="5"/>
  <c r="AE1234" i="5"/>
  <c r="AE1235" i="5" s="1"/>
  <c r="AE761" i="5"/>
  <c r="AE762" i="5"/>
  <c r="AE763" i="5"/>
  <c r="AE764" i="5"/>
  <c r="AE756" i="5"/>
  <c r="AE757" i="5"/>
  <c r="AE758" i="5"/>
  <c r="AE759" i="5"/>
  <c r="AE760" i="5"/>
  <c r="AE184" i="5"/>
  <c r="AE148" i="5"/>
  <c r="AE134" i="5"/>
  <c r="AE135" i="5" s="1"/>
  <c r="AE139" i="5"/>
  <c r="AE140" i="5" s="1"/>
  <c r="AF144" i="5"/>
  <c r="AF145" i="5" s="1"/>
  <c r="AE122" i="5"/>
  <c r="AE123" i="5" s="1"/>
  <c r="AE2091" i="5"/>
  <c r="AE2094" i="5" s="1"/>
  <c r="AE1270" i="5"/>
  <c r="AE1273" i="5" s="1"/>
  <c r="AE1285" i="5"/>
  <c r="AE1288" i="5" s="1"/>
  <c r="AC565" i="5"/>
  <c r="AC568" i="5" s="1"/>
  <c r="AB569" i="5"/>
  <c r="U2246" i="5"/>
  <c r="AC1451" i="5"/>
  <c r="AC1452" i="5"/>
  <c r="AC741" i="5"/>
  <c r="AD739" i="5"/>
  <c r="AA924" i="5"/>
  <c r="AA913" i="5" s="1"/>
  <c r="U973" i="5"/>
  <c r="W436" i="5"/>
  <c r="W438" i="5" s="1"/>
  <c r="AA810" i="5"/>
  <c r="AA803" i="5" s="1"/>
  <c r="AC130" i="5"/>
  <c r="AC1476" i="5"/>
  <c r="AC1477" i="5"/>
  <c r="U663" i="5"/>
  <c r="V2212" i="5"/>
  <c r="V2215" i="5" s="1"/>
  <c r="U2217" i="5"/>
  <c r="AG788" i="5"/>
  <c r="AF790" i="5"/>
  <c r="V444" i="5"/>
  <c r="W442" i="5"/>
  <c r="V412" i="5"/>
  <c r="AC284" i="5"/>
  <c r="AC291" i="5"/>
  <c r="AC553" i="5"/>
  <c r="W388" i="5"/>
  <c r="W390" i="5" s="1"/>
  <c r="AC450" i="5"/>
  <c r="AD1243" i="5"/>
  <c r="AD1245" i="5" s="1"/>
  <c r="AD1240" i="5"/>
  <c r="U2165" i="5"/>
  <c r="U2158" i="5" s="1"/>
  <c r="AC1237" i="5"/>
  <c r="AD1261" i="5"/>
  <c r="AD1255" i="5"/>
  <c r="AD1262" i="5" s="1"/>
  <c r="AB1245" i="5"/>
  <c r="CB1025" i="5"/>
  <c r="BQ1031" i="5"/>
  <c r="BS1031" i="5"/>
  <c r="CD1025" i="5"/>
  <c r="U967" i="5"/>
  <c r="V964" i="5" s="1"/>
  <c r="AC767" i="5"/>
  <c r="W650" i="5"/>
  <c r="V653" i="5"/>
  <c r="V651" i="5" s="1"/>
  <c r="V655" i="5" s="1"/>
  <c r="W654" i="5" a="1"/>
  <c r="W654" i="5" s="1"/>
  <c r="AC772" i="5"/>
  <c r="U2099" i="5"/>
  <c r="V2097" i="5"/>
  <c r="X380" i="5"/>
  <c r="U897" i="5"/>
  <c r="V894" i="5" s="1"/>
  <c r="V1442" i="5"/>
  <c r="W1441" i="5"/>
  <c r="V1437" i="5"/>
  <c r="V1438" i="5" s="1"/>
  <c r="AB292" i="5"/>
  <c r="AB295" i="5"/>
  <c r="AD1867" i="5" a="1"/>
  <c r="AD1867" i="5" s="1"/>
  <c r="AB916" i="5"/>
  <c r="AB919" i="5"/>
  <c r="AB923" i="5"/>
  <c r="AC1568" i="5"/>
  <c r="AB1220" i="5"/>
  <c r="W551" i="5"/>
  <c r="W554" i="5" s="1"/>
  <c r="V556" i="5"/>
  <c r="AB2112" i="5"/>
  <c r="AA2113" i="5"/>
  <c r="U638" i="5"/>
  <c r="V633" i="5"/>
  <c r="AC1226" i="5"/>
  <c r="AC1223" i="5"/>
  <c r="U1013" i="5"/>
  <c r="AE8" i="5"/>
  <c r="AF8" i="1"/>
  <c r="AE8" i="2"/>
  <c r="AE9" i="1"/>
  <c r="AE9" i="5" s="1"/>
  <c r="AA357" i="5"/>
  <c r="AC1543" i="5"/>
  <c r="X338" i="5"/>
  <c r="X341" i="5" s="1"/>
  <c r="Y330" i="5"/>
  <c r="X335" i="5"/>
  <c r="X337" i="5"/>
  <c r="U828" i="5"/>
  <c r="U821" i="5" s="1"/>
  <c r="BV1031" i="5"/>
  <c r="CG1025" i="5"/>
  <c r="BN1031" i="5"/>
  <c r="BY1025" i="5"/>
  <c r="AB773" i="5"/>
  <c r="U651" i="5"/>
  <c r="W367" i="5"/>
  <c r="W369" i="5" s="1"/>
  <c r="W1051" i="5"/>
  <c r="AB1045" i="5"/>
  <c r="U1011" i="5"/>
  <c r="V1004" i="5"/>
  <c r="AC288" i="5"/>
  <c r="U994" i="5"/>
  <c r="U883" i="5"/>
  <c r="V881" i="5" s="1"/>
  <c r="V885" i="5" s="1"/>
  <c r="AD416" i="5"/>
  <c r="BW1031" i="5"/>
  <c r="CH1025" i="5"/>
  <c r="U1051" i="5"/>
  <c r="Z1045" i="5"/>
  <c r="BU1031" i="5"/>
  <c r="CF1025" i="5"/>
  <c r="U1006" i="5"/>
  <c r="V1002" i="5" s="1"/>
  <c r="V494" i="5"/>
  <c r="V496" i="5" s="1"/>
  <c r="U496" i="5"/>
  <c r="AD4" i="5"/>
  <c r="AD4" i="2"/>
  <c r="AE2098" i="5"/>
  <c r="AD1045" i="5"/>
  <c r="BZ1025" i="5"/>
  <c r="BO1031" i="5"/>
  <c r="U934" i="5"/>
  <c r="V932" i="5" s="1"/>
  <c r="AB806" i="5"/>
  <c r="AB809" i="5"/>
  <c r="AE1" i="5"/>
  <c r="AE1" i="2"/>
  <c r="V1293" i="5"/>
  <c r="W1291" i="5"/>
  <c r="AD1292" i="5"/>
  <c r="AE1292" i="5" s="1"/>
  <c r="AB1203" i="5"/>
  <c r="AB1205" i="5" s="1"/>
  <c r="AE1572" i="5"/>
  <c r="AE1634" i="5"/>
  <c r="AE1660" i="5"/>
  <c r="AE1849" i="5"/>
  <c r="AE463" i="5"/>
  <c r="AE465" i="5"/>
  <c r="AE1860" i="5"/>
  <c r="AE159" i="5"/>
  <c r="AE71" i="5"/>
  <c r="AE74" i="5"/>
  <c r="AE69" i="5"/>
  <c r="AE126" i="5"/>
  <c r="AE73" i="5"/>
  <c r="AE75" i="5"/>
  <c r="AE72" i="5"/>
  <c r="AE228" i="5"/>
  <c r="AE252" i="5"/>
  <c r="AE264" i="5"/>
  <c r="AE273" i="5"/>
  <c r="AE280" i="5"/>
  <c r="AE260" i="5"/>
  <c r="AE277" i="5"/>
  <c r="AE220" i="5"/>
  <c r="AE224" i="5" s="1" a="1"/>
  <c r="AE247" i="5"/>
  <c r="AE243" i="5"/>
  <c r="AE268" i="5"/>
  <c r="AE256" i="5"/>
  <c r="AE322" i="5"/>
  <c r="AE300" i="5"/>
  <c r="AE348" i="5"/>
  <c r="AE326" i="5"/>
  <c r="AE321" i="5"/>
  <c r="AE325" i="5"/>
  <c r="AE573" i="5"/>
  <c r="AE547" i="5"/>
  <c r="AE577" i="5"/>
  <c r="AE572" i="5"/>
  <c r="AE896" i="5"/>
  <c r="AE1076" i="5"/>
  <c r="AE1072" i="5"/>
  <c r="AE1073" i="5" s="1" a="1"/>
  <c r="AE1063" i="5"/>
  <c r="AE1064" i="5" s="1" a="1"/>
  <c r="AE1081" i="5"/>
  <c r="AE1082" i="5" s="1" a="1"/>
  <c r="AE1077" i="5"/>
  <c r="AE1185" i="5"/>
  <c r="AE1181" i="5"/>
  <c r="AE1177" i="5"/>
  <c r="AE1153" i="5"/>
  <c r="AE1154" i="5" s="1" a="1"/>
  <c r="AE1174" i="5"/>
  <c r="AE1173" i="5" s="1" a="1"/>
  <c r="AE1456" i="5"/>
  <c r="AE1447" i="5"/>
  <c r="AE1631" i="5"/>
  <c r="AE1472" i="5"/>
  <c r="AE1531" i="5"/>
  <c r="AE1482" i="5"/>
  <c r="AE1519" i="5"/>
  <c r="AE1520" i="5" s="1" a="1"/>
  <c r="AE1471" i="5"/>
  <c r="AE1511" i="5"/>
  <c r="AE1512" i="5" s="1" a="1"/>
  <c r="AE1557" i="5"/>
  <c r="AE1698" i="5"/>
  <c r="AE1564" i="5"/>
  <c r="AE1539" i="5"/>
  <c r="AE1552" i="5"/>
  <c r="AE1648" i="5"/>
  <c r="AE1645" i="5"/>
  <c r="AE1657" i="5"/>
  <c r="AE1857" i="5"/>
  <c r="AD215" i="5" a="1"/>
  <c r="X403" i="5" a="1"/>
  <c r="AD1186" i="5" a="1"/>
  <c r="W2026" i="5" a="1"/>
  <c r="AD910" i="5" a="1"/>
  <c r="K1395" i="5"/>
  <c r="AE1911" i="5"/>
  <c r="AE95" i="5"/>
  <c r="AD800" i="5" a="1"/>
  <c r="AD592" i="5"/>
  <c r="K1366" i="5"/>
  <c r="AE1893" i="5"/>
  <c r="AD353" i="5"/>
  <c r="AD1202" i="5" a="1"/>
  <c r="AE746" i="5"/>
  <c r="AE101" i="5"/>
  <c r="AE96" i="5"/>
  <c r="AD1928" i="5"/>
  <c r="AE314" i="5" a="1"/>
  <c r="X2022" i="5" a="1"/>
  <c r="AD455" i="5"/>
  <c r="AD188" i="5" a="1"/>
  <c r="AE102" i="5"/>
  <c r="AC1515" i="5"/>
  <c r="AE2111" i="5" a="1"/>
  <c r="AD1598" i="5" a="1"/>
  <c r="AD622" i="5" a="1"/>
  <c r="AD216" i="5" a="1"/>
  <c r="AE97" i="5"/>
  <c r="AD1423" i="5"/>
  <c r="AD331" i="5" a="1"/>
  <c r="AD490" i="5"/>
  <c r="AD1172" i="5" a="1"/>
  <c r="K2125" i="5"/>
  <c r="AD596" i="5"/>
  <c r="AD1201" i="5" a="1"/>
  <c r="AD205" i="5" a="1"/>
  <c r="AB352" i="5"/>
  <c r="AB1414" i="5"/>
  <c r="AE98" i="5"/>
  <c r="AE1879" i="5" a="1"/>
  <c r="AD394" i="5"/>
  <c r="AD332" i="5" a="1"/>
  <c r="AD192" i="5" a="1"/>
  <c r="AE93" i="5"/>
  <c r="AE103" i="5"/>
  <c r="AC588" i="5" a="1"/>
  <c r="AC580" i="5" a="1"/>
  <c r="AD448" i="5"/>
  <c r="AD1178" i="5" a="1"/>
  <c r="AE2079" i="5" a="1"/>
  <c r="AD196" i="5"/>
  <c r="AD1355" i="5"/>
  <c r="AD1182" i="5" a="1"/>
  <c r="K507" i="5"/>
  <c r="AD1508" i="5" a="1"/>
  <c r="AD617" i="5" a="1"/>
  <c r="AE104" i="5"/>
  <c r="AE1873" i="5"/>
  <c r="AE1870" i="5"/>
  <c r="AD365" i="5"/>
  <c r="AD1078" i="5" a="1"/>
  <c r="AD1209" i="5" a="1"/>
  <c r="AD206" i="5" a="1"/>
  <c r="AE99" i="5"/>
  <c r="AD372" i="5"/>
  <c r="AE94" i="5"/>
  <c r="AD351" i="5"/>
  <c r="W1843" i="5" a="1"/>
  <c r="AD1213" i="5" a="1"/>
  <c r="AF750" i="5" a="1"/>
  <c r="AE100" i="5"/>
  <c r="V2001" i="5" a="1"/>
  <c r="AD378" i="5"/>
  <c r="AD1789" i="5" a="1"/>
  <c r="AD386" i="5"/>
  <c r="K506" i="5"/>
  <c r="X410" i="5" a="1"/>
  <c r="AD1585" i="5" a="1"/>
  <c r="AE232" i="5" a="1"/>
  <c r="AE1420" i="5" l="1"/>
  <c r="AE232" i="5"/>
  <c r="AD1585" i="5"/>
  <c r="X410" i="5"/>
  <c r="AD1789" i="5"/>
  <c r="V2001" i="5"/>
  <c r="AF750" i="5"/>
  <c r="AD1213" i="5"/>
  <c r="W1843" i="5"/>
  <c r="AD374" i="5"/>
  <c r="AD206" i="5"/>
  <c r="AD1209" i="5"/>
  <c r="AD1078" i="5"/>
  <c r="AD617" i="5"/>
  <c r="AD1508" i="5"/>
  <c r="AD1182" i="5"/>
  <c r="AE2079" i="5"/>
  <c r="AD1178" i="5"/>
  <c r="AC580" i="5"/>
  <c r="AC588" i="5"/>
  <c r="AE105" i="5"/>
  <c r="AD192" i="5"/>
  <c r="AD332" i="5"/>
  <c r="AE1879" i="5"/>
  <c r="AC354" i="5"/>
  <c r="AD205" i="5"/>
  <c r="AD1201" i="5"/>
  <c r="AD1172" i="5"/>
  <c r="AD331" i="5"/>
  <c r="AD216" i="5"/>
  <c r="AD622" i="5"/>
  <c r="AD1598" i="5"/>
  <c r="AE2111" i="5"/>
  <c r="AD188" i="5"/>
  <c r="X2022" i="5"/>
  <c r="AE314" i="5"/>
  <c r="AE315" i="5" s="1"/>
  <c r="AE755" i="5"/>
  <c r="AD1202" i="5"/>
  <c r="AD800" i="5"/>
  <c r="AD910" i="5"/>
  <c r="W2026" i="5"/>
  <c r="AD1186" i="5"/>
  <c r="X403" i="5"/>
  <c r="AD215" i="5"/>
  <c r="AE1553" i="5"/>
  <c r="AE1542" i="5"/>
  <c r="AE1567" i="5"/>
  <c r="AE1558" i="5"/>
  <c r="AE1512" i="5"/>
  <c r="AE1520" i="5"/>
  <c r="AE1485" i="5"/>
  <c r="AE1475" i="5"/>
  <c r="AE1450" i="5"/>
  <c r="AE1459" i="5"/>
  <c r="AE1173" i="5"/>
  <c r="AE1154" i="5"/>
  <c r="AE1082" i="5"/>
  <c r="AE1064" i="5"/>
  <c r="AE1073" i="5"/>
  <c r="AE578" i="5"/>
  <c r="AE548" i="5"/>
  <c r="AE552" i="5"/>
  <c r="AE574" i="5"/>
  <c r="AE327" i="5"/>
  <c r="AE265" i="5"/>
  <c r="AE248" i="5"/>
  <c r="AE224" i="5"/>
  <c r="AE288" i="5"/>
  <c r="AE269" i="5"/>
  <c r="AE283" i="5"/>
  <c r="AE274" i="5"/>
  <c r="AE287" i="5"/>
  <c r="AE257" i="5"/>
  <c r="AE261" i="5"/>
  <c r="AE129" i="5"/>
  <c r="AE160" i="5"/>
  <c r="AE471" i="5"/>
  <c r="AE470" i="5"/>
  <c r="AE1573" i="5"/>
  <c r="CH1024" i="5"/>
  <c r="CH1031" i="5" s="1"/>
  <c r="CH1032" i="5"/>
  <c r="U822" i="5"/>
  <c r="V818" i="5" s="1"/>
  <c r="AF1" i="5"/>
  <c r="AF1" i="2"/>
  <c r="AD450" i="5"/>
  <c r="W1046" i="5"/>
  <c r="X1042" i="5" s="1"/>
  <c r="W1048" i="5"/>
  <c r="W412" i="5"/>
  <c r="U513" i="5"/>
  <c r="U508" i="5"/>
  <c r="V882" i="5"/>
  <c r="X340" i="5"/>
  <c r="AB296" i="5"/>
  <c r="V659" i="5"/>
  <c r="U664" i="5"/>
  <c r="U666" i="5"/>
  <c r="AE1535" i="5"/>
  <c r="X485" i="5"/>
  <c r="X486" i="5"/>
  <c r="W1026" i="5"/>
  <c r="X1022" i="5" s="1"/>
  <c r="W1028" i="5"/>
  <c r="BX1032" i="5"/>
  <c r="BX1024" i="5"/>
  <c r="AD492" i="5"/>
  <c r="V994" i="5"/>
  <c r="V636" i="5"/>
  <c r="V637" i="5" s="1"/>
  <c r="AD1258" i="5"/>
  <c r="U2247" i="5"/>
  <c r="V2245" i="5" s="1"/>
  <c r="AG6" i="1"/>
  <c r="AH2" i="1"/>
  <c r="AG5" i="1"/>
  <c r="AG1" i="1"/>
  <c r="AG3" i="1"/>
  <c r="AG2" i="5"/>
  <c r="AG2" i="2"/>
  <c r="U856" i="5"/>
  <c r="V851" i="5"/>
  <c r="AC2112" i="5"/>
  <c r="AB2113" i="5"/>
  <c r="V899" i="5"/>
  <c r="V895" i="5"/>
  <c r="CA1024" i="5"/>
  <c r="CA1032" i="5"/>
  <c r="AF1638" i="5"/>
  <c r="AF1639" i="5" s="1"/>
  <c r="AF1534" i="5"/>
  <c r="AF1417" i="5"/>
  <c r="AF1418" i="5" s="1"/>
  <c r="AF1420" i="5" s="1"/>
  <c r="AF1427" i="5"/>
  <c r="AF1428" i="5" s="1"/>
  <c r="AF1430" i="5" s="1"/>
  <c r="AF1252" i="5"/>
  <c r="AF1234" i="5"/>
  <c r="AF1235" i="5" s="1"/>
  <c r="AF761" i="5"/>
  <c r="AF762" i="5"/>
  <c r="AF763" i="5"/>
  <c r="AF764" i="5"/>
  <c r="AF756" i="5"/>
  <c r="AF757" i="5"/>
  <c r="AF758" i="5"/>
  <c r="AF759" i="5"/>
  <c r="AF760" i="5"/>
  <c r="AF148" i="5"/>
  <c r="AF134" i="5"/>
  <c r="AF135" i="5" s="1"/>
  <c r="AF184" i="5"/>
  <c r="AF139" i="5"/>
  <c r="AF140" i="5" s="1"/>
  <c r="AG144" i="5"/>
  <c r="AG145" i="5" s="1"/>
  <c r="AF122" i="5"/>
  <c r="AF123" i="5" s="1"/>
  <c r="AF1270" i="5"/>
  <c r="AF1273" i="5" s="1"/>
  <c r="AF1285" i="5"/>
  <c r="AF1288" i="5" s="1"/>
  <c r="AF2091" i="5"/>
  <c r="AF2094" i="5" s="1"/>
  <c r="X1291" i="5"/>
  <c r="W1293" i="5"/>
  <c r="AB1044" i="5"/>
  <c r="AB1051" i="5" s="1"/>
  <c r="AB1052" i="5"/>
  <c r="Y380" i="5"/>
  <c r="V967" i="5"/>
  <c r="W964" i="5" s="1"/>
  <c r="V969" i="5"/>
  <c r="V966" i="5"/>
  <c r="U2159" i="5"/>
  <c r="V2156" i="5" s="1"/>
  <c r="X1276" i="5"/>
  <c r="W1278" i="5"/>
  <c r="AD1226" i="5"/>
  <c r="AD1223" i="5"/>
  <c r="U1809" i="5"/>
  <c r="X551" i="5"/>
  <c r="X554" i="5" s="1"/>
  <c r="W556" i="5"/>
  <c r="X382" i="5"/>
  <c r="CD1024" i="5"/>
  <c r="CD1031" i="5" s="1"/>
  <c r="CD1032" i="5"/>
  <c r="AA804" i="5"/>
  <c r="W398" i="5"/>
  <c r="X396" i="5"/>
  <c r="X472" i="5"/>
  <c r="X473" i="5"/>
  <c r="X367" i="5"/>
  <c r="AE1867" i="5" a="1"/>
  <c r="AE1867" i="5" s="1"/>
  <c r="V2099" i="5"/>
  <c r="W2097" i="5"/>
  <c r="AD1237" i="5"/>
  <c r="AA1044" i="5"/>
  <c r="AA1051" i="5" s="1"/>
  <c r="AA1052" i="5"/>
  <c r="V427" i="5"/>
  <c r="U432" i="5"/>
  <c r="AB810" i="5"/>
  <c r="AB803" i="5" s="1"/>
  <c r="CF1024" i="5"/>
  <c r="CF1031" i="5" s="1"/>
  <c r="CF1032" i="5"/>
  <c r="V837" i="5"/>
  <c r="U842" i="5"/>
  <c r="X650" i="5"/>
  <c r="W653" i="5"/>
  <c r="X654" i="5" a="1"/>
  <c r="X654" i="5" s="1"/>
  <c r="AE416" i="5"/>
  <c r="W494" i="5"/>
  <c r="W496" i="5" s="1"/>
  <c r="X436" i="5"/>
  <c r="X438" i="5" s="1"/>
  <c r="CC1024" i="5"/>
  <c r="CC1032" i="5"/>
  <c r="U2203" i="5"/>
  <c r="U2193" i="5"/>
  <c r="V2190" i="5" s="1"/>
  <c r="W2180" i="5"/>
  <c r="X2175" i="5"/>
  <c r="X2178" i="5" s="1"/>
  <c r="AD767" i="5"/>
  <c r="AC916" i="5"/>
  <c r="AC919" i="5"/>
  <c r="AC923" i="5"/>
  <c r="AD2081" i="5"/>
  <c r="AD1403" i="5"/>
  <c r="U655" i="5"/>
  <c r="AF8" i="2"/>
  <c r="AF8" i="5"/>
  <c r="AG8" i="1"/>
  <c r="AF9" i="1"/>
  <c r="AF9" i="5" s="1"/>
  <c r="AE4" i="2"/>
  <c r="AE4" i="5"/>
  <c r="CE1024" i="5"/>
  <c r="CE1031" i="5" s="1"/>
  <c r="CE1032" i="5"/>
  <c r="V1008" i="5"/>
  <c r="V1005" i="5"/>
  <c r="AC773" i="5"/>
  <c r="AD773" i="5" s="1"/>
  <c r="AB774" i="5"/>
  <c r="AC751" i="5" s="1"/>
  <c r="CB1024" i="5"/>
  <c r="CB1032" i="5"/>
  <c r="W444" i="5"/>
  <c r="X442" i="5"/>
  <c r="AA920" i="5"/>
  <c r="AA914" i="5"/>
  <c r="AC47" i="1"/>
  <c r="AB48" i="1"/>
  <c r="AB53" i="1" s="1"/>
  <c r="AD202" i="5"/>
  <c r="U2127" i="5"/>
  <c r="AD1476" i="5"/>
  <c r="AD1477" i="5"/>
  <c r="AD772" i="5"/>
  <c r="AB924" i="5"/>
  <c r="AB913" i="5" s="1"/>
  <c r="AD1451" i="5"/>
  <c r="AD1452" i="5"/>
  <c r="Z1044" i="5"/>
  <c r="Z1052" i="5"/>
  <c r="CG1024" i="5"/>
  <c r="CG1031" i="5" s="1"/>
  <c r="CG1032" i="5"/>
  <c r="AC1220" i="5"/>
  <c r="AH788" i="5"/>
  <c r="AG790" i="5"/>
  <c r="AE1261" i="5"/>
  <c r="AE1255" i="5"/>
  <c r="AE1262" i="5" s="1"/>
  <c r="AE1277" i="5"/>
  <c r="AF1277" i="5" s="1"/>
  <c r="W950" i="5"/>
  <c r="X947" i="5" s="1"/>
  <c r="W952" i="5"/>
  <c r="AC806" i="5"/>
  <c r="AC809" i="5"/>
  <c r="AD1461" i="5"/>
  <c r="AD1460" i="5"/>
  <c r="AC292" i="5"/>
  <c r="AC295" i="5"/>
  <c r="AA64" i="1"/>
  <c r="Z66" i="1"/>
  <c r="Z68" i="1" s="1"/>
  <c r="AF3" i="2"/>
  <c r="AF4" i="1"/>
  <c r="AF3" i="5"/>
  <c r="AD130" i="5"/>
  <c r="AD1486" i="5"/>
  <c r="AD1487" i="5"/>
  <c r="AD741" i="5"/>
  <c r="AE739" i="5"/>
  <c r="U992" i="5"/>
  <c r="V989" i="5"/>
  <c r="X388" i="5"/>
  <c r="X390" i="5" s="1"/>
  <c r="AE1243" i="5"/>
  <c r="AE1240" i="5"/>
  <c r="AE1244" i="5" s="1"/>
  <c r="AD613" i="5"/>
  <c r="V936" i="5"/>
  <c r="W2212" i="5"/>
  <c r="W2215" i="5" s="1"/>
  <c r="V2217" i="5"/>
  <c r="AD553" i="5"/>
  <c r="AF5" i="5"/>
  <c r="AF5" i="2"/>
  <c r="BZ1032" i="5"/>
  <c r="BZ1024" i="5"/>
  <c r="X674" i="5"/>
  <c r="AD1052" i="5"/>
  <c r="AD1044" i="5"/>
  <c r="AD1051" i="5" s="1"/>
  <c r="Y334" i="5"/>
  <c r="W1442" i="5"/>
  <c r="W1437" i="5"/>
  <c r="W1438" i="5" s="1"/>
  <c r="X1441" i="5"/>
  <c r="AC1044" i="5"/>
  <c r="AC1051" i="5" s="1"/>
  <c r="AC1052" i="5"/>
  <c r="AF1402" i="5"/>
  <c r="AG1401" i="5"/>
  <c r="AF1400" i="5"/>
  <c r="AF6" i="1"/>
  <c r="U1386" i="5"/>
  <c r="U1367" i="5"/>
  <c r="U1368" i="5"/>
  <c r="V1365" i="5" s="1"/>
  <c r="V984" i="5"/>
  <c r="W981" i="5" s="1"/>
  <c r="AD291" i="5"/>
  <c r="AD284" i="5"/>
  <c r="AD1568" i="5"/>
  <c r="AD1263" i="5"/>
  <c r="AD565" i="5"/>
  <c r="AD568" i="5" s="1"/>
  <c r="AC569" i="5"/>
  <c r="U1397" i="5"/>
  <c r="AC1227" i="5"/>
  <c r="AD1227" i="5" s="1"/>
  <c r="AB357" i="5"/>
  <c r="AD1543" i="5"/>
  <c r="U361" i="5"/>
  <c r="V358" i="5"/>
  <c r="V359" i="5" s="1"/>
  <c r="V361" i="5" s="1"/>
  <c r="X405" i="5"/>
  <c r="BY1032" i="5"/>
  <c r="BY1024" i="5"/>
  <c r="AD212" i="5"/>
  <c r="AE1839" i="5" a="1"/>
  <c r="AE1839" i="5" s="1"/>
  <c r="AE1663" i="5" a="1"/>
  <c r="AE1663" i="5" s="1"/>
  <c r="AE1788" i="5" a="1"/>
  <c r="AE1788" i="5" s="1"/>
  <c r="AE1654" i="5" a="1"/>
  <c r="AE1654" i="5" s="1"/>
  <c r="AE1642" i="5" a="1"/>
  <c r="AE1642" i="5" s="1"/>
  <c r="AE1584" i="5" a="1"/>
  <c r="AE1584" i="5" s="1"/>
  <c r="AE1592" i="5" a="1"/>
  <c r="AE1592" i="5" s="1"/>
  <c r="AE1593" i="5" s="1"/>
  <c r="AE1580" i="5" a="1"/>
  <c r="AE1580" i="5" s="1"/>
  <c r="AE1581" i="5" s="1"/>
  <c r="AE1594" i="5" a="1"/>
  <c r="AE1594" i="5" s="1"/>
  <c r="AE1597" i="5" a="1"/>
  <c r="AE1597" i="5" s="1"/>
  <c r="AE1499" i="5" a="1"/>
  <c r="AE1499" i="5" s="1"/>
  <c r="AE1500" i="5" s="1"/>
  <c r="AE1507" i="5" a="1"/>
  <c r="AE1507" i="5" s="1"/>
  <c r="AE1212" i="5" a="1"/>
  <c r="AE1212" i="5" s="1"/>
  <c r="AE1208" i="5" a="1"/>
  <c r="AE1208" i="5" s="1"/>
  <c r="AE1219" i="5" a="1"/>
  <c r="AE1219" i="5" s="1"/>
  <c r="AE911" i="5" a="1"/>
  <c r="AE911" i="5" s="1"/>
  <c r="AE801" i="5" a="1"/>
  <c r="AE801" i="5" s="1"/>
  <c r="AE635" i="5" a="1"/>
  <c r="AE635" i="5" s="1"/>
  <c r="AE661" i="5" a="1"/>
  <c r="AE661" i="5" s="1"/>
  <c r="AE652" i="5" a="1"/>
  <c r="AE652" i="5" s="1"/>
  <c r="AE628" i="5" a="1"/>
  <c r="AE628" i="5" s="1"/>
  <c r="AE629" i="5" s="1"/>
  <c r="AE612" i="5" a="1"/>
  <c r="AE612" i="5" s="1"/>
  <c r="AE616" i="5" a="1"/>
  <c r="AE616" i="5" s="1"/>
  <c r="AE603" i="5" a="1"/>
  <c r="AE603" i="5" s="1"/>
  <c r="AE604" i="5" a="1"/>
  <c r="AE604" i="5" s="1"/>
  <c r="AE605" i="5" a="1"/>
  <c r="AE605" i="5" s="1"/>
  <c r="AE620" i="5" a="1"/>
  <c r="AE620" i="5" s="1"/>
  <c r="AE591" i="5" a="1"/>
  <c r="AE591" i="5" s="1"/>
  <c r="AE621" i="5" a="1"/>
  <c r="AE621" i="5" s="1"/>
  <c r="AE610" i="5" a="1"/>
  <c r="AE610" i="5" s="1"/>
  <c r="AE544" i="5"/>
  <c r="AE611" i="5" a="1"/>
  <c r="AE611" i="5" s="1"/>
  <c r="AE491" i="5" a="1"/>
  <c r="AE491" i="5" s="1"/>
  <c r="AE532" i="5"/>
  <c r="AE449" i="5" a="1"/>
  <c r="AE449" i="5" s="1"/>
  <c r="AE454" i="5" a="1"/>
  <c r="AE454" i="5" s="1"/>
  <c r="AE595" i="5" a="1"/>
  <c r="AE595" i="5" s="1"/>
  <c r="AE587" i="5" a="1"/>
  <c r="AE587" i="5" s="1"/>
  <c r="AE395" i="5" a="1"/>
  <c r="AE395" i="5" s="1"/>
  <c r="AE402" i="5" a="1"/>
  <c r="AE402" i="5" s="1"/>
  <c r="AE417" i="5" a="1"/>
  <c r="AE417" i="5" s="1"/>
  <c r="AE373" i="5" a="1"/>
  <c r="AE373" i="5" s="1"/>
  <c r="AE379" i="5" a="1"/>
  <c r="AE379" i="5" s="1"/>
  <c r="AE409" i="5" a="1"/>
  <c r="AE409" i="5" s="1"/>
  <c r="AE347" i="5" a="1"/>
  <c r="AE347" i="5" s="1"/>
  <c r="AE387" i="5" a="1"/>
  <c r="AE387" i="5" s="1"/>
  <c r="AE177" i="5" a="1"/>
  <c r="AE177" i="5" s="1"/>
  <c r="AE180" i="5" a="1"/>
  <c r="AE180" i="5" s="1"/>
  <c r="AE211" i="5" a="1"/>
  <c r="AE211" i="5" s="1"/>
  <c r="AE201" i="5" a="1"/>
  <c r="AE201" i="5" s="1"/>
  <c r="AE366" i="5" a="1"/>
  <c r="AE366" i="5" s="1"/>
  <c r="AE195" i="5" a="1"/>
  <c r="AE195" i="5" s="1"/>
  <c r="AE210" i="5" a="1"/>
  <c r="AE210" i="5" s="1"/>
  <c r="AE200" i="5" a="1"/>
  <c r="AE200" i="5" s="1"/>
  <c r="AE191" i="5" a="1"/>
  <c r="AE191" i="5" s="1"/>
  <c r="AE174" i="5" a="1"/>
  <c r="AE174" i="5" s="1"/>
  <c r="AE171" i="5" a="1"/>
  <c r="AE171" i="5" s="1"/>
  <c r="AE167" i="5" a="1"/>
  <c r="AE167" i="5" s="1"/>
  <c r="AE168" i="5" s="1"/>
  <c r="AE163" i="5" a="1"/>
  <c r="AE163" i="5" s="1"/>
  <c r="AE187" i="5" a="1"/>
  <c r="AE187" i="5" s="1"/>
  <c r="AE109" i="5" a="1"/>
  <c r="AE109" i="5" s="1"/>
  <c r="AE110" i="5" a="1"/>
  <c r="AE110" i="5" s="1"/>
  <c r="AE108" i="5" s="1" a="1"/>
  <c r="AE108" i="5" s="1"/>
  <c r="AE111" i="5" a="1"/>
  <c r="AE111" i="5" s="1"/>
  <c r="AE115" i="5" a="1"/>
  <c r="AE115" i="5" s="1"/>
  <c r="AE116" i="5" a="1"/>
  <c r="AE116" i="5" s="1"/>
  <c r="AE114" i="5" s="1" a="1"/>
  <c r="AE114" i="5" s="1"/>
  <c r="AE155" i="5" a="1"/>
  <c r="AE155" i="5" s="1"/>
  <c r="AE151" i="5" a="1"/>
  <c r="AE151" i="5" s="1"/>
  <c r="AE117" i="5" a="1"/>
  <c r="AE117" i="5" s="1"/>
  <c r="AE1846" i="5" a="1"/>
  <c r="AE1846" i="5" s="1"/>
  <c r="AF1911" i="5"/>
  <c r="AF101" i="5"/>
  <c r="AF2079" i="5" a="1"/>
  <c r="AF2111" i="5" a="1"/>
  <c r="AF1893" i="5"/>
  <c r="AF96" i="5"/>
  <c r="AE378" i="5"/>
  <c r="K1397" i="5"/>
  <c r="Y410" i="5" a="1"/>
  <c r="AF746" i="5"/>
  <c r="AD588" i="5" a="1"/>
  <c r="AE455" i="5"/>
  <c r="AE196" i="5"/>
  <c r="AE192" i="5" a="1"/>
  <c r="Y2022" i="5" a="1"/>
  <c r="AG2107" i="5"/>
  <c r="AG750" i="5" a="1"/>
  <c r="AF102" i="5"/>
  <c r="AE353" i="5"/>
  <c r="K2127" i="5"/>
  <c r="K1386" i="5"/>
  <c r="AE1585" i="5" a="1"/>
  <c r="AE596" i="5"/>
  <c r="AE215" i="5" a="1"/>
  <c r="AE205" i="5" a="1"/>
  <c r="AE606" i="5" a="1"/>
  <c r="AF314" i="5" a="1"/>
  <c r="AF97" i="5"/>
  <c r="AE386" i="5"/>
  <c r="K1367" i="5"/>
  <c r="AE1201" i="5" a="1"/>
  <c r="AE617" i="5" a="1"/>
  <c r="AE331" i="5" a="1"/>
  <c r="K513" i="5"/>
  <c r="AE1789" i="5" a="1"/>
  <c r="AE1928" i="5"/>
  <c r="X1843" i="5" a="1"/>
  <c r="AE1172" i="5" a="1"/>
  <c r="AE1423" i="5"/>
  <c r="AE1598" i="5" a="1"/>
  <c r="AE332" i="5" a="1"/>
  <c r="AD580" i="5" a="1"/>
  <c r="AF93" i="5"/>
  <c r="AE1355" i="5"/>
  <c r="AC1980" i="5" a="1"/>
  <c r="U1142" i="5"/>
  <c r="K1142" i="5" s="1"/>
  <c r="U1136" i="5"/>
  <c r="K1136" i="5" s="1"/>
  <c r="U1133" i="5"/>
  <c r="K1133" i="5" s="1"/>
  <c r="AF159" i="5"/>
  <c r="AF1572" i="5"/>
  <c r="AF1634" i="5"/>
  <c r="AF1660" i="5"/>
  <c r="AF1849" i="5"/>
  <c r="AF463" i="5"/>
  <c r="AF465" i="5"/>
  <c r="AF1860" i="5"/>
  <c r="AF72" i="5"/>
  <c r="AF71" i="5"/>
  <c r="AF74" i="5"/>
  <c r="AF69" i="5"/>
  <c r="AF126" i="5"/>
  <c r="AF73" i="5"/>
  <c r="AF75" i="5"/>
  <c r="AF256" i="5"/>
  <c r="AF228" i="5"/>
  <c r="AF321" i="5"/>
  <c r="AF252" i="5"/>
  <c r="AF264" i="5"/>
  <c r="AF273" i="5"/>
  <c r="AF280" i="5"/>
  <c r="AF260" i="5"/>
  <c r="AF325" i="5"/>
  <c r="AF277" i="5"/>
  <c r="AF220" i="5"/>
  <c r="AF224" i="5" s="1" a="1"/>
  <c r="AF247" i="5"/>
  <c r="AF243" i="5"/>
  <c r="AF268" i="5"/>
  <c r="AF322" i="5"/>
  <c r="AF300" i="5"/>
  <c r="AF348" i="5"/>
  <c r="AF326" i="5"/>
  <c r="AF573" i="5"/>
  <c r="AF547" i="5"/>
  <c r="AF577" i="5"/>
  <c r="AF572" i="5"/>
  <c r="AF896" i="5"/>
  <c r="AF1076" i="5"/>
  <c r="AF1072" i="5"/>
  <c r="AF1073" i="5" s="1" a="1"/>
  <c r="AF1063" i="5"/>
  <c r="AF1064" i="5" s="1" a="1"/>
  <c r="AF1081" i="5"/>
  <c r="AF1082" i="5" s="1" a="1"/>
  <c r="AF1077" i="5"/>
  <c r="AF1185" i="5"/>
  <c r="AF1181" i="5"/>
  <c r="AF1177" i="5"/>
  <c r="AF1153" i="5"/>
  <c r="AF1154" i="5" s="1" a="1"/>
  <c r="AF1174" i="5"/>
  <c r="AF1173" i="5" s="1" a="1"/>
  <c r="AF1456" i="5"/>
  <c r="AF1447" i="5"/>
  <c r="AF1472" i="5"/>
  <c r="AF1471" i="5"/>
  <c r="AF1511" i="5"/>
  <c r="AF1512" i="5" s="1" a="1"/>
  <c r="AF1631" i="5"/>
  <c r="AF1531" i="5"/>
  <c r="AF1482" i="5"/>
  <c r="AF1519" i="5"/>
  <c r="AF1520" i="5" s="1" a="1"/>
  <c r="AF1557" i="5"/>
  <c r="AF1657" i="5"/>
  <c r="AF1698" i="5"/>
  <c r="AF1564" i="5"/>
  <c r="AF1539" i="5"/>
  <c r="AF1552" i="5"/>
  <c r="AF1648" i="5"/>
  <c r="AF1645" i="5"/>
  <c r="AF1857" i="5"/>
  <c r="AE592" i="5"/>
  <c r="AE188" i="5" a="1"/>
  <c r="AE622" i="5" a="1"/>
  <c r="AE910" i="5" a="1"/>
  <c r="AE1202" i="5" a="1"/>
  <c r="X2026" i="5" a="1"/>
  <c r="AE1178" i="5" a="1"/>
  <c r="AF103" i="5"/>
  <c r="AE1508" i="5" a="1"/>
  <c r="AE394" i="5"/>
  <c r="AE1182" i="5" a="1"/>
  <c r="AF104" i="5"/>
  <c r="AF98" i="5"/>
  <c r="AE490" i="5"/>
  <c r="AF1879" i="5" a="1"/>
  <c r="AD1515" i="5"/>
  <c r="AE1213" i="5" a="1"/>
  <c r="Y403" i="5" a="1"/>
  <c r="AE1186" i="5" a="1"/>
  <c r="AF99" i="5"/>
  <c r="AD606" i="5" a="1"/>
  <c r="AE448" i="5"/>
  <c r="AE1209" i="5" a="1"/>
  <c r="AE206" i="5" a="1"/>
  <c r="AE1078" i="5" a="1"/>
  <c r="AF94" i="5"/>
  <c r="AE365" i="5"/>
  <c r="AF1873" i="5"/>
  <c r="AF1870" i="5"/>
  <c r="AE216" i="5" a="1"/>
  <c r="AF100" i="5"/>
  <c r="AE351" i="5"/>
  <c r="AF95" i="5"/>
  <c r="AE372" i="5"/>
  <c r="AC1414" i="5"/>
  <c r="AC352" i="5"/>
  <c r="AE800" i="5" a="1"/>
  <c r="AF232" i="5" a="1"/>
  <c r="AF232" i="5" l="1"/>
  <c r="AE800" i="5"/>
  <c r="AD354" i="5"/>
  <c r="AE374" i="5"/>
  <c r="AE216" i="5"/>
  <c r="AE1078" i="5"/>
  <c r="AE206" i="5"/>
  <c r="AE1209" i="5"/>
  <c r="AD606" i="5"/>
  <c r="AE1186" i="5"/>
  <c r="Y403" i="5"/>
  <c r="Y405" i="5" s="1"/>
  <c r="AE1213" i="5"/>
  <c r="AF1879" i="5"/>
  <c r="AE1182" i="5"/>
  <c r="AE1508" i="5"/>
  <c r="AE1178" i="5"/>
  <c r="X2026" i="5"/>
  <c r="AE1202" i="5"/>
  <c r="AE910" i="5"/>
  <c r="AE622" i="5"/>
  <c r="AE188" i="5"/>
  <c r="AF1553" i="5"/>
  <c r="AF1542" i="5"/>
  <c r="AF1567" i="5"/>
  <c r="AF1558" i="5"/>
  <c r="AF1520" i="5"/>
  <c r="AF1485" i="5"/>
  <c r="AF1512" i="5"/>
  <c r="AF1475" i="5"/>
  <c r="AF1450" i="5"/>
  <c r="AF1459" i="5"/>
  <c r="AF1173" i="5"/>
  <c r="AF1154" i="5"/>
  <c r="AF1082" i="5"/>
  <c r="AF1064" i="5"/>
  <c r="AF1073" i="5"/>
  <c r="AF578" i="5"/>
  <c r="AF548" i="5"/>
  <c r="AF552" i="5"/>
  <c r="AF574" i="5"/>
  <c r="AF248" i="5"/>
  <c r="AF224" i="5"/>
  <c r="AF327" i="5"/>
  <c r="AF269" i="5"/>
  <c r="AF283" i="5"/>
  <c r="AF274" i="5"/>
  <c r="AF287" i="5"/>
  <c r="AF257" i="5"/>
  <c r="AF261" i="5"/>
  <c r="AF265" i="5"/>
  <c r="AF129" i="5"/>
  <c r="AF471" i="5"/>
  <c r="AF470" i="5"/>
  <c r="AF1573" i="5"/>
  <c r="AF160" i="5"/>
  <c r="AC1980" i="5"/>
  <c r="AF105" i="5"/>
  <c r="AD580" i="5"/>
  <c r="AE332" i="5"/>
  <c r="AE1598" i="5"/>
  <c r="AE1172" i="5"/>
  <c r="X1843" i="5"/>
  <c r="AE1789" i="5"/>
  <c r="AE331" i="5"/>
  <c r="AE617" i="5"/>
  <c r="AE1201" i="5"/>
  <c r="AE1203" i="5" s="1"/>
  <c r="AE1205" i="5" s="1"/>
  <c r="AF314" i="5"/>
  <c r="AE606" i="5"/>
  <c r="AE205" i="5"/>
  <c r="AE215" i="5"/>
  <c r="AE1585" i="5"/>
  <c r="AG750" i="5"/>
  <c r="AG2116" i="5"/>
  <c r="Y2022" i="5"/>
  <c r="AE192" i="5"/>
  <c r="AD588" i="5"/>
  <c r="AF755" i="5"/>
  <c r="Y410" i="5"/>
  <c r="AF2111" i="5"/>
  <c r="AF2079" i="5"/>
  <c r="AE1568" i="5"/>
  <c r="AE565" i="5"/>
  <c r="AE568" i="5" s="1"/>
  <c r="AD569" i="5"/>
  <c r="Y367" i="5"/>
  <c r="AD47" i="1"/>
  <c r="AC48" i="1"/>
  <c r="AC53" i="1" s="1"/>
  <c r="X369" i="5"/>
  <c r="AD1220" i="5"/>
  <c r="Z380" i="5"/>
  <c r="AF1045" i="5"/>
  <c r="CL1025" i="5"/>
  <c r="CA1031" i="5"/>
  <c r="AG6" i="5"/>
  <c r="AG6" i="2"/>
  <c r="AF416" i="5"/>
  <c r="AE291" i="5"/>
  <c r="AE284" i="5"/>
  <c r="AE1543" i="5"/>
  <c r="W969" i="5"/>
  <c r="W966" i="5"/>
  <c r="W967" i="5" s="1"/>
  <c r="X964" i="5" s="1"/>
  <c r="AC810" i="5"/>
  <c r="AC803" i="5" s="1"/>
  <c r="Y382" i="5"/>
  <c r="V897" i="5"/>
  <c r="W894" i="5" s="1"/>
  <c r="AE1403" i="5"/>
  <c r="AC1228" i="5"/>
  <c r="AE613" i="5"/>
  <c r="AE1226" i="5"/>
  <c r="AE1223" i="5"/>
  <c r="AE1227" i="5" s="1"/>
  <c r="BY1031" i="5"/>
  <c r="CJ1025" i="5"/>
  <c r="AF2098" i="5"/>
  <c r="X1437" i="5"/>
  <c r="X1438" i="5" s="1"/>
  <c r="X1442" i="5"/>
  <c r="Y1441" i="5"/>
  <c r="Z1051" i="5"/>
  <c r="AE1045" i="5"/>
  <c r="AF1867" i="5" a="1"/>
  <c r="AF1867" i="5" s="1"/>
  <c r="V2195" i="5"/>
  <c r="AB804" i="5"/>
  <c r="Y472" i="5"/>
  <c r="Y473" i="5"/>
  <c r="V2249" i="5"/>
  <c r="V824" i="5"/>
  <c r="X2180" i="5"/>
  <c r="Y2175" i="5"/>
  <c r="Y2178" i="5" s="1"/>
  <c r="AE492" i="5"/>
  <c r="X2212" i="5"/>
  <c r="X2215" i="5" s="1"/>
  <c r="W2217" i="5"/>
  <c r="AG8" i="2"/>
  <c r="AG8" i="5"/>
  <c r="AG9" i="1"/>
  <c r="AG9" i="5" s="1"/>
  <c r="AH8" i="1"/>
  <c r="V662" i="5"/>
  <c r="AD1203" i="5"/>
  <c r="AD1205" i="5" s="1"/>
  <c r="V933" i="5"/>
  <c r="X444" i="5"/>
  <c r="Y442" i="5"/>
  <c r="X398" i="5"/>
  <c r="Y396" i="5"/>
  <c r="AD2112" i="5"/>
  <c r="AC2113" i="5"/>
  <c r="AE741" i="5"/>
  <c r="AF739" i="5"/>
  <c r="AB920" i="5"/>
  <c r="AB914" i="5"/>
  <c r="CC1031" i="5"/>
  <c r="CN1025" i="5"/>
  <c r="AD1228" i="5"/>
  <c r="AF1292" i="5"/>
  <c r="V638" i="5"/>
  <c r="W633" i="5"/>
  <c r="AC357" i="5"/>
  <c r="AG1402" i="5"/>
  <c r="AG1400" i="5"/>
  <c r="AH1401" i="5"/>
  <c r="AH2" i="5"/>
  <c r="AH6" i="1"/>
  <c r="AI2" i="1"/>
  <c r="AH5" i="1"/>
  <c r="AH1" i="1"/>
  <c r="AH3" i="1"/>
  <c r="AH2" i="2"/>
  <c r="AD292" i="5"/>
  <c r="AD295" i="5"/>
  <c r="Z330" i="5"/>
  <c r="Y335" i="5"/>
  <c r="Y337" i="5"/>
  <c r="Y338" i="5"/>
  <c r="Y341" i="5" s="1"/>
  <c r="AF1839" i="5" a="1"/>
  <c r="AF1839" i="5" s="1"/>
  <c r="AF1663" i="5" a="1"/>
  <c r="AF1663" i="5" s="1"/>
  <c r="AF1654" i="5" a="1"/>
  <c r="AF1654" i="5" s="1"/>
  <c r="AF1788" i="5" a="1"/>
  <c r="AF1788" i="5" s="1"/>
  <c r="AF1642" i="5" a="1"/>
  <c r="AF1642" i="5" s="1"/>
  <c r="AF1592" i="5" a="1"/>
  <c r="AF1592" i="5" s="1"/>
  <c r="AF1593" i="5" s="1"/>
  <c r="AF1594" i="5" a="1"/>
  <c r="AF1594" i="5" s="1"/>
  <c r="AF1580" i="5" a="1"/>
  <c r="AF1580" i="5" s="1"/>
  <c r="AF1581" i="5" s="1"/>
  <c r="AF1597" i="5" a="1"/>
  <c r="AF1597" i="5" s="1"/>
  <c r="AF1584" i="5" a="1"/>
  <c r="AF1584" i="5" s="1"/>
  <c r="AF1499" i="5" a="1"/>
  <c r="AF1499" i="5" s="1"/>
  <c r="AF1500" i="5" s="1"/>
  <c r="AF1507" i="5" a="1"/>
  <c r="AF1507" i="5" s="1"/>
  <c r="AF1212" i="5" a="1"/>
  <c r="AF1212" i="5" s="1"/>
  <c r="AF1208" i="5" a="1"/>
  <c r="AF1208" i="5" s="1"/>
  <c r="AF1219" i="5" a="1"/>
  <c r="AF1219" i="5" s="1"/>
  <c r="AF911" i="5" a="1"/>
  <c r="AF911" i="5" s="1"/>
  <c r="AF801" i="5" a="1"/>
  <c r="AF801" i="5" s="1"/>
  <c r="AF661" i="5" a="1"/>
  <c r="AF661" i="5" s="1"/>
  <c r="AF652" i="5" a="1"/>
  <c r="AF652" i="5" s="1"/>
  <c r="AF616" i="5" a="1"/>
  <c r="AF616" i="5" s="1"/>
  <c r="AF603" i="5" a="1"/>
  <c r="AF603" i="5" s="1"/>
  <c r="AF604" i="5" a="1"/>
  <c r="AF604" i="5" s="1"/>
  <c r="AF605" i="5" a="1"/>
  <c r="AF605" i="5" s="1"/>
  <c r="AF635" i="5" a="1"/>
  <c r="AF635" i="5" s="1"/>
  <c r="AF620" i="5" a="1"/>
  <c r="AF620" i="5" s="1"/>
  <c r="AF591" i="5" a="1"/>
  <c r="AF591" i="5" s="1"/>
  <c r="AF621" i="5" a="1"/>
  <c r="AF621" i="5" s="1"/>
  <c r="AF610" i="5" a="1"/>
  <c r="AF610" i="5" s="1"/>
  <c r="AF613" i="5" s="1"/>
  <c r="AF611" i="5" a="1"/>
  <c r="AF611" i="5" s="1"/>
  <c r="AF595" i="5" a="1"/>
  <c r="AF595" i="5" s="1"/>
  <c r="AF628" i="5" a="1"/>
  <c r="AF628" i="5" s="1"/>
  <c r="AF629" i="5" s="1"/>
  <c r="AF612" i="5" a="1"/>
  <c r="AF612" i="5" s="1"/>
  <c r="AF544" i="5"/>
  <c r="AF491" i="5" a="1"/>
  <c r="AF491" i="5" s="1"/>
  <c r="AF449" i="5" a="1"/>
  <c r="AF449" i="5" s="1"/>
  <c r="AF532" i="5"/>
  <c r="AF454" i="5" a="1"/>
  <c r="AF454" i="5" s="1"/>
  <c r="AF587" i="5" a="1"/>
  <c r="AF587" i="5" s="1"/>
  <c r="AF402" i="5" a="1"/>
  <c r="AF402" i="5" s="1"/>
  <c r="AF417" i="5" a="1"/>
  <c r="AF417" i="5" s="1"/>
  <c r="AF409" i="5" a="1"/>
  <c r="AF409" i="5" s="1"/>
  <c r="AF373" i="5" a="1"/>
  <c r="AF373" i="5" s="1"/>
  <c r="AF395" i="5" a="1"/>
  <c r="AF395" i="5" s="1"/>
  <c r="AF379" i="5" a="1"/>
  <c r="AF379" i="5" s="1"/>
  <c r="AF347" i="5" a="1"/>
  <c r="AF347" i="5" s="1"/>
  <c r="AF387" i="5" a="1"/>
  <c r="AF387" i="5" s="1"/>
  <c r="AF366" i="5" a="1"/>
  <c r="AF366" i="5" s="1"/>
  <c r="AF187" i="5" a="1"/>
  <c r="AF187" i="5" s="1"/>
  <c r="AF211" i="5" a="1"/>
  <c r="AF211" i="5" s="1"/>
  <c r="AF201" i="5" a="1"/>
  <c r="AF201" i="5" s="1"/>
  <c r="AF195" i="5" a="1"/>
  <c r="AF195" i="5" s="1"/>
  <c r="AF210" i="5" a="1"/>
  <c r="AF210" i="5" s="1"/>
  <c r="AF200" i="5" a="1"/>
  <c r="AF200" i="5" s="1"/>
  <c r="AF191" i="5" a="1"/>
  <c r="AF191" i="5" s="1"/>
  <c r="AF174" i="5" a="1"/>
  <c r="AF174" i="5" s="1"/>
  <c r="AF171" i="5" a="1"/>
  <c r="AF171" i="5" s="1"/>
  <c r="AF167" i="5" a="1"/>
  <c r="AF167" i="5" s="1"/>
  <c r="AF168" i="5" s="1"/>
  <c r="AF177" i="5" a="1"/>
  <c r="AF177" i="5" s="1"/>
  <c r="AF180" i="5" a="1"/>
  <c r="AF180" i="5" s="1"/>
  <c r="AF163" i="5" a="1"/>
  <c r="AF163" i="5" s="1"/>
  <c r="AF109" i="5" a="1"/>
  <c r="AF109" i="5" s="1"/>
  <c r="AF110" i="5" a="1"/>
  <c r="AF110" i="5" s="1"/>
  <c r="AF108" i="5" s="1" a="1"/>
  <c r="AF108" i="5" s="1"/>
  <c r="AF111" i="5" a="1"/>
  <c r="AF111" i="5" s="1"/>
  <c r="AF115" i="5" a="1"/>
  <c r="AF115" i="5" s="1"/>
  <c r="AF116" i="5" a="1"/>
  <c r="AF116" i="5" s="1"/>
  <c r="AF114" i="5" s="1" a="1"/>
  <c r="AF114" i="5" s="1"/>
  <c r="AF155" i="5" a="1"/>
  <c r="AF155" i="5" s="1"/>
  <c r="AF151" i="5" a="1"/>
  <c r="AF151" i="5" s="1"/>
  <c r="AF117" i="5" a="1"/>
  <c r="AF117" i="5" s="1"/>
  <c r="AF1846" i="5" a="1"/>
  <c r="AF1846" i="5" s="1"/>
  <c r="AF4" i="5"/>
  <c r="AF4" i="2"/>
  <c r="X950" i="5"/>
  <c r="Y947" i="5" s="1"/>
  <c r="X952" i="5"/>
  <c r="AC774" i="5"/>
  <c r="AD751" i="5" s="1"/>
  <c r="AD916" i="5"/>
  <c r="AD919" i="5"/>
  <c r="AD923" i="5"/>
  <c r="W984" i="5"/>
  <c r="X981" i="5" s="1"/>
  <c r="W986" i="5"/>
  <c r="W983" i="5"/>
  <c r="AE772" i="5"/>
  <c r="AD774" i="5"/>
  <c r="AE751" i="5" s="1"/>
  <c r="AE752" i="5" s="1"/>
  <c r="CB1031" i="5"/>
  <c r="CM1025" i="5"/>
  <c r="Y436" i="5"/>
  <c r="Y438" i="5" s="1"/>
  <c r="AF1243" i="5"/>
  <c r="AF1240" i="5"/>
  <c r="AF1244" i="5" s="1"/>
  <c r="V883" i="5"/>
  <c r="W881" i="5" s="1"/>
  <c r="W885" i="5" s="1"/>
  <c r="AD806" i="5"/>
  <c r="AD809" i="5"/>
  <c r="AC752" i="5"/>
  <c r="AG1420" i="5"/>
  <c r="AF1261" i="5"/>
  <c r="AF1255" i="5"/>
  <c r="AF1262" i="5" s="1"/>
  <c r="V505" i="5"/>
  <c r="V508" i="5" s="1"/>
  <c r="U518" i="5"/>
  <c r="AE1461" i="5"/>
  <c r="AE1460" i="5"/>
  <c r="W358" i="5"/>
  <c r="Y674" i="5"/>
  <c r="AB64" i="1"/>
  <c r="AA66" i="1"/>
  <c r="AA68" i="1" s="1"/>
  <c r="AE1258" i="5"/>
  <c r="X494" i="5"/>
  <c r="X496" i="5" s="1"/>
  <c r="Y650" i="5"/>
  <c r="X653" i="5"/>
  <c r="Y654" i="5" a="1"/>
  <c r="Y654" i="5" s="1"/>
  <c r="BX1031" i="5"/>
  <c r="CI1025" i="5"/>
  <c r="V514" i="5"/>
  <c r="U515" i="5"/>
  <c r="AE1451" i="5"/>
  <c r="AE1452" i="5"/>
  <c r="AE767" i="5"/>
  <c r="AE1237" i="5"/>
  <c r="V1368" i="5"/>
  <c r="W1365" i="5" s="1"/>
  <c r="V1367" i="5"/>
  <c r="L1365" i="5"/>
  <c r="V1362" i="5"/>
  <c r="U1387" i="5"/>
  <c r="U1370" i="5"/>
  <c r="CK1025" i="5"/>
  <c r="BZ1031" i="5"/>
  <c r="AE1245" i="5"/>
  <c r="V1013" i="5"/>
  <c r="Y1276" i="5"/>
  <c r="X1278" i="5"/>
  <c r="AE1477" i="5"/>
  <c r="AE1476" i="5"/>
  <c r="AE202" i="5"/>
  <c r="AE212" i="5"/>
  <c r="U1390" i="5"/>
  <c r="AC296" i="5"/>
  <c r="AE1263" i="5"/>
  <c r="V2124" i="5"/>
  <c r="U2129" i="5"/>
  <c r="V1006" i="5"/>
  <c r="W1002" i="5" s="1"/>
  <c r="AC924" i="5"/>
  <c r="AC913" i="5" s="1"/>
  <c r="AF1535" i="5"/>
  <c r="AG1638" i="5"/>
  <c r="AG1639" i="5" s="1"/>
  <c r="AG1534" i="5"/>
  <c r="AG1427" i="5"/>
  <c r="AG1428" i="5" s="1"/>
  <c r="AG1430" i="5" s="1"/>
  <c r="AG1252" i="5"/>
  <c r="AG1417" i="5"/>
  <c r="AG1418" i="5" s="1"/>
  <c r="AG1234" i="5"/>
  <c r="AG1235" i="5" s="1"/>
  <c r="AG762" i="5"/>
  <c r="AG763" i="5"/>
  <c r="AG764" i="5"/>
  <c r="AG756" i="5"/>
  <c r="AG757" i="5"/>
  <c r="AG758" i="5"/>
  <c r="AG759" i="5"/>
  <c r="AG760" i="5"/>
  <c r="AG761" i="5"/>
  <c r="AG184" i="5"/>
  <c r="AG148" i="5"/>
  <c r="AG134" i="5"/>
  <c r="AG135" i="5" s="1"/>
  <c r="AG139" i="5"/>
  <c r="AG140" i="5" s="1"/>
  <c r="AH144" i="5"/>
  <c r="AH145" i="5" s="1"/>
  <c r="AG122" i="5"/>
  <c r="AG123" i="5" s="1"/>
  <c r="AG1285" i="5"/>
  <c r="AG1288" i="5" s="1"/>
  <c r="AG1270" i="5"/>
  <c r="AG1273" i="5" s="1"/>
  <c r="AG1045" i="5"/>
  <c r="AG2091" i="5"/>
  <c r="AG2094" i="5" s="1"/>
  <c r="AE130" i="5"/>
  <c r="AE1486" i="5"/>
  <c r="AE1487" i="5"/>
  <c r="AF6" i="2"/>
  <c r="AF6" i="5"/>
  <c r="AF989" i="5" s="1"/>
  <c r="Y388" i="5"/>
  <c r="Y390" i="5"/>
  <c r="V1011" i="5"/>
  <c r="W1004" i="5"/>
  <c r="W651" i="5"/>
  <c r="W2099" i="5"/>
  <c r="X2097" i="5"/>
  <c r="Y551" i="5"/>
  <c r="Y554" i="5" s="1"/>
  <c r="X556" i="5"/>
  <c r="V2161" i="5"/>
  <c r="Y1291" i="5"/>
  <c r="X1293" i="5"/>
  <c r="AG3" i="5"/>
  <c r="AG4" i="1"/>
  <c r="AG3" i="2"/>
  <c r="X1026" i="5"/>
  <c r="Y1022" i="5" s="1"/>
  <c r="X1028" i="5"/>
  <c r="X1046" i="5"/>
  <c r="Y1042" i="5" s="1"/>
  <c r="X1048" i="5"/>
  <c r="X412" i="5"/>
  <c r="AE450" i="5"/>
  <c r="V992" i="5"/>
  <c r="W992" i="5"/>
  <c r="AI788" i="5"/>
  <c r="AH790" i="5"/>
  <c r="U1810" i="5"/>
  <c r="V1806" i="5"/>
  <c r="V973" i="5"/>
  <c r="AG1" i="5"/>
  <c r="AG1" i="2"/>
  <c r="AE553" i="5"/>
  <c r="AE2081" i="5"/>
  <c r="AG5" i="2"/>
  <c r="AG5" i="5"/>
  <c r="Y485" i="5"/>
  <c r="Y486" i="5"/>
  <c r="Y2026" i="5" a="1"/>
  <c r="AF386" i="5"/>
  <c r="AF596" i="5"/>
  <c r="AG95" i="5"/>
  <c r="L1955" i="5"/>
  <c r="L1937" i="5"/>
  <c r="L1965" i="5"/>
  <c r="L1169" i="5"/>
  <c r="AG1572" i="5"/>
  <c r="AG1634" i="5"/>
  <c r="AG1660" i="5"/>
  <c r="AG1849" i="5"/>
  <c r="AG463" i="5"/>
  <c r="AG465" i="5"/>
  <c r="AG1860" i="5"/>
  <c r="AG159" i="5"/>
  <c r="AG72" i="5"/>
  <c r="AG74" i="5"/>
  <c r="AG69" i="5"/>
  <c r="AG126" i="5"/>
  <c r="AG73" i="5"/>
  <c r="AG75" i="5"/>
  <c r="AG256" i="5"/>
  <c r="AG228" i="5"/>
  <c r="AG252" i="5"/>
  <c r="AG264" i="5"/>
  <c r="AG273" i="5"/>
  <c r="AG280" i="5"/>
  <c r="AG260" i="5"/>
  <c r="AG277" i="5"/>
  <c r="AG220" i="5"/>
  <c r="AG224" i="5" s="1" a="1"/>
  <c r="AG247" i="5"/>
  <c r="AG243" i="5"/>
  <c r="AG268" i="5"/>
  <c r="AG321" i="5"/>
  <c r="AG325" i="5"/>
  <c r="AG322" i="5"/>
  <c r="AG300" i="5"/>
  <c r="AG348" i="5"/>
  <c r="AG326" i="5"/>
  <c r="AG573" i="5"/>
  <c r="AG547" i="5"/>
  <c r="AG577" i="5"/>
  <c r="AG572" i="5"/>
  <c r="AG896" i="5"/>
  <c r="AG1076" i="5"/>
  <c r="AG1072" i="5"/>
  <c r="AG1073" i="5" s="1" a="1"/>
  <c r="AG1063" i="5"/>
  <c r="AG1064" i="5" s="1" a="1"/>
  <c r="AG1081" i="5"/>
  <c r="AG1082" i="5" s="1" a="1"/>
  <c r="AG1077" i="5"/>
  <c r="AG1185" i="5"/>
  <c r="AG1181" i="5"/>
  <c r="AG1177" i="5"/>
  <c r="AG1153" i="5"/>
  <c r="AG1154" i="5" s="1" a="1"/>
  <c r="AG1174" i="5"/>
  <c r="AG1173" i="5" s="1" a="1"/>
  <c r="AG1447" i="5"/>
  <c r="AG1456" i="5"/>
  <c r="AG1472" i="5"/>
  <c r="AG1471" i="5"/>
  <c r="AG1511" i="5"/>
  <c r="AG1512" i="5" s="1" a="1"/>
  <c r="AG1631" i="5"/>
  <c r="AG1531" i="5"/>
  <c r="AG1482" i="5"/>
  <c r="AG1519" i="5"/>
  <c r="AG1520" i="5" s="1" a="1"/>
  <c r="AG1557" i="5"/>
  <c r="AG1645" i="5"/>
  <c r="AG1564" i="5"/>
  <c r="AG1539" i="5"/>
  <c r="AG1552" i="5"/>
  <c r="AG1657" i="5"/>
  <c r="AG1698" i="5"/>
  <c r="AG1648" i="5"/>
  <c r="AG1857" i="5"/>
  <c r="AF1178" i="5" a="1"/>
  <c r="AF365" i="5"/>
  <c r="AF910" i="5" a="1"/>
  <c r="AF1182" i="5" a="1"/>
  <c r="V838" i="5"/>
  <c r="AF800" i="5" a="1"/>
  <c r="AF188" i="5" a="1"/>
  <c r="AG1911" i="5"/>
  <c r="AF1186" i="5" a="1"/>
  <c r="AF1928" i="5"/>
  <c r="AF216" i="5" a="1"/>
  <c r="AG1893" i="5"/>
  <c r="AG746" i="5"/>
  <c r="AG96" i="5"/>
  <c r="AE580" i="5" a="1"/>
  <c r="AF1078" i="5" a="1"/>
  <c r="Z2022" i="5" a="1"/>
  <c r="AH2107" i="5"/>
  <c r="AH750" i="5" a="1"/>
  <c r="AF206" i="5" a="1"/>
  <c r="AD1414" i="5"/>
  <c r="AD352" i="5"/>
  <c r="AF1423" i="5"/>
  <c r="AF1789" i="5" a="1"/>
  <c r="AF196" i="5"/>
  <c r="W2001" i="5" a="1"/>
  <c r="AG102" i="5"/>
  <c r="AF1355" i="5"/>
  <c r="AF617" i="5" a="1"/>
  <c r="AF215" i="5" a="1"/>
  <c r="V852" i="5"/>
  <c r="K518" i="5"/>
  <c r="AF490" i="5"/>
  <c r="AF606" i="5" a="1"/>
  <c r="AF455" i="5"/>
  <c r="AF205" i="5" a="1"/>
  <c r="Y1843" i="5" a="1"/>
  <c r="Z410" i="5" a="1"/>
  <c r="AF448" i="5"/>
  <c r="AF1201" i="5" a="1"/>
  <c r="AF192" i="5" a="1"/>
  <c r="K1390" i="5"/>
  <c r="AG103" i="5"/>
  <c r="AG98" i="5"/>
  <c r="AG99" i="5"/>
  <c r="AG94" i="5"/>
  <c r="AF331" i="5" a="1"/>
  <c r="AG2111" i="5" a="1"/>
  <c r="AF394" i="5"/>
  <c r="V429" i="5"/>
  <c r="AE588" i="5" a="1"/>
  <c r="Z403" i="5" a="1"/>
  <c r="AG2079" i="5" a="1"/>
  <c r="AF1598" i="5" a="1"/>
  <c r="AF1202" i="5" a="1"/>
  <c r="K1387" i="5"/>
  <c r="AF372" i="5"/>
  <c r="AF1585" i="5" a="1"/>
  <c r="AF351" i="5"/>
  <c r="AF592" i="5"/>
  <c r="K790" i="5"/>
  <c r="K788" i="5"/>
  <c r="L1987" i="5" a="1"/>
  <c r="AG104" i="5"/>
  <c r="AG93" i="5"/>
  <c r="AG314" i="5" a="1"/>
  <c r="AF378" i="5"/>
  <c r="AG1879" i="5" a="1"/>
  <c r="AF1508" i="5" a="1"/>
  <c r="AF622" i="5" a="1"/>
  <c r="K514" i="5"/>
  <c r="K2129" i="5"/>
  <c r="AF332" i="5" a="1"/>
  <c r="AG1873" i="5"/>
  <c r="AG1870" i="5"/>
  <c r="AF1213" i="5" a="1"/>
  <c r="AF1172" i="5" a="1"/>
  <c r="AF353" i="5"/>
  <c r="AF1209" i="5" a="1"/>
  <c r="AE1515" i="5"/>
  <c r="AG100" i="5"/>
  <c r="AG101" i="5"/>
  <c r="AG97" i="5"/>
  <c r="AG232" i="5" a="1"/>
  <c r="AG232" i="5" l="1"/>
  <c r="AF1209" i="5"/>
  <c r="AF1172" i="5"/>
  <c r="AF1213" i="5"/>
  <c r="AF332" i="5"/>
  <c r="AF622" i="5"/>
  <c r="AF1508" i="5"/>
  <c r="AG1879" i="5"/>
  <c r="AG314" i="5"/>
  <c r="AG315" i="5" s="1"/>
  <c r="AG105" i="5"/>
  <c r="L1987" i="5"/>
  <c r="AF1585" i="5"/>
  <c r="AF374" i="5"/>
  <c r="AF1202" i="5"/>
  <c r="AF1598" i="5"/>
  <c r="AG2079" i="5"/>
  <c r="Z403" i="5"/>
  <c r="AE588" i="5"/>
  <c r="V430" i="5"/>
  <c r="AG2111" i="5"/>
  <c r="AF331" i="5"/>
  <c r="AF192" i="5"/>
  <c r="AF1201" i="5"/>
  <c r="Z410" i="5"/>
  <c r="Y1843" i="5"/>
  <c r="AF205" i="5"/>
  <c r="AF606" i="5"/>
  <c r="AA853" i="5"/>
  <c r="V854" i="5"/>
  <c r="AF215" i="5"/>
  <c r="AF617" i="5"/>
  <c r="W2001" i="5"/>
  <c r="AF1789" i="5"/>
  <c r="AE354" i="5"/>
  <c r="AF206" i="5"/>
  <c r="AH750" i="5"/>
  <c r="AH2116" i="5"/>
  <c r="Z2022" i="5"/>
  <c r="AF1078" i="5"/>
  <c r="AE580" i="5"/>
  <c r="AG755" i="5"/>
  <c r="AF216" i="5"/>
  <c r="AF1186" i="5"/>
  <c r="AF188" i="5"/>
  <c r="AF800" i="5"/>
  <c r="V840" i="5"/>
  <c r="AF1182" i="5"/>
  <c r="AF910" i="5"/>
  <c r="AF1178" i="5"/>
  <c r="AG1553" i="5"/>
  <c r="AG1542" i="5"/>
  <c r="AG1567" i="5"/>
  <c r="AG1558" i="5"/>
  <c r="AG1520" i="5"/>
  <c r="AG1485" i="5"/>
  <c r="AG1512" i="5"/>
  <c r="AG1475" i="5"/>
  <c r="AG1459" i="5"/>
  <c r="AG1450" i="5"/>
  <c r="AG1173" i="5"/>
  <c r="AG1154" i="5"/>
  <c r="AG1082" i="5"/>
  <c r="AG1064" i="5"/>
  <c r="AG1073" i="5"/>
  <c r="AG578" i="5"/>
  <c r="AG574" i="5"/>
  <c r="AG327" i="5"/>
  <c r="AG248" i="5"/>
  <c r="AG224" i="5"/>
  <c r="AG269" i="5"/>
  <c r="AG283" i="5"/>
  <c r="AG274" i="5"/>
  <c r="AG287" i="5"/>
  <c r="AG257" i="5"/>
  <c r="AG261" i="5"/>
  <c r="AG265" i="5"/>
  <c r="AG129" i="5"/>
  <c r="AG160" i="5"/>
  <c r="AG471" i="5"/>
  <c r="AG470" i="5"/>
  <c r="AG1573" i="5"/>
  <c r="Y2026" i="5"/>
  <c r="AG416" i="5"/>
  <c r="AG1535" i="5"/>
  <c r="Z485" i="5"/>
  <c r="Z486" i="5" s="1"/>
  <c r="AG1052" i="5"/>
  <c r="AG1044" i="5"/>
  <c r="Y2097" i="5"/>
  <c r="X2099" i="5"/>
  <c r="AC920" i="5"/>
  <c r="AC914" i="5"/>
  <c r="AE2112" i="5"/>
  <c r="AD2113" i="5"/>
  <c r="AH8" i="2"/>
  <c r="AH9" i="1"/>
  <c r="AH9" i="5" s="1"/>
  <c r="AI8" i="1"/>
  <c r="AH8" i="5"/>
  <c r="CL1032" i="5"/>
  <c r="CL1024" i="5"/>
  <c r="CL1031" i="5" s="1"/>
  <c r="AC64" i="1"/>
  <c r="AB66" i="1"/>
  <c r="AB68" i="1" s="1"/>
  <c r="AF1263" i="5"/>
  <c r="Z436" i="5"/>
  <c r="Z438" i="5" s="1"/>
  <c r="Y950" i="5"/>
  <c r="Z947" i="5" s="1"/>
  <c r="Y952" i="5"/>
  <c r="Z334" i="5"/>
  <c r="AG1867" i="5" a="1"/>
  <c r="AG1867" i="5" s="1"/>
  <c r="V2199" i="5"/>
  <c r="V2192" i="5" s="1"/>
  <c r="AF1052" i="5"/>
  <c r="AF1044" i="5"/>
  <c r="AF1051" i="5" s="1"/>
  <c r="AF1461" i="5"/>
  <c r="AF1460" i="5"/>
  <c r="Z674" i="5"/>
  <c r="CM1032" i="5"/>
  <c r="CM1024" i="5"/>
  <c r="CM1031" i="5" s="1"/>
  <c r="AA380" i="5"/>
  <c r="AA382" i="5" s="1"/>
  <c r="AF315" i="5"/>
  <c r="AF1451" i="5"/>
  <c r="AF1452" i="5"/>
  <c r="V2127" i="5"/>
  <c r="CK1032" i="5"/>
  <c r="CK1024" i="5"/>
  <c r="CK1031" i="5" s="1"/>
  <c r="CI1024" i="5"/>
  <c r="CI1031" i="5" s="1"/>
  <c r="CI1032" i="5"/>
  <c r="AD296" i="5"/>
  <c r="Y398" i="5"/>
  <c r="Z396" i="5"/>
  <c r="Z382" i="5"/>
  <c r="AF1476" i="5"/>
  <c r="AF1477" i="5"/>
  <c r="U1375" i="5"/>
  <c r="U1378" i="5" s="1"/>
  <c r="W636" i="5"/>
  <c r="AE1052" i="5"/>
  <c r="AE1044" i="5"/>
  <c r="W899" i="5"/>
  <c r="W895" i="5"/>
  <c r="AF130" i="5"/>
  <c r="W1008" i="5"/>
  <c r="W1005" i="5"/>
  <c r="W655" i="5"/>
  <c r="AF772" i="5"/>
  <c r="Y2212" i="5"/>
  <c r="Y2215" i="5" s="1"/>
  <c r="X2217" i="5"/>
  <c r="AF2081" i="5"/>
  <c r="AF1487" i="5"/>
  <c r="AF1486" i="5"/>
  <c r="Z405" i="5"/>
  <c r="Y1026" i="5"/>
  <c r="Z1022" i="5" s="1"/>
  <c r="Y1028" i="5"/>
  <c r="Z388" i="5"/>
  <c r="Z390" i="5"/>
  <c r="AG1243" i="5"/>
  <c r="AG1240" i="5"/>
  <c r="W359" i="5"/>
  <c r="AD810" i="5"/>
  <c r="AD803" i="5" s="1"/>
  <c r="AG1277" i="5"/>
  <c r="AH3" i="5"/>
  <c r="AH4" i="1"/>
  <c r="AH3" i="2"/>
  <c r="AG1292" i="5"/>
  <c r="Y1442" i="5"/>
  <c r="Y1437" i="5" s="1"/>
  <c r="Y1438" i="5" s="1"/>
  <c r="Z1441" i="5"/>
  <c r="AC804" i="5"/>
  <c r="AF553" i="5"/>
  <c r="V512" i="5"/>
  <c r="V515" i="5" s="1"/>
  <c r="U519" i="5"/>
  <c r="Y1046" i="5"/>
  <c r="Z1042" i="5" s="1"/>
  <c r="Y1048" i="5"/>
  <c r="V1395" i="5"/>
  <c r="V1397" i="5" s="1"/>
  <c r="V1366" i="5"/>
  <c r="V1386" i="5" s="1"/>
  <c r="V1390" i="5" s="1"/>
  <c r="Y653" i="5"/>
  <c r="Y651" i="5" s="1"/>
  <c r="Y655" i="5" s="1"/>
  <c r="Z650" i="5"/>
  <c r="Z654" i="5" a="1"/>
  <c r="Z654" i="5" s="1"/>
  <c r="W882" i="5"/>
  <c r="W994" i="5"/>
  <c r="AH1" i="5"/>
  <c r="AH1" i="2"/>
  <c r="Y444" i="5"/>
  <c r="Z442" i="5"/>
  <c r="Y2180" i="5"/>
  <c r="Z2175" i="5"/>
  <c r="Z2178" i="5" s="1"/>
  <c r="W973" i="5"/>
  <c r="Y412" i="5"/>
  <c r="AG4" i="5"/>
  <c r="AG4" i="2"/>
  <c r="AF202" i="5"/>
  <c r="AH5" i="5"/>
  <c r="AH5" i="2"/>
  <c r="AF767" i="5"/>
  <c r="AF1568" i="5"/>
  <c r="X986" i="5"/>
  <c r="X983" i="5"/>
  <c r="AF212" i="5"/>
  <c r="AI2" i="5"/>
  <c r="AJ2" i="1"/>
  <c r="AI5" i="1"/>
  <c r="AI6" i="1" s="1"/>
  <c r="AI1" i="1"/>
  <c r="AI3" i="1"/>
  <c r="AI2" i="2"/>
  <c r="CN1032" i="5"/>
  <c r="CN1024" i="5"/>
  <c r="CN1031" i="5" s="1"/>
  <c r="V828" i="5"/>
  <c r="V821" i="5" s="1"/>
  <c r="AG2098" i="5"/>
  <c r="X969" i="5"/>
  <c r="X966" i="5"/>
  <c r="AF1543" i="5"/>
  <c r="V1387" i="5"/>
  <c r="V1370" i="5"/>
  <c r="X651" i="5"/>
  <c r="W505" i="5"/>
  <c r="W508" i="5" s="1"/>
  <c r="W518" i="5"/>
  <c r="AF450" i="5"/>
  <c r="AH6" i="2"/>
  <c r="AH6" i="5"/>
  <c r="V934" i="5"/>
  <c r="W932" i="5" s="1"/>
  <c r="CJ1024" i="5"/>
  <c r="CJ1031" i="5" s="1"/>
  <c r="CJ1032" i="5"/>
  <c r="AF1403" i="5"/>
  <c r="AE47" i="1"/>
  <c r="AD48" i="1"/>
  <c r="AD53" i="1" s="1"/>
  <c r="M1365" i="5"/>
  <c r="W1362" i="5"/>
  <c r="W1368" i="5"/>
  <c r="X1365" i="5" s="1"/>
  <c r="W1367" i="5"/>
  <c r="V518" i="5"/>
  <c r="AF1237" i="5"/>
  <c r="AF492" i="5"/>
  <c r="AH1638" i="5"/>
  <c r="AH1639" i="5" s="1"/>
  <c r="AH1534" i="5"/>
  <c r="AH1417" i="5"/>
  <c r="AH1418" i="5" s="1"/>
  <c r="AH1420" i="5" s="1"/>
  <c r="AH1427" i="5"/>
  <c r="AH1428" i="5" s="1"/>
  <c r="AH1430" i="5" s="1"/>
  <c r="AH1252" i="5"/>
  <c r="AH1234" i="5"/>
  <c r="AH1235" i="5" s="1"/>
  <c r="AH762" i="5"/>
  <c r="AH763" i="5"/>
  <c r="AH764" i="5"/>
  <c r="AH756" i="5"/>
  <c r="AH757" i="5"/>
  <c r="AH758" i="5"/>
  <c r="AH759" i="5"/>
  <c r="AH760" i="5"/>
  <c r="AH761" i="5"/>
  <c r="AH184" i="5"/>
  <c r="AH134" i="5"/>
  <c r="AH135" i="5" s="1"/>
  <c r="AH139" i="5"/>
  <c r="AH140" i="5" s="1"/>
  <c r="AI144" i="5"/>
  <c r="AI145" i="5" s="1"/>
  <c r="AH122" i="5"/>
  <c r="AH123" i="5" s="1"/>
  <c r="AH148" i="5"/>
  <c r="AH1285" i="5"/>
  <c r="AH1288" i="5" s="1"/>
  <c r="AH1045" i="5"/>
  <c r="AH2091" i="5"/>
  <c r="AH2094" i="5" s="1"/>
  <c r="AH1270" i="5"/>
  <c r="AH1273" i="5" s="1"/>
  <c r="V2246" i="5"/>
  <c r="Z367" i="5"/>
  <c r="AF291" i="5"/>
  <c r="AF284" i="5"/>
  <c r="AG1261" i="5"/>
  <c r="AG1255" i="5"/>
  <c r="AG1262" i="5" s="1"/>
  <c r="Z1291" i="5"/>
  <c r="Y1293" i="5"/>
  <c r="V2165" i="5"/>
  <c r="V2158" i="5" s="1"/>
  <c r="AD924" i="5"/>
  <c r="AD913" i="5" s="1"/>
  <c r="Y369" i="5"/>
  <c r="AJ788" i="5"/>
  <c r="AI790" i="5"/>
  <c r="Y494" i="5"/>
  <c r="Y496" i="5" s="1"/>
  <c r="AF1245" i="5"/>
  <c r="AF741" i="5"/>
  <c r="AG739" i="5"/>
  <c r="AE1220" i="5"/>
  <c r="AE292" i="5"/>
  <c r="AE295" i="5"/>
  <c r="AE916" i="5"/>
  <c r="AE919" i="5"/>
  <c r="AE923" i="5"/>
  <c r="AD357" i="5"/>
  <c r="AE773" i="5"/>
  <c r="AF773" i="5" s="1"/>
  <c r="V663" i="5"/>
  <c r="AF565" i="5"/>
  <c r="AF568" i="5" s="1"/>
  <c r="AE569" i="5"/>
  <c r="AF288" i="5"/>
  <c r="AE806" i="5"/>
  <c r="AE809" i="5"/>
  <c r="AG1839" i="5" a="1"/>
  <c r="AG1839" i="5" s="1"/>
  <c r="AG1663" i="5" a="1"/>
  <c r="AG1663" i="5" s="1"/>
  <c r="AG1654" i="5" a="1"/>
  <c r="AG1654" i="5" s="1"/>
  <c r="AG1642" i="5" a="1"/>
  <c r="AG1642" i="5" s="1"/>
  <c r="AG1788" i="5" a="1"/>
  <c r="AG1788" i="5" s="1"/>
  <c r="AG1592" i="5" a="1"/>
  <c r="AG1592" i="5" s="1"/>
  <c r="AG1593" i="5" s="1"/>
  <c r="AG1594" i="5" a="1"/>
  <c r="AG1594" i="5" s="1"/>
  <c r="AG1580" i="5" a="1"/>
  <c r="AG1580" i="5" s="1"/>
  <c r="AG1581" i="5" s="1"/>
  <c r="AG1597" i="5" a="1"/>
  <c r="AG1597" i="5" s="1"/>
  <c r="AG1584" i="5" a="1"/>
  <c r="AG1584" i="5" s="1"/>
  <c r="AG1499" i="5" a="1"/>
  <c r="AG1499" i="5" s="1"/>
  <c r="AG1500" i="5" s="1"/>
  <c r="AG1507" i="5" a="1"/>
  <c r="AG1507" i="5" s="1"/>
  <c r="AG1212" i="5" a="1"/>
  <c r="AG1212" i="5" s="1"/>
  <c r="AG1208" i="5" a="1"/>
  <c r="AG1208" i="5" s="1"/>
  <c r="AG1219" i="5" a="1"/>
  <c r="AG1219" i="5" s="1"/>
  <c r="AG911" i="5" a="1"/>
  <c r="AG911" i="5" s="1"/>
  <c r="AG801" i="5" a="1"/>
  <c r="AG801" i="5" s="1"/>
  <c r="AG661" i="5" a="1"/>
  <c r="AG661" i="5" s="1"/>
  <c r="AG652" i="5" a="1"/>
  <c r="AG652" i="5" s="1"/>
  <c r="AG635" i="5" a="1"/>
  <c r="AG635" i="5" s="1"/>
  <c r="AG605" i="5" a="1"/>
  <c r="AG605" i="5" s="1"/>
  <c r="AG620" i="5" a="1"/>
  <c r="AG620" i="5" s="1"/>
  <c r="AG591" i="5" a="1"/>
  <c r="AG591" i="5" s="1"/>
  <c r="AG621" i="5" a="1"/>
  <c r="AG621" i="5" s="1"/>
  <c r="AG610" i="5" a="1"/>
  <c r="AG610" i="5" s="1"/>
  <c r="AG611" i="5" a="1"/>
  <c r="AG611" i="5" s="1"/>
  <c r="AG595" i="5" a="1"/>
  <c r="AG595" i="5" s="1"/>
  <c r="AG628" i="5" a="1"/>
  <c r="AG628" i="5" s="1"/>
  <c r="AG629" i="5" s="1"/>
  <c r="AG612" i="5" a="1"/>
  <c r="AG612" i="5" s="1"/>
  <c r="AG616" i="5" a="1"/>
  <c r="AG616" i="5" s="1"/>
  <c r="AG603" i="5" a="1"/>
  <c r="AG603" i="5" s="1"/>
  <c r="AG544" i="5"/>
  <c r="AG491" i="5" a="1"/>
  <c r="AG491" i="5" s="1"/>
  <c r="AG449" i="5" a="1"/>
  <c r="AG449" i="5" s="1"/>
  <c r="AG454" i="5" a="1"/>
  <c r="AG454" i="5" s="1"/>
  <c r="AG532" i="5"/>
  <c r="AG587" i="5" a="1"/>
  <c r="AG587" i="5" s="1"/>
  <c r="AG604" i="5" a="1"/>
  <c r="AG604" i="5" s="1"/>
  <c r="AG417" i="5" a="1"/>
  <c r="AG417" i="5" s="1"/>
  <c r="AG409" i="5" a="1"/>
  <c r="AG409" i="5" s="1"/>
  <c r="AG395" i="5" a="1"/>
  <c r="AG395" i="5" s="1"/>
  <c r="AG402" i="5" a="1"/>
  <c r="AG402" i="5" s="1"/>
  <c r="AG379" i="5" a="1"/>
  <c r="AG379" i="5" s="1"/>
  <c r="AG347" i="5" a="1"/>
  <c r="AG347" i="5" s="1"/>
  <c r="AG387" i="5" a="1"/>
  <c r="AG387" i="5" s="1"/>
  <c r="AG366" i="5" a="1"/>
  <c r="AG366" i="5" s="1"/>
  <c r="AG211" i="5" a="1"/>
  <c r="AG211" i="5" s="1"/>
  <c r="AG201" i="5" a="1"/>
  <c r="AG201" i="5" s="1"/>
  <c r="AG210" i="5" a="1"/>
  <c r="AG210" i="5" s="1"/>
  <c r="AG200" i="5" a="1"/>
  <c r="AG200" i="5" s="1"/>
  <c r="AG191" i="5" a="1"/>
  <c r="AG191" i="5" s="1"/>
  <c r="AG174" i="5" a="1"/>
  <c r="AG174" i="5" s="1"/>
  <c r="AG171" i="5" a="1"/>
  <c r="AG171" i="5" s="1"/>
  <c r="AG167" i="5" a="1"/>
  <c r="AG167" i="5" s="1"/>
  <c r="AG168" i="5" s="1"/>
  <c r="AG177" i="5" a="1"/>
  <c r="AG177" i="5" s="1"/>
  <c r="AG373" i="5" a="1"/>
  <c r="AG373" i="5" s="1"/>
  <c r="AG180" i="5" a="1"/>
  <c r="AG180" i="5" s="1"/>
  <c r="AG187" i="5" a="1"/>
  <c r="AG187" i="5" s="1"/>
  <c r="AG110" i="5" a="1"/>
  <c r="AG110" i="5" s="1"/>
  <c r="AG108" i="5" s="1" a="1"/>
  <c r="AG108" i="5" s="1"/>
  <c r="AG111" i="5" a="1"/>
  <c r="AG111" i="5" s="1"/>
  <c r="AG115" i="5" a="1"/>
  <c r="AG115" i="5" s="1"/>
  <c r="AG116" i="5" a="1"/>
  <c r="AG116" i="5" s="1"/>
  <c r="AG114" i="5" s="1" a="1"/>
  <c r="AG114" i="5" s="1"/>
  <c r="AG155" i="5" a="1"/>
  <c r="AG155" i="5" s="1"/>
  <c r="AG151" i="5" a="1"/>
  <c r="AG151" i="5" s="1"/>
  <c r="AG117" i="5" a="1"/>
  <c r="AG117" i="5" s="1"/>
  <c r="AG195" i="5" a="1"/>
  <c r="AG195" i="5" s="1"/>
  <c r="AG163" i="5" a="1"/>
  <c r="AG163" i="5" s="1"/>
  <c r="AG109" i="5" a="1"/>
  <c r="AG109" i="5" s="1"/>
  <c r="Z551" i="5"/>
  <c r="Z554" i="5" s="1"/>
  <c r="Y556" i="5"/>
  <c r="Z1276" i="5"/>
  <c r="Y1278" i="5"/>
  <c r="AF1258" i="5"/>
  <c r="AD752" i="5"/>
  <c r="AF1226" i="5"/>
  <c r="AF1223" i="5"/>
  <c r="AF1227" i="5" s="1"/>
  <c r="Y340" i="5"/>
  <c r="AH1400" i="5"/>
  <c r="AH1402" i="5"/>
  <c r="AI1401" i="5"/>
  <c r="Z472" i="5"/>
  <c r="Z473" i="5" s="1"/>
  <c r="AE1228" i="5"/>
  <c r="AA403" i="5" a="1"/>
  <c r="AG1182" i="5" a="1"/>
  <c r="AG353" i="5"/>
  <c r="AG1789" i="5" a="1"/>
  <c r="AG1846" i="5" a="1"/>
  <c r="AG1186" i="5" a="1"/>
  <c r="AG386" i="5"/>
  <c r="U1139" i="5"/>
  <c r="U1160" i="5"/>
  <c r="K519" i="5"/>
  <c r="AE1414" i="5"/>
  <c r="AE352" i="5"/>
  <c r="AH103" i="5"/>
  <c r="AG1201" i="5" a="1"/>
  <c r="AG1078" i="5" a="1"/>
  <c r="AG365" i="5"/>
  <c r="AH1873" i="5"/>
  <c r="AH1870" i="5"/>
  <c r="V2125" i="5" a="1"/>
  <c r="AH98" i="5"/>
  <c r="AH2111" i="5" a="1"/>
  <c r="AH93" i="5"/>
  <c r="AG592" i="5"/>
  <c r="AD1980" i="5" a="1"/>
  <c r="AG1928" i="5"/>
  <c r="V1808" i="5" a="1"/>
  <c r="AH1879" i="5" a="1"/>
  <c r="AI2107" i="5"/>
  <c r="AI750" i="5" a="1"/>
  <c r="AH99" i="5"/>
  <c r="AG1598" i="5" a="1"/>
  <c r="AG622" i="5" a="1"/>
  <c r="AH1849" i="5"/>
  <c r="AH465" i="5"/>
  <c r="AH463" i="5"/>
  <c r="AH1860" i="5"/>
  <c r="AH159" i="5"/>
  <c r="AH1572" i="5"/>
  <c r="AH1634" i="5"/>
  <c r="AH1660" i="5"/>
  <c r="AH75" i="5"/>
  <c r="AH72" i="5"/>
  <c r="AH74" i="5"/>
  <c r="AH69" i="5"/>
  <c r="AH126" i="5"/>
  <c r="AH73" i="5"/>
  <c r="AH243" i="5"/>
  <c r="AH268" i="5"/>
  <c r="AH256" i="5"/>
  <c r="AH228" i="5"/>
  <c r="AH252" i="5"/>
  <c r="AH264" i="5"/>
  <c r="AH326" i="5"/>
  <c r="AH273" i="5"/>
  <c r="AH280" i="5"/>
  <c r="AH300" i="5"/>
  <c r="AH260" i="5"/>
  <c r="AH277" i="5"/>
  <c r="AH220" i="5"/>
  <c r="AH224" i="5" s="1" a="1"/>
  <c r="AH247" i="5"/>
  <c r="AH321" i="5"/>
  <c r="AH325" i="5"/>
  <c r="AH322" i="5"/>
  <c r="AH348" i="5"/>
  <c r="AH573" i="5"/>
  <c r="AH547" i="5"/>
  <c r="AH577" i="5"/>
  <c r="AH572" i="5"/>
  <c r="AH896" i="5"/>
  <c r="AH1174" i="5"/>
  <c r="AH1173" i="5" s="1" a="1"/>
  <c r="AH1076" i="5"/>
  <c r="AH1072" i="5"/>
  <c r="AH1073" i="5" s="1" a="1"/>
  <c r="AH1153" i="5"/>
  <c r="AH1154" i="5" s="1" a="1"/>
  <c r="AH1063" i="5"/>
  <c r="AH1064" i="5" s="1" a="1"/>
  <c r="AH1081" i="5"/>
  <c r="AH1082" i="5" s="1" a="1"/>
  <c r="AH1077" i="5"/>
  <c r="AH1185" i="5"/>
  <c r="AH1181" i="5"/>
  <c r="AH1177" i="5"/>
  <c r="AH1456" i="5"/>
  <c r="AH1447" i="5"/>
  <c r="AH1471" i="5"/>
  <c r="AH1511" i="5"/>
  <c r="AH1512" i="5" s="1" a="1"/>
  <c r="AH1472" i="5"/>
  <c r="AH1531" i="5"/>
  <c r="AH1482" i="5"/>
  <c r="AH1519" i="5"/>
  <c r="AH1520" i="5" s="1" a="1"/>
  <c r="AH1631" i="5"/>
  <c r="AH1557" i="5"/>
  <c r="AH1657" i="5"/>
  <c r="AH1564" i="5"/>
  <c r="AH1539" i="5"/>
  <c r="AH1552" i="5"/>
  <c r="AH1645" i="5"/>
  <c r="AH1698" i="5"/>
  <c r="AH1648" i="5"/>
  <c r="AH1857" i="5"/>
  <c r="AH94" i="5"/>
  <c r="AH104" i="5"/>
  <c r="AG1585" i="5" a="1"/>
  <c r="AG1423" i="5"/>
  <c r="AA410" i="5" a="1"/>
  <c r="AA2022" i="5" a="1"/>
  <c r="AG1355" i="5"/>
  <c r="AH95" i="5"/>
  <c r="AH314" i="5" a="1"/>
  <c r="Z1843" i="5" a="1"/>
  <c r="AG490" i="5"/>
  <c r="AF580" i="5" a="1"/>
  <c r="AG1213" i="5" a="1"/>
  <c r="AH96" i="5"/>
  <c r="AG910" i="5" a="1"/>
  <c r="AG216" i="5" a="1"/>
  <c r="AG448" i="5"/>
  <c r="AH101" i="5"/>
  <c r="AG1209" i="5" a="1"/>
  <c r="AG617" i="5" a="1"/>
  <c r="AG205" i="5" a="1"/>
  <c r="AG1508" i="5" a="1"/>
  <c r="AG332" i="5" a="1"/>
  <c r="AG394" i="5"/>
  <c r="AH1911" i="5"/>
  <c r="AG606" i="5" a="1"/>
  <c r="AG596" i="5"/>
  <c r="AG372" i="5"/>
  <c r="AH1893" i="5"/>
  <c r="AH746" i="5"/>
  <c r="AH102" i="5"/>
  <c r="AG800" i="5" a="1"/>
  <c r="AG206" i="5" a="1"/>
  <c r="AG215" i="5" a="1"/>
  <c r="L1173" i="5"/>
  <c r="AG331" i="5" a="1"/>
  <c r="Z2026" i="5" a="1"/>
  <c r="AG351" i="5"/>
  <c r="AH97" i="5"/>
  <c r="AG378" i="5"/>
  <c r="AF588" i="5" a="1"/>
  <c r="AG188" i="5" a="1"/>
  <c r="AH2079" i="5" a="1"/>
  <c r="AG1178" i="5" a="1"/>
  <c r="AF1515" i="5"/>
  <c r="K1375" i="5"/>
  <c r="AG455" i="5"/>
  <c r="AG192" i="5" a="1"/>
  <c r="AG196" i="5"/>
  <c r="AG1202" i="5" a="1"/>
  <c r="AH100" i="5"/>
  <c r="AH232" i="5" a="1"/>
  <c r="AH232" i="5" l="1"/>
  <c r="AG1202" i="5"/>
  <c r="AG192" i="5"/>
  <c r="AG1178" i="5"/>
  <c r="AH2079" i="5"/>
  <c r="AG188" i="5"/>
  <c r="AF588" i="5"/>
  <c r="Z2026" i="5"/>
  <c r="AG331" i="5"/>
  <c r="AG215" i="5"/>
  <c r="AG206" i="5"/>
  <c r="AG800" i="5"/>
  <c r="AH755" i="5"/>
  <c r="AG374" i="5"/>
  <c r="AG606" i="5"/>
  <c r="AG332" i="5"/>
  <c r="AG1508" i="5"/>
  <c r="AG205" i="5"/>
  <c r="AG617" i="5"/>
  <c r="AG1209" i="5"/>
  <c r="AG216" i="5"/>
  <c r="AG910" i="5"/>
  <c r="AG1213" i="5"/>
  <c r="AF580" i="5"/>
  <c r="Z1843" i="5"/>
  <c r="AH314" i="5"/>
  <c r="AH315" i="5" s="1"/>
  <c r="AA2022" i="5"/>
  <c r="AA410" i="5"/>
  <c r="AG1585" i="5"/>
  <c r="AH1553" i="5"/>
  <c r="AH1542" i="5"/>
  <c r="AH1567" i="5"/>
  <c r="AH1558" i="5"/>
  <c r="AH1520" i="5"/>
  <c r="AH1485" i="5"/>
  <c r="AH1475" i="5"/>
  <c r="AH1512" i="5"/>
  <c r="AH1450" i="5"/>
  <c r="AH1459" i="5"/>
  <c r="AH1082" i="5"/>
  <c r="AH1064" i="5"/>
  <c r="AH1154" i="5"/>
  <c r="AH1073" i="5"/>
  <c r="AH1173" i="5"/>
  <c r="AH578" i="5"/>
  <c r="AH574" i="5"/>
  <c r="AH327" i="5"/>
  <c r="AH224" i="5"/>
  <c r="AH269" i="5"/>
  <c r="AH283" i="5"/>
  <c r="AH274" i="5"/>
  <c r="AH287" i="5"/>
  <c r="AH288" i="5" s="1"/>
  <c r="AH261" i="5"/>
  <c r="AH257" i="5"/>
  <c r="AH265" i="5"/>
  <c r="AH248" i="5"/>
  <c r="AH129" i="5"/>
  <c r="AH1573" i="5"/>
  <c r="AH160" i="5"/>
  <c r="AH470" i="5"/>
  <c r="AH471" i="5"/>
  <c r="AG622" i="5"/>
  <c r="AG1598" i="5"/>
  <c r="AI750" i="5"/>
  <c r="AI2116" i="5"/>
  <c r="AH1879" i="5"/>
  <c r="V1808" i="5"/>
  <c r="AD1980" i="5"/>
  <c r="AH105" i="5"/>
  <c r="AH2111" i="5"/>
  <c r="V2125" i="5"/>
  <c r="AG1078" i="5"/>
  <c r="AG1201" i="5"/>
  <c r="AG1203" i="5" s="1"/>
  <c r="AG1205" i="5" s="1"/>
  <c r="AF354" i="5"/>
  <c r="AG1186" i="5"/>
  <c r="AG1846" i="5"/>
  <c r="AG1789" i="5"/>
  <c r="AG1182" i="5"/>
  <c r="AA403" i="5"/>
  <c r="AI6" i="2"/>
  <c r="AI6" i="5"/>
  <c r="AI989" i="5" s="1"/>
  <c r="AA1291" i="5"/>
  <c r="Z1293" i="5"/>
  <c r="W897" i="5"/>
  <c r="X894" i="5" s="1"/>
  <c r="AA1276" i="5"/>
  <c r="Z1278" i="5"/>
  <c r="AA472" i="5"/>
  <c r="AA473" i="5" s="1"/>
  <c r="AA551" i="5"/>
  <c r="AA554" i="5" s="1"/>
  <c r="Z556" i="5"/>
  <c r="AG528" i="5"/>
  <c r="AG529" i="5"/>
  <c r="AI1400" i="5"/>
  <c r="AI1402" i="5"/>
  <c r="AH1403" i="5" s="1"/>
  <c r="AJ1401" i="5"/>
  <c r="AK788" i="5"/>
  <c r="AJ790" i="5"/>
  <c r="AH2098" i="5"/>
  <c r="AH416" i="5"/>
  <c r="U1388" i="5"/>
  <c r="U1376" i="5"/>
  <c r="V1373" i="5" s="1"/>
  <c r="AA330" i="5"/>
  <c r="Z335" i="5"/>
  <c r="Z337" i="5"/>
  <c r="Z338" i="5"/>
  <c r="Z341" i="5" s="1"/>
  <c r="AF2112" i="5"/>
  <c r="AE2113" i="5"/>
  <c r="W837" i="5"/>
  <c r="V842" i="5"/>
  <c r="AG2081" i="5"/>
  <c r="AF292" i="5"/>
  <c r="AF295" i="5"/>
  <c r="AH1535" i="5"/>
  <c r="V822" i="5"/>
  <c r="W818" i="5" s="1"/>
  <c r="AE774" i="5"/>
  <c r="AF751" i="5" s="1"/>
  <c r="U1382" i="5"/>
  <c r="AF806" i="5"/>
  <c r="AF809" i="5"/>
  <c r="AG492" i="5"/>
  <c r="AA367" i="5"/>
  <c r="W936" i="5"/>
  <c r="AG1237" i="5"/>
  <c r="AG772" i="5"/>
  <c r="AF774" i="5"/>
  <c r="AB380" i="5"/>
  <c r="AB382" i="5" s="1"/>
  <c r="AG450" i="5"/>
  <c r="AG212" i="5"/>
  <c r="AG541" i="5"/>
  <c r="AG552" i="5" s="1"/>
  <c r="AG542" i="5"/>
  <c r="AG543" i="5" s="1"/>
  <c r="Z369" i="5"/>
  <c r="W883" i="5"/>
  <c r="X881" i="5" s="1"/>
  <c r="X885" i="5" s="1"/>
  <c r="Z950" i="5"/>
  <c r="AA947" i="5" s="1"/>
  <c r="Z952" i="5"/>
  <c r="AG1452" i="5"/>
  <c r="AG1451" i="5"/>
  <c r="V856" i="5"/>
  <c r="W851" i="5"/>
  <c r="Z653" i="5"/>
  <c r="AA650" i="5"/>
  <c r="AA654" i="5" a="1"/>
  <c r="AA654" i="5" s="1"/>
  <c r="W1013" i="5"/>
  <c r="Y2099" i="5"/>
  <c r="Z2097" i="5"/>
  <c r="AG1460" i="5"/>
  <c r="AG1461" i="5"/>
  <c r="AD920" i="5"/>
  <c r="AD914" i="5"/>
  <c r="AA1441" i="5"/>
  <c r="Z1442" i="5"/>
  <c r="Z1437" i="5" s="1"/>
  <c r="Z1438" i="5" s="1"/>
  <c r="W1011" i="5"/>
  <c r="X1004" i="5"/>
  <c r="Z398" i="5"/>
  <c r="AA396" i="5"/>
  <c r="AA436" i="5"/>
  <c r="AA438" i="5" s="1"/>
  <c r="AG1051" i="5"/>
  <c r="AG1477" i="5"/>
  <c r="AG1476" i="5"/>
  <c r="AG767" i="5"/>
  <c r="AG202" i="5"/>
  <c r="AA388" i="5"/>
  <c r="W1006" i="5"/>
  <c r="X1002" i="5" s="1"/>
  <c r="AE924" i="5"/>
  <c r="AE913" i="5" s="1"/>
  <c r="V2247" i="5"/>
  <c r="W2245" i="5" s="1"/>
  <c r="AG1226" i="5"/>
  <c r="AG1223" i="5"/>
  <c r="AE810" i="5"/>
  <c r="AE803" i="5" s="1"/>
  <c r="AF1220" i="5"/>
  <c r="V2159" i="5"/>
  <c r="W2156" i="5" s="1"/>
  <c r="AH1052" i="5"/>
  <c r="AH1044" i="5"/>
  <c r="X505" i="5"/>
  <c r="X508" i="5" s="1"/>
  <c r="AI3" i="5"/>
  <c r="AI4" i="1"/>
  <c r="AI3" i="2"/>
  <c r="AH1292" i="5"/>
  <c r="AG130" i="5"/>
  <c r="AG1487" i="5"/>
  <c r="AG1486" i="5"/>
  <c r="AE296" i="5"/>
  <c r="X655" i="5"/>
  <c r="AI1" i="5"/>
  <c r="AI1" i="2"/>
  <c r="Z1026" i="5"/>
  <c r="AA1022" i="5" s="1"/>
  <c r="Z1028" i="5"/>
  <c r="AA674" i="5"/>
  <c r="AD64" i="1"/>
  <c r="AC66" i="1"/>
  <c r="AC68" i="1" s="1"/>
  <c r="AA485" i="5"/>
  <c r="AA486" i="5" s="1"/>
  <c r="Z412" i="5"/>
  <c r="AF1203" i="5"/>
  <c r="AF1228" i="5"/>
  <c r="AG613" i="5"/>
  <c r="AG565" i="5"/>
  <c r="AG568" i="5" s="1"/>
  <c r="AF569" i="5"/>
  <c r="AG741" i="5"/>
  <c r="AH739" i="5"/>
  <c r="X1362" i="5"/>
  <c r="X1368" i="5"/>
  <c r="Y1365" i="5" s="1"/>
  <c r="X1367" i="5"/>
  <c r="N1365" i="5"/>
  <c r="AJ2" i="5"/>
  <c r="AJ6" i="1"/>
  <c r="AK2" i="1"/>
  <c r="AJ5" i="1"/>
  <c r="AJ1" i="1"/>
  <c r="AJ3" i="1"/>
  <c r="AJ2" i="2"/>
  <c r="Z2180" i="5"/>
  <c r="AA2175" i="5"/>
  <c r="AA2178" i="5" s="1"/>
  <c r="AH1839" i="5" a="1"/>
  <c r="AH1839" i="5" s="1"/>
  <c r="AH1654" i="5" a="1"/>
  <c r="AH1654" i="5" s="1"/>
  <c r="AH1642" i="5" a="1"/>
  <c r="AH1642" i="5" s="1"/>
  <c r="AH1788" i="5" a="1"/>
  <c r="AH1788" i="5" s="1"/>
  <c r="AH1592" i="5" a="1"/>
  <c r="AH1592" i="5" s="1"/>
  <c r="AH1593" i="5" s="1"/>
  <c r="AH1594" i="5" a="1"/>
  <c r="AH1594" i="5" s="1"/>
  <c r="AH1580" i="5" a="1"/>
  <c r="AH1580" i="5" s="1"/>
  <c r="AH1581" i="5" s="1"/>
  <c r="AH1597" i="5" a="1"/>
  <c r="AH1597" i="5" s="1"/>
  <c r="AH1584" i="5" a="1"/>
  <c r="AH1584" i="5" s="1"/>
  <c r="AH1663" i="5" a="1"/>
  <c r="AH1663" i="5" s="1"/>
  <c r="AH1499" i="5" a="1"/>
  <c r="AH1499" i="5" s="1"/>
  <c r="AH1500" i="5" s="1"/>
  <c r="AH1507" i="5" a="1"/>
  <c r="AH1507" i="5" s="1"/>
  <c r="AH1212" i="5" a="1"/>
  <c r="AH1212" i="5" s="1"/>
  <c r="AH1208" i="5" a="1"/>
  <c r="AH1208" i="5" s="1"/>
  <c r="AH1219" i="5" a="1"/>
  <c r="AH1219" i="5" s="1"/>
  <c r="AH911" i="5" a="1"/>
  <c r="AH911" i="5" s="1"/>
  <c r="AH801" i="5" a="1"/>
  <c r="AH801" i="5" s="1"/>
  <c r="AH661" i="5" a="1"/>
  <c r="AH661" i="5" s="1"/>
  <c r="AH652" i="5" a="1"/>
  <c r="AH652" i="5" s="1"/>
  <c r="AH635" i="5" a="1"/>
  <c r="AH635" i="5" s="1"/>
  <c r="AH620" i="5" a="1"/>
  <c r="AH620" i="5" s="1"/>
  <c r="AH591" i="5" a="1"/>
  <c r="AH591" i="5" s="1"/>
  <c r="AH621" i="5" a="1"/>
  <c r="AH621" i="5" s="1"/>
  <c r="AH610" i="5" a="1"/>
  <c r="AH610" i="5" s="1"/>
  <c r="AH611" i="5" a="1"/>
  <c r="AH611" i="5" s="1"/>
  <c r="AH595" i="5" a="1"/>
  <c r="AH595" i="5" s="1"/>
  <c r="AH628" i="5" a="1"/>
  <c r="AH628" i="5" s="1"/>
  <c r="AH629" i="5" s="1"/>
  <c r="AH612" i="5" a="1"/>
  <c r="AH612" i="5" s="1"/>
  <c r="AH616" i="5" a="1"/>
  <c r="AH616" i="5" s="1"/>
  <c r="AH603" i="5" a="1"/>
  <c r="AH603" i="5" s="1"/>
  <c r="AH604" i="5" a="1"/>
  <c r="AH604" i="5" s="1"/>
  <c r="AH605" i="5" a="1"/>
  <c r="AH605" i="5" s="1"/>
  <c r="AH491" i="5" a="1"/>
  <c r="AH491" i="5" s="1"/>
  <c r="AH449" i="5" a="1"/>
  <c r="AH449" i="5" s="1"/>
  <c r="AH454" i="5" a="1"/>
  <c r="AH454" i="5" s="1"/>
  <c r="AH532" i="5"/>
  <c r="AH587" i="5" a="1"/>
  <c r="AH587" i="5" s="1"/>
  <c r="AH417" i="5" a="1"/>
  <c r="AH417" i="5" s="1"/>
  <c r="AH409" i="5" a="1"/>
  <c r="AH409" i="5" s="1"/>
  <c r="AH395" i="5" a="1"/>
  <c r="AH395" i="5" s="1"/>
  <c r="AH379" i="5" a="1"/>
  <c r="AH379" i="5" s="1"/>
  <c r="AH347" i="5" a="1"/>
  <c r="AH347" i="5" s="1"/>
  <c r="AH387" i="5" a="1"/>
  <c r="AH387" i="5" s="1"/>
  <c r="AH544" i="5"/>
  <c r="AH366" i="5" a="1"/>
  <c r="AH366" i="5" s="1"/>
  <c r="AH402" i="5" a="1"/>
  <c r="AH402" i="5" s="1"/>
  <c r="AH373" i="5" a="1"/>
  <c r="AH373" i="5" s="1"/>
  <c r="AH195" i="5" a="1"/>
  <c r="AH195" i="5" s="1"/>
  <c r="AH210" i="5" a="1"/>
  <c r="AH210" i="5" s="1"/>
  <c r="AH191" i="5" a="1"/>
  <c r="AH191" i="5" s="1"/>
  <c r="AH174" i="5" a="1"/>
  <c r="AH174" i="5" s="1"/>
  <c r="AH171" i="5" a="1"/>
  <c r="AH171" i="5" s="1"/>
  <c r="AH167" i="5" a="1"/>
  <c r="AH167" i="5" s="1"/>
  <c r="AH168" i="5" s="1"/>
  <c r="AH177" i="5" a="1"/>
  <c r="AH177" i="5" s="1"/>
  <c r="AH180" i="5" a="1"/>
  <c r="AH180" i="5" s="1"/>
  <c r="AH187" i="5" a="1"/>
  <c r="AH187" i="5" s="1"/>
  <c r="AH211" i="5" a="1"/>
  <c r="AH211" i="5" s="1"/>
  <c r="AH201" i="5" a="1"/>
  <c r="AH201" i="5" s="1"/>
  <c r="AH115" i="5" a="1"/>
  <c r="AH115" i="5" s="1"/>
  <c r="AH116" i="5" a="1"/>
  <c r="AH116" i="5" s="1"/>
  <c r="AH114" i="5" s="1" a="1"/>
  <c r="AH114" i="5" s="1"/>
  <c r="AH155" i="5" a="1"/>
  <c r="AH155" i="5" s="1"/>
  <c r="AH151" i="5" a="1"/>
  <c r="AH151" i="5" s="1"/>
  <c r="AH117" i="5" a="1"/>
  <c r="AH117" i="5" s="1"/>
  <c r="AH163" i="5" a="1"/>
  <c r="AH163" i="5" s="1"/>
  <c r="AH200" i="5" a="1"/>
  <c r="AH200" i="5" s="1"/>
  <c r="AH109" i="5" a="1"/>
  <c r="AH109" i="5" s="1"/>
  <c r="AH110" i="5" a="1"/>
  <c r="AH110" i="5" s="1"/>
  <c r="AH108" i="5" s="1" a="1"/>
  <c r="AH108" i="5" s="1"/>
  <c r="AH111" i="5" a="1"/>
  <c r="AH111" i="5" s="1"/>
  <c r="AG1568" i="5"/>
  <c r="AI5" i="2"/>
  <c r="AI5" i="5"/>
  <c r="W1395" i="5"/>
  <c r="W1397" i="5" s="1"/>
  <c r="W1366" i="5"/>
  <c r="W1386" i="5" s="1"/>
  <c r="W1390" i="5" s="1"/>
  <c r="AI1638" i="5"/>
  <c r="AI1639" i="5" s="1"/>
  <c r="AI1534" i="5"/>
  <c r="AI1427" i="5"/>
  <c r="AI1428" i="5" s="1"/>
  <c r="AI1430" i="5" s="1"/>
  <c r="AI1417" i="5"/>
  <c r="AI1418" i="5" s="1"/>
  <c r="AI1420" i="5" s="1"/>
  <c r="AI1252" i="5"/>
  <c r="AI1234" i="5"/>
  <c r="AI1235" i="5" s="1"/>
  <c r="AI763" i="5"/>
  <c r="AI764" i="5"/>
  <c r="AI756" i="5"/>
  <c r="AI757" i="5"/>
  <c r="AI758" i="5"/>
  <c r="AI759" i="5"/>
  <c r="AI760" i="5"/>
  <c r="AI761" i="5"/>
  <c r="AI762" i="5"/>
  <c r="AI184" i="5"/>
  <c r="AI134" i="5"/>
  <c r="AI135" i="5" s="1"/>
  <c r="AI139" i="5"/>
  <c r="AI140" i="5" s="1"/>
  <c r="AJ144" i="5"/>
  <c r="AJ145" i="5" s="1"/>
  <c r="AI122" i="5"/>
  <c r="AI123" i="5" s="1"/>
  <c r="AI148" i="5"/>
  <c r="AI1045" i="5"/>
  <c r="AI2091" i="5"/>
  <c r="AI2094" i="5" s="1"/>
  <c r="AI1270" i="5"/>
  <c r="AI1273" i="5" s="1"/>
  <c r="AI1285" i="5"/>
  <c r="AI1288" i="5" s="1"/>
  <c r="AE1051" i="5"/>
  <c r="AG1543" i="5"/>
  <c r="W659" i="5"/>
  <c r="V664" i="5"/>
  <c r="V666" i="5"/>
  <c r="AA442" i="5"/>
  <c r="Z444" i="5"/>
  <c r="AH1277" i="5"/>
  <c r="AI1277" i="5" s="1"/>
  <c r="AI8" i="5"/>
  <c r="AI8" i="2"/>
  <c r="AI9" i="1"/>
  <c r="AI9" i="5" s="1"/>
  <c r="AJ8" i="1"/>
  <c r="AG1244" i="5"/>
  <c r="AE357" i="5"/>
  <c r="AH1243" i="5"/>
  <c r="AH1240" i="5"/>
  <c r="X973" i="5"/>
  <c r="X994" i="5"/>
  <c r="Z1046" i="5"/>
  <c r="AA1042" i="5" s="1"/>
  <c r="Z1048" i="5"/>
  <c r="AD804" i="5"/>
  <c r="V2203" i="5"/>
  <c r="V2193" i="5"/>
  <c r="W2190" i="5" s="1"/>
  <c r="AH1867" i="5" a="1"/>
  <c r="AH1867" i="5" s="1"/>
  <c r="AG284" i="5"/>
  <c r="AG291" i="5"/>
  <c r="W427" i="5"/>
  <c r="V432" i="5"/>
  <c r="AH4" i="5"/>
  <c r="AH4" i="2"/>
  <c r="Z494" i="5"/>
  <c r="Z496" i="5"/>
  <c r="AH1261" i="5"/>
  <c r="AH1255" i="5"/>
  <c r="AF47" i="1"/>
  <c r="AE48" i="1"/>
  <c r="AE53" i="1" s="1"/>
  <c r="X989" i="5"/>
  <c r="X358" i="5"/>
  <c r="X359" i="5" s="1"/>
  <c r="W361" i="5"/>
  <c r="Z2212" i="5"/>
  <c r="Z2215" i="5" s="1"/>
  <c r="Y2217" i="5"/>
  <c r="W637" i="5"/>
  <c r="W2124" i="5"/>
  <c r="V2129" i="5"/>
  <c r="AF916" i="5"/>
  <c r="AF919" i="5"/>
  <c r="AF923" i="5"/>
  <c r="W1387" i="5"/>
  <c r="W1370" i="5"/>
  <c r="AG1258" i="5"/>
  <c r="AG1263" i="5"/>
  <c r="X967" i="5"/>
  <c r="Y964" i="5" s="1"/>
  <c r="X984" i="5"/>
  <c r="Y981" i="5" s="1"/>
  <c r="V519" i="5"/>
  <c r="W512" i="5"/>
  <c r="W515" i="5" s="1"/>
  <c r="AG1403" i="5"/>
  <c r="AG288" i="5"/>
  <c r="AA405" i="5"/>
  <c r="AH394" i="5"/>
  <c r="AH800" i="5" a="1"/>
  <c r="AH196" i="5"/>
  <c r="AI103" i="5"/>
  <c r="AH1172" i="5" a="1"/>
  <c r="AI2111" i="5" a="1"/>
  <c r="AH378" i="5"/>
  <c r="AH192" i="5" a="1"/>
  <c r="AH205" i="5" a="1"/>
  <c r="AI93" i="5"/>
  <c r="AH353" i="5"/>
  <c r="AH1789" i="5" a="1"/>
  <c r="AH455" i="5"/>
  <c r="AI98" i="5"/>
  <c r="AG588" i="5" a="1"/>
  <c r="AI2079" i="5" a="1"/>
  <c r="AH386" i="5"/>
  <c r="AH365" i="5"/>
  <c r="AH332" i="5" a="1"/>
  <c r="K1388" i="5"/>
  <c r="AH592" i="5"/>
  <c r="AH1846" i="5" a="1"/>
  <c r="AI94" i="5"/>
  <c r="AI104" i="5"/>
  <c r="AA2026" i="5" a="1"/>
  <c r="AH1928" i="5"/>
  <c r="AI159" i="5"/>
  <c r="AI1860" i="5"/>
  <c r="AI1572" i="5"/>
  <c r="AI1634" i="5"/>
  <c r="AI1660" i="5"/>
  <c r="AI465" i="5"/>
  <c r="AI1849" i="5"/>
  <c r="AI463" i="5"/>
  <c r="AI75" i="5"/>
  <c r="AI72" i="5"/>
  <c r="AI74" i="5"/>
  <c r="AI69" i="5"/>
  <c r="AI126" i="5"/>
  <c r="AI73" i="5"/>
  <c r="AI243" i="5"/>
  <c r="AI268" i="5"/>
  <c r="AI256" i="5"/>
  <c r="AI228" i="5"/>
  <c r="AI252" i="5"/>
  <c r="AI264" i="5"/>
  <c r="AI273" i="5"/>
  <c r="AI280" i="5"/>
  <c r="AI348" i="5"/>
  <c r="AI260" i="5"/>
  <c r="AI277" i="5"/>
  <c r="AI220" i="5"/>
  <c r="AI224" i="5" s="1" a="1"/>
  <c r="AI247" i="5"/>
  <c r="AI326" i="5"/>
  <c r="AI321" i="5"/>
  <c r="AI325" i="5"/>
  <c r="AI322" i="5"/>
  <c r="AI300" i="5"/>
  <c r="AI573" i="5"/>
  <c r="AI547" i="5"/>
  <c r="AI577" i="5"/>
  <c r="AI572" i="5"/>
  <c r="AI896" i="5"/>
  <c r="AI1063" i="5"/>
  <c r="AI1064" i="5" s="1" a="1"/>
  <c r="AI1077" i="5"/>
  <c r="AI1076" i="5"/>
  <c r="AI1072" i="5"/>
  <c r="AI1073" i="5" s="1" a="1"/>
  <c r="AI1081" i="5"/>
  <c r="AI1082" i="5" s="1" a="1"/>
  <c r="AI1174" i="5"/>
  <c r="AI1173" i="5" s="1" a="1"/>
  <c r="AI1185" i="5"/>
  <c r="AI1181" i="5"/>
  <c r="AI1177" i="5"/>
  <c r="AI1153" i="5"/>
  <c r="AI1154" i="5" s="1" a="1"/>
  <c r="AI1447" i="5"/>
  <c r="AI1456" i="5"/>
  <c r="AI1519" i="5"/>
  <c r="AI1520" i="5" s="1" a="1"/>
  <c r="AI1471" i="5"/>
  <c r="AI1511" i="5"/>
  <c r="AI1512" i="5" s="1" a="1"/>
  <c r="AI1472" i="5"/>
  <c r="AI1531" i="5"/>
  <c r="AI1552" i="5"/>
  <c r="AI1482" i="5"/>
  <c r="AI1631" i="5"/>
  <c r="AI1557" i="5"/>
  <c r="AI1645" i="5"/>
  <c r="AI1657" i="5"/>
  <c r="AI1564" i="5"/>
  <c r="AI1539" i="5"/>
  <c r="AI1698" i="5"/>
  <c r="AI1648" i="5"/>
  <c r="AI1857" i="5"/>
  <c r="AJ2107" i="5"/>
  <c r="AJ750" i="5" a="1"/>
  <c r="AH1598" i="5" a="1"/>
  <c r="AH622" i="5" a="1"/>
  <c r="AI100" i="5"/>
  <c r="AI99" i="5"/>
  <c r="AI1879" i="5" a="1"/>
  <c r="AG1515" i="5"/>
  <c r="AA1843" i="5" a="1"/>
  <c r="AH331" i="5" a="1"/>
  <c r="AH1585" i="5" a="1"/>
  <c r="AH188" i="5" a="1"/>
  <c r="AI95" i="5"/>
  <c r="AF352" i="5"/>
  <c r="AF1414" i="5"/>
  <c r="X2001" i="5" a="1"/>
  <c r="AI101" i="5"/>
  <c r="AI96" i="5"/>
  <c r="AI102" i="5"/>
  <c r="AI314" i="5" a="1"/>
  <c r="AH1178" i="5" a="1"/>
  <c r="AH1423" i="5"/>
  <c r="AG1172" i="5" a="1"/>
  <c r="AH216" i="5" a="1"/>
  <c r="AI1873" i="5"/>
  <c r="AI1870" i="5"/>
  <c r="AI1911" i="5"/>
  <c r="AH1182" i="5" a="1"/>
  <c r="AB403" i="5" a="1"/>
  <c r="AH1355" i="5"/>
  <c r="K1382" i="5"/>
  <c r="AH596" i="5"/>
  <c r="AH206" i="5" a="1"/>
  <c r="AH1186" i="5" a="1"/>
  <c r="AH490" i="5"/>
  <c r="AH1508" i="5" a="1"/>
  <c r="AB2022" i="5" a="1"/>
  <c r="AH1078" i="5" a="1"/>
  <c r="AH448" i="5"/>
  <c r="AG580" i="5" a="1"/>
  <c r="AH1213" i="5" a="1"/>
  <c r="AI746" i="5"/>
  <c r="AB410" i="5" a="1"/>
  <c r="AH1209" i="5" a="1"/>
  <c r="AH617" i="5" a="1"/>
  <c r="AH372" i="5"/>
  <c r="AH606" i="5" a="1"/>
  <c r="AI1893" i="5"/>
  <c r="AI97" i="5"/>
  <c r="AH351" i="5"/>
  <c r="AH910" i="5" a="1"/>
  <c r="AH215" i="5" a="1"/>
  <c r="AH1202" i="5" a="1"/>
  <c r="AH1201" i="5" a="1"/>
  <c r="AI232" i="5" a="1"/>
  <c r="AH1244" i="5" l="1"/>
  <c r="AI232" i="5"/>
  <c r="AH1201" i="5"/>
  <c r="AH1202" i="5"/>
  <c r="AH215" i="5"/>
  <c r="AH910" i="5"/>
  <c r="AH606" i="5"/>
  <c r="AH374" i="5"/>
  <c r="AH617" i="5"/>
  <c r="AH1209" i="5"/>
  <c r="AB410" i="5"/>
  <c r="AI755" i="5"/>
  <c r="AH1213" i="5"/>
  <c r="AG580" i="5"/>
  <c r="AH1078" i="5"/>
  <c r="AB2022" i="5"/>
  <c r="AH1508" i="5"/>
  <c r="AH1186" i="5"/>
  <c r="AH206" i="5"/>
  <c r="AB403" i="5"/>
  <c r="AH1182" i="5"/>
  <c r="AH216" i="5"/>
  <c r="AG1172" i="5"/>
  <c r="AH1178" i="5"/>
  <c r="AI314" i="5"/>
  <c r="AI315" i="5" s="1"/>
  <c r="X2001" i="5"/>
  <c r="AG354" i="5"/>
  <c r="AH188" i="5"/>
  <c r="AH1585" i="5"/>
  <c r="AH331" i="5"/>
  <c r="AA1843" i="5"/>
  <c r="AI1879" i="5"/>
  <c r="AH622" i="5"/>
  <c r="AH1598" i="5"/>
  <c r="AJ750" i="5"/>
  <c r="AJ2116" i="5"/>
  <c r="AI1542" i="5"/>
  <c r="AI1567" i="5"/>
  <c r="AI1558" i="5"/>
  <c r="AI1485" i="5"/>
  <c r="AI1553" i="5"/>
  <c r="AI1475" i="5"/>
  <c r="AI1512" i="5"/>
  <c r="AI1520" i="5"/>
  <c r="AI1459" i="5"/>
  <c r="AI1450" i="5"/>
  <c r="AI1154" i="5"/>
  <c r="AI1173" i="5"/>
  <c r="AI1082" i="5"/>
  <c r="AI1073" i="5"/>
  <c r="AI1064" i="5"/>
  <c r="AI578" i="5"/>
  <c r="AI574" i="5"/>
  <c r="AI327" i="5"/>
  <c r="AI224" i="5"/>
  <c r="AI269" i="5"/>
  <c r="AI283" i="5"/>
  <c r="AI274" i="5"/>
  <c r="AI287" i="5"/>
  <c r="AI261" i="5"/>
  <c r="AI257" i="5"/>
  <c r="AI265" i="5"/>
  <c r="AI248" i="5"/>
  <c r="AI129" i="5"/>
  <c r="AI470" i="5"/>
  <c r="AI471" i="5"/>
  <c r="AI1573" i="5"/>
  <c r="AI160" i="5"/>
  <c r="AA2026" i="5"/>
  <c r="AH1846" i="5"/>
  <c r="AH332" i="5"/>
  <c r="AI2079" i="5"/>
  <c r="AG588" i="5"/>
  <c r="AH1789" i="5"/>
  <c r="AI105" i="5"/>
  <c r="AH205" i="5"/>
  <c r="AH192" i="5"/>
  <c r="AI2111" i="5"/>
  <c r="AH1172" i="5"/>
  <c r="AH800" i="5"/>
  <c r="Y358" i="5"/>
  <c r="X361" i="5"/>
  <c r="AI1243" i="5"/>
  <c r="AI1240" i="5"/>
  <c r="AI1244" i="5" s="1"/>
  <c r="W519" i="5"/>
  <c r="X512" i="5"/>
  <c r="X515" i="5" s="1"/>
  <c r="W638" i="5"/>
  <c r="X633" i="5"/>
  <c r="AH1237" i="5"/>
  <c r="W662" i="5"/>
  <c r="AH212" i="5"/>
  <c r="Y986" i="5"/>
  <c r="Y989" i="5" s="1"/>
  <c r="Y983" i="5"/>
  <c r="AA2212" i="5"/>
  <c r="AA2215" i="5" s="1"/>
  <c r="Z2217" i="5"/>
  <c r="AH1245" i="5"/>
  <c r="AA2180" i="5"/>
  <c r="AB2175" i="5"/>
  <c r="AB2178" i="5" s="1"/>
  <c r="AE804" i="5"/>
  <c r="X1387" i="5"/>
  <c r="X1370" i="5"/>
  <c r="AA494" i="5"/>
  <c r="Y969" i="5"/>
  <c r="Y966" i="5"/>
  <c r="AH1226" i="5"/>
  <c r="AH1223" i="5"/>
  <c r="AH565" i="5"/>
  <c r="AH568" i="5" s="1"/>
  <c r="AG569" i="5"/>
  <c r="AB436" i="5"/>
  <c r="AB438" i="5" s="1"/>
  <c r="AG1245" i="5"/>
  <c r="V1809" i="5"/>
  <c r="AG1220" i="5"/>
  <c r="AA398" i="5"/>
  <c r="AB396" i="5"/>
  <c r="AA653" i="5"/>
  <c r="AB650" i="5"/>
  <c r="AB654" i="5" a="1"/>
  <c r="AB654" i="5" s="1"/>
  <c r="AH539" i="5"/>
  <c r="AH543" i="5" s="1"/>
  <c r="AG548" i="5"/>
  <c r="AG530" i="5"/>
  <c r="AH526" i="5" s="1"/>
  <c r="AH284" i="5"/>
  <c r="AH291" i="5"/>
  <c r="AA412" i="5"/>
  <c r="Y505" i="5"/>
  <c r="Y508" i="5" s="1"/>
  <c r="Y518" i="5"/>
  <c r="AG292" i="5"/>
  <c r="AG295" i="5"/>
  <c r="AH541" i="5"/>
  <c r="AH552" i="5" s="1"/>
  <c r="AH542" i="5"/>
  <c r="AJ3" i="5"/>
  <c r="AJ4" i="1"/>
  <c r="AJ3" i="2"/>
  <c r="AF810" i="5"/>
  <c r="AG2112" i="5"/>
  <c r="AF2113" i="5"/>
  <c r="AH767" i="5"/>
  <c r="AB674" i="5"/>
  <c r="AJ1" i="5"/>
  <c r="AJ1" i="2"/>
  <c r="AF1205" i="5"/>
  <c r="AB551" i="5"/>
  <c r="AB554" i="5" s="1"/>
  <c r="AA556" i="5"/>
  <c r="AG806" i="5"/>
  <c r="AG809" i="5"/>
  <c r="AB390" i="5"/>
  <c r="AB388" i="5"/>
  <c r="AB442" i="5"/>
  <c r="AA444" i="5"/>
  <c r="X992" i="5"/>
  <c r="AJ5" i="5"/>
  <c r="AJ5" i="2"/>
  <c r="AI1292" i="5"/>
  <c r="U1396" i="5"/>
  <c r="Z340" i="5"/>
  <c r="AB405" i="5"/>
  <c r="AI1867" i="5" a="1"/>
  <c r="AI1867" i="5" s="1"/>
  <c r="AK2" i="5"/>
  <c r="AL2" i="1"/>
  <c r="AK5" i="1"/>
  <c r="AK1" i="1"/>
  <c r="AK3" i="1"/>
  <c r="AK2" i="2"/>
  <c r="AK6" i="1"/>
  <c r="W2249" i="5"/>
  <c r="Z651" i="5"/>
  <c r="U1381" i="5"/>
  <c r="AB472" i="5"/>
  <c r="AB473" i="5" s="1"/>
  <c r="AH772" i="5"/>
  <c r="W2195" i="5"/>
  <c r="AJ8" i="2"/>
  <c r="AJ9" i="1"/>
  <c r="AJ9" i="5" s="1"/>
  <c r="AK8" i="1"/>
  <c r="AJ8" i="5"/>
  <c r="AI1052" i="5"/>
  <c r="AI1044" i="5"/>
  <c r="AG47" i="1"/>
  <c r="AF48" i="1"/>
  <c r="AH613" i="5"/>
  <c r="AJ6" i="2"/>
  <c r="AJ6" i="5"/>
  <c r="AB485" i="5"/>
  <c r="AB486" i="5" s="1"/>
  <c r="AI4" i="5"/>
  <c r="AI4" i="2"/>
  <c r="AE920" i="5"/>
  <c r="AE914" i="5"/>
  <c r="AA1442" i="5"/>
  <c r="AB1441" i="5"/>
  <c r="AA1437" i="5"/>
  <c r="AA1438" i="5" s="1"/>
  <c r="AC380" i="5"/>
  <c r="AF752" i="5"/>
  <c r="AA334" i="5"/>
  <c r="AH1461" i="5"/>
  <c r="AH1460" i="5"/>
  <c r="AH1258" i="5"/>
  <c r="AJ1638" i="5"/>
  <c r="AJ1639" i="5" s="1"/>
  <c r="AJ1534" i="5"/>
  <c r="AJ1417" i="5"/>
  <c r="AJ1418" i="5" s="1"/>
  <c r="AJ1420" i="5" s="1"/>
  <c r="AJ1252" i="5"/>
  <c r="AJ1427" i="5"/>
  <c r="AJ1428" i="5" s="1"/>
  <c r="AJ1430" i="5" s="1"/>
  <c r="AJ1234" i="5"/>
  <c r="AJ1235" i="5" s="1"/>
  <c r="AJ763" i="5"/>
  <c r="AJ764" i="5"/>
  <c r="AJ756" i="5"/>
  <c r="AJ757" i="5"/>
  <c r="AJ758" i="5"/>
  <c r="AJ759" i="5"/>
  <c r="AJ760" i="5"/>
  <c r="AJ761" i="5"/>
  <c r="AJ762" i="5"/>
  <c r="AJ184" i="5"/>
  <c r="AJ134" i="5"/>
  <c r="AJ135" i="5" s="1"/>
  <c r="AJ139" i="5"/>
  <c r="AJ140" i="5" s="1"/>
  <c r="AK144" i="5"/>
  <c r="AK145" i="5" s="1"/>
  <c r="AJ122" i="5"/>
  <c r="AJ123" i="5" s="1"/>
  <c r="AJ148" i="5"/>
  <c r="AJ2091" i="5"/>
  <c r="AJ2094" i="5" s="1"/>
  <c r="AJ1270" i="5"/>
  <c r="AJ1273" i="5" s="1"/>
  <c r="AJ1285" i="5"/>
  <c r="AJ1288" i="5" s="1"/>
  <c r="AJ1045" i="5"/>
  <c r="AI1839" i="5" a="1"/>
  <c r="AI1839" i="5" s="1"/>
  <c r="AI1788" i="5" a="1"/>
  <c r="AI1788" i="5" s="1"/>
  <c r="AI1654" i="5" a="1"/>
  <c r="AI1654" i="5" s="1"/>
  <c r="AI1592" i="5" a="1"/>
  <c r="AI1592" i="5" s="1"/>
  <c r="AI1593" i="5" s="1"/>
  <c r="AI1594" i="5" a="1"/>
  <c r="AI1594" i="5" s="1"/>
  <c r="AI1580" i="5" a="1"/>
  <c r="AI1580" i="5" s="1"/>
  <c r="AI1581" i="5" s="1"/>
  <c r="AI1597" i="5" a="1"/>
  <c r="AI1597" i="5" s="1"/>
  <c r="AI1584" i="5" a="1"/>
  <c r="AI1584" i="5" s="1"/>
  <c r="AI1663" i="5" a="1"/>
  <c r="AI1663" i="5" s="1"/>
  <c r="AI1499" i="5" a="1"/>
  <c r="AI1499" i="5" s="1"/>
  <c r="AI1500" i="5" s="1"/>
  <c r="AI1507" i="5" a="1"/>
  <c r="AI1507" i="5" s="1"/>
  <c r="AI1642" i="5" a="1"/>
  <c r="AI1642" i="5" s="1"/>
  <c r="AI1208" i="5" a="1"/>
  <c r="AI1208" i="5" s="1"/>
  <c r="AI1219" i="5" a="1"/>
  <c r="AI1219" i="5" s="1"/>
  <c r="AI1212" i="5" a="1"/>
  <c r="AI1212" i="5" s="1"/>
  <c r="AI911" i="5" a="1"/>
  <c r="AI911" i="5" s="1"/>
  <c r="AI801" i="5" a="1"/>
  <c r="AI801" i="5" s="1"/>
  <c r="AI661" i="5" a="1"/>
  <c r="AI661" i="5" s="1"/>
  <c r="AI652" i="5" a="1"/>
  <c r="AI652" i="5" s="1"/>
  <c r="AI635" i="5" a="1"/>
  <c r="AI635" i="5" s="1"/>
  <c r="AI620" i="5" a="1"/>
  <c r="AI620" i="5" s="1"/>
  <c r="AI591" i="5" a="1"/>
  <c r="AI591" i="5" s="1"/>
  <c r="AI621" i="5" a="1"/>
  <c r="AI621" i="5" s="1"/>
  <c r="AI610" i="5" a="1"/>
  <c r="AI610" i="5" s="1"/>
  <c r="AI613" i="5" s="1"/>
  <c r="AI611" i="5" a="1"/>
  <c r="AI611" i="5" s="1"/>
  <c r="AI595" i="5" a="1"/>
  <c r="AI595" i="5" s="1"/>
  <c r="AI628" i="5" a="1"/>
  <c r="AI628" i="5" s="1"/>
  <c r="AI629" i="5" s="1"/>
  <c r="AI612" i="5" a="1"/>
  <c r="AI612" i="5" s="1"/>
  <c r="AI616" i="5" a="1"/>
  <c r="AI616" i="5" s="1"/>
  <c r="AI603" i="5" a="1"/>
  <c r="AI603" i="5" s="1"/>
  <c r="AI604" i="5" a="1"/>
  <c r="AI604" i="5" s="1"/>
  <c r="AI605" i="5" a="1"/>
  <c r="AI605" i="5" s="1"/>
  <c r="AI449" i="5" a="1"/>
  <c r="AI449" i="5" s="1"/>
  <c r="AI454" i="5" a="1"/>
  <c r="AI454" i="5" s="1"/>
  <c r="AI532" i="5"/>
  <c r="AI587" i="5" a="1"/>
  <c r="AI587" i="5" s="1"/>
  <c r="AI544" i="5"/>
  <c r="AI491" i="5" a="1"/>
  <c r="AI491" i="5" s="1"/>
  <c r="AI417" i="5" a="1"/>
  <c r="AI417" i="5" s="1"/>
  <c r="AI409" i="5" a="1"/>
  <c r="AI409" i="5" s="1"/>
  <c r="AI395" i="5" a="1"/>
  <c r="AI395" i="5" s="1"/>
  <c r="AI347" i="5" a="1"/>
  <c r="AI347" i="5" s="1"/>
  <c r="AI387" i="5" a="1"/>
  <c r="AI387" i="5" s="1"/>
  <c r="AI366" i="5" a="1"/>
  <c r="AI366" i="5" s="1"/>
  <c r="AI402" i="5" a="1"/>
  <c r="AI402" i="5" s="1"/>
  <c r="AI373" i="5" a="1"/>
  <c r="AI373" i="5" s="1"/>
  <c r="AI379" i="5" a="1"/>
  <c r="AI379" i="5" s="1"/>
  <c r="AI210" i="5" a="1"/>
  <c r="AI210" i="5" s="1"/>
  <c r="AI200" i="5" a="1"/>
  <c r="AI200" i="5" s="1"/>
  <c r="AI191" i="5" a="1"/>
  <c r="AI191" i="5" s="1"/>
  <c r="AI174" i="5" a="1"/>
  <c r="AI174" i="5" s="1"/>
  <c r="AI171" i="5" a="1"/>
  <c r="AI171" i="5" s="1"/>
  <c r="AI167" i="5" a="1"/>
  <c r="AI167" i="5" s="1"/>
  <c r="AI168" i="5" s="1"/>
  <c r="AI177" i="5" a="1"/>
  <c r="AI177" i="5" s="1"/>
  <c r="AI180" i="5" a="1"/>
  <c r="AI180" i="5" s="1"/>
  <c r="AI187" i="5" a="1"/>
  <c r="AI187" i="5" s="1"/>
  <c r="AI211" i="5" a="1"/>
  <c r="AI211" i="5" s="1"/>
  <c r="AI201" i="5" a="1"/>
  <c r="AI201" i="5" s="1"/>
  <c r="AI195" i="5" a="1"/>
  <c r="AI195" i="5" s="1"/>
  <c r="AI115" i="5" a="1"/>
  <c r="AI115" i="5" s="1"/>
  <c r="AI116" i="5" a="1"/>
  <c r="AI116" i="5" s="1"/>
  <c r="AI114" i="5" s="1" a="1"/>
  <c r="AI114" i="5" s="1"/>
  <c r="AI155" i="5" a="1"/>
  <c r="AI155" i="5" s="1"/>
  <c r="AI151" i="5" a="1"/>
  <c r="AI151" i="5" s="1"/>
  <c r="AI117" i="5" a="1"/>
  <c r="AI117" i="5" s="1"/>
  <c r="AI163" i="5" a="1"/>
  <c r="AI163" i="5" s="1"/>
  <c r="AI109" i="5" a="1"/>
  <c r="AI109" i="5" s="1"/>
  <c r="AI110" i="5" a="1"/>
  <c r="AI110" i="5" s="1"/>
  <c r="AI108" i="5" s="1" a="1"/>
  <c r="AI108" i="5" s="1"/>
  <c r="AI111" i="5" a="1"/>
  <c r="AI111" i="5" s="1"/>
  <c r="X1008" i="5"/>
  <c r="X1005" i="5"/>
  <c r="L1373" i="5"/>
  <c r="V1375" i="5"/>
  <c r="V1376" i="5"/>
  <c r="W1373" i="5" s="1"/>
  <c r="V1374" i="5"/>
  <c r="AB1276" i="5"/>
  <c r="AA1278" i="5"/>
  <c r="AH1452" i="5"/>
  <c r="AH1451" i="5"/>
  <c r="AA1046" i="5"/>
  <c r="AB1042" i="5" s="1"/>
  <c r="AA1048" i="5"/>
  <c r="AJ1277" i="5"/>
  <c r="AE64" i="1"/>
  <c r="AD66" i="1"/>
  <c r="AD68" i="1" s="1"/>
  <c r="X518" i="5"/>
  <c r="AA390" i="5"/>
  <c r="AG751" i="5"/>
  <c r="W824" i="5"/>
  <c r="AI2098" i="5"/>
  <c r="X895" i="5"/>
  <c r="X899" i="5"/>
  <c r="AF357" i="5"/>
  <c r="AH1476" i="5"/>
  <c r="AH1477" i="5"/>
  <c r="AG919" i="5"/>
  <c r="AG916" i="5"/>
  <c r="AG923" i="5"/>
  <c r="AL788" i="5"/>
  <c r="AK790" i="5"/>
  <c r="AH130" i="5"/>
  <c r="AH1486" i="5"/>
  <c r="AH1487" i="5"/>
  <c r="AH2081" i="5"/>
  <c r="AH528" i="5"/>
  <c r="AH529" i="5"/>
  <c r="AH1051" i="5"/>
  <c r="W2127" i="5"/>
  <c r="AI1261" i="5"/>
  <c r="AI1255" i="5"/>
  <c r="AA1026" i="5"/>
  <c r="AB1022" i="5" s="1"/>
  <c r="AA1028" i="5"/>
  <c r="W933" i="5"/>
  <c r="AK1401" i="5"/>
  <c r="AJ1400" i="5"/>
  <c r="AJ1402" i="5"/>
  <c r="AB1291" i="5"/>
  <c r="AA1293" i="5"/>
  <c r="O1365" i="5"/>
  <c r="Y1368" i="5"/>
  <c r="Z1365" i="5" s="1"/>
  <c r="Y1367" i="5"/>
  <c r="Y1362" i="5"/>
  <c r="AH202" i="5"/>
  <c r="AH450" i="5"/>
  <c r="X1395" i="5"/>
  <c r="X1397" i="5" s="1"/>
  <c r="X1366" i="5"/>
  <c r="X1386" i="5" s="1"/>
  <c r="X1390" i="5" s="1"/>
  <c r="W2161" i="5"/>
  <c r="AA950" i="5"/>
  <c r="AB947" i="5" s="1"/>
  <c r="AA952" i="5"/>
  <c r="AF296" i="5"/>
  <c r="AI1403" i="5"/>
  <c r="AH492" i="5"/>
  <c r="AH741" i="5"/>
  <c r="AI739" i="5"/>
  <c r="AI416" i="5"/>
  <c r="AA2097" i="5"/>
  <c r="Z2099" i="5"/>
  <c r="AB367" i="5"/>
  <c r="AG1227" i="5"/>
  <c r="AH1227" i="5" s="1"/>
  <c r="AH1568" i="5"/>
  <c r="AF924" i="5"/>
  <c r="AI1535" i="5"/>
  <c r="X882" i="5"/>
  <c r="AA369" i="5"/>
  <c r="AG773" i="5"/>
  <c r="AH773" i="5" s="1"/>
  <c r="AH1262" i="5"/>
  <c r="AI1262" i="5" s="1"/>
  <c r="AH1543" i="5"/>
  <c r="AI1178" i="5" a="1"/>
  <c r="AH588" i="5" a="1"/>
  <c r="AI1585" i="5" a="1"/>
  <c r="AI622" i="5" a="1"/>
  <c r="AI1182" i="5" a="1"/>
  <c r="AI1186" i="5" a="1"/>
  <c r="AJ2079" i="5" a="1"/>
  <c r="K1205" i="5"/>
  <c r="AJ100" i="5"/>
  <c r="AJ99" i="5"/>
  <c r="AI216" i="5" a="1"/>
  <c r="AI386" i="5"/>
  <c r="W2125" i="5" a="1"/>
  <c r="AI1423" i="5"/>
  <c r="AI188" i="5" a="1"/>
  <c r="AI1172" i="5" a="1"/>
  <c r="AG352" i="5"/>
  <c r="AG1414" i="5"/>
  <c r="AJ95" i="5"/>
  <c r="AJ94" i="5"/>
  <c r="AI1508" i="5" a="1"/>
  <c r="AI596" i="5"/>
  <c r="AI206" i="5" a="1"/>
  <c r="AI365" i="5"/>
  <c r="AI353" i="5"/>
  <c r="AC403" i="5" a="1"/>
  <c r="AI196" i="5"/>
  <c r="AH1515" i="5"/>
  <c r="K1396" i="5"/>
  <c r="K1381" i="5"/>
  <c r="AJ101" i="5"/>
  <c r="AI1209" i="5" a="1"/>
  <c r="AI1928" i="5"/>
  <c r="AJ104" i="5"/>
  <c r="AI1078" i="5" a="1"/>
  <c r="W429" i="5"/>
  <c r="AJ159" i="5"/>
  <c r="AJ1572" i="5"/>
  <c r="AJ1634" i="5"/>
  <c r="AJ1660" i="5"/>
  <c r="AJ1860" i="5"/>
  <c r="AJ465" i="5"/>
  <c r="AJ1849" i="5"/>
  <c r="AJ463" i="5"/>
  <c r="AJ69" i="5"/>
  <c r="AJ75" i="5"/>
  <c r="AJ72" i="5"/>
  <c r="AJ74" i="5"/>
  <c r="AJ126" i="5"/>
  <c r="AJ73" i="5"/>
  <c r="AJ220" i="5"/>
  <c r="AJ224" i="5" s="1" a="1"/>
  <c r="AJ247" i="5"/>
  <c r="AJ243" i="5"/>
  <c r="AJ268" i="5"/>
  <c r="AJ256" i="5"/>
  <c r="AJ228" i="5"/>
  <c r="AJ252" i="5"/>
  <c r="AJ264" i="5"/>
  <c r="AJ273" i="5"/>
  <c r="AJ280" i="5"/>
  <c r="AJ300" i="5"/>
  <c r="AJ260" i="5"/>
  <c r="AJ277" i="5"/>
  <c r="AJ348" i="5"/>
  <c r="AJ326" i="5"/>
  <c r="AJ321" i="5"/>
  <c r="AJ325" i="5"/>
  <c r="AJ322" i="5"/>
  <c r="AJ573" i="5"/>
  <c r="AJ547" i="5"/>
  <c r="AJ577" i="5"/>
  <c r="AJ572" i="5"/>
  <c r="AJ896" i="5"/>
  <c r="AJ1081" i="5"/>
  <c r="AJ1082" i="5" s="1" a="1"/>
  <c r="AJ1077" i="5"/>
  <c r="AJ1076" i="5"/>
  <c r="AJ1072" i="5"/>
  <c r="AJ1073" i="5" s="1" a="1"/>
  <c r="AJ1063" i="5"/>
  <c r="AJ1064" i="5" s="1" a="1"/>
  <c r="AJ1174" i="5"/>
  <c r="AJ1173" i="5" s="1" a="1"/>
  <c r="AJ1185" i="5"/>
  <c r="AJ1181" i="5"/>
  <c r="AJ1177" i="5"/>
  <c r="AJ1153" i="5"/>
  <c r="AJ1154" i="5" s="1" a="1"/>
  <c r="AJ1472" i="5"/>
  <c r="AJ1511" i="5"/>
  <c r="AJ1512" i="5" s="1" a="1"/>
  <c r="AJ1447" i="5"/>
  <c r="AJ1456" i="5"/>
  <c r="AJ1519" i="5"/>
  <c r="AJ1520" i="5" s="1" a="1"/>
  <c r="AJ1471" i="5"/>
  <c r="AJ1531" i="5"/>
  <c r="AJ1552" i="5"/>
  <c r="AJ1482" i="5"/>
  <c r="AJ1631" i="5"/>
  <c r="AJ1557" i="5"/>
  <c r="AJ1645" i="5"/>
  <c r="AJ1564" i="5"/>
  <c r="AJ1539" i="5"/>
  <c r="AJ1657" i="5"/>
  <c r="AJ1698" i="5"/>
  <c r="AJ1648" i="5"/>
  <c r="AJ1857" i="5"/>
  <c r="AJ96" i="5"/>
  <c r="AI617" i="5" a="1"/>
  <c r="L1172" i="5"/>
  <c r="AI1213" i="5" a="1"/>
  <c r="AI606" i="5" a="1"/>
  <c r="AJ2111" i="5" a="1"/>
  <c r="AJ102" i="5"/>
  <c r="AI910" i="5" a="1"/>
  <c r="W852" i="5"/>
  <c r="AI1355" i="5"/>
  <c r="AI800" i="5" a="1"/>
  <c r="AI215" i="5" a="1"/>
  <c r="AI205" i="5" a="1"/>
  <c r="AI448" i="5"/>
  <c r="AH580" i="5" a="1"/>
  <c r="AC410" i="5" a="1"/>
  <c r="AJ314" i="5" a="1"/>
  <c r="AJ1893" i="5"/>
  <c r="AJ746" i="5"/>
  <c r="AJ97" i="5"/>
  <c r="AI490" i="5"/>
  <c r="AJ1911" i="5"/>
  <c r="AI1789" i="5" a="1"/>
  <c r="AK2107" i="5"/>
  <c r="AK750" i="5" a="1"/>
  <c r="AI455" i="5"/>
  <c r="AI192" i="5" a="1"/>
  <c r="AI394" i="5"/>
  <c r="AI332" i="5" a="1"/>
  <c r="AI372" i="5"/>
  <c r="AI351" i="5"/>
  <c r="AE1980" i="5" a="1"/>
  <c r="AJ1873" i="5"/>
  <c r="AJ1870" i="5"/>
  <c r="AJ103" i="5"/>
  <c r="AI1202" i="5" a="1"/>
  <c r="AI1201" i="5" a="1"/>
  <c r="K1374" i="5"/>
  <c r="AC2022" i="5" a="1"/>
  <c r="AI331" i="5" a="1"/>
  <c r="W838" i="5"/>
  <c r="AJ98" i="5"/>
  <c r="AB1843" i="5" a="1"/>
  <c r="AB2026" i="5" a="1"/>
  <c r="AJ1879" i="5" a="1"/>
  <c r="AJ93" i="5"/>
  <c r="AI1598" i="5" a="1"/>
  <c r="AI592" i="5"/>
  <c r="AI1846" i="5" a="1"/>
  <c r="AI378" i="5"/>
  <c r="AJ232" i="5" a="1"/>
  <c r="AJ2098" i="5" l="1"/>
  <c r="AJ232" i="5"/>
  <c r="AI1846" i="5"/>
  <c r="AI1598" i="5"/>
  <c r="AJ105" i="5"/>
  <c r="AJ1879" i="5"/>
  <c r="AB2026" i="5"/>
  <c r="AB1843" i="5"/>
  <c r="W840" i="5"/>
  <c r="AI331" i="5"/>
  <c r="AC2022" i="5"/>
  <c r="AI1201" i="5"/>
  <c r="AI1202" i="5"/>
  <c r="AE1980" i="5"/>
  <c r="AI374" i="5"/>
  <c r="AI332" i="5"/>
  <c r="AI192" i="5"/>
  <c r="AK750" i="5"/>
  <c r="AK2116" i="5"/>
  <c r="AI1789" i="5"/>
  <c r="AJ755" i="5"/>
  <c r="AJ314" i="5"/>
  <c r="AC410" i="5"/>
  <c r="AH580" i="5"/>
  <c r="AI205" i="5"/>
  <c r="AI215" i="5"/>
  <c r="AI800" i="5"/>
  <c r="AB853" i="5"/>
  <c r="W854" i="5"/>
  <c r="AI910" i="5"/>
  <c r="AJ2111" i="5"/>
  <c r="AI606" i="5"/>
  <c r="AI1213" i="5"/>
  <c r="AI617" i="5"/>
  <c r="AJ1542" i="5"/>
  <c r="AJ1567" i="5"/>
  <c r="AJ1558" i="5"/>
  <c r="AJ1485" i="5"/>
  <c r="AJ1553" i="5"/>
  <c r="AJ1520" i="5"/>
  <c r="AJ1459" i="5"/>
  <c r="AJ1450" i="5"/>
  <c r="AJ1512" i="5"/>
  <c r="AJ1475" i="5"/>
  <c r="AJ1154" i="5"/>
  <c r="AJ1173" i="5"/>
  <c r="AJ1064" i="5"/>
  <c r="AJ1073" i="5"/>
  <c r="AJ1082" i="5"/>
  <c r="AJ578" i="5"/>
  <c r="AJ574" i="5"/>
  <c r="AJ327" i="5"/>
  <c r="AJ269" i="5"/>
  <c r="AJ315" i="5"/>
  <c r="AJ283" i="5"/>
  <c r="AJ274" i="5"/>
  <c r="AJ287" i="5"/>
  <c r="AJ288" i="5" s="1"/>
  <c r="AJ261" i="5"/>
  <c r="AJ257" i="5"/>
  <c r="AJ265" i="5"/>
  <c r="AJ248" i="5"/>
  <c r="AJ224" i="5"/>
  <c r="AJ129" i="5"/>
  <c r="AJ470" i="5"/>
  <c r="AJ471" i="5"/>
  <c r="AJ1573" i="5"/>
  <c r="AJ160" i="5"/>
  <c r="W430" i="5"/>
  <c r="AI1078" i="5"/>
  <c r="AI1209" i="5"/>
  <c r="AC403" i="5"/>
  <c r="AI206" i="5"/>
  <c r="AI1508" i="5"/>
  <c r="AH354" i="5"/>
  <c r="AI1172" i="5"/>
  <c r="AI188" i="5"/>
  <c r="W2125" i="5"/>
  <c r="AI216" i="5"/>
  <c r="AJ2079" i="5"/>
  <c r="AI1186" i="5"/>
  <c r="AI1182" i="5"/>
  <c r="AI622" i="5"/>
  <c r="AI1585" i="5"/>
  <c r="AH588" i="5"/>
  <c r="AI1178" i="5"/>
  <c r="AI492" i="5"/>
  <c r="AK3" i="2"/>
  <c r="AK3" i="5"/>
  <c r="AK4" i="1"/>
  <c r="AI541" i="5"/>
  <c r="AI552" i="5" s="1"/>
  <c r="AI542" i="5"/>
  <c r="AJ1261" i="5"/>
  <c r="AJ1255" i="5"/>
  <c r="AJ1262" i="5" s="1"/>
  <c r="AK8" i="2"/>
  <c r="AK8" i="5"/>
  <c r="AK9" i="1"/>
  <c r="AK9" i="5" s="1"/>
  <c r="AL8" i="1"/>
  <c r="AK1" i="5"/>
  <c r="AK1" i="2"/>
  <c r="AC674" i="5"/>
  <c r="AH292" i="5"/>
  <c r="AH295" i="5"/>
  <c r="W663" i="5"/>
  <c r="AI1452" i="5"/>
  <c r="AI1451" i="5"/>
  <c r="AK1400" i="5"/>
  <c r="AK1402" i="5"/>
  <c r="AL1401" i="5"/>
  <c r="AJ1867" i="5" a="1"/>
  <c r="AJ1867" i="5" s="1"/>
  <c r="AK5" i="2"/>
  <c r="AK5" i="5"/>
  <c r="AI1461" i="5"/>
  <c r="AI1460" i="5"/>
  <c r="X897" i="5"/>
  <c r="Y894" i="5" s="1"/>
  <c r="AC1276" i="5"/>
  <c r="AB1278" i="5"/>
  <c r="W2165" i="5"/>
  <c r="W2158" i="5" s="1"/>
  <c r="W934" i="5"/>
  <c r="X932" i="5" s="1"/>
  <c r="W1375" i="5"/>
  <c r="W1376" i="5"/>
  <c r="X1373" i="5" s="1"/>
  <c r="M1373" i="5"/>
  <c r="W1374" i="5"/>
  <c r="AI529" i="5"/>
  <c r="AI528" i="5"/>
  <c r="AJ1535" i="5"/>
  <c r="AL1" i="1"/>
  <c r="AM2" i="1"/>
  <c r="AL5" i="1"/>
  <c r="AL6" i="1" s="1"/>
  <c r="AL3" i="1"/>
  <c r="AL2" i="2"/>
  <c r="AL2" i="5"/>
  <c r="AC442" i="5"/>
  <c r="AB444" i="5"/>
  <c r="AH530" i="5"/>
  <c r="AI526" i="5" s="1"/>
  <c r="W2199" i="5"/>
  <c r="W2192" i="5" s="1"/>
  <c r="AK1638" i="5"/>
  <c r="AK1639" i="5" s="1"/>
  <c r="AK1534" i="5"/>
  <c r="AK1427" i="5"/>
  <c r="AK1428" i="5" s="1"/>
  <c r="AK1430" i="5" s="1"/>
  <c r="AK1252" i="5"/>
  <c r="AK1417" i="5"/>
  <c r="AK1418" i="5" s="1"/>
  <c r="AK1420" i="5" s="1"/>
  <c r="AK1234" i="5"/>
  <c r="AK1235" i="5" s="1"/>
  <c r="AK764" i="5"/>
  <c r="AK756" i="5"/>
  <c r="AK757" i="5"/>
  <c r="AK758" i="5"/>
  <c r="AK759" i="5"/>
  <c r="AK760" i="5"/>
  <c r="AK761" i="5"/>
  <c r="AK762" i="5"/>
  <c r="AK763" i="5"/>
  <c r="AK184" i="5"/>
  <c r="AK134" i="5"/>
  <c r="AK135" i="5" s="1"/>
  <c r="AK139" i="5"/>
  <c r="AK140" i="5" s="1"/>
  <c r="AL144" i="5"/>
  <c r="AL145" i="5" s="1"/>
  <c r="AK122" i="5"/>
  <c r="AK123" i="5" s="1"/>
  <c r="AK148" i="5"/>
  <c r="AK1270" i="5"/>
  <c r="AK1273" i="5" s="1"/>
  <c r="AK1285" i="5"/>
  <c r="AK1288" i="5" s="1"/>
  <c r="AK1045" i="5"/>
  <c r="AK2091" i="5"/>
  <c r="AK2094" i="5" s="1"/>
  <c r="AC388" i="5"/>
  <c r="AC390" i="5" s="1"/>
  <c r="AH2112" i="5"/>
  <c r="AG2113" i="5"/>
  <c r="AG553" i="5"/>
  <c r="AC436" i="5"/>
  <c r="AC438" i="5" s="1"/>
  <c r="Y359" i="5"/>
  <c r="AG357" i="5"/>
  <c r="Y992" i="5"/>
  <c r="Z992" i="5"/>
  <c r="AG752" i="5"/>
  <c r="AI450" i="5"/>
  <c r="AF803" i="5"/>
  <c r="AI539" i="5"/>
  <c r="AH548" i="5"/>
  <c r="AB2180" i="5"/>
  <c r="AC2175" i="5"/>
  <c r="AC2178" i="5" s="1"/>
  <c r="AH806" i="5"/>
  <c r="AH809" i="5"/>
  <c r="AI130" i="5"/>
  <c r="AI1477" i="5"/>
  <c r="AI1476" i="5"/>
  <c r="AI767" i="5"/>
  <c r="AK6" i="5"/>
  <c r="AK6" i="2"/>
  <c r="AF913" i="5"/>
  <c r="AB950" i="5"/>
  <c r="AC947" i="5" s="1"/>
  <c r="AB952" i="5"/>
  <c r="W828" i="5"/>
  <c r="W821" i="5" s="1"/>
  <c r="AC485" i="5"/>
  <c r="AC486" i="5"/>
  <c r="AG774" i="5"/>
  <c r="AH751" i="5" s="1"/>
  <c r="AB653" i="5"/>
  <c r="AC650" i="5"/>
  <c r="AC654" i="5" a="1"/>
  <c r="AC654" i="5" s="1"/>
  <c r="AB412" i="5"/>
  <c r="V1388" i="5"/>
  <c r="V1378" i="5"/>
  <c r="AB1028" i="5"/>
  <c r="AB1026" i="5"/>
  <c r="AC1022" i="5" s="1"/>
  <c r="AI202" i="5"/>
  <c r="AC367" i="5"/>
  <c r="AI212" i="5"/>
  <c r="AB369" i="5"/>
  <c r="AM788" i="5"/>
  <c r="AL790" i="5"/>
  <c r="AJ1044" i="5"/>
  <c r="AJ1052" i="5"/>
  <c r="AI772" i="5"/>
  <c r="AH774" i="5"/>
  <c r="AI751" i="5" s="1"/>
  <c r="AI752" i="5" s="1"/>
  <c r="AG810" i="5"/>
  <c r="AG803" i="5" s="1"/>
  <c r="AI565" i="5"/>
  <c r="AI568" i="5" s="1"/>
  <c r="AH569" i="5"/>
  <c r="X636" i="5"/>
  <c r="AI1486" i="5"/>
  <c r="AI1487" i="5"/>
  <c r="AJ4" i="2"/>
  <c r="AJ4" i="5"/>
  <c r="AF64" i="1"/>
  <c r="AE66" i="1"/>
  <c r="AE68" i="1" s="1"/>
  <c r="X1013" i="5"/>
  <c r="AI1226" i="5"/>
  <c r="AI1223" i="5"/>
  <c r="AI1227" i="5" s="1"/>
  <c r="AC472" i="5"/>
  <c r="AC473" i="5" s="1"/>
  <c r="AJ1839" i="5" a="1"/>
  <c r="AJ1839" i="5" s="1"/>
  <c r="AJ1788" i="5" a="1"/>
  <c r="AJ1788" i="5" s="1"/>
  <c r="AJ1663" i="5" a="1"/>
  <c r="AJ1663" i="5" s="1"/>
  <c r="AJ1592" i="5" a="1"/>
  <c r="AJ1592" i="5" s="1"/>
  <c r="AJ1593" i="5" s="1"/>
  <c r="AJ1594" i="5" a="1"/>
  <c r="AJ1594" i="5" s="1"/>
  <c r="AJ1580" i="5" a="1"/>
  <c r="AJ1580" i="5" s="1"/>
  <c r="AJ1581" i="5" s="1"/>
  <c r="AJ1597" i="5" a="1"/>
  <c r="AJ1597" i="5" s="1"/>
  <c r="AJ1584" i="5" a="1"/>
  <c r="AJ1584" i="5" s="1"/>
  <c r="AJ1654" i="5" a="1"/>
  <c r="AJ1654" i="5" s="1"/>
  <c r="AJ1507" i="5" a="1"/>
  <c r="AJ1507" i="5" s="1"/>
  <c r="AJ1642" i="5" a="1"/>
  <c r="AJ1642" i="5" s="1"/>
  <c r="AJ1499" i="5" a="1"/>
  <c r="AJ1499" i="5" s="1"/>
  <c r="AJ1500" i="5" s="1"/>
  <c r="AJ1208" i="5" a="1"/>
  <c r="AJ1208" i="5" s="1"/>
  <c r="AJ1219" i="5" a="1"/>
  <c r="AJ1219" i="5" s="1"/>
  <c r="AJ1212" i="5" a="1"/>
  <c r="AJ1212" i="5" s="1"/>
  <c r="AJ911" i="5" a="1"/>
  <c r="AJ911" i="5" s="1"/>
  <c r="AJ801" i="5" a="1"/>
  <c r="AJ801" i="5" s="1"/>
  <c r="AJ661" i="5" a="1"/>
  <c r="AJ661" i="5" s="1"/>
  <c r="AJ652" i="5" a="1"/>
  <c r="AJ652" i="5" s="1"/>
  <c r="AJ635" i="5" a="1"/>
  <c r="AJ635" i="5" s="1"/>
  <c r="AJ620" i="5" a="1"/>
  <c r="AJ620" i="5" s="1"/>
  <c r="AJ591" i="5" a="1"/>
  <c r="AJ591" i="5" s="1"/>
  <c r="AJ621" i="5" a="1"/>
  <c r="AJ621" i="5" s="1"/>
  <c r="AJ610" i="5" a="1"/>
  <c r="AJ610" i="5" s="1"/>
  <c r="AJ611" i="5" a="1"/>
  <c r="AJ611" i="5" s="1"/>
  <c r="AJ595" i="5" a="1"/>
  <c r="AJ595" i="5" s="1"/>
  <c r="AJ628" i="5" a="1"/>
  <c r="AJ628" i="5" s="1"/>
  <c r="AJ629" i="5" s="1"/>
  <c r="AJ612" i="5" a="1"/>
  <c r="AJ612" i="5" s="1"/>
  <c r="AJ616" i="5" a="1"/>
  <c r="AJ616" i="5" s="1"/>
  <c r="AJ603" i="5" a="1"/>
  <c r="AJ603" i="5" s="1"/>
  <c r="AJ604" i="5" a="1"/>
  <c r="AJ604" i="5" s="1"/>
  <c r="AJ605" i="5" a="1"/>
  <c r="AJ605" i="5" s="1"/>
  <c r="AJ587" i="5" a="1"/>
  <c r="AJ587" i="5" s="1"/>
  <c r="AJ532" i="5"/>
  <c r="AJ544" i="5"/>
  <c r="AJ491" i="5" a="1"/>
  <c r="AJ491" i="5" s="1"/>
  <c r="AJ449" i="5" a="1"/>
  <c r="AJ449" i="5" s="1"/>
  <c r="AJ417" i="5" a="1"/>
  <c r="AJ417" i="5" s="1"/>
  <c r="AJ409" i="5" a="1"/>
  <c r="AJ409" i="5" s="1"/>
  <c r="AJ395" i="5" a="1"/>
  <c r="AJ395" i="5" s="1"/>
  <c r="AJ454" i="5" a="1"/>
  <c r="AJ454" i="5" s="1"/>
  <c r="AJ347" i="5" a="1"/>
  <c r="AJ347" i="5" s="1"/>
  <c r="AJ387" i="5" a="1"/>
  <c r="AJ387" i="5" s="1"/>
  <c r="AJ366" i="5" a="1"/>
  <c r="AJ366" i="5" s="1"/>
  <c r="AJ402" i="5" a="1"/>
  <c r="AJ402" i="5" s="1"/>
  <c r="AJ373" i="5" a="1"/>
  <c r="AJ373" i="5" s="1"/>
  <c r="AJ379" i="5" a="1"/>
  <c r="AJ379" i="5" s="1"/>
  <c r="AJ174" i="5" a="1"/>
  <c r="AJ174" i="5" s="1"/>
  <c r="AJ171" i="5" a="1"/>
  <c r="AJ171" i="5" s="1"/>
  <c r="AJ167" i="5" a="1"/>
  <c r="AJ167" i="5" s="1"/>
  <c r="AJ168" i="5" s="1"/>
  <c r="AJ180" i="5" a="1"/>
  <c r="AJ180" i="5" s="1"/>
  <c r="AJ187" i="5" a="1"/>
  <c r="AJ187" i="5" s="1"/>
  <c r="AJ211" i="5" a="1"/>
  <c r="AJ211" i="5" s="1"/>
  <c r="AJ201" i="5" a="1"/>
  <c r="AJ201" i="5" s="1"/>
  <c r="AJ195" i="5" a="1"/>
  <c r="AJ195" i="5" s="1"/>
  <c r="AJ210" i="5" a="1"/>
  <c r="AJ210" i="5" s="1"/>
  <c r="AJ200" i="5" a="1"/>
  <c r="AJ200" i="5" s="1"/>
  <c r="AJ177" i="5" a="1"/>
  <c r="AJ177" i="5" s="1"/>
  <c r="AJ116" i="5" a="1"/>
  <c r="AJ116" i="5" s="1"/>
  <c r="AJ114" i="5" s="1" a="1"/>
  <c r="AJ114" i="5" s="1"/>
  <c r="AJ155" i="5" a="1"/>
  <c r="AJ155" i="5" s="1"/>
  <c r="AJ151" i="5" a="1"/>
  <c r="AJ151" i="5" s="1"/>
  <c r="AJ117" i="5" a="1"/>
  <c r="AJ117" i="5" s="1"/>
  <c r="AJ163" i="5" a="1"/>
  <c r="AJ163" i="5" s="1"/>
  <c r="AJ109" i="5" a="1"/>
  <c r="AJ109" i="5" s="1"/>
  <c r="AJ110" i="5" a="1"/>
  <c r="AJ110" i="5" s="1"/>
  <c r="AJ108" i="5" s="1" a="1"/>
  <c r="AJ108" i="5" s="1"/>
  <c r="AJ111" i="5" a="1"/>
  <c r="AJ111" i="5" s="1"/>
  <c r="AJ191" i="5" a="1"/>
  <c r="AJ191" i="5" s="1"/>
  <c r="AJ115" i="5" a="1"/>
  <c r="AJ115" i="5" s="1"/>
  <c r="AH1220" i="5"/>
  <c r="Y512" i="5"/>
  <c r="Y515" i="5" s="1"/>
  <c r="X519" i="5"/>
  <c r="AI1568" i="5"/>
  <c r="AB2097" i="5"/>
  <c r="AA2099" i="5"/>
  <c r="Y1387" i="5"/>
  <c r="Y1370" i="5"/>
  <c r="AI1258" i="5"/>
  <c r="Y1004" i="5"/>
  <c r="X1011" i="5"/>
  <c r="AB330" i="5"/>
  <c r="AA335" i="5"/>
  <c r="AA337" i="5"/>
  <c r="AA338" i="5"/>
  <c r="AA341" i="5" s="1"/>
  <c r="U1389" i="5"/>
  <c r="AA651" i="5"/>
  <c r="AH1228" i="5"/>
  <c r="AI1543" i="5"/>
  <c r="AI741" i="5"/>
  <c r="AJ739" i="5"/>
  <c r="Z1367" i="5"/>
  <c r="P1365" i="5"/>
  <c r="Z1362" i="5"/>
  <c r="Z1368" i="5"/>
  <c r="AA1365" i="5" s="1"/>
  <c r="AI1263" i="5"/>
  <c r="X1006" i="5"/>
  <c r="Y1002" i="5" s="1"/>
  <c r="AF53" i="1"/>
  <c r="Z655" i="5"/>
  <c r="AJ1292" i="5"/>
  <c r="AK1292" i="5" s="1"/>
  <c r="AC551" i="5"/>
  <c r="AC554" i="5" s="1"/>
  <c r="AB556" i="5"/>
  <c r="AB398" i="5"/>
  <c r="AC396" i="5"/>
  <c r="Y973" i="5"/>
  <c r="AB2212" i="5"/>
  <c r="AB2215" i="5" s="1"/>
  <c r="AA2217" i="5"/>
  <c r="AC405" i="5"/>
  <c r="AH916" i="5"/>
  <c r="AH919" i="5"/>
  <c r="AH923" i="5"/>
  <c r="Y1395" i="5"/>
  <c r="Y1397" i="5" s="1"/>
  <c r="Y1366" i="5"/>
  <c r="Y1386" i="5" s="1"/>
  <c r="Y1390" i="5" s="1"/>
  <c r="AB1046" i="5"/>
  <c r="AC1042" i="5" s="1"/>
  <c r="AB1048" i="5"/>
  <c r="AD380" i="5"/>
  <c r="AD382" i="5" s="1"/>
  <c r="AH47" i="1"/>
  <c r="AG48" i="1"/>
  <c r="AG53" i="1" s="1"/>
  <c r="W2246" i="5"/>
  <c r="AG1228" i="5"/>
  <c r="Y994" i="5"/>
  <c r="AI1237" i="5"/>
  <c r="AI284" i="5"/>
  <c r="AI291" i="5"/>
  <c r="AG924" i="5"/>
  <c r="AG913" i="5" s="1"/>
  <c r="AI773" i="5"/>
  <c r="X2124" i="5"/>
  <c r="W2129" i="5"/>
  <c r="AH1263" i="5"/>
  <c r="AC382" i="5"/>
  <c r="AI1051" i="5"/>
  <c r="AG296" i="5"/>
  <c r="Y967" i="5"/>
  <c r="Z964" i="5" s="1"/>
  <c r="AI2081" i="5"/>
  <c r="AB494" i="5"/>
  <c r="AB496" i="5" s="1"/>
  <c r="Y984" i="5"/>
  <c r="Z981" i="5" s="1"/>
  <c r="AI1245" i="5"/>
  <c r="AH1203" i="5"/>
  <c r="AH1205" i="5" s="1"/>
  <c r="X883" i="5"/>
  <c r="Y881" i="5" s="1"/>
  <c r="Y885" i="5" s="1"/>
  <c r="AC1291" i="5"/>
  <c r="AB1293" i="5"/>
  <c r="AJ1243" i="5"/>
  <c r="AJ1240" i="5"/>
  <c r="AC1441" i="5"/>
  <c r="AB1442" i="5"/>
  <c r="AB1437" i="5" s="1"/>
  <c r="AB1438" i="5" s="1"/>
  <c r="AJ416" i="5"/>
  <c r="Z505" i="5"/>
  <c r="Z508" i="5" s="1"/>
  <c r="Z518" i="5" s="1"/>
  <c r="V1810" i="5"/>
  <c r="W1806" i="5"/>
  <c r="AA496" i="5"/>
  <c r="AI288" i="5"/>
  <c r="AJ1186" i="5" a="1"/>
  <c r="AD403" i="5" a="1"/>
  <c r="AK1873" i="5"/>
  <c r="AK1870" i="5"/>
  <c r="AJ490" i="5"/>
  <c r="AJ1202" i="5" a="1"/>
  <c r="AJ1172" i="5" a="1"/>
  <c r="AJ448" i="5"/>
  <c r="AK103" i="5"/>
  <c r="AJ188" i="5" a="1"/>
  <c r="AJ206" i="5" a="1"/>
  <c r="AK98" i="5"/>
  <c r="AK314" i="5" a="1"/>
  <c r="AJ1078" i="5" a="1"/>
  <c r="AC2026" i="5" a="1"/>
  <c r="AD410" i="5" a="1"/>
  <c r="AI580" i="5" a="1"/>
  <c r="AJ1585" i="5" a="1"/>
  <c r="AJ622" i="5" a="1"/>
  <c r="AJ196" i="5"/>
  <c r="AJ378" i="5"/>
  <c r="AC1843" i="5" a="1"/>
  <c r="AK104" i="5"/>
  <c r="AJ215" i="5" a="1"/>
  <c r="K1389" i="5"/>
  <c r="AK1572" i="5"/>
  <c r="AK1634" i="5"/>
  <c r="AK1660" i="5"/>
  <c r="AK1860" i="5"/>
  <c r="AK465" i="5"/>
  <c r="AK1849" i="5"/>
  <c r="AK463" i="5"/>
  <c r="AK159" i="5"/>
  <c r="AK73" i="5"/>
  <c r="AK75" i="5"/>
  <c r="AK72" i="5"/>
  <c r="AK74" i="5"/>
  <c r="AK69" i="5"/>
  <c r="AK126" i="5"/>
  <c r="AK277" i="5"/>
  <c r="AK220" i="5"/>
  <c r="AK224" i="5" s="1" a="1"/>
  <c r="AK247" i="5"/>
  <c r="AK243" i="5"/>
  <c r="AK268" i="5"/>
  <c r="AK256" i="5"/>
  <c r="AK228" i="5"/>
  <c r="AK252" i="5"/>
  <c r="AK264" i="5"/>
  <c r="AK273" i="5"/>
  <c r="AK280" i="5"/>
  <c r="AK300" i="5"/>
  <c r="AK260" i="5"/>
  <c r="AK348" i="5"/>
  <c r="AK326" i="5"/>
  <c r="AK321" i="5"/>
  <c r="AK325" i="5"/>
  <c r="AK322" i="5"/>
  <c r="AK573" i="5"/>
  <c r="AK547" i="5"/>
  <c r="AK577" i="5"/>
  <c r="AK572" i="5"/>
  <c r="AK896" i="5"/>
  <c r="AK1081" i="5"/>
  <c r="AK1082" i="5" s="1" a="1"/>
  <c r="AK1077" i="5"/>
  <c r="AK1076" i="5"/>
  <c r="AK1153" i="5"/>
  <c r="AK1154" i="5" s="1" a="1"/>
  <c r="AK1072" i="5"/>
  <c r="AK1073" i="5" s="1" a="1"/>
  <c r="AK1063" i="5"/>
  <c r="AK1064" i="5" s="1" a="1"/>
  <c r="AK1174" i="5"/>
  <c r="AK1173" i="5" s="1" a="1"/>
  <c r="AK1185" i="5"/>
  <c r="AK1181" i="5"/>
  <c r="AK1177" i="5"/>
  <c r="AK1447" i="5"/>
  <c r="AK1456" i="5"/>
  <c r="AK1482" i="5"/>
  <c r="AK1519" i="5"/>
  <c r="AK1520" i="5" s="1" a="1"/>
  <c r="AK1471" i="5"/>
  <c r="AK1511" i="5"/>
  <c r="AK1512" i="5" s="1" a="1"/>
  <c r="AK1539" i="5"/>
  <c r="AK1472" i="5"/>
  <c r="AK1531" i="5"/>
  <c r="AK1552" i="5"/>
  <c r="AK1631" i="5"/>
  <c r="AK1557" i="5"/>
  <c r="AK1564" i="5"/>
  <c r="AK1645" i="5"/>
  <c r="AK1657" i="5"/>
  <c r="AK1698" i="5"/>
  <c r="AK1648" i="5"/>
  <c r="AK1857" i="5"/>
  <c r="AK100" i="5"/>
  <c r="AK99" i="5"/>
  <c r="AJ1508" i="5" a="1"/>
  <c r="AJ455" i="5"/>
  <c r="AJ205" i="5" a="1"/>
  <c r="AJ353" i="5"/>
  <c r="AJ386" i="5"/>
  <c r="AJ372" i="5"/>
  <c r="AJ216" i="5" a="1"/>
  <c r="AK93" i="5"/>
  <c r="AK2079" i="5" a="1"/>
  <c r="AK95" i="5"/>
  <c r="AK94" i="5"/>
  <c r="Y2001" i="5" a="1"/>
  <c r="AJ596" i="5"/>
  <c r="AH1414" i="5"/>
  <c r="AH352" i="5"/>
  <c r="AJ365" i="5"/>
  <c r="AJ1928" i="5"/>
  <c r="AD2022" i="5" a="1"/>
  <c r="AJ332" i="5" a="1"/>
  <c r="AI1515" i="5"/>
  <c r="AL2107" i="5"/>
  <c r="AL750" i="5" a="1"/>
  <c r="AK101" i="5"/>
  <c r="AJ1209" i="5" a="1"/>
  <c r="AJ331" i="5" a="1"/>
  <c r="AK96" i="5"/>
  <c r="AJ617" i="5" a="1"/>
  <c r="AJ1598" i="5" a="1"/>
  <c r="AK746" i="5"/>
  <c r="AJ1213" i="5" a="1"/>
  <c r="AJ606" i="5" a="1"/>
  <c r="AI588" i="5" a="1"/>
  <c r="AK102" i="5"/>
  <c r="AJ910" i="5" a="1"/>
  <c r="AJ592" i="5"/>
  <c r="AJ1178" i="5" a="1"/>
  <c r="AK1893" i="5"/>
  <c r="AK97" i="5"/>
  <c r="AJ800" i="5" a="1"/>
  <c r="AJ1423" i="5"/>
  <c r="AK2111" i="5" a="1"/>
  <c r="AJ1182" i="5" a="1"/>
  <c r="AK1879" i="5" a="1"/>
  <c r="AK1911" i="5"/>
  <c r="AJ1789" i="5" a="1"/>
  <c r="AJ1201" i="5" a="1"/>
  <c r="AJ1355" i="5"/>
  <c r="AJ192" i="5" a="1"/>
  <c r="AJ394" i="5"/>
  <c r="AJ1846" i="5" a="1"/>
  <c r="AJ351" i="5"/>
  <c r="AK232" i="5" a="1"/>
  <c r="AK1277" i="5" l="1"/>
  <c r="AI543" i="5"/>
  <c r="AI530" i="5"/>
  <c r="AJ526" i="5" s="1"/>
  <c r="AK232" i="5"/>
  <c r="AJ1846" i="5"/>
  <c r="AJ192" i="5"/>
  <c r="AJ1201" i="5"/>
  <c r="AJ1789" i="5"/>
  <c r="AK1879" i="5"/>
  <c r="AJ1182" i="5"/>
  <c r="AK2111" i="5"/>
  <c r="AJ800" i="5"/>
  <c r="AJ1178" i="5"/>
  <c r="AJ910" i="5"/>
  <c r="AI588" i="5"/>
  <c r="AJ606" i="5"/>
  <c r="AJ1213" i="5"/>
  <c r="AK755" i="5"/>
  <c r="AJ1598" i="5"/>
  <c r="AJ617" i="5"/>
  <c r="AJ331" i="5"/>
  <c r="AJ1209" i="5"/>
  <c r="AL750" i="5"/>
  <c r="AL2116" i="5"/>
  <c r="AJ332" i="5"/>
  <c r="AD2022" i="5"/>
  <c r="AI354" i="5"/>
  <c r="Y2001" i="5"/>
  <c r="AK2079" i="5"/>
  <c r="AK105" i="5"/>
  <c r="AJ216" i="5"/>
  <c r="AJ374" i="5"/>
  <c r="AJ205" i="5"/>
  <c r="AJ1508" i="5"/>
  <c r="AK1567" i="5"/>
  <c r="AK1558" i="5"/>
  <c r="AK1553" i="5"/>
  <c r="AK1475" i="5"/>
  <c r="AK1542" i="5"/>
  <c r="AK1512" i="5"/>
  <c r="AK1520" i="5"/>
  <c r="AK1485" i="5"/>
  <c r="AK1459" i="5"/>
  <c r="AK1450" i="5"/>
  <c r="AK1173" i="5"/>
  <c r="AK1064" i="5"/>
  <c r="AK1073" i="5"/>
  <c r="AK1154" i="5"/>
  <c r="AK1082" i="5"/>
  <c r="AK578" i="5"/>
  <c r="AK574" i="5"/>
  <c r="AK327" i="5"/>
  <c r="AK269" i="5"/>
  <c r="AK283" i="5"/>
  <c r="AK274" i="5"/>
  <c r="AK287" i="5"/>
  <c r="AK261" i="5"/>
  <c r="AK257" i="5"/>
  <c r="AK265" i="5"/>
  <c r="AK248" i="5"/>
  <c r="AK224" i="5"/>
  <c r="AK288" i="5"/>
  <c r="AK129" i="5"/>
  <c r="AK160" i="5"/>
  <c r="AK470" i="5"/>
  <c r="AK471" i="5"/>
  <c r="AK1573" i="5"/>
  <c r="AJ215" i="5"/>
  <c r="AC1843" i="5"/>
  <c r="AJ622" i="5"/>
  <c r="AJ1585" i="5"/>
  <c r="AI580" i="5"/>
  <c r="AD410" i="5"/>
  <c r="AC2026" i="5"/>
  <c r="AJ1078" i="5"/>
  <c r="AK314" i="5"/>
  <c r="AK315" i="5" s="1"/>
  <c r="AJ206" i="5"/>
  <c r="AJ188" i="5"/>
  <c r="AJ1172" i="5"/>
  <c r="AJ1202" i="5"/>
  <c r="AD403" i="5"/>
  <c r="AJ1186" i="5"/>
  <c r="AL6" i="2"/>
  <c r="AL6" i="5"/>
  <c r="AL989" i="5" s="1"/>
  <c r="AJ1227" i="5"/>
  <c r="Y1008" i="5"/>
  <c r="Y1005" i="5"/>
  <c r="Y1006" i="5" s="1"/>
  <c r="Z1002" i="5" s="1"/>
  <c r="AJ492" i="5"/>
  <c r="AH810" i="5"/>
  <c r="AH803" i="5" s="1"/>
  <c r="AJ541" i="5"/>
  <c r="AJ552" i="5" s="1"/>
  <c r="AJ542" i="5"/>
  <c r="Z986" i="5"/>
  <c r="Z984" i="5"/>
  <c r="AA981" i="5" s="1"/>
  <c r="Z983" i="5"/>
  <c r="AA1362" i="5"/>
  <c r="AA1367" i="5"/>
  <c r="AA1368" i="5"/>
  <c r="AB1365" i="5" s="1"/>
  <c r="AI295" i="5"/>
  <c r="AI292" i="5"/>
  <c r="W822" i="5"/>
  <c r="X818" i="5" s="1"/>
  <c r="AC494" i="5"/>
  <c r="AC496" i="5" s="1"/>
  <c r="AH924" i="5"/>
  <c r="AH913" i="5" s="1"/>
  <c r="Z1395" i="5"/>
  <c r="Z1397" i="5" s="1"/>
  <c r="Z1366" i="5"/>
  <c r="Z1386" i="5" s="1"/>
  <c r="Z1390" i="5" s="1"/>
  <c r="AJ565" i="5"/>
  <c r="AJ568" i="5" s="1"/>
  <c r="AI569" i="5"/>
  <c r="AC1026" i="5"/>
  <c r="AD1022" i="5" s="1"/>
  <c r="AC1028" i="5"/>
  <c r="AH553" i="5"/>
  <c r="AD388" i="5"/>
  <c r="AD390" i="5" s="1"/>
  <c r="AI919" i="5"/>
  <c r="AI916" i="5"/>
  <c r="AI923" i="5"/>
  <c r="AG804" i="5"/>
  <c r="AC950" i="5"/>
  <c r="AD947" i="5" s="1"/>
  <c r="AC952" i="5"/>
  <c r="AJ539" i="5"/>
  <c r="AI548" i="5"/>
  <c r="W2203" i="5"/>
  <c r="W2193" i="5"/>
  <c r="X2190" i="5" s="1"/>
  <c r="AJ1258" i="5"/>
  <c r="X427" i="5"/>
  <c r="W432" i="5"/>
  <c r="W856" i="5"/>
  <c r="X851" i="5"/>
  <c r="AD472" i="5"/>
  <c r="AD473" i="5" s="1"/>
  <c r="AF920" i="5"/>
  <c r="AF914" i="5"/>
  <c r="AF804" i="5"/>
  <c r="AK1044" i="5"/>
  <c r="AK1052" i="5"/>
  <c r="X1375" i="5"/>
  <c r="X1376" i="5"/>
  <c r="Y1373" i="5" s="1"/>
  <c r="N1373" i="5"/>
  <c r="X1374" i="5"/>
  <c r="AM1401" i="5"/>
  <c r="AL1400" i="5"/>
  <c r="AL1402" i="5"/>
  <c r="AJ1263" i="5"/>
  <c r="AJ1477" i="5"/>
  <c r="AJ1476" i="5"/>
  <c r="AJ1226" i="5"/>
  <c r="AJ1228" i="5" s="1"/>
  <c r="AJ1223" i="5"/>
  <c r="AI1220" i="5"/>
  <c r="AJ772" i="5"/>
  <c r="AI774" i="5"/>
  <c r="AJ751" i="5" s="1"/>
  <c r="V1382" i="5"/>
  <c r="V1396" i="5" s="1"/>
  <c r="W1388" i="5"/>
  <c r="W1378" i="5"/>
  <c r="AK1403" i="5"/>
  <c r="Z1387" i="5"/>
  <c r="Z1370" i="5"/>
  <c r="AI1228" i="5"/>
  <c r="AC444" i="5"/>
  <c r="AD442" i="5"/>
  <c r="X936" i="5"/>
  <c r="AJ1451" i="5"/>
  <c r="AJ1452" i="5"/>
  <c r="AI1203" i="5"/>
  <c r="AI1205" i="5" s="1"/>
  <c r="AC1442" i="5"/>
  <c r="AC1437" i="5" s="1"/>
  <c r="AC1438" i="5" s="1"/>
  <c r="AD1441" i="5"/>
  <c r="AC2097" i="5"/>
  <c r="AB2099" i="5"/>
  <c r="AL1638" i="5"/>
  <c r="AL1639" i="5" s="1"/>
  <c r="AL1534" i="5"/>
  <c r="AL1417" i="5"/>
  <c r="AL1418" i="5" s="1"/>
  <c r="AL1420" i="5" s="1"/>
  <c r="AL1427" i="5"/>
  <c r="AL1428" i="5" s="1"/>
  <c r="AL1430" i="5" s="1"/>
  <c r="AL1252" i="5"/>
  <c r="AL1234" i="5"/>
  <c r="AL1235" i="5" s="1"/>
  <c r="AL764" i="5"/>
  <c r="AL756" i="5"/>
  <c r="AL757" i="5"/>
  <c r="AL758" i="5"/>
  <c r="AL759" i="5"/>
  <c r="AL760" i="5"/>
  <c r="AL761" i="5"/>
  <c r="AL762" i="5"/>
  <c r="AL763" i="5"/>
  <c r="AL184" i="5"/>
  <c r="AL134" i="5"/>
  <c r="AL135" i="5" s="1"/>
  <c r="AL139" i="5"/>
  <c r="AL140" i="5" s="1"/>
  <c r="AM144" i="5"/>
  <c r="AM145" i="5" s="1"/>
  <c r="AL122" i="5"/>
  <c r="AL123" i="5" s="1"/>
  <c r="AL148" i="5"/>
  <c r="AL1045" i="5"/>
  <c r="AL2091" i="5"/>
  <c r="AL2094" i="5" s="1"/>
  <c r="AL1270" i="5"/>
  <c r="AL1273" i="5" s="1"/>
  <c r="AL1285" i="5"/>
  <c r="AL1288" i="5" s="1"/>
  <c r="W2159" i="5"/>
  <c r="X2156" i="5" s="1"/>
  <c r="AJ1460" i="5"/>
  <c r="AJ1461" i="5"/>
  <c r="AI806" i="5"/>
  <c r="AI809" i="5"/>
  <c r="AJ450" i="5"/>
  <c r="AC2212" i="5"/>
  <c r="AC2215" i="5" s="1"/>
  <c r="AB2217" i="5"/>
  <c r="AI47" i="1"/>
  <c r="AH48" i="1"/>
  <c r="AH53" i="1" s="1"/>
  <c r="AJ1051" i="5"/>
  <c r="AC653" i="5"/>
  <c r="AD650" i="5"/>
  <c r="AC651" i="5"/>
  <c r="AC655" i="5" s="1"/>
  <c r="AD654" i="5" a="1"/>
  <c r="AD654" i="5" s="1"/>
  <c r="AK2098" i="5"/>
  <c r="AL2098" i="5" s="1"/>
  <c r="AK4" i="5"/>
  <c r="AK4" i="2"/>
  <c r="AJ2081" i="5"/>
  <c r="AJ130" i="5"/>
  <c r="AD1291" i="5"/>
  <c r="AC1293" i="5"/>
  <c r="AA340" i="5"/>
  <c r="Z969" i="5"/>
  <c r="Z966" i="5"/>
  <c r="Z967" i="5" s="1"/>
  <c r="AA964" i="5" s="1"/>
  <c r="AA505" i="5"/>
  <c r="AA508" i="5" s="1"/>
  <c r="AA518" i="5" s="1"/>
  <c r="AJ741" i="5"/>
  <c r="AK739" i="5"/>
  <c r="W2247" i="5"/>
  <c r="X2245" i="5" s="1"/>
  <c r="AC398" i="5"/>
  <c r="AD396" i="5"/>
  <c r="AJ1237" i="5"/>
  <c r="AE380" i="5"/>
  <c r="AJ202" i="5"/>
  <c r="AF66" i="1"/>
  <c r="AG64" i="1"/>
  <c r="AB651" i="5"/>
  <c r="X659" i="5"/>
  <c r="W664" i="5"/>
  <c r="W666" i="5"/>
  <c r="AK1839" i="5" a="1"/>
  <c r="AK1839" i="5" s="1"/>
  <c r="AK1663" i="5" a="1"/>
  <c r="AK1663" i="5" s="1"/>
  <c r="AK1654" i="5" a="1"/>
  <c r="AK1654" i="5" s="1"/>
  <c r="AK1788" i="5" a="1"/>
  <c r="AK1788" i="5" s="1"/>
  <c r="AK1594" i="5" a="1"/>
  <c r="AK1594" i="5" s="1"/>
  <c r="AK1580" i="5" a="1"/>
  <c r="AK1580" i="5" s="1"/>
  <c r="AK1581" i="5" s="1"/>
  <c r="AK1597" i="5" a="1"/>
  <c r="AK1597" i="5" s="1"/>
  <c r="AK1584" i="5" a="1"/>
  <c r="AK1584" i="5" s="1"/>
  <c r="AK1642" i="5" a="1"/>
  <c r="AK1642" i="5" s="1"/>
  <c r="AK1507" i="5" a="1"/>
  <c r="AK1507" i="5" s="1"/>
  <c r="AK1499" i="5" a="1"/>
  <c r="AK1499" i="5" s="1"/>
  <c r="AK1500" i="5" s="1"/>
  <c r="AK1592" i="5" a="1"/>
  <c r="AK1592" i="5" s="1"/>
  <c r="AK1593" i="5" s="1"/>
  <c r="AK1208" i="5" a="1"/>
  <c r="AK1208" i="5" s="1"/>
  <c r="AK1219" i="5" a="1"/>
  <c r="AK1219" i="5" s="1"/>
  <c r="AK1212" i="5" a="1"/>
  <c r="AK1212" i="5" s="1"/>
  <c r="AK911" i="5" a="1"/>
  <c r="AK911" i="5" s="1"/>
  <c r="AK801" i="5" a="1"/>
  <c r="AK801" i="5" s="1"/>
  <c r="AK635" i="5" a="1"/>
  <c r="AK635" i="5" s="1"/>
  <c r="AK620" i="5" a="1"/>
  <c r="AK620" i="5" s="1"/>
  <c r="AK591" i="5" a="1"/>
  <c r="AK591" i="5" s="1"/>
  <c r="AK621" i="5" a="1"/>
  <c r="AK621" i="5" s="1"/>
  <c r="AK610" i="5" a="1"/>
  <c r="AK610" i="5" s="1"/>
  <c r="AK613" i="5" s="1"/>
  <c r="AK652" i="5" a="1"/>
  <c r="AK652" i="5" s="1"/>
  <c r="AK611" i="5" a="1"/>
  <c r="AK611" i="5" s="1"/>
  <c r="AK595" i="5" a="1"/>
  <c r="AK595" i="5" s="1"/>
  <c r="AK628" i="5" a="1"/>
  <c r="AK628" i="5" s="1"/>
  <c r="AK629" i="5" s="1"/>
  <c r="AK612" i="5" a="1"/>
  <c r="AK612" i="5" s="1"/>
  <c r="AK616" i="5" a="1"/>
  <c r="AK616" i="5" s="1"/>
  <c r="AK603" i="5" a="1"/>
  <c r="AK603" i="5" s="1"/>
  <c r="AK604" i="5" a="1"/>
  <c r="AK604" i="5" s="1"/>
  <c r="AK605" i="5" a="1"/>
  <c r="AK605" i="5" s="1"/>
  <c r="AK661" i="5" a="1"/>
  <c r="AK661" i="5" s="1"/>
  <c r="AK587" i="5" a="1"/>
  <c r="AK587" i="5" s="1"/>
  <c r="AK532" i="5"/>
  <c r="AK491" i="5" a="1"/>
  <c r="AK491" i="5" s="1"/>
  <c r="AK544" i="5"/>
  <c r="AK449" i="5" a="1"/>
  <c r="AK449" i="5" s="1"/>
  <c r="AK454" i="5" a="1"/>
  <c r="AK454" i="5" s="1"/>
  <c r="AK409" i="5" a="1"/>
  <c r="AK409" i="5" s="1"/>
  <c r="AK395" i="5" a="1"/>
  <c r="AK395" i="5" s="1"/>
  <c r="AK402" i="5" a="1"/>
  <c r="AK402" i="5" s="1"/>
  <c r="AK417" i="5" a="1"/>
  <c r="AK417" i="5" s="1"/>
  <c r="AK366" i="5" a="1"/>
  <c r="AK366" i="5" s="1"/>
  <c r="AK373" i="5" a="1"/>
  <c r="AK373" i="5" s="1"/>
  <c r="AK379" i="5" a="1"/>
  <c r="AK379" i="5" s="1"/>
  <c r="AK347" i="5" a="1"/>
  <c r="AK347" i="5" s="1"/>
  <c r="AK387" i="5" a="1"/>
  <c r="AK387" i="5" s="1"/>
  <c r="AK191" i="5" a="1"/>
  <c r="AK191" i="5" s="1"/>
  <c r="AK177" i="5" a="1"/>
  <c r="AK177" i="5" s="1"/>
  <c r="AK180" i="5" a="1"/>
  <c r="AK180" i="5" s="1"/>
  <c r="AK187" i="5" a="1"/>
  <c r="AK187" i="5" s="1"/>
  <c r="AK211" i="5" a="1"/>
  <c r="AK211" i="5" s="1"/>
  <c r="AK201" i="5" a="1"/>
  <c r="AK201" i="5" s="1"/>
  <c r="AK195" i="5" a="1"/>
  <c r="AK195" i="5" s="1"/>
  <c r="AK210" i="5" a="1"/>
  <c r="AK210" i="5" s="1"/>
  <c r="AK200" i="5" a="1"/>
  <c r="AK200" i="5" s="1"/>
  <c r="AK174" i="5" a="1"/>
  <c r="AK174" i="5" s="1"/>
  <c r="AK171" i="5" a="1"/>
  <c r="AK171" i="5" s="1"/>
  <c r="AK163" i="5" a="1"/>
  <c r="AK163" i="5" s="1"/>
  <c r="AK109" i="5" a="1"/>
  <c r="AK109" i="5" s="1"/>
  <c r="AK110" i="5" a="1"/>
  <c r="AK110" i="5" s="1"/>
  <c r="AK108" i="5" s="1" a="1"/>
  <c r="AK108" i="5" s="1"/>
  <c r="AK111" i="5" a="1"/>
  <c r="AK111" i="5" s="1"/>
  <c r="AK115" i="5" a="1"/>
  <c r="AK115" i="5" s="1"/>
  <c r="AK116" i="5" a="1"/>
  <c r="AK116" i="5" s="1"/>
  <c r="AK114" i="5" s="1" a="1"/>
  <c r="AK114" i="5" s="1"/>
  <c r="AK167" i="5" a="1"/>
  <c r="AK167" i="5" s="1"/>
  <c r="AK168" i="5" s="1"/>
  <c r="AK155" i="5" a="1"/>
  <c r="AK155" i="5" s="1"/>
  <c r="AK151" i="5" a="1"/>
  <c r="AK151" i="5" s="1"/>
  <c r="AK117" i="5" a="1"/>
  <c r="AK117" i="5" s="1"/>
  <c r="X837" i="5"/>
  <c r="W842" i="5"/>
  <c r="Y882" i="5"/>
  <c r="AD551" i="5"/>
  <c r="AD554" i="5" s="1"/>
  <c r="AC556" i="5"/>
  <c r="Z512" i="5"/>
  <c r="Z515" i="5" s="1"/>
  <c r="Y519" i="5"/>
  <c r="AJ212" i="5"/>
  <c r="AJ613" i="5"/>
  <c r="AL3" i="5"/>
  <c r="AL3" i="2"/>
  <c r="AL4" i="1"/>
  <c r="AD1276" i="5"/>
  <c r="AC1278" i="5"/>
  <c r="AJ1486" i="5"/>
  <c r="AJ1487" i="5"/>
  <c r="AM2" i="5"/>
  <c r="AM1" i="1"/>
  <c r="AM5" i="1"/>
  <c r="AN2" i="1"/>
  <c r="AM3" i="1"/>
  <c r="AM2" i="2"/>
  <c r="AM6" i="1"/>
  <c r="X2127" i="5"/>
  <c r="AN788" i="5"/>
  <c r="AM790" i="5"/>
  <c r="AB655" i="5"/>
  <c r="Z358" i="5"/>
  <c r="Z359" i="5" s="1"/>
  <c r="Z361" i="5" s="1"/>
  <c r="Y361" i="5"/>
  <c r="AK1243" i="5"/>
  <c r="AK1240" i="5"/>
  <c r="AL5" i="5"/>
  <c r="AL5" i="2"/>
  <c r="Y899" i="5"/>
  <c r="Y895" i="5"/>
  <c r="AH296" i="5"/>
  <c r="AC412" i="5"/>
  <c r="AD674" i="5"/>
  <c r="AJ1403" i="5"/>
  <c r="AJ1568" i="5"/>
  <c r="AC1046" i="5"/>
  <c r="AD1042" i="5" s="1"/>
  <c r="AC1048" i="5"/>
  <c r="AH752" i="5"/>
  <c r="AD436" i="5"/>
  <c r="AK1261" i="5"/>
  <c r="AK1255" i="5"/>
  <c r="AK1262" i="5" s="1"/>
  <c r="AL1" i="2"/>
  <c r="AL1" i="5"/>
  <c r="AA655" i="5"/>
  <c r="AH357" i="5"/>
  <c r="AJ1543" i="5"/>
  <c r="AJ767" i="5"/>
  <c r="AJ773" i="5" s="1"/>
  <c r="AK416" i="5"/>
  <c r="AJ1244" i="5"/>
  <c r="AD367" i="5"/>
  <c r="AD369" i="5" s="1"/>
  <c r="AD485" i="5"/>
  <c r="AK1535" i="5"/>
  <c r="AL8" i="5"/>
  <c r="AL8" i="2"/>
  <c r="AL9" i="1"/>
  <c r="AL9" i="5" s="1"/>
  <c r="AM8" i="1"/>
  <c r="AB334" i="5"/>
  <c r="AG920" i="5"/>
  <c r="AG914" i="5"/>
  <c r="AJ528" i="5"/>
  <c r="AJ529" i="5"/>
  <c r="X637" i="5"/>
  <c r="AC369" i="5"/>
  <c r="AC2180" i="5"/>
  <c r="AD2175" i="5"/>
  <c r="AD2178" i="5" s="1"/>
  <c r="AI2112" i="5"/>
  <c r="AH2113" i="5"/>
  <c r="AK1867" i="5" a="1"/>
  <c r="AK1867" i="5" s="1"/>
  <c r="AD405" i="5"/>
  <c r="AJ284" i="5"/>
  <c r="AJ291" i="5"/>
  <c r="AE410" i="5" a="1"/>
  <c r="AK448" i="5"/>
  <c r="AK606" i="5" a="1"/>
  <c r="AK378" i="5"/>
  <c r="AD2026" i="5" a="1"/>
  <c r="AL746" i="5"/>
  <c r="AL102" i="5"/>
  <c r="AK1209" i="5" a="1"/>
  <c r="AK617" i="5" a="1"/>
  <c r="AK1078" i="5" a="1"/>
  <c r="AL314" i="5" a="1"/>
  <c r="AL1893" i="5"/>
  <c r="AK1213" i="5" a="1"/>
  <c r="AL1911" i="5"/>
  <c r="AK910" i="5" a="1"/>
  <c r="AK394" i="5"/>
  <c r="AK800" i="5" a="1"/>
  <c r="AF1980" i="5" a="1"/>
  <c r="AL103" i="5"/>
  <c r="AK1201" i="5" a="1"/>
  <c r="AK386" i="5"/>
  <c r="AK332" i="5" a="1"/>
  <c r="AL98" i="5"/>
  <c r="AK1202" i="5" a="1"/>
  <c r="AL1634" i="5"/>
  <c r="AL159" i="5"/>
  <c r="AL1572" i="5"/>
  <c r="AL1660" i="5"/>
  <c r="AL1860" i="5"/>
  <c r="AL465" i="5"/>
  <c r="AL1849" i="5"/>
  <c r="AL463" i="5"/>
  <c r="AL73" i="5"/>
  <c r="AL75" i="5"/>
  <c r="AL72" i="5"/>
  <c r="AL74" i="5"/>
  <c r="AL69" i="5"/>
  <c r="AL126" i="5"/>
  <c r="AL277" i="5"/>
  <c r="AL220" i="5"/>
  <c r="AL224" i="5" s="1" a="1"/>
  <c r="AL247" i="5"/>
  <c r="AL243" i="5"/>
  <c r="AL268" i="5"/>
  <c r="AL256" i="5"/>
  <c r="AL228" i="5"/>
  <c r="AL252" i="5"/>
  <c r="AL264" i="5"/>
  <c r="AL273" i="5"/>
  <c r="AL280" i="5"/>
  <c r="AL260" i="5"/>
  <c r="AL300" i="5"/>
  <c r="AL348" i="5"/>
  <c r="AL326" i="5"/>
  <c r="AL321" i="5"/>
  <c r="AL325" i="5"/>
  <c r="AL322" i="5"/>
  <c r="AL573" i="5"/>
  <c r="AL547" i="5"/>
  <c r="AL577" i="5"/>
  <c r="AL572" i="5"/>
  <c r="AL896" i="5"/>
  <c r="AL1063" i="5"/>
  <c r="AL1064" i="5" s="1" a="1"/>
  <c r="AL1081" i="5"/>
  <c r="AL1082" i="5" s="1" a="1"/>
  <c r="AL1077" i="5"/>
  <c r="AL1076" i="5"/>
  <c r="AL1072" i="5"/>
  <c r="AL1073" i="5" s="1" a="1"/>
  <c r="AL1153" i="5"/>
  <c r="AL1154" i="5" s="1" a="1"/>
  <c r="AL1174" i="5"/>
  <c r="AL1173" i="5" s="1" a="1"/>
  <c r="AL1185" i="5"/>
  <c r="AL1181" i="5"/>
  <c r="AL1177" i="5"/>
  <c r="AL1456" i="5"/>
  <c r="AL1471" i="5"/>
  <c r="AL1447" i="5"/>
  <c r="AL1472" i="5"/>
  <c r="AL1482" i="5"/>
  <c r="AL1519" i="5"/>
  <c r="AL1520" i="5" s="1" a="1"/>
  <c r="AL1564" i="5"/>
  <c r="AL1511" i="5"/>
  <c r="AL1512" i="5" s="1" a="1"/>
  <c r="AL1539" i="5"/>
  <c r="AL1531" i="5"/>
  <c r="AL1552" i="5"/>
  <c r="AL1631" i="5"/>
  <c r="AL1557" i="5"/>
  <c r="AL1645" i="5"/>
  <c r="AL1657" i="5"/>
  <c r="AL1698" i="5"/>
  <c r="AL1648" i="5"/>
  <c r="AL1857" i="5"/>
  <c r="AK365" i="5"/>
  <c r="AK206" i="5" a="1"/>
  <c r="AK1846" i="5" a="1"/>
  <c r="AE2022" i="5" a="1"/>
  <c r="AE403" i="5" a="1"/>
  <c r="AL93" i="5"/>
  <c r="AK1789" i="5" a="1"/>
  <c r="AK188" i="5" a="1"/>
  <c r="AK372" i="5"/>
  <c r="AK592" i="5"/>
  <c r="AK351" i="5"/>
  <c r="AK622" i="5" a="1"/>
  <c r="AL1879" i="5" a="1"/>
  <c r="AL2111" i="5" a="1"/>
  <c r="AK331" i="5" a="1"/>
  <c r="AJ1515" i="5"/>
  <c r="AK216" i="5" a="1"/>
  <c r="AK1928" i="5"/>
  <c r="X2125" i="5" a="1"/>
  <c r="AL104" i="5"/>
  <c r="AJ580" i="5" a="1"/>
  <c r="AL2079" i="5" a="1"/>
  <c r="AK1178" i="5" a="1"/>
  <c r="AL99" i="5"/>
  <c r="AK1598" i="5" a="1"/>
  <c r="AK455" i="5"/>
  <c r="AK196" i="5"/>
  <c r="AK1182" i="5" a="1"/>
  <c r="AD1843" i="5" a="1"/>
  <c r="AL95" i="5"/>
  <c r="AL94" i="5"/>
  <c r="AK1585" i="5" a="1"/>
  <c r="AK215" i="5" a="1"/>
  <c r="AK1423" i="5"/>
  <c r="AM2107" i="5"/>
  <c r="AM750" i="5" a="1"/>
  <c r="AK353" i="5"/>
  <c r="AK1186" i="5" a="1"/>
  <c r="W1808" i="5" a="1"/>
  <c r="AL100" i="5"/>
  <c r="AI1414" i="5"/>
  <c r="AI352" i="5"/>
  <c r="AK205" i="5" a="1"/>
  <c r="AK1172" i="5" a="1"/>
  <c r="AJ588" i="5" a="1"/>
  <c r="AL101" i="5"/>
  <c r="AK1508" i="5" a="1"/>
  <c r="AK596" i="5"/>
  <c r="AK1355" i="5"/>
  <c r="AK192" i="5" a="1"/>
  <c r="AL96" i="5"/>
  <c r="AK490" i="5"/>
  <c r="AL97" i="5"/>
  <c r="AL1873" i="5"/>
  <c r="AL1870" i="5"/>
  <c r="AL232" i="5" a="1"/>
  <c r="AJ1203" i="5" l="1"/>
  <c r="AJ1205" i="5" s="1"/>
  <c r="AJ530" i="5"/>
  <c r="AK526" i="5" s="1"/>
  <c r="AK1244" i="5"/>
  <c r="AL232" i="5"/>
  <c r="AK192" i="5"/>
  <c r="AK1508" i="5"/>
  <c r="AJ588" i="5"/>
  <c r="AK1172" i="5"/>
  <c r="AK205" i="5"/>
  <c r="AJ354" i="5"/>
  <c r="W1808" i="5"/>
  <c r="AK1186" i="5"/>
  <c r="AM750" i="5"/>
  <c r="AM2116" i="5"/>
  <c r="AK215" i="5"/>
  <c r="AK1585" i="5"/>
  <c r="AD1843" i="5"/>
  <c r="AK1182" i="5"/>
  <c r="AK1598" i="5"/>
  <c r="AK1178" i="5"/>
  <c r="AL2079" i="5"/>
  <c r="AJ580" i="5"/>
  <c r="X2125" i="5"/>
  <c r="AK216" i="5"/>
  <c r="AK331" i="5"/>
  <c r="AL2111" i="5"/>
  <c r="AL1879" i="5"/>
  <c r="AK622" i="5"/>
  <c r="AK374" i="5"/>
  <c r="AK188" i="5"/>
  <c r="AK1789" i="5"/>
  <c r="AL105" i="5"/>
  <c r="AE403" i="5"/>
  <c r="AE2022" i="5"/>
  <c r="AK1846" i="5"/>
  <c r="AK206" i="5"/>
  <c r="AL1558" i="5"/>
  <c r="AL1553" i="5"/>
  <c r="AL1542" i="5"/>
  <c r="AL1512" i="5"/>
  <c r="AL1567" i="5"/>
  <c r="AL1520" i="5"/>
  <c r="AL1485" i="5"/>
  <c r="AL1475" i="5"/>
  <c r="AL1450" i="5"/>
  <c r="AL1459" i="5"/>
  <c r="AL1173" i="5"/>
  <c r="AL1154" i="5"/>
  <c r="AL1073" i="5"/>
  <c r="AL1082" i="5"/>
  <c r="AL1064" i="5"/>
  <c r="AL578" i="5"/>
  <c r="AL574" i="5"/>
  <c r="AL327" i="5"/>
  <c r="AL269" i="5"/>
  <c r="AL283" i="5"/>
  <c r="AL274" i="5"/>
  <c r="AL287" i="5"/>
  <c r="AL288" i="5" s="1"/>
  <c r="AL261" i="5"/>
  <c r="AL257" i="5"/>
  <c r="AL265" i="5"/>
  <c r="AL248" i="5"/>
  <c r="AL224" i="5"/>
  <c r="AL129" i="5"/>
  <c r="AL470" i="5"/>
  <c r="AL471" i="5"/>
  <c r="AL1573" i="5"/>
  <c r="AL160" i="5"/>
  <c r="AK1202" i="5"/>
  <c r="AK332" i="5"/>
  <c r="AK1201" i="5"/>
  <c r="AF1980" i="5"/>
  <c r="AK800" i="5"/>
  <c r="AK910" i="5"/>
  <c r="AK1213" i="5"/>
  <c r="AL314" i="5"/>
  <c r="AL315" i="5" s="1"/>
  <c r="AK1078" i="5"/>
  <c r="AK617" i="5"/>
  <c r="AK1209" i="5"/>
  <c r="AL755" i="5"/>
  <c r="AD2026" i="5"/>
  <c r="AK606" i="5"/>
  <c r="AE410" i="5"/>
  <c r="AA969" i="5"/>
  <c r="AA966" i="5"/>
  <c r="AA967" i="5" s="1"/>
  <c r="AB964" i="5" s="1"/>
  <c r="AL1867" i="5" a="1"/>
  <c r="AL1867" i="5" s="1"/>
  <c r="AA512" i="5"/>
  <c r="AA515" i="5" s="1"/>
  <c r="Z519" i="5"/>
  <c r="AK1226" i="5"/>
  <c r="AK1223" i="5"/>
  <c r="AK1227" i="5" s="1"/>
  <c r="X662" i="5"/>
  <c r="AE485" i="5"/>
  <c r="AE486" i="5" s="1"/>
  <c r="AE438" i="5"/>
  <c r="AE436" i="5"/>
  <c r="AK1245" i="5"/>
  <c r="AM1" i="5"/>
  <c r="AM1" i="2"/>
  <c r="AJ1245" i="5"/>
  <c r="AL1044" i="5"/>
  <c r="AL1052" i="5"/>
  <c r="AE1441" i="5"/>
  <c r="AD1442" i="5"/>
  <c r="AD1437" i="5" s="1"/>
  <c r="AD1438" i="5" s="1"/>
  <c r="W1382" i="5"/>
  <c r="W1396" i="5" s="1"/>
  <c r="AE388" i="5"/>
  <c r="Z1006" i="5"/>
  <c r="AA1002" i="5" s="1"/>
  <c r="Z1008" i="5"/>
  <c r="Z1005" i="5"/>
  <c r="Y883" i="5"/>
  <c r="Z881" i="5" s="1"/>
  <c r="Z885" i="5" s="1"/>
  <c r="AM1402" i="5"/>
  <c r="AN1401" i="5"/>
  <c r="AM1400" i="5"/>
  <c r="Z1004" i="5"/>
  <c r="Y1011" i="5"/>
  <c r="AK202" i="5"/>
  <c r="AF380" i="5"/>
  <c r="AJ47" i="1"/>
  <c r="AI48" i="1"/>
  <c r="AI53" i="1" s="1"/>
  <c r="AI296" i="5"/>
  <c r="AK284" i="5"/>
  <c r="AK291" i="5"/>
  <c r="AE367" i="5"/>
  <c r="AE369" i="5" s="1"/>
  <c r="AM1638" i="5"/>
  <c r="AM1639" i="5" s="1"/>
  <c r="AM1534" i="5"/>
  <c r="AM1417" i="5"/>
  <c r="AM1418" i="5" s="1"/>
  <c r="AM1420" i="5" s="1"/>
  <c r="AM1427" i="5"/>
  <c r="AM1428" i="5" s="1"/>
  <c r="AM1430" i="5" s="1"/>
  <c r="AM1252" i="5"/>
  <c r="AM1234" i="5"/>
  <c r="AM1235" i="5" s="1"/>
  <c r="AM757" i="5"/>
  <c r="AM758" i="5"/>
  <c r="AM759" i="5"/>
  <c r="AM760" i="5"/>
  <c r="AM761" i="5"/>
  <c r="AM762" i="5"/>
  <c r="AM763" i="5"/>
  <c r="AM764" i="5"/>
  <c r="AM756" i="5"/>
  <c r="AM184" i="5"/>
  <c r="AM134" i="5"/>
  <c r="AM135" i="5" s="1"/>
  <c r="AM139" i="5"/>
  <c r="AM140" i="5" s="1"/>
  <c r="AN144" i="5"/>
  <c r="AN145" i="5" s="1"/>
  <c r="AM122" i="5"/>
  <c r="AM123" i="5" s="1"/>
  <c r="AM148" i="5"/>
  <c r="AM2091" i="5"/>
  <c r="AM2094" i="5" s="1"/>
  <c r="AM1285" i="5"/>
  <c r="AM1288" i="5" s="1"/>
  <c r="AM1270" i="5"/>
  <c r="AM1273" i="5" s="1"/>
  <c r="AM1045" i="5"/>
  <c r="X638" i="5"/>
  <c r="Y633" i="5"/>
  <c r="AD1046" i="5"/>
  <c r="AE1042" i="5" s="1"/>
  <c r="AD1048" i="5"/>
  <c r="AK212" i="5"/>
  <c r="AE382" i="5"/>
  <c r="V1381" i="5"/>
  <c r="V1389" i="5" s="1"/>
  <c r="AJ916" i="5"/>
  <c r="AJ919" i="5"/>
  <c r="AJ923" i="5"/>
  <c r="AL416" i="5"/>
  <c r="AE1291" i="5"/>
  <c r="AD1293" i="5"/>
  <c r="AJ752" i="5"/>
  <c r="Y1376" i="5"/>
  <c r="Z1373" i="5" s="1"/>
  <c r="O1373" i="5"/>
  <c r="Y1375" i="5"/>
  <c r="Y1374" i="5"/>
  <c r="X2195" i="5"/>
  <c r="AD1026" i="5"/>
  <c r="AE1022" i="5" s="1"/>
  <c r="AD1028" i="5"/>
  <c r="AB1367" i="5"/>
  <c r="AB1368" i="5"/>
  <c r="AC1365" i="5" s="1"/>
  <c r="AB1362" i="5"/>
  <c r="AK2081" i="5"/>
  <c r="AK450" i="5"/>
  <c r="AD398" i="5"/>
  <c r="AE396" i="5"/>
  <c r="AD2212" i="5"/>
  <c r="AD2215" i="5" s="1"/>
  <c r="AC2217" i="5"/>
  <c r="AL1243" i="5"/>
  <c r="AL1240" i="5"/>
  <c r="AK772" i="5"/>
  <c r="AJ774" i="5"/>
  <c r="AK751" i="5" s="1"/>
  <c r="X1388" i="5"/>
  <c r="X1378" i="5"/>
  <c r="AK1452" i="5"/>
  <c r="AK1451" i="5"/>
  <c r="AJ806" i="5"/>
  <c r="AJ809" i="5"/>
  <c r="AK1258" i="5"/>
  <c r="AL1261" i="5"/>
  <c r="AL1255" i="5"/>
  <c r="AL1262" i="5" s="1"/>
  <c r="AI553" i="5"/>
  <c r="AK565" i="5"/>
  <c r="AK568" i="5" s="1"/>
  <c r="AJ569" i="5"/>
  <c r="AA1387" i="5"/>
  <c r="AA1370" i="5"/>
  <c r="AK1460" i="5"/>
  <c r="AK1461" i="5"/>
  <c r="AI357" i="5"/>
  <c r="AM3" i="2"/>
  <c r="AM3" i="5"/>
  <c r="AM4" i="1"/>
  <c r="AA358" i="5"/>
  <c r="AE1276" i="5"/>
  <c r="AD1278" i="5"/>
  <c r="AL4" i="2"/>
  <c r="AL4" i="5"/>
  <c r="AO788" i="5"/>
  <c r="AN790" i="5"/>
  <c r="AK492" i="5"/>
  <c r="X933" i="5"/>
  <c r="AJ543" i="5"/>
  <c r="AL1277" i="5"/>
  <c r="AM1277" i="5" s="1"/>
  <c r="AA1395" i="5"/>
  <c r="AA1397" i="5" s="1"/>
  <c r="AA1366" i="5"/>
  <c r="AA1386" i="5" s="1"/>
  <c r="AA1390" i="5" s="1"/>
  <c r="AK1486" i="5"/>
  <c r="AK1487" i="5"/>
  <c r="AL1244" i="5"/>
  <c r="AE674" i="5"/>
  <c r="AK541" i="5"/>
  <c r="AK552" i="5" s="1"/>
  <c r="AK542" i="5"/>
  <c r="AJ292" i="5"/>
  <c r="AJ295" i="5"/>
  <c r="AC330" i="5"/>
  <c r="AB335" i="5"/>
  <c r="AB337" i="5"/>
  <c r="AB338" i="5"/>
  <c r="AB341" i="5" s="1"/>
  <c r="AL1292" i="5"/>
  <c r="AM1292" i="5" s="1"/>
  <c r="AL1839" i="5" a="1"/>
  <c r="AL1839" i="5" s="1"/>
  <c r="AL1663" i="5" a="1"/>
  <c r="AL1663" i="5" s="1"/>
  <c r="AL1654" i="5" a="1"/>
  <c r="AL1654" i="5" s="1"/>
  <c r="AL1642" i="5" a="1"/>
  <c r="AL1642" i="5" s="1"/>
  <c r="AL1597" i="5" a="1"/>
  <c r="AL1597" i="5" s="1"/>
  <c r="AL1584" i="5" a="1"/>
  <c r="AL1584" i="5" s="1"/>
  <c r="AL1788" i="5" a="1"/>
  <c r="AL1788" i="5" s="1"/>
  <c r="AL1594" i="5" a="1"/>
  <c r="AL1594" i="5" s="1"/>
  <c r="AL1592" i="5" a="1"/>
  <c r="AL1592" i="5" s="1"/>
  <c r="AL1593" i="5" s="1"/>
  <c r="AL1507" i="5" a="1"/>
  <c r="AL1507" i="5" s="1"/>
  <c r="AL1580" i="5" a="1"/>
  <c r="AL1580" i="5" s="1"/>
  <c r="AL1581" i="5" s="1"/>
  <c r="AL1499" i="5" a="1"/>
  <c r="AL1499" i="5" s="1"/>
  <c r="AL1500" i="5" s="1"/>
  <c r="AL1208" i="5" a="1"/>
  <c r="AL1208" i="5" s="1"/>
  <c r="AL1219" i="5" a="1"/>
  <c r="AL1219" i="5" s="1"/>
  <c r="AL1212" i="5" a="1"/>
  <c r="AL1212" i="5" s="1"/>
  <c r="AL911" i="5" a="1"/>
  <c r="AL911" i="5" s="1"/>
  <c r="AL801" i="5" a="1"/>
  <c r="AL801" i="5" s="1"/>
  <c r="AL635" i="5" a="1"/>
  <c r="AL635" i="5" s="1"/>
  <c r="AL661" i="5" a="1"/>
  <c r="AL661" i="5" s="1"/>
  <c r="AL652" i="5" a="1"/>
  <c r="AL652" i="5" s="1"/>
  <c r="AL621" i="5" a="1"/>
  <c r="AL621" i="5" s="1"/>
  <c r="AL610" i="5" a="1"/>
  <c r="AL610" i="5" s="1"/>
  <c r="AL611" i="5" a="1"/>
  <c r="AL611" i="5" s="1"/>
  <c r="AL595" i="5" a="1"/>
  <c r="AL595" i="5" s="1"/>
  <c r="AL628" i="5" a="1"/>
  <c r="AL628" i="5" s="1"/>
  <c r="AL629" i="5" s="1"/>
  <c r="AL612" i="5" a="1"/>
  <c r="AL612" i="5" s="1"/>
  <c r="AL616" i="5" a="1"/>
  <c r="AL616" i="5" s="1"/>
  <c r="AL603" i="5" a="1"/>
  <c r="AL603" i="5" s="1"/>
  <c r="AL604" i="5" a="1"/>
  <c r="AL604" i="5" s="1"/>
  <c r="AL605" i="5" a="1"/>
  <c r="AL605" i="5" s="1"/>
  <c r="AL532" i="5"/>
  <c r="AL591" i="5" a="1"/>
  <c r="AL591" i="5" s="1"/>
  <c r="AL491" i="5" a="1"/>
  <c r="AL491" i="5" s="1"/>
  <c r="AL449" i="5" a="1"/>
  <c r="AL449" i="5" s="1"/>
  <c r="AL544" i="5"/>
  <c r="AL454" i="5" a="1"/>
  <c r="AL454" i="5" s="1"/>
  <c r="AL620" i="5" a="1"/>
  <c r="AL620" i="5" s="1"/>
  <c r="AL409" i="5" a="1"/>
  <c r="AL409" i="5" s="1"/>
  <c r="AL395" i="5" a="1"/>
  <c r="AL395" i="5" s="1"/>
  <c r="AL587" i="5" a="1"/>
  <c r="AL587" i="5" s="1"/>
  <c r="AL402" i="5" a="1"/>
  <c r="AL402" i="5" s="1"/>
  <c r="AL417" i="5" a="1"/>
  <c r="AL417" i="5" s="1"/>
  <c r="AL366" i="5" a="1"/>
  <c r="AL366" i="5" s="1"/>
  <c r="AL373" i="5" a="1"/>
  <c r="AL373" i="5" s="1"/>
  <c r="AL379" i="5" a="1"/>
  <c r="AL379" i="5" s="1"/>
  <c r="AL347" i="5" a="1"/>
  <c r="AL347" i="5" s="1"/>
  <c r="AL387" i="5" a="1"/>
  <c r="AL387" i="5" s="1"/>
  <c r="AL174" i="5" a="1"/>
  <c r="AL174" i="5" s="1"/>
  <c r="AL171" i="5" a="1"/>
  <c r="AL171" i="5" s="1"/>
  <c r="AL167" i="5" a="1"/>
  <c r="AL167" i="5" s="1"/>
  <c r="AL168" i="5" s="1"/>
  <c r="AL177" i="5" a="1"/>
  <c r="AL177" i="5" s="1"/>
  <c r="AL187" i="5" a="1"/>
  <c r="AL187" i="5" s="1"/>
  <c r="AL211" i="5" a="1"/>
  <c r="AL211" i="5" s="1"/>
  <c r="AL195" i="5" a="1"/>
  <c r="AL195" i="5" s="1"/>
  <c r="AL210" i="5" a="1"/>
  <c r="AL210" i="5" s="1"/>
  <c r="AL200" i="5" a="1"/>
  <c r="AL200" i="5" s="1"/>
  <c r="AL191" i="5" a="1"/>
  <c r="AL191" i="5" s="1"/>
  <c r="AL201" i="5" a="1"/>
  <c r="AL201" i="5" s="1"/>
  <c r="AL109" i="5" a="1"/>
  <c r="AL109" i="5" s="1"/>
  <c r="AL163" i="5" a="1"/>
  <c r="AL163" i="5" s="1"/>
  <c r="AL110" i="5" a="1"/>
  <c r="AL110" i="5" s="1"/>
  <c r="AL108" i="5" s="1" a="1"/>
  <c r="AL108" i="5" s="1"/>
  <c r="AL111" i="5" a="1"/>
  <c r="AL111" i="5" s="1"/>
  <c r="AL115" i="5" a="1"/>
  <c r="AL115" i="5" s="1"/>
  <c r="AL116" i="5" a="1"/>
  <c r="AL116" i="5" s="1"/>
  <c r="AL114" i="5" s="1" a="1"/>
  <c r="AL114" i="5" s="1"/>
  <c r="AL180" i="5" a="1"/>
  <c r="AL180" i="5" s="1"/>
  <c r="AL155" i="5" a="1"/>
  <c r="AL155" i="5" s="1"/>
  <c r="AL151" i="5" a="1"/>
  <c r="AL151" i="5" s="1"/>
  <c r="AL117" i="5" a="1"/>
  <c r="AL117" i="5" s="1"/>
  <c r="AK528" i="5"/>
  <c r="AK529" i="5"/>
  <c r="X2249" i="5"/>
  <c r="AI810" i="5"/>
  <c r="AI803" i="5" s="1"/>
  <c r="AJ1220" i="5"/>
  <c r="AK1051" i="5"/>
  <c r="Z994" i="5"/>
  <c r="AM9" i="1"/>
  <c r="AM9" i="5" s="1"/>
  <c r="AN8" i="1"/>
  <c r="AM8" i="5"/>
  <c r="AM8" i="2"/>
  <c r="Y897" i="5"/>
  <c r="Z894" i="5" s="1"/>
  <c r="Y2124" i="5"/>
  <c r="X2129" i="5"/>
  <c r="AK741" i="5"/>
  <c r="AL739" i="5"/>
  <c r="AL1535" i="5"/>
  <c r="AE442" i="5"/>
  <c r="AD444" i="5"/>
  <c r="AD952" i="5"/>
  <c r="AD950" i="5"/>
  <c r="AE947" i="5" s="1"/>
  <c r="AA986" i="5"/>
  <c r="AA984" i="5"/>
  <c r="AB981" i="5" s="1"/>
  <c r="AA983" i="5"/>
  <c r="AK130" i="5"/>
  <c r="AM2098" i="5"/>
  <c r="AH920" i="5"/>
  <c r="AH914" i="5"/>
  <c r="AK1543" i="5"/>
  <c r="AM6" i="2"/>
  <c r="AM6" i="5"/>
  <c r="AD653" i="5"/>
  <c r="AE650" i="5"/>
  <c r="AE654" i="5" a="1"/>
  <c r="AE654" i="5" s="1"/>
  <c r="AK1476" i="5"/>
  <c r="AK1477" i="5"/>
  <c r="AB505" i="5"/>
  <c r="AB508" i="5" s="1"/>
  <c r="AB518" i="5" s="1"/>
  <c r="X2161" i="5"/>
  <c r="AD494" i="5"/>
  <c r="AD496" i="5" s="1"/>
  <c r="AE472" i="5"/>
  <c r="AE473" i="5" s="1"/>
  <c r="AI924" i="5"/>
  <c r="AI913" i="5" s="1"/>
  <c r="AF68" i="1"/>
  <c r="AH804" i="5"/>
  <c r="AJ2112" i="5"/>
  <c r="AI2113" i="5"/>
  <c r="AK1237" i="5"/>
  <c r="Z973" i="5"/>
  <c r="AD2097" i="5"/>
  <c r="AC2099" i="5"/>
  <c r="AK1568" i="5"/>
  <c r="AK1263" i="5"/>
  <c r="AO2" i="1"/>
  <c r="AN5" i="1"/>
  <c r="AN1" i="1"/>
  <c r="AN3" i="1"/>
  <c r="AN2" i="2"/>
  <c r="AN6" i="1"/>
  <c r="AN2" i="5"/>
  <c r="AD2180" i="5"/>
  <c r="AE2175" i="5"/>
  <c r="AE2178" i="5" s="1"/>
  <c r="AD486" i="5"/>
  <c r="AD438" i="5"/>
  <c r="AM5" i="2"/>
  <c r="AM5" i="5"/>
  <c r="AE551" i="5"/>
  <c r="AE554" i="5" s="1"/>
  <c r="AD556" i="5"/>
  <c r="AG66" i="1"/>
  <c r="AG68" i="1" s="1"/>
  <c r="AH64" i="1"/>
  <c r="AL1403" i="5"/>
  <c r="X824" i="5"/>
  <c r="Y1013" i="5"/>
  <c r="AD412" i="5"/>
  <c r="AK767" i="5"/>
  <c r="AF2022" i="5" a="1"/>
  <c r="AL1172" i="5" a="1"/>
  <c r="AM746" i="5"/>
  <c r="AL351" i="5"/>
  <c r="AL1209" i="5" a="1"/>
  <c r="AM102" i="5"/>
  <c r="AK1515" i="5"/>
  <c r="Z2001" i="5" a="1"/>
  <c r="AL1213" i="5" a="1"/>
  <c r="AM97" i="5"/>
  <c r="AL1928" i="5"/>
  <c r="AM2079" i="5" a="1"/>
  <c r="AL1078" i="5" a="1"/>
  <c r="AL910" i="5" a="1"/>
  <c r="AM1873" i="5"/>
  <c r="AM1870" i="5"/>
  <c r="AM93" i="5"/>
  <c r="AM314" i="5" a="1"/>
  <c r="X429" i="5"/>
  <c r="AM1893" i="5"/>
  <c r="AL1423" i="5"/>
  <c r="AM1860" i="5"/>
  <c r="AM463" i="5"/>
  <c r="AM1634" i="5"/>
  <c r="AM159" i="5"/>
  <c r="AM1572" i="5"/>
  <c r="AM1660" i="5"/>
  <c r="AM465" i="5"/>
  <c r="AM1849" i="5"/>
  <c r="AM69" i="5"/>
  <c r="AM126" i="5"/>
  <c r="AM73" i="5"/>
  <c r="AM75" i="5"/>
  <c r="AM72" i="5"/>
  <c r="AM74" i="5"/>
  <c r="AM277" i="5"/>
  <c r="AM220" i="5"/>
  <c r="AM224" i="5" s="1" a="1"/>
  <c r="AM247" i="5"/>
  <c r="AM243" i="5"/>
  <c r="AM268" i="5"/>
  <c r="AM256" i="5"/>
  <c r="AM228" i="5"/>
  <c r="AM252" i="5"/>
  <c r="AM264" i="5"/>
  <c r="AM300" i="5"/>
  <c r="AM273" i="5"/>
  <c r="AM280" i="5"/>
  <c r="AM260" i="5"/>
  <c r="AM348" i="5"/>
  <c r="AM326" i="5"/>
  <c r="AM321" i="5"/>
  <c r="AM325" i="5"/>
  <c r="AM322" i="5"/>
  <c r="AM572" i="5"/>
  <c r="AM573" i="5"/>
  <c r="AM547" i="5"/>
  <c r="AM577" i="5"/>
  <c r="AM896" i="5"/>
  <c r="AM1063" i="5"/>
  <c r="AM1064" i="5" s="1" a="1"/>
  <c r="AM1081" i="5"/>
  <c r="AM1082" i="5" s="1" a="1"/>
  <c r="AM1077" i="5"/>
  <c r="AM1153" i="5"/>
  <c r="AM1154" i="5" s="1" a="1"/>
  <c r="AM1076" i="5"/>
  <c r="AM1072" i="5"/>
  <c r="AM1073" i="5" s="1" a="1"/>
  <c r="AM1174" i="5"/>
  <c r="AM1173" i="5" s="1" a="1"/>
  <c r="AM1185" i="5"/>
  <c r="AM1181" i="5"/>
  <c r="AM1177" i="5"/>
  <c r="AM1447" i="5"/>
  <c r="AM1456" i="5"/>
  <c r="AM1519" i="5"/>
  <c r="AM1520" i="5" s="1" a="1"/>
  <c r="AM1482" i="5"/>
  <c r="AM1564" i="5"/>
  <c r="AM1471" i="5"/>
  <c r="AM1511" i="5"/>
  <c r="AM1512" i="5" s="1" a="1"/>
  <c r="AM1539" i="5"/>
  <c r="AM1472" i="5"/>
  <c r="AM1531" i="5"/>
  <c r="AM1552" i="5"/>
  <c r="AM1631" i="5"/>
  <c r="AM1557" i="5"/>
  <c r="AM1645" i="5"/>
  <c r="AM1657" i="5"/>
  <c r="AM1698" i="5"/>
  <c r="AM1648" i="5"/>
  <c r="AM1857" i="5"/>
  <c r="AL800" i="5" a="1"/>
  <c r="AL592" i="5"/>
  <c r="AN2107" i="5"/>
  <c r="AN750" i="5" a="1"/>
  <c r="AM1911" i="5"/>
  <c r="AL1355" i="5"/>
  <c r="AL1202" i="5" a="1"/>
  <c r="AM1879" i="5" a="1"/>
  <c r="AL1598" i="5" a="1"/>
  <c r="AL188" i="5" a="1"/>
  <c r="AM103" i="5"/>
  <c r="AL490" i="5"/>
  <c r="AM98" i="5"/>
  <c r="AL448" i="5"/>
  <c r="X838" i="5"/>
  <c r="AL455" i="5"/>
  <c r="AL1178" i="5" a="1"/>
  <c r="AJ1414" i="5"/>
  <c r="AJ352" i="5"/>
  <c r="AM100" i="5"/>
  <c r="AL1508" i="5" a="1"/>
  <c r="AM2111" i="5" a="1"/>
  <c r="AL332" i="5" a="1"/>
  <c r="AE2026" i="5" a="1"/>
  <c r="AL394" i="5"/>
  <c r="AL1585" i="5" a="1"/>
  <c r="AL622" i="5" a="1"/>
  <c r="AL216" i="5" a="1"/>
  <c r="AK580" i="5" a="1"/>
  <c r="AL205" i="5" a="1"/>
  <c r="AK588" i="5" a="1"/>
  <c r="AL386" i="5"/>
  <c r="AM104" i="5"/>
  <c r="AL378" i="5"/>
  <c r="AL1789" i="5" a="1"/>
  <c r="AL196" i="5"/>
  <c r="AL1846" i="5" a="1"/>
  <c r="AL192" i="5" a="1"/>
  <c r="AL331" i="5" a="1"/>
  <c r="AF410" i="5" a="1"/>
  <c r="AM99" i="5"/>
  <c r="AL215" i="5" a="1"/>
  <c r="X852" i="5"/>
  <c r="AL596" i="5"/>
  <c r="AM94" i="5"/>
  <c r="AL353" i="5"/>
  <c r="AL1201" i="5" a="1"/>
  <c r="AL1182" i="5" a="1"/>
  <c r="AM101" i="5"/>
  <c r="AM95" i="5"/>
  <c r="AL365" i="5"/>
  <c r="AL206" i="5" a="1"/>
  <c r="AE1843" i="5" a="1"/>
  <c r="AF403" i="5" a="1"/>
  <c r="AL1186" i="5" a="1"/>
  <c r="AM96" i="5"/>
  <c r="AL372" i="5"/>
  <c r="AL617" i="5" a="1"/>
  <c r="AM232" i="5" a="1"/>
  <c r="AK530" i="5" l="1"/>
  <c r="AL526" i="5" s="1"/>
  <c r="W1381" i="5"/>
  <c r="W1389" i="5" s="1"/>
  <c r="AM232" i="5"/>
  <c r="AL617" i="5"/>
  <c r="AL374" i="5"/>
  <c r="AL1186" i="5"/>
  <c r="AF403" i="5"/>
  <c r="AE1843" i="5"/>
  <c r="AL206" i="5"/>
  <c r="AL1182" i="5"/>
  <c r="AL1201" i="5"/>
  <c r="AL1203" i="5" s="1"/>
  <c r="AL1205" i="5" s="1"/>
  <c r="AC853" i="5"/>
  <c r="X854" i="5"/>
  <c r="AL215" i="5"/>
  <c r="AF410" i="5"/>
  <c r="AL331" i="5"/>
  <c r="AL192" i="5"/>
  <c r="AL1846" i="5"/>
  <c r="AL1789" i="5"/>
  <c r="AK588" i="5"/>
  <c r="AL205" i="5"/>
  <c r="AK580" i="5"/>
  <c r="AL216" i="5"/>
  <c r="AL622" i="5"/>
  <c r="AL1585" i="5"/>
  <c r="AE2026" i="5"/>
  <c r="AL332" i="5"/>
  <c r="AM2111" i="5"/>
  <c r="AL1508" i="5"/>
  <c r="AK354" i="5"/>
  <c r="AL1178" i="5"/>
  <c r="X840" i="5"/>
  <c r="AL188" i="5"/>
  <c r="AL1598" i="5"/>
  <c r="AM1879" i="5"/>
  <c r="AL1202" i="5"/>
  <c r="AN750" i="5"/>
  <c r="AN2116" i="5"/>
  <c r="AL800" i="5"/>
  <c r="AM1558" i="5"/>
  <c r="AM1553" i="5"/>
  <c r="AM1475" i="5"/>
  <c r="AM1542" i="5"/>
  <c r="AM1512" i="5"/>
  <c r="AM1567" i="5"/>
  <c r="AM1485" i="5"/>
  <c r="AM1520" i="5"/>
  <c r="AM1459" i="5"/>
  <c r="AM1450" i="5"/>
  <c r="AM1173" i="5"/>
  <c r="AM1073" i="5"/>
  <c r="AM1154" i="5"/>
  <c r="AM1082" i="5"/>
  <c r="AM1064" i="5"/>
  <c r="AM578" i="5"/>
  <c r="AM574" i="5"/>
  <c r="AM327" i="5"/>
  <c r="AM269" i="5"/>
  <c r="AM283" i="5"/>
  <c r="AM274" i="5"/>
  <c r="AM287" i="5"/>
  <c r="AM288" i="5" s="1"/>
  <c r="AM315" i="5"/>
  <c r="AM261" i="5"/>
  <c r="AM257" i="5"/>
  <c r="AM265" i="5"/>
  <c r="AM248" i="5"/>
  <c r="AM224" i="5"/>
  <c r="AM129" i="5"/>
  <c r="AM471" i="5"/>
  <c r="AM1573" i="5"/>
  <c r="AM160" i="5"/>
  <c r="AM470" i="5"/>
  <c r="X430" i="5"/>
  <c r="AM314" i="5"/>
  <c r="AM105" i="5"/>
  <c r="AL910" i="5"/>
  <c r="AL1078" i="5"/>
  <c r="AM2079" i="5"/>
  <c r="AL1213" i="5"/>
  <c r="Z2001" i="5"/>
  <c r="AL1209" i="5"/>
  <c r="AM755" i="5"/>
  <c r="AL1172" i="5"/>
  <c r="AF2022" i="5"/>
  <c r="AI64" i="1"/>
  <c r="AH66" i="1"/>
  <c r="AH68" i="1" s="1"/>
  <c r="AC334" i="5"/>
  <c r="X1382" i="5"/>
  <c r="X1396" i="5" s="1"/>
  <c r="X1381" i="5"/>
  <c r="X1389" i="5" s="1"/>
  <c r="AB1395" i="5"/>
  <c r="AB1397" i="5" s="1"/>
  <c r="AB1366" i="5"/>
  <c r="AB1386" i="5" s="1"/>
  <c r="AB1390" i="5" s="1"/>
  <c r="AJ924" i="5"/>
  <c r="AJ913" i="5" s="1"/>
  <c r="Z882" i="5"/>
  <c r="AB969" i="5"/>
  <c r="AB966" i="5"/>
  <c r="AB967" i="5" s="1"/>
  <c r="AC964" i="5" s="1"/>
  <c r="AK1203" i="5"/>
  <c r="AK1205" i="5" s="1"/>
  <c r="AL284" i="5"/>
  <c r="AL291" i="5"/>
  <c r="AF405" i="5"/>
  <c r="AP2" i="1"/>
  <c r="AO3" i="1"/>
  <c r="AO5" i="1"/>
  <c r="AO6" i="1" s="1"/>
  <c r="AO1" i="1"/>
  <c r="AO2" i="2"/>
  <c r="AO2" i="5"/>
  <c r="AL741" i="5"/>
  <c r="AM739" i="5"/>
  <c r="AO790" i="5"/>
  <c r="AP788" i="5"/>
  <c r="AC1368" i="5"/>
  <c r="AD1365" i="5" s="1"/>
  <c r="AC1362" i="5"/>
  <c r="AC1367" i="5"/>
  <c r="Z1013" i="5"/>
  <c r="AF436" i="5"/>
  <c r="AF438" i="5"/>
  <c r="AN5" i="2"/>
  <c r="AN5" i="5"/>
  <c r="AL772" i="5"/>
  <c r="AG380" i="5"/>
  <c r="AG382" i="5" s="1"/>
  <c r="AA1008" i="5"/>
  <c r="AA1005" i="5"/>
  <c r="AL1460" i="5"/>
  <c r="AL1461" i="5"/>
  <c r="AL212" i="5"/>
  <c r="AM1243" i="5"/>
  <c r="AM1245" i="5" s="1"/>
  <c r="AM1240" i="5"/>
  <c r="AF382" i="5"/>
  <c r="AF388" i="5"/>
  <c r="AF485" i="5"/>
  <c r="AF486" i="5"/>
  <c r="AE412" i="5"/>
  <c r="AL1452" i="5"/>
  <c r="AL1451" i="5"/>
  <c r="AN1" i="2"/>
  <c r="AN1" i="5"/>
  <c r="AB1387" i="5"/>
  <c r="AB1370" i="5"/>
  <c r="X2165" i="5"/>
  <c r="X2158" i="5" s="1"/>
  <c r="AL613" i="5"/>
  <c r="AF674" i="5"/>
  <c r="AE1278" i="5"/>
  <c r="AF1276" i="5"/>
  <c r="AL565" i="5"/>
  <c r="AL568" i="5" s="1"/>
  <c r="AK569" i="5"/>
  <c r="AE1026" i="5"/>
  <c r="AF1022" i="5" s="1"/>
  <c r="AE1028" i="5"/>
  <c r="AM1261" i="5"/>
  <c r="AM1255" i="5"/>
  <c r="AE390" i="5"/>
  <c r="AL1476" i="5"/>
  <c r="AL1477" i="5"/>
  <c r="AF472" i="5"/>
  <c r="AF473" i="5"/>
  <c r="AF551" i="5"/>
  <c r="AF554" i="5" s="1"/>
  <c r="AE556" i="5"/>
  <c r="AL202" i="5"/>
  <c r="Y2127" i="5"/>
  <c r="AC505" i="5"/>
  <c r="AC508" i="5" s="1"/>
  <c r="AC518" i="5" s="1"/>
  <c r="AM1244" i="5"/>
  <c r="AL1237" i="5"/>
  <c r="X2199" i="5"/>
  <c r="X2192" i="5" s="1"/>
  <c r="X663" i="5"/>
  <c r="AL1486" i="5"/>
  <c r="AL1487" i="5"/>
  <c r="W1809" i="5"/>
  <c r="AL767" i="5"/>
  <c r="AL130" i="5"/>
  <c r="AJ357" i="5"/>
  <c r="AE494" i="5"/>
  <c r="AE496" i="5" s="1"/>
  <c r="AK47" i="1"/>
  <c r="AJ48" i="1"/>
  <c r="AJ53" i="1" s="1"/>
  <c r="AA1004" i="5"/>
  <c r="Z1011" i="5"/>
  <c r="AE2097" i="5"/>
  <c r="AD2099" i="5"/>
  <c r="AA994" i="5"/>
  <c r="AL541" i="5"/>
  <c r="AL552" i="5" s="1"/>
  <c r="AL542" i="5"/>
  <c r="AA359" i="5"/>
  <c r="AL1263" i="5"/>
  <c r="AL1245" i="5"/>
  <c r="AM1535" i="5"/>
  <c r="AK1220" i="5"/>
  <c r="AL1568" i="5"/>
  <c r="AJ296" i="5"/>
  <c r="AL450" i="5"/>
  <c r="AE405" i="5"/>
  <c r="AK773" i="5"/>
  <c r="AK774" i="5" s="1"/>
  <c r="AL751" i="5" s="1"/>
  <c r="Y1388" i="5"/>
  <c r="Y1378" i="5"/>
  <c r="AE1046" i="5"/>
  <c r="AF1042" i="5" s="1"/>
  <c r="AE1048" i="5"/>
  <c r="AE1442" i="5"/>
  <c r="AE1437" i="5" s="1"/>
  <c r="AE1438" i="5" s="1"/>
  <c r="AF1441" i="5"/>
  <c r="AK1228" i="5"/>
  <c r="AL1258" i="5"/>
  <c r="AE2180" i="5"/>
  <c r="AF2175" i="5"/>
  <c r="AF2178" i="5" s="1"/>
  <c r="AF650" i="5"/>
  <c r="AE653" i="5"/>
  <c r="AF654" i="5" a="1"/>
  <c r="AF654" i="5" s="1"/>
  <c r="AB986" i="5"/>
  <c r="AB983" i="5"/>
  <c r="AD651" i="5"/>
  <c r="AD655" i="5" s="1"/>
  <c r="AA989" i="5"/>
  <c r="AN8" i="5"/>
  <c r="AN9" i="1"/>
  <c r="AN9" i="5" s="1"/>
  <c r="AO8" i="1"/>
  <c r="AN8" i="2"/>
  <c r="AL492" i="5"/>
  <c r="AM4" i="5"/>
  <c r="AM4" i="2"/>
  <c r="AE2212" i="5"/>
  <c r="AE2215" i="5" s="1"/>
  <c r="AD2217" i="5"/>
  <c r="Y636" i="5"/>
  <c r="Y637" i="5" s="1"/>
  <c r="AL1543" i="5"/>
  <c r="AK752" i="5"/>
  <c r="Z895" i="5"/>
  <c r="Z899" i="5"/>
  <c r="AN1534" i="5"/>
  <c r="AN1417" i="5"/>
  <c r="AN1418" i="5" s="1"/>
  <c r="AN1420" i="5" s="1"/>
  <c r="AN1638" i="5"/>
  <c r="AN1639" i="5" s="1"/>
  <c r="AN1427" i="5"/>
  <c r="AN1428" i="5" s="1"/>
  <c r="AN1430" i="5" s="1"/>
  <c r="AN1234" i="5"/>
  <c r="AN1235" i="5" s="1"/>
  <c r="AN1252" i="5"/>
  <c r="AN757" i="5"/>
  <c r="AN758" i="5"/>
  <c r="AN759" i="5"/>
  <c r="AN760" i="5"/>
  <c r="AN761" i="5"/>
  <c r="AN762" i="5"/>
  <c r="AN763" i="5"/>
  <c r="AN764" i="5"/>
  <c r="AN756" i="5"/>
  <c r="AN184" i="5"/>
  <c r="AN134" i="5"/>
  <c r="AN135" i="5" s="1"/>
  <c r="AN139" i="5"/>
  <c r="AN140" i="5" s="1"/>
  <c r="AO144" i="5"/>
  <c r="AO145" i="5" s="1"/>
  <c r="AN122" i="5"/>
  <c r="AN123" i="5" s="1"/>
  <c r="AN148" i="5"/>
  <c r="AN1270" i="5"/>
  <c r="AN1273" i="5" s="1"/>
  <c r="AN1045" i="5"/>
  <c r="AN2091" i="5"/>
  <c r="AN2094" i="5" s="1"/>
  <c r="AN1285" i="5"/>
  <c r="AN1288" i="5" s="1"/>
  <c r="AM1839" i="5" a="1"/>
  <c r="AM1839" i="5" s="1"/>
  <c r="AM1663" i="5" a="1"/>
  <c r="AM1663" i="5" s="1"/>
  <c r="AM1654" i="5" a="1"/>
  <c r="AM1654" i="5" s="1"/>
  <c r="AM1642" i="5" a="1"/>
  <c r="AM1642" i="5" s="1"/>
  <c r="AM1584" i="5" a="1"/>
  <c r="AM1584" i="5" s="1"/>
  <c r="AM1788" i="5" a="1"/>
  <c r="AM1788" i="5" s="1"/>
  <c r="AM1592" i="5" a="1"/>
  <c r="AM1592" i="5" s="1"/>
  <c r="AM1593" i="5" s="1"/>
  <c r="AM1594" i="5" a="1"/>
  <c r="AM1594" i="5" s="1"/>
  <c r="AM1597" i="5" a="1"/>
  <c r="AM1597" i="5" s="1"/>
  <c r="AM1507" i="5" a="1"/>
  <c r="AM1507" i="5" s="1"/>
  <c r="AM1499" i="5" a="1"/>
  <c r="AM1499" i="5" s="1"/>
  <c r="AM1500" i="5" s="1"/>
  <c r="AM1580" i="5" a="1"/>
  <c r="AM1580" i="5" s="1"/>
  <c r="AM1581" i="5" s="1"/>
  <c r="AM1212" i="5" a="1"/>
  <c r="AM1212" i="5" s="1"/>
  <c r="AM1208" i="5" a="1"/>
  <c r="AM1208" i="5" s="1"/>
  <c r="AM1219" i="5" a="1"/>
  <c r="AM1219" i="5" s="1"/>
  <c r="AM911" i="5" a="1"/>
  <c r="AM911" i="5" s="1"/>
  <c r="AM801" i="5" a="1"/>
  <c r="AM801" i="5" s="1"/>
  <c r="AM635" i="5" a="1"/>
  <c r="AM635" i="5" s="1"/>
  <c r="AM661" i="5" a="1"/>
  <c r="AM661" i="5" s="1"/>
  <c r="AM652" i="5" a="1"/>
  <c r="AM652" i="5" s="1"/>
  <c r="AM628" i="5" a="1"/>
  <c r="AM628" i="5" s="1"/>
  <c r="AM629" i="5" s="1"/>
  <c r="AM612" i="5" a="1"/>
  <c r="AM612" i="5" s="1"/>
  <c r="AM616" i="5" a="1"/>
  <c r="AM616" i="5" s="1"/>
  <c r="AM603" i="5" a="1"/>
  <c r="AM603" i="5" s="1"/>
  <c r="AM604" i="5" a="1"/>
  <c r="AM604" i="5" s="1"/>
  <c r="AM605" i="5" a="1"/>
  <c r="AM605" i="5" s="1"/>
  <c r="AM620" i="5" a="1"/>
  <c r="AM620" i="5" s="1"/>
  <c r="AM591" i="5" a="1"/>
  <c r="AM591" i="5" s="1"/>
  <c r="AM621" i="5" a="1"/>
  <c r="AM621" i="5" s="1"/>
  <c r="AM610" i="5" a="1"/>
  <c r="AM610" i="5" s="1"/>
  <c r="AM613" i="5" s="1"/>
  <c r="AM532" i="5"/>
  <c r="AM611" i="5" a="1"/>
  <c r="AM611" i="5" s="1"/>
  <c r="AM491" i="5" a="1"/>
  <c r="AM491" i="5" s="1"/>
  <c r="AM449" i="5" a="1"/>
  <c r="AM449" i="5" s="1"/>
  <c r="AM454" i="5" a="1"/>
  <c r="AM454" i="5" s="1"/>
  <c r="AM595" i="5" a="1"/>
  <c r="AM595" i="5" s="1"/>
  <c r="AM544" i="5"/>
  <c r="AM587" i="5" a="1"/>
  <c r="AM587" i="5" s="1"/>
  <c r="AM395" i="5" a="1"/>
  <c r="AM395" i="5" s="1"/>
  <c r="AM402" i="5" a="1"/>
  <c r="AM402" i="5" s="1"/>
  <c r="AM417" i="5" a="1"/>
  <c r="AM417" i="5" s="1"/>
  <c r="AM373" i="5" a="1"/>
  <c r="AM373" i="5" s="1"/>
  <c r="AM409" i="5" a="1"/>
  <c r="AM409" i="5" s="1"/>
  <c r="AM379" i="5" a="1"/>
  <c r="AM379" i="5" s="1"/>
  <c r="AM347" i="5" a="1"/>
  <c r="AM347" i="5" s="1"/>
  <c r="AM387" i="5" a="1"/>
  <c r="AM387" i="5" s="1"/>
  <c r="AM177" i="5" a="1"/>
  <c r="AM177" i="5" s="1"/>
  <c r="AM180" i="5" a="1"/>
  <c r="AM180" i="5" s="1"/>
  <c r="AM211" i="5" a="1"/>
  <c r="AM211" i="5" s="1"/>
  <c r="AM201" i="5" a="1"/>
  <c r="AM201" i="5" s="1"/>
  <c r="AM366" i="5" a="1"/>
  <c r="AM366" i="5" s="1"/>
  <c r="AM195" i="5" a="1"/>
  <c r="AM195" i="5" s="1"/>
  <c r="AM210" i="5" a="1"/>
  <c r="AM210" i="5" s="1"/>
  <c r="AM200" i="5" a="1"/>
  <c r="AM200" i="5" s="1"/>
  <c r="AM191" i="5" a="1"/>
  <c r="AM191" i="5" s="1"/>
  <c r="AM174" i="5" a="1"/>
  <c r="AM174" i="5" s="1"/>
  <c r="AM171" i="5" a="1"/>
  <c r="AM171" i="5" s="1"/>
  <c r="AM167" i="5" a="1"/>
  <c r="AM167" i="5" s="1"/>
  <c r="AM168" i="5" s="1"/>
  <c r="AM187" i="5" a="1"/>
  <c r="AM187" i="5" s="1"/>
  <c r="AM109" i="5" a="1"/>
  <c r="AM109" i="5" s="1"/>
  <c r="AM110" i="5" a="1"/>
  <c r="AM110" i="5" s="1"/>
  <c r="AM108" i="5" s="1" a="1"/>
  <c r="AM108" i="5" s="1"/>
  <c r="AM163" i="5" a="1"/>
  <c r="AM163" i="5" s="1"/>
  <c r="AM111" i="5" a="1"/>
  <c r="AM111" i="5" s="1"/>
  <c r="AM115" i="5" a="1"/>
  <c r="AM115" i="5" s="1"/>
  <c r="AM116" i="5" a="1"/>
  <c r="AM116" i="5" s="1"/>
  <c r="AM114" i="5" s="1" a="1"/>
  <c r="AM114" i="5" s="1"/>
  <c r="AM155" i="5" a="1"/>
  <c r="AM155" i="5" s="1"/>
  <c r="AM151" i="5" a="1"/>
  <c r="AM151" i="5" s="1"/>
  <c r="AM117" i="5" a="1"/>
  <c r="AM117" i="5" s="1"/>
  <c r="AJ810" i="5"/>
  <c r="AJ803" i="5" s="1"/>
  <c r="AE398" i="5"/>
  <c r="AF396" i="5"/>
  <c r="Z1375" i="5"/>
  <c r="Z1376" i="5"/>
  <c r="AA1373" i="5" s="1"/>
  <c r="P1373" i="5"/>
  <c r="Z1374" i="5"/>
  <c r="AK2112" i="5"/>
  <c r="AJ2113" i="5"/>
  <c r="AE950" i="5"/>
  <c r="AF947" i="5" s="1"/>
  <c r="AE952" i="5"/>
  <c r="AM1867" i="5" a="1"/>
  <c r="AM1867" i="5" s="1"/>
  <c r="X828" i="5"/>
  <c r="X821" i="5" s="1"/>
  <c r="AN6" i="5"/>
  <c r="AN6" i="2"/>
  <c r="AL528" i="5"/>
  <c r="AL529" i="5"/>
  <c r="AN1277" i="5"/>
  <c r="AM1044" i="5"/>
  <c r="AM1052" i="5"/>
  <c r="AF367" i="5"/>
  <c r="AL1051" i="5"/>
  <c r="AB512" i="5"/>
  <c r="AB515" i="5" s="1"/>
  <c r="AA519" i="5"/>
  <c r="AL2081" i="5"/>
  <c r="AN1402" i="5"/>
  <c r="AO1401" i="5"/>
  <c r="AN1400" i="5"/>
  <c r="AK916" i="5"/>
  <c r="AK919" i="5"/>
  <c r="AK923" i="5"/>
  <c r="X2246" i="5"/>
  <c r="AK539" i="5"/>
  <c r="AK543" i="5" s="1"/>
  <c r="AJ548" i="5"/>
  <c r="AN3" i="2"/>
  <c r="AN4" i="1"/>
  <c r="AN3" i="5"/>
  <c r="AI920" i="5"/>
  <c r="AI914" i="5"/>
  <c r="AE444" i="5"/>
  <c r="AF442" i="5"/>
  <c r="AL1226" i="5"/>
  <c r="AL1223" i="5"/>
  <c r="AB340" i="5"/>
  <c r="X934" i="5"/>
  <c r="Y932" i="5" s="1"/>
  <c r="AF1291" i="5"/>
  <c r="AE1293" i="5"/>
  <c r="AK292" i="5"/>
  <c r="AK295" i="5"/>
  <c r="AA973" i="5"/>
  <c r="AK806" i="5"/>
  <c r="AK809" i="5"/>
  <c r="AI804" i="5"/>
  <c r="AM416" i="5"/>
  <c r="AN101" i="5"/>
  <c r="AN95" i="5"/>
  <c r="AM1355" i="5"/>
  <c r="AM1178" i="5" a="1"/>
  <c r="AN96" i="5"/>
  <c r="AM188" i="5" a="1"/>
  <c r="AM490" i="5"/>
  <c r="AM1182" i="5" a="1"/>
  <c r="AN314" i="5" a="1"/>
  <c r="AM1213" i="5" a="1"/>
  <c r="AM592" i="5"/>
  <c r="AM448" i="5"/>
  <c r="AN102" i="5"/>
  <c r="AM1209" i="5" a="1"/>
  <c r="AM622" i="5" a="1"/>
  <c r="AN97" i="5"/>
  <c r="AM394" i="5"/>
  <c r="AM1186" i="5" a="1"/>
  <c r="AG403" i="5" a="1"/>
  <c r="AM1172" i="5" a="1"/>
  <c r="AF1843" i="5" a="1"/>
  <c r="AL580" i="5" a="1"/>
  <c r="AM910" i="5" a="1"/>
  <c r="AM353" i="5"/>
  <c r="AN1634" i="5"/>
  <c r="AN1660" i="5"/>
  <c r="AN1572" i="5"/>
  <c r="AN1849" i="5"/>
  <c r="AN159" i="5"/>
  <c r="AN465" i="5"/>
  <c r="AN1860" i="5"/>
  <c r="AN463" i="5"/>
  <c r="AN69" i="5"/>
  <c r="AN126" i="5"/>
  <c r="AN73" i="5"/>
  <c r="AN75" i="5"/>
  <c r="AN72" i="5"/>
  <c r="AN74" i="5"/>
  <c r="AN277" i="5"/>
  <c r="AN220" i="5"/>
  <c r="AN224" i="5" s="1" a="1"/>
  <c r="AN247" i="5"/>
  <c r="AN243" i="5"/>
  <c r="AN268" i="5"/>
  <c r="AN322" i="5"/>
  <c r="AN256" i="5"/>
  <c r="AN228" i="5"/>
  <c r="AN252" i="5"/>
  <c r="AN264" i="5"/>
  <c r="AN300" i="5"/>
  <c r="AN273" i="5"/>
  <c r="AN280" i="5"/>
  <c r="AN260" i="5"/>
  <c r="AN348" i="5"/>
  <c r="AN326" i="5"/>
  <c r="AN321" i="5"/>
  <c r="AN325" i="5"/>
  <c r="AN572" i="5"/>
  <c r="AN573" i="5"/>
  <c r="AN547" i="5"/>
  <c r="AN577" i="5"/>
  <c r="AN896" i="5"/>
  <c r="AN1063" i="5"/>
  <c r="AN1064" i="5" s="1" a="1"/>
  <c r="AN1081" i="5"/>
  <c r="AN1082" i="5" s="1" a="1"/>
  <c r="AN1077" i="5"/>
  <c r="AN1076" i="5"/>
  <c r="AN1072" i="5"/>
  <c r="AN1073" i="5" s="1" a="1"/>
  <c r="AN1153" i="5"/>
  <c r="AN1154" i="5" s="1" a="1"/>
  <c r="AN1174" i="5"/>
  <c r="AN1173" i="5" s="1" a="1"/>
  <c r="AN1185" i="5"/>
  <c r="AN1181" i="5"/>
  <c r="AN1177" i="5"/>
  <c r="AN1471" i="5"/>
  <c r="AN1472" i="5"/>
  <c r="AN1447" i="5"/>
  <c r="AN1456" i="5"/>
  <c r="AN1482" i="5"/>
  <c r="AN1519" i="5"/>
  <c r="AN1520" i="5" s="1" a="1"/>
  <c r="AN1564" i="5"/>
  <c r="AN1511" i="5"/>
  <c r="AN1512" i="5" s="1" a="1"/>
  <c r="AN1531" i="5"/>
  <c r="AN1539" i="5"/>
  <c r="AN1552" i="5"/>
  <c r="AN1631" i="5"/>
  <c r="AN1557" i="5"/>
  <c r="AN1645" i="5"/>
  <c r="AN1657" i="5"/>
  <c r="AN1698" i="5"/>
  <c r="AN1648" i="5"/>
  <c r="AN1857" i="5"/>
  <c r="AN103" i="5"/>
  <c r="AM206" i="5" a="1"/>
  <c r="AM372" i="5"/>
  <c r="AN2079" i="5" a="1"/>
  <c r="AN1879" i="5" a="1"/>
  <c r="AN1893" i="5"/>
  <c r="AM800" i="5" a="1"/>
  <c r="AM386" i="5"/>
  <c r="AM331" i="5" a="1"/>
  <c r="AF2026" i="5" a="1"/>
  <c r="AM1078" i="5" a="1"/>
  <c r="AO2107" i="5"/>
  <c r="AO750" i="5" a="1"/>
  <c r="AL588" i="5" a="1"/>
  <c r="AN1873" i="5"/>
  <c r="AN1870" i="5"/>
  <c r="AN1911" i="5"/>
  <c r="AM1202" i="5" a="1"/>
  <c r="AM216" i="5" a="1"/>
  <c r="AM365" i="5"/>
  <c r="AM1423" i="5"/>
  <c r="AN2111" i="5" a="1"/>
  <c r="Y2125" i="5" a="1"/>
  <c r="AN98" i="5"/>
  <c r="AM455" i="5"/>
  <c r="AM351" i="5"/>
  <c r="AM196" i="5"/>
  <c r="AN746" i="5"/>
  <c r="AM1508" i="5" a="1"/>
  <c r="AN93" i="5"/>
  <c r="AM1585" i="5" a="1"/>
  <c r="AM596" i="5"/>
  <c r="AM378" i="5"/>
  <c r="AL1515" i="5"/>
  <c r="AM192" i="5" a="1"/>
  <c r="AK1414" i="5"/>
  <c r="AK352" i="5"/>
  <c r="AM1789" i="5" a="1"/>
  <c r="AM215" i="5" a="1"/>
  <c r="AM1928" i="5"/>
  <c r="AN100" i="5"/>
  <c r="AG410" i="5" a="1"/>
  <c r="AG2022" i="5" a="1"/>
  <c r="AN104" i="5"/>
  <c r="AM1201" i="5" a="1"/>
  <c r="AM205" i="5" a="1"/>
  <c r="AL606" i="5" a="1"/>
  <c r="AG1980" i="5" a="1"/>
  <c r="AM332" i="5" a="1"/>
  <c r="AN99" i="5"/>
  <c r="AM617" i="5" a="1"/>
  <c r="AN94" i="5"/>
  <c r="AM1598" i="5" a="1"/>
  <c r="AM1846" i="5" a="1"/>
  <c r="AN232" i="5" a="1"/>
  <c r="AL530" i="5" l="1"/>
  <c r="AM526" i="5" s="1"/>
  <c r="AA1006" i="5"/>
  <c r="AB1002" i="5" s="1"/>
  <c r="AN1292" i="5"/>
  <c r="AN232" i="5"/>
  <c r="AM1846" i="5"/>
  <c r="AM1598" i="5"/>
  <c r="AM617" i="5"/>
  <c r="AM332" i="5"/>
  <c r="AG1980" i="5"/>
  <c r="AL606" i="5"/>
  <c r="AM205" i="5"/>
  <c r="AM1201" i="5"/>
  <c r="AG2022" i="5"/>
  <c r="AG410" i="5"/>
  <c r="AM215" i="5"/>
  <c r="AM1789" i="5"/>
  <c r="AL354" i="5"/>
  <c r="AM192" i="5"/>
  <c r="AM1585" i="5"/>
  <c r="AN105" i="5"/>
  <c r="AM1508" i="5"/>
  <c r="AN755" i="5"/>
  <c r="Y2125" i="5"/>
  <c r="AN2111" i="5"/>
  <c r="AM216" i="5"/>
  <c r="AM1202" i="5"/>
  <c r="AL588" i="5"/>
  <c r="AO750" i="5"/>
  <c r="AO2116" i="5"/>
  <c r="AM1078" i="5"/>
  <c r="AF2026" i="5"/>
  <c r="AM331" i="5"/>
  <c r="AM800" i="5"/>
  <c r="AN1879" i="5"/>
  <c r="AN2079" i="5"/>
  <c r="AM374" i="5"/>
  <c r="AM206" i="5"/>
  <c r="AN1558" i="5"/>
  <c r="AN1553" i="5"/>
  <c r="AN1542" i="5"/>
  <c r="AN1512" i="5"/>
  <c r="AN1567" i="5"/>
  <c r="AN1520" i="5"/>
  <c r="AN1485" i="5"/>
  <c r="AN1459" i="5"/>
  <c r="AN1450" i="5"/>
  <c r="AN1475" i="5"/>
  <c r="AN1173" i="5"/>
  <c r="AN1154" i="5"/>
  <c r="AN1073" i="5"/>
  <c r="AN1082" i="5"/>
  <c r="AN1064" i="5"/>
  <c r="AN578" i="5"/>
  <c r="AN574" i="5"/>
  <c r="AN327" i="5"/>
  <c r="AN269" i="5"/>
  <c r="AN283" i="5"/>
  <c r="AN274" i="5"/>
  <c r="AN287" i="5"/>
  <c r="AN261" i="5"/>
  <c r="AN257" i="5"/>
  <c r="AN265" i="5"/>
  <c r="AN248" i="5"/>
  <c r="AN224" i="5"/>
  <c r="AN129" i="5"/>
  <c r="AN470" i="5"/>
  <c r="AN471" i="5"/>
  <c r="AN160" i="5"/>
  <c r="AN1573" i="5"/>
  <c r="AM910" i="5"/>
  <c r="AL580" i="5"/>
  <c r="AF1843" i="5"/>
  <c r="AM1172" i="5"/>
  <c r="AG403" i="5"/>
  <c r="AM1186" i="5"/>
  <c r="AM622" i="5"/>
  <c r="AM1209" i="5"/>
  <c r="AM1213" i="5"/>
  <c r="AN314" i="5"/>
  <c r="AN315" i="5" s="1"/>
  <c r="AM1182" i="5"/>
  <c r="AM188" i="5"/>
  <c r="AM1178" i="5"/>
  <c r="AL752" i="5"/>
  <c r="AB1008" i="5"/>
  <c r="AB1005" i="5"/>
  <c r="AO6" i="2"/>
  <c r="AO6" i="5"/>
  <c r="AO989" i="5" s="1"/>
  <c r="AL1220" i="5"/>
  <c r="AF2212" i="5"/>
  <c r="AF2215" i="5" s="1"/>
  <c r="AE2217" i="5"/>
  <c r="AE651" i="5"/>
  <c r="AE655" i="5" s="1"/>
  <c r="X2203" i="5"/>
  <c r="X2193" i="5"/>
  <c r="Y2190" i="5" s="1"/>
  <c r="AM1258" i="5"/>
  <c r="AA1013" i="5"/>
  <c r="AM1460" i="5"/>
  <c r="AM1461" i="5"/>
  <c r="AC1395" i="5"/>
  <c r="AC1397" i="5" s="1"/>
  <c r="AC1366" i="5"/>
  <c r="AC1386" i="5" s="1"/>
  <c r="AC1390" i="5" s="1"/>
  <c r="Y837" i="5"/>
  <c r="X842" i="5"/>
  <c r="AK924" i="5"/>
  <c r="AK913" i="5" s="1"/>
  <c r="AM202" i="5"/>
  <c r="AN1243" i="5"/>
  <c r="AN1240" i="5"/>
  <c r="AM1262" i="5"/>
  <c r="AM1263" i="5" s="1"/>
  <c r="AD1362" i="5"/>
  <c r="AD1368" i="5"/>
  <c r="AE1365" i="5" s="1"/>
  <c r="AD1367" i="5"/>
  <c r="AB973" i="5"/>
  <c r="AM130" i="5"/>
  <c r="AM1568" i="5"/>
  <c r="AF412" i="5"/>
  <c r="X2247" i="5"/>
  <c r="Y2245" i="5" s="1"/>
  <c r="AE2099" i="5"/>
  <c r="AF2097" i="5"/>
  <c r="AC1387" i="5"/>
  <c r="AC1370" i="5"/>
  <c r="AN1261" i="5"/>
  <c r="AN1255" i="5"/>
  <c r="AB1004" i="5"/>
  <c r="AB1006" i="5" s="1"/>
  <c r="AC1002" i="5" s="1"/>
  <c r="AA1011" i="5"/>
  <c r="AM1486" i="5"/>
  <c r="AM1487" i="5"/>
  <c r="AF444" i="5"/>
  <c r="AG442" i="5"/>
  <c r="AM212" i="5"/>
  <c r="AM542" i="5"/>
  <c r="AM541" i="5"/>
  <c r="AM552" i="5" s="1"/>
  <c r="AF2180" i="5"/>
  <c r="AG2175" i="5"/>
  <c r="AG2178" i="5" s="1"/>
  <c r="AL47" i="1"/>
  <c r="AK48" i="1"/>
  <c r="AK53" i="1" s="1"/>
  <c r="AF1026" i="5"/>
  <c r="AF1028" i="5"/>
  <c r="AH380" i="5"/>
  <c r="AH382" i="5" s="1"/>
  <c r="AP790" i="5"/>
  <c r="AQ788" i="5"/>
  <c r="AK357" i="5"/>
  <c r="AF398" i="5"/>
  <c r="AG396" i="5"/>
  <c r="AL292" i="5"/>
  <c r="AL295" i="5"/>
  <c r="AD505" i="5"/>
  <c r="AD508" i="5" s="1"/>
  <c r="AD518" i="5" s="1"/>
  <c r="AC969" i="5"/>
  <c r="AC966" i="5"/>
  <c r="AC967" i="5" s="1"/>
  <c r="AD964" i="5" s="1"/>
  <c r="AM767" i="5"/>
  <c r="AM1543" i="5"/>
  <c r="X856" i="5"/>
  <c r="Y851" i="5"/>
  <c r="AJ804" i="5"/>
  <c r="AK810" i="5"/>
  <c r="AK803" i="5" s="1"/>
  <c r="AO1402" i="5"/>
  <c r="AP1401" i="5"/>
  <c r="AO1400" i="5"/>
  <c r="X822" i="5"/>
  <c r="Y818" i="5" s="1"/>
  <c r="AF494" i="5"/>
  <c r="AF496" i="5"/>
  <c r="AL569" i="5"/>
  <c r="AM565" i="5"/>
  <c r="AM568" i="5" s="1"/>
  <c r="AG485" i="5"/>
  <c r="AG486" i="5"/>
  <c r="AN739" i="5"/>
  <c r="AM741" i="5"/>
  <c r="Z883" i="5"/>
  <c r="AA881" i="5" s="1"/>
  <c r="AA885" i="5" s="1"/>
  <c r="AM1476" i="5"/>
  <c r="AM1477" i="5"/>
  <c r="Z2124" i="5"/>
  <c r="Y2129" i="5"/>
  <c r="AF1278" i="5"/>
  <c r="AG1276" i="5"/>
  <c r="AG388" i="5"/>
  <c r="AM772" i="5"/>
  <c r="AJ920" i="5"/>
  <c r="AJ914" i="5"/>
  <c r="AO8" i="5"/>
  <c r="AO8" i="2"/>
  <c r="AP8" i="1"/>
  <c r="AO9" i="1"/>
  <c r="AO9" i="5" s="1"/>
  <c r="AM492" i="5"/>
  <c r="AN1867" i="5" a="1"/>
  <c r="AN1867" i="5" s="1"/>
  <c r="AG1441" i="5"/>
  <c r="AF1442" i="5"/>
  <c r="AF390" i="5"/>
  <c r="AO1534" i="5"/>
  <c r="AO1638" i="5"/>
  <c r="AO1639" i="5" s="1"/>
  <c r="AO1427" i="5"/>
  <c r="AO1428" i="5" s="1"/>
  <c r="AO1430" i="5" s="1"/>
  <c r="AO1417" i="5"/>
  <c r="AO1418" i="5" s="1"/>
  <c r="AO1420" i="5" s="1"/>
  <c r="AO1234" i="5"/>
  <c r="AO1235" i="5" s="1"/>
  <c r="AO1252" i="5"/>
  <c r="AO758" i="5"/>
  <c r="AO759" i="5"/>
  <c r="AO760" i="5"/>
  <c r="AO761" i="5"/>
  <c r="AO762" i="5"/>
  <c r="AO763" i="5"/>
  <c r="AO764" i="5"/>
  <c r="AO756" i="5"/>
  <c r="AO757" i="5"/>
  <c r="AO184" i="5"/>
  <c r="AO134" i="5"/>
  <c r="AO135" i="5" s="1"/>
  <c r="AO139" i="5"/>
  <c r="AO140" i="5" s="1"/>
  <c r="AP144" i="5"/>
  <c r="AP145" i="5" s="1"/>
  <c r="AO122" i="5"/>
  <c r="AO123" i="5" s="1"/>
  <c r="AO148" i="5"/>
  <c r="AO1045" i="5"/>
  <c r="AO2091" i="5"/>
  <c r="AO2094" i="5" s="1"/>
  <c r="AO1285" i="5"/>
  <c r="AO1288" i="5" s="1"/>
  <c r="AO1270" i="5"/>
  <c r="AO1273" i="5" s="1"/>
  <c r="AN1403" i="5"/>
  <c r="AM450" i="5"/>
  <c r="AG674" i="5"/>
  <c r="AM2081" i="5"/>
  <c r="AL806" i="5"/>
  <c r="AL809" i="5"/>
  <c r="Y659" i="5"/>
  <c r="X664" i="5"/>
  <c r="X666" i="5"/>
  <c r="AN1535" i="5"/>
  <c r="AM1403" i="5"/>
  <c r="AN1839" i="5" a="1"/>
  <c r="AN1839" i="5" s="1"/>
  <c r="AN1788" i="5" a="1"/>
  <c r="AN1788" i="5" s="1"/>
  <c r="AN1663" i="5" a="1"/>
  <c r="AN1663" i="5" s="1"/>
  <c r="AN1654" i="5" a="1"/>
  <c r="AN1654" i="5" s="1"/>
  <c r="AN1642" i="5" a="1"/>
  <c r="AN1642" i="5" s="1"/>
  <c r="AN1592" i="5" a="1"/>
  <c r="AN1592" i="5" s="1"/>
  <c r="AN1593" i="5" s="1"/>
  <c r="AN1594" i="5" a="1"/>
  <c r="AN1594" i="5" s="1"/>
  <c r="AN1580" i="5" a="1"/>
  <c r="AN1580" i="5" s="1"/>
  <c r="AN1581" i="5" s="1"/>
  <c r="AN1597" i="5" a="1"/>
  <c r="AN1597" i="5" s="1"/>
  <c r="AN1584" i="5" a="1"/>
  <c r="AN1584" i="5" s="1"/>
  <c r="AN1499" i="5" a="1"/>
  <c r="AN1499" i="5" s="1"/>
  <c r="AN1500" i="5" s="1"/>
  <c r="AN1507" i="5" a="1"/>
  <c r="AN1507" i="5" s="1"/>
  <c r="AN1212" i="5" a="1"/>
  <c r="AN1212" i="5" s="1"/>
  <c r="AN1208" i="5" a="1"/>
  <c r="AN1208" i="5" s="1"/>
  <c r="AN1219" i="5" a="1"/>
  <c r="AN1219" i="5" s="1"/>
  <c r="AN911" i="5" a="1"/>
  <c r="AN911" i="5" s="1"/>
  <c r="AN801" i="5" a="1"/>
  <c r="AN801" i="5" s="1"/>
  <c r="AN661" i="5" a="1"/>
  <c r="AN661" i="5" s="1"/>
  <c r="AN652" i="5" a="1"/>
  <c r="AN652" i="5" s="1"/>
  <c r="AN616" i="5" a="1"/>
  <c r="AN616" i="5" s="1"/>
  <c r="AN603" i="5" a="1"/>
  <c r="AN603" i="5" s="1"/>
  <c r="AN604" i="5" a="1"/>
  <c r="AN604" i="5" s="1"/>
  <c r="AN605" i="5" a="1"/>
  <c r="AN605" i="5" s="1"/>
  <c r="AN635" i="5" a="1"/>
  <c r="AN635" i="5" s="1"/>
  <c r="AN620" i="5" a="1"/>
  <c r="AN620" i="5" s="1"/>
  <c r="AN591" i="5" a="1"/>
  <c r="AN591" i="5" s="1"/>
  <c r="AN621" i="5" a="1"/>
  <c r="AN621" i="5" s="1"/>
  <c r="AN610" i="5" a="1"/>
  <c r="AN610" i="5" s="1"/>
  <c r="AN611" i="5" a="1"/>
  <c r="AN611" i="5" s="1"/>
  <c r="AN595" i="5" a="1"/>
  <c r="AN595" i="5" s="1"/>
  <c r="AN628" i="5" a="1"/>
  <c r="AN628" i="5" s="1"/>
  <c r="AN629" i="5" s="1"/>
  <c r="AN612" i="5" a="1"/>
  <c r="AN612" i="5" s="1"/>
  <c r="AN491" i="5" a="1"/>
  <c r="AN491" i="5" s="1"/>
  <c r="AN449" i="5" a="1"/>
  <c r="AN449" i="5" s="1"/>
  <c r="AN454" i="5" a="1"/>
  <c r="AN454" i="5" s="1"/>
  <c r="AN544" i="5"/>
  <c r="AN587" i="5" a="1"/>
  <c r="AN587" i="5" s="1"/>
  <c r="AN402" i="5" a="1"/>
  <c r="AN402" i="5" s="1"/>
  <c r="AN532" i="5"/>
  <c r="AN417" i="5" a="1"/>
  <c r="AN417" i="5" s="1"/>
  <c r="AN409" i="5" a="1"/>
  <c r="AN409" i="5" s="1"/>
  <c r="AN373" i="5" a="1"/>
  <c r="AN373" i="5" s="1"/>
  <c r="AN379" i="5" a="1"/>
  <c r="AN379" i="5" s="1"/>
  <c r="AN347" i="5" a="1"/>
  <c r="AN347" i="5" s="1"/>
  <c r="AN387" i="5" a="1"/>
  <c r="AN387" i="5" s="1"/>
  <c r="AN366" i="5" a="1"/>
  <c r="AN366" i="5" s="1"/>
  <c r="AN395" i="5" a="1"/>
  <c r="AN395" i="5" s="1"/>
  <c r="AN187" i="5" a="1"/>
  <c r="AN187" i="5" s="1"/>
  <c r="AN211" i="5" a="1"/>
  <c r="AN211" i="5" s="1"/>
  <c r="AN201" i="5" a="1"/>
  <c r="AN201" i="5" s="1"/>
  <c r="AN195" i="5" a="1"/>
  <c r="AN195" i="5" s="1"/>
  <c r="AN210" i="5" a="1"/>
  <c r="AN210" i="5" s="1"/>
  <c r="AN200" i="5" a="1"/>
  <c r="AN200" i="5" s="1"/>
  <c r="AN191" i="5" a="1"/>
  <c r="AN191" i="5" s="1"/>
  <c r="AN174" i="5" a="1"/>
  <c r="AN174" i="5" s="1"/>
  <c r="AN171" i="5" a="1"/>
  <c r="AN171" i="5" s="1"/>
  <c r="AN167" i="5" a="1"/>
  <c r="AN167" i="5" s="1"/>
  <c r="AN168" i="5" s="1"/>
  <c r="AN177" i="5" a="1"/>
  <c r="AN177" i="5" s="1"/>
  <c r="AN180" i="5" a="1"/>
  <c r="AN180" i="5" s="1"/>
  <c r="AN109" i="5" a="1"/>
  <c r="AN109" i="5" s="1"/>
  <c r="AN110" i="5" a="1"/>
  <c r="AN110" i="5" s="1"/>
  <c r="AN108" i="5" s="1" a="1"/>
  <c r="AN108" i="5" s="1"/>
  <c r="AN111" i="5" a="1"/>
  <c r="AN111" i="5" s="1"/>
  <c r="AN163" i="5" a="1"/>
  <c r="AN163" i="5" s="1"/>
  <c r="AN115" i="5" a="1"/>
  <c r="AN115" i="5" s="1"/>
  <c r="AN116" i="5" a="1"/>
  <c r="AN116" i="5" s="1"/>
  <c r="AN114" i="5" s="1" a="1"/>
  <c r="AN114" i="5" s="1"/>
  <c r="AN155" i="5" a="1"/>
  <c r="AN155" i="5" s="1"/>
  <c r="AN151" i="5" a="1"/>
  <c r="AN151" i="5" s="1"/>
  <c r="AN117" i="5" a="1"/>
  <c r="AN117" i="5" s="1"/>
  <c r="AF950" i="5"/>
  <c r="AF952" i="5"/>
  <c r="AN4" i="2"/>
  <c r="AN4" i="5"/>
  <c r="AC512" i="5"/>
  <c r="AC515" i="5" s="1"/>
  <c r="AB519" i="5"/>
  <c r="AM528" i="5"/>
  <c r="AM529" i="5"/>
  <c r="AA992" i="5"/>
  <c r="AB989" i="5"/>
  <c r="AF556" i="5"/>
  <c r="AG551" i="5"/>
  <c r="AG554" i="5" s="1"/>
  <c r="AM1237" i="5"/>
  <c r="AO1" i="2"/>
  <c r="AO1" i="5"/>
  <c r="AL916" i="5"/>
  <c r="AL919" i="5"/>
  <c r="AL923" i="5"/>
  <c r="AG405" i="5"/>
  <c r="AN1044" i="5"/>
  <c r="AN1052" i="5"/>
  <c r="AB994" i="5"/>
  <c r="AF1046" i="5"/>
  <c r="AF1048" i="5"/>
  <c r="AG472" i="5"/>
  <c r="AG473" i="5" s="1"/>
  <c r="X2159" i="5"/>
  <c r="Y2156" i="5" s="1"/>
  <c r="AO5" i="5"/>
  <c r="AO5" i="2"/>
  <c r="AD330" i="5"/>
  <c r="AC335" i="5"/>
  <c r="AC337" i="5"/>
  <c r="AC338" i="5"/>
  <c r="AC341" i="5" s="1"/>
  <c r="AL2112" i="5"/>
  <c r="AK2113" i="5"/>
  <c r="AJ553" i="5"/>
  <c r="AG367" i="5"/>
  <c r="AG369" i="5" s="1"/>
  <c r="AG1291" i="5"/>
  <c r="AF1293" i="5"/>
  <c r="AL539" i="5"/>
  <c r="AL543" i="5" s="1"/>
  <c r="AK548" i="5"/>
  <c r="AF369" i="5"/>
  <c r="AB984" i="5"/>
  <c r="AC981" i="5" s="1"/>
  <c r="Y1382" i="5"/>
  <c r="Y1396" i="5" s="1"/>
  <c r="W1810" i="5"/>
  <c r="X1806" i="5"/>
  <c r="AG438" i="5"/>
  <c r="AG436" i="5"/>
  <c r="AO3" i="2"/>
  <c r="AO3" i="5"/>
  <c r="AO4" i="1"/>
  <c r="AM284" i="5"/>
  <c r="AM291" i="5"/>
  <c r="Z897" i="5"/>
  <c r="AA894" i="5" s="1"/>
  <c r="AB358" i="5"/>
  <c r="AB359" i="5" s="1"/>
  <c r="AB361" i="5" s="1"/>
  <c r="AA361" i="5"/>
  <c r="AN2098" i="5"/>
  <c r="AO2098" i="5" s="1"/>
  <c r="Y936" i="5"/>
  <c r="AL1227" i="5"/>
  <c r="AA1375" i="5"/>
  <c r="AA1376" i="5"/>
  <c r="AB1373" i="5" s="1"/>
  <c r="AA1374" i="5"/>
  <c r="AP5" i="1"/>
  <c r="AP1" i="1"/>
  <c r="AP3" i="1"/>
  <c r="AQ2" i="1"/>
  <c r="AP2" i="2"/>
  <c r="AP6" i="1"/>
  <c r="AP2" i="5"/>
  <c r="Y427" i="5"/>
  <c r="X432" i="5"/>
  <c r="AK296" i="5"/>
  <c r="AM1226" i="5"/>
  <c r="AM1223" i="5"/>
  <c r="AM1051" i="5"/>
  <c r="Z1388" i="5"/>
  <c r="Z1378" i="5"/>
  <c r="Y638" i="5"/>
  <c r="Z633" i="5"/>
  <c r="AG650" i="5"/>
  <c r="AF653" i="5"/>
  <c r="AF651" i="5" s="1"/>
  <c r="AF655" i="5" s="1"/>
  <c r="AG654" i="5" a="1"/>
  <c r="AG654" i="5" s="1"/>
  <c r="AL773" i="5"/>
  <c r="AM773" i="5" s="1"/>
  <c r="AN416" i="5"/>
  <c r="AJ64" i="1"/>
  <c r="AI66" i="1"/>
  <c r="AI68" i="1" s="1"/>
  <c r="AM1451" i="5"/>
  <c r="AM1452" i="5"/>
  <c r="AH403" i="5" a="1"/>
  <c r="AN800" i="5" a="1"/>
  <c r="AN188" i="5" a="1"/>
  <c r="AN365" i="5"/>
  <c r="AN1172" i="5" a="1"/>
  <c r="AO1893" i="5"/>
  <c r="AO103" i="5"/>
  <c r="AN1789" i="5" a="1"/>
  <c r="AN216" i="5" a="1"/>
  <c r="AN372" i="5"/>
  <c r="AO159" i="5"/>
  <c r="AO1849" i="5"/>
  <c r="AO465" i="5"/>
  <c r="AO1860" i="5"/>
  <c r="AO463" i="5"/>
  <c r="AO1634" i="5"/>
  <c r="AO1572" i="5"/>
  <c r="AO1660" i="5"/>
  <c r="AO69" i="5"/>
  <c r="AO126" i="5"/>
  <c r="AO73" i="5"/>
  <c r="AO75" i="5"/>
  <c r="AO72" i="5"/>
  <c r="AO74" i="5"/>
  <c r="AO277" i="5"/>
  <c r="AO220" i="5"/>
  <c r="AO224" i="5" s="1" a="1"/>
  <c r="AO247" i="5"/>
  <c r="AO243" i="5"/>
  <c r="AO268" i="5"/>
  <c r="AO256" i="5"/>
  <c r="AO228" i="5"/>
  <c r="AO252" i="5"/>
  <c r="AO264" i="5"/>
  <c r="AO300" i="5"/>
  <c r="AO273" i="5"/>
  <c r="AO280" i="5"/>
  <c r="AO260" i="5"/>
  <c r="AO322" i="5"/>
  <c r="AO348" i="5"/>
  <c r="AO326" i="5"/>
  <c r="AO321" i="5"/>
  <c r="AO325" i="5"/>
  <c r="AO577" i="5"/>
  <c r="AO572" i="5"/>
  <c r="AO573" i="5"/>
  <c r="AO547" i="5"/>
  <c r="AO896" i="5"/>
  <c r="AO1063" i="5"/>
  <c r="AO1064" i="5" s="1" a="1"/>
  <c r="AO1072" i="5"/>
  <c r="AO1073" i="5" s="1" a="1"/>
  <c r="AO1081" i="5"/>
  <c r="AO1082" i="5" s="1" a="1"/>
  <c r="AO1077" i="5"/>
  <c r="AO1076" i="5"/>
  <c r="AO1153" i="5"/>
  <c r="AO1154" i="5" s="1" a="1"/>
  <c r="AO1174" i="5"/>
  <c r="AO1173" i="5" s="1" a="1"/>
  <c r="AO1185" i="5"/>
  <c r="AO1181" i="5"/>
  <c r="AO1177" i="5"/>
  <c r="AO1447" i="5"/>
  <c r="AO1471" i="5"/>
  <c r="AO1482" i="5"/>
  <c r="AO1511" i="5"/>
  <c r="AO1512" i="5" s="1" a="1"/>
  <c r="AO1531" i="5"/>
  <c r="AO1472" i="5"/>
  <c r="AO1456" i="5"/>
  <c r="AO1519" i="5"/>
  <c r="AO1520" i="5" s="1" a="1"/>
  <c r="AO1564" i="5"/>
  <c r="AO1539" i="5"/>
  <c r="AO1552" i="5"/>
  <c r="AO1631" i="5"/>
  <c r="AO1648" i="5"/>
  <c r="AO1557" i="5"/>
  <c r="AO1645" i="5"/>
  <c r="AO1657" i="5"/>
  <c r="AO1698" i="5"/>
  <c r="AO1857" i="5"/>
  <c r="AN1078" i="5" a="1"/>
  <c r="AO1911" i="5"/>
  <c r="AO98" i="5"/>
  <c r="AN206" i="5" a="1"/>
  <c r="AN351" i="5"/>
  <c r="AN378" i="5"/>
  <c r="AM1515" i="5"/>
  <c r="AN332" i="5" a="1"/>
  <c r="AO93" i="5"/>
  <c r="AN455" i="5"/>
  <c r="AN196" i="5"/>
  <c r="AN394" i="5"/>
  <c r="AN353" i="5"/>
  <c r="AO2111" i="5" a="1"/>
  <c r="AN617" i="5" a="1"/>
  <c r="AN215" i="5" a="1"/>
  <c r="AP2107" i="5"/>
  <c r="AP750" i="5" a="1"/>
  <c r="AN1598" i="5" a="1"/>
  <c r="AN1209" i="5" a="1"/>
  <c r="AN596" i="5"/>
  <c r="AO2079" i="5" a="1"/>
  <c r="AO314" i="5" a="1"/>
  <c r="AM606" i="5" a="1"/>
  <c r="AA2001" i="5" a="1"/>
  <c r="AO104" i="5"/>
  <c r="AN1201" i="5" a="1"/>
  <c r="AN205" i="5" a="1"/>
  <c r="AN1846" i="5" a="1"/>
  <c r="AO100" i="5"/>
  <c r="AL352" i="5"/>
  <c r="AL1414" i="5"/>
  <c r="AO1879" i="5" a="1"/>
  <c r="AO99" i="5"/>
  <c r="AN192" i="5" a="1"/>
  <c r="AN1928" i="5"/>
  <c r="AN1423" i="5"/>
  <c r="AO746" i="5"/>
  <c r="AO94" i="5"/>
  <c r="AN1202" i="5" a="1"/>
  <c r="AH2022" i="5" a="1"/>
  <c r="AN331" i="5" a="1"/>
  <c r="AM588" i="5" a="1"/>
  <c r="AM580" i="5" a="1"/>
  <c r="AO1873" i="5"/>
  <c r="AO1870" i="5"/>
  <c r="AO95" i="5"/>
  <c r="AN1585" i="5" a="1"/>
  <c r="AN1355" i="5"/>
  <c r="AN386" i="5"/>
  <c r="AH410" i="5" a="1"/>
  <c r="AO96" i="5"/>
  <c r="AN592" i="5"/>
  <c r="AN448" i="5"/>
  <c r="AO101" i="5"/>
  <c r="AN1508" i="5" a="1"/>
  <c r="AN622" i="5" a="1"/>
  <c r="AO97" i="5"/>
  <c r="AN910" i="5" a="1"/>
  <c r="AN1178" i="5" a="1"/>
  <c r="AO102" i="5"/>
  <c r="AN1213" i="5" a="1"/>
  <c r="AN490" i="5"/>
  <c r="AN1182" i="5" a="1"/>
  <c r="AN1186" i="5" a="1"/>
  <c r="AO232" i="5" a="1"/>
  <c r="AM1203" i="5" l="1"/>
  <c r="AM1205" i="5" s="1"/>
  <c r="AM530" i="5"/>
  <c r="AN526" i="5" s="1"/>
  <c r="AO1277" i="5"/>
  <c r="AO232" i="5"/>
  <c r="AN1186" i="5"/>
  <c r="AN1182" i="5"/>
  <c r="AN1213" i="5"/>
  <c r="AN1178" i="5"/>
  <c r="AN910" i="5"/>
  <c r="AN622" i="5"/>
  <c r="AN1508" i="5"/>
  <c r="AH410" i="5"/>
  <c r="AN1585" i="5"/>
  <c r="AM580" i="5"/>
  <c r="AM588" i="5"/>
  <c r="AN331" i="5"/>
  <c r="AH2022" i="5"/>
  <c r="AN1202" i="5"/>
  <c r="AO755" i="5"/>
  <c r="AN192" i="5"/>
  <c r="AO1879" i="5"/>
  <c r="AM354" i="5"/>
  <c r="AN1846" i="5"/>
  <c r="AN205" i="5"/>
  <c r="AN1201" i="5"/>
  <c r="AN1203" i="5" s="1"/>
  <c r="AN1205" i="5" s="1"/>
  <c r="AA2001" i="5"/>
  <c r="AM606" i="5"/>
  <c r="AO314" i="5"/>
  <c r="AO2079" i="5"/>
  <c r="AN1209" i="5"/>
  <c r="AN1598" i="5"/>
  <c r="AP750" i="5"/>
  <c r="AP2116" i="5"/>
  <c r="AN215" i="5"/>
  <c r="AN617" i="5"/>
  <c r="AO2111" i="5"/>
  <c r="AO105" i="5"/>
  <c r="AN332" i="5"/>
  <c r="AN206" i="5"/>
  <c r="AN1078" i="5"/>
  <c r="AO1558" i="5"/>
  <c r="AO1553" i="5"/>
  <c r="AO1542" i="5"/>
  <c r="AO1567" i="5"/>
  <c r="AO1520" i="5"/>
  <c r="AO1459" i="5"/>
  <c r="AO1475" i="5"/>
  <c r="AO1512" i="5"/>
  <c r="AO1485" i="5"/>
  <c r="AO1450" i="5"/>
  <c r="AO1173" i="5"/>
  <c r="AO1154" i="5"/>
  <c r="AO1082" i="5"/>
  <c r="AO1073" i="5"/>
  <c r="AO1064" i="5"/>
  <c r="AO574" i="5"/>
  <c r="AO578" i="5"/>
  <c r="AO327" i="5"/>
  <c r="AO269" i="5"/>
  <c r="AO283" i="5"/>
  <c r="AO274" i="5"/>
  <c r="AO287" i="5"/>
  <c r="AO288" i="5" s="1"/>
  <c r="AO261" i="5"/>
  <c r="AO257" i="5"/>
  <c r="AO265" i="5"/>
  <c r="AO248" i="5"/>
  <c r="AO224" i="5"/>
  <c r="AO129" i="5"/>
  <c r="AO1573" i="5"/>
  <c r="AO470" i="5"/>
  <c r="AO471" i="5"/>
  <c r="AO160" i="5"/>
  <c r="AN374" i="5"/>
  <c r="AN216" i="5"/>
  <c r="AN1789" i="5"/>
  <c r="AN1172" i="5"/>
  <c r="AN188" i="5"/>
  <c r="AN800" i="5"/>
  <c r="AH403" i="5"/>
  <c r="AH405" i="5" s="1"/>
  <c r="AC1008" i="5"/>
  <c r="AC1005" i="5"/>
  <c r="AH1441" i="5"/>
  <c r="AG1442" i="5"/>
  <c r="AG1437" i="5" s="1"/>
  <c r="AG1438" i="5" s="1"/>
  <c r="AG1278" i="5"/>
  <c r="AH1276" i="5"/>
  <c r="AG494" i="5"/>
  <c r="AG496" i="5"/>
  <c r="AG2180" i="5"/>
  <c r="AH2175" i="5"/>
  <c r="AH2178" i="5" s="1"/>
  <c r="AF2099" i="5"/>
  <c r="AG2097" i="5"/>
  <c r="AB1013" i="5"/>
  <c r="AP1" i="2"/>
  <c r="AP1" i="5"/>
  <c r="AD967" i="5"/>
  <c r="AE964" i="5" s="1"/>
  <c r="AD969" i="5"/>
  <c r="AD966" i="5"/>
  <c r="AF1437" i="5"/>
  <c r="AE505" i="5"/>
  <c r="AE508" i="5" s="1"/>
  <c r="AE518" i="5"/>
  <c r="AC1004" i="5"/>
  <c r="AC1006" i="5" s="1"/>
  <c r="AD1002" i="5" s="1"/>
  <c r="AB1011" i="5"/>
  <c r="AM806" i="5"/>
  <c r="AM809" i="5"/>
  <c r="AL357" i="5"/>
  <c r="AB1376" i="5"/>
  <c r="AC1373" i="5" s="1"/>
  <c r="AB1375" i="5"/>
  <c r="AB1374" i="5"/>
  <c r="AH436" i="5"/>
  <c r="AH438" i="5" s="1"/>
  <c r="AN1051" i="5"/>
  <c r="AN613" i="5"/>
  <c r="Y824" i="5"/>
  <c r="Y2249" i="5"/>
  <c r="AN1237" i="5"/>
  <c r="AM916" i="5"/>
  <c r="AM919" i="5"/>
  <c r="AM923" i="5"/>
  <c r="AN284" i="5"/>
  <c r="AN291" i="5"/>
  <c r="AA1388" i="5"/>
  <c r="AA1378" i="5"/>
  <c r="AD512" i="5"/>
  <c r="AD515" i="5" s="1"/>
  <c r="AC519" i="5"/>
  <c r="AL296" i="5"/>
  <c r="AN1476" i="5"/>
  <c r="AN1477" i="5"/>
  <c r="AM2112" i="5"/>
  <c r="AL2113" i="5"/>
  <c r="Z2127" i="5"/>
  <c r="AQ1401" i="5"/>
  <c r="AP1402" i="5"/>
  <c r="AP1400" i="5"/>
  <c r="AG398" i="5"/>
  <c r="AH396" i="5"/>
  <c r="Y2195" i="5"/>
  <c r="AN1451" i="5"/>
  <c r="AN1452" i="5"/>
  <c r="AG412" i="5"/>
  <c r="AH367" i="5"/>
  <c r="AM1220" i="5"/>
  <c r="AM1227" i="5"/>
  <c r="AN1227" i="5" s="1"/>
  <c r="Y933" i="5"/>
  <c r="Y662" i="5"/>
  <c r="AO1867" i="5" a="1"/>
  <c r="AO1867" i="5" s="1"/>
  <c r="AG444" i="5"/>
  <c r="AH442" i="5"/>
  <c r="AN1460" i="5"/>
  <c r="AN1461" i="5"/>
  <c r="AO1261" i="5"/>
  <c r="AO1255" i="5"/>
  <c r="AP8" i="5"/>
  <c r="AQ8" i="1"/>
  <c r="AP8" i="2"/>
  <c r="AP9" i="1"/>
  <c r="AP9" i="5" s="1"/>
  <c r="AK804" i="5"/>
  <c r="AN1487" i="5"/>
  <c r="AN1486" i="5"/>
  <c r="AH388" i="5"/>
  <c r="AO1044" i="5"/>
  <c r="AO1052" i="5"/>
  <c r="AN528" i="5"/>
  <c r="AN530" i="5" s="1"/>
  <c r="AO526" i="5" s="1"/>
  <c r="AN529" i="5"/>
  <c r="AO1243" i="5"/>
  <c r="AO1240" i="5"/>
  <c r="AK920" i="5"/>
  <c r="AK914" i="5"/>
  <c r="AN130" i="5"/>
  <c r="AL810" i="5"/>
  <c r="AL803" i="5" s="1"/>
  <c r="AA882" i="5"/>
  <c r="AQ790" i="5"/>
  <c r="AR788" i="5"/>
  <c r="AD1387" i="5"/>
  <c r="AD1370" i="5"/>
  <c r="AG2212" i="5"/>
  <c r="AG2215" i="5" s="1"/>
  <c r="AF2217" i="5"/>
  <c r="AN288" i="5"/>
  <c r="AN1568" i="5"/>
  <c r="Z636" i="5"/>
  <c r="AG1042" i="5"/>
  <c r="AM47" i="1"/>
  <c r="AL48" i="1"/>
  <c r="AL53" i="1" s="1"/>
  <c r="AP5" i="5"/>
  <c r="AP5" i="2"/>
  <c r="AN1226" i="5"/>
  <c r="AN1223" i="5"/>
  <c r="Z1382" i="5"/>
  <c r="Z1396" i="5" s="1"/>
  <c r="AG947" i="5"/>
  <c r="AK64" i="1"/>
  <c r="AJ66" i="1"/>
  <c r="AJ68" i="1" s="1"/>
  <c r="AC986" i="5"/>
  <c r="AC983" i="5"/>
  <c r="AO416" i="5"/>
  <c r="AN202" i="5"/>
  <c r="AE1362" i="5"/>
  <c r="AE1367" i="5"/>
  <c r="AE1368" i="5"/>
  <c r="AF1365" i="5" s="1"/>
  <c r="AO4" i="5"/>
  <c r="AO4" i="2"/>
  <c r="AN2081" i="5"/>
  <c r="AC340" i="5"/>
  <c r="AL924" i="5"/>
  <c r="AL913" i="5" s="1"/>
  <c r="Y1381" i="5"/>
  <c r="Y1389" i="5" s="1"/>
  <c r="AD334" i="5"/>
  <c r="AH650" i="5"/>
  <c r="AG653" i="5"/>
  <c r="AH654" i="5" a="1"/>
  <c r="AH654" i="5" s="1"/>
  <c r="AP1534" i="5"/>
  <c r="AP1417" i="5"/>
  <c r="AP1418" i="5" s="1"/>
  <c r="AP1420" i="5" s="1"/>
  <c r="AP1638" i="5"/>
  <c r="AP1639" i="5" s="1"/>
  <c r="AP1427" i="5"/>
  <c r="AP1428" i="5" s="1"/>
  <c r="AP1430" i="5" s="1"/>
  <c r="AP1252" i="5"/>
  <c r="AP1234" i="5"/>
  <c r="AP1235" i="5" s="1"/>
  <c r="AP758" i="5"/>
  <c r="AP759" i="5"/>
  <c r="AP760" i="5"/>
  <c r="AP761" i="5"/>
  <c r="AP762" i="5"/>
  <c r="AP763" i="5"/>
  <c r="AP764" i="5"/>
  <c r="AP756" i="5"/>
  <c r="AP757" i="5"/>
  <c r="AP184" i="5"/>
  <c r="AP134" i="5"/>
  <c r="AP135" i="5" s="1"/>
  <c r="AP139" i="5"/>
  <c r="AP140" i="5" s="1"/>
  <c r="AQ144" i="5"/>
  <c r="AQ145" i="5" s="1"/>
  <c r="AP122" i="5"/>
  <c r="AP123" i="5" s="1"/>
  <c r="AP148" i="5"/>
  <c r="AP1285" i="5"/>
  <c r="AP1288" i="5" s="1"/>
  <c r="AP1270" i="5"/>
  <c r="AP1273" i="5" s="1"/>
  <c r="AP2091" i="5"/>
  <c r="AP2094" i="5" s="1"/>
  <c r="AP1045" i="5"/>
  <c r="AN212" i="5"/>
  <c r="AN541" i="5"/>
  <c r="AN552" i="5" s="1"/>
  <c r="AN542" i="5"/>
  <c r="AN741" i="5"/>
  <c r="AO739" i="5"/>
  <c r="AI382" i="5"/>
  <c r="AI380" i="5"/>
  <c r="AD1395" i="5"/>
  <c r="AD1397" i="5" s="1"/>
  <c r="AD1366" i="5"/>
  <c r="AD1386" i="5" s="1"/>
  <c r="AD1390" i="5" s="1"/>
  <c r="AO1292" i="5"/>
  <c r="AN1543" i="5"/>
  <c r="Y2161" i="5"/>
  <c r="AH674" i="5"/>
  <c r="AO1535" i="5"/>
  <c r="AN1258" i="5"/>
  <c r="AP6" i="5"/>
  <c r="AP6" i="2"/>
  <c r="AC358" i="5"/>
  <c r="AC359" i="5" s="1"/>
  <c r="AC361" i="5" s="1"/>
  <c r="AA899" i="5"/>
  <c r="AA895" i="5"/>
  <c r="AK553" i="5"/>
  <c r="AG556" i="5"/>
  <c r="AH551" i="5"/>
  <c r="AH554" i="5" s="1"/>
  <c r="AN450" i="5"/>
  <c r="AL774" i="5"/>
  <c r="AM751" i="5" s="1"/>
  <c r="AH485" i="5"/>
  <c r="AH486" i="5"/>
  <c r="AN1244" i="5"/>
  <c r="AN767" i="5"/>
  <c r="AO1839" i="5" a="1"/>
  <c r="AO1839" i="5" s="1"/>
  <c r="AO1663" i="5" a="1"/>
  <c r="AO1663" i="5" s="1"/>
  <c r="AO1654" i="5" a="1"/>
  <c r="AO1654" i="5" s="1"/>
  <c r="AO1642" i="5" a="1"/>
  <c r="AO1642" i="5" s="1"/>
  <c r="AO1788" i="5" a="1"/>
  <c r="AO1788" i="5" s="1"/>
  <c r="AO1592" i="5" a="1"/>
  <c r="AO1592" i="5" s="1"/>
  <c r="AO1593" i="5" s="1"/>
  <c r="AO1594" i="5" a="1"/>
  <c r="AO1594" i="5" s="1"/>
  <c r="AO1580" i="5" a="1"/>
  <c r="AO1580" i="5" s="1"/>
  <c r="AO1581" i="5" s="1"/>
  <c r="AO1597" i="5" a="1"/>
  <c r="AO1597" i="5" s="1"/>
  <c r="AO1584" i="5" a="1"/>
  <c r="AO1584" i="5" s="1"/>
  <c r="AO1499" i="5" a="1"/>
  <c r="AO1499" i="5" s="1"/>
  <c r="AO1500" i="5" s="1"/>
  <c r="AO1507" i="5" a="1"/>
  <c r="AO1507" i="5" s="1"/>
  <c r="AO1212" i="5" a="1"/>
  <c r="AO1212" i="5" s="1"/>
  <c r="AO1208" i="5" a="1"/>
  <c r="AO1208" i="5" s="1"/>
  <c r="AO1219" i="5" a="1"/>
  <c r="AO1219" i="5" s="1"/>
  <c r="AO911" i="5" a="1"/>
  <c r="AO911" i="5" s="1"/>
  <c r="AO801" i="5" a="1"/>
  <c r="AO801" i="5" s="1"/>
  <c r="AO661" i="5" a="1"/>
  <c r="AO661" i="5" s="1"/>
  <c r="AO652" i="5" a="1"/>
  <c r="AO652" i="5" s="1"/>
  <c r="AO635" i="5" a="1"/>
  <c r="AO635" i="5" s="1"/>
  <c r="AO605" i="5" a="1"/>
  <c r="AO605" i="5" s="1"/>
  <c r="AO620" i="5" a="1"/>
  <c r="AO620" i="5" s="1"/>
  <c r="AO591" i="5" a="1"/>
  <c r="AO591" i="5" s="1"/>
  <c r="AO621" i="5" a="1"/>
  <c r="AO621" i="5" s="1"/>
  <c r="AO610" i="5" a="1"/>
  <c r="AO610" i="5" s="1"/>
  <c r="AO613" i="5" s="1"/>
  <c r="AO611" i="5" a="1"/>
  <c r="AO611" i="5" s="1"/>
  <c r="AO595" i="5" a="1"/>
  <c r="AO595" i="5" s="1"/>
  <c r="AO628" i="5" a="1"/>
  <c r="AO628" i="5" s="1"/>
  <c r="AO629" i="5" s="1"/>
  <c r="AO612" i="5" a="1"/>
  <c r="AO612" i="5" s="1"/>
  <c r="AO616" i="5" a="1"/>
  <c r="AO616" i="5" s="1"/>
  <c r="AO603" i="5" a="1"/>
  <c r="AO603" i="5" s="1"/>
  <c r="AO491" i="5" a="1"/>
  <c r="AO491" i="5" s="1"/>
  <c r="AO449" i="5" a="1"/>
  <c r="AO449" i="5" s="1"/>
  <c r="AO454" i="5" a="1"/>
  <c r="AO454" i="5" s="1"/>
  <c r="AO544" i="5"/>
  <c r="AO587" i="5" a="1"/>
  <c r="AO587" i="5" s="1"/>
  <c r="AO604" i="5" a="1"/>
  <c r="AO604" i="5" s="1"/>
  <c r="AO532" i="5"/>
  <c r="AO417" i="5" a="1"/>
  <c r="AO417" i="5" s="1"/>
  <c r="AO409" i="5" a="1"/>
  <c r="AO409" i="5" s="1"/>
  <c r="AO395" i="5" a="1"/>
  <c r="AO395" i="5" s="1"/>
  <c r="AO402" i="5" a="1"/>
  <c r="AO402" i="5" s="1"/>
  <c r="AO379" i="5" a="1"/>
  <c r="AO379" i="5" s="1"/>
  <c r="AO347" i="5" a="1"/>
  <c r="AO347" i="5" s="1"/>
  <c r="AO387" i="5" a="1"/>
  <c r="AO387" i="5" s="1"/>
  <c r="AO366" i="5" a="1"/>
  <c r="AO366" i="5" s="1"/>
  <c r="AO211" i="5" a="1"/>
  <c r="AO211" i="5" s="1"/>
  <c r="AO201" i="5" a="1"/>
  <c r="AO201" i="5" s="1"/>
  <c r="AO210" i="5" a="1"/>
  <c r="AO210" i="5" s="1"/>
  <c r="AO200" i="5" a="1"/>
  <c r="AO200" i="5" s="1"/>
  <c r="AO191" i="5" a="1"/>
  <c r="AO191" i="5" s="1"/>
  <c r="AO174" i="5" a="1"/>
  <c r="AO174" i="5" s="1"/>
  <c r="AO171" i="5" a="1"/>
  <c r="AO171" i="5" s="1"/>
  <c r="AO167" i="5" a="1"/>
  <c r="AO167" i="5" s="1"/>
  <c r="AO168" i="5" s="1"/>
  <c r="AO373" i="5" a="1"/>
  <c r="AO373" i="5" s="1"/>
  <c r="AO177" i="5" a="1"/>
  <c r="AO177" i="5" s="1"/>
  <c r="AO180" i="5" a="1"/>
  <c r="AO180" i="5" s="1"/>
  <c r="AO187" i="5" a="1"/>
  <c r="AO187" i="5" s="1"/>
  <c r="AO110" i="5" a="1"/>
  <c r="AO110" i="5" s="1"/>
  <c r="AO108" i="5" s="1" a="1"/>
  <c r="AO108" i="5" s="1"/>
  <c r="AO111" i="5" a="1"/>
  <c r="AO111" i="5" s="1"/>
  <c r="AO163" i="5" a="1"/>
  <c r="AO163" i="5" s="1"/>
  <c r="AO115" i="5" a="1"/>
  <c r="AO115" i="5" s="1"/>
  <c r="AO116" i="5" a="1"/>
  <c r="AO116" i="5" s="1"/>
  <c r="AO114" i="5" s="1" a="1"/>
  <c r="AO114" i="5" s="1"/>
  <c r="AO195" i="5" a="1"/>
  <c r="AO195" i="5" s="1"/>
  <c r="AO155" i="5" a="1"/>
  <c r="AO155" i="5" s="1"/>
  <c r="AO151" i="5" a="1"/>
  <c r="AO151" i="5" s="1"/>
  <c r="AO117" i="5" a="1"/>
  <c r="AO117" i="5" s="1"/>
  <c r="AO109" i="5" a="1"/>
  <c r="AO109" i="5" s="1"/>
  <c r="AQ2" i="5"/>
  <c r="AQ3" i="1"/>
  <c r="AQ5" i="1"/>
  <c r="AQ2" i="2"/>
  <c r="AQ6" i="1"/>
  <c r="AQ1" i="1"/>
  <c r="AR2" i="1"/>
  <c r="AM292" i="5"/>
  <c r="AM295" i="5"/>
  <c r="AM539" i="5"/>
  <c r="AM543" i="5" s="1"/>
  <c r="AL548" i="5"/>
  <c r="AH472" i="5"/>
  <c r="AN492" i="5"/>
  <c r="AN772" i="5"/>
  <c r="AM774" i="5"/>
  <c r="AN751" i="5" s="1"/>
  <c r="AN752" i="5" s="1"/>
  <c r="AN565" i="5"/>
  <c r="AN568" i="5" s="1"/>
  <c r="AM569" i="5"/>
  <c r="AC973" i="5"/>
  <c r="AG1022" i="5"/>
  <c r="AH1291" i="5"/>
  <c r="AG1293" i="5"/>
  <c r="AP3" i="5"/>
  <c r="AP3" i="2"/>
  <c r="AP4" i="1"/>
  <c r="AB992" i="5"/>
  <c r="AC992" i="5"/>
  <c r="AG390" i="5"/>
  <c r="AN1262" i="5"/>
  <c r="AO1262" i="5" s="1"/>
  <c r="AL1228" i="5"/>
  <c r="AO332" i="5" a="1"/>
  <c r="X1808" i="5" a="1"/>
  <c r="Y852" i="5"/>
  <c r="AO192" i="5" a="1"/>
  <c r="AO372" i="5"/>
  <c r="AO1178" i="5" a="1"/>
  <c r="AN580" i="5" a="1"/>
  <c r="AO1355" i="5"/>
  <c r="AP101" i="5"/>
  <c r="AO1789" i="5" a="1"/>
  <c r="AO1202" i="5" a="1"/>
  <c r="AO1201" i="5" a="1"/>
  <c r="AO1846" i="5" a="1"/>
  <c r="AH1980" i="5" a="1"/>
  <c r="AP2111" i="5" a="1"/>
  <c r="AO1182" i="5" a="1"/>
  <c r="K1437" i="5"/>
  <c r="AO490" i="5"/>
  <c r="AP102" i="5"/>
  <c r="AP96" i="5"/>
  <c r="AO1186" i="5" a="1"/>
  <c r="AP97" i="5"/>
  <c r="AO1172" i="5" a="1"/>
  <c r="AO448" i="5"/>
  <c r="AO592" i="5"/>
  <c r="AQ2107" i="5"/>
  <c r="AQ750" i="5" a="1"/>
  <c r="AP1911" i="5"/>
  <c r="AO596" i="5"/>
  <c r="AO800" i="5" a="1"/>
  <c r="AN1515" i="5"/>
  <c r="AO394" i="5"/>
  <c r="AO1598" i="5" a="1"/>
  <c r="AO622" i="5" a="1"/>
  <c r="AO1078" i="5" a="1"/>
  <c r="AO386" i="5"/>
  <c r="Y838" i="5"/>
  <c r="AO1585" i="5" a="1"/>
  <c r="AO1508" i="5" a="1"/>
  <c r="AP94" i="5"/>
  <c r="AI403" i="5" a="1"/>
  <c r="AG2026" i="5" a="1"/>
  <c r="AO365" i="5"/>
  <c r="AP103" i="5"/>
  <c r="AO188" i="5" a="1"/>
  <c r="AI410" i="5" a="1"/>
  <c r="AO351" i="5"/>
  <c r="AP1893" i="5"/>
  <c r="AP93" i="5"/>
  <c r="AO1213" i="5" a="1"/>
  <c r="AP314" i="5" a="1"/>
  <c r="AO378" i="5"/>
  <c r="AO1209" i="5" a="1"/>
  <c r="AP2079" i="5" a="1"/>
  <c r="AG1843" i="5" a="1"/>
  <c r="AP104" i="5"/>
  <c r="AO617" i="5" a="1"/>
  <c r="AP465" i="5"/>
  <c r="AP1860" i="5"/>
  <c r="AP463" i="5"/>
  <c r="AP1634" i="5"/>
  <c r="AP1660" i="5"/>
  <c r="AP1572" i="5"/>
  <c r="AP1849" i="5"/>
  <c r="AP159" i="5"/>
  <c r="AP69" i="5"/>
  <c r="AP126" i="5"/>
  <c r="AP73" i="5"/>
  <c r="AP75" i="5"/>
  <c r="AP72" i="5"/>
  <c r="AP74" i="5"/>
  <c r="AP260" i="5"/>
  <c r="AP277" i="5"/>
  <c r="AP220" i="5"/>
  <c r="AP224" i="5" s="1" a="1"/>
  <c r="AP247" i="5"/>
  <c r="AP243" i="5"/>
  <c r="AP268" i="5"/>
  <c r="AP256" i="5"/>
  <c r="AP228" i="5"/>
  <c r="AP252" i="5"/>
  <c r="AP264" i="5"/>
  <c r="AP273" i="5"/>
  <c r="AP280" i="5"/>
  <c r="AP322" i="5"/>
  <c r="AP300" i="5"/>
  <c r="AP348" i="5"/>
  <c r="AP326" i="5"/>
  <c r="AP321" i="5"/>
  <c r="AP325" i="5"/>
  <c r="AP547" i="5"/>
  <c r="AP577" i="5"/>
  <c r="AP572" i="5"/>
  <c r="AP573" i="5"/>
  <c r="AP896" i="5"/>
  <c r="AP1072" i="5"/>
  <c r="AP1073" i="5" s="1" a="1"/>
  <c r="AP1063" i="5"/>
  <c r="AP1064" i="5" s="1" a="1"/>
  <c r="AP1081" i="5"/>
  <c r="AP1082" i="5" s="1" a="1"/>
  <c r="AP1077" i="5"/>
  <c r="AP1177" i="5"/>
  <c r="AP1076" i="5"/>
  <c r="AP1153" i="5"/>
  <c r="AP1154" i="5" s="1" a="1"/>
  <c r="AP1174" i="5"/>
  <c r="AP1173" i="5" s="1" a="1"/>
  <c r="AP1185" i="5"/>
  <c r="AP1181" i="5"/>
  <c r="AP1447" i="5"/>
  <c r="AP1456" i="5"/>
  <c r="AP1472" i="5"/>
  <c r="AP1531" i="5"/>
  <c r="AP1482" i="5"/>
  <c r="AP1519" i="5"/>
  <c r="AP1520" i="5" s="1" a="1"/>
  <c r="AP1471" i="5"/>
  <c r="AP1511" i="5"/>
  <c r="AP1512" i="5" s="1" a="1"/>
  <c r="AP1564" i="5"/>
  <c r="AP1539" i="5"/>
  <c r="AP1552" i="5"/>
  <c r="AP1631" i="5"/>
  <c r="AP1557" i="5"/>
  <c r="AP1648" i="5"/>
  <c r="AP1645" i="5"/>
  <c r="AP1657" i="5"/>
  <c r="AP1698" i="5"/>
  <c r="AP1857" i="5"/>
  <c r="AO206" i="5" a="1"/>
  <c r="Z2125" i="5" a="1"/>
  <c r="AP1879" i="5" a="1"/>
  <c r="AO353" i="5"/>
  <c r="AP99" i="5"/>
  <c r="AO910" i="5" a="1"/>
  <c r="AO606" i="5" a="1"/>
  <c r="AO216" i="5" a="1"/>
  <c r="AO331" i="5" a="1"/>
  <c r="AO1928" i="5"/>
  <c r="AN588" i="5" a="1"/>
  <c r="AP746" i="5"/>
  <c r="AP100" i="5"/>
  <c r="AO215" i="5" a="1"/>
  <c r="AO196" i="5"/>
  <c r="AI2022" i="5" a="1"/>
  <c r="AP1873" i="5"/>
  <c r="AP1870" i="5"/>
  <c r="AM352" i="5"/>
  <c r="AM1414" i="5"/>
  <c r="AO1423" i="5"/>
  <c r="AN606" i="5" a="1"/>
  <c r="Y429" i="5"/>
  <c r="AP95" i="5"/>
  <c r="AO455" i="5"/>
  <c r="AO205" i="5" a="1"/>
  <c r="AP98" i="5"/>
  <c r="AP232" i="5" a="1"/>
  <c r="AN1228" i="5" l="1"/>
  <c r="AM1228" i="5"/>
  <c r="AP232" i="5"/>
  <c r="AO205" i="5"/>
  <c r="Y430" i="5"/>
  <c r="AN606" i="5"/>
  <c r="AN354" i="5"/>
  <c r="AI2022" i="5"/>
  <c r="AO215" i="5"/>
  <c r="AP755" i="5"/>
  <c r="AN588" i="5"/>
  <c r="AO331" i="5"/>
  <c r="AO216" i="5"/>
  <c r="AO606" i="5"/>
  <c r="AO910" i="5"/>
  <c r="AP1879" i="5"/>
  <c r="Z2125" i="5"/>
  <c r="AO206" i="5"/>
  <c r="AP1558" i="5"/>
  <c r="AP1553" i="5"/>
  <c r="AP1542" i="5"/>
  <c r="AP1567" i="5"/>
  <c r="AP1512" i="5"/>
  <c r="AP1520" i="5"/>
  <c r="AP1485" i="5"/>
  <c r="AP1475" i="5"/>
  <c r="AP1459" i="5"/>
  <c r="AP1450" i="5"/>
  <c r="AP1173" i="5"/>
  <c r="AP1154" i="5"/>
  <c r="AP1082" i="5"/>
  <c r="AP1064" i="5"/>
  <c r="AP1073" i="5"/>
  <c r="AP574" i="5"/>
  <c r="AP578" i="5"/>
  <c r="AP327" i="5"/>
  <c r="AP283" i="5"/>
  <c r="AP274" i="5"/>
  <c r="AP287" i="5"/>
  <c r="AP261" i="5"/>
  <c r="AP257" i="5"/>
  <c r="AP265" i="5"/>
  <c r="AP248" i="5"/>
  <c r="AP224" i="5"/>
  <c r="AP269" i="5"/>
  <c r="AP129" i="5"/>
  <c r="AP160" i="5"/>
  <c r="AP1573" i="5"/>
  <c r="AP470" i="5"/>
  <c r="AP471" i="5"/>
  <c r="AO617" i="5"/>
  <c r="AG1843" i="5"/>
  <c r="AP2079" i="5"/>
  <c r="AO1209" i="5"/>
  <c r="AP314" i="5"/>
  <c r="AP315" i="5" s="1"/>
  <c r="AO1213" i="5"/>
  <c r="AP105" i="5"/>
  <c r="AI410" i="5"/>
  <c r="AO188" i="5"/>
  <c r="AG2026" i="5"/>
  <c r="AI403" i="5"/>
  <c r="AI405" i="5" s="1"/>
  <c r="AO1508" i="5"/>
  <c r="AO1585" i="5"/>
  <c r="Y840" i="5"/>
  <c r="AO1078" i="5"/>
  <c r="AO622" i="5"/>
  <c r="AO1598" i="5"/>
  <c r="AO800" i="5"/>
  <c r="AQ750" i="5"/>
  <c r="AQ2116" i="5"/>
  <c r="AO1172" i="5"/>
  <c r="AO1186" i="5"/>
  <c r="K1438" i="5"/>
  <c r="AO1182" i="5"/>
  <c r="AP2111" i="5"/>
  <c r="AH1980" i="5"/>
  <c r="AO1846" i="5"/>
  <c r="AO1201" i="5"/>
  <c r="AO1202" i="5"/>
  <c r="AO1789" i="5"/>
  <c r="AN580" i="5"/>
  <c r="AO1178" i="5"/>
  <c r="AO374" i="5"/>
  <c r="AO192" i="5"/>
  <c r="AD853" i="5"/>
  <c r="Y854" i="5"/>
  <c r="X1808" i="5"/>
  <c r="AO332" i="5"/>
  <c r="AD1008" i="5"/>
  <c r="AD1005" i="5"/>
  <c r="AC994" i="5"/>
  <c r="AO528" i="5"/>
  <c r="AO530" i="5" s="1"/>
  <c r="AP526" i="5" s="1"/>
  <c r="AO529" i="5"/>
  <c r="AI472" i="5"/>
  <c r="AI473" i="5" s="1"/>
  <c r="AO202" i="5"/>
  <c r="AP1243" i="5"/>
  <c r="AP1240" i="5"/>
  <c r="AN47" i="1"/>
  <c r="AM48" i="1"/>
  <c r="AM53" i="1" s="1"/>
  <c r="AP1867" i="5" a="1"/>
  <c r="AP1867" i="5" s="1"/>
  <c r="AI1441" i="5"/>
  <c r="AH1442" i="5"/>
  <c r="AH1437" i="5"/>
  <c r="AH1438" i="5" s="1"/>
  <c r="AO1487" i="5"/>
  <c r="AO1486" i="5"/>
  <c r="AL553" i="5"/>
  <c r="AO212" i="5"/>
  <c r="AO450" i="5"/>
  <c r="AJ380" i="5"/>
  <c r="AP1261" i="5"/>
  <c r="AP1255" i="5"/>
  <c r="AP1262" i="5" s="1"/>
  <c r="AL920" i="5"/>
  <c r="AL914" i="5"/>
  <c r="AG1048" i="5"/>
  <c r="AG1046" i="5"/>
  <c r="AH1042" i="5" s="1"/>
  <c r="Y934" i="5"/>
  <c r="Z932" i="5" s="1"/>
  <c r="AN292" i="5"/>
  <c r="AN295" i="5"/>
  <c r="AB1388" i="5"/>
  <c r="AB1378" i="5"/>
  <c r="AE969" i="5"/>
  <c r="AE966" i="5"/>
  <c r="AC1376" i="5"/>
  <c r="AD1373" i="5" s="1"/>
  <c r="AC1375" i="5"/>
  <c r="AC1374" i="5"/>
  <c r="AP739" i="5"/>
  <c r="AO741" i="5"/>
  <c r="AC984" i="5"/>
  <c r="AD981" i="5" s="1"/>
  <c r="Z637" i="5"/>
  <c r="AO1237" i="5"/>
  <c r="AO130" i="5"/>
  <c r="AO1461" i="5"/>
  <c r="AO1460" i="5"/>
  <c r="AP1839" i="5" a="1"/>
  <c r="AP1839" i="5" s="1"/>
  <c r="AP1654" i="5" a="1"/>
  <c r="AP1654" i="5" s="1"/>
  <c r="AP1642" i="5" a="1"/>
  <c r="AP1642" i="5" s="1"/>
  <c r="AP1788" i="5" a="1"/>
  <c r="AP1788" i="5" s="1"/>
  <c r="AP1592" i="5" a="1"/>
  <c r="AP1592" i="5" s="1"/>
  <c r="AP1593" i="5" s="1"/>
  <c r="AP1594" i="5" a="1"/>
  <c r="AP1594" i="5" s="1"/>
  <c r="AP1580" i="5" a="1"/>
  <c r="AP1580" i="5" s="1"/>
  <c r="AP1581" i="5" s="1"/>
  <c r="AP1663" i="5" a="1"/>
  <c r="AP1663" i="5" s="1"/>
  <c r="AP1597" i="5" a="1"/>
  <c r="AP1597" i="5" s="1"/>
  <c r="AP1584" i="5" a="1"/>
  <c r="AP1584" i="5" s="1"/>
  <c r="AP1499" i="5" a="1"/>
  <c r="AP1499" i="5" s="1"/>
  <c r="AP1500" i="5" s="1"/>
  <c r="AP1507" i="5" a="1"/>
  <c r="AP1507" i="5" s="1"/>
  <c r="AP1212" i="5" a="1"/>
  <c r="AP1212" i="5" s="1"/>
  <c r="AP1208" i="5" a="1"/>
  <c r="AP1208" i="5" s="1"/>
  <c r="AP1219" i="5" a="1"/>
  <c r="AP1219" i="5" s="1"/>
  <c r="AP911" i="5" a="1"/>
  <c r="AP911" i="5" s="1"/>
  <c r="AP801" i="5" a="1"/>
  <c r="AP801" i="5" s="1"/>
  <c r="AP661" i="5" a="1"/>
  <c r="AP661" i="5" s="1"/>
  <c r="AP652" i="5" a="1"/>
  <c r="AP652" i="5" s="1"/>
  <c r="AP635" i="5" a="1"/>
  <c r="AP635" i="5" s="1"/>
  <c r="AP620" i="5" a="1"/>
  <c r="AP620" i="5" s="1"/>
  <c r="AP591" i="5" a="1"/>
  <c r="AP591" i="5" s="1"/>
  <c r="AP621" i="5" a="1"/>
  <c r="AP621" i="5" s="1"/>
  <c r="AP610" i="5" a="1"/>
  <c r="AP610" i="5" s="1"/>
  <c r="AP611" i="5" a="1"/>
  <c r="AP611" i="5" s="1"/>
  <c r="AP595" i="5" a="1"/>
  <c r="AP595" i="5" s="1"/>
  <c r="AP628" i="5" a="1"/>
  <c r="AP628" i="5" s="1"/>
  <c r="AP629" i="5" s="1"/>
  <c r="AP612" i="5" a="1"/>
  <c r="AP612" i="5" s="1"/>
  <c r="AP616" i="5" a="1"/>
  <c r="AP616" i="5" s="1"/>
  <c r="AP603" i="5" a="1"/>
  <c r="AP603" i="5" s="1"/>
  <c r="AP604" i="5" a="1"/>
  <c r="AP604" i="5" s="1"/>
  <c r="AP605" i="5" a="1"/>
  <c r="AP605" i="5" s="1"/>
  <c r="AP491" i="5" a="1"/>
  <c r="AP491" i="5" s="1"/>
  <c r="AP449" i="5" a="1"/>
  <c r="AP449" i="5" s="1"/>
  <c r="AP454" i="5" a="1"/>
  <c r="AP454" i="5" s="1"/>
  <c r="AP587" i="5" a="1"/>
  <c r="AP587" i="5" s="1"/>
  <c r="AP544" i="5"/>
  <c r="AP532" i="5"/>
  <c r="AP417" i="5" a="1"/>
  <c r="AP417" i="5" s="1"/>
  <c r="AP409" i="5" a="1"/>
  <c r="AP409" i="5" s="1"/>
  <c r="AP395" i="5" a="1"/>
  <c r="AP395" i="5" s="1"/>
  <c r="AP379" i="5" a="1"/>
  <c r="AP379" i="5" s="1"/>
  <c r="AP347" i="5" a="1"/>
  <c r="AP347" i="5" s="1"/>
  <c r="AP387" i="5" a="1"/>
  <c r="AP387" i="5" s="1"/>
  <c r="AP402" i="5" a="1"/>
  <c r="AP402" i="5" s="1"/>
  <c r="AP366" i="5" a="1"/>
  <c r="AP366" i="5" s="1"/>
  <c r="AP373" i="5" a="1"/>
  <c r="AP373" i="5" s="1"/>
  <c r="AP195" i="5" a="1"/>
  <c r="AP195" i="5" s="1"/>
  <c r="AP210" i="5" a="1"/>
  <c r="AP210" i="5" s="1"/>
  <c r="AP191" i="5" a="1"/>
  <c r="AP191" i="5" s="1"/>
  <c r="AP174" i="5" a="1"/>
  <c r="AP174" i="5" s="1"/>
  <c r="AP171" i="5" a="1"/>
  <c r="AP171" i="5" s="1"/>
  <c r="AP167" i="5" a="1"/>
  <c r="AP167" i="5" s="1"/>
  <c r="AP168" i="5" s="1"/>
  <c r="AP177" i="5" a="1"/>
  <c r="AP177" i="5" s="1"/>
  <c r="AP180" i="5" a="1"/>
  <c r="AP180" i="5" s="1"/>
  <c r="AP187" i="5" a="1"/>
  <c r="AP187" i="5" s="1"/>
  <c r="AP211" i="5" a="1"/>
  <c r="AP211" i="5" s="1"/>
  <c r="AP201" i="5" a="1"/>
  <c r="AP201" i="5" s="1"/>
  <c r="AP163" i="5" a="1"/>
  <c r="AP163" i="5" s="1"/>
  <c r="AP115" i="5" a="1"/>
  <c r="AP115" i="5" s="1"/>
  <c r="AP116" i="5" a="1"/>
  <c r="AP116" i="5" s="1"/>
  <c r="AP114" i="5" s="1" a="1"/>
  <c r="AP114" i="5" s="1"/>
  <c r="AP155" i="5" a="1"/>
  <c r="AP155" i="5" s="1"/>
  <c r="AP151" i="5" a="1"/>
  <c r="AP151" i="5" s="1"/>
  <c r="AP117" i="5" a="1"/>
  <c r="AP117" i="5" s="1"/>
  <c r="AP200" i="5" a="1"/>
  <c r="AP200" i="5" s="1"/>
  <c r="AP109" i="5" a="1"/>
  <c r="AP109" i="5" s="1"/>
  <c r="AP110" i="5" a="1"/>
  <c r="AP110" i="5" s="1"/>
  <c r="AP108" i="5" s="1" a="1"/>
  <c r="AP108" i="5" s="1"/>
  <c r="AP111" i="5" a="1"/>
  <c r="AP111" i="5" s="1"/>
  <c r="AM296" i="5"/>
  <c r="AO1226" i="5"/>
  <c r="AO1223" i="5"/>
  <c r="AO1258" i="5"/>
  <c r="AA2124" i="5"/>
  <c r="Z2129" i="5"/>
  <c r="AC1013" i="5"/>
  <c r="AO2081" i="5"/>
  <c r="AR8" i="1"/>
  <c r="AQ8" i="5"/>
  <c r="AQ8" i="2"/>
  <c r="AQ9" i="1"/>
  <c r="AQ9" i="5" s="1"/>
  <c r="AQ1402" i="5"/>
  <c r="AR1401" i="5"/>
  <c r="AQ1400" i="5"/>
  <c r="AP416" i="5"/>
  <c r="AR2" i="5"/>
  <c r="AR3" i="1"/>
  <c r="AR2" i="2"/>
  <c r="AR6" i="1"/>
  <c r="AS2" i="1"/>
  <c r="AR5" i="1"/>
  <c r="AR1" i="1"/>
  <c r="AO1244" i="5"/>
  <c r="AP1244" i="5" s="1"/>
  <c r="AP2098" i="5"/>
  <c r="AP1535" i="5"/>
  <c r="AN773" i="5"/>
  <c r="AO1263" i="5"/>
  <c r="AI367" i="5"/>
  <c r="AM924" i="5"/>
  <c r="AM913" i="5" s="1"/>
  <c r="AD1004" i="5"/>
  <c r="AD1006" i="5" s="1"/>
  <c r="AE1002" i="5" s="1"/>
  <c r="AC1011" i="5"/>
  <c r="AO1568" i="5"/>
  <c r="AD358" i="5"/>
  <c r="AO1477" i="5"/>
  <c r="AO1476" i="5"/>
  <c r="AI1291" i="5"/>
  <c r="AH1293" i="5"/>
  <c r="AQ1" i="5"/>
  <c r="AQ1" i="2"/>
  <c r="AN1263" i="5"/>
  <c r="AH369" i="5"/>
  <c r="AN2112" i="5"/>
  <c r="AM2113" i="5"/>
  <c r="AM810" i="5"/>
  <c r="AM803" i="5" s="1"/>
  <c r="AO1543" i="5"/>
  <c r="AG2099" i="5"/>
  <c r="AH2097" i="5"/>
  <c r="AH412" i="5"/>
  <c r="AN539" i="5"/>
  <c r="AN543" i="5" s="1"/>
  <c r="AM548" i="5"/>
  <c r="AI485" i="5"/>
  <c r="AP1044" i="5"/>
  <c r="AP1052" i="5"/>
  <c r="AI650" i="5"/>
  <c r="AH653" i="5"/>
  <c r="AH651" i="5" s="1"/>
  <c r="AH655" i="5" s="1"/>
  <c r="AI654" i="5" a="1"/>
  <c r="AI654" i="5" s="1"/>
  <c r="AG950" i="5"/>
  <c r="AH947" i="5" s="1"/>
  <c r="AG952" i="5"/>
  <c r="Y2246" i="5"/>
  <c r="AQ5" i="5"/>
  <c r="AQ5" i="2"/>
  <c r="AM752" i="5"/>
  <c r="AI674" i="5"/>
  <c r="AO1051" i="5"/>
  <c r="AH444" i="5"/>
  <c r="AI442" i="5"/>
  <c r="AH2180" i="5"/>
  <c r="AI2175" i="5"/>
  <c r="AI2178" i="5" s="1"/>
  <c r="AN806" i="5"/>
  <c r="AN809" i="5"/>
  <c r="AG1026" i="5"/>
  <c r="AH1022" i="5" s="1"/>
  <c r="AG1028" i="5"/>
  <c r="AL64" i="1"/>
  <c r="AK66" i="1"/>
  <c r="AK68" i="1" s="1"/>
  <c r="AO565" i="5"/>
  <c r="AO568" i="5" s="1"/>
  <c r="AN569" i="5"/>
  <c r="AQ3" i="5"/>
  <c r="AQ3" i="2"/>
  <c r="AQ4" i="1"/>
  <c r="Y2165" i="5"/>
  <c r="Y2158" i="5" s="1"/>
  <c r="AF1368" i="5"/>
  <c r="AF1362" i="5"/>
  <c r="AF1367" i="5"/>
  <c r="Z1381" i="5"/>
  <c r="Z1389" i="5" s="1"/>
  <c r="AR790" i="5"/>
  <c r="AS788" i="5"/>
  <c r="AI388" i="5"/>
  <c r="Y828" i="5"/>
  <c r="Y821" i="5" s="1"/>
  <c r="AP1277" i="5"/>
  <c r="AQ1277" i="5" s="1"/>
  <c r="AO315" i="5"/>
  <c r="AN916" i="5"/>
  <c r="AN919" i="5"/>
  <c r="AN923" i="5"/>
  <c r="AH2212" i="5"/>
  <c r="AH2215" i="5" s="1"/>
  <c r="AG2217" i="5"/>
  <c r="AQ1638" i="5"/>
  <c r="AQ1639" i="5" s="1"/>
  <c r="AQ1427" i="5"/>
  <c r="AQ1428" i="5" s="1"/>
  <c r="AQ1430" i="5" s="1"/>
  <c r="AQ1534" i="5"/>
  <c r="AQ1417" i="5"/>
  <c r="AQ1418" i="5" s="1"/>
  <c r="AQ1420" i="5" s="1"/>
  <c r="AQ1252" i="5"/>
  <c r="AQ1234" i="5"/>
  <c r="AQ1235" i="5" s="1"/>
  <c r="AQ759" i="5"/>
  <c r="AQ760" i="5"/>
  <c r="AQ761" i="5"/>
  <c r="AQ762" i="5"/>
  <c r="AQ763" i="5"/>
  <c r="AQ764" i="5"/>
  <c r="AQ756" i="5"/>
  <c r="AQ757" i="5"/>
  <c r="AQ758" i="5"/>
  <c r="AQ184" i="5"/>
  <c r="AQ139" i="5"/>
  <c r="AQ140" i="5" s="1"/>
  <c r="AR144" i="5"/>
  <c r="AR145" i="5" s="1"/>
  <c r="AQ122" i="5"/>
  <c r="AQ123" i="5" s="1"/>
  <c r="AQ148" i="5"/>
  <c r="AQ134" i="5"/>
  <c r="AQ135" i="5" s="1"/>
  <c r="AQ1270" i="5"/>
  <c r="AQ1273" i="5" s="1"/>
  <c r="AQ2091" i="5"/>
  <c r="AQ2094" i="5" s="1"/>
  <c r="AQ1045" i="5"/>
  <c r="AQ1285" i="5"/>
  <c r="AQ1288" i="5" s="1"/>
  <c r="AH556" i="5"/>
  <c r="AI551" i="5"/>
  <c r="AI554" i="5" s="1"/>
  <c r="AG651" i="5"/>
  <c r="AN1220" i="5"/>
  <c r="AH390" i="5"/>
  <c r="AO1403" i="5"/>
  <c r="Y2199" i="5"/>
  <c r="Y2192" i="5" s="1"/>
  <c r="AM357" i="5"/>
  <c r="AO492" i="5"/>
  <c r="AE1387" i="5"/>
  <c r="AE1370" i="5"/>
  <c r="AA883" i="5"/>
  <c r="AB881" i="5" s="1"/>
  <c r="AB885" i="5" s="1"/>
  <c r="AF505" i="5"/>
  <c r="AF508" i="5" s="1"/>
  <c r="AF518" i="5" s="1"/>
  <c r="AH494" i="5"/>
  <c r="AH496" i="5"/>
  <c r="AQ6" i="5"/>
  <c r="AQ6" i="2"/>
  <c r="AO772" i="5"/>
  <c r="AN774" i="5"/>
  <c r="AO751" i="5" s="1"/>
  <c r="AE330" i="5"/>
  <c r="AD335" i="5"/>
  <c r="AD337" i="5"/>
  <c r="AD338" i="5"/>
  <c r="AD341" i="5" s="1"/>
  <c r="AE1395" i="5"/>
  <c r="AE1397" i="5" s="1"/>
  <c r="AE1366" i="5"/>
  <c r="AE1386" i="5" s="1"/>
  <c r="AE1390" i="5" s="1"/>
  <c r="AL804" i="5"/>
  <c r="Y663" i="5"/>
  <c r="AN1245" i="5"/>
  <c r="AF1438" i="5"/>
  <c r="AI1276" i="5"/>
  <c r="AH1278" i="5"/>
  <c r="AO284" i="5"/>
  <c r="AO291" i="5"/>
  <c r="AP4" i="5"/>
  <c r="AP4" i="2"/>
  <c r="AA897" i="5"/>
  <c r="AB894" i="5" s="1"/>
  <c r="AP1292" i="5"/>
  <c r="AH398" i="5"/>
  <c r="AI396" i="5"/>
  <c r="AE512" i="5"/>
  <c r="AE515" i="5" s="1"/>
  <c r="AD519" i="5"/>
  <c r="AO767" i="5"/>
  <c r="AH473" i="5"/>
  <c r="AO541" i="5"/>
  <c r="AO552" i="5" s="1"/>
  <c r="AO542" i="5"/>
  <c r="AA1382" i="5"/>
  <c r="AA1396" i="5" s="1"/>
  <c r="AI436" i="5"/>
  <c r="AD973" i="5"/>
  <c r="AO1451" i="5"/>
  <c r="AO1452" i="5"/>
  <c r="AP192" i="5" a="1"/>
  <c r="AP205" i="5" a="1"/>
  <c r="AO580" i="5" a="1"/>
  <c r="AQ95" i="5"/>
  <c r="AO588" i="5" a="1"/>
  <c r="AJ410" i="5" a="1"/>
  <c r="AP1789" i="5" a="1"/>
  <c r="AP455" i="5"/>
  <c r="AP386" i="5"/>
  <c r="AP365" i="5"/>
  <c r="AQ2111" i="5" a="1"/>
  <c r="AN1414" i="5"/>
  <c r="AN352" i="5"/>
  <c r="AP1202" i="5" a="1"/>
  <c r="AP1201" i="5" a="1"/>
  <c r="AH2026" i="5" a="1"/>
  <c r="AP372" i="5"/>
  <c r="AJ403" i="5" a="1"/>
  <c r="AP592" i="5"/>
  <c r="AP1846" i="5" a="1"/>
  <c r="AQ1879" i="5" a="1"/>
  <c r="AP351" i="5"/>
  <c r="AQ159" i="5"/>
  <c r="AQ465" i="5"/>
  <c r="AQ1860" i="5"/>
  <c r="AQ463" i="5"/>
  <c r="AQ1634" i="5"/>
  <c r="AQ1660" i="5"/>
  <c r="AQ1572" i="5"/>
  <c r="AQ1849" i="5"/>
  <c r="AQ74" i="5"/>
  <c r="AQ69" i="5"/>
  <c r="AQ126" i="5"/>
  <c r="AQ73" i="5"/>
  <c r="AQ75" i="5"/>
  <c r="AQ72" i="5"/>
  <c r="AQ260" i="5"/>
  <c r="AQ277" i="5"/>
  <c r="AQ220" i="5"/>
  <c r="AQ224" i="5" s="1" a="1"/>
  <c r="AQ247" i="5"/>
  <c r="AQ243" i="5"/>
  <c r="AQ268" i="5"/>
  <c r="AQ256" i="5"/>
  <c r="AQ228" i="5"/>
  <c r="AQ252" i="5"/>
  <c r="AQ264" i="5"/>
  <c r="AQ273" i="5"/>
  <c r="AQ280" i="5"/>
  <c r="AQ322" i="5"/>
  <c r="AQ300" i="5"/>
  <c r="AQ348" i="5"/>
  <c r="AQ326" i="5"/>
  <c r="AQ321" i="5"/>
  <c r="AQ325" i="5"/>
  <c r="AQ547" i="5"/>
  <c r="AQ577" i="5"/>
  <c r="AQ572" i="5"/>
  <c r="AQ573" i="5"/>
  <c r="AQ896" i="5"/>
  <c r="AQ1063" i="5"/>
  <c r="AQ1064" i="5" s="1" a="1"/>
  <c r="AQ1076" i="5"/>
  <c r="AQ1072" i="5"/>
  <c r="AQ1073" i="5" s="1" a="1"/>
  <c r="AQ1081" i="5"/>
  <c r="AQ1082" i="5" s="1" a="1"/>
  <c r="AQ1077" i="5"/>
  <c r="AQ1177" i="5"/>
  <c r="AQ1153" i="5"/>
  <c r="AQ1154" i="5" s="1" a="1"/>
  <c r="AQ1174" i="5"/>
  <c r="AQ1173" i="5" s="1" a="1"/>
  <c r="AQ1185" i="5"/>
  <c r="AQ1181" i="5"/>
  <c r="AQ1531" i="5"/>
  <c r="AQ1472" i="5"/>
  <c r="AQ1456" i="5"/>
  <c r="AQ1482" i="5"/>
  <c r="AQ1447" i="5"/>
  <c r="AQ1519" i="5"/>
  <c r="AQ1520" i="5" s="1" a="1"/>
  <c r="AQ1471" i="5"/>
  <c r="AQ1511" i="5"/>
  <c r="AQ1512" i="5" s="1" a="1"/>
  <c r="AQ1564" i="5"/>
  <c r="AQ1539" i="5"/>
  <c r="AQ1552" i="5"/>
  <c r="AQ1631" i="5"/>
  <c r="AQ1648" i="5"/>
  <c r="AQ1557" i="5"/>
  <c r="AQ1645" i="5"/>
  <c r="AQ1657" i="5"/>
  <c r="AQ1698" i="5"/>
  <c r="AQ1857" i="5"/>
  <c r="AQ97" i="5"/>
  <c r="AJ2022" i="5" a="1"/>
  <c r="AP622" i="5" a="1"/>
  <c r="AP378" i="5"/>
  <c r="AP1598" i="5" a="1"/>
  <c r="AP188" i="5" a="1"/>
  <c r="AQ1873" i="5"/>
  <c r="AQ1870" i="5"/>
  <c r="K508" i="5"/>
  <c r="AQ96" i="5"/>
  <c r="AP331" i="5" a="1"/>
  <c r="AP1585" i="5" a="1"/>
  <c r="AP216" i="5" a="1"/>
  <c r="AP353" i="5"/>
  <c r="AQ101" i="5"/>
  <c r="AP596" i="5"/>
  <c r="AP206" i="5" a="1"/>
  <c r="AP394" i="5"/>
  <c r="AQ103" i="5"/>
  <c r="AO1515" i="5"/>
  <c r="AP1508" i="5" a="1"/>
  <c r="AR2107" i="5"/>
  <c r="AR750" i="5" a="1"/>
  <c r="K1368" i="5"/>
  <c r="AQ98" i="5"/>
  <c r="AQ99" i="5"/>
  <c r="AP1182" i="5" a="1"/>
  <c r="AP332" i="5" a="1"/>
  <c r="AP1213" i="5" a="1"/>
  <c r="AP1928" i="5"/>
  <c r="AQ1911" i="5"/>
  <c r="AQ93" i="5"/>
  <c r="AP1186" i="5" a="1"/>
  <c r="AH1843" i="5" a="1"/>
  <c r="AP1209" i="5" a="1"/>
  <c r="AP617" i="5" a="1"/>
  <c r="AP1423" i="5"/>
  <c r="AQ1893" i="5"/>
  <c r="AP1172" i="5" a="1"/>
  <c r="AQ2079" i="5" a="1"/>
  <c r="AQ104" i="5"/>
  <c r="AP910" i="5" a="1"/>
  <c r="AP1355" i="5"/>
  <c r="AQ102" i="5"/>
  <c r="AP1178" i="5" a="1"/>
  <c r="AQ314" i="5" a="1"/>
  <c r="AP800" i="5" a="1"/>
  <c r="AP196" i="5"/>
  <c r="AP490" i="5"/>
  <c r="AB2001" i="5" a="1"/>
  <c r="AQ94" i="5"/>
  <c r="AQ100" i="5"/>
  <c r="AP1078" i="5" a="1"/>
  <c r="AP215" i="5" a="1"/>
  <c r="AP448" i="5"/>
  <c r="AQ746" i="5"/>
  <c r="AQ232" i="5" a="1"/>
  <c r="AQ1292" i="5" l="1"/>
  <c r="AQ232" i="5"/>
  <c r="AQ755" i="5"/>
  <c r="AP215" i="5"/>
  <c r="AP1078" i="5"/>
  <c r="AB2001" i="5"/>
  <c r="AP800" i="5"/>
  <c r="AQ314" i="5"/>
  <c r="AP1178" i="5"/>
  <c r="AP910" i="5"/>
  <c r="AQ2079" i="5"/>
  <c r="AP1172" i="5"/>
  <c r="AP617" i="5"/>
  <c r="AP1209" i="5"/>
  <c r="AH1843" i="5"/>
  <c r="AP1186" i="5"/>
  <c r="AQ105" i="5"/>
  <c r="AP1213" i="5"/>
  <c r="AP332" i="5"/>
  <c r="AP1182" i="5"/>
  <c r="AR750" i="5"/>
  <c r="AR2116" i="5"/>
  <c r="AP1508" i="5"/>
  <c r="AP206" i="5"/>
  <c r="AP216" i="5"/>
  <c r="AP1585" i="5"/>
  <c r="AP331" i="5"/>
  <c r="L505" i="5"/>
  <c r="K509" i="5"/>
  <c r="AP188" i="5"/>
  <c r="AP1598" i="5"/>
  <c r="AP622" i="5"/>
  <c r="AJ2022" i="5"/>
  <c r="AQ1558" i="5"/>
  <c r="AQ1553" i="5"/>
  <c r="AQ1542" i="5"/>
  <c r="AQ1567" i="5"/>
  <c r="AQ1512" i="5"/>
  <c r="AQ1520" i="5"/>
  <c r="AQ1450" i="5"/>
  <c r="AQ1485" i="5"/>
  <c r="AQ1459" i="5"/>
  <c r="AQ1475" i="5"/>
  <c r="AQ1173" i="5"/>
  <c r="AQ1154" i="5"/>
  <c r="AQ1082" i="5"/>
  <c r="AQ1073" i="5"/>
  <c r="AQ1064" i="5"/>
  <c r="AQ574" i="5"/>
  <c r="AQ578" i="5"/>
  <c r="AQ327" i="5"/>
  <c r="AQ315" i="5"/>
  <c r="AQ283" i="5"/>
  <c r="AQ274" i="5"/>
  <c r="AQ287" i="5"/>
  <c r="AQ261" i="5"/>
  <c r="AQ257" i="5"/>
  <c r="AQ265" i="5"/>
  <c r="AQ248" i="5"/>
  <c r="AQ224" i="5"/>
  <c r="AQ269" i="5"/>
  <c r="AQ129" i="5"/>
  <c r="AQ1573" i="5"/>
  <c r="AQ470" i="5"/>
  <c r="AQ471" i="5"/>
  <c r="AQ160" i="5"/>
  <c r="AQ1879" i="5"/>
  <c r="AP1846" i="5"/>
  <c r="AJ403" i="5"/>
  <c r="AP374" i="5"/>
  <c r="AH2026" i="5"/>
  <c r="AP1201" i="5"/>
  <c r="AP1202" i="5"/>
  <c r="AO354" i="5"/>
  <c r="AQ2111" i="5"/>
  <c r="AP1789" i="5"/>
  <c r="AJ410" i="5"/>
  <c r="AO588" i="5"/>
  <c r="AO580" i="5"/>
  <c r="AP205" i="5"/>
  <c r="AP192" i="5"/>
  <c r="AE1008" i="5"/>
  <c r="AE1005" i="5"/>
  <c r="AR1" i="5"/>
  <c r="AR1" i="2"/>
  <c r="AP212" i="5"/>
  <c r="AP492" i="5"/>
  <c r="AK380" i="5"/>
  <c r="AP1237" i="5"/>
  <c r="Y856" i="5"/>
  <c r="Z851" i="5"/>
  <c r="AJ1291" i="5"/>
  <c r="AI1293" i="5"/>
  <c r="AJ388" i="5"/>
  <c r="Y2247" i="5"/>
  <c r="Z2245" i="5" s="1"/>
  <c r="AA1381" i="5"/>
  <c r="AA1389" i="5" s="1"/>
  <c r="AO752" i="5"/>
  <c r="AQ1535" i="5"/>
  <c r="AS790" i="5"/>
  <c r="AT788" i="5"/>
  <c r="AH1026" i="5"/>
  <c r="AI1022" i="5" s="1"/>
  <c r="AH1028" i="5"/>
  <c r="AR5" i="5"/>
  <c r="AR5" i="2"/>
  <c r="AE973" i="5"/>
  <c r="AJ382" i="5"/>
  <c r="AH2099" i="5"/>
  <c r="AI2097" i="5"/>
  <c r="AD359" i="5"/>
  <c r="AS5" i="1"/>
  <c r="AS3" i="1"/>
  <c r="AS2" i="2"/>
  <c r="AS6" i="1"/>
  <c r="AS1" i="1"/>
  <c r="AS2" i="5"/>
  <c r="AT2" i="1"/>
  <c r="AP1245" i="5"/>
  <c r="AN810" i="5"/>
  <c r="AN803" i="5" s="1"/>
  <c r="AH950" i="5"/>
  <c r="AI947" i="5" s="1"/>
  <c r="AH952" i="5"/>
  <c r="AR6" i="5"/>
  <c r="AR989" i="5" s="1"/>
  <c r="AR6" i="2"/>
  <c r="AA2127" i="5"/>
  <c r="AP1226" i="5"/>
  <c r="AP1223" i="5"/>
  <c r="AE967" i="5"/>
  <c r="AF964" i="5" s="1"/>
  <c r="AP2081" i="5"/>
  <c r="AO916" i="5"/>
  <c r="AO919" i="5"/>
  <c r="AO923" i="5"/>
  <c r="AB895" i="5"/>
  <c r="AB899" i="5"/>
  <c r="AI556" i="5"/>
  <c r="AJ551" i="5"/>
  <c r="AJ554" i="5" s="1"/>
  <c r="AF1387" i="5"/>
  <c r="AF1370" i="5"/>
  <c r="AJ650" i="5"/>
  <c r="AI653" i="5"/>
  <c r="AJ654" i="5" a="1"/>
  <c r="AJ654" i="5" s="1"/>
  <c r="AB1382" i="5"/>
  <c r="AB1396" i="5" s="1"/>
  <c r="AB1381" i="5"/>
  <c r="AB1389" i="5" s="1"/>
  <c r="AO806" i="5"/>
  <c r="AO809" i="5"/>
  <c r="AP284" i="5"/>
  <c r="AP291" i="5"/>
  <c r="AO292" i="5"/>
  <c r="AO295" i="5"/>
  <c r="AF1395" i="5"/>
  <c r="AF1397" i="5" s="1"/>
  <c r="AF1366" i="5"/>
  <c r="AF1386" i="5" s="1"/>
  <c r="AF1390" i="5" s="1"/>
  <c r="AI2180" i="5"/>
  <c r="AJ2175" i="5"/>
  <c r="AJ2178" i="5" s="1"/>
  <c r="AM804" i="5"/>
  <c r="AR3" i="2"/>
  <c r="AR4" i="1"/>
  <c r="AR3" i="5"/>
  <c r="AJ472" i="5"/>
  <c r="AJ485" i="5"/>
  <c r="AJ486" i="5"/>
  <c r="AP772" i="5"/>
  <c r="AJ1276" i="5"/>
  <c r="AI1278" i="5"/>
  <c r="AI494" i="5"/>
  <c r="AI496" i="5" s="1"/>
  <c r="AG1365" i="5"/>
  <c r="AM920" i="5"/>
  <c r="AM914" i="5"/>
  <c r="AR1638" i="5"/>
  <c r="AR1639" i="5" s="1"/>
  <c r="AR1534" i="5"/>
  <c r="AR1427" i="5"/>
  <c r="AR1428" i="5" s="1"/>
  <c r="AR1430" i="5" s="1"/>
  <c r="AR1417" i="5"/>
  <c r="AR1418" i="5" s="1"/>
  <c r="AR1420" i="5" s="1"/>
  <c r="AR1252" i="5"/>
  <c r="AR1234" i="5"/>
  <c r="AR1235" i="5" s="1"/>
  <c r="AR759" i="5"/>
  <c r="AR760" i="5"/>
  <c r="AR761" i="5"/>
  <c r="AR762" i="5"/>
  <c r="AR763" i="5"/>
  <c r="AR764" i="5"/>
  <c r="AR756" i="5"/>
  <c r="AR757" i="5"/>
  <c r="AR758" i="5"/>
  <c r="AR184" i="5"/>
  <c r="AR139" i="5"/>
  <c r="AR140" i="5" s="1"/>
  <c r="AS144" i="5"/>
  <c r="AS145" i="5" s="1"/>
  <c r="AR122" i="5"/>
  <c r="AR123" i="5" s="1"/>
  <c r="AR148" i="5"/>
  <c r="AR134" i="5"/>
  <c r="AR135" i="5" s="1"/>
  <c r="AR2091" i="5"/>
  <c r="AR2094" i="5" s="1"/>
  <c r="AR1045" i="5"/>
  <c r="AR1285" i="5"/>
  <c r="AR1288" i="5" s="1"/>
  <c r="AR1270" i="5"/>
  <c r="AR1273" i="5" s="1"/>
  <c r="AP1451" i="5"/>
  <c r="AP1452" i="5"/>
  <c r="AQ1044" i="5"/>
  <c r="AQ1052" i="5"/>
  <c r="AI2212" i="5"/>
  <c r="AI2215" i="5" s="1"/>
  <c r="AH2217" i="5"/>
  <c r="AI444" i="5"/>
  <c r="AJ442" i="5"/>
  <c r="AO2112" i="5"/>
  <c r="AN2113" i="5"/>
  <c r="AJ369" i="5"/>
  <c r="AJ367" i="5"/>
  <c r="AS1401" i="5"/>
  <c r="AR1402" i="5"/>
  <c r="AQ1403" i="5" s="1"/>
  <c r="AR1400" i="5"/>
  <c r="AO1220" i="5"/>
  <c r="AO1227" i="5"/>
  <c r="AO1228" i="5" s="1"/>
  <c r="AN296" i="5"/>
  <c r="AP1460" i="5"/>
  <c r="AP1461" i="5"/>
  <c r="Y2159" i="5"/>
  <c r="Z2156" i="5" s="1"/>
  <c r="AI369" i="5"/>
  <c r="AP1403" i="5"/>
  <c r="Y842" i="5"/>
  <c r="Z837" i="5"/>
  <c r="AP1476" i="5"/>
  <c r="AP1477" i="5"/>
  <c r="AP767" i="5"/>
  <c r="AP565" i="5"/>
  <c r="AP568" i="5" s="1"/>
  <c r="AO569" i="5"/>
  <c r="AJ436" i="5"/>
  <c r="AJ438" i="5" s="1"/>
  <c r="AG505" i="5"/>
  <c r="AG508" i="5" s="1"/>
  <c r="AG518" i="5" s="1"/>
  <c r="AF512" i="5"/>
  <c r="AF515" i="5" s="1"/>
  <c r="AE519" i="5"/>
  <c r="Z659" i="5"/>
  <c r="Y664" i="5"/>
  <c r="Y666" i="5"/>
  <c r="AB882" i="5"/>
  <c r="AQ4" i="2"/>
  <c r="AQ4" i="5"/>
  <c r="AQ1867" i="5" a="1"/>
  <c r="AQ1867" i="5" s="1"/>
  <c r="AP613" i="5"/>
  <c r="Z638" i="5"/>
  <c r="AA633" i="5"/>
  <c r="Z936" i="5"/>
  <c r="AP1486" i="5"/>
  <c r="AP1487" i="5"/>
  <c r="AI398" i="5"/>
  <c r="AJ396" i="5"/>
  <c r="AN924" i="5"/>
  <c r="AN913" i="5" s="1"/>
  <c r="AJ674" i="5"/>
  <c r="AP1051" i="5"/>
  <c r="AO1245" i="5"/>
  <c r="AD984" i="5"/>
  <c r="AE981" i="5" s="1"/>
  <c r="AD986" i="5"/>
  <c r="AD983" i="5"/>
  <c r="AH1046" i="5"/>
  <c r="AI1042" i="5" s="1"/>
  <c r="AH1048" i="5"/>
  <c r="AJ1441" i="5"/>
  <c r="AI1442" i="5"/>
  <c r="AI1437" i="5" s="1"/>
  <c r="AI1438" i="5" s="1"/>
  <c r="AD1013" i="5"/>
  <c r="AO1203" i="5"/>
  <c r="AO1205" i="5" s="1"/>
  <c r="AP130" i="5"/>
  <c r="AR1292" i="5"/>
  <c r="AE334" i="5"/>
  <c r="AQ1839" i="5" a="1"/>
  <c r="AQ1839" i="5" s="1"/>
  <c r="AQ1788" i="5" a="1"/>
  <c r="AQ1788" i="5" s="1"/>
  <c r="AQ1654" i="5" a="1"/>
  <c r="AQ1654" i="5" s="1"/>
  <c r="AQ1592" i="5" a="1"/>
  <c r="AQ1592" i="5" s="1"/>
  <c r="AQ1593" i="5" s="1"/>
  <c r="AQ1594" i="5" a="1"/>
  <c r="AQ1594" i="5" s="1"/>
  <c r="AQ1580" i="5" a="1"/>
  <c r="AQ1580" i="5" s="1"/>
  <c r="AQ1581" i="5" s="1"/>
  <c r="AQ1597" i="5" a="1"/>
  <c r="AQ1597" i="5" s="1"/>
  <c r="AQ1663" i="5" a="1"/>
  <c r="AQ1663" i="5" s="1"/>
  <c r="AQ1584" i="5" a="1"/>
  <c r="AQ1584" i="5" s="1"/>
  <c r="AQ1642" i="5" a="1"/>
  <c r="AQ1642" i="5" s="1"/>
  <c r="AQ1499" i="5" a="1"/>
  <c r="AQ1499" i="5" s="1"/>
  <c r="AQ1500" i="5" s="1"/>
  <c r="AQ1507" i="5" a="1"/>
  <c r="AQ1507" i="5" s="1"/>
  <c r="AQ1208" i="5" a="1"/>
  <c r="AQ1208" i="5" s="1"/>
  <c r="AQ1219" i="5" a="1"/>
  <c r="AQ1219" i="5" s="1"/>
  <c r="AQ1212" i="5" a="1"/>
  <c r="AQ1212" i="5" s="1"/>
  <c r="AQ911" i="5" a="1"/>
  <c r="AQ911" i="5" s="1"/>
  <c r="AQ801" i="5" a="1"/>
  <c r="AQ801" i="5" s="1"/>
  <c r="AQ661" i="5" a="1"/>
  <c r="AQ661" i="5" s="1"/>
  <c r="AQ652" i="5" a="1"/>
  <c r="AQ652" i="5" s="1"/>
  <c r="AQ635" i="5" a="1"/>
  <c r="AQ635" i="5" s="1"/>
  <c r="AQ620" i="5" a="1"/>
  <c r="AQ620" i="5" s="1"/>
  <c r="AQ591" i="5" a="1"/>
  <c r="AQ591" i="5" s="1"/>
  <c r="AQ621" i="5" a="1"/>
  <c r="AQ621" i="5" s="1"/>
  <c r="AQ610" i="5" a="1"/>
  <c r="AQ610" i="5" s="1"/>
  <c r="AQ611" i="5" a="1"/>
  <c r="AQ611" i="5" s="1"/>
  <c r="AQ595" i="5" a="1"/>
  <c r="AQ595" i="5" s="1"/>
  <c r="AQ628" i="5" a="1"/>
  <c r="AQ628" i="5" s="1"/>
  <c r="AQ629" i="5" s="1"/>
  <c r="AQ612" i="5" a="1"/>
  <c r="AQ612" i="5" s="1"/>
  <c r="AQ616" i="5" a="1"/>
  <c r="AQ616" i="5" s="1"/>
  <c r="AQ603" i="5" a="1"/>
  <c r="AQ603" i="5" s="1"/>
  <c r="AQ604" i="5" a="1"/>
  <c r="AQ604" i="5" s="1"/>
  <c r="AQ605" i="5" a="1"/>
  <c r="AQ605" i="5" s="1"/>
  <c r="AQ449" i="5" a="1"/>
  <c r="AQ449" i="5" s="1"/>
  <c r="AQ454" i="5" a="1"/>
  <c r="AQ454" i="5" s="1"/>
  <c r="AQ587" i="5" a="1"/>
  <c r="AQ587" i="5" s="1"/>
  <c r="AQ544" i="5"/>
  <c r="AQ532" i="5"/>
  <c r="AQ491" i="5" a="1"/>
  <c r="AQ491" i="5" s="1"/>
  <c r="AQ417" i="5" a="1"/>
  <c r="AQ417" i="5" s="1"/>
  <c r="AQ409" i="5" a="1"/>
  <c r="AQ409" i="5" s="1"/>
  <c r="AQ347" i="5" a="1"/>
  <c r="AQ347" i="5" s="1"/>
  <c r="AQ387" i="5" a="1"/>
  <c r="AQ387" i="5" s="1"/>
  <c r="AQ402" i="5" a="1"/>
  <c r="AQ402" i="5" s="1"/>
  <c r="AQ366" i="5" a="1"/>
  <c r="AQ366" i="5" s="1"/>
  <c r="AQ395" i="5" a="1"/>
  <c r="AQ395" i="5" s="1"/>
  <c r="AQ373" i="5" a="1"/>
  <c r="AQ373" i="5" s="1"/>
  <c r="AQ379" i="5" a="1"/>
  <c r="AQ379" i="5" s="1"/>
  <c r="AQ210" i="5" a="1"/>
  <c r="AQ210" i="5" s="1"/>
  <c r="AQ200" i="5" a="1"/>
  <c r="AQ200" i="5" s="1"/>
  <c r="AQ191" i="5" a="1"/>
  <c r="AQ191" i="5" s="1"/>
  <c r="AQ174" i="5" a="1"/>
  <c r="AQ174" i="5" s="1"/>
  <c r="AQ171" i="5" a="1"/>
  <c r="AQ171" i="5" s="1"/>
  <c r="AQ167" i="5" a="1"/>
  <c r="AQ167" i="5" s="1"/>
  <c r="AQ168" i="5" s="1"/>
  <c r="AQ177" i="5" a="1"/>
  <c r="AQ177" i="5" s="1"/>
  <c r="AQ180" i="5" a="1"/>
  <c r="AQ180" i="5" s="1"/>
  <c r="AQ187" i="5" a="1"/>
  <c r="AQ187" i="5" s="1"/>
  <c r="AQ211" i="5" a="1"/>
  <c r="AQ211" i="5" s="1"/>
  <c r="AQ201" i="5" a="1"/>
  <c r="AQ201" i="5" s="1"/>
  <c r="AQ195" i="5" a="1"/>
  <c r="AQ195" i="5" s="1"/>
  <c r="AQ163" i="5" a="1"/>
  <c r="AQ163" i="5" s="1"/>
  <c r="AQ115" i="5" a="1"/>
  <c r="AQ115" i="5" s="1"/>
  <c r="AQ116" i="5" a="1"/>
  <c r="AQ116" i="5" s="1"/>
  <c r="AQ114" i="5" s="1" a="1"/>
  <c r="AQ114" i="5" s="1"/>
  <c r="AQ155" i="5" a="1"/>
  <c r="AQ155" i="5" s="1"/>
  <c r="AQ151" i="5" a="1"/>
  <c r="AQ151" i="5" s="1"/>
  <c r="AQ117" i="5" a="1"/>
  <c r="AQ117" i="5" s="1"/>
  <c r="AQ109" i="5" a="1"/>
  <c r="AQ109" i="5" s="1"/>
  <c r="AQ110" i="5" a="1"/>
  <c r="AQ110" i="5" s="1"/>
  <c r="AQ108" i="5" s="1" a="1"/>
  <c r="AQ108" i="5" s="1"/>
  <c r="AQ111" i="5" a="1"/>
  <c r="AQ111" i="5" s="1"/>
  <c r="AI486" i="5"/>
  <c r="AQ416" i="5"/>
  <c r="AO773" i="5"/>
  <c r="AP529" i="5"/>
  <c r="AP528" i="5"/>
  <c r="AE1004" i="5"/>
  <c r="AE1006" i="5" s="1"/>
  <c r="AF1002" i="5" s="1"/>
  <c r="AD1011" i="5"/>
  <c r="AJ405" i="5"/>
  <c r="AN357" i="5"/>
  <c r="AR8" i="5"/>
  <c r="AS8" i="1"/>
  <c r="AR8" i="2"/>
  <c r="AR9" i="1"/>
  <c r="AR9" i="5" s="1"/>
  <c r="AP542" i="5"/>
  <c r="AP541" i="5"/>
  <c r="AP552" i="5" s="1"/>
  <c r="AP741" i="5"/>
  <c r="AQ739" i="5"/>
  <c r="AP288" i="5"/>
  <c r="AP1568" i="5"/>
  <c r="AO47" i="1"/>
  <c r="AN48" i="1"/>
  <c r="AN53" i="1" s="1"/>
  <c r="AG655" i="5"/>
  <c r="AP1543" i="5"/>
  <c r="Z427" i="5"/>
  <c r="Y432" i="5"/>
  <c r="AI438" i="5"/>
  <c r="AD340" i="5"/>
  <c r="AQ1243" i="5"/>
  <c r="AQ1240" i="5"/>
  <c r="Y822" i="5"/>
  <c r="Z818" i="5" s="1"/>
  <c r="AM553" i="5"/>
  <c r="AQ2098" i="5"/>
  <c r="AC1388" i="5"/>
  <c r="AC1378" i="5"/>
  <c r="AP1258" i="5"/>
  <c r="AI412" i="5"/>
  <c r="Y2203" i="5"/>
  <c r="Y2193" i="5"/>
  <c r="Z2190" i="5" s="1"/>
  <c r="AQ1261" i="5"/>
  <c r="AQ1255" i="5"/>
  <c r="AQ1262" i="5" s="1"/>
  <c r="AI390" i="5"/>
  <c r="AM64" i="1"/>
  <c r="AL66" i="1"/>
  <c r="AL68" i="1" s="1"/>
  <c r="AO539" i="5"/>
  <c r="AO543" i="5" s="1"/>
  <c r="AN548" i="5"/>
  <c r="AQ1244" i="5"/>
  <c r="AP202" i="5"/>
  <c r="AP450" i="5"/>
  <c r="AD1375" i="5"/>
  <c r="AD1376" i="5"/>
  <c r="AE1373" i="5" s="1"/>
  <c r="AD1374" i="5"/>
  <c r="AP1263" i="5"/>
  <c r="X1809" i="5"/>
  <c r="AQ1178" i="5" a="1"/>
  <c r="AI2026" i="5" a="1"/>
  <c r="AP606" i="5" a="1"/>
  <c r="AR102" i="5"/>
  <c r="AQ910" i="5" a="1"/>
  <c r="AK2022" i="5" a="1"/>
  <c r="AQ1078" i="5" a="1"/>
  <c r="AQ800" i="5" a="1"/>
  <c r="AQ215" i="5" a="1"/>
  <c r="AQ386" i="5"/>
  <c r="AR103" i="5"/>
  <c r="AQ455" i="5"/>
  <c r="AQ192" i="5" a="1"/>
  <c r="AQ372" i="5"/>
  <c r="AR1873" i="5"/>
  <c r="AR1870" i="5"/>
  <c r="AR2111" i="5" a="1"/>
  <c r="AS2107" i="5"/>
  <c r="AS750" i="5" a="1"/>
  <c r="AR98" i="5"/>
  <c r="AQ1201" i="5" a="1"/>
  <c r="AQ351" i="5"/>
  <c r="AR93" i="5"/>
  <c r="AQ1202" i="5" a="1"/>
  <c r="AQ378" i="5"/>
  <c r="AR314" i="5" a="1"/>
  <c r="AK410" i="5" a="1"/>
  <c r="AR1572" i="5"/>
  <c r="AR1634" i="5"/>
  <c r="AR1660" i="5"/>
  <c r="AR1860" i="5"/>
  <c r="AR465" i="5"/>
  <c r="AR1849" i="5"/>
  <c r="AR463" i="5"/>
  <c r="AR159" i="5"/>
  <c r="AR74" i="5"/>
  <c r="AR69" i="5"/>
  <c r="AR126" i="5"/>
  <c r="AR73" i="5"/>
  <c r="AR75" i="5"/>
  <c r="AR72" i="5"/>
  <c r="AR273" i="5"/>
  <c r="AR280" i="5"/>
  <c r="AR260" i="5"/>
  <c r="AR277" i="5"/>
  <c r="AR220" i="5"/>
  <c r="AR224" i="5" s="1" a="1"/>
  <c r="AR247" i="5"/>
  <c r="AR243" i="5"/>
  <c r="AR268" i="5"/>
  <c r="AR256" i="5"/>
  <c r="AR228" i="5"/>
  <c r="AR252" i="5"/>
  <c r="AR264" i="5"/>
  <c r="AR322" i="5"/>
  <c r="AR300" i="5"/>
  <c r="AR348" i="5"/>
  <c r="AR326" i="5"/>
  <c r="AR321" i="5"/>
  <c r="AR325" i="5"/>
  <c r="AR547" i="5"/>
  <c r="AR577" i="5"/>
  <c r="AR572" i="5"/>
  <c r="AR573" i="5"/>
  <c r="AR896" i="5"/>
  <c r="AR1076" i="5"/>
  <c r="AR1072" i="5"/>
  <c r="AR1073" i="5" s="1" a="1"/>
  <c r="AR1181" i="5"/>
  <c r="AR1063" i="5"/>
  <c r="AR1064" i="5" s="1" a="1"/>
  <c r="AR1081" i="5"/>
  <c r="AR1082" i="5" s="1" a="1"/>
  <c r="AR1077" i="5"/>
  <c r="AR1153" i="5"/>
  <c r="AR1154" i="5" s="1" a="1"/>
  <c r="AR1177" i="5"/>
  <c r="AR1174" i="5"/>
  <c r="AR1173" i="5" s="1" a="1"/>
  <c r="AR1185" i="5"/>
  <c r="AR1519" i="5"/>
  <c r="AR1520" i="5" s="1" a="1"/>
  <c r="AR1456" i="5"/>
  <c r="AR1471" i="5"/>
  <c r="AR1472" i="5"/>
  <c r="AR1447" i="5"/>
  <c r="AR1531" i="5"/>
  <c r="AR1482" i="5"/>
  <c r="AR1557" i="5"/>
  <c r="AR1511" i="5"/>
  <c r="AR1512" i="5" s="1" a="1"/>
  <c r="AR1564" i="5"/>
  <c r="AR1539" i="5"/>
  <c r="AR1552" i="5"/>
  <c r="AR1631" i="5"/>
  <c r="AR1648" i="5"/>
  <c r="AR1645" i="5"/>
  <c r="AR1657" i="5"/>
  <c r="AR1698" i="5"/>
  <c r="AR1857" i="5"/>
  <c r="AR1911" i="5"/>
  <c r="AP1515" i="5"/>
  <c r="AQ1423" i="5"/>
  <c r="AR1893" i="5"/>
  <c r="AR104" i="5"/>
  <c r="AQ1598" i="5" a="1"/>
  <c r="AQ592" i="5"/>
  <c r="AQ1846" i="5" a="1"/>
  <c r="AQ353" i="5"/>
  <c r="AR99" i="5"/>
  <c r="AQ622" i="5" a="1"/>
  <c r="AQ205" i="5" a="1"/>
  <c r="AQ331" i="5" a="1"/>
  <c r="AR94" i="5"/>
  <c r="AQ1585" i="5" a="1"/>
  <c r="AQ188" i="5" a="1"/>
  <c r="AQ1928" i="5"/>
  <c r="AI1980" i="5" a="1"/>
  <c r="AQ216" i="5" a="1"/>
  <c r="AR100" i="5"/>
  <c r="AR2079" i="5" a="1"/>
  <c r="AR746" i="5"/>
  <c r="AR95" i="5"/>
  <c r="AQ596" i="5"/>
  <c r="AQ206" i="5" a="1"/>
  <c r="AP580" i="5" a="1"/>
  <c r="AQ365" i="5"/>
  <c r="AQ1182" i="5" a="1"/>
  <c r="AQ332" i="5" a="1"/>
  <c r="K515" i="5"/>
  <c r="AQ1508" i="5" a="1"/>
  <c r="AQ196" i="5"/>
  <c r="AQ1355" i="5"/>
  <c r="AQ1186" i="5" a="1"/>
  <c r="AR101" i="5"/>
  <c r="AQ1209" i="5" a="1"/>
  <c r="AQ490" i="5"/>
  <c r="AP588" i="5" a="1"/>
  <c r="AO352" i="5"/>
  <c r="AO1414" i="5"/>
  <c r="AQ1172" i="5" a="1"/>
  <c r="AK403" i="5" a="1"/>
  <c r="AA2125" i="5" a="1"/>
  <c r="AR96" i="5"/>
  <c r="AQ617" i="5" a="1"/>
  <c r="AQ448" i="5"/>
  <c r="AQ394" i="5"/>
  <c r="AR1879" i="5" a="1"/>
  <c r="AQ1789" i="5" a="1"/>
  <c r="AI1843" i="5" a="1"/>
  <c r="AR97" i="5"/>
  <c r="AQ1213" i="5" a="1"/>
  <c r="AQ606" i="5" a="1"/>
  <c r="L518" i="5"/>
  <c r="AR232" i="5" a="1"/>
  <c r="AP530" i="5" l="1"/>
  <c r="AQ526" i="5" s="1"/>
  <c r="AI651" i="5"/>
  <c r="AI655" i="5" s="1"/>
  <c r="AP773" i="5"/>
  <c r="AP1203" i="5"/>
  <c r="AP1205" i="5" s="1"/>
  <c r="AQ1245" i="5"/>
  <c r="AR232" i="5"/>
  <c r="AQ606" i="5"/>
  <c r="AQ1213" i="5"/>
  <c r="AI1843" i="5"/>
  <c r="AQ1789" i="5"/>
  <c r="AR1879" i="5"/>
  <c r="AQ617" i="5"/>
  <c r="AA2125" i="5"/>
  <c r="AK403" i="5"/>
  <c r="AK405" i="5" s="1"/>
  <c r="AQ1172" i="5"/>
  <c r="AP354" i="5"/>
  <c r="AP588" i="5"/>
  <c r="AQ1209" i="5"/>
  <c r="AQ1186" i="5"/>
  <c r="AQ1508" i="5"/>
  <c r="L512" i="5"/>
  <c r="K516" i="5"/>
  <c r="AQ332" i="5"/>
  <c r="AQ1182" i="5"/>
  <c r="AP580" i="5"/>
  <c r="AQ206" i="5"/>
  <c r="AR755" i="5"/>
  <c r="AR2079" i="5"/>
  <c r="AQ216" i="5"/>
  <c r="AI1980" i="5"/>
  <c r="AQ188" i="5"/>
  <c r="AQ1585" i="5"/>
  <c r="AQ331" i="5"/>
  <c r="AQ205" i="5"/>
  <c r="AQ622" i="5"/>
  <c r="AQ1846" i="5"/>
  <c r="AQ1598" i="5"/>
  <c r="AR1553" i="5"/>
  <c r="AR1542" i="5"/>
  <c r="AR1567" i="5"/>
  <c r="AR1512" i="5"/>
  <c r="AR1558" i="5"/>
  <c r="AR1485" i="5"/>
  <c r="AR1450" i="5"/>
  <c r="AR1475" i="5"/>
  <c r="AR1459" i="5"/>
  <c r="AR1520" i="5"/>
  <c r="AR1173" i="5"/>
  <c r="AR1154" i="5"/>
  <c r="AR1082" i="5"/>
  <c r="AR1064" i="5"/>
  <c r="AR1073" i="5"/>
  <c r="AR574" i="5"/>
  <c r="AR578" i="5"/>
  <c r="AR327" i="5"/>
  <c r="AR315" i="5"/>
  <c r="AR257" i="5"/>
  <c r="AR261" i="5"/>
  <c r="AR265" i="5"/>
  <c r="AR248" i="5"/>
  <c r="AR224" i="5"/>
  <c r="AR288" i="5"/>
  <c r="AR269" i="5"/>
  <c r="AR283" i="5"/>
  <c r="AR274" i="5"/>
  <c r="AR287" i="5"/>
  <c r="AR129" i="5"/>
  <c r="AR160" i="5"/>
  <c r="AR470" i="5"/>
  <c r="AR471" i="5"/>
  <c r="AR1573" i="5"/>
  <c r="AK410" i="5"/>
  <c r="AR314" i="5"/>
  <c r="AQ1202" i="5"/>
  <c r="AR105" i="5"/>
  <c r="AQ1201" i="5"/>
  <c r="AS750" i="5"/>
  <c r="AS2116" i="5"/>
  <c r="AR2111" i="5"/>
  <c r="AQ374" i="5"/>
  <c r="AQ192" i="5"/>
  <c r="AQ215" i="5"/>
  <c r="AQ800" i="5"/>
  <c r="AQ1078" i="5"/>
  <c r="AK2022" i="5"/>
  <c r="AQ910" i="5"/>
  <c r="AP606" i="5"/>
  <c r="AI2026" i="5"/>
  <c r="AQ1178" i="5"/>
  <c r="AS1420" i="5"/>
  <c r="AF1008" i="5"/>
  <c r="AF1005" i="5"/>
  <c r="AK1276" i="5"/>
  <c r="AJ1278" i="5"/>
  <c r="AS5" i="5"/>
  <c r="AS5" i="2"/>
  <c r="AC1382" i="5"/>
  <c r="AC1396" i="5" s="1"/>
  <c r="AS1400" i="5"/>
  <c r="AT1401" i="5"/>
  <c r="AS1402" i="5"/>
  <c r="AR2098" i="5"/>
  <c r="AN553" i="5"/>
  <c r="Z824" i="5"/>
  <c r="AQ1226" i="5"/>
  <c r="AQ1223" i="5"/>
  <c r="AJ398" i="5"/>
  <c r="AK396" i="5"/>
  <c r="Z662" i="5"/>
  <c r="AP2112" i="5"/>
  <c r="AO2113" i="5"/>
  <c r="AJ556" i="5"/>
  <c r="AK551" i="5"/>
  <c r="AK554" i="5" s="1"/>
  <c r="AE358" i="5"/>
  <c r="AD361" i="5"/>
  <c r="Z2249" i="5"/>
  <c r="AE1013" i="5"/>
  <c r="AQ450" i="5"/>
  <c r="AK2175" i="5"/>
  <c r="AK2178" i="5" s="1"/>
  <c r="AJ2180" i="5"/>
  <c r="AO48" i="1"/>
  <c r="AO53" i="1" s="1"/>
  <c r="AP47" i="1"/>
  <c r="AP539" i="5"/>
  <c r="AP543" i="5" s="1"/>
  <c r="AO548" i="5"/>
  <c r="AJ444" i="5"/>
  <c r="AK442" i="5"/>
  <c r="AR1243" i="5"/>
  <c r="AR1240" i="5"/>
  <c r="AO774" i="5"/>
  <c r="AP751" i="5" s="1"/>
  <c r="AO296" i="5"/>
  <c r="AB2124" i="5"/>
  <c r="AA2129" i="5"/>
  <c r="AI2099" i="5"/>
  <c r="AJ2097" i="5"/>
  <c r="AK388" i="5"/>
  <c r="AF1004" i="5"/>
  <c r="AE1011" i="5"/>
  <c r="AQ284" i="5"/>
  <c r="AQ291" i="5"/>
  <c r="AQ1237" i="5"/>
  <c r="AG512" i="5"/>
  <c r="AG515" i="5" s="1"/>
  <c r="AF519" i="5"/>
  <c r="AR1261" i="5"/>
  <c r="AR1255" i="5"/>
  <c r="AR1262" i="5" s="1"/>
  <c r="AQ772" i="5"/>
  <c r="AP774" i="5"/>
  <c r="AQ751" i="5" s="1"/>
  <c r="AQ752" i="5" s="1"/>
  <c r="AP295" i="5"/>
  <c r="AP292" i="5"/>
  <c r="AJ390" i="5"/>
  <c r="AN64" i="1"/>
  <c r="AM66" i="1"/>
  <c r="AM68" i="1" s="1"/>
  <c r="Z2161" i="5"/>
  <c r="AR1277" i="5"/>
  <c r="AQ1477" i="5"/>
  <c r="AQ1476" i="5"/>
  <c r="AQ2081" i="5"/>
  <c r="AH505" i="5"/>
  <c r="AH508" i="5" s="1"/>
  <c r="AH518" i="5" s="1"/>
  <c r="AJ2212" i="5"/>
  <c r="AJ2215" i="5" s="1"/>
  <c r="AI2217" i="5"/>
  <c r="AB897" i="5"/>
  <c r="AC894" i="5" s="1"/>
  <c r="AJ1293" i="5"/>
  <c r="AK1291" i="5"/>
  <c r="AQ1460" i="5"/>
  <c r="AQ1461" i="5"/>
  <c r="AP916" i="5"/>
  <c r="AP919" i="5"/>
  <c r="AP923" i="5"/>
  <c r="AQ1258" i="5"/>
  <c r="AQ613" i="5"/>
  <c r="AJ1442" i="5"/>
  <c r="AJ1437" i="5" s="1"/>
  <c r="AJ1438" i="5" s="1"/>
  <c r="AK1441" i="5"/>
  <c r="Z933" i="5"/>
  <c r="AR1535" i="5"/>
  <c r="AK485" i="5"/>
  <c r="AO810" i="5"/>
  <c r="AO803" i="5" s="1"/>
  <c r="AI950" i="5"/>
  <c r="AJ947" i="5" s="1"/>
  <c r="AI952" i="5"/>
  <c r="AQ1486" i="5"/>
  <c r="AQ1487" i="5"/>
  <c r="AQ202" i="5"/>
  <c r="AQ1263" i="5"/>
  <c r="AK436" i="5"/>
  <c r="AK438" i="5" s="1"/>
  <c r="AQ1051" i="5"/>
  <c r="AK472" i="5"/>
  <c r="AK473" i="5" s="1"/>
  <c r="AN804" i="5"/>
  <c r="AQ1451" i="5"/>
  <c r="AQ1452" i="5"/>
  <c r="Z2195" i="5"/>
  <c r="AQ741" i="5"/>
  <c r="AR739" i="5"/>
  <c r="AQ492" i="5"/>
  <c r="AI1046" i="5"/>
  <c r="AJ1042" i="5" s="1"/>
  <c r="AI1048" i="5"/>
  <c r="AA636" i="5"/>
  <c r="AP1227" i="5"/>
  <c r="AJ473" i="5"/>
  <c r="AO924" i="5"/>
  <c r="AO913" i="5" s="1"/>
  <c r="AQ130" i="5"/>
  <c r="X1810" i="5"/>
  <c r="Y1806" i="5"/>
  <c r="AQ528" i="5"/>
  <c r="AQ529" i="5"/>
  <c r="AD994" i="5"/>
  <c r="AQ565" i="5"/>
  <c r="AQ568" i="5" s="1"/>
  <c r="AP569" i="5"/>
  <c r="AR1839" i="5" a="1"/>
  <c r="AR1839" i="5" s="1"/>
  <c r="AR1788" i="5" a="1"/>
  <c r="AR1788" i="5" s="1"/>
  <c r="AR1663" i="5" a="1"/>
  <c r="AR1663" i="5" s="1"/>
  <c r="AR1592" i="5" a="1"/>
  <c r="AR1592" i="5" s="1"/>
  <c r="AR1593" i="5" s="1"/>
  <c r="AR1594" i="5" a="1"/>
  <c r="AR1594" i="5" s="1"/>
  <c r="AR1580" i="5" a="1"/>
  <c r="AR1580" i="5" s="1"/>
  <c r="AR1581" i="5" s="1"/>
  <c r="AR1597" i="5" a="1"/>
  <c r="AR1597" i="5" s="1"/>
  <c r="AR1584" i="5" a="1"/>
  <c r="AR1584" i="5" s="1"/>
  <c r="AR1642" i="5" a="1"/>
  <c r="AR1642" i="5" s="1"/>
  <c r="AR1654" i="5" a="1"/>
  <c r="AR1654" i="5" s="1"/>
  <c r="AR1507" i="5" a="1"/>
  <c r="AR1507" i="5" s="1"/>
  <c r="AR1499" i="5" a="1"/>
  <c r="AR1499" i="5" s="1"/>
  <c r="AR1500" i="5" s="1"/>
  <c r="AR1208" i="5" a="1"/>
  <c r="AR1208" i="5" s="1"/>
  <c r="AR1219" i="5" a="1"/>
  <c r="AR1219" i="5" s="1"/>
  <c r="AR1212" i="5" a="1"/>
  <c r="AR1212" i="5" s="1"/>
  <c r="AR911" i="5" a="1"/>
  <c r="AR911" i="5" s="1"/>
  <c r="AR801" i="5" a="1"/>
  <c r="AR801" i="5" s="1"/>
  <c r="AR661" i="5" a="1"/>
  <c r="AR661" i="5" s="1"/>
  <c r="AR652" i="5" a="1"/>
  <c r="AR652" i="5" s="1"/>
  <c r="AR635" i="5" a="1"/>
  <c r="AR635" i="5" s="1"/>
  <c r="AR620" i="5" a="1"/>
  <c r="AR620" i="5" s="1"/>
  <c r="AR591" i="5" a="1"/>
  <c r="AR591" i="5" s="1"/>
  <c r="AR621" i="5" a="1"/>
  <c r="AR621" i="5" s="1"/>
  <c r="AR610" i="5" a="1"/>
  <c r="AR610" i="5" s="1"/>
  <c r="AR611" i="5" a="1"/>
  <c r="AR611" i="5" s="1"/>
  <c r="AR595" i="5" a="1"/>
  <c r="AR595" i="5" s="1"/>
  <c r="AR628" i="5" a="1"/>
  <c r="AR628" i="5" s="1"/>
  <c r="AR629" i="5" s="1"/>
  <c r="AR612" i="5" a="1"/>
  <c r="AR612" i="5" s="1"/>
  <c r="AR616" i="5" a="1"/>
  <c r="AR616" i="5" s="1"/>
  <c r="AR603" i="5" a="1"/>
  <c r="AR603" i="5" s="1"/>
  <c r="AR604" i="5" a="1"/>
  <c r="AR604" i="5" s="1"/>
  <c r="AR605" i="5" a="1"/>
  <c r="AR605" i="5" s="1"/>
  <c r="AR587" i="5" a="1"/>
  <c r="AR587" i="5" s="1"/>
  <c r="AR544" i="5"/>
  <c r="AR532" i="5"/>
  <c r="AR491" i="5" a="1"/>
  <c r="AR491" i="5" s="1"/>
  <c r="AR449" i="5" a="1"/>
  <c r="AR449" i="5" s="1"/>
  <c r="AR417" i="5" a="1"/>
  <c r="AR417" i="5" s="1"/>
  <c r="AR409" i="5" a="1"/>
  <c r="AR409" i="5" s="1"/>
  <c r="AR395" i="5" a="1"/>
  <c r="AR395" i="5" s="1"/>
  <c r="AR454" i="5" a="1"/>
  <c r="AR454" i="5" s="1"/>
  <c r="AR347" i="5" a="1"/>
  <c r="AR347" i="5" s="1"/>
  <c r="AR387" i="5" a="1"/>
  <c r="AR387" i="5" s="1"/>
  <c r="AR402" i="5" a="1"/>
  <c r="AR402" i="5" s="1"/>
  <c r="AR366" i="5" a="1"/>
  <c r="AR366" i="5" s="1"/>
  <c r="AR373" i="5" a="1"/>
  <c r="AR373" i="5" s="1"/>
  <c r="AR379" i="5" a="1"/>
  <c r="AR379" i="5" s="1"/>
  <c r="AR174" i="5" a="1"/>
  <c r="AR174" i="5" s="1"/>
  <c r="AR171" i="5" a="1"/>
  <c r="AR171" i="5" s="1"/>
  <c r="AR167" i="5" a="1"/>
  <c r="AR167" i="5" s="1"/>
  <c r="AR168" i="5" s="1"/>
  <c r="AR180" i="5" a="1"/>
  <c r="AR180" i="5" s="1"/>
  <c r="AR187" i="5" a="1"/>
  <c r="AR187" i="5" s="1"/>
  <c r="AR211" i="5" a="1"/>
  <c r="AR211" i="5" s="1"/>
  <c r="AR201" i="5" a="1"/>
  <c r="AR201" i="5" s="1"/>
  <c r="AR195" i="5" a="1"/>
  <c r="AR195" i="5" s="1"/>
  <c r="AR210" i="5" a="1"/>
  <c r="AR210" i="5" s="1"/>
  <c r="AR200" i="5" a="1"/>
  <c r="AR200" i="5" s="1"/>
  <c r="AR116" i="5" a="1"/>
  <c r="AR116" i="5" s="1"/>
  <c r="AR114" i="5" s="1" a="1"/>
  <c r="AR114" i="5" s="1"/>
  <c r="AR155" i="5" a="1"/>
  <c r="AR155" i="5" s="1"/>
  <c r="AR151" i="5" a="1"/>
  <c r="AR151" i="5" s="1"/>
  <c r="AR117" i="5" a="1"/>
  <c r="AR117" i="5" s="1"/>
  <c r="AR109" i="5" a="1"/>
  <c r="AR109" i="5" s="1"/>
  <c r="AR110" i="5" a="1"/>
  <c r="AR110" i="5" s="1"/>
  <c r="AR108" i="5" s="1" a="1"/>
  <c r="AR108" i="5" s="1"/>
  <c r="AR191" i="5" a="1"/>
  <c r="AR191" i="5" s="1"/>
  <c r="AR111" i="5" a="1"/>
  <c r="AR111" i="5" s="1"/>
  <c r="AR177" i="5" a="1"/>
  <c r="AR177" i="5" s="1"/>
  <c r="AR163" i="5" a="1"/>
  <c r="AR163" i="5" s="1"/>
  <c r="AR115" i="5" a="1"/>
  <c r="AR115" i="5" s="1"/>
  <c r="AL380" i="5"/>
  <c r="AL382" i="5" s="1"/>
  <c r="AJ412" i="5"/>
  <c r="AQ541" i="5"/>
  <c r="AQ552" i="5" s="1"/>
  <c r="AQ542" i="5"/>
  <c r="AD989" i="5"/>
  <c r="AR4" i="5"/>
  <c r="AR4" i="2"/>
  <c r="AK650" i="5"/>
  <c r="AJ651" i="5"/>
  <c r="AJ653" i="5"/>
  <c r="AK654" i="5" a="1"/>
  <c r="AK654" i="5" s="1"/>
  <c r="AT2" i="5"/>
  <c r="AT2" i="2"/>
  <c r="AT6" i="1"/>
  <c r="AU2" i="1"/>
  <c r="AT5" i="1"/>
  <c r="AT1" i="1"/>
  <c r="AT3" i="1"/>
  <c r="AI1026" i="5"/>
  <c r="AJ1022" i="5" s="1"/>
  <c r="AI1028" i="5"/>
  <c r="AK382" i="5"/>
  <c r="AQ288" i="5"/>
  <c r="AQ1568" i="5"/>
  <c r="AP806" i="5"/>
  <c r="AP809" i="5"/>
  <c r="AE986" i="5"/>
  <c r="AE983" i="5"/>
  <c r="AE984" i="5" s="1"/>
  <c r="AF981" i="5" s="1"/>
  <c r="AS1638" i="5"/>
  <c r="AS1639" i="5" s="1"/>
  <c r="AS1427" i="5"/>
  <c r="AS1428" i="5" s="1"/>
  <c r="AS1430" i="5" s="1"/>
  <c r="AS1534" i="5"/>
  <c r="AS1417" i="5"/>
  <c r="AS1418" i="5" s="1"/>
  <c r="AS1252" i="5"/>
  <c r="AS1234" i="5"/>
  <c r="AS1235" i="5" s="1"/>
  <c r="AS760" i="5"/>
  <c r="AS761" i="5"/>
  <c r="AS762" i="5"/>
  <c r="AS763" i="5"/>
  <c r="AS764" i="5"/>
  <c r="AS756" i="5"/>
  <c r="AS757" i="5"/>
  <c r="AS758" i="5"/>
  <c r="AS759" i="5"/>
  <c r="AS139" i="5"/>
  <c r="AS140" i="5" s="1"/>
  <c r="AT144" i="5"/>
  <c r="AT145" i="5" s="1"/>
  <c r="AS122" i="5"/>
  <c r="AS123" i="5" s="1"/>
  <c r="AS148" i="5"/>
  <c r="AS184" i="5"/>
  <c r="AS134" i="5"/>
  <c r="AS135" i="5" s="1"/>
  <c r="AS1045" i="5"/>
  <c r="AS2091" i="5"/>
  <c r="AS2094" i="5" s="1"/>
  <c r="AS1285" i="5"/>
  <c r="AS1288" i="5" s="1"/>
  <c r="AS1270" i="5"/>
  <c r="AS1273" i="5" s="1"/>
  <c r="AT790" i="5"/>
  <c r="AU788" i="5"/>
  <c r="AQ1543" i="5"/>
  <c r="AE1376" i="5"/>
  <c r="AF1373" i="5" s="1"/>
  <c r="AE1375" i="5"/>
  <c r="AE1374" i="5"/>
  <c r="AR1867" i="5" a="1"/>
  <c r="AR1867" i="5" s="1"/>
  <c r="AR1044" i="5"/>
  <c r="AR1052" i="5"/>
  <c r="AG1362" i="5"/>
  <c r="AG1368" i="5"/>
  <c r="AH1365" i="5" s="1"/>
  <c r="AG1367" i="5"/>
  <c r="AF969" i="5"/>
  <c r="AF966" i="5"/>
  <c r="AS1" i="2"/>
  <c r="AS1" i="5"/>
  <c r="AO357" i="5"/>
  <c r="AP1220" i="5"/>
  <c r="AS6" i="5"/>
  <c r="AS6" i="2"/>
  <c r="AS8" i="5"/>
  <c r="AS8" i="2"/>
  <c r="AT8" i="1"/>
  <c r="AS9" i="1"/>
  <c r="AS9" i="5" s="1"/>
  <c r="AQ212" i="5"/>
  <c r="AK674" i="5"/>
  <c r="AB883" i="5"/>
  <c r="AC881" i="5" s="1"/>
  <c r="AC885" i="5" s="1"/>
  <c r="AK367" i="5"/>
  <c r="AJ494" i="5"/>
  <c r="AJ496" i="5" s="1"/>
  <c r="AP1228" i="5"/>
  <c r="AQ767" i="5"/>
  <c r="AQ773" i="5" s="1"/>
  <c r="AD1388" i="5"/>
  <c r="AD1378" i="5"/>
  <c r="AF330" i="5"/>
  <c r="AE335" i="5"/>
  <c r="AE337" i="5"/>
  <c r="AE338" i="5"/>
  <c r="AE341" i="5" s="1"/>
  <c r="AN920" i="5"/>
  <c r="AN914" i="5"/>
  <c r="AS3" i="5"/>
  <c r="AS3" i="2"/>
  <c r="AS4" i="1"/>
  <c r="AR416" i="5"/>
  <c r="AR1078" i="5" a="1"/>
  <c r="AS104" i="5"/>
  <c r="L1367" i="5"/>
  <c r="AR378" i="5"/>
  <c r="AR1508" i="5" a="1"/>
  <c r="AR1209" i="5" a="1"/>
  <c r="AS1911" i="5"/>
  <c r="AS99" i="5"/>
  <c r="AJ1843" i="5" a="1"/>
  <c r="AR1182" i="5" a="1"/>
  <c r="AS2111" i="5" a="1"/>
  <c r="Z852" i="5"/>
  <c r="AR617" i="5" a="1"/>
  <c r="AS1893" i="5"/>
  <c r="AS94" i="5"/>
  <c r="M1169" i="5"/>
  <c r="M1937" i="5"/>
  <c r="M1955" i="5"/>
  <c r="M1965" i="5"/>
  <c r="AS159" i="5"/>
  <c r="AS465" i="5"/>
  <c r="AS1860" i="5"/>
  <c r="AS463" i="5"/>
  <c r="AS1572" i="5"/>
  <c r="AS1634" i="5"/>
  <c r="AS1660" i="5"/>
  <c r="AS1849" i="5"/>
  <c r="AS74" i="5"/>
  <c r="AS69" i="5"/>
  <c r="AS126" i="5"/>
  <c r="AS73" i="5"/>
  <c r="AS75" i="5"/>
  <c r="AS273" i="5"/>
  <c r="AS280" i="5"/>
  <c r="AS260" i="5"/>
  <c r="AS277" i="5"/>
  <c r="AS220" i="5"/>
  <c r="AS224" i="5" s="1" a="1"/>
  <c r="AS247" i="5"/>
  <c r="AS243" i="5"/>
  <c r="AS268" i="5"/>
  <c r="AS256" i="5"/>
  <c r="AS300" i="5"/>
  <c r="AS228" i="5"/>
  <c r="AS252" i="5"/>
  <c r="AS264" i="5"/>
  <c r="AS322" i="5"/>
  <c r="AS348" i="5"/>
  <c r="AS326" i="5"/>
  <c r="AS321" i="5"/>
  <c r="AS325" i="5"/>
  <c r="AS547" i="5"/>
  <c r="AS577" i="5"/>
  <c r="AS572" i="5"/>
  <c r="AS573" i="5"/>
  <c r="AS896" i="5"/>
  <c r="AS1063" i="5"/>
  <c r="AS1064" i="5" s="1" a="1"/>
  <c r="AS1076" i="5"/>
  <c r="AS1072" i="5"/>
  <c r="AS1073" i="5" s="1" a="1"/>
  <c r="AS1081" i="5"/>
  <c r="AS1082" i="5" s="1" a="1"/>
  <c r="AS1077" i="5"/>
  <c r="AS1181" i="5"/>
  <c r="AS1177" i="5"/>
  <c r="AS1153" i="5"/>
  <c r="AS1154" i="5" s="1" a="1"/>
  <c r="AS1174" i="5"/>
  <c r="AS1173" i="5" s="1" a="1"/>
  <c r="AS1185" i="5"/>
  <c r="AS1456" i="5"/>
  <c r="AS1482" i="5"/>
  <c r="AS1447" i="5"/>
  <c r="AS1472" i="5"/>
  <c r="AS1531" i="5"/>
  <c r="AS1519" i="5"/>
  <c r="AS1520" i="5" s="1" a="1"/>
  <c r="AS1557" i="5"/>
  <c r="AS1471" i="5"/>
  <c r="AS1511" i="5"/>
  <c r="AS1512" i="5" s="1" a="1"/>
  <c r="AS1564" i="5"/>
  <c r="AS1539" i="5"/>
  <c r="AS1552" i="5"/>
  <c r="AS1698" i="5"/>
  <c r="AS1631" i="5"/>
  <c r="AS1648" i="5"/>
  <c r="AS1645" i="5"/>
  <c r="AS1657" i="5"/>
  <c r="AS1857" i="5"/>
  <c r="AR353" i="5"/>
  <c r="Z838" i="5"/>
  <c r="AR1213" i="5" a="1"/>
  <c r="AS100" i="5"/>
  <c r="AR386" i="5"/>
  <c r="AR910" i="5" a="1"/>
  <c r="AS746" i="5"/>
  <c r="AS95" i="5"/>
  <c r="AR800" i="5" a="1"/>
  <c r="AR192" i="5" a="1"/>
  <c r="L790" i="5"/>
  <c r="L788" i="5"/>
  <c r="M1987" i="5" a="1"/>
  <c r="L1204" i="5"/>
  <c r="AC2001" i="5" a="1"/>
  <c r="AR1928" i="5"/>
  <c r="AR596" i="5"/>
  <c r="AR1789" i="5" a="1"/>
  <c r="AR1201" i="5" a="1"/>
  <c r="AS101" i="5"/>
  <c r="AL403" i="5" a="1"/>
  <c r="AS2079" i="5" a="1"/>
  <c r="AQ580" i="5" a="1"/>
  <c r="AR1423" i="5"/>
  <c r="AS1873" i="5"/>
  <c r="AS1870" i="5"/>
  <c r="AQ1515" i="5"/>
  <c r="AR331" i="5" a="1"/>
  <c r="AL2022" i="5" a="1"/>
  <c r="AS96" i="5"/>
  <c r="AR1355" i="5"/>
  <c r="AR1202" i="5" a="1"/>
  <c r="AR188" i="5" a="1"/>
  <c r="AR490" i="5"/>
  <c r="AR216" i="5" a="1"/>
  <c r="AS102" i="5"/>
  <c r="AR448" i="5"/>
  <c r="Z429" i="5"/>
  <c r="AR1186" i="5" a="1"/>
  <c r="AR332" i="5" a="1"/>
  <c r="AL410" i="5" a="1"/>
  <c r="AJ2026" i="5" a="1"/>
  <c r="AR1598" i="5" a="1"/>
  <c r="AR592" i="5"/>
  <c r="AR206" i="5" a="1"/>
  <c r="AR1846" i="5" a="1"/>
  <c r="AS97" i="5"/>
  <c r="AS1879" i="5" a="1"/>
  <c r="AR394" i="5"/>
  <c r="AR372" i="5"/>
  <c r="AR1172" i="5" a="1"/>
  <c r="AS314" i="5" a="1"/>
  <c r="AP1414" i="5"/>
  <c r="AP352" i="5"/>
  <c r="AR1585" i="5" a="1"/>
  <c r="AR622" i="5" a="1"/>
  <c r="AR196" i="5"/>
  <c r="AT2107" i="5"/>
  <c r="AT750" i="5" a="1"/>
  <c r="AS103" i="5"/>
  <c r="AR1178" i="5" a="1"/>
  <c r="AR215" i="5" a="1"/>
  <c r="AQ588" i="5" a="1"/>
  <c r="AS98" i="5"/>
  <c r="AR365" i="5"/>
  <c r="AR455" i="5"/>
  <c r="AR205" i="5" a="1"/>
  <c r="AS93" i="5"/>
  <c r="AR351" i="5"/>
  <c r="AS232" i="5" a="1"/>
  <c r="AJ655" i="5" l="1"/>
  <c r="AF1006" i="5"/>
  <c r="AQ530" i="5"/>
  <c r="AR526" i="5" s="1"/>
  <c r="AS232" i="5"/>
  <c r="AS105" i="5"/>
  <c r="AR205" i="5"/>
  <c r="AQ588" i="5"/>
  <c r="AR215" i="5"/>
  <c r="AR1178" i="5"/>
  <c r="AT750" i="5"/>
  <c r="AT2116" i="5"/>
  <c r="AR622" i="5"/>
  <c r="AR1585" i="5"/>
  <c r="AQ354" i="5"/>
  <c r="AS314" i="5"/>
  <c r="AS315" i="5" s="1"/>
  <c r="AR1172" i="5"/>
  <c r="AR374" i="5"/>
  <c r="AS1879" i="5"/>
  <c r="AR1846" i="5"/>
  <c r="AR206" i="5"/>
  <c r="AR1598" i="5"/>
  <c r="AJ2026" i="5"/>
  <c r="AL410" i="5"/>
  <c r="AR332" i="5"/>
  <c r="AR1186" i="5"/>
  <c r="Z430" i="5"/>
  <c r="AR216" i="5"/>
  <c r="AR188" i="5"/>
  <c r="AR1202" i="5"/>
  <c r="AL2022" i="5"/>
  <c r="AR331" i="5"/>
  <c r="AQ580" i="5"/>
  <c r="AS2079" i="5"/>
  <c r="AL403" i="5"/>
  <c r="AR1201" i="5"/>
  <c r="AR1789" i="5"/>
  <c r="AC2001" i="5"/>
  <c r="M1987" i="5"/>
  <c r="AR192" i="5"/>
  <c r="AR800" i="5"/>
  <c r="AS755" i="5"/>
  <c r="AR910" i="5"/>
  <c r="AR1213" i="5"/>
  <c r="Z840" i="5"/>
  <c r="AS1553" i="5"/>
  <c r="AS1542" i="5"/>
  <c r="AS1567" i="5"/>
  <c r="AS1512" i="5"/>
  <c r="AS1558" i="5"/>
  <c r="AS1520" i="5"/>
  <c r="AS1475" i="5"/>
  <c r="AS1450" i="5"/>
  <c r="AS1485" i="5"/>
  <c r="AS1459" i="5"/>
  <c r="AS1173" i="5"/>
  <c r="AS1154" i="5"/>
  <c r="AS1082" i="5"/>
  <c r="AS1073" i="5"/>
  <c r="AS1064" i="5"/>
  <c r="AS574" i="5"/>
  <c r="AS578" i="5"/>
  <c r="AS327" i="5"/>
  <c r="AS257" i="5"/>
  <c r="AS261" i="5"/>
  <c r="AS265" i="5"/>
  <c r="AS248" i="5"/>
  <c r="AS224" i="5"/>
  <c r="AS288" i="5"/>
  <c r="AS269" i="5"/>
  <c r="AS274" i="5"/>
  <c r="AS287" i="5"/>
  <c r="AS283" i="5"/>
  <c r="AS129" i="5"/>
  <c r="AS1573" i="5"/>
  <c r="AS470" i="5"/>
  <c r="AS471" i="5"/>
  <c r="AS160" i="5"/>
  <c r="AR617" i="5"/>
  <c r="AE853" i="5"/>
  <c r="Z854" i="5"/>
  <c r="AS2111" i="5"/>
  <c r="AR1182" i="5"/>
  <c r="AJ1843" i="5"/>
  <c r="AR1209" i="5"/>
  <c r="AR1508" i="5"/>
  <c r="AR1078" i="5"/>
  <c r="AG1002" i="5"/>
  <c r="AH1362" i="5"/>
  <c r="AH1368" i="5"/>
  <c r="AI1365" i="5" s="1"/>
  <c r="AH1367" i="5"/>
  <c r="AF986" i="5"/>
  <c r="AF983" i="5"/>
  <c r="AT6" i="5"/>
  <c r="AT6" i="2"/>
  <c r="AR202" i="5"/>
  <c r="AL485" i="5"/>
  <c r="AL486" i="5"/>
  <c r="AO553" i="5"/>
  <c r="AL551" i="5"/>
  <c r="AL554" i="5" s="1"/>
  <c r="AK556" i="5"/>
  <c r="AS1403" i="5"/>
  <c r="AE340" i="5"/>
  <c r="AT8" i="2"/>
  <c r="AT8" i="5"/>
  <c r="AU8" i="1"/>
  <c r="AT9" i="1"/>
  <c r="AT9" i="5" s="1"/>
  <c r="AG1395" i="5"/>
  <c r="AG1366" i="5"/>
  <c r="AS1044" i="5"/>
  <c r="AS1052" i="5"/>
  <c r="AM380" i="5"/>
  <c r="AM382" i="5" s="1"/>
  <c r="AR212" i="5"/>
  <c r="AR613" i="5"/>
  <c r="AK486" i="5"/>
  <c r="AL388" i="5"/>
  <c r="AL390" i="5"/>
  <c r="AQ539" i="5"/>
  <c r="AQ543" i="5" s="1"/>
  <c r="AP548" i="5"/>
  <c r="AT1402" i="5"/>
  <c r="AT1400" i="5"/>
  <c r="AU1401" i="5"/>
  <c r="AT1638" i="5"/>
  <c r="AT1639" i="5" s="1"/>
  <c r="AT1534" i="5"/>
  <c r="AT1417" i="5"/>
  <c r="AT1418" i="5" s="1"/>
  <c r="AT1420" i="5" s="1"/>
  <c r="AT1427" i="5"/>
  <c r="AT1428" i="5" s="1"/>
  <c r="AT1430" i="5" s="1"/>
  <c r="AT1252" i="5"/>
  <c r="AT1234" i="5"/>
  <c r="AT1235" i="5" s="1"/>
  <c r="AT760" i="5"/>
  <c r="AT761" i="5"/>
  <c r="AT762" i="5"/>
  <c r="AT763" i="5"/>
  <c r="AT764" i="5"/>
  <c r="AT756" i="5"/>
  <c r="AT757" i="5"/>
  <c r="AT758" i="5"/>
  <c r="AT759" i="5"/>
  <c r="AT184" i="5"/>
  <c r="AU144" i="5"/>
  <c r="AU145" i="5" s="1"/>
  <c r="AT122" i="5"/>
  <c r="AT123" i="5" s="1"/>
  <c r="AT148" i="5"/>
  <c r="AT134" i="5"/>
  <c r="AT135" i="5" s="1"/>
  <c r="AT139" i="5"/>
  <c r="AT140" i="5" s="1"/>
  <c r="AT1270" i="5"/>
  <c r="AT1273" i="5" s="1"/>
  <c r="AT1045" i="5"/>
  <c r="AT2091" i="5"/>
  <c r="AT2094" i="5" s="1"/>
  <c r="AT1285" i="5"/>
  <c r="AT1288" i="5" s="1"/>
  <c r="AO920" i="5"/>
  <c r="AO914" i="5"/>
  <c r="AL472" i="5"/>
  <c r="AL473" i="5" s="1"/>
  <c r="AK1293" i="5"/>
  <c r="AL1291" i="5"/>
  <c r="AO64" i="1"/>
  <c r="AN66" i="1"/>
  <c r="AN68" i="1" s="1"/>
  <c r="AK390" i="5"/>
  <c r="AQ47" i="1"/>
  <c r="AP48" i="1"/>
  <c r="AP53" i="1" s="1"/>
  <c r="AF334" i="5"/>
  <c r="AR1051" i="5"/>
  <c r="AP810" i="5"/>
  <c r="AP803" i="5" s="1"/>
  <c r="AL650" i="5"/>
  <c r="AK651" i="5"/>
  <c r="AK655" i="5" s="1"/>
  <c r="AK653" i="5"/>
  <c r="AL654" i="5" a="1"/>
  <c r="AL654" i="5" s="1"/>
  <c r="AJ2099" i="5"/>
  <c r="AK2097" i="5"/>
  <c r="AQ2112" i="5"/>
  <c r="AP2113" i="5"/>
  <c r="AK412" i="5"/>
  <c r="AR1403" i="5"/>
  <c r="AR450" i="5"/>
  <c r="AQ1227" i="5"/>
  <c r="AQ1228" i="5" s="1"/>
  <c r="Z934" i="5"/>
  <c r="AA932" i="5" s="1"/>
  <c r="AC899" i="5"/>
  <c r="AC895" i="5"/>
  <c r="AP296" i="5"/>
  <c r="Z663" i="5"/>
  <c r="AC1381" i="5"/>
  <c r="AC1389" i="5" s="1"/>
  <c r="AU2" i="5"/>
  <c r="AU2" i="2"/>
  <c r="AU3" i="1"/>
  <c r="AU5" i="1"/>
  <c r="AV2" i="1"/>
  <c r="AU1" i="1"/>
  <c r="AD1382" i="5"/>
  <c r="AD1396" i="5" s="1"/>
  <c r="AR492" i="5"/>
  <c r="AL436" i="5"/>
  <c r="AL438" i="5" s="1"/>
  <c r="AQ916" i="5"/>
  <c r="AQ919" i="5"/>
  <c r="AQ923" i="5"/>
  <c r="AR1460" i="5"/>
  <c r="AR1461" i="5"/>
  <c r="AP357" i="5"/>
  <c r="AO804" i="5"/>
  <c r="AS1243" i="5"/>
  <c r="AS1240" i="5"/>
  <c r="AR529" i="5"/>
  <c r="AR528" i="5"/>
  <c r="AR530" i="5" s="1"/>
  <c r="AS526" i="5" s="1"/>
  <c r="AA637" i="5"/>
  <c r="AK1442" i="5"/>
  <c r="AK1437" i="5" s="1"/>
  <c r="AK1438" i="5" s="1"/>
  <c r="AL1441" i="5"/>
  <c r="AK2212" i="5"/>
  <c r="AK2215" i="5" s="1"/>
  <c r="AJ2217" i="5"/>
  <c r="AK2180" i="5"/>
  <c r="AL2175" i="5"/>
  <c r="AL2178" i="5" s="1"/>
  <c r="AK398" i="5"/>
  <c r="AL396" i="5"/>
  <c r="AR1477" i="5"/>
  <c r="AR1476" i="5"/>
  <c r="AS1867" i="5" a="1"/>
  <c r="AS1867" i="5" s="1"/>
  <c r="AE1388" i="5"/>
  <c r="AE1378" i="5"/>
  <c r="AS1261" i="5"/>
  <c r="AS1255" i="5"/>
  <c r="AR541" i="5"/>
  <c r="AR552" i="5" s="1"/>
  <c r="AR542" i="5"/>
  <c r="AR772" i="5"/>
  <c r="AQ774" i="5"/>
  <c r="AR751" i="5" s="1"/>
  <c r="AB2127" i="5"/>
  <c r="AR1452" i="5"/>
  <c r="AR1451" i="5"/>
  <c r="AR2081" i="5"/>
  <c r="AL405" i="5"/>
  <c r="AF1375" i="5"/>
  <c r="AF1376" i="5"/>
  <c r="AF1374" i="5"/>
  <c r="AJ1046" i="5"/>
  <c r="AK1042" i="5" s="1"/>
  <c r="AJ1048" i="5"/>
  <c r="AI505" i="5"/>
  <c r="AI508" i="5" s="1"/>
  <c r="AI518" i="5"/>
  <c r="AR1258" i="5"/>
  <c r="AQ1220" i="5"/>
  <c r="AL1276" i="5"/>
  <c r="AK1278" i="5"/>
  <c r="AQ806" i="5"/>
  <c r="AQ809" i="5"/>
  <c r="AR130" i="5"/>
  <c r="AR1487" i="5"/>
  <c r="AR1486" i="5"/>
  <c r="AR767" i="5"/>
  <c r="AS416" i="5"/>
  <c r="AS1535" i="5"/>
  <c r="AR1263" i="5"/>
  <c r="AP752" i="5"/>
  <c r="AS1292" i="5"/>
  <c r="AT1292" i="5" s="1"/>
  <c r="AS4" i="5"/>
  <c r="AS4" i="2"/>
  <c r="AK494" i="5"/>
  <c r="AK496" i="5" s="1"/>
  <c r="AD992" i="5"/>
  <c r="AE989" i="5"/>
  <c r="AR741" i="5"/>
  <c r="AS739" i="5"/>
  <c r="AR1237" i="5"/>
  <c r="Z2246" i="5"/>
  <c r="AL367" i="5"/>
  <c r="AF973" i="5"/>
  <c r="AJ1026" i="5"/>
  <c r="AK1022" i="5" s="1"/>
  <c r="AJ1028" i="5"/>
  <c r="AR565" i="5"/>
  <c r="AR568" i="5" s="1"/>
  <c r="AQ569" i="5"/>
  <c r="AH512" i="5"/>
  <c r="AH515" i="5" s="1"/>
  <c r="AG519" i="5"/>
  <c r="Z828" i="5"/>
  <c r="Z821" i="5" s="1"/>
  <c r="AR284" i="5"/>
  <c r="AR291" i="5"/>
  <c r="AR1568" i="5"/>
  <c r="AS1839" i="5" a="1"/>
  <c r="AS1839" i="5" s="1"/>
  <c r="AS1788" i="5" a="1"/>
  <c r="AS1788" i="5" s="1"/>
  <c r="AS1663" i="5" a="1"/>
  <c r="AS1663" i="5" s="1"/>
  <c r="AS1654" i="5" a="1"/>
  <c r="AS1654" i="5" s="1"/>
  <c r="AS1594" i="5" a="1"/>
  <c r="AS1594" i="5" s="1"/>
  <c r="AS1580" i="5" a="1"/>
  <c r="AS1580" i="5" s="1"/>
  <c r="AS1581" i="5" s="1"/>
  <c r="AS1597" i="5" a="1"/>
  <c r="AS1597" i="5" s="1"/>
  <c r="AS1584" i="5" a="1"/>
  <c r="AS1584" i="5" s="1"/>
  <c r="AS1642" i="5" a="1"/>
  <c r="AS1642" i="5" s="1"/>
  <c r="AS1507" i="5" a="1"/>
  <c r="AS1507" i="5" s="1"/>
  <c r="AS1592" i="5" a="1"/>
  <c r="AS1592" i="5" s="1"/>
  <c r="AS1593" i="5" s="1"/>
  <c r="AS1499" i="5" a="1"/>
  <c r="AS1499" i="5" s="1"/>
  <c r="AS1500" i="5" s="1"/>
  <c r="AS1208" i="5" a="1"/>
  <c r="AS1208" i="5" s="1"/>
  <c r="AS1219" i="5" a="1"/>
  <c r="AS1219" i="5" s="1"/>
  <c r="AS1212" i="5" a="1"/>
  <c r="AS1212" i="5" s="1"/>
  <c r="AS911" i="5" a="1"/>
  <c r="AS911" i="5" s="1"/>
  <c r="AS801" i="5" a="1"/>
  <c r="AS801" i="5" s="1"/>
  <c r="AS635" i="5" a="1"/>
  <c r="AS635" i="5" s="1"/>
  <c r="AS620" i="5" a="1"/>
  <c r="AS620" i="5" s="1"/>
  <c r="AS591" i="5" a="1"/>
  <c r="AS591" i="5" s="1"/>
  <c r="AS652" i="5" a="1"/>
  <c r="AS652" i="5" s="1"/>
  <c r="AS621" i="5" a="1"/>
  <c r="AS621" i="5" s="1"/>
  <c r="AS610" i="5" a="1"/>
  <c r="AS610" i="5" s="1"/>
  <c r="AS611" i="5" a="1"/>
  <c r="AS611" i="5" s="1"/>
  <c r="AS595" i="5" a="1"/>
  <c r="AS595" i="5" s="1"/>
  <c r="AS628" i="5" a="1"/>
  <c r="AS628" i="5" s="1"/>
  <c r="AS629" i="5" s="1"/>
  <c r="AS612" i="5" a="1"/>
  <c r="AS612" i="5" s="1"/>
  <c r="AS616" i="5" a="1"/>
  <c r="AS616" i="5" s="1"/>
  <c r="AS603" i="5" a="1"/>
  <c r="AS603" i="5" s="1"/>
  <c r="AS604" i="5" a="1"/>
  <c r="AS604" i="5" s="1"/>
  <c r="AS661" i="5" a="1"/>
  <c r="AS661" i="5" s="1"/>
  <c r="AS605" i="5" a="1"/>
  <c r="AS605" i="5" s="1"/>
  <c r="AS587" i="5" a="1"/>
  <c r="AS587" i="5" s="1"/>
  <c r="AS544" i="5"/>
  <c r="AS532" i="5"/>
  <c r="AS491" i="5" a="1"/>
  <c r="AS491" i="5" s="1"/>
  <c r="AS449" i="5" a="1"/>
  <c r="AS449" i="5" s="1"/>
  <c r="AS454" i="5" a="1"/>
  <c r="AS454" i="5" s="1"/>
  <c r="AS409" i="5" a="1"/>
  <c r="AS409" i="5" s="1"/>
  <c r="AS395" i="5" a="1"/>
  <c r="AS395" i="5" s="1"/>
  <c r="AS402" i="5" a="1"/>
  <c r="AS402" i="5" s="1"/>
  <c r="AS366" i="5" a="1"/>
  <c r="AS366" i="5" s="1"/>
  <c r="AS373" i="5" a="1"/>
  <c r="AS373" i="5" s="1"/>
  <c r="AS379" i="5" a="1"/>
  <c r="AS379" i="5" s="1"/>
  <c r="AS417" i="5" a="1"/>
  <c r="AS417" i="5" s="1"/>
  <c r="AS347" i="5" a="1"/>
  <c r="AS347" i="5" s="1"/>
  <c r="AS387" i="5" a="1"/>
  <c r="AS387" i="5" s="1"/>
  <c r="AS191" i="5" a="1"/>
  <c r="AS191" i="5" s="1"/>
  <c r="AS177" i="5" a="1"/>
  <c r="AS177" i="5" s="1"/>
  <c r="AS180" i="5" a="1"/>
  <c r="AS180" i="5" s="1"/>
  <c r="AS187" i="5" a="1"/>
  <c r="AS187" i="5" s="1"/>
  <c r="AS211" i="5" a="1"/>
  <c r="AS211" i="5" s="1"/>
  <c r="AS201" i="5" a="1"/>
  <c r="AS201" i="5" s="1"/>
  <c r="AS195" i="5" a="1"/>
  <c r="AS195" i="5" s="1"/>
  <c r="AS210" i="5" a="1"/>
  <c r="AS210" i="5" s="1"/>
  <c r="AS200" i="5" a="1"/>
  <c r="AS200" i="5" s="1"/>
  <c r="AS171" i="5" a="1"/>
  <c r="AS171" i="5" s="1"/>
  <c r="AS109" i="5" a="1"/>
  <c r="AS109" i="5" s="1"/>
  <c r="AS110" i="5" a="1"/>
  <c r="AS110" i="5" s="1"/>
  <c r="AS108" i="5" s="1" a="1"/>
  <c r="AS108" i="5" s="1"/>
  <c r="AS111" i="5" a="1"/>
  <c r="AS111" i="5" s="1"/>
  <c r="AS167" i="5" a="1"/>
  <c r="AS167" i="5" s="1"/>
  <c r="AS168" i="5" s="1"/>
  <c r="AS115" i="5" a="1"/>
  <c r="AS115" i="5" s="1"/>
  <c r="AS163" i="5" a="1"/>
  <c r="AS163" i="5" s="1"/>
  <c r="AS116" i="5" a="1"/>
  <c r="AS116" i="5" s="1"/>
  <c r="AS114" i="5" s="1" a="1"/>
  <c r="AS114" i="5" s="1"/>
  <c r="AS174" i="5" a="1"/>
  <c r="AS174" i="5" s="1"/>
  <c r="AS155" i="5" a="1"/>
  <c r="AS155" i="5" s="1"/>
  <c r="AS151" i="5" a="1"/>
  <c r="AS151" i="5" s="1"/>
  <c r="AS117" i="5" a="1"/>
  <c r="AS117" i="5" s="1"/>
  <c r="AK369" i="5"/>
  <c r="AF967" i="5"/>
  <c r="AV788" i="5"/>
  <c r="AU790" i="5"/>
  <c r="AT3" i="5"/>
  <c r="AT3" i="2"/>
  <c r="AT4" i="1"/>
  <c r="AR1226" i="5"/>
  <c r="AR1223" i="5"/>
  <c r="Z2199" i="5"/>
  <c r="Z2192" i="5" s="1"/>
  <c r="AF1013" i="5"/>
  <c r="AR1543" i="5"/>
  <c r="AC882" i="5"/>
  <c r="AT1" i="5"/>
  <c r="AT1" i="2"/>
  <c r="AP924" i="5"/>
  <c r="AP913" i="5" s="1"/>
  <c r="AQ292" i="5"/>
  <c r="AQ295" i="5"/>
  <c r="AK444" i="5"/>
  <c r="AL442" i="5"/>
  <c r="AG1004" i="5"/>
  <c r="AF1011" i="5"/>
  <c r="AL674" i="5"/>
  <c r="AG1387" i="5"/>
  <c r="AG1370" i="5"/>
  <c r="AE994" i="5"/>
  <c r="AT5" i="2"/>
  <c r="AT5" i="5"/>
  <c r="AJ950" i="5"/>
  <c r="AK947" i="5" s="1"/>
  <c r="AJ952" i="5"/>
  <c r="AS1277" i="5"/>
  <c r="AT1277" i="5" s="1"/>
  <c r="AR1244" i="5"/>
  <c r="Z2165" i="5"/>
  <c r="Z2158" i="5" s="1"/>
  <c r="AE359" i="5"/>
  <c r="AS2098" i="5"/>
  <c r="AT2098" i="5" s="1"/>
  <c r="AQ1203" i="5"/>
  <c r="AQ1205" i="5" s="1"/>
  <c r="AM403" i="5" a="1"/>
  <c r="AS1355" i="5"/>
  <c r="AS188" i="5" a="1"/>
  <c r="AS216" i="5" a="1"/>
  <c r="AS622" i="5" a="1"/>
  <c r="AT101" i="5"/>
  <c r="AS490" i="5"/>
  <c r="AS592" i="5"/>
  <c r="AS206" i="5" a="1"/>
  <c r="AS455" i="5"/>
  <c r="AK2026" i="5" a="1"/>
  <c r="AS331" i="5" a="1"/>
  <c r="AT96" i="5"/>
  <c r="AS448" i="5"/>
  <c r="AS1598" i="5" a="1"/>
  <c r="AS1846" i="5" a="1"/>
  <c r="AM410" i="5" a="1"/>
  <c r="AJ1980" i="5" a="1"/>
  <c r="AB2125" i="5" a="1"/>
  <c r="AS394" i="5"/>
  <c r="AR606" i="5" a="1"/>
  <c r="AS196" i="5"/>
  <c r="AS332" i="5" a="1"/>
  <c r="AT102" i="5"/>
  <c r="AS365" i="5"/>
  <c r="AS1585" i="5" a="1"/>
  <c r="AS215" i="5" a="1"/>
  <c r="AS1186" i="5" a="1"/>
  <c r="AT97" i="5"/>
  <c r="AQ1414" i="5"/>
  <c r="AQ352" i="5"/>
  <c r="M1173" i="5"/>
  <c r="AR1515" i="5"/>
  <c r="AS351" i="5"/>
  <c r="AS1508" i="5" a="1"/>
  <c r="AS596" i="5"/>
  <c r="Y1808" i="5" a="1"/>
  <c r="AT103" i="5"/>
  <c r="AS378" i="5"/>
  <c r="L519" i="5"/>
  <c r="AS192" i="5" a="1"/>
  <c r="AS1178" i="5" a="1"/>
  <c r="AT2111" i="5" a="1"/>
  <c r="AT1879" i="5" a="1"/>
  <c r="AT98" i="5"/>
  <c r="AT465" i="5"/>
  <c r="AT1572" i="5"/>
  <c r="AT1634" i="5"/>
  <c r="AT1660" i="5"/>
  <c r="AT1849" i="5"/>
  <c r="AT463" i="5"/>
  <c r="AT1860" i="5"/>
  <c r="AT159" i="5"/>
  <c r="AT74" i="5"/>
  <c r="AT69" i="5"/>
  <c r="AT126" i="5"/>
  <c r="AT73" i="5"/>
  <c r="AT75" i="5"/>
  <c r="AT252" i="5"/>
  <c r="AT264" i="5"/>
  <c r="AT273" i="5"/>
  <c r="AT280" i="5"/>
  <c r="AT260" i="5"/>
  <c r="AT277" i="5"/>
  <c r="AT220" i="5"/>
  <c r="AT224" i="5" s="1" a="1"/>
  <c r="AT247" i="5"/>
  <c r="AT243" i="5"/>
  <c r="AT268" i="5"/>
  <c r="AT256" i="5"/>
  <c r="AT228" i="5"/>
  <c r="AT322" i="5"/>
  <c r="AT300" i="5"/>
  <c r="AT348" i="5"/>
  <c r="AT326" i="5"/>
  <c r="AT321" i="5"/>
  <c r="AT325" i="5"/>
  <c r="AT547" i="5"/>
  <c r="AT577" i="5"/>
  <c r="AT572" i="5"/>
  <c r="AT573" i="5"/>
  <c r="AT896" i="5"/>
  <c r="AT1072" i="5"/>
  <c r="AT1073" i="5" s="1" a="1"/>
  <c r="AT1076" i="5"/>
  <c r="AT1185" i="5"/>
  <c r="AT1063" i="5"/>
  <c r="AT1064" i="5" s="1" a="1"/>
  <c r="AT1081" i="5"/>
  <c r="AT1082" i="5" s="1" a="1"/>
  <c r="AT1077" i="5"/>
  <c r="AT1181" i="5"/>
  <c r="AT1177" i="5"/>
  <c r="AT1153" i="5"/>
  <c r="AT1154" i="5" s="1" a="1"/>
  <c r="AT1174" i="5"/>
  <c r="AT1173" i="5" s="1" a="1"/>
  <c r="AT1471" i="5"/>
  <c r="AT1447" i="5"/>
  <c r="AT1456" i="5"/>
  <c r="AT1482" i="5"/>
  <c r="AT1472" i="5"/>
  <c r="AT1531" i="5"/>
  <c r="AT1519" i="5"/>
  <c r="AT1520" i="5" s="1" a="1"/>
  <c r="AT1557" i="5"/>
  <c r="AT1511" i="5"/>
  <c r="AT1512" i="5" s="1" a="1"/>
  <c r="AT1564" i="5"/>
  <c r="AT1539" i="5"/>
  <c r="AT1552" i="5"/>
  <c r="AT1648" i="5"/>
  <c r="AT1631" i="5"/>
  <c r="AT1698" i="5"/>
  <c r="AT1645" i="5"/>
  <c r="AT1657" i="5"/>
  <c r="AT1857" i="5"/>
  <c r="AS353" i="5"/>
  <c r="AS617" i="5" a="1"/>
  <c r="AS1213" i="5" a="1"/>
  <c r="L1387" i="5"/>
  <c r="AS1182" i="5" a="1"/>
  <c r="AT93" i="5"/>
  <c r="AS1209" i="5" a="1"/>
  <c r="AS372" i="5"/>
  <c r="AS1078" i="5" a="1"/>
  <c r="AK1843" i="5" a="1"/>
  <c r="AT1873" i="5"/>
  <c r="AT1870" i="5"/>
  <c r="K1376" i="5"/>
  <c r="AS386" i="5"/>
  <c r="AS800" i="5" a="1"/>
  <c r="AT314" i="5" a="1"/>
  <c r="L1395" i="5"/>
  <c r="AT104" i="5"/>
  <c r="AM2022" i="5" a="1"/>
  <c r="L1366" i="5"/>
  <c r="AT1911" i="5"/>
  <c r="AT99" i="5"/>
  <c r="AR588" i="5" a="1"/>
  <c r="AS910" i="5" a="1"/>
  <c r="AR580" i="5" a="1"/>
  <c r="AS205" i="5" a="1"/>
  <c r="AT1893" i="5"/>
  <c r="AT94" i="5"/>
  <c r="AS1928" i="5"/>
  <c r="AT100" i="5"/>
  <c r="AS1423" i="5"/>
  <c r="AS1789" i="5" a="1"/>
  <c r="AS1201" i="5" a="1"/>
  <c r="AT2079" i="5" a="1"/>
  <c r="AT746" i="5"/>
  <c r="AT95" i="5"/>
  <c r="AU2107" i="5"/>
  <c r="AU750" i="5" a="1"/>
  <c r="AS1202" i="5" a="1"/>
  <c r="AT232" i="5" a="1"/>
  <c r="AD1381" i="5" l="1"/>
  <c r="AD1389" i="5" s="1"/>
  <c r="AT232" i="5"/>
  <c r="AS1202" i="5"/>
  <c r="AU750" i="5"/>
  <c r="AU2116" i="5"/>
  <c r="AT755" i="5"/>
  <c r="AT2079" i="5"/>
  <c r="AS1201" i="5"/>
  <c r="AS1789" i="5"/>
  <c r="AS205" i="5"/>
  <c r="AR580" i="5"/>
  <c r="AS910" i="5"/>
  <c r="AR588" i="5"/>
  <c r="AM2022" i="5"/>
  <c r="AT314" i="5"/>
  <c r="AS800" i="5"/>
  <c r="AK1843" i="5"/>
  <c r="AS1078" i="5"/>
  <c r="AS374" i="5"/>
  <c r="AS1209" i="5"/>
  <c r="AT105" i="5"/>
  <c r="AS1182" i="5"/>
  <c r="AS1213" i="5"/>
  <c r="AS617" i="5"/>
  <c r="AT1553" i="5"/>
  <c r="AT1542" i="5"/>
  <c r="AT1567" i="5"/>
  <c r="AT1512" i="5"/>
  <c r="AT1558" i="5"/>
  <c r="AT1520" i="5"/>
  <c r="AT1475" i="5"/>
  <c r="AT1485" i="5"/>
  <c r="AT1459" i="5"/>
  <c r="AT1450" i="5"/>
  <c r="AT1173" i="5"/>
  <c r="AT1154" i="5"/>
  <c r="AT1082" i="5"/>
  <c r="AT1064" i="5"/>
  <c r="AT1073" i="5"/>
  <c r="AT574" i="5"/>
  <c r="AT578" i="5"/>
  <c r="AT327" i="5"/>
  <c r="AT265" i="5"/>
  <c r="AT248" i="5"/>
  <c r="AT224" i="5"/>
  <c r="AT269" i="5"/>
  <c r="AT287" i="5"/>
  <c r="AT283" i="5"/>
  <c r="AT274" i="5"/>
  <c r="AT257" i="5"/>
  <c r="AT261" i="5"/>
  <c r="AT129" i="5"/>
  <c r="AT160" i="5"/>
  <c r="AT470" i="5"/>
  <c r="AT1573" i="5"/>
  <c r="AT471" i="5"/>
  <c r="AT1879" i="5"/>
  <c r="AT2111" i="5"/>
  <c r="AS1178" i="5"/>
  <c r="AS192" i="5"/>
  <c r="Y1808" i="5"/>
  <c r="AS1508" i="5"/>
  <c r="AR354" i="5"/>
  <c r="AS1186" i="5"/>
  <c r="AS215" i="5"/>
  <c r="AS1585" i="5"/>
  <c r="AS332" i="5"/>
  <c r="AR606" i="5"/>
  <c r="AB2125" i="5"/>
  <c r="AJ1980" i="5"/>
  <c r="AM410" i="5"/>
  <c r="AS1846" i="5"/>
  <c r="AS1598" i="5"/>
  <c r="AS331" i="5"/>
  <c r="AK2026" i="5"/>
  <c r="AS206" i="5"/>
  <c r="AS622" i="5"/>
  <c r="AS216" i="5"/>
  <c r="AS188" i="5"/>
  <c r="AM403" i="5"/>
  <c r="AM405" i="5" s="1"/>
  <c r="AG964" i="5"/>
  <c r="AK950" i="5"/>
  <c r="AL947" i="5" s="1"/>
  <c r="AK952" i="5"/>
  <c r="AM367" i="5"/>
  <c r="AU1638" i="5"/>
  <c r="AU1639" i="5" s="1"/>
  <c r="AU1534" i="5"/>
  <c r="AU1427" i="5"/>
  <c r="AU1428" i="5" s="1"/>
  <c r="AU1430" i="5" s="1"/>
  <c r="AU1417" i="5"/>
  <c r="AU1418" i="5" s="1"/>
  <c r="AU1252" i="5"/>
  <c r="AU1234" i="5"/>
  <c r="AU1235" i="5" s="1"/>
  <c r="AU761" i="5"/>
  <c r="AU762" i="5"/>
  <c r="AU763" i="5"/>
  <c r="AU764" i="5"/>
  <c r="AU756" i="5"/>
  <c r="AU757" i="5"/>
  <c r="AU758" i="5"/>
  <c r="AU759" i="5"/>
  <c r="AU760" i="5"/>
  <c r="AU184" i="5"/>
  <c r="AU148" i="5"/>
  <c r="AU134" i="5"/>
  <c r="AU135" i="5" s="1"/>
  <c r="AU139" i="5"/>
  <c r="AU140" i="5" s="1"/>
  <c r="AV144" i="5"/>
  <c r="AV145" i="5" s="1"/>
  <c r="AU122" i="5"/>
  <c r="AU123" i="5" s="1"/>
  <c r="AU1270" i="5"/>
  <c r="AU1273" i="5" s="1"/>
  <c r="AU1045" i="5"/>
  <c r="AU1285" i="5"/>
  <c r="AU1288" i="5" s="1"/>
  <c r="AU2091" i="5"/>
  <c r="AU2094" i="5" s="1"/>
  <c r="AT1535" i="5"/>
  <c r="AS284" i="5"/>
  <c r="AS291" i="5"/>
  <c r="AS2081" i="5"/>
  <c r="AM674" i="5"/>
  <c r="Z2203" i="5"/>
  <c r="Z2193" i="5"/>
  <c r="AA2190" i="5" s="1"/>
  <c r="AL369" i="5"/>
  <c r="AK1046" i="5"/>
  <c r="AL1042" i="5" s="1"/>
  <c r="AK1048" i="5"/>
  <c r="AS1258" i="5"/>
  <c r="AA638" i="5"/>
  <c r="AB633" i="5"/>
  <c r="AQ924" i="5"/>
  <c r="AQ913" i="5" s="1"/>
  <c r="AM650" i="5"/>
  <c r="AL653" i="5"/>
  <c r="AM654" i="5" a="1"/>
  <c r="AM654" i="5" s="1"/>
  <c r="AM472" i="5"/>
  <c r="AM473" i="5"/>
  <c r="AM485" i="5"/>
  <c r="AM486" i="5" s="1"/>
  <c r="AS1262" i="5"/>
  <c r="AS1263" i="5"/>
  <c r="AA659" i="5"/>
  <c r="Z664" i="5"/>
  <c r="Z666" i="5"/>
  <c r="AS1051" i="5"/>
  <c r="AS1568" i="5"/>
  <c r="AS202" i="5"/>
  <c r="AR1220" i="5"/>
  <c r="Z2247" i="5"/>
  <c r="AA2245" i="5" s="1"/>
  <c r="AE1382" i="5"/>
  <c r="AE1396" i="5" s="1"/>
  <c r="AG1386" i="5"/>
  <c r="AS1543" i="5"/>
  <c r="AM436" i="5"/>
  <c r="AM438" i="5" s="1"/>
  <c r="AC897" i="5"/>
  <c r="AD894" i="5" s="1"/>
  <c r="AU1400" i="5"/>
  <c r="AU1402" i="5"/>
  <c r="AV1401" i="5"/>
  <c r="AG1397" i="5"/>
  <c r="AS1226" i="5"/>
  <c r="AS1223" i="5"/>
  <c r="AS741" i="5"/>
  <c r="AT739" i="5"/>
  <c r="AG1373" i="5"/>
  <c r="AT1867" i="5" a="1"/>
  <c r="AT1867" i="5" s="1"/>
  <c r="AF994" i="5"/>
  <c r="AA837" i="5"/>
  <c r="Z842" i="5"/>
  <c r="AQ357" i="5"/>
  <c r="AT416" i="5"/>
  <c r="AS541" i="5"/>
  <c r="AS552" i="5" s="1"/>
  <c r="AS542" i="5"/>
  <c r="AR292" i="5"/>
  <c r="AR295" i="5"/>
  <c r="AF1388" i="5"/>
  <c r="AF1378" i="5"/>
  <c r="AS1237" i="5"/>
  <c r="AA936" i="5"/>
  <c r="AP804" i="5"/>
  <c r="AT1052" i="5"/>
  <c r="AT1044" i="5"/>
  <c r="AT1403" i="5"/>
  <c r="AU8" i="5"/>
  <c r="AV8" i="1"/>
  <c r="AU9" i="1"/>
  <c r="AU9" i="5" s="1"/>
  <c r="AU8" i="2"/>
  <c r="AU1" i="5"/>
  <c r="AU1" i="2"/>
  <c r="AT4" i="5"/>
  <c r="AT4" i="2"/>
  <c r="Z2159" i="5"/>
  <c r="AA2156" i="5" s="1"/>
  <c r="Z822" i="5"/>
  <c r="AA818" i="5" s="1"/>
  <c r="AQ296" i="5"/>
  <c r="AT1839" i="5" a="1"/>
  <c r="AT1839" i="5" s="1"/>
  <c r="AT1788" i="5" a="1"/>
  <c r="AT1788" i="5" s="1"/>
  <c r="AT1663" i="5" a="1"/>
  <c r="AT1663" i="5" s="1"/>
  <c r="AT1654" i="5" a="1"/>
  <c r="AT1654" i="5" s="1"/>
  <c r="AT1642" i="5" a="1"/>
  <c r="AT1642" i="5" s="1"/>
  <c r="AT1597" i="5" a="1"/>
  <c r="AT1597" i="5" s="1"/>
  <c r="AT1584" i="5" a="1"/>
  <c r="AT1584" i="5" s="1"/>
  <c r="AT1594" i="5" a="1"/>
  <c r="AT1594" i="5" s="1"/>
  <c r="AT1592" i="5" a="1"/>
  <c r="AT1592" i="5" s="1"/>
  <c r="AT1593" i="5" s="1"/>
  <c r="AT1580" i="5" a="1"/>
  <c r="AT1580" i="5" s="1"/>
  <c r="AT1581" i="5" s="1"/>
  <c r="AT1507" i="5" a="1"/>
  <c r="AT1507" i="5" s="1"/>
  <c r="AT1499" i="5" a="1"/>
  <c r="AT1499" i="5" s="1"/>
  <c r="AT1500" i="5" s="1"/>
  <c r="AT1208" i="5" a="1"/>
  <c r="AT1208" i="5" s="1"/>
  <c r="AT1219" i="5" a="1"/>
  <c r="AT1219" i="5" s="1"/>
  <c r="AT1212" i="5" a="1"/>
  <c r="AT1212" i="5" s="1"/>
  <c r="AT911" i="5" a="1"/>
  <c r="AT911" i="5" s="1"/>
  <c r="AT801" i="5" a="1"/>
  <c r="AT801" i="5" s="1"/>
  <c r="AT635" i="5" a="1"/>
  <c r="AT635" i="5" s="1"/>
  <c r="AT661" i="5" a="1"/>
  <c r="AT661" i="5" s="1"/>
  <c r="AT652" i="5" a="1"/>
  <c r="AT652" i="5" s="1"/>
  <c r="AT621" i="5" a="1"/>
  <c r="AT621" i="5" s="1"/>
  <c r="AT610" i="5" a="1"/>
  <c r="AT610" i="5" s="1"/>
  <c r="AT613" i="5" s="1"/>
  <c r="AT611" i="5" a="1"/>
  <c r="AT611" i="5" s="1"/>
  <c r="AT595" i="5" a="1"/>
  <c r="AT595" i="5" s="1"/>
  <c r="AT628" i="5" a="1"/>
  <c r="AT628" i="5" s="1"/>
  <c r="AT629" i="5" s="1"/>
  <c r="AT612" i="5" a="1"/>
  <c r="AT612" i="5" s="1"/>
  <c r="AT616" i="5" a="1"/>
  <c r="AT616" i="5" s="1"/>
  <c r="AT603" i="5" a="1"/>
  <c r="AT603" i="5" s="1"/>
  <c r="AT604" i="5" a="1"/>
  <c r="AT604" i="5" s="1"/>
  <c r="AT605" i="5" a="1"/>
  <c r="AT605" i="5" s="1"/>
  <c r="AT544" i="5"/>
  <c r="AT591" i="5" a="1"/>
  <c r="AT591" i="5" s="1"/>
  <c r="AT532" i="5"/>
  <c r="AT491" i="5" a="1"/>
  <c r="AT491" i="5" s="1"/>
  <c r="AT449" i="5" a="1"/>
  <c r="AT449" i="5" s="1"/>
  <c r="AT454" i="5" a="1"/>
  <c r="AT454" i="5" s="1"/>
  <c r="AT620" i="5" a="1"/>
  <c r="AT620" i="5" s="1"/>
  <c r="AT409" i="5" a="1"/>
  <c r="AT409" i="5" s="1"/>
  <c r="AT395" i="5" a="1"/>
  <c r="AT395" i="5" s="1"/>
  <c r="AT587" i="5" a="1"/>
  <c r="AT587" i="5" s="1"/>
  <c r="AT402" i="5" a="1"/>
  <c r="AT402" i="5" s="1"/>
  <c r="AT417" i="5" a="1"/>
  <c r="AT417" i="5" s="1"/>
  <c r="AT366" i="5" a="1"/>
  <c r="AT366" i="5" s="1"/>
  <c r="AT373" i="5" a="1"/>
  <c r="AT373" i="5" s="1"/>
  <c r="AT379" i="5" a="1"/>
  <c r="AT379" i="5" s="1"/>
  <c r="AT347" i="5" a="1"/>
  <c r="AT347" i="5" s="1"/>
  <c r="AT387" i="5" a="1"/>
  <c r="AT387" i="5" s="1"/>
  <c r="AT174" i="5" a="1"/>
  <c r="AT174" i="5" s="1"/>
  <c r="AT171" i="5" a="1"/>
  <c r="AT171" i="5" s="1"/>
  <c r="AT167" i="5" a="1"/>
  <c r="AT167" i="5" s="1"/>
  <c r="AT168" i="5" s="1"/>
  <c r="AT177" i="5" a="1"/>
  <c r="AT177" i="5" s="1"/>
  <c r="AT187" i="5" a="1"/>
  <c r="AT187" i="5" s="1"/>
  <c r="AT211" i="5" a="1"/>
  <c r="AT211" i="5" s="1"/>
  <c r="AT195" i="5" a="1"/>
  <c r="AT195" i="5" s="1"/>
  <c r="AT210" i="5" a="1"/>
  <c r="AT210" i="5" s="1"/>
  <c r="AT200" i="5" a="1"/>
  <c r="AT200" i="5" s="1"/>
  <c r="AT191" i="5" a="1"/>
  <c r="AT191" i="5" s="1"/>
  <c r="AT201" i="5" a="1"/>
  <c r="AT201" i="5" s="1"/>
  <c r="AT109" i="5" a="1"/>
  <c r="AT109" i="5" s="1"/>
  <c r="AT110" i="5" a="1"/>
  <c r="AT110" i="5" s="1"/>
  <c r="AT108" i="5" s="1" a="1"/>
  <c r="AT108" i="5" s="1"/>
  <c r="AT111" i="5" a="1"/>
  <c r="AT111" i="5" s="1"/>
  <c r="AT180" i="5" a="1"/>
  <c r="AT180" i="5" s="1"/>
  <c r="AT115" i="5" a="1"/>
  <c r="AT115" i="5" s="1"/>
  <c r="AT116" i="5" a="1"/>
  <c r="AT116" i="5" s="1"/>
  <c r="AT114" i="5" s="1" a="1"/>
  <c r="AT114" i="5" s="1"/>
  <c r="AT163" i="5" a="1"/>
  <c r="AT163" i="5" s="1"/>
  <c r="AT155" i="5" a="1"/>
  <c r="AT155" i="5" s="1"/>
  <c r="AT151" i="5" a="1"/>
  <c r="AT151" i="5" s="1"/>
  <c r="AT117" i="5" a="1"/>
  <c r="AT117" i="5" s="1"/>
  <c r="AR1227" i="5"/>
  <c r="AP553" i="5"/>
  <c r="AF984" i="5"/>
  <c r="AR916" i="5"/>
  <c r="AR919" i="5"/>
  <c r="AR923" i="5"/>
  <c r="AL444" i="5"/>
  <c r="AM442" i="5"/>
  <c r="AF358" i="5"/>
  <c r="AF359" i="5" s="1"/>
  <c r="AF361" i="5" s="1"/>
  <c r="AE361" i="5"/>
  <c r="AS1244" i="5"/>
  <c r="AT1244" i="5" s="1"/>
  <c r="AP920" i="5"/>
  <c r="AP914" i="5"/>
  <c r="AE992" i="5"/>
  <c r="AF992" i="5"/>
  <c r="AQ810" i="5"/>
  <c r="AQ803" i="5" s="1"/>
  <c r="AL398" i="5"/>
  <c r="AM396" i="5"/>
  <c r="AS1245" i="5"/>
  <c r="AG330" i="5"/>
  <c r="AF335" i="5"/>
  <c r="AF337" i="5"/>
  <c r="AF338" i="5"/>
  <c r="AR539" i="5"/>
  <c r="AR543" i="5" s="1"/>
  <c r="AQ548" i="5"/>
  <c r="AA851" i="5"/>
  <c r="Z856" i="5"/>
  <c r="AS767" i="5"/>
  <c r="AU1277" i="5"/>
  <c r="AW788" i="5"/>
  <c r="AV790" i="5"/>
  <c r="AI512" i="5"/>
  <c r="AI515" i="5" s="1"/>
  <c r="AH519" i="5"/>
  <c r="AR806" i="5"/>
  <c r="AR809" i="5"/>
  <c r="AA427" i="5"/>
  <c r="Z432" i="5"/>
  <c r="AR47" i="1"/>
  <c r="AQ48" i="1"/>
  <c r="AQ53" i="1" s="1"/>
  <c r="AM388" i="5"/>
  <c r="AH1387" i="5"/>
  <c r="AH1370" i="5"/>
  <c r="AC883" i="5"/>
  <c r="AD881" i="5" s="1"/>
  <c r="AD885" i="5" s="1"/>
  <c r="AS212" i="5"/>
  <c r="AS613" i="5"/>
  <c r="AS565" i="5"/>
  <c r="AS568" i="5" s="1"/>
  <c r="AR569" i="5"/>
  <c r="AL494" i="5"/>
  <c r="AL496" i="5" s="1"/>
  <c r="AM1276" i="5"/>
  <c r="AL1278" i="5"/>
  <c r="AC2124" i="5"/>
  <c r="AB2129" i="5"/>
  <c r="AV2" i="5"/>
  <c r="AV2" i="2"/>
  <c r="AV6" i="1"/>
  <c r="AW2" i="1"/>
  <c r="AV5" i="1"/>
  <c r="AV1" i="1"/>
  <c r="AV3" i="1"/>
  <c r="AU1420" i="5"/>
  <c r="AI1367" i="5"/>
  <c r="AI1362" i="5"/>
  <c r="AI1368" i="5"/>
  <c r="AJ1365" i="5" s="1"/>
  <c r="AS1460" i="5"/>
  <c r="AS1461" i="5"/>
  <c r="AU5" i="5"/>
  <c r="AU5" i="2"/>
  <c r="AT1243" i="5"/>
  <c r="AT1240" i="5"/>
  <c r="AH1395" i="5"/>
  <c r="AH1397" i="5" s="1"/>
  <c r="AH1366" i="5"/>
  <c r="AH1386" i="5" s="1"/>
  <c r="AH1390" i="5" s="1"/>
  <c r="AS1486" i="5"/>
  <c r="AS1487" i="5"/>
  <c r="AL412" i="5"/>
  <c r="AL2180" i="5"/>
  <c r="AM2175" i="5"/>
  <c r="AM2178" i="5" s="1"/>
  <c r="AR752" i="5"/>
  <c r="AL2212" i="5"/>
  <c r="AL2215" i="5" s="1"/>
  <c r="AK2217" i="5"/>
  <c r="AU3" i="5"/>
  <c r="AU3" i="2"/>
  <c r="AU4" i="1"/>
  <c r="AR2112" i="5"/>
  <c r="AQ2113" i="5"/>
  <c r="AP64" i="1"/>
  <c r="AO66" i="1"/>
  <c r="AO68" i="1" s="1"/>
  <c r="AT1261" i="5"/>
  <c r="AT1255" i="5"/>
  <c r="AS1451" i="5"/>
  <c r="AS1452" i="5"/>
  <c r="AS492" i="5"/>
  <c r="AK1026" i="5"/>
  <c r="AL1022" i="5" s="1"/>
  <c r="AK1028" i="5"/>
  <c r="AU1292" i="5"/>
  <c r="AS772" i="5"/>
  <c r="AR774" i="5"/>
  <c r="AU6" i="1"/>
  <c r="AL1293" i="5"/>
  <c r="AM1291" i="5"/>
  <c r="AM551" i="5"/>
  <c r="AM554" i="5" s="1"/>
  <c r="AL556" i="5"/>
  <c r="AR773" i="5"/>
  <c r="AS1476" i="5"/>
  <c r="AS1477" i="5"/>
  <c r="AR1203" i="5"/>
  <c r="AS450" i="5"/>
  <c r="AR1245" i="5"/>
  <c r="AS529" i="5"/>
  <c r="AS528" i="5"/>
  <c r="AJ505" i="5"/>
  <c r="AJ508" i="5" s="1"/>
  <c r="AJ518" i="5"/>
  <c r="AL1442" i="5"/>
  <c r="AL1437" i="5" s="1"/>
  <c r="AL1438" i="5" s="1"/>
  <c r="AM1441" i="5"/>
  <c r="AK2099" i="5"/>
  <c r="AL2097" i="5"/>
  <c r="AN380" i="5"/>
  <c r="AN382" i="5" s="1"/>
  <c r="AG1006" i="5"/>
  <c r="AH1002" i="5" s="1"/>
  <c r="AG1008" i="5"/>
  <c r="AG1005" i="5"/>
  <c r="AS130" i="5"/>
  <c r="AU94" i="5"/>
  <c r="AT1928" i="5"/>
  <c r="AT596" i="5"/>
  <c r="AT1172" i="5" a="1"/>
  <c r="AT332" i="5" a="1"/>
  <c r="AU100" i="5"/>
  <c r="AT1585" i="5" a="1"/>
  <c r="AT196" i="5"/>
  <c r="AT1846" i="5" a="1"/>
  <c r="AS588" i="5" a="1"/>
  <c r="AU2111" i="5" a="1"/>
  <c r="AU1911" i="5"/>
  <c r="AU95" i="5"/>
  <c r="AT1423" i="5"/>
  <c r="AT215" i="5" a="1"/>
  <c r="AR1414" i="5"/>
  <c r="AR352" i="5"/>
  <c r="AU1572" i="5"/>
  <c r="AU1634" i="5"/>
  <c r="AU1660" i="5"/>
  <c r="AU1849" i="5"/>
  <c r="AU463" i="5"/>
  <c r="AU465" i="5"/>
  <c r="AU159" i="5"/>
  <c r="AU1860" i="5"/>
  <c r="AU74" i="5"/>
  <c r="AU69" i="5"/>
  <c r="AU126" i="5"/>
  <c r="AU73" i="5"/>
  <c r="AU75" i="5"/>
  <c r="AU228" i="5"/>
  <c r="AU252" i="5"/>
  <c r="AU264" i="5"/>
  <c r="AU273" i="5"/>
  <c r="AU280" i="5"/>
  <c r="AU260" i="5"/>
  <c r="AU277" i="5"/>
  <c r="AU220" i="5"/>
  <c r="AU224" i="5" s="1" a="1"/>
  <c r="AU247" i="5"/>
  <c r="AU243" i="5"/>
  <c r="AU268" i="5"/>
  <c r="AU256" i="5"/>
  <c r="AU322" i="5"/>
  <c r="AU300" i="5"/>
  <c r="AU348" i="5"/>
  <c r="AU326" i="5"/>
  <c r="AU321" i="5"/>
  <c r="AU325" i="5"/>
  <c r="AU573" i="5"/>
  <c r="AU547" i="5"/>
  <c r="AU577" i="5"/>
  <c r="AU572" i="5"/>
  <c r="AU896" i="5"/>
  <c r="AU1076" i="5"/>
  <c r="AU1072" i="5"/>
  <c r="AU1073" i="5" s="1" a="1"/>
  <c r="AU1063" i="5"/>
  <c r="AU1064" i="5" s="1" a="1"/>
  <c r="AU1081" i="5"/>
  <c r="AU1082" i="5" s="1" a="1"/>
  <c r="AU1077" i="5"/>
  <c r="AU1185" i="5"/>
  <c r="AU1181" i="5"/>
  <c r="AU1177" i="5"/>
  <c r="AU1153" i="5"/>
  <c r="AU1154" i="5" s="1" a="1"/>
  <c r="AU1174" i="5"/>
  <c r="AU1173" i="5" s="1" a="1"/>
  <c r="AU1456" i="5"/>
  <c r="AU1447" i="5"/>
  <c r="AU1631" i="5"/>
  <c r="AU1472" i="5"/>
  <c r="AU1531" i="5"/>
  <c r="AU1482" i="5"/>
  <c r="AU1519" i="5"/>
  <c r="AU1520" i="5" s="1" a="1"/>
  <c r="AU1471" i="5"/>
  <c r="AU1511" i="5"/>
  <c r="AU1512" i="5" s="1" a="1"/>
  <c r="AU1557" i="5"/>
  <c r="AU1564" i="5"/>
  <c r="AU1539" i="5"/>
  <c r="AU1698" i="5"/>
  <c r="AU1552" i="5"/>
  <c r="AU1648" i="5"/>
  <c r="AU1645" i="5"/>
  <c r="AU1657" i="5"/>
  <c r="AU1857" i="5"/>
  <c r="AT205" i="5" a="1"/>
  <c r="AU98" i="5"/>
  <c r="AT1178" i="5" a="1"/>
  <c r="AL2026" i="5" a="1"/>
  <c r="AU1893" i="5"/>
  <c r="AT1182" i="5" a="1"/>
  <c r="AU746" i="5"/>
  <c r="AU101" i="5"/>
  <c r="AT490" i="5"/>
  <c r="AT192" i="5" a="1"/>
  <c r="AV2107" i="5"/>
  <c r="AV750" i="5" a="1"/>
  <c r="AU2079" i="5" a="1"/>
  <c r="AT1078" i="5" a="1"/>
  <c r="AU96" i="5"/>
  <c r="AT448" i="5"/>
  <c r="AT1508" i="5" a="1"/>
  <c r="AT206" i="5" a="1"/>
  <c r="AT394" i="5"/>
  <c r="AS606" i="5" a="1"/>
  <c r="AT617" i="5" a="1"/>
  <c r="AN403" i="5" a="1"/>
  <c r="AT910" i="5" a="1"/>
  <c r="AS1172" i="5" a="1"/>
  <c r="AT800" i="5" a="1"/>
  <c r="AS1515" i="5"/>
  <c r="AU102" i="5"/>
  <c r="AT1209" i="5" a="1"/>
  <c r="AT606" i="5" a="1"/>
  <c r="AT592" i="5"/>
  <c r="AT1186" i="5" a="1"/>
  <c r="AU97" i="5"/>
  <c r="AT365" i="5"/>
  <c r="AT351" i="5"/>
  <c r="L1386" i="5"/>
  <c r="AT372" i="5"/>
  <c r="AT1213" i="5" a="1"/>
  <c r="AN2022" i="5" a="1"/>
  <c r="AU93" i="5"/>
  <c r="AU103" i="5"/>
  <c r="AU1879" i="5" a="1"/>
  <c r="AT1789" i="5" a="1"/>
  <c r="AT1202" i="5" a="1"/>
  <c r="AT1355" i="5"/>
  <c r="AU314" i="5" a="1"/>
  <c r="AS580" i="5" a="1"/>
  <c r="AT353" i="5"/>
  <c r="L1397" i="5"/>
  <c r="AT331" i="5" a="1"/>
  <c r="AU104" i="5"/>
  <c r="AT386" i="5"/>
  <c r="AU1873" i="5"/>
  <c r="AU1870" i="5"/>
  <c r="AT378" i="5"/>
  <c r="AD2001" i="5" a="1"/>
  <c r="AL1843" i="5" a="1"/>
  <c r="AN410" i="5" a="1"/>
  <c r="AU99" i="5"/>
  <c r="AT455" i="5"/>
  <c r="AT188" i="5" a="1"/>
  <c r="AT1598" i="5" a="1"/>
  <c r="AT622" i="5" a="1"/>
  <c r="AT216" i="5" a="1"/>
  <c r="AT1201" i="5" a="1"/>
  <c r="AU232" i="5" a="1"/>
  <c r="AS530" i="5" l="1"/>
  <c r="AT526" i="5" s="1"/>
  <c r="AU2098" i="5"/>
  <c r="AU232" i="5"/>
  <c r="AT1201" i="5"/>
  <c r="AT216" i="5"/>
  <c r="AT622" i="5"/>
  <c r="AT1598" i="5"/>
  <c r="AT188" i="5"/>
  <c r="AN410" i="5"/>
  <c r="AL1843" i="5"/>
  <c r="AD2001" i="5"/>
  <c r="AT331" i="5"/>
  <c r="AS580" i="5"/>
  <c r="AU314" i="5"/>
  <c r="AU315" i="5" s="1"/>
  <c r="AT1202" i="5"/>
  <c r="AT1789" i="5"/>
  <c r="AU1879" i="5"/>
  <c r="AU105" i="5"/>
  <c r="AN2022" i="5"/>
  <c r="AT1213" i="5"/>
  <c r="AT374" i="5"/>
  <c r="AT1186" i="5"/>
  <c r="AT606" i="5"/>
  <c r="AT1209" i="5"/>
  <c r="AT800" i="5"/>
  <c r="AS1172" i="5"/>
  <c r="AT910" i="5"/>
  <c r="AN403" i="5"/>
  <c r="AN405" i="5" s="1"/>
  <c r="AT617" i="5"/>
  <c r="AS606" i="5"/>
  <c r="AT206" i="5"/>
  <c r="AT1508" i="5"/>
  <c r="AT1078" i="5"/>
  <c r="AU2079" i="5"/>
  <c r="AV750" i="5"/>
  <c r="AV2116" i="5"/>
  <c r="AT192" i="5"/>
  <c r="AU755" i="5"/>
  <c r="AT1182" i="5"/>
  <c r="AL2026" i="5"/>
  <c r="AT1178" i="5"/>
  <c r="AT205" i="5"/>
  <c r="AU1553" i="5"/>
  <c r="AU1542" i="5"/>
  <c r="AU1567" i="5"/>
  <c r="AU1558" i="5"/>
  <c r="AU1512" i="5"/>
  <c r="AU1520" i="5"/>
  <c r="AU1485" i="5"/>
  <c r="AU1475" i="5"/>
  <c r="AU1450" i="5"/>
  <c r="AU1459" i="5"/>
  <c r="AU1173" i="5"/>
  <c r="AU1154" i="5"/>
  <c r="AU1082" i="5"/>
  <c r="AU1064" i="5"/>
  <c r="AU1073" i="5"/>
  <c r="AU578" i="5"/>
  <c r="AU574" i="5"/>
  <c r="AU327" i="5"/>
  <c r="AU265" i="5"/>
  <c r="AU248" i="5"/>
  <c r="AU224" i="5"/>
  <c r="AU269" i="5"/>
  <c r="AU283" i="5"/>
  <c r="AU274" i="5"/>
  <c r="AU287" i="5"/>
  <c r="AU257" i="5"/>
  <c r="AU261" i="5"/>
  <c r="AU129" i="5"/>
  <c r="AU160" i="5"/>
  <c r="AU471" i="5"/>
  <c r="AU470" i="5"/>
  <c r="AU1573" i="5"/>
  <c r="AS354" i="5"/>
  <c r="AT215" i="5"/>
  <c r="AU2111" i="5"/>
  <c r="AS588" i="5"/>
  <c r="AT1846" i="5"/>
  <c r="AT1585" i="5"/>
  <c r="AT332" i="5"/>
  <c r="AT1172" i="5"/>
  <c r="AS751" i="5"/>
  <c r="AM2212" i="5"/>
  <c r="AM2215" i="5" s="1"/>
  <c r="AL2217" i="5"/>
  <c r="AQ553" i="5"/>
  <c r="AL1026" i="5"/>
  <c r="AM1022" i="5" s="1"/>
  <c r="AL1028" i="5"/>
  <c r="AJ1367" i="5"/>
  <c r="AJ1368" i="5"/>
  <c r="AK1365" i="5" s="1"/>
  <c r="AJ1362" i="5"/>
  <c r="AN1276" i="5"/>
  <c r="AM1278" i="5"/>
  <c r="AS539" i="5"/>
  <c r="AS543" i="5" s="1"/>
  <c r="AR548" i="5"/>
  <c r="AD895" i="5"/>
  <c r="AD899" i="5"/>
  <c r="AA662" i="5"/>
  <c r="AU1052" i="5"/>
  <c r="AU1044" i="5"/>
  <c r="AM412" i="5"/>
  <c r="AT1461" i="5"/>
  <c r="AT1460" i="5"/>
  <c r="AM2180" i="5"/>
  <c r="AN2175" i="5"/>
  <c r="AN2178" i="5" s="1"/>
  <c r="AF341" i="5"/>
  <c r="AT450" i="5"/>
  <c r="AU1867" i="5" a="1"/>
  <c r="AU1867" i="5" s="1"/>
  <c r="AT1486" i="5"/>
  <c r="AT1487" i="5"/>
  <c r="AS806" i="5"/>
  <c r="AS809" i="5"/>
  <c r="AG334" i="5"/>
  <c r="AS1227" i="5"/>
  <c r="AG1013" i="5"/>
  <c r="AI1395" i="5"/>
  <c r="AI1397" i="5" s="1"/>
  <c r="AI1366" i="5"/>
  <c r="AI1386" i="5" s="1"/>
  <c r="AI1390" i="5" s="1"/>
  <c r="AM494" i="5"/>
  <c r="AM496" i="5" s="1"/>
  <c r="AF340" i="5"/>
  <c r="AG358" i="5"/>
  <c r="AG359" i="5" s="1"/>
  <c r="AG361" i="5" s="1"/>
  <c r="AT492" i="5"/>
  <c r="AV8" i="2"/>
  <c r="AW8" i="1"/>
  <c r="AV9" i="1"/>
  <c r="AV9" i="5" s="1"/>
  <c r="AV8" i="5"/>
  <c r="AN436" i="5"/>
  <c r="AN438" i="5" s="1"/>
  <c r="AL1046" i="5"/>
  <c r="AM1042" i="5" s="1"/>
  <c r="AL1048" i="5"/>
  <c r="AL950" i="5"/>
  <c r="AM947" i="5" s="1"/>
  <c r="AL952" i="5"/>
  <c r="AT1476" i="5"/>
  <c r="AT1477" i="5"/>
  <c r="AH1004" i="5"/>
  <c r="AG1011" i="5"/>
  <c r="AR1205" i="5"/>
  <c r="AI1387" i="5"/>
  <c r="AI1370" i="5"/>
  <c r="AR810" i="5"/>
  <c r="AM444" i="5"/>
  <c r="AN442" i="5"/>
  <c r="AT528" i="5"/>
  <c r="AT530" i="5" s="1"/>
  <c r="AU526" i="5" s="1"/>
  <c r="AT529" i="5"/>
  <c r="AT1262" i="5"/>
  <c r="AG969" i="5"/>
  <c r="AG966" i="5"/>
  <c r="AG967" i="5" s="1"/>
  <c r="AH964" i="5" s="1"/>
  <c r="AT130" i="5"/>
  <c r="AH1006" i="5"/>
  <c r="AI1002" i="5" s="1"/>
  <c r="AH1008" i="5"/>
  <c r="AH1005" i="5"/>
  <c r="AT541" i="5"/>
  <c r="AT552" i="5" s="1"/>
  <c r="AT542" i="5"/>
  <c r="AS773" i="5"/>
  <c r="AT1263" i="5"/>
  <c r="AV1" i="5"/>
  <c r="AV1" i="2"/>
  <c r="AM398" i="5"/>
  <c r="AN396" i="5"/>
  <c r="AA824" i="5"/>
  <c r="AG1376" i="5"/>
  <c r="AH1373" i="5" s="1"/>
  <c r="AG1375" i="5"/>
  <c r="AG1374" i="5"/>
  <c r="AE1381" i="5"/>
  <c r="AE1389" i="5" s="1"/>
  <c r="AU1243" i="5"/>
  <c r="AU1240" i="5"/>
  <c r="AT1568" i="5"/>
  <c r="AG1390" i="5"/>
  <c r="AL2099" i="5"/>
  <c r="AM2097" i="5"/>
  <c r="AV5" i="5"/>
  <c r="AV5" i="2"/>
  <c r="AD882" i="5"/>
  <c r="AR924" i="5"/>
  <c r="AT1226" i="5"/>
  <c r="AT1223" i="5"/>
  <c r="AT741" i="5"/>
  <c r="AU739" i="5"/>
  <c r="AA2249" i="5"/>
  <c r="AN472" i="5"/>
  <c r="AN473" i="5" s="1"/>
  <c r="AN674" i="5"/>
  <c r="AU1261" i="5"/>
  <c r="AU1255" i="5"/>
  <c r="AT291" i="5"/>
  <c r="AT284" i="5"/>
  <c r="AT1543" i="5"/>
  <c r="AN551" i="5"/>
  <c r="AN554" i="5" s="1"/>
  <c r="AM556" i="5"/>
  <c r="AQ64" i="1"/>
  <c r="AP66" i="1"/>
  <c r="AP68" i="1" s="1"/>
  <c r="AW6" i="1"/>
  <c r="AX2" i="1"/>
  <c r="AW2" i="2"/>
  <c r="AW2" i="5"/>
  <c r="AW5" i="1"/>
  <c r="AW1" i="1"/>
  <c r="AW3" i="1"/>
  <c r="AJ512" i="5"/>
  <c r="AJ515" i="5" s="1"/>
  <c r="AI519" i="5"/>
  <c r="AQ804" i="5"/>
  <c r="AA2161" i="5"/>
  <c r="AA933" i="5"/>
  <c r="AN650" i="5"/>
  <c r="AM651" i="5"/>
  <c r="AM655" i="5" s="1"/>
  <c r="AM653" i="5"/>
  <c r="AN654" i="5" a="1"/>
  <c r="AN654" i="5" s="1"/>
  <c r="AR357" i="5"/>
  <c r="AT1258" i="5"/>
  <c r="AV4" i="1"/>
  <c r="AV3" i="5"/>
  <c r="AV3" i="2"/>
  <c r="AT1051" i="5"/>
  <c r="AA2195" i="5"/>
  <c r="AS916" i="5"/>
  <c r="AS919" i="5"/>
  <c r="AS923" i="5"/>
  <c r="AM1293" i="5"/>
  <c r="AN1291" i="5"/>
  <c r="AT1237" i="5"/>
  <c r="AV6" i="2"/>
  <c r="AV6" i="5"/>
  <c r="AS1220" i="5"/>
  <c r="AR1228" i="5"/>
  <c r="AS292" i="5"/>
  <c r="AS295" i="5"/>
  <c r="AS1203" i="5"/>
  <c r="AS1205" i="5" s="1"/>
  <c r="AN485" i="5"/>
  <c r="AN486" i="5" s="1"/>
  <c r="AM1442" i="5"/>
  <c r="AM1437" i="5" s="1"/>
  <c r="AM1438" i="5" s="1"/>
  <c r="AN1441" i="5"/>
  <c r="AS2112" i="5"/>
  <c r="AR2113" i="5"/>
  <c r="AN388" i="5"/>
  <c r="AN390" i="5" s="1"/>
  <c r="AX788" i="5"/>
  <c r="AW790" i="5"/>
  <c r="AG981" i="5"/>
  <c r="AS1228" i="5"/>
  <c r="AU1535" i="5"/>
  <c r="Y1809" i="5"/>
  <c r="AT288" i="5"/>
  <c r="AT2081" i="5"/>
  <c r="AO380" i="5"/>
  <c r="AU6" i="5"/>
  <c r="AU989" i="5" s="1"/>
  <c r="AU6" i="2"/>
  <c r="AU4" i="5"/>
  <c r="AU4" i="2"/>
  <c r="AT1245" i="5"/>
  <c r="AV1638" i="5"/>
  <c r="AV1639" i="5" s="1"/>
  <c r="AV1534" i="5"/>
  <c r="AV1417" i="5"/>
  <c r="AV1418" i="5" s="1"/>
  <c r="AV1420" i="5" s="1"/>
  <c r="AV1427" i="5"/>
  <c r="AV1428" i="5" s="1"/>
  <c r="AV1430" i="5" s="1"/>
  <c r="AV1252" i="5"/>
  <c r="AV1234" i="5"/>
  <c r="AV1235" i="5" s="1"/>
  <c r="AV761" i="5"/>
  <c r="AV762" i="5"/>
  <c r="AV763" i="5"/>
  <c r="AV764" i="5"/>
  <c r="AV756" i="5"/>
  <c r="AV757" i="5"/>
  <c r="AV758" i="5"/>
  <c r="AV759" i="5"/>
  <c r="AV760" i="5"/>
  <c r="AV148" i="5"/>
  <c r="AV134" i="5"/>
  <c r="AV135" i="5" s="1"/>
  <c r="AV184" i="5"/>
  <c r="AV139" i="5"/>
  <c r="AV140" i="5" s="1"/>
  <c r="AW144" i="5"/>
  <c r="AW145" i="5" s="1"/>
  <c r="AV122" i="5"/>
  <c r="AV123" i="5" s="1"/>
  <c r="AV1285" i="5"/>
  <c r="AV1288" i="5" s="1"/>
  <c r="AV2091" i="5"/>
  <c r="AV2094" i="5" s="1"/>
  <c r="AV1045" i="5"/>
  <c r="AV1270" i="5"/>
  <c r="AV1273" i="5" s="1"/>
  <c r="AM390" i="5"/>
  <c r="AF1382" i="5"/>
  <c r="AF1396" i="5" s="1"/>
  <c r="AL651" i="5"/>
  <c r="AL655" i="5" s="1"/>
  <c r="AT767" i="5"/>
  <c r="AT202" i="5"/>
  <c r="AK505" i="5"/>
  <c r="AK508" i="5" s="1"/>
  <c r="AK518" i="5" s="1"/>
  <c r="AT772" i="5"/>
  <c r="AS774" i="5"/>
  <c r="AT751" i="5" s="1"/>
  <c r="AT752" i="5" s="1"/>
  <c r="AU1839" i="5" a="1"/>
  <c r="AU1839" i="5" s="1"/>
  <c r="AU1788" i="5" a="1"/>
  <c r="AU1788" i="5" s="1"/>
  <c r="AU1663" i="5" a="1"/>
  <c r="AU1663" i="5" s="1"/>
  <c r="AU1654" i="5" a="1"/>
  <c r="AU1654" i="5" s="1"/>
  <c r="AU1642" i="5" a="1"/>
  <c r="AU1642" i="5" s="1"/>
  <c r="AU1584" i="5" a="1"/>
  <c r="AU1584" i="5" s="1"/>
  <c r="AU1592" i="5" a="1"/>
  <c r="AU1592" i="5" s="1"/>
  <c r="AU1593" i="5" s="1"/>
  <c r="AU1594" i="5" a="1"/>
  <c r="AU1594" i="5" s="1"/>
  <c r="AU1597" i="5" a="1"/>
  <c r="AU1597" i="5" s="1"/>
  <c r="AU1580" i="5" a="1"/>
  <c r="AU1580" i="5" s="1"/>
  <c r="AU1581" i="5" s="1"/>
  <c r="AU1499" i="5" a="1"/>
  <c r="AU1499" i="5" s="1"/>
  <c r="AU1500" i="5" s="1"/>
  <c r="AU1507" i="5" a="1"/>
  <c r="AU1507" i="5" s="1"/>
  <c r="AU1212" i="5" a="1"/>
  <c r="AU1212" i="5" s="1"/>
  <c r="AU1208" i="5" a="1"/>
  <c r="AU1208" i="5" s="1"/>
  <c r="AU1219" i="5" a="1"/>
  <c r="AU1219" i="5" s="1"/>
  <c r="AU911" i="5" a="1"/>
  <c r="AU911" i="5" s="1"/>
  <c r="AU801" i="5" a="1"/>
  <c r="AU801" i="5" s="1"/>
  <c r="AU635" i="5" a="1"/>
  <c r="AU635" i="5" s="1"/>
  <c r="AU661" i="5" a="1"/>
  <c r="AU661" i="5" s="1"/>
  <c r="AU652" i="5" a="1"/>
  <c r="AU652" i="5" s="1"/>
  <c r="AU628" i="5" a="1"/>
  <c r="AU628" i="5" s="1"/>
  <c r="AU629" i="5" s="1"/>
  <c r="AU612" i="5" a="1"/>
  <c r="AU612" i="5" s="1"/>
  <c r="AU616" i="5" a="1"/>
  <c r="AU616" i="5" s="1"/>
  <c r="AU603" i="5" a="1"/>
  <c r="AU603" i="5" s="1"/>
  <c r="AU604" i="5" a="1"/>
  <c r="AU604" i="5" s="1"/>
  <c r="AU605" i="5" a="1"/>
  <c r="AU605" i="5" s="1"/>
  <c r="AU620" i="5" a="1"/>
  <c r="AU620" i="5" s="1"/>
  <c r="AU591" i="5" a="1"/>
  <c r="AU591" i="5" s="1"/>
  <c r="AU621" i="5" a="1"/>
  <c r="AU621" i="5" s="1"/>
  <c r="AU610" i="5" a="1"/>
  <c r="AU610" i="5" s="1"/>
  <c r="AU544" i="5"/>
  <c r="AU611" i="5" a="1"/>
  <c r="AU611" i="5" s="1"/>
  <c r="AU491" i="5" a="1"/>
  <c r="AU491" i="5" s="1"/>
  <c r="AU532" i="5"/>
  <c r="AU449" i="5" a="1"/>
  <c r="AU449" i="5" s="1"/>
  <c r="AU595" i="5" a="1"/>
  <c r="AU595" i="5" s="1"/>
  <c r="AU454" i="5" a="1"/>
  <c r="AU454" i="5" s="1"/>
  <c r="AU587" i="5" a="1"/>
  <c r="AU587" i="5" s="1"/>
  <c r="AU395" i="5" a="1"/>
  <c r="AU395" i="5" s="1"/>
  <c r="AU402" i="5" a="1"/>
  <c r="AU402" i="5" s="1"/>
  <c r="AU417" i="5" a="1"/>
  <c r="AU417" i="5" s="1"/>
  <c r="AU409" i="5" a="1"/>
  <c r="AU409" i="5" s="1"/>
  <c r="AU373" i="5" a="1"/>
  <c r="AU373" i="5" s="1"/>
  <c r="AU379" i="5" a="1"/>
  <c r="AU379" i="5" s="1"/>
  <c r="AU347" i="5" a="1"/>
  <c r="AU347" i="5" s="1"/>
  <c r="AU387" i="5" a="1"/>
  <c r="AU387" i="5" s="1"/>
  <c r="AU177" i="5" a="1"/>
  <c r="AU177" i="5" s="1"/>
  <c r="AU180" i="5" a="1"/>
  <c r="AU180" i="5" s="1"/>
  <c r="AU366" i="5" a="1"/>
  <c r="AU366" i="5" s="1"/>
  <c r="AU211" i="5" a="1"/>
  <c r="AU211" i="5" s="1"/>
  <c r="AU201" i="5" a="1"/>
  <c r="AU201" i="5" s="1"/>
  <c r="AU195" i="5" a="1"/>
  <c r="AU195" i="5" s="1"/>
  <c r="AU210" i="5" a="1"/>
  <c r="AU210" i="5" s="1"/>
  <c r="AU200" i="5" a="1"/>
  <c r="AU200" i="5" s="1"/>
  <c r="AU191" i="5" a="1"/>
  <c r="AU191" i="5" s="1"/>
  <c r="AU174" i="5" a="1"/>
  <c r="AU174" i="5" s="1"/>
  <c r="AU171" i="5" a="1"/>
  <c r="AU171" i="5" s="1"/>
  <c r="AU167" i="5" a="1"/>
  <c r="AU167" i="5" s="1"/>
  <c r="AU168" i="5" s="1"/>
  <c r="AU109" i="5" a="1"/>
  <c r="AU109" i="5" s="1"/>
  <c r="AU110" i="5" a="1"/>
  <c r="AU110" i="5" s="1"/>
  <c r="AU108" i="5" s="1" a="1"/>
  <c r="AU108" i="5" s="1"/>
  <c r="AU111" i="5" a="1"/>
  <c r="AU111" i="5" s="1"/>
  <c r="AU115" i="5" a="1"/>
  <c r="AU115" i="5" s="1"/>
  <c r="AU116" i="5" a="1"/>
  <c r="AU116" i="5" s="1"/>
  <c r="AU114" i="5" s="1" a="1"/>
  <c r="AU114" i="5" s="1"/>
  <c r="AU155" i="5" a="1"/>
  <c r="AU155" i="5" s="1"/>
  <c r="AU151" i="5" a="1"/>
  <c r="AU151" i="5" s="1"/>
  <c r="AU117" i="5" a="1"/>
  <c r="AU117" i="5" s="1"/>
  <c r="AU163" i="5" a="1"/>
  <c r="AU163" i="5" s="1"/>
  <c r="AU187" i="5" a="1"/>
  <c r="AU187" i="5" s="1"/>
  <c r="AC2127" i="5"/>
  <c r="AS47" i="1"/>
  <c r="AR48" i="1"/>
  <c r="AT212" i="5"/>
  <c r="AV1402" i="5"/>
  <c r="AW1401" i="5"/>
  <c r="AV1400" i="5"/>
  <c r="AQ920" i="5"/>
  <c r="AQ914" i="5"/>
  <c r="AT565" i="5"/>
  <c r="AT568" i="5" s="1"/>
  <c r="AS569" i="5"/>
  <c r="AU1244" i="5"/>
  <c r="AU416" i="5"/>
  <c r="AR296" i="5"/>
  <c r="AU1403" i="5"/>
  <c r="AB636" i="5"/>
  <c r="AB637" i="5" s="1"/>
  <c r="AN367" i="5"/>
  <c r="AM369" i="5"/>
  <c r="AT315" i="5"/>
  <c r="AT1451" i="5"/>
  <c r="AT1452" i="5"/>
  <c r="AT588" i="5" a="1"/>
  <c r="L1374" i="5"/>
  <c r="AV93" i="5"/>
  <c r="AU1209" i="5" a="1"/>
  <c r="AU622" i="5" a="1"/>
  <c r="AU448" i="5"/>
  <c r="AV97" i="5"/>
  <c r="AV2079" i="5" a="1"/>
  <c r="AU331" i="5" a="1"/>
  <c r="L1205" i="5"/>
  <c r="AV103" i="5"/>
  <c r="AU1202" i="5" a="1"/>
  <c r="AU365" i="5"/>
  <c r="AU351" i="5"/>
  <c r="AU378" i="5"/>
  <c r="AO2022" i="5" a="1"/>
  <c r="AT580" i="5" a="1"/>
  <c r="AV104" i="5"/>
  <c r="AV98" i="5"/>
  <c r="AU910" i="5" a="1"/>
  <c r="AU490" i="5"/>
  <c r="AV99" i="5"/>
  <c r="AU800" i="5" a="1"/>
  <c r="AU372" i="5"/>
  <c r="AU1172" i="5" a="1"/>
  <c r="AU332" i="5" a="1"/>
  <c r="AV94" i="5"/>
  <c r="AV1873" i="5"/>
  <c r="AV1870" i="5"/>
  <c r="AW2107" i="5"/>
  <c r="AW750" i="5" a="1"/>
  <c r="AV100" i="5"/>
  <c r="AO410" i="5" a="1"/>
  <c r="AU1178" i="5" a="1"/>
  <c r="AV2111" i="5" a="1"/>
  <c r="AV1879" i="5" a="1"/>
  <c r="AV95" i="5"/>
  <c r="AU206" i="5" a="1"/>
  <c r="AM1843" i="5" a="1"/>
  <c r="AM2026" i="5" a="1"/>
  <c r="AU1182" i="5" a="1"/>
  <c r="L1390" i="5"/>
  <c r="AU596" i="5"/>
  <c r="AU196" i="5"/>
  <c r="AU1186" i="5" a="1"/>
  <c r="AV1911" i="5"/>
  <c r="AV101" i="5"/>
  <c r="AU1585" i="5" a="1"/>
  <c r="AU455" i="5"/>
  <c r="AU215" i="5" a="1"/>
  <c r="AU188" i="5" a="1"/>
  <c r="M1172" i="5"/>
  <c r="AU1078" i="5" a="1"/>
  <c r="AV159" i="5"/>
  <c r="AV463" i="5"/>
  <c r="AV465" i="5"/>
  <c r="AV1860" i="5"/>
  <c r="AV1572" i="5"/>
  <c r="AV1634" i="5"/>
  <c r="AV1660" i="5"/>
  <c r="AV1849" i="5"/>
  <c r="AV74" i="5"/>
  <c r="AV69" i="5"/>
  <c r="AV126" i="5"/>
  <c r="AV73" i="5"/>
  <c r="AV75" i="5"/>
  <c r="AV256" i="5"/>
  <c r="AV228" i="5"/>
  <c r="AV252" i="5"/>
  <c r="AV264" i="5"/>
  <c r="AV321" i="5"/>
  <c r="AV273" i="5"/>
  <c r="AV280" i="5"/>
  <c r="AV260" i="5"/>
  <c r="AV277" i="5"/>
  <c r="AV325" i="5"/>
  <c r="AV220" i="5"/>
  <c r="AV224" i="5" s="1" a="1"/>
  <c r="AV247" i="5"/>
  <c r="AV243" i="5"/>
  <c r="AV268" i="5"/>
  <c r="AV322" i="5"/>
  <c r="AV300" i="5"/>
  <c r="AV348" i="5"/>
  <c r="AV326" i="5"/>
  <c r="AV573" i="5"/>
  <c r="AV547" i="5"/>
  <c r="AV577" i="5"/>
  <c r="AV572" i="5"/>
  <c r="AV896" i="5"/>
  <c r="AV1076" i="5"/>
  <c r="AV1072" i="5"/>
  <c r="AV1073" i="5" s="1" a="1"/>
  <c r="AV1063" i="5"/>
  <c r="AV1064" i="5" s="1" a="1"/>
  <c r="AV1081" i="5"/>
  <c r="AV1082" i="5" s="1" a="1"/>
  <c r="AV1077" i="5"/>
  <c r="AV1185" i="5"/>
  <c r="AV1181" i="5"/>
  <c r="AV1177" i="5"/>
  <c r="AV1153" i="5"/>
  <c r="AV1154" i="5" s="1" a="1"/>
  <c r="AV1174" i="5"/>
  <c r="AV1173" i="5" s="1" a="1"/>
  <c r="AV1471" i="5"/>
  <c r="AV1447" i="5"/>
  <c r="AV1456" i="5"/>
  <c r="AV1511" i="5"/>
  <c r="AV1512" i="5" s="1" a="1"/>
  <c r="AV1472" i="5"/>
  <c r="AV1631" i="5"/>
  <c r="AV1531" i="5"/>
  <c r="AV1482" i="5"/>
  <c r="AV1519" i="5"/>
  <c r="AV1520" i="5" s="1" a="1"/>
  <c r="AV1557" i="5"/>
  <c r="AV1657" i="5"/>
  <c r="AV1564" i="5"/>
  <c r="AV1539" i="5"/>
  <c r="AV1698" i="5"/>
  <c r="AV1552" i="5"/>
  <c r="AV1648" i="5"/>
  <c r="AV1645" i="5"/>
  <c r="AV1857" i="5"/>
  <c r="AV1893" i="5"/>
  <c r="AV96" i="5"/>
  <c r="AU1201" i="5" a="1"/>
  <c r="AU205" i="5" a="1"/>
  <c r="AU1846" i="5" a="1"/>
  <c r="AU353" i="5"/>
  <c r="AV102" i="5"/>
  <c r="AV746" i="5"/>
  <c r="AU617" i="5" a="1"/>
  <c r="AU192" i="5" a="1"/>
  <c r="AC2125" i="5" a="1"/>
  <c r="AU386" i="5"/>
  <c r="AA852" i="5"/>
  <c r="AS1414" i="5"/>
  <c r="AS352" i="5"/>
  <c r="AU394" i="5"/>
  <c r="AV314" i="5" a="1"/>
  <c r="AO403" i="5" a="1"/>
  <c r="AA838" i="5"/>
  <c r="AU1598" i="5" a="1"/>
  <c r="AA429" i="5"/>
  <c r="AU1508" i="5" a="1"/>
  <c r="AU1928" i="5"/>
  <c r="AK1980" i="5" a="1"/>
  <c r="L1375" i="5"/>
  <c r="AU1213" i="5" a="1"/>
  <c r="AU592" i="5"/>
  <c r="AU1423" i="5"/>
  <c r="AU1355" i="5"/>
  <c r="AU1789" i="5" a="1"/>
  <c r="AU216" i="5" a="1"/>
  <c r="AT1515" i="5"/>
  <c r="AV232" i="5" a="1"/>
  <c r="AT1203" i="5" l="1"/>
  <c r="AT1205" i="5" s="1"/>
  <c r="AF1381" i="5"/>
  <c r="AF1389" i="5" s="1"/>
  <c r="AV232" i="5"/>
  <c r="AU216" i="5"/>
  <c r="AU1789" i="5"/>
  <c r="AU1213" i="5"/>
  <c r="AK1980" i="5"/>
  <c r="AU1508" i="5"/>
  <c r="AA430" i="5"/>
  <c r="AU1598" i="5"/>
  <c r="AA840" i="5"/>
  <c r="AO403" i="5"/>
  <c r="AO405" i="5" s="1"/>
  <c r="AV314" i="5"/>
  <c r="AV315" i="5" s="1"/>
  <c r="AT354" i="5"/>
  <c r="AF853" i="5"/>
  <c r="AA854" i="5"/>
  <c r="AC2125" i="5"/>
  <c r="AU192" i="5"/>
  <c r="AU617" i="5"/>
  <c r="AV755" i="5"/>
  <c r="AU1846" i="5"/>
  <c r="AU205" i="5"/>
  <c r="AU1201" i="5"/>
  <c r="AV1553" i="5"/>
  <c r="AV1542" i="5"/>
  <c r="AV1567" i="5"/>
  <c r="AV1558" i="5"/>
  <c r="AV1520" i="5"/>
  <c r="AV1485" i="5"/>
  <c r="AV1475" i="5"/>
  <c r="AV1512" i="5"/>
  <c r="AV1459" i="5"/>
  <c r="AV1450" i="5"/>
  <c r="AV1173" i="5"/>
  <c r="AV1154" i="5"/>
  <c r="AV1082" i="5"/>
  <c r="AV1064" i="5"/>
  <c r="AV1073" i="5"/>
  <c r="AV578" i="5"/>
  <c r="AV574" i="5"/>
  <c r="AV248" i="5"/>
  <c r="AV224" i="5"/>
  <c r="AV327" i="5"/>
  <c r="AV288" i="5"/>
  <c r="AV269" i="5"/>
  <c r="AV283" i="5"/>
  <c r="AV274" i="5"/>
  <c r="AV287" i="5"/>
  <c r="AV257" i="5"/>
  <c r="AV261" i="5"/>
  <c r="AV265" i="5"/>
  <c r="AV129" i="5"/>
  <c r="AV1573" i="5"/>
  <c r="AV471" i="5"/>
  <c r="AV470" i="5"/>
  <c r="AV160" i="5"/>
  <c r="AU1078" i="5"/>
  <c r="AU188" i="5"/>
  <c r="AU215" i="5"/>
  <c r="AU1585" i="5"/>
  <c r="AU1186" i="5"/>
  <c r="AU1182" i="5"/>
  <c r="AM2026" i="5"/>
  <c r="AM1843" i="5"/>
  <c r="AU206" i="5"/>
  <c r="AV1879" i="5"/>
  <c r="AV2111" i="5"/>
  <c r="AU1178" i="5"/>
  <c r="AO410" i="5"/>
  <c r="AW750" i="5"/>
  <c r="AW2116" i="5"/>
  <c r="AU332" i="5"/>
  <c r="AU1172" i="5"/>
  <c r="AU374" i="5"/>
  <c r="AU800" i="5"/>
  <c r="AU910" i="5"/>
  <c r="AT580" i="5"/>
  <c r="AO2022" i="5"/>
  <c r="AU1202" i="5"/>
  <c r="AU331" i="5"/>
  <c r="AV2079" i="5"/>
  <c r="AU622" i="5"/>
  <c r="AU1209" i="5"/>
  <c r="AV105" i="5"/>
  <c r="AT588" i="5"/>
  <c r="AB638" i="5"/>
  <c r="AC633" i="5"/>
  <c r="AO367" i="5"/>
  <c r="AW1402" i="5"/>
  <c r="AV1403" i="5" s="1"/>
  <c r="AX1401" i="5"/>
  <c r="AW1400" i="5"/>
  <c r="AU1226" i="5"/>
  <c r="AU1223" i="5"/>
  <c r="AL505" i="5"/>
  <c r="AL508" i="5" s="1"/>
  <c r="AV1243" i="5"/>
  <c r="AV1240" i="5"/>
  <c r="AA934" i="5"/>
  <c r="AB932" i="5" s="1"/>
  <c r="AG1388" i="5"/>
  <c r="AG1378" i="5"/>
  <c r="AG973" i="5"/>
  <c r="AR553" i="5"/>
  <c r="AS752" i="5"/>
  <c r="AU130" i="5"/>
  <c r="AV1261" i="5"/>
  <c r="AV1255" i="5"/>
  <c r="AO485" i="5"/>
  <c r="AO486" i="5"/>
  <c r="AA2165" i="5"/>
  <c r="AA2158" i="5" s="1"/>
  <c r="AO551" i="5"/>
  <c r="AO554" i="5" s="1"/>
  <c r="AN556" i="5"/>
  <c r="AH1375" i="5"/>
  <c r="AH1376" i="5"/>
  <c r="AI1373" i="5" s="1"/>
  <c r="AH1374" i="5"/>
  <c r="AH358" i="5"/>
  <c r="AH359" i="5" s="1"/>
  <c r="AH361" i="5" s="1"/>
  <c r="AT539" i="5"/>
  <c r="AT543" i="5" s="1"/>
  <c r="AS548" i="5"/>
  <c r="AR913" i="5"/>
  <c r="AA828" i="5"/>
  <c r="AA821" i="5" s="1"/>
  <c r="AH969" i="5"/>
  <c r="AH966" i="5"/>
  <c r="AD883" i="5"/>
  <c r="AE881" i="5" s="1"/>
  <c r="AE885" i="5" s="1"/>
  <c r="AU1262" i="5"/>
  <c r="AU1263" i="5" s="1"/>
  <c r="AU1568" i="5"/>
  <c r="Y1810" i="5"/>
  <c r="Z1806" i="5"/>
  <c r="AD2124" i="5"/>
  <c r="AC2129" i="5"/>
  <c r="AV1535" i="5"/>
  <c r="AS296" i="5"/>
  <c r="AN398" i="5"/>
  <c r="AO396" i="5"/>
  <c r="AM950" i="5"/>
  <c r="AN947" i="5" s="1"/>
  <c r="AM952" i="5"/>
  <c r="AN2180" i="5"/>
  <c r="AO2175" i="5"/>
  <c r="AO2178" i="5" s="1"/>
  <c r="AU1543" i="5"/>
  <c r="AA2199" i="5"/>
  <c r="AA2192" i="5" s="1"/>
  <c r="AT47" i="1"/>
  <c r="AS48" i="1"/>
  <c r="AS53" i="1" s="1"/>
  <c r="AV1292" i="5"/>
  <c r="AK512" i="5"/>
  <c r="AK515" i="5" s="1"/>
  <c r="AJ519" i="5"/>
  <c r="AT292" i="5"/>
  <c r="AT295" i="5"/>
  <c r="AN494" i="5"/>
  <c r="AN496" i="5"/>
  <c r="AO1276" i="5"/>
  <c r="AN1278" i="5"/>
  <c r="AU291" i="5"/>
  <c r="AU284" i="5"/>
  <c r="AT916" i="5"/>
  <c r="AT919" i="5"/>
  <c r="AT923" i="5"/>
  <c r="AU202" i="5"/>
  <c r="AV1277" i="5"/>
  <c r="AG984" i="5"/>
  <c r="AH981" i="5" s="1"/>
  <c r="AG986" i="5"/>
  <c r="AG983" i="5"/>
  <c r="AV1839" i="5" a="1"/>
  <c r="AV1839" i="5" s="1"/>
  <c r="AV1788" i="5" a="1"/>
  <c r="AV1788" i="5" s="1"/>
  <c r="AV1663" i="5" a="1"/>
  <c r="AV1663" i="5" s="1"/>
  <c r="AV1654" i="5" a="1"/>
  <c r="AV1654" i="5" s="1"/>
  <c r="AV1642" i="5" a="1"/>
  <c r="AV1642" i="5" s="1"/>
  <c r="AV1592" i="5" a="1"/>
  <c r="AV1592" i="5" s="1"/>
  <c r="AV1593" i="5" s="1"/>
  <c r="AV1594" i="5" a="1"/>
  <c r="AV1594" i="5" s="1"/>
  <c r="AV1580" i="5" a="1"/>
  <c r="AV1580" i="5" s="1"/>
  <c r="AV1581" i="5" s="1"/>
  <c r="AV1597" i="5" a="1"/>
  <c r="AV1597" i="5" s="1"/>
  <c r="AV1584" i="5" a="1"/>
  <c r="AV1584" i="5" s="1"/>
  <c r="AV1499" i="5" a="1"/>
  <c r="AV1499" i="5" s="1"/>
  <c r="AV1500" i="5" s="1"/>
  <c r="AV1507" i="5" a="1"/>
  <c r="AV1507" i="5" s="1"/>
  <c r="AV1212" i="5" a="1"/>
  <c r="AV1212" i="5" s="1"/>
  <c r="AV1208" i="5" a="1"/>
  <c r="AV1208" i="5" s="1"/>
  <c r="AV1219" i="5" a="1"/>
  <c r="AV1219" i="5" s="1"/>
  <c r="AV911" i="5" a="1"/>
  <c r="AV911" i="5" s="1"/>
  <c r="AV801" i="5" a="1"/>
  <c r="AV801" i="5" s="1"/>
  <c r="AV661" i="5" a="1"/>
  <c r="AV661" i="5" s="1"/>
  <c r="AV652" i="5" a="1"/>
  <c r="AV652" i="5" s="1"/>
  <c r="AV616" i="5" a="1"/>
  <c r="AV616" i="5" s="1"/>
  <c r="AV603" i="5" a="1"/>
  <c r="AV603" i="5" s="1"/>
  <c r="AV604" i="5" a="1"/>
  <c r="AV604" i="5" s="1"/>
  <c r="AV605" i="5" a="1"/>
  <c r="AV605" i="5" s="1"/>
  <c r="AV635" i="5" a="1"/>
  <c r="AV635" i="5" s="1"/>
  <c r="AV620" i="5" a="1"/>
  <c r="AV620" i="5" s="1"/>
  <c r="AV591" i="5" a="1"/>
  <c r="AV591" i="5" s="1"/>
  <c r="AV621" i="5" a="1"/>
  <c r="AV621" i="5" s="1"/>
  <c r="AV610" i="5" a="1"/>
  <c r="AV610" i="5" s="1"/>
  <c r="AV611" i="5" a="1"/>
  <c r="AV611" i="5" s="1"/>
  <c r="AV595" i="5" a="1"/>
  <c r="AV595" i="5" s="1"/>
  <c r="AV628" i="5" a="1"/>
  <c r="AV628" i="5" s="1"/>
  <c r="AV629" i="5" s="1"/>
  <c r="AV612" i="5" a="1"/>
  <c r="AV612" i="5" s="1"/>
  <c r="AV544" i="5"/>
  <c r="AV491" i="5" a="1"/>
  <c r="AV491" i="5" s="1"/>
  <c r="AV449" i="5" a="1"/>
  <c r="AV449" i="5" s="1"/>
  <c r="AV532" i="5"/>
  <c r="AV454" i="5" a="1"/>
  <c r="AV454" i="5" s="1"/>
  <c r="AV587" i="5" a="1"/>
  <c r="AV587" i="5" s="1"/>
  <c r="AV402" i="5" a="1"/>
  <c r="AV402" i="5" s="1"/>
  <c r="AV417" i="5" a="1"/>
  <c r="AV417" i="5" s="1"/>
  <c r="AV409" i="5" a="1"/>
  <c r="AV409" i="5" s="1"/>
  <c r="AV373" i="5" a="1"/>
  <c r="AV373" i="5" s="1"/>
  <c r="AV379" i="5" a="1"/>
  <c r="AV379" i="5" s="1"/>
  <c r="AV395" i="5" a="1"/>
  <c r="AV395" i="5" s="1"/>
  <c r="AV347" i="5" a="1"/>
  <c r="AV347" i="5" s="1"/>
  <c r="AV387" i="5" a="1"/>
  <c r="AV387" i="5" s="1"/>
  <c r="AV366" i="5" a="1"/>
  <c r="AV366" i="5" s="1"/>
  <c r="AV187" i="5" a="1"/>
  <c r="AV187" i="5" s="1"/>
  <c r="AV211" i="5" a="1"/>
  <c r="AV211" i="5" s="1"/>
  <c r="AV201" i="5" a="1"/>
  <c r="AV201" i="5" s="1"/>
  <c r="AV195" i="5" a="1"/>
  <c r="AV195" i="5" s="1"/>
  <c r="AV210" i="5" a="1"/>
  <c r="AV210" i="5" s="1"/>
  <c r="AV200" i="5" a="1"/>
  <c r="AV200" i="5" s="1"/>
  <c r="AV191" i="5" a="1"/>
  <c r="AV191" i="5" s="1"/>
  <c r="AV174" i="5" a="1"/>
  <c r="AV174" i="5" s="1"/>
  <c r="AV171" i="5" a="1"/>
  <c r="AV171" i="5" s="1"/>
  <c r="AV167" i="5" a="1"/>
  <c r="AV167" i="5" s="1"/>
  <c r="AV168" i="5" s="1"/>
  <c r="AV177" i="5" a="1"/>
  <c r="AV177" i="5" s="1"/>
  <c r="AV180" i="5" a="1"/>
  <c r="AV180" i="5" s="1"/>
  <c r="AV109" i="5" a="1"/>
  <c r="AV109" i="5" s="1"/>
  <c r="AV110" i="5" a="1"/>
  <c r="AV110" i="5" s="1"/>
  <c r="AV108" i="5" s="1" a="1"/>
  <c r="AV108" i="5" s="1"/>
  <c r="AV111" i="5" a="1"/>
  <c r="AV111" i="5" s="1"/>
  <c r="AV115" i="5" a="1"/>
  <c r="AV115" i="5" s="1"/>
  <c r="AV116" i="5" a="1"/>
  <c r="AV116" i="5" s="1"/>
  <c r="AV114" i="5" s="1" a="1"/>
  <c r="AV114" i="5" s="1"/>
  <c r="AV155" i="5" a="1"/>
  <c r="AV155" i="5" s="1"/>
  <c r="AV151" i="5" a="1"/>
  <c r="AV151" i="5" s="1"/>
  <c r="AV117" i="5" a="1"/>
  <c r="AV117" i="5" s="1"/>
  <c r="AV163" i="5" a="1"/>
  <c r="AV163" i="5" s="1"/>
  <c r="AU1258" i="5"/>
  <c r="AM2099" i="5"/>
  <c r="AN2097" i="5"/>
  <c r="AM1046" i="5"/>
  <c r="AN1042" i="5" s="1"/>
  <c r="AM1048" i="5"/>
  <c r="AV2098" i="5"/>
  <c r="AU212" i="5"/>
  <c r="AV4" i="5"/>
  <c r="AV4" i="2"/>
  <c r="AW3" i="5"/>
  <c r="AW4" i="1"/>
  <c r="AW3" i="2"/>
  <c r="AV416" i="5"/>
  <c r="AJ1395" i="5"/>
  <c r="AJ1397" i="5" s="1"/>
  <c r="AJ1366" i="5"/>
  <c r="AJ1386" i="5" s="1"/>
  <c r="AJ1390" i="5" s="1"/>
  <c r="AU288" i="5"/>
  <c r="AT806" i="5"/>
  <c r="AT809" i="5"/>
  <c r="AY788" i="5"/>
  <c r="AX790" i="5"/>
  <c r="AW1" i="5"/>
  <c r="AW1" i="2"/>
  <c r="AO674" i="5"/>
  <c r="AO436" i="5"/>
  <c r="AK1367" i="5"/>
  <c r="AK1368" i="5"/>
  <c r="AL1365" i="5" s="1"/>
  <c r="AK1362" i="5"/>
  <c r="AU450" i="5"/>
  <c r="AV1052" i="5"/>
  <c r="AV1044" i="5"/>
  <c r="AW5" i="2"/>
  <c r="AW5" i="5"/>
  <c r="AT773" i="5"/>
  <c r="AN444" i="5"/>
  <c r="AO442" i="5"/>
  <c r="AT1227" i="5"/>
  <c r="AJ1387" i="5"/>
  <c r="AJ1370" i="5"/>
  <c r="AN412" i="5"/>
  <c r="AU528" i="5"/>
  <c r="AU530" i="5" s="1"/>
  <c r="AV526" i="5" s="1"/>
  <c r="AU529" i="5"/>
  <c r="AO388" i="5"/>
  <c r="AO390" i="5" s="1"/>
  <c r="AW1638" i="5"/>
  <c r="AW1639" i="5" s="1"/>
  <c r="AW1534" i="5"/>
  <c r="AW1427" i="5"/>
  <c r="AW1428" i="5" s="1"/>
  <c r="AW1430" i="5" s="1"/>
  <c r="AW1252" i="5"/>
  <c r="AW1417" i="5"/>
  <c r="AW1418" i="5" s="1"/>
  <c r="AW1420" i="5" s="1"/>
  <c r="AW1234" i="5"/>
  <c r="AW1235" i="5" s="1"/>
  <c r="AW762" i="5"/>
  <c r="AW763" i="5"/>
  <c r="AW764" i="5"/>
  <c r="AW756" i="5"/>
  <c r="AW757" i="5"/>
  <c r="AW758" i="5"/>
  <c r="AW759" i="5"/>
  <c r="AW760" i="5"/>
  <c r="AW761" i="5"/>
  <c r="AW184" i="5"/>
  <c r="AW148" i="5"/>
  <c r="AW134" i="5"/>
  <c r="AW135" i="5" s="1"/>
  <c r="AW139" i="5"/>
  <c r="AW140" i="5" s="1"/>
  <c r="AX144" i="5"/>
  <c r="AX145" i="5" s="1"/>
  <c r="AW122" i="5"/>
  <c r="AW123" i="5" s="1"/>
  <c r="AW1285" i="5"/>
  <c r="AW1288" i="5" s="1"/>
  <c r="AW1270" i="5"/>
  <c r="AW1273" i="5" s="1"/>
  <c r="AW2091" i="5"/>
  <c r="AW2094" i="5" s="1"/>
  <c r="AW1045" i="5"/>
  <c r="AO472" i="5"/>
  <c r="AO473" i="5" s="1"/>
  <c r="AV1867" i="5" a="1"/>
  <c r="AV1867" i="5" s="1"/>
  <c r="AH330" i="5"/>
  <c r="AG335" i="5"/>
  <c r="AG337" i="5"/>
  <c r="AG338" i="5"/>
  <c r="AG341" i="5" s="1"/>
  <c r="AU1051" i="5"/>
  <c r="AU767" i="5"/>
  <c r="AO1291" i="5"/>
  <c r="AN1293" i="5"/>
  <c r="AO650" i="5"/>
  <c r="AN651" i="5"/>
  <c r="AN653" i="5"/>
  <c r="AO654" i="5" a="1"/>
  <c r="AO654" i="5" s="1"/>
  <c r="AU1237" i="5"/>
  <c r="AR803" i="5"/>
  <c r="AW8" i="2"/>
  <c r="AW8" i="5"/>
  <c r="AW9" i="1"/>
  <c r="AW9" i="5" s="1"/>
  <c r="AX8" i="1"/>
  <c r="AM1026" i="5"/>
  <c r="AN1022" i="5" s="1"/>
  <c r="AM1028" i="5"/>
  <c r="AS357" i="5"/>
  <c r="AR53" i="1"/>
  <c r="AT2112" i="5"/>
  <c r="AS2113" i="5"/>
  <c r="AX2" i="5"/>
  <c r="AY2" i="1"/>
  <c r="AX1" i="1"/>
  <c r="AX5" i="1"/>
  <c r="AX3" i="1"/>
  <c r="AX6" i="1"/>
  <c r="AX2" i="2"/>
  <c r="AA2246" i="5"/>
  <c r="AH1013" i="5"/>
  <c r="AS810" i="5"/>
  <c r="AS803" i="5" s="1"/>
  <c r="AA663" i="5"/>
  <c r="AU1461" i="5"/>
  <c r="AU1460" i="5"/>
  <c r="AU565" i="5"/>
  <c r="AU568" i="5" s="1"/>
  <c r="AT569" i="5"/>
  <c r="AU541" i="5"/>
  <c r="AU552" i="5" s="1"/>
  <c r="AU542" i="5"/>
  <c r="AW6" i="5"/>
  <c r="AW6" i="2"/>
  <c r="AU741" i="5"/>
  <c r="AV739" i="5"/>
  <c r="AU1245" i="5"/>
  <c r="AH1011" i="5"/>
  <c r="AI1004" i="5"/>
  <c r="AI1006" i="5" s="1"/>
  <c r="AJ1002" i="5" s="1"/>
  <c r="AU1451" i="5"/>
  <c r="AU1452" i="5"/>
  <c r="AU613" i="5"/>
  <c r="AU772" i="5"/>
  <c r="AT774" i="5"/>
  <c r="AU751" i="5" s="1"/>
  <c r="AP382" i="5"/>
  <c r="AP380" i="5"/>
  <c r="AN1442" i="5"/>
  <c r="AN1437" i="5" s="1"/>
  <c r="AN1438" i="5" s="1"/>
  <c r="AO1441" i="5"/>
  <c r="AI1008" i="5"/>
  <c r="AI1005" i="5"/>
  <c r="AN2212" i="5"/>
  <c r="AN2215" i="5" s="1"/>
  <c r="AM2217" i="5"/>
  <c r="AU1477" i="5"/>
  <c r="AU1476" i="5"/>
  <c r="AU2081" i="5"/>
  <c r="AU492" i="5"/>
  <c r="AN369" i="5"/>
  <c r="AO382" i="5"/>
  <c r="AS924" i="5"/>
  <c r="AS913" i="5" s="1"/>
  <c r="AR64" i="1"/>
  <c r="AQ66" i="1"/>
  <c r="AQ68" i="1" s="1"/>
  <c r="AT1220" i="5"/>
  <c r="AD897" i="5"/>
  <c r="AE894" i="5" s="1"/>
  <c r="AU1486" i="5"/>
  <c r="AU1487" i="5"/>
  <c r="AV206" i="5" a="1"/>
  <c r="AV386" i="5"/>
  <c r="AW98" i="5"/>
  <c r="AW97" i="5"/>
  <c r="AV1172" i="5" a="1"/>
  <c r="AV196" i="5"/>
  <c r="AV365" i="5"/>
  <c r="AW104" i="5"/>
  <c r="AW93" i="5"/>
  <c r="AW1879" i="5" a="1"/>
  <c r="AV617" i="5" a="1"/>
  <c r="AV215" i="5" a="1"/>
  <c r="AW99" i="5"/>
  <c r="AV1209" i="5" a="1"/>
  <c r="AV1178" i="5" a="1"/>
  <c r="AV606" i="5" a="1"/>
  <c r="AV455" i="5"/>
  <c r="AV205" i="5" a="1"/>
  <c r="AV1928" i="5"/>
  <c r="AW94" i="5"/>
  <c r="AV353" i="5"/>
  <c r="AV1182" i="5" a="1"/>
  <c r="AV1201" i="5" a="1"/>
  <c r="AV192" i="5" a="1"/>
  <c r="AV1846" i="5" a="1"/>
  <c r="AW100" i="5"/>
  <c r="AV1186" i="5" a="1"/>
  <c r="L1388" i="5"/>
  <c r="AV1423" i="5"/>
  <c r="AW95" i="5"/>
  <c r="AV1078" i="5" a="1"/>
  <c r="AP2022" i="5" a="1"/>
  <c r="AT352" i="5"/>
  <c r="AT1414" i="5"/>
  <c r="AV1598" i="5" a="1"/>
  <c r="AV1202" i="5" a="1"/>
  <c r="AV1355" i="5"/>
  <c r="AX2107" i="5"/>
  <c r="AX750" i="5" a="1"/>
  <c r="AN2026" i="5" a="1"/>
  <c r="AV1585" i="5" a="1"/>
  <c r="AV490" i="5"/>
  <c r="AW1911" i="5"/>
  <c r="AW101" i="5"/>
  <c r="AV372" i="5"/>
  <c r="AV331" i="5" a="1"/>
  <c r="AN1843" i="5" a="1"/>
  <c r="AV592" i="5"/>
  <c r="AV448" i="5"/>
  <c r="AE2001" i="5" a="1"/>
  <c r="AW1893" i="5"/>
  <c r="AW746" i="5"/>
  <c r="AW96" i="5"/>
  <c r="AW2079" i="5" a="1"/>
  <c r="AU606" i="5" a="1"/>
  <c r="AU588" i="5" a="1"/>
  <c r="AV1508" i="5" a="1"/>
  <c r="AV622" i="5" a="1"/>
  <c r="AV394" i="5"/>
  <c r="AV1213" i="5" a="1"/>
  <c r="AW102" i="5"/>
  <c r="AW1634" i="5"/>
  <c r="AW1660" i="5"/>
  <c r="AW1849" i="5"/>
  <c r="AW463" i="5"/>
  <c r="AW465" i="5"/>
  <c r="AW1860" i="5"/>
  <c r="AW1572" i="5"/>
  <c r="AW159" i="5"/>
  <c r="AW74" i="5"/>
  <c r="AW69" i="5"/>
  <c r="AW126" i="5"/>
  <c r="AW73" i="5"/>
  <c r="AW75" i="5"/>
  <c r="AW256" i="5"/>
  <c r="AW228" i="5"/>
  <c r="AW252" i="5"/>
  <c r="AW264" i="5"/>
  <c r="AW273" i="5"/>
  <c r="AW280" i="5"/>
  <c r="AW260" i="5"/>
  <c r="AW277" i="5"/>
  <c r="AW220" i="5"/>
  <c r="AW224" i="5" s="1" a="1"/>
  <c r="AW247" i="5"/>
  <c r="AW243" i="5"/>
  <c r="AW268" i="5"/>
  <c r="AW321" i="5"/>
  <c r="AW325" i="5"/>
  <c r="AW322" i="5"/>
  <c r="AW300" i="5"/>
  <c r="AW348" i="5"/>
  <c r="AW326" i="5"/>
  <c r="AW573" i="5"/>
  <c r="AW547" i="5"/>
  <c r="AW577" i="5"/>
  <c r="AW572" i="5"/>
  <c r="AW896" i="5"/>
  <c r="AW1076" i="5"/>
  <c r="AW1072" i="5"/>
  <c r="AW1073" i="5" s="1" a="1"/>
  <c r="AW1063" i="5"/>
  <c r="AW1064" i="5" s="1" a="1"/>
  <c r="AW1081" i="5"/>
  <c r="AW1082" i="5" s="1" a="1"/>
  <c r="AW1077" i="5"/>
  <c r="AW1185" i="5"/>
  <c r="AW1181" i="5"/>
  <c r="AW1177" i="5"/>
  <c r="AW1153" i="5"/>
  <c r="AW1154" i="5" s="1" a="1"/>
  <c r="AW1174" i="5"/>
  <c r="AW1173" i="5" s="1" a="1"/>
  <c r="AW1447" i="5"/>
  <c r="AW1511" i="5"/>
  <c r="AW1512" i="5" s="1" a="1"/>
  <c r="AW1456" i="5"/>
  <c r="AW1471" i="5"/>
  <c r="AW1472" i="5"/>
  <c r="AW1631" i="5"/>
  <c r="AW1531" i="5"/>
  <c r="AW1482" i="5"/>
  <c r="AW1519" i="5"/>
  <c r="AW1520" i="5" s="1" a="1"/>
  <c r="AW1557" i="5"/>
  <c r="AW1564" i="5"/>
  <c r="AW1645" i="5"/>
  <c r="AW1539" i="5"/>
  <c r="AW1552" i="5"/>
  <c r="AW1657" i="5"/>
  <c r="AW1698" i="5"/>
  <c r="AW1648" i="5"/>
  <c r="AW1857" i="5"/>
  <c r="AU1515" i="5"/>
  <c r="AP403" i="5" a="1"/>
  <c r="AW2111" i="5" a="1"/>
  <c r="AU580" i="5" a="1"/>
  <c r="AW314" i="5" a="1"/>
  <c r="AV596" i="5"/>
  <c r="AV351" i="5"/>
  <c r="AW1873" i="5"/>
  <c r="AW1870" i="5"/>
  <c r="AP410" i="5" a="1"/>
  <c r="AV910" i="5" a="1"/>
  <c r="AV378" i="5"/>
  <c r="AV800" i="5" a="1"/>
  <c r="AV188" i="5" a="1"/>
  <c r="AV332" i="5" a="1"/>
  <c r="AV1789" i="5" a="1"/>
  <c r="AV216" i="5" a="1"/>
  <c r="AW103" i="5"/>
  <c r="AW232" i="5" a="1"/>
  <c r="AU1227" i="5" l="1"/>
  <c r="AN655" i="5"/>
  <c r="AU1203" i="5"/>
  <c r="AU1205" i="5" s="1"/>
  <c r="AW232" i="5"/>
  <c r="AV216" i="5"/>
  <c r="AV1789" i="5"/>
  <c r="AV332" i="5"/>
  <c r="AV188" i="5"/>
  <c r="AV800" i="5"/>
  <c r="AV910" i="5"/>
  <c r="AP410" i="5"/>
  <c r="AW314" i="5"/>
  <c r="AW315" i="5" s="1"/>
  <c r="AU580" i="5"/>
  <c r="AW2111" i="5"/>
  <c r="AP403" i="5"/>
  <c r="AW1553" i="5"/>
  <c r="AW1542" i="5"/>
  <c r="AW1567" i="5"/>
  <c r="AW1558" i="5"/>
  <c r="AW1520" i="5"/>
  <c r="AW1485" i="5"/>
  <c r="AW1475" i="5"/>
  <c r="AW1459" i="5"/>
  <c r="AW1512" i="5"/>
  <c r="AW1450" i="5"/>
  <c r="AW1173" i="5"/>
  <c r="AW1154" i="5"/>
  <c r="AW1082" i="5"/>
  <c r="AW1064" i="5"/>
  <c r="AW1073" i="5"/>
  <c r="AW578" i="5"/>
  <c r="AW574" i="5"/>
  <c r="AW327" i="5"/>
  <c r="AW248" i="5"/>
  <c r="AW224" i="5"/>
  <c r="AW269" i="5"/>
  <c r="AW283" i="5"/>
  <c r="AW274" i="5"/>
  <c r="AW287" i="5"/>
  <c r="AW257" i="5"/>
  <c r="AW261" i="5"/>
  <c r="AW265" i="5"/>
  <c r="AW129" i="5"/>
  <c r="AW160" i="5"/>
  <c r="AW1573" i="5"/>
  <c r="AW471" i="5"/>
  <c r="AW470" i="5"/>
  <c r="AV1213" i="5"/>
  <c r="AV622" i="5"/>
  <c r="AV1508" i="5"/>
  <c r="AU588" i="5"/>
  <c r="AU606" i="5"/>
  <c r="AW2079" i="5"/>
  <c r="AW755" i="5"/>
  <c r="AE2001" i="5"/>
  <c r="AN1843" i="5"/>
  <c r="AV331" i="5"/>
  <c r="AV374" i="5"/>
  <c r="AV1585" i="5"/>
  <c r="AN2026" i="5"/>
  <c r="AX750" i="5"/>
  <c r="AX2116" i="5"/>
  <c r="AV1202" i="5"/>
  <c r="AV1598" i="5"/>
  <c r="AU354" i="5"/>
  <c r="AP2022" i="5"/>
  <c r="AV1078" i="5"/>
  <c r="AV1186" i="5"/>
  <c r="AV1846" i="5"/>
  <c r="AV192" i="5"/>
  <c r="AV1201" i="5"/>
  <c r="AV1182" i="5"/>
  <c r="AV205" i="5"/>
  <c r="AV606" i="5"/>
  <c r="AV1178" i="5"/>
  <c r="AV1209" i="5"/>
  <c r="AV215" i="5"/>
  <c r="AV617" i="5"/>
  <c r="AW1879" i="5"/>
  <c r="AW105" i="5"/>
  <c r="AV1172" i="5"/>
  <c r="AV206" i="5"/>
  <c r="AP436" i="5"/>
  <c r="AP438" i="5" s="1"/>
  <c r="AV541" i="5"/>
  <c r="AV552" i="5" s="1"/>
  <c r="AV542" i="5"/>
  <c r="AN950" i="5"/>
  <c r="AO947" i="5" s="1"/>
  <c r="AN952" i="5"/>
  <c r="AH973" i="5"/>
  <c r="AV1237" i="5"/>
  <c r="AV1461" i="5"/>
  <c r="AV1460" i="5"/>
  <c r="AB851" i="5"/>
  <c r="AA856" i="5"/>
  <c r="AO2212" i="5"/>
  <c r="AO2215" i="5" s="1"/>
  <c r="AN2217" i="5"/>
  <c r="AN1026" i="5"/>
  <c r="AO1022" i="5" s="1"/>
  <c r="AN1028" i="5"/>
  <c r="AW1243" i="5"/>
  <c r="AW1240" i="5"/>
  <c r="AP674" i="5"/>
  <c r="AO494" i="5"/>
  <c r="AO496" i="5" s="1"/>
  <c r="AO398" i="5"/>
  <c r="AP396" i="5"/>
  <c r="AP485" i="5"/>
  <c r="AP486" i="5"/>
  <c r="AI1013" i="5"/>
  <c r="AA2247" i="5"/>
  <c r="AB2245" i="5" s="1"/>
  <c r="AX8" i="2"/>
  <c r="AX9" i="1"/>
  <c r="AX9" i="5" s="1"/>
  <c r="AX8" i="5"/>
  <c r="AY8" i="1"/>
  <c r="AG994" i="5"/>
  <c r="AH967" i="5"/>
  <c r="AI964" i="5" s="1"/>
  <c r="AV1258" i="5"/>
  <c r="AO412" i="5"/>
  <c r="AV1476" i="5"/>
  <c r="AV1477" i="5"/>
  <c r="AT357" i="5"/>
  <c r="AI1011" i="5"/>
  <c r="AJ1004" i="5"/>
  <c r="AW1867" i="5" a="1"/>
  <c r="AW1867" i="5" s="1"/>
  <c r="AG340" i="5"/>
  <c r="AW1261" i="5"/>
  <c r="AW1255" i="5"/>
  <c r="AO444" i="5"/>
  <c r="AP442" i="5"/>
  <c r="AW416" i="5"/>
  <c r="AV1226" i="5"/>
  <c r="AV1223" i="5"/>
  <c r="AG989" i="5"/>
  <c r="AT296" i="5"/>
  <c r="AA822" i="5"/>
  <c r="AB818" i="5" s="1"/>
  <c r="AM505" i="5"/>
  <c r="AM508" i="5" s="1"/>
  <c r="AM518" i="5" s="1"/>
  <c r="AV130" i="5"/>
  <c r="AV1486" i="5"/>
  <c r="AV1487" i="5"/>
  <c r="AR920" i="5"/>
  <c r="AR914" i="5"/>
  <c r="AL518" i="5"/>
  <c r="AP405" i="5"/>
  <c r="AW1839" i="5" a="1"/>
  <c r="AW1839" i="5" s="1"/>
  <c r="AW1788" i="5" a="1"/>
  <c r="AW1788" i="5" s="1"/>
  <c r="AW1663" i="5" a="1"/>
  <c r="AW1663" i="5" s="1"/>
  <c r="AW1654" i="5" a="1"/>
  <c r="AW1654" i="5" s="1"/>
  <c r="AW1642" i="5" a="1"/>
  <c r="AW1642" i="5" s="1"/>
  <c r="AW1592" i="5" a="1"/>
  <c r="AW1592" i="5" s="1"/>
  <c r="AW1593" i="5" s="1"/>
  <c r="AW1594" i="5" a="1"/>
  <c r="AW1594" i="5" s="1"/>
  <c r="AW1580" i="5" a="1"/>
  <c r="AW1580" i="5" s="1"/>
  <c r="AW1581" i="5" s="1"/>
  <c r="AW1597" i="5" a="1"/>
  <c r="AW1597" i="5" s="1"/>
  <c r="AW1584" i="5" a="1"/>
  <c r="AW1584" i="5" s="1"/>
  <c r="AW1499" i="5" a="1"/>
  <c r="AW1499" i="5" s="1"/>
  <c r="AW1500" i="5" s="1"/>
  <c r="AW1507" i="5" a="1"/>
  <c r="AW1507" i="5" s="1"/>
  <c r="AW1212" i="5" a="1"/>
  <c r="AW1212" i="5" s="1"/>
  <c r="AW1208" i="5" a="1"/>
  <c r="AW1208" i="5" s="1"/>
  <c r="AW1219" i="5" a="1"/>
  <c r="AW1219" i="5" s="1"/>
  <c r="AW911" i="5" a="1"/>
  <c r="AW911" i="5" s="1"/>
  <c r="AW801" i="5" a="1"/>
  <c r="AW801" i="5" s="1"/>
  <c r="AW661" i="5" a="1"/>
  <c r="AW661" i="5" s="1"/>
  <c r="AW652" i="5" a="1"/>
  <c r="AW652" i="5" s="1"/>
  <c r="AW635" i="5" a="1"/>
  <c r="AW635" i="5" s="1"/>
  <c r="AW605" i="5" a="1"/>
  <c r="AW605" i="5" s="1"/>
  <c r="AW620" i="5" a="1"/>
  <c r="AW620" i="5" s="1"/>
  <c r="AW591" i="5" a="1"/>
  <c r="AW591" i="5" s="1"/>
  <c r="AW621" i="5" a="1"/>
  <c r="AW621" i="5" s="1"/>
  <c r="AW610" i="5" a="1"/>
  <c r="AW610" i="5" s="1"/>
  <c r="AW613" i="5" s="1"/>
  <c r="AW611" i="5" a="1"/>
  <c r="AW611" i="5" s="1"/>
  <c r="AW595" i="5" a="1"/>
  <c r="AW595" i="5" s="1"/>
  <c r="AW628" i="5" a="1"/>
  <c r="AW628" i="5" s="1"/>
  <c r="AW629" i="5" s="1"/>
  <c r="AW612" i="5" a="1"/>
  <c r="AW612" i="5" s="1"/>
  <c r="AW616" i="5" a="1"/>
  <c r="AW616" i="5" s="1"/>
  <c r="AW603" i="5" a="1"/>
  <c r="AW603" i="5" s="1"/>
  <c r="AW544" i="5"/>
  <c r="AW491" i="5" a="1"/>
  <c r="AW491" i="5" s="1"/>
  <c r="AW449" i="5" a="1"/>
  <c r="AW449" i="5" s="1"/>
  <c r="AW454" i="5" a="1"/>
  <c r="AW454" i="5" s="1"/>
  <c r="AW532" i="5"/>
  <c r="AW604" i="5" a="1"/>
  <c r="AW604" i="5" s="1"/>
  <c r="AW587" i="5" a="1"/>
  <c r="AW587" i="5" s="1"/>
  <c r="AW417" i="5" a="1"/>
  <c r="AW417" i="5" s="1"/>
  <c r="AW409" i="5" a="1"/>
  <c r="AW409" i="5" s="1"/>
  <c r="AW395" i="5" a="1"/>
  <c r="AW395" i="5" s="1"/>
  <c r="AW402" i="5" a="1"/>
  <c r="AW402" i="5" s="1"/>
  <c r="AW379" i="5" a="1"/>
  <c r="AW379" i="5" s="1"/>
  <c r="AW347" i="5" a="1"/>
  <c r="AW347" i="5" s="1"/>
  <c r="AW387" i="5" a="1"/>
  <c r="AW387" i="5" s="1"/>
  <c r="AW366" i="5" a="1"/>
  <c r="AW366" i="5" s="1"/>
  <c r="AW211" i="5" a="1"/>
  <c r="AW211" i="5" s="1"/>
  <c r="AW201" i="5" a="1"/>
  <c r="AW201" i="5" s="1"/>
  <c r="AW210" i="5" a="1"/>
  <c r="AW210" i="5" s="1"/>
  <c r="AW200" i="5" a="1"/>
  <c r="AW200" i="5" s="1"/>
  <c r="AW191" i="5" a="1"/>
  <c r="AW191" i="5" s="1"/>
  <c r="AW373" i="5" a="1"/>
  <c r="AW373" i="5" s="1"/>
  <c r="AW174" i="5" a="1"/>
  <c r="AW174" i="5" s="1"/>
  <c r="AW171" i="5" a="1"/>
  <c r="AW171" i="5" s="1"/>
  <c r="AW167" i="5" a="1"/>
  <c r="AW167" i="5" s="1"/>
  <c r="AW168" i="5" s="1"/>
  <c r="AW177" i="5" a="1"/>
  <c r="AW177" i="5" s="1"/>
  <c r="AW180" i="5" a="1"/>
  <c r="AW180" i="5" s="1"/>
  <c r="AW187" i="5" a="1"/>
  <c r="AW187" i="5" s="1"/>
  <c r="AW110" i="5" a="1"/>
  <c r="AW110" i="5" s="1"/>
  <c r="AW108" i="5" s="1" a="1"/>
  <c r="AW108" i="5" s="1"/>
  <c r="AW111" i="5" a="1"/>
  <c r="AW111" i="5" s="1"/>
  <c r="AW195" i="5" a="1"/>
  <c r="AW195" i="5" s="1"/>
  <c r="AW115" i="5" a="1"/>
  <c r="AW115" i="5" s="1"/>
  <c r="AW116" i="5" a="1"/>
  <c r="AW116" i="5" s="1"/>
  <c r="AW114" i="5" s="1" a="1"/>
  <c r="AW114" i="5" s="1"/>
  <c r="AW155" i="5" a="1"/>
  <c r="AW155" i="5" s="1"/>
  <c r="AW151" i="5" a="1"/>
  <c r="AW151" i="5" s="1"/>
  <c r="AW117" i="5" a="1"/>
  <c r="AW117" i="5" s="1"/>
  <c r="AW163" i="5" a="1"/>
  <c r="AW163" i="5" s="1"/>
  <c r="AW109" i="5" a="1"/>
  <c r="AW109" i="5" s="1"/>
  <c r="AX3" i="5"/>
  <c r="AX4" i="1"/>
  <c r="AX3" i="2"/>
  <c r="AH334" i="5"/>
  <c r="AW1535" i="5"/>
  <c r="AU773" i="5"/>
  <c r="AW2098" i="5"/>
  <c r="AV613" i="5"/>
  <c r="AW1277" i="5"/>
  <c r="AL512" i="5"/>
  <c r="AL515" i="5" s="1"/>
  <c r="AK519" i="5"/>
  <c r="AS553" i="5"/>
  <c r="AB837" i="5"/>
  <c r="AA842" i="5"/>
  <c r="AV741" i="5"/>
  <c r="AW739" i="5"/>
  <c r="AP1441" i="5"/>
  <c r="AO1442" i="5"/>
  <c r="AO1437" i="5" s="1"/>
  <c r="AO1438" i="5" s="1"/>
  <c r="AR804" i="5"/>
  <c r="AZ788" i="5"/>
  <c r="AY790" i="5"/>
  <c r="AU539" i="5"/>
  <c r="AU543" i="5" s="1"/>
  <c r="AT548" i="5"/>
  <c r="AV2081" i="5"/>
  <c r="AV1568" i="5"/>
  <c r="AX1" i="5"/>
  <c r="AX1" i="2"/>
  <c r="AN1046" i="5"/>
  <c r="AO1042" i="5" s="1"/>
  <c r="AN1048" i="5"/>
  <c r="AW1292" i="5"/>
  <c r="AU1220" i="5"/>
  <c r="AV1543" i="5"/>
  <c r="AB427" i="5"/>
  <c r="AA432" i="5"/>
  <c r="AJ1008" i="5"/>
  <c r="AJ1005" i="5"/>
  <c r="AE895" i="5"/>
  <c r="AE899" i="5"/>
  <c r="AX5" i="5"/>
  <c r="AX5" i="2"/>
  <c r="AS64" i="1"/>
  <c r="AR66" i="1"/>
  <c r="AR68" i="1" s="1"/>
  <c r="AQ380" i="5"/>
  <c r="AY2" i="5"/>
  <c r="AZ2" i="1"/>
  <c r="AY1" i="1"/>
  <c r="AY5" i="1"/>
  <c r="AY3" i="1"/>
  <c r="AY2" i="2"/>
  <c r="AY6" i="1"/>
  <c r="AO653" i="5"/>
  <c r="AP650" i="5"/>
  <c r="AP654" i="5" a="1"/>
  <c r="AP654" i="5" s="1"/>
  <c r="AP472" i="5"/>
  <c r="AP473" i="5" s="1"/>
  <c r="AV1051" i="5"/>
  <c r="AO2097" i="5"/>
  <c r="AN2099" i="5"/>
  <c r="AD2127" i="5"/>
  <c r="AU1228" i="5"/>
  <c r="AS920" i="5"/>
  <c r="AS914" i="5"/>
  <c r="AX1638" i="5"/>
  <c r="AX1639" i="5" s="1"/>
  <c r="AX1534" i="5"/>
  <c r="AX1417" i="5"/>
  <c r="AX1418" i="5" s="1"/>
  <c r="AX1420" i="5" s="1"/>
  <c r="AX1427" i="5"/>
  <c r="AX1428" i="5" s="1"/>
  <c r="AX1430" i="5" s="1"/>
  <c r="AX1252" i="5"/>
  <c r="AX1234" i="5"/>
  <c r="AX1235" i="5" s="1"/>
  <c r="AX762" i="5"/>
  <c r="AX763" i="5"/>
  <c r="AX764" i="5"/>
  <c r="AX756" i="5"/>
  <c r="AX757" i="5"/>
  <c r="AX758" i="5"/>
  <c r="AX759" i="5"/>
  <c r="AX760" i="5"/>
  <c r="AX761" i="5"/>
  <c r="AX184" i="5"/>
  <c r="AX134" i="5"/>
  <c r="AX135" i="5" s="1"/>
  <c r="AX139" i="5"/>
  <c r="AX140" i="5" s="1"/>
  <c r="AY144" i="5"/>
  <c r="AY145" i="5" s="1"/>
  <c r="AX122" i="5"/>
  <c r="AX123" i="5" s="1"/>
  <c r="AX148" i="5"/>
  <c r="AX1045" i="5"/>
  <c r="AX2091" i="5"/>
  <c r="AX2094" i="5" s="1"/>
  <c r="AX1270" i="5"/>
  <c r="AX1273" i="5" s="1"/>
  <c r="AX1285" i="5"/>
  <c r="AX1288" i="5" s="1"/>
  <c r="AW1052" i="5"/>
  <c r="AW1044" i="5"/>
  <c r="AU47" i="1"/>
  <c r="AT48" i="1"/>
  <c r="AT53" i="1" s="1"/>
  <c r="AI358" i="5"/>
  <c r="AI359" i="5" s="1"/>
  <c r="AI361" i="5" s="1"/>
  <c r="AG1382" i="5"/>
  <c r="AX6" i="2"/>
  <c r="AX6" i="5"/>
  <c r="AX989" i="5" s="1"/>
  <c r="AH986" i="5"/>
  <c r="AH983" i="5"/>
  <c r="AU752" i="5"/>
  <c r="AP388" i="5"/>
  <c r="AP390" i="5" s="1"/>
  <c r="AT810" i="5"/>
  <c r="AT803" i="5" s="1"/>
  <c r="AT924" i="5"/>
  <c r="AT913" i="5" s="1"/>
  <c r="AA2203" i="5"/>
  <c r="AA2193" i="5"/>
  <c r="AB2190" i="5" s="1"/>
  <c r="AY1401" i="5"/>
  <c r="AX1400" i="5"/>
  <c r="AX1402" i="5"/>
  <c r="AV291" i="5"/>
  <c r="AV284" i="5"/>
  <c r="AV772" i="5"/>
  <c r="AU774" i="5"/>
  <c r="AV751" i="5" s="1"/>
  <c r="AV565" i="5"/>
  <c r="AV568" i="5" s="1"/>
  <c r="AU569" i="5"/>
  <c r="AU2112" i="5"/>
  <c r="AT2113" i="5"/>
  <c r="AI1375" i="5"/>
  <c r="AI1376" i="5"/>
  <c r="AJ1373" i="5" s="1"/>
  <c r="AI1374" i="5"/>
  <c r="AT1228" i="5"/>
  <c r="AU916" i="5"/>
  <c r="AU919" i="5"/>
  <c r="AU923" i="5"/>
  <c r="AK1395" i="5"/>
  <c r="AK1397" i="5" s="1"/>
  <c r="AK1366" i="5"/>
  <c r="AK1386" i="5" s="1"/>
  <c r="AK1390" i="5" s="1"/>
  <c r="AV202" i="5"/>
  <c r="AV1244" i="5"/>
  <c r="AH1388" i="5"/>
  <c r="AH1378" i="5"/>
  <c r="AB936" i="5"/>
  <c r="AP367" i="5"/>
  <c r="AU806" i="5"/>
  <c r="AU809" i="5"/>
  <c r="AV767" i="5"/>
  <c r="AL1368" i="5"/>
  <c r="AM1365" i="5" s="1"/>
  <c r="AL1362" i="5"/>
  <c r="AL1367" i="5"/>
  <c r="AV212" i="5"/>
  <c r="AV528" i="5"/>
  <c r="AV529" i="5"/>
  <c r="AU292" i="5"/>
  <c r="AU295" i="5"/>
  <c r="AO2180" i="5"/>
  <c r="AP2175" i="5"/>
  <c r="AP2178" i="5" s="1"/>
  <c r="AO369" i="5"/>
  <c r="AB659" i="5"/>
  <c r="AA664" i="5"/>
  <c r="AA666" i="5"/>
  <c r="AP1291" i="5"/>
  <c r="AO1293" i="5"/>
  <c r="AK1387" i="5"/>
  <c r="AK1370" i="5"/>
  <c r="AV450" i="5"/>
  <c r="AV1262" i="5"/>
  <c r="AW1262" i="5" s="1"/>
  <c r="AP551" i="5"/>
  <c r="AP554" i="5" s="1"/>
  <c r="AO556" i="5"/>
  <c r="AS804" i="5"/>
  <c r="AO438" i="5"/>
  <c r="AW4" i="5"/>
  <c r="AW4" i="2"/>
  <c r="AV492" i="5"/>
  <c r="AP1276" i="5"/>
  <c r="AO1278" i="5"/>
  <c r="AE882" i="5"/>
  <c r="AA2159" i="5"/>
  <c r="AB2156" i="5" s="1"/>
  <c r="AC636" i="5"/>
  <c r="AV1451" i="5"/>
  <c r="AV1452" i="5"/>
  <c r="AX1879" i="5" a="1"/>
  <c r="AW378" i="5"/>
  <c r="AW188" i="5" a="1"/>
  <c r="AY2107" i="5"/>
  <c r="AY750" i="5" a="1"/>
  <c r="AX99" i="5"/>
  <c r="AW1508" i="5" a="1"/>
  <c r="AW596" i="5"/>
  <c r="AX94" i="5"/>
  <c r="AX104" i="5"/>
  <c r="AL1980" i="5" a="1"/>
  <c r="AO2026" i="5" a="1"/>
  <c r="AW353" i="5"/>
  <c r="AW1213" i="5" a="1"/>
  <c r="AW386" i="5"/>
  <c r="AW1209" i="5" a="1"/>
  <c r="AX95" i="5"/>
  <c r="AW332" i="5" a="1"/>
  <c r="AW365" i="5"/>
  <c r="AW617" i="5" a="1"/>
  <c r="AW196" i="5"/>
  <c r="AW910" i="5" a="1"/>
  <c r="AW606" i="5" a="1"/>
  <c r="AW216" i="5" a="1"/>
  <c r="AX101" i="5"/>
  <c r="AW1172" i="5" a="1"/>
  <c r="AW331" i="5" a="1"/>
  <c r="AW1928" i="5"/>
  <c r="AW800" i="5" a="1"/>
  <c r="AW206" i="5" a="1"/>
  <c r="AX96" i="5"/>
  <c r="AQ410" i="5" a="1"/>
  <c r="AW1423" i="5"/>
  <c r="AW1789" i="5" a="1"/>
  <c r="AW215" i="5" a="1"/>
  <c r="AX1911" i="5"/>
  <c r="AX100" i="5"/>
  <c r="AX314" i="5" a="1"/>
  <c r="AW1178" i="5" a="1"/>
  <c r="AW205" i="5" a="1"/>
  <c r="AX1893" i="5"/>
  <c r="AX746" i="5"/>
  <c r="AX102" i="5"/>
  <c r="AW1182" i="5" a="1"/>
  <c r="AW1355" i="5"/>
  <c r="AW455" i="5"/>
  <c r="AW192" i="5" a="1"/>
  <c r="AX97" i="5"/>
  <c r="AV1515" i="5"/>
  <c r="AX2111" i="5" a="1"/>
  <c r="AW1186" i="5" a="1"/>
  <c r="AQ2022" i="5" a="1"/>
  <c r="AW490" i="5"/>
  <c r="AW1202" i="5" a="1"/>
  <c r="AU1414" i="5"/>
  <c r="AU352" i="5"/>
  <c r="AD2125" i="5" a="1"/>
  <c r="AQ403" i="5" a="1"/>
  <c r="AW1078" i="5" a="1"/>
  <c r="AX2079" i="5" a="1"/>
  <c r="AW448" i="5"/>
  <c r="AV588" i="5" a="1"/>
  <c r="AW1201" i="5" a="1"/>
  <c r="AW1846" i="5" a="1"/>
  <c r="AW394" i="5"/>
  <c r="AW592" i="5"/>
  <c r="AX159" i="5"/>
  <c r="AX1572" i="5"/>
  <c r="AX1634" i="5"/>
  <c r="AX1660" i="5"/>
  <c r="AX1849" i="5"/>
  <c r="AX465" i="5"/>
  <c r="AX463" i="5"/>
  <c r="AX1860" i="5"/>
  <c r="AX75" i="5"/>
  <c r="AX74" i="5"/>
  <c r="AX69" i="5"/>
  <c r="AX126" i="5"/>
  <c r="AX73" i="5"/>
  <c r="AX243" i="5"/>
  <c r="AX268" i="5"/>
  <c r="AX256" i="5"/>
  <c r="AX228" i="5"/>
  <c r="AX252" i="5"/>
  <c r="AX264" i="5"/>
  <c r="AX326" i="5"/>
  <c r="AX273" i="5"/>
  <c r="AX280" i="5"/>
  <c r="AX260" i="5"/>
  <c r="AX277" i="5"/>
  <c r="AX220" i="5"/>
  <c r="AX224" i="5" s="1" a="1"/>
  <c r="AX247" i="5"/>
  <c r="AX300" i="5"/>
  <c r="AX321" i="5"/>
  <c r="AX325" i="5"/>
  <c r="AX322" i="5"/>
  <c r="AX348" i="5"/>
  <c r="AX573" i="5"/>
  <c r="AX547" i="5"/>
  <c r="AX577" i="5"/>
  <c r="AX572" i="5"/>
  <c r="AX896" i="5"/>
  <c r="AX1174" i="5"/>
  <c r="AX1173" i="5" s="1" a="1"/>
  <c r="AX1076" i="5"/>
  <c r="AX1072" i="5"/>
  <c r="AX1073" i="5" s="1" a="1"/>
  <c r="AX1063" i="5"/>
  <c r="AX1064" i="5" s="1" a="1"/>
  <c r="AX1153" i="5"/>
  <c r="AX1154" i="5" s="1" a="1"/>
  <c r="AX1081" i="5"/>
  <c r="AX1082" i="5" s="1" a="1"/>
  <c r="AX1077" i="5"/>
  <c r="AX1185" i="5"/>
  <c r="AX1181" i="5"/>
  <c r="AX1177" i="5"/>
  <c r="AX1447" i="5"/>
  <c r="AX1456" i="5"/>
  <c r="AX1471" i="5"/>
  <c r="AX1511" i="5"/>
  <c r="AX1512" i="5" s="1" a="1"/>
  <c r="AX1472" i="5"/>
  <c r="AX1531" i="5"/>
  <c r="AX1482" i="5"/>
  <c r="AX1519" i="5"/>
  <c r="AX1520" i="5" s="1" a="1"/>
  <c r="AX1631" i="5"/>
  <c r="AX1557" i="5"/>
  <c r="AX1657" i="5"/>
  <c r="AX1564" i="5"/>
  <c r="AX1539" i="5"/>
  <c r="AX1552" i="5"/>
  <c r="AX1645" i="5"/>
  <c r="AX1698" i="5"/>
  <c r="AX1648" i="5"/>
  <c r="AX1857" i="5"/>
  <c r="AX103" i="5"/>
  <c r="AO1843" i="5" a="1"/>
  <c r="AW372" i="5"/>
  <c r="AV580" i="5" a="1"/>
  <c r="AW1598" i="5" a="1"/>
  <c r="AW622" i="5" a="1"/>
  <c r="AX98" i="5"/>
  <c r="Z1808" i="5" a="1"/>
  <c r="AX1873" i="5"/>
  <c r="AX1870" i="5"/>
  <c r="AW351" i="5"/>
  <c r="AW1585" i="5" a="1"/>
  <c r="AX93" i="5"/>
  <c r="L1382" i="5"/>
  <c r="AX232" i="5" a="1"/>
  <c r="AV1203" i="5" l="1"/>
  <c r="AV1205" i="5" s="1"/>
  <c r="AV530" i="5"/>
  <c r="AW526" i="5" s="1"/>
  <c r="AX232" i="5"/>
  <c r="AX105" i="5"/>
  <c r="AW1585" i="5"/>
  <c r="Z1808" i="5"/>
  <c r="AW622" i="5"/>
  <c r="AW1598" i="5"/>
  <c r="AV580" i="5"/>
  <c r="AW374" i="5"/>
  <c r="AO1843" i="5"/>
  <c r="AX1553" i="5"/>
  <c r="AX1542" i="5"/>
  <c r="AX1567" i="5"/>
  <c r="AX1558" i="5"/>
  <c r="AX1520" i="5"/>
  <c r="AX1485" i="5"/>
  <c r="AX1475" i="5"/>
  <c r="AX1512" i="5"/>
  <c r="AX1459" i="5"/>
  <c r="AX1450" i="5"/>
  <c r="AX1082" i="5"/>
  <c r="AX1154" i="5"/>
  <c r="AX1064" i="5"/>
  <c r="AX1073" i="5"/>
  <c r="AX1173" i="5"/>
  <c r="AX578" i="5"/>
  <c r="AX574" i="5"/>
  <c r="AX327" i="5"/>
  <c r="AX224" i="5"/>
  <c r="AX288" i="5"/>
  <c r="AX269" i="5"/>
  <c r="AX283" i="5"/>
  <c r="AX274" i="5"/>
  <c r="AX287" i="5"/>
  <c r="AX261" i="5"/>
  <c r="AX257" i="5"/>
  <c r="AX265" i="5"/>
  <c r="AX248" i="5"/>
  <c r="AX129" i="5"/>
  <c r="AX470" i="5"/>
  <c r="AX471" i="5"/>
  <c r="AX1573" i="5"/>
  <c r="AX160" i="5"/>
  <c r="AW1846" i="5"/>
  <c r="AW1201" i="5"/>
  <c r="AV588" i="5"/>
  <c r="AX2079" i="5"/>
  <c r="AW1078" i="5"/>
  <c r="AQ403" i="5"/>
  <c r="AD2125" i="5"/>
  <c r="AV354" i="5"/>
  <c r="AW1202" i="5"/>
  <c r="AQ2022" i="5"/>
  <c r="AW1186" i="5"/>
  <c r="AX2111" i="5"/>
  <c r="AW192" i="5"/>
  <c r="AW1182" i="5"/>
  <c r="AX755" i="5"/>
  <c r="AW205" i="5"/>
  <c r="AW1178" i="5"/>
  <c r="AX314" i="5"/>
  <c r="AW215" i="5"/>
  <c r="AW1789" i="5"/>
  <c r="AQ410" i="5"/>
  <c r="AW206" i="5"/>
  <c r="AW800" i="5"/>
  <c r="AW331" i="5"/>
  <c r="AW1172" i="5"/>
  <c r="AW216" i="5"/>
  <c r="AW606" i="5"/>
  <c r="AW910" i="5"/>
  <c r="AW617" i="5"/>
  <c r="AW332" i="5"/>
  <c r="AW1209" i="5"/>
  <c r="AW1213" i="5"/>
  <c r="AO2026" i="5"/>
  <c r="AL1980" i="5"/>
  <c r="AW1508" i="5"/>
  <c r="AY750" i="5"/>
  <c r="AY2116" i="5"/>
  <c r="AW188" i="5"/>
  <c r="AX1879" i="5"/>
  <c r="AY1" i="5"/>
  <c r="AY1" i="2"/>
  <c r="AP2180" i="5"/>
  <c r="AQ2175" i="5"/>
  <c r="AQ2178" i="5" s="1"/>
  <c r="AQ367" i="5"/>
  <c r="AG1396" i="5"/>
  <c r="AO2099" i="5"/>
  <c r="AP2097" i="5"/>
  <c r="AR380" i="5"/>
  <c r="AX1867" i="5" a="1"/>
  <c r="AX1867" i="5" s="1"/>
  <c r="AW1237" i="5"/>
  <c r="AP369" i="5"/>
  <c r="AX1243" i="5"/>
  <c r="AX1240" i="5"/>
  <c r="AQ382" i="5"/>
  <c r="AX1292" i="5"/>
  <c r="AW741" i="5"/>
  <c r="AX739" i="5"/>
  <c r="AX4" i="5"/>
  <c r="AX4" i="2"/>
  <c r="AW1568" i="5"/>
  <c r="AB933" i="5"/>
  <c r="AJ1375" i="5"/>
  <c r="AJ1376" i="5"/>
  <c r="AK1373" i="5" s="1"/>
  <c r="AJ1374" i="5"/>
  <c r="AB2195" i="5"/>
  <c r="AX1261" i="5"/>
  <c r="AX1255" i="5"/>
  <c r="AX1262" i="5" s="1"/>
  <c r="AX1839" i="5" a="1"/>
  <c r="AX1839" i="5" s="1"/>
  <c r="AX1654" i="5" a="1"/>
  <c r="AX1654" i="5" s="1"/>
  <c r="AX1642" i="5" a="1"/>
  <c r="AX1642" i="5" s="1"/>
  <c r="AX1788" i="5" a="1"/>
  <c r="AX1788" i="5" s="1"/>
  <c r="AX1663" i="5" a="1"/>
  <c r="AX1663" i="5" s="1"/>
  <c r="AX1592" i="5" a="1"/>
  <c r="AX1592" i="5" s="1"/>
  <c r="AX1593" i="5" s="1"/>
  <c r="AX1594" i="5" a="1"/>
  <c r="AX1594" i="5" s="1"/>
  <c r="AX1580" i="5" a="1"/>
  <c r="AX1580" i="5" s="1"/>
  <c r="AX1581" i="5" s="1"/>
  <c r="AX1597" i="5" a="1"/>
  <c r="AX1597" i="5" s="1"/>
  <c r="AX1584" i="5" a="1"/>
  <c r="AX1584" i="5" s="1"/>
  <c r="AX1499" i="5" a="1"/>
  <c r="AX1499" i="5" s="1"/>
  <c r="AX1500" i="5" s="1"/>
  <c r="AX1507" i="5" a="1"/>
  <c r="AX1507" i="5" s="1"/>
  <c r="AX1212" i="5" a="1"/>
  <c r="AX1212" i="5" s="1"/>
  <c r="AX1208" i="5" a="1"/>
  <c r="AX1208" i="5" s="1"/>
  <c r="AX1219" i="5" a="1"/>
  <c r="AX1219" i="5" s="1"/>
  <c r="AX911" i="5" a="1"/>
  <c r="AX911" i="5" s="1"/>
  <c r="AX801" i="5" a="1"/>
  <c r="AX801" i="5" s="1"/>
  <c r="AX661" i="5" a="1"/>
  <c r="AX661" i="5" s="1"/>
  <c r="AX652" i="5" a="1"/>
  <c r="AX652" i="5" s="1"/>
  <c r="AX635" i="5" a="1"/>
  <c r="AX635" i="5" s="1"/>
  <c r="AX620" i="5" a="1"/>
  <c r="AX620" i="5" s="1"/>
  <c r="AX591" i="5" a="1"/>
  <c r="AX591" i="5" s="1"/>
  <c r="AX621" i="5" a="1"/>
  <c r="AX621" i="5" s="1"/>
  <c r="AX610" i="5" a="1"/>
  <c r="AX610" i="5" s="1"/>
  <c r="AX611" i="5" a="1"/>
  <c r="AX611" i="5" s="1"/>
  <c r="AX595" i="5" a="1"/>
  <c r="AX595" i="5" s="1"/>
  <c r="AX628" i="5" a="1"/>
  <c r="AX628" i="5" s="1"/>
  <c r="AX629" i="5" s="1"/>
  <c r="AX612" i="5" a="1"/>
  <c r="AX612" i="5" s="1"/>
  <c r="AX616" i="5" a="1"/>
  <c r="AX616" i="5" s="1"/>
  <c r="AX603" i="5" a="1"/>
  <c r="AX603" i="5" s="1"/>
  <c r="AX604" i="5" a="1"/>
  <c r="AX604" i="5" s="1"/>
  <c r="AX605" i="5" a="1"/>
  <c r="AX605" i="5" s="1"/>
  <c r="AX491" i="5" a="1"/>
  <c r="AX491" i="5" s="1"/>
  <c r="AX449" i="5" a="1"/>
  <c r="AX449" i="5" s="1"/>
  <c r="AX454" i="5" a="1"/>
  <c r="AX454" i="5" s="1"/>
  <c r="AX532" i="5"/>
  <c r="AX587" i="5" a="1"/>
  <c r="AX587" i="5" s="1"/>
  <c r="AX417" i="5" a="1"/>
  <c r="AX417" i="5" s="1"/>
  <c r="AX409" i="5" a="1"/>
  <c r="AX409" i="5" s="1"/>
  <c r="AX395" i="5" a="1"/>
  <c r="AX395" i="5" s="1"/>
  <c r="AX544" i="5"/>
  <c r="AX379" i="5" a="1"/>
  <c r="AX379" i="5" s="1"/>
  <c r="AX402" i="5" a="1"/>
  <c r="AX402" i="5" s="1"/>
  <c r="AX347" i="5" a="1"/>
  <c r="AX347" i="5" s="1"/>
  <c r="AX387" i="5" a="1"/>
  <c r="AX387" i="5" s="1"/>
  <c r="AX366" i="5" a="1"/>
  <c r="AX366" i="5" s="1"/>
  <c r="AX373" i="5" a="1"/>
  <c r="AX373" i="5" s="1"/>
  <c r="AX195" i="5" a="1"/>
  <c r="AX195" i="5" s="1"/>
  <c r="AX210" i="5" a="1"/>
  <c r="AX210" i="5" s="1"/>
  <c r="AX191" i="5" a="1"/>
  <c r="AX191" i="5" s="1"/>
  <c r="AX174" i="5" a="1"/>
  <c r="AX174" i="5" s="1"/>
  <c r="AX171" i="5" a="1"/>
  <c r="AX171" i="5" s="1"/>
  <c r="AX167" i="5" a="1"/>
  <c r="AX167" i="5" s="1"/>
  <c r="AX168" i="5" s="1"/>
  <c r="AX177" i="5" a="1"/>
  <c r="AX177" i="5" s="1"/>
  <c r="AX180" i="5" a="1"/>
  <c r="AX180" i="5" s="1"/>
  <c r="AX187" i="5" a="1"/>
  <c r="AX187" i="5" s="1"/>
  <c r="AX211" i="5" a="1"/>
  <c r="AX211" i="5" s="1"/>
  <c r="AX201" i="5" a="1"/>
  <c r="AX201" i="5" s="1"/>
  <c r="AX115" i="5" a="1"/>
  <c r="AX115" i="5" s="1"/>
  <c r="AX116" i="5" a="1"/>
  <c r="AX116" i="5" s="1"/>
  <c r="AX114" i="5" s="1" a="1"/>
  <c r="AX114" i="5" s="1"/>
  <c r="AX155" i="5" a="1"/>
  <c r="AX155" i="5" s="1"/>
  <c r="AX151" i="5" a="1"/>
  <c r="AX151" i="5" s="1"/>
  <c r="AX117" i="5" a="1"/>
  <c r="AX117" i="5" s="1"/>
  <c r="AX200" i="5" a="1"/>
  <c r="AX200" i="5" s="1"/>
  <c r="AX163" i="5" a="1"/>
  <c r="AX163" i="5" s="1"/>
  <c r="AX109" i="5" a="1"/>
  <c r="AX109" i="5" s="1"/>
  <c r="AX110" i="5" a="1"/>
  <c r="AX110" i="5" s="1"/>
  <c r="AX108" i="5" s="1" a="1"/>
  <c r="AX108" i="5" s="1"/>
  <c r="AX111" i="5" a="1"/>
  <c r="AX111" i="5" s="1"/>
  <c r="AB2249" i="5"/>
  <c r="AQ436" i="5"/>
  <c r="AQ438" i="5" s="1"/>
  <c r="AW1543" i="5"/>
  <c r="AU296" i="5"/>
  <c r="AI1388" i="5"/>
  <c r="AI1378" i="5"/>
  <c r="AJ358" i="5"/>
  <c r="AQ472" i="5"/>
  <c r="AQ473" i="5" s="1"/>
  <c r="AT64" i="1"/>
  <c r="AS66" i="1"/>
  <c r="AS68" i="1" s="1"/>
  <c r="AO1046" i="5"/>
  <c r="AP1042" i="5" s="1"/>
  <c r="AO1048" i="5"/>
  <c r="AW767" i="5"/>
  <c r="AQ551" i="5"/>
  <c r="AQ554" i="5" s="1"/>
  <c r="AP556" i="5"/>
  <c r="AH1382" i="5"/>
  <c r="AH1396" i="5" s="1"/>
  <c r="AT920" i="5"/>
  <c r="AT914" i="5"/>
  <c r="AP653" i="5"/>
  <c r="AQ650" i="5"/>
  <c r="AQ654" i="5" a="1"/>
  <c r="AQ654" i="5" s="1"/>
  <c r="AN505" i="5"/>
  <c r="AN508" i="5" s="1"/>
  <c r="AN518" i="5" s="1"/>
  <c r="AO1026" i="5"/>
  <c r="AP1022" i="5" s="1"/>
  <c r="AO1028" i="5"/>
  <c r="AW2081" i="5"/>
  <c r="AW284" i="5"/>
  <c r="AW291" i="5"/>
  <c r="AQ405" i="5"/>
  <c r="AT804" i="5"/>
  <c r="AV47" i="1"/>
  <c r="AU48" i="1"/>
  <c r="AU53" i="1" s="1"/>
  <c r="AX1535" i="5"/>
  <c r="AX416" i="5"/>
  <c r="AW528" i="5"/>
  <c r="AW530" i="5" s="1"/>
  <c r="AX526" i="5" s="1"/>
  <c r="AW529" i="5"/>
  <c r="AV1263" i="5"/>
  <c r="AW1244" i="5"/>
  <c r="AW1245" i="5" s="1"/>
  <c r="AV2112" i="5"/>
  <c r="AU2113" i="5"/>
  <c r="AB824" i="5"/>
  <c r="AP2212" i="5"/>
  <c r="AP2215" i="5" s="1"/>
  <c r="AO2217" i="5"/>
  <c r="AU357" i="5"/>
  <c r="AW288" i="5"/>
  <c r="AU924" i="5"/>
  <c r="AU913" i="5" s="1"/>
  <c r="AL1387" i="5"/>
  <c r="AL1370" i="5"/>
  <c r="AQ388" i="5"/>
  <c r="AQ390" i="5" s="1"/>
  <c r="AW1051" i="5"/>
  <c r="AL519" i="5"/>
  <c r="AM512" i="5"/>
  <c r="AM515" i="5" s="1"/>
  <c r="AW202" i="5"/>
  <c r="AW450" i="5"/>
  <c r="AC637" i="5"/>
  <c r="AW565" i="5"/>
  <c r="AW568" i="5" s="1"/>
  <c r="AV569" i="5"/>
  <c r="AO651" i="5"/>
  <c r="AE897" i="5"/>
  <c r="AF894" i="5" s="1"/>
  <c r="AT553" i="5"/>
  <c r="AX1277" i="5"/>
  <c r="AW212" i="5"/>
  <c r="AW492" i="5"/>
  <c r="AG992" i="5"/>
  <c r="AH989" i="5"/>
  <c r="AV1245" i="5"/>
  <c r="AQ485" i="5"/>
  <c r="AQ486" i="5" s="1"/>
  <c r="AP412" i="5"/>
  <c r="AB2161" i="5"/>
  <c r="AL1395" i="5"/>
  <c r="AL1397" i="5" s="1"/>
  <c r="AL1366" i="5"/>
  <c r="AL1386" i="5" s="1"/>
  <c r="AL1390" i="5" s="1"/>
  <c r="AV752" i="5"/>
  <c r="AH994" i="5"/>
  <c r="AY6" i="2"/>
  <c r="AY6" i="5"/>
  <c r="AJ1013" i="5"/>
  <c r="AV539" i="5"/>
  <c r="AV543" i="5" s="1"/>
  <c r="AU548" i="5"/>
  <c r="AW541" i="5"/>
  <c r="AW552" i="5" s="1"/>
  <c r="AW542" i="5"/>
  <c r="AV1220" i="5"/>
  <c r="AP398" i="5"/>
  <c r="AQ396" i="5"/>
  <c r="AV916" i="5"/>
  <c r="AV919" i="5"/>
  <c r="AV923" i="5"/>
  <c r="AW772" i="5"/>
  <c r="AJ1011" i="5"/>
  <c r="AK1004" i="5"/>
  <c r="AV1228" i="5"/>
  <c r="AQ442" i="5"/>
  <c r="AP444" i="5"/>
  <c r="AI969" i="5"/>
  <c r="AI966" i="5"/>
  <c r="AW1452" i="5"/>
  <c r="AW1451" i="5"/>
  <c r="AV806" i="5"/>
  <c r="AV809" i="5"/>
  <c r="AE883" i="5"/>
  <c r="AF881" i="5" s="1"/>
  <c r="AF885" i="5" s="1"/>
  <c r="AQ1291" i="5"/>
  <c r="AP1293" i="5"/>
  <c r="AM1362" i="5"/>
  <c r="AM1368" i="5"/>
  <c r="AN1365" i="5" s="1"/>
  <c r="AM1367" i="5"/>
  <c r="AH984" i="5"/>
  <c r="AI981" i="5" s="1"/>
  <c r="AY3" i="5"/>
  <c r="AY4" i="1"/>
  <c r="AY3" i="2"/>
  <c r="AJ1006" i="5"/>
  <c r="AK1002" i="5" s="1"/>
  <c r="AX2098" i="5"/>
  <c r="AW1226" i="5"/>
  <c r="AW1223" i="5"/>
  <c r="AQ1276" i="5"/>
  <c r="AP1278" i="5"/>
  <c r="AV292" i="5"/>
  <c r="AV295" i="5"/>
  <c r="AX1052" i="5"/>
  <c r="AX1044" i="5"/>
  <c r="AE2124" i="5"/>
  <c r="AD2129" i="5"/>
  <c r="AY5" i="2"/>
  <c r="AY5" i="5"/>
  <c r="BA788" i="5"/>
  <c r="AZ790" i="5"/>
  <c r="AV773" i="5"/>
  <c r="AW773" i="5" s="1"/>
  <c r="AW1258" i="5"/>
  <c r="AP494" i="5"/>
  <c r="AP496" i="5" s="1"/>
  <c r="AW1460" i="5"/>
  <c r="AW1461" i="5"/>
  <c r="AW1263" i="5"/>
  <c r="AV1227" i="5"/>
  <c r="AQ674" i="5"/>
  <c r="AW1476" i="5"/>
  <c r="AW1477" i="5"/>
  <c r="AB662" i="5"/>
  <c r="AU810" i="5"/>
  <c r="AU803" i="5" s="1"/>
  <c r="AZ2" i="5"/>
  <c r="BA2" i="1"/>
  <c r="AZ5" i="1"/>
  <c r="AZ1" i="1"/>
  <c r="AZ3" i="1"/>
  <c r="AZ6" i="1"/>
  <c r="AZ2" i="2"/>
  <c r="AY8" i="5"/>
  <c r="AY9" i="1"/>
  <c r="AY9" i="5" s="1"/>
  <c r="AY8" i="2"/>
  <c r="AZ8" i="1"/>
  <c r="AO950" i="5"/>
  <c r="AP947" i="5" s="1"/>
  <c r="AO952" i="5"/>
  <c r="AW130" i="5"/>
  <c r="AW1487" i="5"/>
  <c r="AW1486" i="5"/>
  <c r="AW1403" i="5"/>
  <c r="AY1400" i="5"/>
  <c r="AZ1401" i="5"/>
  <c r="AY1402" i="5"/>
  <c r="AG1381" i="5"/>
  <c r="AY1638" i="5"/>
  <c r="AY1639" i="5" s="1"/>
  <c r="AY1534" i="5"/>
  <c r="AY1417" i="5"/>
  <c r="AY1418" i="5" s="1"/>
  <c r="AY1420" i="5" s="1"/>
  <c r="AY1427" i="5"/>
  <c r="AY1428" i="5" s="1"/>
  <c r="AY1430" i="5" s="1"/>
  <c r="AY1252" i="5"/>
  <c r="AY1234" i="5"/>
  <c r="AY1235" i="5" s="1"/>
  <c r="AY763" i="5"/>
  <c r="AY764" i="5"/>
  <c r="AY756" i="5"/>
  <c r="AY757" i="5"/>
  <c r="AY758" i="5"/>
  <c r="AY759" i="5"/>
  <c r="AY760" i="5"/>
  <c r="AY761" i="5"/>
  <c r="AY762" i="5"/>
  <c r="AY184" i="5"/>
  <c r="AY134" i="5"/>
  <c r="AY135" i="5" s="1"/>
  <c r="AY139" i="5"/>
  <c r="AY140" i="5" s="1"/>
  <c r="AZ144" i="5"/>
  <c r="AZ145" i="5" s="1"/>
  <c r="AY122" i="5"/>
  <c r="AY123" i="5" s="1"/>
  <c r="AY148" i="5"/>
  <c r="AY1045" i="5"/>
  <c r="AY2091" i="5"/>
  <c r="AY2094" i="5" s="1"/>
  <c r="AY1270" i="5"/>
  <c r="AY1273" i="5" s="1"/>
  <c r="AY1285" i="5"/>
  <c r="AY1288" i="5" s="1"/>
  <c r="AQ1441" i="5"/>
  <c r="AP1442" i="5"/>
  <c r="AP1437" i="5" s="1"/>
  <c r="AP1438" i="5" s="1"/>
  <c r="AI330" i="5"/>
  <c r="AH335" i="5"/>
  <c r="AH337" i="5"/>
  <c r="AH338" i="5"/>
  <c r="AH341" i="5" s="1"/>
  <c r="AX332" i="5" a="1"/>
  <c r="AX910" i="5" a="1"/>
  <c r="AX372" i="5"/>
  <c r="AY1873" i="5"/>
  <c r="AY1870" i="5"/>
  <c r="AY1893" i="5"/>
  <c r="AY97" i="5"/>
  <c r="AX800" i="5" a="1"/>
  <c r="AX196" i="5"/>
  <c r="AX351" i="5"/>
  <c r="AY94" i="5"/>
  <c r="AX331" i="5" a="1"/>
  <c r="AX215" i="5" a="1"/>
  <c r="AX205" i="5" a="1"/>
  <c r="AX378" i="5"/>
  <c r="AY1572" i="5"/>
  <c r="AY1634" i="5"/>
  <c r="AY159" i="5"/>
  <c r="AY1660" i="5"/>
  <c r="AY1860" i="5"/>
  <c r="AY465" i="5"/>
  <c r="AY1849" i="5"/>
  <c r="AY463" i="5"/>
  <c r="AY75" i="5"/>
  <c r="AY74" i="5"/>
  <c r="AY69" i="5"/>
  <c r="AY126" i="5"/>
  <c r="AY73" i="5"/>
  <c r="AY243" i="5"/>
  <c r="AY268" i="5"/>
  <c r="AY256" i="5"/>
  <c r="AY228" i="5"/>
  <c r="AY252" i="5"/>
  <c r="AY264" i="5"/>
  <c r="AY273" i="5"/>
  <c r="AY280" i="5"/>
  <c r="AY348" i="5"/>
  <c r="AY260" i="5"/>
  <c r="AY277" i="5"/>
  <c r="AY220" i="5"/>
  <c r="AY224" i="5" s="1" a="1"/>
  <c r="AY247" i="5"/>
  <c r="AY326" i="5"/>
  <c r="AY321" i="5"/>
  <c r="AY325" i="5"/>
  <c r="AY322" i="5"/>
  <c r="AY300" i="5"/>
  <c r="AY573" i="5"/>
  <c r="AY547" i="5"/>
  <c r="AY577" i="5"/>
  <c r="AY572" i="5"/>
  <c r="AY896" i="5"/>
  <c r="AY1063" i="5"/>
  <c r="AY1064" i="5" s="1" a="1"/>
  <c r="AY1077" i="5"/>
  <c r="AY1076" i="5"/>
  <c r="AY1072" i="5"/>
  <c r="AY1073" i="5" s="1" a="1"/>
  <c r="AY1081" i="5"/>
  <c r="AY1082" i="5" s="1" a="1"/>
  <c r="AY1174" i="5"/>
  <c r="AY1173" i="5" s="1" a="1"/>
  <c r="AY1185" i="5"/>
  <c r="AY1181" i="5"/>
  <c r="AY1177" i="5"/>
  <c r="AY1153" i="5"/>
  <c r="AY1154" i="5" s="1" a="1"/>
  <c r="AY1471" i="5"/>
  <c r="AY1447" i="5"/>
  <c r="AY1511" i="5"/>
  <c r="AY1512" i="5" s="1" a="1"/>
  <c r="AY1519" i="5"/>
  <c r="AY1520" i="5" s="1" a="1"/>
  <c r="AY1456" i="5"/>
  <c r="AY1472" i="5"/>
  <c r="AY1531" i="5"/>
  <c r="AY1482" i="5"/>
  <c r="AY1552" i="5"/>
  <c r="AY1631" i="5"/>
  <c r="AY1557" i="5"/>
  <c r="AY1657" i="5"/>
  <c r="AY1645" i="5"/>
  <c r="AY1564" i="5"/>
  <c r="AY1539" i="5"/>
  <c r="AY1698" i="5"/>
  <c r="AY1648" i="5"/>
  <c r="AY1857" i="5"/>
  <c r="AY98" i="5"/>
  <c r="AY104" i="5"/>
  <c r="AY746" i="5"/>
  <c r="AX1178" i="5" a="1"/>
  <c r="AX192" i="5" a="1"/>
  <c r="AX1182" i="5" a="1"/>
  <c r="L1396" i="5"/>
  <c r="AX1789" i="5" a="1"/>
  <c r="AX455" i="5"/>
  <c r="AX353" i="5"/>
  <c r="AB429" i="5"/>
  <c r="AB852" i="5"/>
  <c r="AY103" i="5"/>
  <c r="AY102" i="5"/>
  <c r="AX1186" i="5" a="1"/>
  <c r="AP2026" i="5" a="1"/>
  <c r="AX1202" i="5" a="1"/>
  <c r="AV352" i="5"/>
  <c r="AV1414" i="5"/>
  <c r="AX386" i="5"/>
  <c r="AX1078" i="5" a="1"/>
  <c r="AY2079" i="5" a="1"/>
  <c r="AY314" i="5" a="1"/>
  <c r="AX1201" i="5" a="1"/>
  <c r="AX394" i="5"/>
  <c r="AW1515" i="5"/>
  <c r="AY93" i="5"/>
  <c r="AX592" i="5"/>
  <c r="AX1846" i="5" a="1"/>
  <c r="AX365" i="5"/>
  <c r="AZ2107" i="5"/>
  <c r="AZ750" i="5" a="1"/>
  <c r="AW580" i="5" a="1"/>
  <c r="AY1911" i="5"/>
  <c r="AP1843" i="5" a="1"/>
  <c r="AR403" i="5" a="1"/>
  <c r="AX622" i="5" a="1"/>
  <c r="AR410" i="5" a="1"/>
  <c r="AX1598" i="5" a="1"/>
  <c r="AX188" i="5" a="1"/>
  <c r="AB838" i="5"/>
  <c r="AX1928" i="5"/>
  <c r="AY100" i="5"/>
  <c r="AY99" i="5"/>
  <c r="AY95" i="5"/>
  <c r="AX1585" i="5" a="1"/>
  <c r="AX216" i="5" a="1"/>
  <c r="AX1172" i="5" a="1"/>
  <c r="AX596" i="5"/>
  <c r="AX206" i="5" a="1"/>
  <c r="AW588" i="5" a="1"/>
  <c r="AX1423" i="5"/>
  <c r="AR2022" i="5" a="1"/>
  <c r="AX1508" i="5" a="1"/>
  <c r="AX1355" i="5"/>
  <c r="AY101" i="5"/>
  <c r="AY1879" i="5" a="1"/>
  <c r="AX1213" i="5" a="1"/>
  <c r="AF2001" i="5" a="1"/>
  <c r="AX490" i="5"/>
  <c r="AY96" i="5"/>
  <c r="L1381" i="5"/>
  <c r="AY2111" i="5" a="1"/>
  <c r="AX1209" i="5" a="1"/>
  <c r="AX617" i="5" a="1"/>
  <c r="AX448" i="5"/>
  <c r="AX606" i="5" a="1"/>
  <c r="AY232" i="5" a="1"/>
  <c r="AX1263" i="5" l="1"/>
  <c r="AY2098" i="5"/>
  <c r="AY232" i="5"/>
  <c r="AX606" i="5"/>
  <c r="AX617" i="5"/>
  <c r="AX1209" i="5"/>
  <c r="AY2111" i="5"/>
  <c r="AF2001" i="5"/>
  <c r="AX1213" i="5"/>
  <c r="AY1879" i="5"/>
  <c r="AX1508" i="5"/>
  <c r="AR2022" i="5"/>
  <c r="AW588" i="5"/>
  <c r="AX206" i="5"/>
  <c r="AX1172" i="5"/>
  <c r="AX216" i="5"/>
  <c r="AX1585" i="5"/>
  <c r="AB840" i="5"/>
  <c r="AX188" i="5"/>
  <c r="AX1598" i="5"/>
  <c r="AR410" i="5"/>
  <c r="AX622" i="5"/>
  <c r="AR403" i="5"/>
  <c r="AP1843" i="5"/>
  <c r="AW580" i="5"/>
  <c r="AZ750" i="5"/>
  <c r="AZ2116" i="5"/>
  <c r="AX1846" i="5"/>
  <c r="AY105" i="5"/>
  <c r="AX1201" i="5"/>
  <c r="AX1203" i="5" s="1"/>
  <c r="AX1205" i="5" s="1"/>
  <c r="AY314" i="5"/>
  <c r="AY2079" i="5"/>
  <c r="AX1078" i="5"/>
  <c r="AW354" i="5"/>
  <c r="AX1202" i="5"/>
  <c r="AP2026" i="5"/>
  <c r="AX1186" i="5"/>
  <c r="AG853" i="5"/>
  <c r="AB854" i="5"/>
  <c r="AB430" i="5"/>
  <c r="AX1789" i="5"/>
  <c r="AX1182" i="5"/>
  <c r="AX192" i="5"/>
  <c r="AX1178" i="5"/>
  <c r="AY755" i="5"/>
  <c r="AY1542" i="5"/>
  <c r="AY1567" i="5"/>
  <c r="AY1558" i="5"/>
  <c r="AY1553" i="5"/>
  <c r="AY1485" i="5"/>
  <c r="AY1475" i="5"/>
  <c r="AY1459" i="5"/>
  <c r="AY1520" i="5"/>
  <c r="AY1512" i="5"/>
  <c r="AY1450" i="5"/>
  <c r="AY1154" i="5"/>
  <c r="AY1173" i="5"/>
  <c r="AY1082" i="5"/>
  <c r="AY1073" i="5"/>
  <c r="AY1064" i="5"/>
  <c r="AY578" i="5"/>
  <c r="AY574" i="5"/>
  <c r="AY315" i="5"/>
  <c r="AY327" i="5"/>
  <c r="AY224" i="5"/>
  <c r="AY269" i="5"/>
  <c r="AY283" i="5"/>
  <c r="AY274" i="5"/>
  <c r="AY287" i="5"/>
  <c r="AY261" i="5"/>
  <c r="AY257" i="5"/>
  <c r="AY265" i="5"/>
  <c r="AY248" i="5"/>
  <c r="AY129" i="5"/>
  <c r="AY470" i="5"/>
  <c r="AY471" i="5"/>
  <c r="AY160" i="5"/>
  <c r="AY1573" i="5"/>
  <c r="AX205" i="5"/>
  <c r="AX215" i="5"/>
  <c r="AX331" i="5"/>
  <c r="AX800" i="5"/>
  <c r="AX374" i="5"/>
  <c r="AX910" i="5"/>
  <c r="AX332" i="5"/>
  <c r="AW2112" i="5"/>
  <c r="AV2113" i="5"/>
  <c r="AB2199" i="5"/>
  <c r="AB2192" i="5" s="1"/>
  <c r="AY416" i="5"/>
  <c r="AX130" i="5"/>
  <c r="AX1486" i="5"/>
  <c r="AX1487" i="5"/>
  <c r="AX1226" i="5"/>
  <c r="AX1223" i="5"/>
  <c r="AX1237" i="5"/>
  <c r="AX1476" i="5"/>
  <c r="AX1477" i="5"/>
  <c r="AG1389" i="5"/>
  <c r="AM1395" i="5"/>
  <c r="AM1397" i="5" s="1"/>
  <c r="AM1366" i="5"/>
  <c r="AM1386" i="5" s="1"/>
  <c r="AM1390" i="5" s="1"/>
  <c r="AX1244" i="5"/>
  <c r="AX1245" i="5" s="1"/>
  <c r="AP1026" i="5"/>
  <c r="AQ1022" i="5" s="1"/>
  <c r="AP1028" i="5"/>
  <c r="AR551" i="5"/>
  <c r="AR554" i="5" s="1"/>
  <c r="AQ556" i="5"/>
  <c r="BA1401" i="5"/>
  <c r="AZ1400" i="5"/>
  <c r="AZ1402" i="5"/>
  <c r="AZ6" i="2"/>
  <c r="AZ6" i="5"/>
  <c r="AV296" i="5"/>
  <c r="AV774" i="5"/>
  <c r="AW751" i="5" s="1"/>
  <c r="AR388" i="5"/>
  <c r="AY1052" i="5"/>
  <c r="AY1044" i="5"/>
  <c r="AZ3" i="5"/>
  <c r="AZ4" i="1"/>
  <c r="AZ3" i="2"/>
  <c r="AR1291" i="5"/>
  <c r="AQ1293" i="5"/>
  <c r="AX772" i="5"/>
  <c r="AW774" i="5"/>
  <c r="AX751" i="5" s="1"/>
  <c r="AX752" i="5" s="1"/>
  <c r="AY1277" i="5"/>
  <c r="AO505" i="5"/>
  <c r="AO508" i="5" s="1"/>
  <c r="AO518" i="5"/>
  <c r="AR436" i="5"/>
  <c r="AR438" i="5"/>
  <c r="AK1376" i="5"/>
  <c r="AL1373" i="5" s="1"/>
  <c r="AK1375" i="5"/>
  <c r="AK1374" i="5"/>
  <c r="AW806" i="5"/>
  <c r="AW809" i="5"/>
  <c r="AX1568" i="5"/>
  <c r="AZ1" i="5"/>
  <c r="AZ1" i="2"/>
  <c r="AQ494" i="5"/>
  <c r="AQ496" i="5" s="1"/>
  <c r="AR1276" i="5"/>
  <c r="AQ1278" i="5"/>
  <c r="AF882" i="5"/>
  <c r="AX541" i="5"/>
  <c r="AX552" i="5" s="1"/>
  <c r="AX542" i="5"/>
  <c r="AJ1388" i="5"/>
  <c r="AJ1378" i="5"/>
  <c r="AV357" i="5"/>
  <c r="AX1543" i="5"/>
  <c r="AZ5" i="5"/>
  <c r="AZ5" i="2"/>
  <c r="AW1220" i="5"/>
  <c r="AF895" i="5"/>
  <c r="AF899" i="5"/>
  <c r="AP1046" i="5"/>
  <c r="AQ1042" i="5" s="1"/>
  <c r="AP1048" i="5"/>
  <c r="AB2246" i="5"/>
  <c r="AX613" i="5"/>
  <c r="AB934" i="5"/>
  <c r="AC932" i="5" s="1"/>
  <c r="AQ412" i="5"/>
  <c r="AQ651" i="5"/>
  <c r="AQ653" i="5"/>
  <c r="AQ655" i="5"/>
  <c r="AR650" i="5"/>
  <c r="AR654" i="5" a="1"/>
  <c r="AR654" i="5" s="1"/>
  <c r="AX1403" i="5"/>
  <c r="AS380" i="5"/>
  <c r="AR405" i="5"/>
  <c r="AU920" i="5"/>
  <c r="AU914" i="5"/>
  <c r="AZ1638" i="5"/>
  <c r="AZ1639" i="5" s="1"/>
  <c r="AZ1534" i="5"/>
  <c r="AZ1417" i="5"/>
  <c r="AZ1418" i="5" s="1"/>
  <c r="AZ1420" i="5" s="1"/>
  <c r="AZ1427" i="5"/>
  <c r="AZ1428" i="5" s="1"/>
  <c r="AZ1430" i="5" s="1"/>
  <c r="AZ1252" i="5"/>
  <c r="AZ1234" i="5"/>
  <c r="AZ1235" i="5" s="1"/>
  <c r="AZ763" i="5"/>
  <c r="AZ764" i="5"/>
  <c r="AZ756" i="5"/>
  <c r="AZ757" i="5"/>
  <c r="AZ758" i="5"/>
  <c r="AZ759" i="5"/>
  <c r="AZ760" i="5"/>
  <c r="AZ761" i="5"/>
  <c r="AZ762" i="5"/>
  <c r="AZ184" i="5"/>
  <c r="AZ134" i="5"/>
  <c r="AZ135" i="5" s="1"/>
  <c r="AZ139" i="5"/>
  <c r="AZ140" i="5" s="1"/>
  <c r="BA144" i="5"/>
  <c r="BA145" i="5" s="1"/>
  <c r="AZ122" i="5"/>
  <c r="AZ123" i="5" s="1"/>
  <c r="AZ148" i="5"/>
  <c r="AZ2091" i="5"/>
  <c r="AZ2094" i="5" s="1"/>
  <c r="AZ1270" i="5"/>
  <c r="AZ1273" i="5" s="1"/>
  <c r="AZ1285" i="5"/>
  <c r="AZ1288" i="5" s="1"/>
  <c r="AZ1045" i="5"/>
  <c r="AV924" i="5"/>
  <c r="AV913" i="5" s="1"/>
  <c r="AB2165" i="5"/>
  <c r="AB2158" i="5" s="1"/>
  <c r="AU64" i="1"/>
  <c r="AT66" i="1"/>
  <c r="AT68" i="1" s="1"/>
  <c r="AR382" i="5"/>
  <c r="AX284" i="5"/>
  <c r="AX291" i="5"/>
  <c r="AV810" i="5"/>
  <c r="AV803" i="5" s="1"/>
  <c r="AY1243" i="5"/>
  <c r="AY1240" i="5"/>
  <c r="AU804" i="5"/>
  <c r="BB788" i="5"/>
  <c r="BA790" i="5"/>
  <c r="AQ398" i="5"/>
  <c r="AR396" i="5"/>
  <c r="AX565" i="5"/>
  <c r="AX568" i="5" s="1"/>
  <c r="AW569" i="5"/>
  <c r="AP2099" i="5"/>
  <c r="AQ2097" i="5"/>
  <c r="AX2081" i="5"/>
  <c r="AB663" i="5"/>
  <c r="AK1008" i="5"/>
  <c r="AK1005" i="5"/>
  <c r="AK1006" i="5" s="1"/>
  <c r="AL1002" i="5" s="1"/>
  <c r="AC638" i="5"/>
  <c r="AD633" i="5"/>
  <c r="AW47" i="1"/>
  <c r="AV48" i="1"/>
  <c r="AV53" i="1" s="1"/>
  <c r="AR472" i="5"/>
  <c r="AR473" i="5" s="1"/>
  <c r="AX528" i="5"/>
  <c r="AX530" i="5" s="1"/>
  <c r="AY526" i="5" s="1"/>
  <c r="AX529" i="5"/>
  <c r="AI973" i="5"/>
  <c r="AP651" i="5"/>
  <c r="AW1203" i="5"/>
  <c r="AW1205" i="5" s="1"/>
  <c r="AN1362" i="5"/>
  <c r="AN1368" i="5"/>
  <c r="AO1365" i="5" s="1"/>
  <c r="AN1367" i="5"/>
  <c r="AY4" i="5"/>
  <c r="AY4" i="2"/>
  <c r="AQ2212" i="5"/>
  <c r="AQ2215" i="5" s="1"/>
  <c r="AP2217" i="5"/>
  <c r="AX450" i="5"/>
  <c r="AX741" i="5"/>
  <c r="AY739" i="5"/>
  <c r="AR367" i="5"/>
  <c r="AR369" i="5" s="1"/>
  <c r="AX767" i="5"/>
  <c r="AX773" i="5" s="1"/>
  <c r="AX315" i="5"/>
  <c r="Z1809" i="5"/>
  <c r="BA2" i="5"/>
  <c r="BB2" i="1"/>
  <c r="BA5" i="1"/>
  <c r="BA1" i="1"/>
  <c r="BA3" i="1"/>
  <c r="BA2" i="2"/>
  <c r="BA6" i="1"/>
  <c r="AO655" i="5"/>
  <c r="AY1261" i="5"/>
  <c r="AY1255" i="5"/>
  <c r="AY1262" i="5" s="1"/>
  <c r="AH340" i="5"/>
  <c r="AP950" i="5"/>
  <c r="AQ947" i="5" s="1"/>
  <c r="AP952" i="5"/>
  <c r="AI334" i="5"/>
  <c r="AY1535" i="5"/>
  <c r="AZ8" i="2"/>
  <c r="AZ9" i="1"/>
  <c r="AZ9" i="5" s="1"/>
  <c r="AZ8" i="5"/>
  <c r="BA8" i="1"/>
  <c r="AE2127" i="5"/>
  <c r="AY1839" i="5" a="1"/>
  <c r="AY1839" i="5" s="1"/>
  <c r="AY1788" i="5" a="1"/>
  <c r="AY1788" i="5" s="1"/>
  <c r="AY1654" i="5" a="1"/>
  <c r="AY1654" i="5" s="1"/>
  <c r="AY1592" i="5" a="1"/>
  <c r="AY1592" i="5" s="1"/>
  <c r="AY1593" i="5" s="1"/>
  <c r="AY1663" i="5" a="1"/>
  <c r="AY1663" i="5" s="1"/>
  <c r="AY1642" i="5" a="1"/>
  <c r="AY1642" i="5" s="1"/>
  <c r="AY1594" i="5" a="1"/>
  <c r="AY1594" i="5" s="1"/>
  <c r="AY1580" i="5" a="1"/>
  <c r="AY1580" i="5" s="1"/>
  <c r="AY1581" i="5" s="1"/>
  <c r="AY1597" i="5" a="1"/>
  <c r="AY1597" i="5" s="1"/>
  <c r="AY1584" i="5" a="1"/>
  <c r="AY1584" i="5" s="1"/>
  <c r="AY1499" i="5" a="1"/>
  <c r="AY1499" i="5" s="1"/>
  <c r="AY1500" i="5" s="1"/>
  <c r="AY1507" i="5" a="1"/>
  <c r="AY1507" i="5" s="1"/>
  <c r="AY1208" i="5" a="1"/>
  <c r="AY1208" i="5" s="1"/>
  <c r="AY1219" i="5" a="1"/>
  <c r="AY1219" i="5" s="1"/>
  <c r="AY1212" i="5" a="1"/>
  <c r="AY1212" i="5" s="1"/>
  <c r="AY911" i="5" a="1"/>
  <c r="AY911" i="5" s="1"/>
  <c r="AY801" i="5" a="1"/>
  <c r="AY801" i="5" s="1"/>
  <c r="AY661" i="5" a="1"/>
  <c r="AY661" i="5" s="1"/>
  <c r="AY652" i="5" a="1"/>
  <c r="AY652" i="5" s="1"/>
  <c r="AY635" i="5" a="1"/>
  <c r="AY635" i="5" s="1"/>
  <c r="AY620" i="5" a="1"/>
  <c r="AY620" i="5" s="1"/>
  <c r="AY591" i="5" a="1"/>
  <c r="AY591" i="5" s="1"/>
  <c r="AY621" i="5" a="1"/>
  <c r="AY621" i="5" s="1"/>
  <c r="AY610" i="5" a="1"/>
  <c r="AY610" i="5" s="1"/>
  <c r="AY613" i="5" s="1"/>
  <c r="AY611" i="5" a="1"/>
  <c r="AY611" i="5" s="1"/>
  <c r="AY595" i="5" a="1"/>
  <c r="AY595" i="5" s="1"/>
  <c r="AY628" i="5" a="1"/>
  <c r="AY628" i="5" s="1"/>
  <c r="AY629" i="5" s="1"/>
  <c r="AY612" i="5" a="1"/>
  <c r="AY612" i="5" s="1"/>
  <c r="AY616" i="5" a="1"/>
  <c r="AY616" i="5" s="1"/>
  <c r="AY603" i="5" a="1"/>
  <c r="AY603" i="5" s="1"/>
  <c r="AY604" i="5" a="1"/>
  <c r="AY604" i="5" s="1"/>
  <c r="AY605" i="5" a="1"/>
  <c r="AY605" i="5" s="1"/>
  <c r="AY449" i="5" a="1"/>
  <c r="AY449" i="5" s="1"/>
  <c r="AY454" i="5" a="1"/>
  <c r="AY454" i="5" s="1"/>
  <c r="AY532" i="5"/>
  <c r="AY587" i="5" a="1"/>
  <c r="AY587" i="5" s="1"/>
  <c r="AY544" i="5"/>
  <c r="AY491" i="5" a="1"/>
  <c r="AY491" i="5" s="1"/>
  <c r="AY417" i="5" a="1"/>
  <c r="AY417" i="5" s="1"/>
  <c r="AY409" i="5" a="1"/>
  <c r="AY409" i="5" s="1"/>
  <c r="AY402" i="5" a="1"/>
  <c r="AY402" i="5" s="1"/>
  <c r="AY347" i="5" a="1"/>
  <c r="AY347" i="5" s="1"/>
  <c r="AY387" i="5" a="1"/>
  <c r="AY387" i="5" s="1"/>
  <c r="AY395" i="5" a="1"/>
  <c r="AY395" i="5" s="1"/>
  <c r="AY366" i="5" a="1"/>
  <c r="AY366" i="5" s="1"/>
  <c r="AY373" i="5" a="1"/>
  <c r="AY373" i="5" s="1"/>
  <c r="AY379" i="5" a="1"/>
  <c r="AY379" i="5" s="1"/>
  <c r="AY210" i="5" a="1"/>
  <c r="AY210" i="5" s="1"/>
  <c r="AY200" i="5" a="1"/>
  <c r="AY200" i="5" s="1"/>
  <c r="AY191" i="5" a="1"/>
  <c r="AY191" i="5" s="1"/>
  <c r="AY174" i="5" a="1"/>
  <c r="AY174" i="5" s="1"/>
  <c r="AY171" i="5" a="1"/>
  <c r="AY171" i="5" s="1"/>
  <c r="AY167" i="5" a="1"/>
  <c r="AY167" i="5" s="1"/>
  <c r="AY168" i="5" s="1"/>
  <c r="AY177" i="5" a="1"/>
  <c r="AY177" i="5" s="1"/>
  <c r="AY180" i="5" a="1"/>
  <c r="AY180" i="5" s="1"/>
  <c r="AY187" i="5" a="1"/>
  <c r="AY187" i="5" s="1"/>
  <c r="AY211" i="5" a="1"/>
  <c r="AY211" i="5" s="1"/>
  <c r="AY201" i="5" a="1"/>
  <c r="AY201" i="5" s="1"/>
  <c r="AY195" i="5" a="1"/>
  <c r="AY195" i="5" s="1"/>
  <c r="AY115" i="5" a="1"/>
  <c r="AY115" i="5" s="1"/>
  <c r="AY116" i="5" a="1"/>
  <c r="AY116" i="5" s="1"/>
  <c r="AY114" i="5" s="1" a="1"/>
  <c r="AY114" i="5" s="1"/>
  <c r="AY155" i="5" a="1"/>
  <c r="AY155" i="5" s="1"/>
  <c r="AY151" i="5" a="1"/>
  <c r="AY151" i="5" s="1"/>
  <c r="AY117" i="5" a="1"/>
  <c r="AY117" i="5" s="1"/>
  <c r="AY163" i="5" a="1"/>
  <c r="AY163" i="5" s="1"/>
  <c r="AY109" i="5" a="1"/>
  <c r="AY109" i="5" s="1"/>
  <c r="AY110" i="5" a="1"/>
  <c r="AY110" i="5" s="1"/>
  <c r="AY108" i="5" s="1" a="1"/>
  <c r="AY108" i="5" s="1"/>
  <c r="AY111" i="5" a="1"/>
  <c r="AY111" i="5" s="1"/>
  <c r="AI967" i="5"/>
  <c r="AJ964" i="5" s="1"/>
  <c r="AR485" i="5"/>
  <c r="AJ359" i="5"/>
  <c r="AX202" i="5"/>
  <c r="AX212" i="5"/>
  <c r="AX492" i="5"/>
  <c r="AQ369" i="5"/>
  <c r="AX1452" i="5"/>
  <c r="AX1451" i="5"/>
  <c r="AR674" i="5"/>
  <c r="AI986" i="5"/>
  <c r="AI983" i="5"/>
  <c r="AU553" i="5"/>
  <c r="AB828" i="5"/>
  <c r="AB821" i="5" s="1"/>
  <c r="AW292" i="5"/>
  <c r="AW295" i="5"/>
  <c r="AI1382" i="5"/>
  <c r="AI1396" i="5" s="1"/>
  <c r="AI1381" i="5"/>
  <c r="AI1389" i="5" s="1"/>
  <c r="AY1292" i="5"/>
  <c r="AQ2180" i="5"/>
  <c r="AR2175" i="5"/>
  <c r="AR2178" i="5" s="1"/>
  <c r="AX1460" i="5"/>
  <c r="AX1461" i="5"/>
  <c r="AQ1442" i="5"/>
  <c r="AQ1437" i="5" s="1"/>
  <c r="AQ1438" i="5" s="1"/>
  <c r="AR1441" i="5"/>
  <c r="AY1867" i="5" a="1"/>
  <c r="AY1867" i="5" s="1"/>
  <c r="AW1227" i="5"/>
  <c r="AX1227" i="5" s="1"/>
  <c r="AX1051" i="5"/>
  <c r="AM1387" i="5"/>
  <c r="AM1370" i="5"/>
  <c r="AQ444" i="5"/>
  <c r="AR442" i="5"/>
  <c r="AW539" i="5"/>
  <c r="AW543" i="5" s="1"/>
  <c r="AV548" i="5"/>
  <c r="AH992" i="5"/>
  <c r="AI992" i="5"/>
  <c r="AM519" i="5"/>
  <c r="AN512" i="5"/>
  <c r="AN515" i="5" s="1"/>
  <c r="AH1381" i="5"/>
  <c r="AH1389" i="5" s="1"/>
  <c r="AX1258" i="5"/>
  <c r="AW919" i="5"/>
  <c r="AW916" i="5"/>
  <c r="AW923" i="5"/>
  <c r="AY353" i="5"/>
  <c r="AZ102" i="5"/>
  <c r="AZ1873" i="5"/>
  <c r="AZ1870" i="5"/>
  <c r="AY1508" i="5" a="1"/>
  <c r="AY196" i="5"/>
  <c r="AY1209" i="5" a="1"/>
  <c r="AY386" i="5"/>
  <c r="AZ1893" i="5"/>
  <c r="AZ746" i="5"/>
  <c r="AZ97" i="5"/>
  <c r="AZ1879" i="5" a="1"/>
  <c r="AY394" i="5"/>
  <c r="AZ1911" i="5"/>
  <c r="AW1414" i="5"/>
  <c r="AW352" i="5"/>
  <c r="AY617" i="5" a="1"/>
  <c r="AQ2026" i="5" a="1"/>
  <c r="AY365" i="5"/>
  <c r="AY1213" i="5" a="1"/>
  <c r="AY1585" i="5" a="1"/>
  <c r="AY206" i="5" a="1"/>
  <c r="AZ2111" i="5" a="1"/>
  <c r="AS410" i="5" a="1"/>
  <c r="AY332" i="5" a="1"/>
  <c r="AE2125" i="5" a="1"/>
  <c r="AY910" i="5" a="1"/>
  <c r="AY216" i="5" a="1"/>
  <c r="AY1928" i="5"/>
  <c r="AZ159" i="5"/>
  <c r="AZ465" i="5"/>
  <c r="AZ1849" i="5"/>
  <c r="AZ463" i="5"/>
  <c r="AZ1572" i="5"/>
  <c r="AZ1634" i="5"/>
  <c r="AZ1660" i="5"/>
  <c r="AZ1860" i="5"/>
  <c r="AZ69" i="5"/>
  <c r="AZ75" i="5"/>
  <c r="AZ74" i="5"/>
  <c r="AZ126" i="5"/>
  <c r="AZ73" i="5"/>
  <c r="AZ220" i="5"/>
  <c r="AZ224" i="5" s="1" a="1"/>
  <c r="AZ247" i="5"/>
  <c r="AZ243" i="5"/>
  <c r="AZ268" i="5"/>
  <c r="AZ256" i="5"/>
  <c r="AZ228" i="5"/>
  <c r="AZ252" i="5"/>
  <c r="AZ264" i="5"/>
  <c r="AZ273" i="5"/>
  <c r="AZ280" i="5"/>
  <c r="AZ260" i="5"/>
  <c r="AZ277" i="5"/>
  <c r="AZ300" i="5"/>
  <c r="AZ348" i="5"/>
  <c r="AZ326" i="5"/>
  <c r="AZ321" i="5"/>
  <c r="AZ325" i="5"/>
  <c r="AZ322" i="5"/>
  <c r="AZ573" i="5"/>
  <c r="AZ547" i="5"/>
  <c r="AZ577" i="5"/>
  <c r="AZ572" i="5"/>
  <c r="AZ896" i="5"/>
  <c r="AZ1081" i="5"/>
  <c r="AZ1082" i="5" s="1" a="1"/>
  <c r="AZ1077" i="5"/>
  <c r="AZ1076" i="5"/>
  <c r="AZ1072" i="5"/>
  <c r="AZ1073" i="5" s="1" a="1"/>
  <c r="AZ1063" i="5"/>
  <c r="AZ1064" i="5" s="1" a="1"/>
  <c r="AZ1174" i="5"/>
  <c r="AZ1173" i="5" s="1" a="1"/>
  <c r="AZ1185" i="5"/>
  <c r="AZ1181" i="5"/>
  <c r="AZ1177" i="5"/>
  <c r="AZ1153" i="5"/>
  <c r="AZ1154" i="5" s="1" a="1"/>
  <c r="AZ1519" i="5"/>
  <c r="AZ1520" i="5" s="1" a="1"/>
  <c r="AZ1472" i="5"/>
  <c r="AZ1511" i="5"/>
  <c r="AZ1512" i="5" s="1" a="1"/>
  <c r="AZ1447" i="5"/>
  <c r="AZ1471" i="5"/>
  <c r="AZ1456" i="5"/>
  <c r="AZ1531" i="5"/>
  <c r="AZ1482" i="5"/>
  <c r="AZ1552" i="5"/>
  <c r="AZ1631" i="5"/>
  <c r="AZ1557" i="5"/>
  <c r="AZ1645" i="5"/>
  <c r="AZ1564" i="5"/>
  <c r="AZ1539" i="5"/>
  <c r="AZ1657" i="5"/>
  <c r="AZ1698" i="5"/>
  <c r="AZ1648" i="5"/>
  <c r="AZ1857" i="5"/>
  <c r="AZ103" i="5"/>
  <c r="AY800" i="5" a="1"/>
  <c r="AY215" i="5" a="1"/>
  <c r="AY205" i="5" a="1"/>
  <c r="AS403" i="5" a="1"/>
  <c r="AY331" i="5" a="1"/>
  <c r="AY1423" i="5"/>
  <c r="AX580" i="5" a="1"/>
  <c r="AZ98" i="5"/>
  <c r="AX588" i="5" a="1"/>
  <c r="AY1789" i="5" a="1"/>
  <c r="AQ1843" i="5" a="1"/>
  <c r="AY1355" i="5"/>
  <c r="AZ93" i="5"/>
  <c r="AY455" i="5"/>
  <c r="AY192" i="5" a="1"/>
  <c r="AX1515" i="5"/>
  <c r="AY351" i="5"/>
  <c r="AZ2079" i="5" a="1"/>
  <c r="AY1178" i="5" a="1"/>
  <c r="AY1182" i="5" a="1"/>
  <c r="AY490" i="5"/>
  <c r="AZ104" i="5"/>
  <c r="AY1202" i="5" a="1"/>
  <c r="AY1201" i="5" a="1"/>
  <c r="AY1186" i="5" a="1"/>
  <c r="AY448" i="5"/>
  <c r="AZ100" i="5"/>
  <c r="AZ99" i="5"/>
  <c r="AM1980" i="5" a="1"/>
  <c r="AY592" i="5"/>
  <c r="AY1846" i="5" a="1"/>
  <c r="AZ101" i="5"/>
  <c r="AY1598" i="5" a="1"/>
  <c r="AY596" i="5"/>
  <c r="AS2022" i="5" a="1"/>
  <c r="AY1172" i="5" a="1"/>
  <c r="AZ95" i="5"/>
  <c r="AZ94" i="5"/>
  <c r="AY188" i="5" a="1"/>
  <c r="AY372" i="5"/>
  <c r="AY622" i="5" a="1"/>
  <c r="AZ314" i="5" a="1"/>
  <c r="AY1078" i="5" a="1"/>
  <c r="AY378" i="5"/>
  <c r="L1389" i="5"/>
  <c r="AZ96" i="5"/>
  <c r="BA2107" i="5"/>
  <c r="BA750" i="5" a="1"/>
  <c r="AZ232" i="5" a="1"/>
  <c r="AY1263" i="5" l="1"/>
  <c r="AZ232" i="5"/>
  <c r="BA750" i="5"/>
  <c r="BA2116" i="5"/>
  <c r="AY1078" i="5"/>
  <c r="AZ314" i="5"/>
  <c r="AZ315" i="5" s="1"/>
  <c r="AY622" i="5"/>
  <c r="AY374" i="5"/>
  <c r="AY188" i="5"/>
  <c r="AY1172" i="5"/>
  <c r="AS2022" i="5"/>
  <c r="AY1598" i="5"/>
  <c r="AY1846" i="5"/>
  <c r="AM1980" i="5"/>
  <c r="AY1186" i="5"/>
  <c r="AY1201" i="5"/>
  <c r="AY1202" i="5"/>
  <c r="AY1182" i="5"/>
  <c r="AY1178" i="5"/>
  <c r="AZ2079" i="5"/>
  <c r="AY192" i="5"/>
  <c r="AZ105" i="5"/>
  <c r="AQ1843" i="5"/>
  <c r="AY1789" i="5"/>
  <c r="AX588" i="5"/>
  <c r="AX580" i="5"/>
  <c r="AY331" i="5"/>
  <c r="AS403" i="5"/>
  <c r="AS405" i="5" s="1"/>
  <c r="AY205" i="5"/>
  <c r="AY215" i="5"/>
  <c r="AY800" i="5"/>
  <c r="AZ1542" i="5"/>
  <c r="AZ1567" i="5"/>
  <c r="AZ1558" i="5"/>
  <c r="AZ1553" i="5"/>
  <c r="AZ1485" i="5"/>
  <c r="AZ1459" i="5"/>
  <c r="AZ1450" i="5"/>
  <c r="AZ1512" i="5"/>
  <c r="AZ1475" i="5"/>
  <c r="AZ1520" i="5"/>
  <c r="AZ1154" i="5"/>
  <c r="AZ1173" i="5"/>
  <c r="AZ1064" i="5"/>
  <c r="AZ1073" i="5"/>
  <c r="AZ1082" i="5"/>
  <c r="AZ578" i="5"/>
  <c r="AZ574" i="5"/>
  <c r="AZ327" i="5"/>
  <c r="AZ269" i="5"/>
  <c r="AZ283" i="5"/>
  <c r="AZ274" i="5"/>
  <c r="AZ287" i="5"/>
  <c r="AZ261" i="5"/>
  <c r="AZ257" i="5"/>
  <c r="AZ265" i="5"/>
  <c r="AZ248" i="5"/>
  <c r="AZ224" i="5"/>
  <c r="AZ129" i="5"/>
  <c r="AZ1573" i="5"/>
  <c r="AZ470" i="5"/>
  <c r="AZ471" i="5"/>
  <c r="AZ160" i="5"/>
  <c r="AY216" i="5"/>
  <c r="AY910" i="5"/>
  <c r="AE2125" i="5"/>
  <c r="AY332" i="5"/>
  <c r="AS410" i="5"/>
  <c r="AZ2111" i="5"/>
  <c r="AY206" i="5"/>
  <c r="AY1585" i="5"/>
  <c r="AY1213" i="5"/>
  <c r="AQ2026" i="5"/>
  <c r="AY617" i="5"/>
  <c r="AX354" i="5"/>
  <c r="AZ1879" i="5"/>
  <c r="AZ755" i="5"/>
  <c r="AY1209" i="5"/>
  <c r="AY1508" i="5"/>
  <c r="AL1008" i="5"/>
  <c r="AL1005" i="5"/>
  <c r="BA1638" i="5"/>
  <c r="BA1639" i="5" s="1"/>
  <c r="BA1534" i="5"/>
  <c r="BA1427" i="5"/>
  <c r="BA1428" i="5" s="1"/>
  <c r="BA1430" i="5" s="1"/>
  <c r="BA1417" i="5"/>
  <c r="BA1418" i="5" s="1"/>
  <c r="BA1420" i="5" s="1"/>
  <c r="BA1252" i="5"/>
  <c r="BA1234" i="5"/>
  <c r="BA1235" i="5" s="1"/>
  <c r="BA764" i="5"/>
  <c r="BA756" i="5"/>
  <c r="BA757" i="5"/>
  <c r="BA758" i="5"/>
  <c r="BA759" i="5"/>
  <c r="BA760" i="5"/>
  <c r="BA761" i="5"/>
  <c r="BA762" i="5"/>
  <c r="BA763" i="5"/>
  <c r="BA184" i="5"/>
  <c r="BA134" i="5"/>
  <c r="BA135" i="5" s="1"/>
  <c r="BA139" i="5"/>
  <c r="BA140" i="5" s="1"/>
  <c r="BB144" i="5"/>
  <c r="BB145" i="5" s="1"/>
  <c r="BA122" i="5"/>
  <c r="BA123" i="5" s="1"/>
  <c r="BA148" i="5"/>
  <c r="BA1285" i="5"/>
  <c r="BA1288" i="5" s="1"/>
  <c r="BA1045" i="5"/>
  <c r="BA2091" i="5"/>
  <c r="BA2094" i="5" s="1"/>
  <c r="BA1270" i="5"/>
  <c r="BA1273" i="5" s="1"/>
  <c r="AK1011" i="5"/>
  <c r="AL1004" i="5"/>
  <c r="BC788" i="5"/>
  <c r="BB790" i="5"/>
  <c r="AS1276" i="5"/>
  <c r="AR1278" i="5"/>
  <c r="AP505" i="5"/>
  <c r="AP508" i="5" s="1"/>
  <c r="AP518" i="5" s="1"/>
  <c r="AY1568" i="5"/>
  <c r="AO1362" i="5"/>
  <c r="AO1368" i="5"/>
  <c r="AP1365" i="5" s="1"/>
  <c r="AO1367" i="5"/>
  <c r="AY1543" i="5"/>
  <c r="AW924" i="5"/>
  <c r="AW913" i="5" s="1"/>
  <c r="AI994" i="5"/>
  <c r="AJ969" i="5"/>
  <c r="AJ966" i="5"/>
  <c r="AJ330" i="5"/>
  <c r="AI335" i="5"/>
  <c r="AI337" i="5"/>
  <c r="AI338" i="5"/>
  <c r="AI341" i="5" s="1"/>
  <c r="AC659" i="5"/>
  <c r="AB664" i="5"/>
  <c r="AB666" i="5"/>
  <c r="AZ1277" i="5"/>
  <c r="AX916" i="5"/>
  <c r="AX919" i="5"/>
  <c r="AX923" i="5"/>
  <c r="AY767" i="5"/>
  <c r="AY773" i="5" s="1"/>
  <c r="AR494" i="5"/>
  <c r="AR496" i="5" s="1"/>
  <c r="AY1237" i="5"/>
  <c r="AT380" i="5"/>
  <c r="AT382" i="5" s="1"/>
  <c r="AF897" i="5"/>
  <c r="AY284" i="5"/>
  <c r="AY291" i="5"/>
  <c r="AN1395" i="5"/>
  <c r="AN1397" i="5" s="1"/>
  <c r="AN1366" i="5"/>
  <c r="AN1386" i="5" s="1"/>
  <c r="AN1390" i="5" s="1"/>
  <c r="AY492" i="5"/>
  <c r="AS1441" i="5"/>
  <c r="AR1442" i="5"/>
  <c r="AR1437" i="5" s="1"/>
  <c r="AI984" i="5"/>
  <c r="AJ981" i="5" s="1"/>
  <c r="AY541" i="5"/>
  <c r="AY552" i="5" s="1"/>
  <c r="AY542" i="5"/>
  <c r="AQ950" i="5"/>
  <c r="AR947" i="5" s="1"/>
  <c r="AQ952" i="5"/>
  <c r="AS367" i="5"/>
  <c r="AS369" i="5" s="1"/>
  <c r="AS382" i="5"/>
  <c r="AZ416" i="5"/>
  <c r="AY772" i="5"/>
  <c r="AX774" i="5"/>
  <c r="AY751" i="5" s="1"/>
  <c r="BA1400" i="5"/>
  <c r="BB1401" i="5"/>
  <c r="BA1402" i="5"/>
  <c r="AX1220" i="5"/>
  <c r="AX806" i="5"/>
  <c r="AX809" i="5"/>
  <c r="BC2" i="1"/>
  <c r="BB5" i="1"/>
  <c r="BB1" i="1"/>
  <c r="BB3" i="1"/>
  <c r="BB2" i="5"/>
  <c r="BB2" i="2"/>
  <c r="BB6" i="1"/>
  <c r="AS485" i="5"/>
  <c r="AS486" i="5" s="1"/>
  <c r="AS674" i="5"/>
  <c r="AW1228" i="5"/>
  <c r="AR2097" i="5"/>
  <c r="AQ2099" i="5"/>
  <c r="AX1228" i="5"/>
  <c r="AV804" i="5"/>
  <c r="AZ1243" i="5"/>
  <c r="AZ1240" i="5"/>
  <c r="AR653" i="5"/>
  <c r="AS650" i="5"/>
  <c r="AS654" i="5" a="1"/>
  <c r="AS654" i="5" s="1"/>
  <c r="AS1291" i="5"/>
  <c r="AR1293" i="5"/>
  <c r="AY288" i="5"/>
  <c r="AB2247" i="5"/>
  <c r="AC2245" i="5" s="1"/>
  <c r="AY2081" i="5"/>
  <c r="AR486" i="5"/>
  <c r="AQ1046" i="5"/>
  <c r="AR1042" i="5" s="1"/>
  <c r="AQ1048" i="5"/>
  <c r="AY528" i="5"/>
  <c r="AY529" i="5"/>
  <c r="AY741" i="5"/>
  <c r="AZ739" i="5"/>
  <c r="AO512" i="5"/>
  <c r="AO515" i="5" s="1"/>
  <c r="AN519" i="5"/>
  <c r="AY1258" i="5"/>
  <c r="AX292" i="5"/>
  <c r="AX295" i="5"/>
  <c r="AZ1261" i="5"/>
  <c r="AZ1255" i="5"/>
  <c r="AZ1262" i="5" s="1"/>
  <c r="AW810" i="5"/>
  <c r="AW803" i="5" s="1"/>
  <c r="AC427" i="5"/>
  <c r="AB432" i="5"/>
  <c r="AY450" i="5"/>
  <c r="AZ4" i="5"/>
  <c r="AZ4" i="2"/>
  <c r="AS551" i="5"/>
  <c r="AS554" i="5" s="1"/>
  <c r="AR556" i="5"/>
  <c r="AY1452" i="5"/>
  <c r="AY1451" i="5"/>
  <c r="AC851" i="5"/>
  <c r="AB856" i="5"/>
  <c r="Z1810" i="5"/>
  <c r="AA1806" i="5"/>
  <c r="AY202" i="5"/>
  <c r="AR2180" i="5"/>
  <c r="AS2175" i="5"/>
  <c r="AS2178" i="5" s="1"/>
  <c r="AY212" i="5"/>
  <c r="AZ1839" i="5" a="1"/>
  <c r="AZ1839" i="5" s="1"/>
  <c r="AZ1663" i="5" a="1"/>
  <c r="AZ1663" i="5" s="1"/>
  <c r="AZ1592" i="5" a="1"/>
  <c r="AZ1592" i="5" s="1"/>
  <c r="AZ1593" i="5" s="1"/>
  <c r="AZ1642" i="5" a="1"/>
  <c r="AZ1642" i="5" s="1"/>
  <c r="AZ1594" i="5" a="1"/>
  <c r="AZ1594" i="5" s="1"/>
  <c r="AZ1580" i="5" a="1"/>
  <c r="AZ1580" i="5" s="1"/>
  <c r="AZ1581" i="5" s="1"/>
  <c r="AZ1597" i="5" a="1"/>
  <c r="AZ1597" i="5" s="1"/>
  <c r="AZ1788" i="5" a="1"/>
  <c r="AZ1788" i="5" s="1"/>
  <c r="AZ1584" i="5" a="1"/>
  <c r="AZ1584" i="5" s="1"/>
  <c r="AZ1654" i="5" a="1"/>
  <c r="AZ1654" i="5" s="1"/>
  <c r="AZ1507" i="5" a="1"/>
  <c r="AZ1507" i="5" s="1"/>
  <c r="AZ1499" i="5" a="1"/>
  <c r="AZ1499" i="5" s="1"/>
  <c r="AZ1500" i="5" s="1"/>
  <c r="AZ1208" i="5" a="1"/>
  <c r="AZ1208" i="5" s="1"/>
  <c r="AZ1219" i="5" a="1"/>
  <c r="AZ1219" i="5" s="1"/>
  <c r="AZ1212" i="5" a="1"/>
  <c r="AZ1212" i="5" s="1"/>
  <c r="AZ911" i="5" a="1"/>
  <c r="AZ911" i="5" s="1"/>
  <c r="AZ801" i="5" a="1"/>
  <c r="AZ801" i="5" s="1"/>
  <c r="AZ661" i="5" a="1"/>
  <c r="AZ661" i="5" s="1"/>
  <c r="AZ652" i="5" a="1"/>
  <c r="AZ652" i="5" s="1"/>
  <c r="AZ635" i="5" a="1"/>
  <c r="AZ635" i="5" s="1"/>
  <c r="AZ620" i="5" a="1"/>
  <c r="AZ620" i="5" s="1"/>
  <c r="AZ591" i="5" a="1"/>
  <c r="AZ591" i="5" s="1"/>
  <c r="AZ621" i="5" a="1"/>
  <c r="AZ621" i="5" s="1"/>
  <c r="AZ610" i="5" a="1"/>
  <c r="AZ610" i="5" s="1"/>
  <c r="AZ611" i="5" a="1"/>
  <c r="AZ611" i="5" s="1"/>
  <c r="AZ595" i="5" a="1"/>
  <c r="AZ595" i="5" s="1"/>
  <c r="AZ628" i="5" a="1"/>
  <c r="AZ628" i="5" s="1"/>
  <c r="AZ629" i="5" s="1"/>
  <c r="AZ612" i="5" a="1"/>
  <c r="AZ612" i="5" s="1"/>
  <c r="AZ616" i="5" a="1"/>
  <c r="AZ616" i="5" s="1"/>
  <c r="AZ603" i="5" a="1"/>
  <c r="AZ603" i="5" s="1"/>
  <c r="AZ604" i="5" a="1"/>
  <c r="AZ604" i="5" s="1"/>
  <c r="AZ605" i="5" a="1"/>
  <c r="AZ605" i="5" s="1"/>
  <c r="AZ587" i="5" a="1"/>
  <c r="AZ587" i="5" s="1"/>
  <c r="AZ532" i="5"/>
  <c r="AZ544" i="5"/>
  <c r="AZ491" i="5" a="1"/>
  <c r="AZ491" i="5" s="1"/>
  <c r="AZ449" i="5" a="1"/>
  <c r="AZ449" i="5" s="1"/>
  <c r="AZ417" i="5" a="1"/>
  <c r="AZ417" i="5" s="1"/>
  <c r="AZ409" i="5" a="1"/>
  <c r="AZ409" i="5" s="1"/>
  <c r="AZ395" i="5" a="1"/>
  <c r="AZ395" i="5" s="1"/>
  <c r="AZ402" i="5" a="1"/>
  <c r="AZ402" i="5" s="1"/>
  <c r="AZ347" i="5" a="1"/>
  <c r="AZ347" i="5" s="1"/>
  <c r="AZ387" i="5" a="1"/>
  <c r="AZ387" i="5" s="1"/>
  <c r="AZ366" i="5" a="1"/>
  <c r="AZ366" i="5" s="1"/>
  <c r="AZ373" i="5" a="1"/>
  <c r="AZ373" i="5" s="1"/>
  <c r="AZ379" i="5" a="1"/>
  <c r="AZ379" i="5" s="1"/>
  <c r="AZ454" i="5" a="1"/>
  <c r="AZ454" i="5" s="1"/>
  <c r="AZ174" i="5" a="1"/>
  <c r="AZ174" i="5" s="1"/>
  <c r="AZ171" i="5" a="1"/>
  <c r="AZ171" i="5" s="1"/>
  <c r="AZ167" i="5" a="1"/>
  <c r="AZ167" i="5" s="1"/>
  <c r="AZ168" i="5" s="1"/>
  <c r="AZ163" i="5" a="1"/>
  <c r="AZ163" i="5" s="1"/>
  <c r="AZ180" i="5" a="1"/>
  <c r="AZ180" i="5" s="1"/>
  <c r="AZ187" i="5" a="1"/>
  <c r="AZ187" i="5" s="1"/>
  <c r="AZ211" i="5" a="1"/>
  <c r="AZ211" i="5" s="1"/>
  <c r="AZ201" i="5" a="1"/>
  <c r="AZ201" i="5" s="1"/>
  <c r="AZ195" i="5" a="1"/>
  <c r="AZ195" i="5" s="1"/>
  <c r="AZ210" i="5" a="1"/>
  <c r="AZ210" i="5" s="1"/>
  <c r="AZ200" i="5" a="1"/>
  <c r="AZ200" i="5" s="1"/>
  <c r="AZ116" i="5" a="1"/>
  <c r="AZ116" i="5" s="1"/>
  <c r="AZ114" i="5" s="1" a="1"/>
  <c r="AZ114" i="5" s="1"/>
  <c r="AZ155" i="5" a="1"/>
  <c r="AZ155" i="5" s="1"/>
  <c r="AZ151" i="5" a="1"/>
  <c r="AZ151" i="5" s="1"/>
  <c r="AZ117" i="5" a="1"/>
  <c r="AZ117" i="5" s="1"/>
  <c r="AZ191" i="5" a="1"/>
  <c r="AZ191" i="5" s="1"/>
  <c r="AZ109" i="5" a="1"/>
  <c r="AZ109" i="5" s="1"/>
  <c r="AZ110" i="5" a="1"/>
  <c r="AZ110" i="5" s="1"/>
  <c r="AZ108" i="5" s="1" a="1"/>
  <c r="AZ108" i="5" s="1"/>
  <c r="AZ111" i="5" a="1"/>
  <c r="AZ111" i="5" s="1"/>
  <c r="AZ177" i="5" a="1"/>
  <c r="AZ177" i="5" s="1"/>
  <c r="AZ115" i="5" a="1"/>
  <c r="AZ115" i="5" s="1"/>
  <c r="AW296" i="5"/>
  <c r="BA6" i="5"/>
  <c r="BA989" i="5" s="1"/>
  <c r="BA6" i="2"/>
  <c r="AS472" i="5"/>
  <c r="AS473" i="5" s="1"/>
  <c r="AZ1535" i="5"/>
  <c r="AJ1382" i="5"/>
  <c r="AJ1396" i="5" s="1"/>
  <c r="AK1388" i="5"/>
  <c r="AK1378" i="5"/>
  <c r="AY1051" i="5"/>
  <c r="AQ1026" i="5"/>
  <c r="AR1022" i="5" s="1"/>
  <c r="AQ1028" i="5"/>
  <c r="AB2203" i="5"/>
  <c r="AB2193" i="5"/>
  <c r="AC2190" i="5" s="1"/>
  <c r="AR412" i="5"/>
  <c r="AV553" i="5"/>
  <c r="AZ1292" i="5"/>
  <c r="BA1292" i="5" s="1"/>
  <c r="AF2124" i="5"/>
  <c r="AE2129" i="5"/>
  <c r="AR2212" i="5"/>
  <c r="AR2215" i="5" s="1"/>
  <c r="AQ2217" i="5"/>
  <c r="AY565" i="5"/>
  <c r="AY568" i="5" s="1"/>
  <c r="AX569" i="5"/>
  <c r="AV64" i="1"/>
  <c r="AU66" i="1"/>
  <c r="AU68" i="1" s="1"/>
  <c r="AL1375" i="5"/>
  <c r="AL1376" i="5"/>
  <c r="AM1373" i="5" s="1"/>
  <c r="AL1374" i="5"/>
  <c r="AY1244" i="5"/>
  <c r="AZ1244" i="5" s="1"/>
  <c r="AY1461" i="5"/>
  <c r="AY1460" i="5"/>
  <c r="AY1226" i="5"/>
  <c r="AY1223" i="5"/>
  <c r="BA8" i="2"/>
  <c r="BA8" i="5"/>
  <c r="BA9" i="1"/>
  <c r="BA9" i="5" s="1"/>
  <c r="BB8" i="1"/>
  <c r="BA3" i="5"/>
  <c r="BA3" i="2"/>
  <c r="BA4" i="1"/>
  <c r="AX47" i="1"/>
  <c r="AW48" i="1"/>
  <c r="AW53" i="1" s="1"/>
  <c r="AR398" i="5"/>
  <c r="AS396" i="5"/>
  <c r="AB2159" i="5"/>
  <c r="AC2156" i="5" s="1"/>
  <c r="AC936" i="5"/>
  <c r="AS388" i="5"/>
  <c r="AS390" i="5" s="1"/>
  <c r="AX2112" i="5"/>
  <c r="AW2113" i="5"/>
  <c r="AY130" i="5"/>
  <c r="AY1476" i="5"/>
  <c r="AY1477" i="5"/>
  <c r="AK1013" i="5"/>
  <c r="AB822" i="5"/>
  <c r="AC818" i="5" s="1"/>
  <c r="AX539" i="5"/>
  <c r="AX543" i="5" s="1"/>
  <c r="AW548" i="5"/>
  <c r="AS442" i="5"/>
  <c r="AR444" i="5"/>
  <c r="BA1" i="5"/>
  <c r="BA1" i="2"/>
  <c r="AD636" i="5"/>
  <c r="AD637" i="5" s="1"/>
  <c r="AV920" i="5"/>
  <c r="AV914" i="5"/>
  <c r="AR390" i="5"/>
  <c r="AY1486" i="5"/>
  <c r="AY1487" i="5"/>
  <c r="AW357" i="5"/>
  <c r="AC837" i="5"/>
  <c r="AB842" i="5"/>
  <c r="AY530" i="5"/>
  <c r="AZ526" i="5" s="1"/>
  <c r="AK358" i="5"/>
  <c r="AK359" i="5" s="1"/>
  <c r="AK361" i="5" s="1"/>
  <c r="AJ361" i="5"/>
  <c r="AZ1867" i="5" a="1"/>
  <c r="AZ1867" i="5" s="1"/>
  <c r="BA5" i="2"/>
  <c r="BA5" i="5"/>
  <c r="AN1387" i="5"/>
  <c r="AN1370" i="5"/>
  <c r="AZ2098" i="5"/>
  <c r="BA2098" i="5" s="1"/>
  <c r="AZ1044" i="5"/>
  <c r="AZ1052" i="5"/>
  <c r="AF883" i="5"/>
  <c r="AS436" i="5"/>
  <c r="AS438" i="5" s="1"/>
  <c r="AW752" i="5"/>
  <c r="AY1403" i="5"/>
  <c r="AP655" i="5"/>
  <c r="BA1893" i="5"/>
  <c r="BA97" i="5"/>
  <c r="AZ1789" i="5" a="1"/>
  <c r="AZ622" i="5" a="1"/>
  <c r="AZ206" i="5" a="1"/>
  <c r="AG2001" i="5" a="1"/>
  <c r="AZ1078" i="5" a="1"/>
  <c r="BA1911" i="5"/>
  <c r="AZ394" i="5"/>
  <c r="AZ1585" i="5" a="1"/>
  <c r="AZ196" i="5"/>
  <c r="AX1414" i="5"/>
  <c r="AX352" i="5"/>
  <c r="BA2079" i="5" a="1"/>
  <c r="AZ351" i="5"/>
  <c r="AZ215" i="5" a="1"/>
  <c r="AR2026" i="5" a="1"/>
  <c r="AZ378" i="5"/>
  <c r="AZ1508" i="5" a="1"/>
  <c r="AZ596" i="5"/>
  <c r="AZ205" i="5" a="1"/>
  <c r="BA314" i="5" a="1"/>
  <c r="BA103" i="5"/>
  <c r="BA98" i="5"/>
  <c r="AZ353" i="5"/>
  <c r="AZ1209" i="5" a="1"/>
  <c r="AZ332" i="5" a="1"/>
  <c r="BA93" i="5"/>
  <c r="AZ386" i="5"/>
  <c r="BB2107" i="5"/>
  <c r="BB750" i="5" a="1"/>
  <c r="AZ617" i="5" a="1"/>
  <c r="AY606" i="5" a="1"/>
  <c r="AR1843" i="5" a="1"/>
  <c r="AZ365" i="5"/>
  <c r="AZ1213" i="5" a="1"/>
  <c r="AZ606" i="5" a="1"/>
  <c r="AZ331" i="5" a="1"/>
  <c r="BA104" i="5"/>
  <c r="AZ372" i="5"/>
  <c r="AZ910" i="5" a="1"/>
  <c r="AZ455" i="5"/>
  <c r="AZ192" i="5" a="1"/>
  <c r="AT2022" i="5" a="1"/>
  <c r="BA100" i="5"/>
  <c r="BA99" i="5"/>
  <c r="AZ800" i="5" a="1"/>
  <c r="BA95" i="5"/>
  <c r="BA94" i="5"/>
  <c r="AZ1928" i="5"/>
  <c r="AZ1201" i="5" a="1"/>
  <c r="BA102" i="5"/>
  <c r="AZ216" i="5" a="1"/>
  <c r="AZ1178" i="5" a="1"/>
  <c r="BA1879" i="5" a="1"/>
  <c r="AZ1846" i="5" a="1"/>
  <c r="AT403" i="5" a="1"/>
  <c r="AZ1182" i="5" a="1"/>
  <c r="BA101" i="5"/>
  <c r="AZ1423" i="5"/>
  <c r="AY588" i="5" a="1"/>
  <c r="BA1873" i="5"/>
  <c r="BA1870" i="5"/>
  <c r="BA2111" i="5" a="1"/>
  <c r="AZ1186" i="5" a="1"/>
  <c r="BA96" i="5"/>
  <c r="AZ1355" i="5"/>
  <c r="AZ1202" i="5" a="1"/>
  <c r="AY580" i="5" a="1"/>
  <c r="AZ1598" i="5" a="1"/>
  <c r="AZ1172" i="5" a="1"/>
  <c r="AT410" i="5" a="1"/>
  <c r="BA746" i="5"/>
  <c r="AZ490" i="5"/>
  <c r="AY1515" i="5"/>
  <c r="AZ188" i="5" a="1"/>
  <c r="BA1572" i="5"/>
  <c r="BA1634" i="5"/>
  <c r="BA1660" i="5"/>
  <c r="BA1860" i="5"/>
  <c r="BA465" i="5"/>
  <c r="BA1849" i="5"/>
  <c r="BA463" i="5"/>
  <c r="BA159" i="5"/>
  <c r="BA73" i="5"/>
  <c r="BA75" i="5"/>
  <c r="BA74" i="5"/>
  <c r="BA69" i="5"/>
  <c r="BA126" i="5"/>
  <c r="BA277" i="5"/>
  <c r="BA220" i="5"/>
  <c r="BA224" i="5" s="1" a="1"/>
  <c r="BA247" i="5"/>
  <c r="BA243" i="5"/>
  <c r="BA268" i="5"/>
  <c r="BA256" i="5"/>
  <c r="BA228" i="5"/>
  <c r="BA252" i="5"/>
  <c r="BA264" i="5"/>
  <c r="BA273" i="5"/>
  <c r="BA280" i="5"/>
  <c r="BA260" i="5"/>
  <c r="BA300" i="5"/>
  <c r="BA348" i="5"/>
  <c r="BA326" i="5"/>
  <c r="BA321" i="5"/>
  <c r="BA325" i="5"/>
  <c r="BA322" i="5"/>
  <c r="BA573" i="5"/>
  <c r="BA547" i="5"/>
  <c r="BA577" i="5"/>
  <c r="BA572" i="5"/>
  <c r="BA896" i="5"/>
  <c r="BA1081" i="5"/>
  <c r="BA1082" i="5" s="1" a="1"/>
  <c r="BA1077" i="5"/>
  <c r="BA1076" i="5"/>
  <c r="BA1072" i="5"/>
  <c r="BA1073" i="5" s="1" a="1"/>
  <c r="BA1153" i="5"/>
  <c r="BA1154" i="5" s="1" a="1"/>
  <c r="BA1063" i="5"/>
  <c r="BA1064" i="5" s="1" a="1"/>
  <c r="BA1174" i="5"/>
  <c r="BA1173" i="5" s="1" a="1"/>
  <c r="BA1185" i="5"/>
  <c r="BA1181" i="5"/>
  <c r="BA1177" i="5"/>
  <c r="BA1447" i="5"/>
  <c r="BA1482" i="5"/>
  <c r="BA1456" i="5"/>
  <c r="BA1552" i="5"/>
  <c r="BA1519" i="5"/>
  <c r="BA1520" i="5" s="1" a="1"/>
  <c r="BA1471" i="5"/>
  <c r="BA1511" i="5"/>
  <c r="BA1512" i="5" s="1" a="1"/>
  <c r="BA1472" i="5"/>
  <c r="BA1531" i="5"/>
  <c r="BA1539" i="5"/>
  <c r="BA1631" i="5"/>
  <c r="BA1557" i="5"/>
  <c r="BA1564" i="5"/>
  <c r="BA1645" i="5"/>
  <c r="BA1657" i="5"/>
  <c r="BA1698" i="5"/>
  <c r="BA1648" i="5"/>
  <c r="BA1857" i="5"/>
  <c r="L1437" i="5"/>
  <c r="AZ448" i="5"/>
  <c r="AZ592" i="5"/>
  <c r="BA232" i="5" a="1"/>
  <c r="AJ1381" i="5" l="1"/>
  <c r="AJ1389" i="5" s="1"/>
  <c r="BA232" i="5"/>
  <c r="L1438" i="5"/>
  <c r="BA1567" i="5"/>
  <c r="BA1558" i="5"/>
  <c r="BA1542" i="5"/>
  <c r="BA1475" i="5"/>
  <c r="BA1512" i="5"/>
  <c r="BA1520" i="5"/>
  <c r="BA1553" i="5"/>
  <c r="BA1459" i="5"/>
  <c r="BA1485" i="5"/>
  <c r="BA1450" i="5"/>
  <c r="BA1173" i="5"/>
  <c r="BA1064" i="5"/>
  <c r="BA1154" i="5"/>
  <c r="BA1073" i="5"/>
  <c r="BA1082" i="5"/>
  <c r="BA578" i="5"/>
  <c r="BA574" i="5"/>
  <c r="BA327" i="5"/>
  <c r="BA269" i="5"/>
  <c r="BA283" i="5"/>
  <c r="BA274" i="5"/>
  <c r="BA287" i="5"/>
  <c r="BA261" i="5"/>
  <c r="BA257" i="5"/>
  <c r="BA265" i="5"/>
  <c r="BA248" i="5"/>
  <c r="BA224" i="5"/>
  <c r="BA288" i="5"/>
  <c r="BA129" i="5"/>
  <c r="BA160" i="5"/>
  <c r="BA470" i="5"/>
  <c r="BA471" i="5"/>
  <c r="BA1573" i="5"/>
  <c r="AZ188" i="5"/>
  <c r="BA755" i="5"/>
  <c r="AT410" i="5"/>
  <c r="AZ1172" i="5"/>
  <c r="AZ1598" i="5"/>
  <c r="AY580" i="5"/>
  <c r="AZ1202" i="5"/>
  <c r="AZ1186" i="5"/>
  <c r="BA2111" i="5"/>
  <c r="AY588" i="5"/>
  <c r="AZ1182" i="5"/>
  <c r="AT403" i="5"/>
  <c r="AT405" i="5" s="1"/>
  <c r="AZ1846" i="5"/>
  <c r="BA1879" i="5"/>
  <c r="AZ1178" i="5"/>
  <c r="AZ216" i="5"/>
  <c r="AZ1201" i="5"/>
  <c r="AZ800" i="5"/>
  <c r="AT2022" i="5"/>
  <c r="AZ192" i="5"/>
  <c r="AZ910" i="5"/>
  <c r="AZ374" i="5"/>
  <c r="AZ331" i="5"/>
  <c r="AZ606" i="5"/>
  <c r="AZ1213" i="5"/>
  <c r="AR1843" i="5"/>
  <c r="AY606" i="5"/>
  <c r="AZ617" i="5"/>
  <c r="BB750" i="5"/>
  <c r="BB2116" i="5"/>
  <c r="BA105" i="5"/>
  <c r="AZ332" i="5"/>
  <c r="AZ1209" i="5"/>
  <c r="BA314" i="5"/>
  <c r="AZ205" i="5"/>
  <c r="AZ1508" i="5"/>
  <c r="AR2026" i="5"/>
  <c r="AZ215" i="5"/>
  <c r="BA2079" i="5"/>
  <c r="AY354" i="5"/>
  <c r="AZ1585" i="5"/>
  <c r="AZ1078" i="5"/>
  <c r="AG2001" i="5"/>
  <c r="AZ206" i="5"/>
  <c r="AZ622" i="5"/>
  <c r="AZ1789" i="5"/>
  <c r="AV66" i="1"/>
  <c r="AV68" i="1" s="1"/>
  <c r="AW64" i="1"/>
  <c r="AX296" i="5"/>
  <c r="AS2097" i="5"/>
  <c r="AR2099" i="5"/>
  <c r="AR1438" i="5"/>
  <c r="AL1013" i="5"/>
  <c r="AY806" i="5"/>
  <c r="AY809" i="5"/>
  <c r="BA1839" i="5" a="1"/>
  <c r="BA1839" i="5" s="1"/>
  <c r="BA1663" i="5" a="1"/>
  <c r="BA1663" i="5" s="1"/>
  <c r="BA1654" i="5" a="1"/>
  <c r="BA1654" i="5" s="1"/>
  <c r="BA1642" i="5" a="1"/>
  <c r="BA1642" i="5" s="1"/>
  <c r="BA1594" i="5" a="1"/>
  <c r="BA1594" i="5" s="1"/>
  <c r="BA1580" i="5" a="1"/>
  <c r="BA1580" i="5" s="1"/>
  <c r="BA1581" i="5" s="1"/>
  <c r="BA1597" i="5" a="1"/>
  <c r="BA1597" i="5" s="1"/>
  <c r="BA1584" i="5" a="1"/>
  <c r="BA1584" i="5" s="1"/>
  <c r="BA1788" i="5" a="1"/>
  <c r="BA1788" i="5" s="1"/>
  <c r="BA1507" i="5" a="1"/>
  <c r="BA1507" i="5" s="1"/>
  <c r="BA1592" i="5" a="1"/>
  <c r="BA1592" i="5" s="1"/>
  <c r="BA1593" i="5" s="1"/>
  <c r="BA1499" i="5" a="1"/>
  <c r="BA1499" i="5" s="1"/>
  <c r="BA1500" i="5" s="1"/>
  <c r="BA1208" i="5" a="1"/>
  <c r="BA1208" i="5" s="1"/>
  <c r="BA1219" i="5" a="1"/>
  <c r="BA1219" i="5" s="1"/>
  <c r="BA1212" i="5" a="1"/>
  <c r="BA1212" i="5" s="1"/>
  <c r="BA911" i="5" a="1"/>
  <c r="BA911" i="5" s="1"/>
  <c r="BA801" i="5" a="1"/>
  <c r="BA801" i="5" s="1"/>
  <c r="BA635" i="5" a="1"/>
  <c r="BA635" i="5" s="1"/>
  <c r="BA652" i="5" a="1"/>
  <c r="BA652" i="5" s="1"/>
  <c r="BA620" i="5" a="1"/>
  <c r="BA620" i="5" s="1"/>
  <c r="BA591" i="5" a="1"/>
  <c r="BA591" i="5" s="1"/>
  <c r="BA621" i="5" a="1"/>
  <c r="BA621" i="5" s="1"/>
  <c r="BA610" i="5" a="1"/>
  <c r="BA610" i="5" s="1"/>
  <c r="BA613" i="5" s="1"/>
  <c r="BA611" i="5" a="1"/>
  <c r="BA611" i="5" s="1"/>
  <c r="BA595" i="5" a="1"/>
  <c r="BA595" i="5" s="1"/>
  <c r="BA628" i="5" a="1"/>
  <c r="BA628" i="5" s="1"/>
  <c r="BA629" i="5" s="1"/>
  <c r="BA612" i="5" a="1"/>
  <c r="BA612" i="5" s="1"/>
  <c r="BA616" i="5" a="1"/>
  <c r="BA616" i="5" s="1"/>
  <c r="BA603" i="5" a="1"/>
  <c r="BA603" i="5" s="1"/>
  <c r="BA661" i="5" a="1"/>
  <c r="BA661" i="5" s="1"/>
  <c r="BA604" i="5" a="1"/>
  <c r="BA604" i="5" s="1"/>
  <c r="BA605" i="5" a="1"/>
  <c r="BA605" i="5" s="1"/>
  <c r="BA587" i="5" a="1"/>
  <c r="BA587" i="5" s="1"/>
  <c r="BA532" i="5"/>
  <c r="BA491" i="5" a="1"/>
  <c r="BA491" i="5" s="1"/>
  <c r="BA544" i="5"/>
  <c r="BA449" i="5" a="1"/>
  <c r="BA449" i="5" s="1"/>
  <c r="BA454" i="5" a="1"/>
  <c r="BA454" i="5" s="1"/>
  <c r="BA409" i="5" a="1"/>
  <c r="BA409" i="5" s="1"/>
  <c r="BA395" i="5" a="1"/>
  <c r="BA395" i="5" s="1"/>
  <c r="BA402" i="5" a="1"/>
  <c r="BA402" i="5" s="1"/>
  <c r="BA366" i="5" a="1"/>
  <c r="BA366" i="5" s="1"/>
  <c r="BA373" i="5" a="1"/>
  <c r="BA373" i="5" s="1"/>
  <c r="BA379" i="5" a="1"/>
  <c r="BA379" i="5" s="1"/>
  <c r="BA417" i="5" a="1"/>
  <c r="BA417" i="5" s="1"/>
  <c r="BA347" i="5" a="1"/>
  <c r="BA347" i="5" s="1"/>
  <c r="BA191" i="5" a="1"/>
  <c r="BA191" i="5" s="1"/>
  <c r="BA177" i="5" a="1"/>
  <c r="BA177" i="5" s="1"/>
  <c r="BA180" i="5" a="1"/>
  <c r="BA180" i="5" s="1"/>
  <c r="BA187" i="5" a="1"/>
  <c r="BA187" i="5" s="1"/>
  <c r="BA211" i="5" a="1"/>
  <c r="BA211" i="5" s="1"/>
  <c r="BA201" i="5" a="1"/>
  <c r="BA201" i="5" s="1"/>
  <c r="BA195" i="5" a="1"/>
  <c r="BA195" i="5" s="1"/>
  <c r="BA210" i="5" a="1"/>
  <c r="BA210" i="5" s="1"/>
  <c r="BA200" i="5" a="1"/>
  <c r="BA200" i="5" s="1"/>
  <c r="BA387" i="5" a="1"/>
  <c r="BA387" i="5" s="1"/>
  <c r="BA163" i="5" a="1"/>
  <c r="BA163" i="5" s="1"/>
  <c r="BA109" i="5" a="1"/>
  <c r="BA109" i="5" s="1"/>
  <c r="BA110" i="5" a="1"/>
  <c r="BA110" i="5" s="1"/>
  <c r="BA108" i="5" s="1" a="1"/>
  <c r="BA108" i="5" s="1"/>
  <c r="BA111" i="5" a="1"/>
  <c r="BA111" i="5" s="1"/>
  <c r="BA167" i="5" a="1"/>
  <c r="BA167" i="5" s="1"/>
  <c r="BA168" i="5" s="1"/>
  <c r="BA174" i="5" a="1"/>
  <c r="BA174" i="5" s="1"/>
  <c r="BA115" i="5" a="1"/>
  <c r="BA115" i="5" s="1"/>
  <c r="BA116" i="5" a="1"/>
  <c r="BA116" i="5" s="1"/>
  <c r="BA114" i="5" s="1" a="1"/>
  <c r="BA114" i="5" s="1"/>
  <c r="BA171" i="5" a="1"/>
  <c r="BA171" i="5" s="1"/>
  <c r="BA155" i="5" a="1"/>
  <c r="BA155" i="5" s="1"/>
  <c r="BA151" i="5" a="1"/>
  <c r="BA151" i="5" s="1"/>
  <c r="BA117" i="5" a="1"/>
  <c r="BA117" i="5" s="1"/>
  <c r="AR1028" i="5"/>
  <c r="AR1026" i="5"/>
  <c r="AZ450" i="5"/>
  <c r="AT1291" i="5"/>
  <c r="AS1293" i="5"/>
  <c r="AX924" i="5"/>
  <c r="AX913" i="5" s="1"/>
  <c r="AO1387" i="5"/>
  <c r="AO1370" i="5"/>
  <c r="AL1006" i="5"/>
  <c r="AM1002" i="5" s="1"/>
  <c r="AS412" i="5"/>
  <c r="AY1203" i="5"/>
  <c r="AY1205" i="5" s="1"/>
  <c r="BB8" i="5"/>
  <c r="BB8" i="2"/>
  <c r="BB9" i="1"/>
  <c r="BB9" i="5" s="1"/>
  <c r="BC8" i="1"/>
  <c r="AZ565" i="5"/>
  <c r="AZ568" i="5" s="1"/>
  <c r="AY569" i="5"/>
  <c r="AZ492" i="5"/>
  <c r="AS653" i="5"/>
  <c r="AS651" i="5" s="1"/>
  <c r="AT650" i="5"/>
  <c r="AT654" i="5" a="1"/>
  <c r="AT654" i="5" s="1"/>
  <c r="BA1403" i="5"/>
  <c r="AZ1403" i="5"/>
  <c r="AP1368" i="5"/>
  <c r="AQ1365" i="5" s="1"/>
  <c r="AP1367" i="5"/>
  <c r="AP1362" i="5"/>
  <c r="BA1044" i="5"/>
  <c r="BA1052" i="5"/>
  <c r="AL1011" i="5"/>
  <c r="AM1004" i="5"/>
  <c r="AZ284" i="5"/>
  <c r="AZ291" i="5"/>
  <c r="AZ1051" i="5"/>
  <c r="BA1867" i="5" a="1"/>
  <c r="BA1867" i="5" s="1"/>
  <c r="AK1381" i="5"/>
  <c r="AK1389" i="5" s="1"/>
  <c r="AK1382" i="5"/>
  <c r="AK1396" i="5" s="1"/>
  <c r="AZ541" i="5"/>
  <c r="AZ552" i="5" s="1"/>
  <c r="AZ542" i="5"/>
  <c r="AR651" i="5"/>
  <c r="AR655" i="5" s="1"/>
  <c r="BC1401" i="5"/>
  <c r="BB1400" i="5"/>
  <c r="BB1402" i="5"/>
  <c r="BA1277" i="5"/>
  <c r="AO1395" i="5"/>
  <c r="AO1397" i="5" s="1"/>
  <c r="AO1366" i="5"/>
  <c r="AO1386" i="5" s="1"/>
  <c r="AO1390" i="5" s="1"/>
  <c r="AZ528" i="5"/>
  <c r="AZ530" i="5" s="1"/>
  <c r="BA526" i="5" s="1"/>
  <c r="AZ529" i="5"/>
  <c r="AT551" i="5"/>
  <c r="AT554" i="5" s="1"/>
  <c r="AS556" i="5"/>
  <c r="AP512" i="5"/>
  <c r="AP515" i="5" s="1"/>
  <c r="AO519" i="5"/>
  <c r="AT674" i="5"/>
  <c r="AY295" i="5"/>
  <c r="AY292" i="5"/>
  <c r="AY919" i="5"/>
  <c r="AY916" i="5"/>
  <c r="AY923" i="5"/>
  <c r="AZ288" i="5"/>
  <c r="AY2112" i="5"/>
  <c r="AX2113" i="5"/>
  <c r="AS2212" i="5"/>
  <c r="AS2215" i="5" s="1"/>
  <c r="AR2217" i="5"/>
  <c r="AZ741" i="5"/>
  <c r="BA739" i="5"/>
  <c r="AY752" i="5"/>
  <c r="AY1220" i="5"/>
  <c r="AT485" i="5"/>
  <c r="AT486" i="5"/>
  <c r="AZ772" i="5"/>
  <c r="AY774" i="5"/>
  <c r="AZ751" i="5" s="1"/>
  <c r="AG894" i="5"/>
  <c r="AC662" i="5"/>
  <c r="BB6" i="2"/>
  <c r="BB6" i="5"/>
  <c r="AT367" i="5"/>
  <c r="AU380" i="5"/>
  <c r="AZ1477" i="5"/>
  <c r="AZ1476" i="5"/>
  <c r="AZ1237" i="5"/>
  <c r="AI340" i="5"/>
  <c r="BA1243" i="5"/>
  <c r="BA1240" i="5"/>
  <c r="AZ767" i="5"/>
  <c r="AZ773" i="5" s="1"/>
  <c r="AD638" i="5"/>
  <c r="AE633" i="5"/>
  <c r="BA416" i="5"/>
  <c r="AC933" i="5"/>
  <c r="AZ1226" i="5"/>
  <c r="AZ1223" i="5"/>
  <c r="AS2180" i="5"/>
  <c r="AT2175" i="5"/>
  <c r="AT2178" i="5" s="1"/>
  <c r="AY1227" i="5"/>
  <c r="AZ1227" i="5" s="1"/>
  <c r="BB1638" i="5"/>
  <c r="BB1639" i="5" s="1"/>
  <c r="BB1534" i="5"/>
  <c r="BB1417" i="5"/>
  <c r="BB1418" i="5" s="1"/>
  <c r="BB1420" i="5" s="1"/>
  <c r="BB1427" i="5"/>
  <c r="BB1428" i="5" s="1"/>
  <c r="BB1430" i="5" s="1"/>
  <c r="BB1234" i="5"/>
  <c r="BB1235" i="5" s="1"/>
  <c r="BB1252" i="5"/>
  <c r="BB764" i="5"/>
  <c r="BB756" i="5"/>
  <c r="BB757" i="5"/>
  <c r="BB758" i="5"/>
  <c r="BB759" i="5"/>
  <c r="BB760" i="5"/>
  <c r="BB761" i="5"/>
  <c r="BB762" i="5"/>
  <c r="BB763" i="5"/>
  <c r="BB184" i="5"/>
  <c r="BB134" i="5"/>
  <c r="BB135" i="5" s="1"/>
  <c r="BB139" i="5"/>
  <c r="BB140" i="5" s="1"/>
  <c r="BC144" i="5"/>
  <c r="BC145" i="5" s="1"/>
  <c r="BB122" i="5"/>
  <c r="BB123" i="5" s="1"/>
  <c r="BB148" i="5"/>
  <c r="BB1045" i="5"/>
  <c r="BB2091" i="5"/>
  <c r="BB2094" i="5" s="1"/>
  <c r="BB1270" i="5"/>
  <c r="BB1273" i="5" s="1"/>
  <c r="BB1285" i="5"/>
  <c r="BB1288" i="5" s="1"/>
  <c r="AQ505" i="5"/>
  <c r="AQ508" i="5" s="1"/>
  <c r="AQ518" i="5"/>
  <c r="BA1261" i="5"/>
  <c r="BA1255" i="5"/>
  <c r="BA1262" i="5" s="1"/>
  <c r="AZ1451" i="5"/>
  <c r="AZ1452" i="5"/>
  <c r="AL358" i="5"/>
  <c r="AL359" i="5" s="1"/>
  <c r="AL361" i="5" s="1"/>
  <c r="AC2161" i="5"/>
  <c r="AT472" i="5"/>
  <c r="AT473" i="5" s="1"/>
  <c r="AZ1245" i="5"/>
  <c r="BB3" i="5"/>
  <c r="BB4" i="1"/>
  <c r="BB3" i="2"/>
  <c r="AR950" i="5"/>
  <c r="AR952" i="5"/>
  <c r="AJ334" i="5"/>
  <c r="AX357" i="5"/>
  <c r="AZ130" i="5"/>
  <c r="AZ1460" i="5"/>
  <c r="AZ1461" i="5"/>
  <c r="AS444" i="5"/>
  <c r="AT442" i="5"/>
  <c r="AS398" i="5"/>
  <c r="AT396" i="5"/>
  <c r="BA1244" i="5"/>
  <c r="AR1046" i="5"/>
  <c r="AR1048" i="5"/>
  <c r="BB1" i="5"/>
  <c r="BB1" i="2"/>
  <c r="AS494" i="5"/>
  <c r="AS496" i="5"/>
  <c r="AJ973" i="5"/>
  <c r="AT1276" i="5"/>
  <c r="AS1278" i="5"/>
  <c r="AZ1486" i="5"/>
  <c r="AZ1487" i="5"/>
  <c r="AW553" i="5"/>
  <c r="AZ202" i="5"/>
  <c r="AW804" i="5"/>
  <c r="BB5" i="5"/>
  <c r="BB5" i="2"/>
  <c r="BA1535" i="5"/>
  <c r="AF2127" i="5"/>
  <c r="AT436" i="5"/>
  <c r="AT438" i="5"/>
  <c r="AY539" i="5"/>
  <c r="AY543" i="5" s="1"/>
  <c r="AX548" i="5"/>
  <c r="AM1375" i="5"/>
  <c r="AM1376" i="5"/>
  <c r="AN1373" i="5" s="1"/>
  <c r="AM1374" i="5"/>
  <c r="AZ212" i="5"/>
  <c r="AZ1258" i="5"/>
  <c r="BC2" i="5"/>
  <c r="BD2" i="1"/>
  <c r="BC5" i="1"/>
  <c r="BC1" i="1"/>
  <c r="BC3" i="1"/>
  <c r="BC2" i="2"/>
  <c r="BC6" i="1"/>
  <c r="AJ986" i="5"/>
  <c r="AJ983" i="5"/>
  <c r="AJ984" i="5" s="1"/>
  <c r="AK981" i="5" s="1"/>
  <c r="AJ967" i="5"/>
  <c r="AK964" i="5" s="1"/>
  <c r="BD788" i="5"/>
  <c r="BC790" i="5"/>
  <c r="AZ2081" i="5"/>
  <c r="AT388" i="5"/>
  <c r="AT390" i="5" s="1"/>
  <c r="AG881" i="5"/>
  <c r="AG885" i="5" s="1"/>
  <c r="AC824" i="5"/>
  <c r="AY47" i="1"/>
  <c r="AX48" i="1"/>
  <c r="AX53" i="1" s="1"/>
  <c r="AL1388" i="5"/>
  <c r="AL1378" i="5"/>
  <c r="AC2195" i="5"/>
  <c r="AZ613" i="5"/>
  <c r="AZ1263" i="5"/>
  <c r="AC2249" i="5"/>
  <c r="AY1245" i="5"/>
  <c r="AZ1568" i="5"/>
  <c r="BA4" i="5"/>
  <c r="BA4" i="2"/>
  <c r="AX810" i="5"/>
  <c r="AX803" i="5" s="1"/>
  <c r="AS1442" i="5"/>
  <c r="AS1437" i="5" s="1"/>
  <c r="AS1438" i="5" s="1"/>
  <c r="AT1441" i="5"/>
  <c r="AW920" i="5"/>
  <c r="AW914" i="5"/>
  <c r="AZ1543" i="5"/>
  <c r="AU2022" i="5" a="1"/>
  <c r="BA216" i="5" a="1"/>
  <c r="BB1879" i="5" a="1"/>
  <c r="BA448" i="5"/>
  <c r="BB1893" i="5"/>
  <c r="AC429" i="5"/>
  <c r="BB98" i="5"/>
  <c r="BA206" i="5" a="1"/>
  <c r="BB1911" i="5"/>
  <c r="AC852" i="5"/>
  <c r="BA592" i="5"/>
  <c r="BA196" i="5"/>
  <c r="BB1873" i="5"/>
  <c r="BB1870" i="5"/>
  <c r="BA378" i="5"/>
  <c r="BB1634" i="5"/>
  <c r="BB1572" i="5"/>
  <c r="BB1660" i="5"/>
  <c r="BB1860" i="5"/>
  <c r="BB159" i="5"/>
  <c r="BB1849" i="5"/>
  <c r="BB465" i="5"/>
  <c r="BB463" i="5"/>
  <c r="BB73" i="5"/>
  <c r="BB75" i="5"/>
  <c r="BB74" i="5"/>
  <c r="BB69" i="5"/>
  <c r="BB126" i="5"/>
  <c r="BB277" i="5"/>
  <c r="BB220" i="5"/>
  <c r="BB224" i="5" s="1" a="1"/>
  <c r="BB247" i="5"/>
  <c r="BB243" i="5"/>
  <c r="BB268" i="5"/>
  <c r="BB256" i="5"/>
  <c r="BB228" i="5"/>
  <c r="BB252" i="5"/>
  <c r="BB264" i="5"/>
  <c r="BB273" i="5"/>
  <c r="BB280" i="5"/>
  <c r="BB260" i="5"/>
  <c r="BB300" i="5"/>
  <c r="BB348" i="5"/>
  <c r="BB326" i="5"/>
  <c r="BB321" i="5"/>
  <c r="BB325" i="5"/>
  <c r="BB322" i="5"/>
  <c r="BB573" i="5"/>
  <c r="BB547" i="5"/>
  <c r="BB577" i="5"/>
  <c r="BB572" i="5"/>
  <c r="BB896" i="5"/>
  <c r="BB1063" i="5"/>
  <c r="BB1064" i="5" s="1" a="1"/>
  <c r="BB1081" i="5"/>
  <c r="BB1082" i="5" s="1" a="1"/>
  <c r="BB1077" i="5"/>
  <c r="BB1076" i="5"/>
  <c r="BB1072" i="5"/>
  <c r="BB1073" i="5" s="1" a="1"/>
  <c r="BB1153" i="5"/>
  <c r="BB1154" i="5" s="1" a="1"/>
  <c r="BB1174" i="5"/>
  <c r="BB1173" i="5" s="1" a="1"/>
  <c r="BB1185" i="5"/>
  <c r="BB1181" i="5"/>
  <c r="BB1177" i="5"/>
  <c r="BB1482" i="5"/>
  <c r="BB1456" i="5"/>
  <c r="BB1472" i="5"/>
  <c r="BB1519" i="5"/>
  <c r="BB1520" i="5" s="1" a="1"/>
  <c r="BB1447" i="5"/>
  <c r="BB1471" i="5"/>
  <c r="BB1511" i="5"/>
  <c r="BB1512" i="5" s="1" a="1"/>
  <c r="BB1564" i="5"/>
  <c r="BB1531" i="5"/>
  <c r="BB1539" i="5"/>
  <c r="BB1552" i="5"/>
  <c r="BB1631" i="5"/>
  <c r="BB1557" i="5"/>
  <c r="BB1645" i="5"/>
  <c r="BB1657" i="5"/>
  <c r="BB1698" i="5"/>
  <c r="BB1648" i="5"/>
  <c r="BB1857" i="5"/>
  <c r="AZ1515" i="5"/>
  <c r="AA1808" i="5" a="1"/>
  <c r="BA1078" i="5" a="1"/>
  <c r="BA1598" i="5" a="1"/>
  <c r="BA622" i="5" a="1"/>
  <c r="BA455" i="5"/>
  <c r="BA215" i="5" a="1"/>
  <c r="BA1846" i="5" a="1"/>
  <c r="BB103" i="5"/>
  <c r="BA1202" i="5" a="1"/>
  <c r="BB2079" i="5" a="1"/>
  <c r="BA1585" i="5" a="1"/>
  <c r="BA205" i="5" a="1"/>
  <c r="BA353" i="5"/>
  <c r="BA1789" i="5" a="1"/>
  <c r="BA386" i="5"/>
  <c r="BB93" i="5"/>
  <c r="BA188" i="5" a="1"/>
  <c r="BB2111" i="5" a="1"/>
  <c r="BA1508" i="5" a="1"/>
  <c r="BA596" i="5"/>
  <c r="BA365" i="5"/>
  <c r="BC2107" i="5"/>
  <c r="BC750" i="5" a="1"/>
  <c r="AC838" i="5"/>
  <c r="BA394" i="5"/>
  <c r="BB104" i="5"/>
  <c r="BA332" i="5" a="1"/>
  <c r="AN1980" i="5" a="1"/>
  <c r="BA372" i="5"/>
  <c r="BB99" i="5"/>
  <c r="BA1172" i="5" a="1"/>
  <c r="AU403" i="5" a="1"/>
  <c r="BA1209" i="5" a="1"/>
  <c r="BA617" i="5" a="1"/>
  <c r="BA351" i="5"/>
  <c r="BB95" i="5"/>
  <c r="BB94" i="5"/>
  <c r="BA331" i="5" a="1"/>
  <c r="BB100" i="5"/>
  <c r="AF2125" i="5" a="1"/>
  <c r="BA1213" i="5" a="1"/>
  <c r="AZ588" i="5" a="1"/>
  <c r="BA1928" i="5"/>
  <c r="BB101" i="5"/>
  <c r="AZ580" i="5" a="1"/>
  <c r="AY1414" i="5"/>
  <c r="AY352" i="5"/>
  <c r="BB96" i="5"/>
  <c r="BA490" i="5"/>
  <c r="BA1178" i="5" a="1"/>
  <c r="BA910" i="5" a="1"/>
  <c r="BA192" i="5" a="1"/>
  <c r="BA1182" i="5" a="1"/>
  <c r="BA800" i="5" a="1"/>
  <c r="BA1423" i="5"/>
  <c r="BB97" i="5"/>
  <c r="BA1186" i="5" a="1"/>
  <c r="AU410" i="5" a="1"/>
  <c r="BA1201" i="5" a="1"/>
  <c r="BA1355" i="5"/>
  <c r="BB746" i="5"/>
  <c r="BB102" i="5"/>
  <c r="BB314" i="5" a="1"/>
  <c r="BB232" i="5" a="1"/>
  <c r="AZ1203" i="5" l="1"/>
  <c r="AZ1205" i="5" s="1"/>
  <c r="BB232" i="5"/>
  <c r="BB314" i="5"/>
  <c r="BB755" i="5"/>
  <c r="BA1201" i="5"/>
  <c r="AU410" i="5"/>
  <c r="BA1186" i="5"/>
  <c r="BA800" i="5"/>
  <c r="BA1182" i="5"/>
  <c r="BA192" i="5"/>
  <c r="BA910" i="5"/>
  <c r="BA1178" i="5"/>
  <c r="AZ354" i="5"/>
  <c r="AZ580" i="5"/>
  <c r="AZ588" i="5"/>
  <c r="BA1213" i="5"/>
  <c r="AF2125" i="5"/>
  <c r="BA331" i="5"/>
  <c r="BA617" i="5"/>
  <c r="BA1209" i="5"/>
  <c r="AU403" i="5"/>
  <c r="BA1172" i="5"/>
  <c r="BA374" i="5"/>
  <c r="AN1980" i="5"/>
  <c r="BA332" i="5"/>
  <c r="AC840" i="5"/>
  <c r="BC750" i="5"/>
  <c r="BC2116" i="5"/>
  <c r="BA1508" i="5"/>
  <c r="BB2111" i="5"/>
  <c r="BA188" i="5"/>
  <c r="BB105" i="5"/>
  <c r="BA1789" i="5"/>
  <c r="BA205" i="5"/>
  <c r="BA1585" i="5"/>
  <c r="BB2079" i="5"/>
  <c r="BA1202" i="5"/>
  <c r="BA1846" i="5"/>
  <c r="BA215" i="5"/>
  <c r="BA622" i="5"/>
  <c r="BA1598" i="5"/>
  <c r="BA1078" i="5"/>
  <c r="AA1808" i="5"/>
  <c r="BB1558" i="5"/>
  <c r="BB1553" i="5"/>
  <c r="BB1542" i="5"/>
  <c r="BB1567" i="5"/>
  <c r="BB1512" i="5"/>
  <c r="BB1450" i="5"/>
  <c r="BB1520" i="5"/>
  <c r="BB1475" i="5"/>
  <c r="BB1459" i="5"/>
  <c r="BB1485" i="5"/>
  <c r="BB1173" i="5"/>
  <c r="BB1154" i="5"/>
  <c r="BB1073" i="5"/>
  <c r="BB1082" i="5"/>
  <c r="BB1064" i="5"/>
  <c r="BB578" i="5"/>
  <c r="BB574" i="5"/>
  <c r="BB327" i="5"/>
  <c r="BB315" i="5"/>
  <c r="BB269" i="5"/>
  <c r="BB283" i="5"/>
  <c r="BB274" i="5"/>
  <c r="BB287" i="5"/>
  <c r="BB261" i="5"/>
  <c r="BB257" i="5"/>
  <c r="BB265" i="5"/>
  <c r="BB248" i="5"/>
  <c r="BB224" i="5"/>
  <c r="BB129" i="5"/>
  <c r="BB470" i="5"/>
  <c r="BB471" i="5"/>
  <c r="BB160" i="5"/>
  <c r="BB1573" i="5"/>
  <c r="AH853" i="5"/>
  <c r="AC854" i="5"/>
  <c r="BA206" i="5"/>
  <c r="AC430" i="5"/>
  <c r="BB1879" i="5"/>
  <c r="BA216" i="5"/>
  <c r="AU2022" i="5"/>
  <c r="AK986" i="5"/>
  <c r="AK983" i="5"/>
  <c r="AK984" i="5" s="1"/>
  <c r="AL981" i="5" s="1"/>
  <c r="AJ989" i="5"/>
  <c r="AZ539" i="5"/>
  <c r="AZ543" i="5" s="1"/>
  <c r="AY548" i="5"/>
  <c r="AY1228" i="5"/>
  <c r="AT2180" i="5"/>
  <c r="AU2175" i="5"/>
  <c r="AU2178" i="5" s="1"/>
  <c r="AV380" i="5"/>
  <c r="BA741" i="5"/>
  <c r="BB739" i="5"/>
  <c r="AT412" i="5"/>
  <c r="BA284" i="5"/>
  <c r="BA291" i="5"/>
  <c r="BA528" i="5"/>
  <c r="BA529" i="5"/>
  <c r="AU382" i="5"/>
  <c r="AQ512" i="5"/>
  <c r="AQ515" i="5" s="1"/>
  <c r="AP519" i="5"/>
  <c r="BA767" i="5"/>
  <c r="BA773" i="5" s="1"/>
  <c r="AZ1220" i="5"/>
  <c r="AU367" i="5"/>
  <c r="AT653" i="5"/>
  <c r="AU650" i="5"/>
  <c r="AT651" i="5"/>
  <c r="AU654" i="5" a="1"/>
  <c r="AU654" i="5" s="1"/>
  <c r="AM1006" i="5"/>
  <c r="AN1002" i="5" s="1"/>
  <c r="AM1008" i="5"/>
  <c r="AM1005" i="5"/>
  <c r="BB2098" i="5"/>
  <c r="BA315" i="5"/>
  <c r="AZ47" i="1"/>
  <c r="AY48" i="1"/>
  <c r="AY53" i="1" s="1"/>
  <c r="AG2124" i="5"/>
  <c r="AF2129" i="5"/>
  <c r="AU1276" i="5"/>
  <c r="AT1278" i="5"/>
  <c r="BB1292" i="5"/>
  <c r="AZ1228" i="5"/>
  <c r="AT369" i="5"/>
  <c r="AU551" i="5"/>
  <c r="AU554" i="5" s="1"/>
  <c r="AT556" i="5"/>
  <c r="BA1451" i="5"/>
  <c r="BA1452" i="5"/>
  <c r="AJ994" i="5"/>
  <c r="AC828" i="5"/>
  <c r="AC821" i="5" s="1"/>
  <c r="BC3" i="5"/>
  <c r="BC3" i="2"/>
  <c r="BC4" i="1"/>
  <c r="AC934" i="5"/>
  <c r="AD932" i="5" s="1"/>
  <c r="AE637" i="5"/>
  <c r="AE636" i="5"/>
  <c r="BA1226" i="5"/>
  <c r="BA1223" i="5"/>
  <c r="AY810" i="5"/>
  <c r="AY803" i="5" s="1"/>
  <c r="BA1486" i="5"/>
  <c r="BA1487" i="5"/>
  <c r="AC2165" i="5"/>
  <c r="AC2158" i="5" s="1"/>
  <c r="AT2212" i="5"/>
  <c r="AT2215" i="5" s="1"/>
  <c r="AS2217" i="5"/>
  <c r="AS655" i="5"/>
  <c r="AX920" i="5"/>
  <c r="AX914" i="5"/>
  <c r="AU405" i="5"/>
  <c r="BA1460" i="5"/>
  <c r="BA1461" i="5"/>
  <c r="AU472" i="5"/>
  <c r="BC5" i="2"/>
  <c r="BC5" i="5"/>
  <c r="AT494" i="5"/>
  <c r="AT496" i="5" s="1"/>
  <c r="AZ295" i="5"/>
  <c r="AZ292" i="5"/>
  <c r="BE2" i="1"/>
  <c r="BD5" i="1"/>
  <c r="BD6" i="1" s="1"/>
  <c r="BD1" i="1"/>
  <c r="BD3" i="1"/>
  <c r="BD2" i="5"/>
  <c r="BD2" i="2"/>
  <c r="AK330" i="5"/>
  <c r="AJ335" i="5"/>
  <c r="AJ337" i="5"/>
  <c r="AJ338" i="5"/>
  <c r="AJ341" i="5" s="1"/>
  <c r="BB1261" i="5"/>
  <c r="BB1255" i="5"/>
  <c r="BB1262" i="5" s="1"/>
  <c r="BA1237" i="5"/>
  <c r="AC663" i="5"/>
  <c r="AZ2112" i="5"/>
  <c r="AY2113" i="5"/>
  <c r="AU1291" i="5"/>
  <c r="AT1293" i="5"/>
  <c r="BA130" i="5"/>
  <c r="BC1" i="5"/>
  <c r="BC1" i="2"/>
  <c r="AG882" i="5"/>
  <c r="BC1638" i="5"/>
  <c r="BC1639" i="5" s="1"/>
  <c r="BC1534" i="5"/>
  <c r="BC1417" i="5"/>
  <c r="BC1418" i="5" s="1"/>
  <c r="BC1427" i="5"/>
  <c r="BC1428" i="5" s="1"/>
  <c r="BC1430" i="5" s="1"/>
  <c r="BC1252" i="5"/>
  <c r="BC1234" i="5"/>
  <c r="BC1235" i="5" s="1"/>
  <c r="BC757" i="5"/>
  <c r="BC758" i="5"/>
  <c r="BC759" i="5"/>
  <c r="BC760" i="5"/>
  <c r="BC761" i="5"/>
  <c r="BC762" i="5"/>
  <c r="BC763" i="5"/>
  <c r="BC764" i="5"/>
  <c r="BC756" i="5"/>
  <c r="BC184" i="5"/>
  <c r="BC134" i="5"/>
  <c r="BC135" i="5" s="1"/>
  <c r="BC139" i="5"/>
  <c r="BC140" i="5" s="1"/>
  <c r="BD144" i="5"/>
  <c r="BD145" i="5" s="1"/>
  <c r="BC122" i="5"/>
  <c r="BC123" i="5" s="1"/>
  <c r="BC148" i="5"/>
  <c r="BC1285" i="5"/>
  <c r="BC1288" i="5" s="1"/>
  <c r="BC1270" i="5"/>
  <c r="BC1273" i="5" s="1"/>
  <c r="BC1045" i="5"/>
  <c r="BC2091" i="5"/>
  <c r="BC2094" i="5" s="1"/>
  <c r="BB416" i="5"/>
  <c r="AM358" i="5"/>
  <c r="AM359" i="5" s="1"/>
  <c r="AM361" i="5" s="1"/>
  <c r="BB1243" i="5"/>
  <c r="BB1240" i="5"/>
  <c r="BB1244" i="5" s="1"/>
  <c r="BB1044" i="5"/>
  <c r="BB1052" i="5"/>
  <c r="AC2246" i="5"/>
  <c r="AU388" i="5"/>
  <c r="AU390" i="5" s="1"/>
  <c r="AS947" i="5"/>
  <c r="BA1245" i="5"/>
  <c r="AG899" i="5"/>
  <c r="AG895" i="5"/>
  <c r="AS1022" i="5"/>
  <c r="AT2097" i="5"/>
  <c r="AS2099" i="5"/>
  <c r="AY357" i="5"/>
  <c r="BA1476" i="5"/>
  <c r="BA1477" i="5"/>
  <c r="AX553" i="5"/>
  <c r="AZ752" i="5"/>
  <c r="AY924" i="5"/>
  <c r="AY913" i="5" s="1"/>
  <c r="BB1277" i="5"/>
  <c r="BA565" i="5"/>
  <c r="BA568" i="5" s="1"/>
  <c r="AZ569" i="5"/>
  <c r="BA202" i="5"/>
  <c r="BA2081" i="5"/>
  <c r="BA1543" i="5"/>
  <c r="AX804" i="5"/>
  <c r="BB4" i="5"/>
  <c r="BB4" i="2"/>
  <c r="BA1258" i="5"/>
  <c r="BB1535" i="5"/>
  <c r="BA772" i="5"/>
  <c r="AZ774" i="5"/>
  <c r="BA751" i="5" s="1"/>
  <c r="BB1403" i="5"/>
  <c r="BA1051" i="5"/>
  <c r="BC9" i="1"/>
  <c r="BC9" i="5" s="1"/>
  <c r="BC8" i="5"/>
  <c r="BC8" i="2"/>
  <c r="BD8" i="1"/>
  <c r="BA212" i="5"/>
  <c r="AU1441" i="5"/>
  <c r="AT1442" i="5"/>
  <c r="AT1437" i="5" s="1"/>
  <c r="AT1438" i="5" s="1"/>
  <c r="BA1227" i="5"/>
  <c r="BC1420" i="5"/>
  <c r="BC6" i="2"/>
  <c r="BC6" i="5"/>
  <c r="AN1375" i="5"/>
  <c r="AN1376" i="5"/>
  <c r="AO1373" i="5" s="1"/>
  <c r="AN1374" i="5"/>
  <c r="AT398" i="5"/>
  <c r="AU396" i="5"/>
  <c r="BB1839" i="5" a="1"/>
  <c r="BB1839" i="5" s="1"/>
  <c r="BB1663" i="5" a="1"/>
  <c r="BB1663" i="5" s="1"/>
  <c r="BB1654" i="5" a="1"/>
  <c r="BB1654" i="5" s="1"/>
  <c r="BB1642" i="5" a="1"/>
  <c r="BB1642" i="5" s="1"/>
  <c r="BB1597" i="5" a="1"/>
  <c r="BB1597" i="5" s="1"/>
  <c r="BB1584" i="5" a="1"/>
  <c r="BB1584" i="5" s="1"/>
  <c r="BB1788" i="5" a="1"/>
  <c r="BB1788" i="5" s="1"/>
  <c r="BB1592" i="5" a="1"/>
  <c r="BB1592" i="5" s="1"/>
  <c r="BB1593" i="5" s="1"/>
  <c r="BB1580" i="5" a="1"/>
  <c r="BB1580" i="5" s="1"/>
  <c r="BB1581" i="5" s="1"/>
  <c r="BB1499" i="5" a="1"/>
  <c r="BB1499" i="5" s="1"/>
  <c r="BB1500" i="5" s="1"/>
  <c r="BB1507" i="5" a="1"/>
  <c r="BB1507" i="5" s="1"/>
  <c r="BB1594" i="5" a="1"/>
  <c r="BB1594" i="5" s="1"/>
  <c r="BB1208" i="5" a="1"/>
  <c r="BB1208" i="5" s="1"/>
  <c r="BB1219" i="5" a="1"/>
  <c r="BB1219" i="5" s="1"/>
  <c r="BB1212" i="5" a="1"/>
  <c r="BB1212" i="5" s="1"/>
  <c r="BB911" i="5" a="1"/>
  <c r="BB911" i="5" s="1"/>
  <c r="BB801" i="5" a="1"/>
  <c r="BB801" i="5" s="1"/>
  <c r="BB635" i="5" a="1"/>
  <c r="BB635" i="5" s="1"/>
  <c r="BB661" i="5" a="1"/>
  <c r="BB661" i="5" s="1"/>
  <c r="BB652" i="5" a="1"/>
  <c r="BB652" i="5" s="1"/>
  <c r="BB621" i="5" a="1"/>
  <c r="BB621" i="5" s="1"/>
  <c r="BB610" i="5" a="1"/>
  <c r="BB610" i="5" s="1"/>
  <c r="BB611" i="5" a="1"/>
  <c r="BB611" i="5" s="1"/>
  <c r="BB595" i="5" a="1"/>
  <c r="BB595" i="5" s="1"/>
  <c r="BB628" i="5" a="1"/>
  <c r="BB628" i="5" s="1"/>
  <c r="BB629" i="5" s="1"/>
  <c r="BB612" i="5" a="1"/>
  <c r="BB612" i="5" s="1"/>
  <c r="BB616" i="5" a="1"/>
  <c r="BB616" i="5" s="1"/>
  <c r="BB603" i="5" a="1"/>
  <c r="BB603" i="5" s="1"/>
  <c r="BB604" i="5" a="1"/>
  <c r="BB604" i="5" s="1"/>
  <c r="BB605" i="5" a="1"/>
  <c r="BB605" i="5" s="1"/>
  <c r="BB532" i="5"/>
  <c r="BB591" i="5" a="1"/>
  <c r="BB591" i="5" s="1"/>
  <c r="BB491" i="5" a="1"/>
  <c r="BB491" i="5" s="1"/>
  <c r="BB449" i="5" a="1"/>
  <c r="BB449" i="5" s="1"/>
  <c r="BB620" i="5" a="1"/>
  <c r="BB620" i="5" s="1"/>
  <c r="BB544" i="5"/>
  <c r="BB454" i="5" a="1"/>
  <c r="BB454" i="5" s="1"/>
  <c r="BB409" i="5" a="1"/>
  <c r="BB409" i="5" s="1"/>
  <c r="BB587" i="5" a="1"/>
  <c r="BB587" i="5" s="1"/>
  <c r="BB395" i="5" a="1"/>
  <c r="BB395" i="5" s="1"/>
  <c r="BB402" i="5" a="1"/>
  <c r="BB402" i="5" s="1"/>
  <c r="BB417" i="5" a="1"/>
  <c r="BB417" i="5" s="1"/>
  <c r="BB366" i="5" a="1"/>
  <c r="BB366" i="5" s="1"/>
  <c r="BB373" i="5" a="1"/>
  <c r="BB373" i="5" s="1"/>
  <c r="BB379" i="5" a="1"/>
  <c r="BB379" i="5" s="1"/>
  <c r="BB347" i="5" a="1"/>
  <c r="BB347" i="5" s="1"/>
  <c r="BB387" i="5" a="1"/>
  <c r="BB387" i="5" s="1"/>
  <c r="BB174" i="5" a="1"/>
  <c r="BB174" i="5" s="1"/>
  <c r="BB171" i="5" a="1"/>
  <c r="BB171" i="5" s="1"/>
  <c r="BB167" i="5" a="1"/>
  <c r="BB167" i="5" s="1"/>
  <c r="BB168" i="5" s="1"/>
  <c r="BB177" i="5" a="1"/>
  <c r="BB177" i="5" s="1"/>
  <c r="BB187" i="5" a="1"/>
  <c r="BB187" i="5" s="1"/>
  <c r="BB211" i="5" a="1"/>
  <c r="BB211" i="5" s="1"/>
  <c r="BB195" i="5" a="1"/>
  <c r="BB195" i="5" s="1"/>
  <c r="BB210" i="5" a="1"/>
  <c r="BB210" i="5" s="1"/>
  <c r="BB200" i="5" a="1"/>
  <c r="BB200" i="5" s="1"/>
  <c r="BB191" i="5" a="1"/>
  <c r="BB191" i="5" s="1"/>
  <c r="BB201" i="5" a="1"/>
  <c r="BB201" i="5" s="1"/>
  <c r="BB163" i="5" a="1"/>
  <c r="BB163" i="5" s="1"/>
  <c r="BB109" i="5" a="1"/>
  <c r="BB109" i="5" s="1"/>
  <c r="BB110" i="5" a="1"/>
  <c r="BB110" i="5" s="1"/>
  <c r="BB108" i="5" s="1" a="1"/>
  <c r="BB108" i="5" s="1"/>
  <c r="BB111" i="5" a="1"/>
  <c r="BB111" i="5" s="1"/>
  <c r="BB180" i="5" a="1"/>
  <c r="BB180" i="5" s="1"/>
  <c r="BB115" i="5" a="1"/>
  <c r="BB115" i="5" s="1"/>
  <c r="BB116" i="5" a="1"/>
  <c r="BB116" i="5" s="1"/>
  <c r="BB114" i="5" s="1" a="1"/>
  <c r="BB114" i="5" s="1"/>
  <c r="BB155" i="5" a="1"/>
  <c r="BB155" i="5" s="1"/>
  <c r="BB151" i="5" a="1"/>
  <c r="BB151" i="5" s="1"/>
  <c r="BB117" i="5" a="1"/>
  <c r="BB117" i="5" s="1"/>
  <c r="BA1263" i="5"/>
  <c r="AP1395" i="5"/>
  <c r="AP1397" i="5" s="1"/>
  <c r="AP1366" i="5"/>
  <c r="AP1386" i="5" s="1"/>
  <c r="AP1390" i="5" s="1"/>
  <c r="BB1867" i="5" a="1"/>
  <c r="BB1867" i="5" s="1"/>
  <c r="BA450" i="5"/>
  <c r="AZ916" i="5"/>
  <c r="AZ919" i="5"/>
  <c r="AZ923" i="5"/>
  <c r="BA1568" i="5"/>
  <c r="AU674" i="5"/>
  <c r="AZ806" i="5"/>
  <c r="AZ809" i="5"/>
  <c r="AS1042" i="5"/>
  <c r="BE788" i="5"/>
  <c r="BD790" i="5"/>
  <c r="AM1388" i="5"/>
  <c r="AM1378" i="5"/>
  <c r="AU485" i="5"/>
  <c r="AU486" i="5" s="1"/>
  <c r="AY296" i="5"/>
  <c r="BD1401" i="5"/>
  <c r="BC1400" i="5"/>
  <c r="BC1402" i="5"/>
  <c r="AP1387" i="5"/>
  <c r="AP1370" i="5"/>
  <c r="BA541" i="5"/>
  <c r="BA552" i="5" s="1"/>
  <c r="BA542" i="5"/>
  <c r="AW66" i="1"/>
  <c r="AW68" i="1" s="1"/>
  <c r="AX64" i="1"/>
  <c r="AL1382" i="5"/>
  <c r="AL1396" i="5" s="1"/>
  <c r="AU436" i="5"/>
  <c r="AC2199" i="5"/>
  <c r="AC2192" i="5" s="1"/>
  <c r="AK969" i="5"/>
  <c r="AK966" i="5"/>
  <c r="AK967" i="5" s="1"/>
  <c r="AL964" i="5" s="1"/>
  <c r="AT444" i="5"/>
  <c r="AU442" i="5"/>
  <c r="AR505" i="5"/>
  <c r="AR508" i="5" s="1"/>
  <c r="AQ1362" i="5"/>
  <c r="AQ1367" i="5"/>
  <c r="AQ1368" i="5"/>
  <c r="AR1365" i="5" s="1"/>
  <c r="BA492" i="5"/>
  <c r="BC97" i="5"/>
  <c r="BB351" i="5"/>
  <c r="BB1213" i="5" a="1"/>
  <c r="BC314" i="5" a="1"/>
  <c r="BC1873" i="5"/>
  <c r="BC1870" i="5"/>
  <c r="BB910" i="5" a="1"/>
  <c r="BB332" i="5" a="1"/>
  <c r="BA1515" i="5"/>
  <c r="BC1893" i="5"/>
  <c r="BB1928" i="5"/>
  <c r="BC1879" i="5" a="1"/>
  <c r="BB800" i="5" a="1"/>
  <c r="BB592" i="5"/>
  <c r="BC1911" i="5"/>
  <c r="BB1202" i="5" a="1"/>
  <c r="BC2079" i="5" a="1"/>
  <c r="BB331" i="5" a="1"/>
  <c r="AZ1414" i="5"/>
  <c r="AZ352" i="5"/>
  <c r="BC103" i="5"/>
  <c r="BB1423" i="5"/>
  <c r="BB1846" i="5" a="1"/>
  <c r="BB1201" i="5" a="1"/>
  <c r="AV403" i="5" a="1"/>
  <c r="BC98" i="5"/>
  <c r="BB1355" i="5"/>
  <c r="BB196" i="5"/>
  <c r="BB215" i="5" a="1"/>
  <c r="L508" i="5"/>
  <c r="AV410" i="5" a="1"/>
  <c r="BB1178" i="5" a="1"/>
  <c r="BC93" i="5"/>
  <c r="BB490" i="5"/>
  <c r="BB1598" i="5" a="1"/>
  <c r="BB188" i="5" a="1"/>
  <c r="BB1182" i="5" a="1"/>
  <c r="L2124" i="5" a="1"/>
  <c r="BC465" i="5"/>
  <c r="BC1849" i="5"/>
  <c r="BC463" i="5"/>
  <c r="BC1860" i="5"/>
  <c r="BC159" i="5"/>
  <c r="BC1634" i="5"/>
  <c r="BC1572" i="5"/>
  <c r="BC1660" i="5"/>
  <c r="BC69" i="5"/>
  <c r="BC126" i="5"/>
  <c r="BC73" i="5"/>
  <c r="BC75" i="5"/>
  <c r="BC74" i="5"/>
  <c r="BC300" i="5"/>
  <c r="BC277" i="5"/>
  <c r="BC220" i="5"/>
  <c r="BC224" i="5" s="1" a="1"/>
  <c r="BC247" i="5"/>
  <c r="BC243" i="5"/>
  <c r="BC268" i="5"/>
  <c r="BC256" i="5"/>
  <c r="BC228" i="5"/>
  <c r="BC252" i="5"/>
  <c r="BC264" i="5"/>
  <c r="BC273" i="5"/>
  <c r="BC280" i="5"/>
  <c r="BC260" i="5"/>
  <c r="BC348" i="5"/>
  <c r="BC326" i="5"/>
  <c r="BC321" i="5"/>
  <c r="BC325" i="5"/>
  <c r="BC322" i="5"/>
  <c r="BC572" i="5"/>
  <c r="BC573" i="5"/>
  <c r="BC547" i="5"/>
  <c r="BC577" i="5"/>
  <c r="BC896" i="5"/>
  <c r="BC1063" i="5"/>
  <c r="BC1064" i="5" s="1" a="1"/>
  <c r="BC1081" i="5"/>
  <c r="BC1082" i="5" s="1" a="1"/>
  <c r="BC1077" i="5"/>
  <c r="BC1076" i="5"/>
  <c r="BC1072" i="5"/>
  <c r="BC1073" i="5" s="1" a="1"/>
  <c r="BC1153" i="5"/>
  <c r="BC1154" i="5" s="1" a="1"/>
  <c r="BC1174" i="5"/>
  <c r="BC1173" i="5" s="1" a="1"/>
  <c r="BC1185" i="5"/>
  <c r="BC1181" i="5"/>
  <c r="BC1177" i="5"/>
  <c r="BC1519" i="5"/>
  <c r="BC1520" i="5" s="1" a="1"/>
  <c r="BC1447" i="5"/>
  <c r="BC1456" i="5"/>
  <c r="BC1482" i="5"/>
  <c r="BC1471" i="5"/>
  <c r="BC1511" i="5"/>
  <c r="BC1512" i="5" s="1" a="1"/>
  <c r="BC1564" i="5"/>
  <c r="BC1472" i="5"/>
  <c r="BC1531" i="5"/>
  <c r="BC1539" i="5"/>
  <c r="BC1552" i="5"/>
  <c r="BC1631" i="5"/>
  <c r="BC1557" i="5"/>
  <c r="BC1645" i="5"/>
  <c r="BC1657" i="5"/>
  <c r="BC1698" i="5"/>
  <c r="BC1648" i="5"/>
  <c r="BC1857" i="5"/>
  <c r="AH2001" i="5" a="1"/>
  <c r="BB448" i="5"/>
  <c r="BB1585" i="5" a="1"/>
  <c r="BB622" i="5" a="1"/>
  <c r="BB455" i="5"/>
  <c r="BB216" i="5" a="1"/>
  <c r="BB1186" i="5" a="1"/>
  <c r="BC104" i="5"/>
  <c r="BB1789" i="5" a="1"/>
  <c r="BB1172" i="5" a="1"/>
  <c r="BC99" i="5"/>
  <c r="BB394" i="5"/>
  <c r="BC94" i="5"/>
  <c r="BB378" i="5"/>
  <c r="BB596" i="5"/>
  <c r="BB205" i="5" a="1"/>
  <c r="BB1508" i="5" a="1"/>
  <c r="BC102" i="5"/>
  <c r="BC100" i="5"/>
  <c r="BB192" i="5" a="1"/>
  <c r="BB206" i="5" a="1"/>
  <c r="BB1078" i="5" a="1"/>
  <c r="AV2022" i="5" a="1"/>
  <c r="BD2107" i="5"/>
  <c r="BD750" i="5" a="1"/>
  <c r="AS1843" i="5" a="1"/>
  <c r="BC101" i="5"/>
  <c r="BC95" i="5"/>
  <c r="BB353" i="5"/>
  <c r="BA588" i="5" a="1"/>
  <c r="BC96" i="5"/>
  <c r="BB386" i="5"/>
  <c r="BB617" i="5" a="1"/>
  <c r="BC2111" i="5" a="1"/>
  <c r="BA606" i="5" a="1"/>
  <c r="BA580" i="5" a="1"/>
  <c r="BC746" i="5"/>
  <c r="BB365" i="5"/>
  <c r="BB1209" i="5" a="1"/>
  <c r="AS2026" i="5" a="1"/>
  <c r="BB372" i="5"/>
  <c r="BC232" i="5" a="1"/>
  <c r="BA1228" i="5" l="1"/>
  <c r="AL1381" i="5"/>
  <c r="AL1389" i="5" s="1"/>
  <c r="BA530" i="5"/>
  <c r="BB526" i="5" s="1"/>
  <c r="BC232" i="5"/>
  <c r="BB374" i="5"/>
  <c r="AS2026" i="5"/>
  <c r="BB1209" i="5"/>
  <c r="BC755" i="5"/>
  <c r="BA580" i="5"/>
  <c r="BA606" i="5"/>
  <c r="BC2111" i="5"/>
  <c r="BB617" i="5"/>
  <c r="BA588" i="5"/>
  <c r="AS1843" i="5"/>
  <c r="BD750" i="5"/>
  <c r="BD2116" i="5"/>
  <c r="AV2022" i="5"/>
  <c r="BB1078" i="5"/>
  <c r="BB206" i="5"/>
  <c r="BB192" i="5"/>
  <c r="BB1508" i="5"/>
  <c r="BB205" i="5"/>
  <c r="BB1172" i="5"/>
  <c r="BB1789" i="5"/>
  <c r="BB1186" i="5"/>
  <c r="BB216" i="5"/>
  <c r="BB622" i="5"/>
  <c r="BB1585" i="5"/>
  <c r="AH2001" i="5"/>
  <c r="BC1558" i="5"/>
  <c r="BC1553" i="5"/>
  <c r="BC1542" i="5"/>
  <c r="BC1475" i="5"/>
  <c r="BC1567" i="5"/>
  <c r="BC1512" i="5"/>
  <c r="BC1485" i="5"/>
  <c r="BC1459" i="5"/>
  <c r="BC1450" i="5"/>
  <c r="BC1520" i="5"/>
  <c r="BC1173" i="5"/>
  <c r="BC1154" i="5"/>
  <c r="BC1073" i="5"/>
  <c r="BC1082" i="5"/>
  <c r="BC1064" i="5"/>
  <c r="BC578" i="5"/>
  <c r="BC574" i="5"/>
  <c r="BC327" i="5"/>
  <c r="BC269" i="5"/>
  <c r="BC283" i="5"/>
  <c r="BC274" i="5"/>
  <c r="BC287" i="5"/>
  <c r="BC261" i="5"/>
  <c r="BC257" i="5"/>
  <c r="BC265" i="5"/>
  <c r="BC248" i="5"/>
  <c r="BC224" i="5"/>
  <c r="BC288" i="5"/>
  <c r="BC315" i="5"/>
  <c r="BC129" i="5"/>
  <c r="BC1573" i="5"/>
  <c r="BC160" i="5"/>
  <c r="BC470" i="5"/>
  <c r="BC471" i="5"/>
  <c r="L2124" i="5"/>
  <c r="BB1182" i="5"/>
  <c r="BB188" i="5"/>
  <c r="BB1598" i="5"/>
  <c r="BC105" i="5"/>
  <c r="BB1178" i="5"/>
  <c r="AV410" i="5"/>
  <c r="M505" i="5"/>
  <c r="L509" i="5"/>
  <c r="BB215" i="5"/>
  <c r="AV403" i="5"/>
  <c r="BB1201" i="5"/>
  <c r="BB1846" i="5"/>
  <c r="BA354" i="5"/>
  <c r="BB331" i="5"/>
  <c r="BC2079" i="5"/>
  <c r="BB1202" i="5"/>
  <c r="BB800" i="5"/>
  <c r="BC1879" i="5"/>
  <c r="BB332" i="5"/>
  <c r="BB910" i="5"/>
  <c r="BC314" i="5"/>
  <c r="BB1213" i="5"/>
  <c r="BD6" i="5"/>
  <c r="BD989" i="5" s="1"/>
  <c r="BD6" i="2"/>
  <c r="AL969" i="5"/>
  <c r="AL966" i="5"/>
  <c r="AL967" i="5" s="1"/>
  <c r="AM964" i="5" s="1"/>
  <c r="BC1277" i="5"/>
  <c r="BC416" i="5"/>
  <c r="AK334" i="5"/>
  <c r="AL984" i="5"/>
  <c r="AM981" i="5" s="1"/>
  <c r="AL986" i="5"/>
  <c r="AL983" i="5"/>
  <c r="BB1568" i="5"/>
  <c r="AO1375" i="5"/>
  <c r="AO1376" i="5"/>
  <c r="AP1373" i="5" s="1"/>
  <c r="AO1374" i="5"/>
  <c r="BA752" i="5"/>
  <c r="AY920" i="5"/>
  <c r="AY914" i="5"/>
  <c r="AV551" i="5"/>
  <c r="AV554" i="5" s="1"/>
  <c r="AU556" i="5"/>
  <c r="AV650" i="5"/>
  <c r="AU653" i="5"/>
  <c r="AV654" i="5" a="1"/>
  <c r="AV654" i="5" s="1"/>
  <c r="BB1543" i="5"/>
  <c r="AV472" i="5"/>
  <c r="AV473" i="5" s="1"/>
  <c r="AN1008" i="5"/>
  <c r="AN1005" i="5"/>
  <c r="AC2203" i="5"/>
  <c r="AC2193" i="5"/>
  <c r="AD2190" i="5" s="1"/>
  <c r="AV485" i="5"/>
  <c r="AV486" i="5" s="1"/>
  <c r="AN1388" i="5"/>
  <c r="AN1378" i="5"/>
  <c r="BB772" i="5"/>
  <c r="BA774" i="5"/>
  <c r="BB751" i="5" s="1"/>
  <c r="AC2247" i="5"/>
  <c r="AD2245" i="5" s="1"/>
  <c r="AZ357" i="5"/>
  <c r="BD1534" i="5"/>
  <c r="BD1638" i="5"/>
  <c r="BD1639" i="5" s="1"/>
  <c r="BD1417" i="5"/>
  <c r="BD1418" i="5" s="1"/>
  <c r="BD1420" i="5" s="1"/>
  <c r="BD1427" i="5"/>
  <c r="BD1428" i="5" s="1"/>
  <c r="BD1430" i="5" s="1"/>
  <c r="BD1252" i="5"/>
  <c r="BD1234" i="5"/>
  <c r="BD1235" i="5" s="1"/>
  <c r="BD757" i="5"/>
  <c r="BD758" i="5"/>
  <c r="BD759" i="5"/>
  <c r="BD760" i="5"/>
  <c r="BD761" i="5"/>
  <c r="BD762" i="5"/>
  <c r="BD763" i="5"/>
  <c r="BD764" i="5"/>
  <c r="BD756" i="5"/>
  <c r="BD184" i="5"/>
  <c r="BD134" i="5"/>
  <c r="BD135" i="5" s="1"/>
  <c r="BD139" i="5"/>
  <c r="BD140" i="5" s="1"/>
  <c r="BE144" i="5"/>
  <c r="BE145" i="5" s="1"/>
  <c r="BD122" i="5"/>
  <c r="BD123" i="5" s="1"/>
  <c r="BD148" i="5"/>
  <c r="BD1270" i="5"/>
  <c r="BD1273" i="5" s="1"/>
  <c r="BD1045" i="5"/>
  <c r="BD2091" i="5"/>
  <c r="BD2094" i="5" s="1"/>
  <c r="BD1285" i="5"/>
  <c r="BD1288" i="5" s="1"/>
  <c r="BB741" i="5"/>
  <c r="BC739" i="5"/>
  <c r="AV436" i="5"/>
  <c r="AV438" i="5"/>
  <c r="AM1382" i="5"/>
  <c r="AM1396" i="5" s="1"/>
  <c r="AU438" i="5"/>
  <c r="BB1051" i="5"/>
  <c r="BD3" i="5"/>
  <c r="BD3" i="2"/>
  <c r="BD4" i="1"/>
  <c r="AE638" i="5"/>
  <c r="AF633" i="5"/>
  <c r="BC1292" i="5"/>
  <c r="AT655" i="5"/>
  <c r="AA1809" i="5"/>
  <c r="BA916" i="5"/>
  <c r="BA919" i="5"/>
  <c r="BA923" i="5"/>
  <c r="AV388" i="5"/>
  <c r="BB202" i="5"/>
  <c r="BD1" i="5"/>
  <c r="BD1" i="2"/>
  <c r="AD936" i="5"/>
  <c r="AW380" i="5"/>
  <c r="AW382" i="5" s="1"/>
  <c r="AD837" i="5"/>
  <c r="AC842" i="5"/>
  <c r="BC1243" i="5"/>
  <c r="BC1240" i="5"/>
  <c r="BC1244" i="5" s="1"/>
  <c r="AV1291" i="5"/>
  <c r="AU1293" i="5"/>
  <c r="BD5" i="2"/>
  <c r="BD5" i="5"/>
  <c r="BC4" i="5"/>
  <c r="BC4" i="2"/>
  <c r="AU1278" i="5"/>
  <c r="AV1276" i="5"/>
  <c r="AV367" i="5"/>
  <c r="AV369" i="5" s="1"/>
  <c r="AV382" i="5"/>
  <c r="AD427" i="5"/>
  <c r="AC432" i="5"/>
  <c r="BB613" i="5"/>
  <c r="BC1261" i="5"/>
  <c r="BC1255" i="5"/>
  <c r="BC1262" i="5" s="1"/>
  <c r="BF2" i="1"/>
  <c r="BE5" i="1"/>
  <c r="BE1" i="1"/>
  <c r="BE3" i="1"/>
  <c r="BE2" i="5"/>
  <c r="BE2" i="2"/>
  <c r="BE6" i="1"/>
  <c r="AU369" i="5"/>
  <c r="AU2180" i="5"/>
  <c r="AV2175" i="5"/>
  <c r="AV2178" i="5" s="1"/>
  <c r="BB284" i="5"/>
  <c r="BB291" i="5"/>
  <c r="BA806" i="5"/>
  <c r="BA809" i="5"/>
  <c r="AU1442" i="5"/>
  <c r="AU1437" i="5" s="1"/>
  <c r="AU1438" i="5" s="1"/>
  <c r="AV1441" i="5"/>
  <c r="BA2112" i="5"/>
  <c r="AZ2113" i="5"/>
  <c r="BC1839" i="5" a="1"/>
  <c r="BC1839" i="5" s="1"/>
  <c r="BC1663" i="5" a="1"/>
  <c r="BC1663" i="5" s="1"/>
  <c r="BC1654" i="5" a="1"/>
  <c r="BC1654" i="5" s="1"/>
  <c r="BC1642" i="5" a="1"/>
  <c r="BC1642" i="5" s="1"/>
  <c r="BC1788" i="5" a="1"/>
  <c r="BC1788" i="5" s="1"/>
  <c r="BC1584" i="5" a="1"/>
  <c r="BC1584" i="5" s="1"/>
  <c r="BC1592" i="5" a="1"/>
  <c r="BC1592" i="5" s="1"/>
  <c r="BC1593" i="5" s="1"/>
  <c r="BC1597" i="5" a="1"/>
  <c r="BC1597" i="5" s="1"/>
  <c r="BC1580" i="5" a="1"/>
  <c r="BC1580" i="5" s="1"/>
  <c r="BC1581" i="5" s="1"/>
  <c r="BC1499" i="5" a="1"/>
  <c r="BC1499" i="5" s="1"/>
  <c r="BC1500" i="5" s="1"/>
  <c r="BC1594" i="5" a="1"/>
  <c r="BC1594" i="5" s="1"/>
  <c r="BC1507" i="5" a="1"/>
  <c r="BC1507" i="5" s="1"/>
  <c r="BC1212" i="5" a="1"/>
  <c r="BC1212" i="5" s="1"/>
  <c r="BC1208" i="5" a="1"/>
  <c r="BC1208" i="5" s="1"/>
  <c r="BC1219" i="5" a="1"/>
  <c r="BC1219" i="5" s="1"/>
  <c r="BC911" i="5" a="1"/>
  <c r="BC911" i="5" s="1"/>
  <c r="BC801" i="5" a="1"/>
  <c r="BC801" i="5" s="1"/>
  <c r="BC635" i="5" a="1"/>
  <c r="BC635" i="5" s="1"/>
  <c r="BC661" i="5" a="1"/>
  <c r="BC661" i="5" s="1"/>
  <c r="BC652" i="5" a="1"/>
  <c r="BC652" i="5" s="1"/>
  <c r="BC628" i="5" a="1"/>
  <c r="BC628" i="5" s="1"/>
  <c r="BC629" i="5" s="1"/>
  <c r="BC612" i="5" a="1"/>
  <c r="BC612" i="5" s="1"/>
  <c r="BC616" i="5" a="1"/>
  <c r="BC616" i="5" s="1"/>
  <c r="BC603" i="5" a="1"/>
  <c r="BC603" i="5" s="1"/>
  <c r="BC604" i="5" a="1"/>
  <c r="BC604" i="5" s="1"/>
  <c r="BC605" i="5" a="1"/>
  <c r="BC605" i="5" s="1"/>
  <c r="BC620" i="5" a="1"/>
  <c r="BC620" i="5" s="1"/>
  <c r="BC591" i="5" a="1"/>
  <c r="BC591" i="5" s="1"/>
  <c r="BC621" i="5" a="1"/>
  <c r="BC621" i="5" s="1"/>
  <c r="BC610" i="5" a="1"/>
  <c r="BC610" i="5" s="1"/>
  <c r="BC532" i="5"/>
  <c r="BC611" i="5" a="1"/>
  <c r="BC611" i="5" s="1"/>
  <c r="BC491" i="5" a="1"/>
  <c r="BC491" i="5" s="1"/>
  <c r="BC595" i="5" a="1"/>
  <c r="BC595" i="5" s="1"/>
  <c r="BC449" i="5" a="1"/>
  <c r="BC449" i="5" s="1"/>
  <c r="BC454" i="5" a="1"/>
  <c r="BC454" i="5" s="1"/>
  <c r="BC544" i="5"/>
  <c r="BC587" i="5" a="1"/>
  <c r="BC587" i="5" s="1"/>
  <c r="BC395" i="5" a="1"/>
  <c r="BC395" i="5" s="1"/>
  <c r="BC402" i="5" a="1"/>
  <c r="BC402" i="5" s="1"/>
  <c r="BC417" i="5" a="1"/>
  <c r="BC417" i="5" s="1"/>
  <c r="BC409" i="5" a="1"/>
  <c r="BC409" i="5" s="1"/>
  <c r="BC373" i="5" a="1"/>
  <c r="BC373" i="5" s="1"/>
  <c r="BC379" i="5" a="1"/>
  <c r="BC379" i="5" s="1"/>
  <c r="BC347" i="5" a="1"/>
  <c r="BC347" i="5" s="1"/>
  <c r="BC387" i="5" a="1"/>
  <c r="BC387" i="5" s="1"/>
  <c r="BC177" i="5" a="1"/>
  <c r="BC177" i="5" s="1"/>
  <c r="BC180" i="5" a="1"/>
  <c r="BC180" i="5" s="1"/>
  <c r="BC366" i="5" a="1"/>
  <c r="BC366" i="5" s="1"/>
  <c r="BC211" i="5" a="1"/>
  <c r="BC211" i="5" s="1"/>
  <c r="BC201" i="5" a="1"/>
  <c r="BC201" i="5" s="1"/>
  <c r="BC195" i="5" a="1"/>
  <c r="BC195" i="5" s="1"/>
  <c r="BC210" i="5" a="1"/>
  <c r="BC210" i="5" s="1"/>
  <c r="BC200" i="5" a="1"/>
  <c r="BC200" i="5" s="1"/>
  <c r="BC191" i="5" a="1"/>
  <c r="BC191" i="5" s="1"/>
  <c r="BC174" i="5" a="1"/>
  <c r="BC174" i="5" s="1"/>
  <c r="BC171" i="5" a="1"/>
  <c r="BC171" i="5" s="1"/>
  <c r="BC167" i="5" a="1"/>
  <c r="BC167" i="5" s="1"/>
  <c r="BC168" i="5" s="1"/>
  <c r="BC163" i="5" a="1"/>
  <c r="BC163" i="5" s="1"/>
  <c r="BC109" i="5" a="1"/>
  <c r="BC109" i="5" s="1"/>
  <c r="BC110" i="5" a="1"/>
  <c r="BC110" i="5" s="1"/>
  <c r="BC108" i="5" s="1" a="1"/>
  <c r="BC108" i="5" s="1"/>
  <c r="BC111" i="5" a="1"/>
  <c r="BC111" i="5" s="1"/>
  <c r="BC115" i="5" a="1"/>
  <c r="BC115" i="5" s="1"/>
  <c r="BC116" i="5" a="1"/>
  <c r="BC116" i="5" s="1"/>
  <c r="BC114" i="5" s="1" a="1"/>
  <c r="BC114" i="5" s="1"/>
  <c r="BC155" i="5" a="1"/>
  <c r="BC155" i="5" s="1"/>
  <c r="BC151" i="5" a="1"/>
  <c r="BC151" i="5" s="1"/>
  <c r="BC117" i="5" a="1"/>
  <c r="BC117" i="5" s="1"/>
  <c r="BC187" i="5" a="1"/>
  <c r="BC187" i="5" s="1"/>
  <c r="AG2127" i="5"/>
  <c r="AD851" i="5"/>
  <c r="AC856" i="5"/>
  <c r="BB1226" i="5"/>
  <c r="BB1223" i="5"/>
  <c r="AY64" i="1"/>
  <c r="AX66" i="1"/>
  <c r="AX68" i="1" s="1"/>
  <c r="AQ1387" i="5"/>
  <c r="AQ1370" i="5"/>
  <c r="AZ810" i="5"/>
  <c r="AZ803" i="5" s="1"/>
  <c r="BB542" i="5"/>
  <c r="BB541" i="5"/>
  <c r="BB552" i="5" s="1"/>
  <c r="AU2097" i="5"/>
  <c r="AT2099" i="5"/>
  <c r="BB1237" i="5"/>
  <c r="AD659" i="5"/>
  <c r="AC664" i="5"/>
  <c r="AC666" i="5"/>
  <c r="AZ296" i="5"/>
  <c r="AU2212" i="5"/>
  <c r="AU2215" i="5" s="1"/>
  <c r="AT2217" i="5"/>
  <c r="AC822" i="5"/>
  <c r="AD818" i="5" s="1"/>
  <c r="AU412" i="5"/>
  <c r="AS505" i="5"/>
  <c r="AS508" i="5" s="1"/>
  <c r="AS518" i="5" s="1"/>
  <c r="BB212" i="5"/>
  <c r="AQ1395" i="5"/>
  <c r="AQ1397" i="5" s="1"/>
  <c r="AQ1366" i="5"/>
  <c r="AQ1386" i="5" s="1"/>
  <c r="AQ1390" i="5" s="1"/>
  <c r="BC1535" i="5"/>
  <c r="AC2159" i="5"/>
  <c r="AD2156" i="5" s="1"/>
  <c r="AY553" i="5"/>
  <c r="BB1486" i="5"/>
  <c r="BB1487" i="5"/>
  <c r="AV405" i="5"/>
  <c r="BA1203" i="5"/>
  <c r="BA1205" i="5" s="1"/>
  <c r="BE790" i="5"/>
  <c r="BF788" i="5"/>
  <c r="BB1227" i="5"/>
  <c r="AR1367" i="5"/>
  <c r="AR1368" i="5"/>
  <c r="AR1362" i="5"/>
  <c r="AS1046" i="5"/>
  <c r="AT1042" i="5" s="1"/>
  <c r="AS1048" i="5"/>
  <c r="AR518" i="5"/>
  <c r="AV674" i="5"/>
  <c r="BB450" i="5"/>
  <c r="BD8" i="5"/>
  <c r="BD9" i="1"/>
  <c r="BD9" i="5" s="1"/>
  <c r="BD8" i="2"/>
  <c r="BE8" i="1"/>
  <c r="AS1026" i="5"/>
  <c r="AT1022" i="5" s="1"/>
  <c r="AS1028" i="5"/>
  <c r="BB1245" i="5"/>
  <c r="BB1258" i="5"/>
  <c r="BA47" i="1"/>
  <c r="AZ48" i="1"/>
  <c r="AZ53" i="1" s="1"/>
  <c r="AR512" i="5"/>
  <c r="AR515" i="5" s="1"/>
  <c r="AQ519" i="5"/>
  <c r="BA539" i="5"/>
  <c r="BA543" i="5" s="1"/>
  <c r="AZ548" i="5"/>
  <c r="BB1460" i="5"/>
  <c r="BB1461" i="5"/>
  <c r="BB2081" i="5"/>
  <c r="BB492" i="5"/>
  <c r="AG897" i="5"/>
  <c r="AH894" i="5" s="1"/>
  <c r="BB1263" i="5"/>
  <c r="AU494" i="5"/>
  <c r="AU496" i="5"/>
  <c r="AJ992" i="5"/>
  <c r="AK989" i="5"/>
  <c r="BB1476" i="5"/>
  <c r="BB1477" i="5"/>
  <c r="AU444" i="5"/>
  <c r="AV442" i="5"/>
  <c r="BC2098" i="5"/>
  <c r="BD2098" i="5" s="1"/>
  <c r="BB767" i="5"/>
  <c r="BB773" i="5" s="1"/>
  <c r="AU398" i="5"/>
  <c r="AV396" i="5"/>
  <c r="BC1867" i="5" a="1"/>
  <c r="BC1867" i="5" s="1"/>
  <c r="AN359" i="5"/>
  <c r="AN361" i="5" s="1"/>
  <c r="AN358" i="5"/>
  <c r="AG883" i="5"/>
  <c r="AH881" i="5" s="1"/>
  <c r="AH885" i="5" s="1"/>
  <c r="AJ340" i="5"/>
  <c r="AY804" i="5"/>
  <c r="AM1013" i="5"/>
  <c r="AK994" i="5"/>
  <c r="BB130" i="5"/>
  <c r="BB1452" i="5"/>
  <c r="BB1451" i="5"/>
  <c r="BB528" i="5"/>
  <c r="BB530" i="5" s="1"/>
  <c r="BC526" i="5" s="1"/>
  <c r="BB529" i="5"/>
  <c r="AK973" i="5"/>
  <c r="BD1402" i="5"/>
  <c r="BD1400" i="5"/>
  <c r="BE1401" i="5"/>
  <c r="AZ924" i="5"/>
  <c r="AZ913" i="5" s="1"/>
  <c r="BB565" i="5"/>
  <c r="BB568" i="5" s="1"/>
  <c r="BA569" i="5"/>
  <c r="AS950" i="5"/>
  <c r="AT947" i="5" s="1"/>
  <c r="AS952" i="5"/>
  <c r="BC1044" i="5"/>
  <c r="BC1052" i="5"/>
  <c r="AU473" i="5"/>
  <c r="BA1220" i="5"/>
  <c r="AM1011" i="5"/>
  <c r="AN1004" i="5"/>
  <c r="AN1006" i="5" s="1"/>
  <c r="AO1002" i="5" s="1"/>
  <c r="BA292" i="5"/>
  <c r="BA295" i="5"/>
  <c r="BB288" i="5"/>
  <c r="BC332" i="5" a="1"/>
  <c r="AW403" i="5" a="1"/>
  <c r="BC365" i="5"/>
  <c r="BD93" i="5"/>
  <c r="BC1598" i="5" a="1"/>
  <c r="BC617" i="5" a="1"/>
  <c r="BC192" i="5" a="1"/>
  <c r="L2127" i="5"/>
  <c r="L515" i="5"/>
  <c r="AG2125" i="5" a="1"/>
  <c r="BC394" i="5"/>
  <c r="BC606" i="5" a="1"/>
  <c r="AT2026" i="5" a="1"/>
  <c r="BC331" i="5" a="1"/>
  <c r="BC372" i="5"/>
  <c r="BD104" i="5"/>
  <c r="BC351" i="5"/>
  <c r="BD746" i="5"/>
  <c r="BD99" i="5"/>
  <c r="BC1178" i="5" a="1"/>
  <c r="BC378" i="5"/>
  <c r="BD94" i="5"/>
  <c r="BC1508" i="5" a="1"/>
  <c r="BB580" i="5" a="1"/>
  <c r="AO1980" i="5" a="1"/>
  <c r="BC1846" i="5" a="1"/>
  <c r="BC1182" i="5" a="1"/>
  <c r="BD2079" i="5" a="1"/>
  <c r="BD100" i="5"/>
  <c r="BD1860" i="5"/>
  <c r="BD1572" i="5"/>
  <c r="BD1849" i="5"/>
  <c r="BD465" i="5"/>
  <c r="BD463" i="5"/>
  <c r="BD1634" i="5"/>
  <c r="BD1660" i="5"/>
  <c r="BD159" i="5"/>
  <c r="BD69" i="5"/>
  <c r="BD126" i="5"/>
  <c r="BD73" i="5"/>
  <c r="BD75" i="5"/>
  <c r="BD74" i="5"/>
  <c r="BD277" i="5"/>
  <c r="BD220" i="5"/>
  <c r="BD224" i="5" s="1" a="1"/>
  <c r="BD247" i="5"/>
  <c r="BD243" i="5"/>
  <c r="BD268" i="5"/>
  <c r="BD322" i="5"/>
  <c r="BD256" i="5"/>
  <c r="BD228" i="5"/>
  <c r="BD252" i="5"/>
  <c r="BD264" i="5"/>
  <c r="BD273" i="5"/>
  <c r="BD280" i="5"/>
  <c r="BD260" i="5"/>
  <c r="BD300" i="5"/>
  <c r="BD348" i="5"/>
  <c r="BD326" i="5"/>
  <c r="BD321" i="5"/>
  <c r="BD325" i="5"/>
  <c r="BD572" i="5"/>
  <c r="BD573" i="5"/>
  <c r="BD547" i="5"/>
  <c r="BD577" i="5"/>
  <c r="BD896" i="5"/>
  <c r="BD1063" i="5"/>
  <c r="BD1064" i="5" s="1" a="1"/>
  <c r="BD1081" i="5"/>
  <c r="BD1082" i="5" s="1" a="1"/>
  <c r="BD1077" i="5"/>
  <c r="BD1076" i="5"/>
  <c r="BD1072" i="5"/>
  <c r="BD1073" i="5" s="1" a="1"/>
  <c r="BD1153" i="5"/>
  <c r="BD1154" i="5" s="1" a="1"/>
  <c r="BD1174" i="5"/>
  <c r="BD1173" i="5" s="1" a="1"/>
  <c r="BD1185" i="5"/>
  <c r="BD1181" i="5"/>
  <c r="BD1177" i="5"/>
  <c r="BD1472" i="5"/>
  <c r="BD1482" i="5"/>
  <c r="BD1447" i="5"/>
  <c r="BD1471" i="5"/>
  <c r="BD1456" i="5"/>
  <c r="BD1519" i="5"/>
  <c r="BD1520" i="5" s="1" a="1"/>
  <c r="BD1511" i="5"/>
  <c r="BD1512" i="5" s="1" a="1"/>
  <c r="BD1564" i="5"/>
  <c r="BD1531" i="5"/>
  <c r="BD1539" i="5"/>
  <c r="BD1552" i="5"/>
  <c r="BD1631" i="5"/>
  <c r="BD1557" i="5"/>
  <c r="BD1645" i="5"/>
  <c r="BD1657" i="5"/>
  <c r="BD1698" i="5"/>
  <c r="BD1648" i="5"/>
  <c r="BD1857" i="5"/>
  <c r="BC1213" i="5" a="1"/>
  <c r="BC592" i="5"/>
  <c r="BD95" i="5"/>
  <c r="BC1209" i="5" a="1"/>
  <c r="BC622" i="5" a="1"/>
  <c r="BD1879" i="5" a="1"/>
  <c r="BB1515" i="5"/>
  <c r="BD98" i="5"/>
  <c r="BC1201" i="5" a="1"/>
  <c r="BC1186" i="5" a="1"/>
  <c r="BD101" i="5"/>
  <c r="BD2111" i="5" a="1"/>
  <c r="BC1172" i="5" a="1"/>
  <c r="BC1928" i="5"/>
  <c r="BD96" i="5"/>
  <c r="BE2107" i="5"/>
  <c r="BE750" i="5" a="1"/>
  <c r="BD1873" i="5"/>
  <c r="BD1870" i="5"/>
  <c r="BC1423" i="5"/>
  <c r="BC910" i="5" a="1"/>
  <c r="BD102" i="5"/>
  <c r="BC800" i="5" a="1"/>
  <c r="M518" i="5"/>
  <c r="BB588" i="5" a="1"/>
  <c r="BC1202" i="5" a="1"/>
  <c r="AT1843" i="5" a="1"/>
  <c r="BC1078" i="5" a="1"/>
  <c r="AW410" i="5" a="1"/>
  <c r="BC1355" i="5"/>
  <c r="BD97" i="5"/>
  <c r="BD314" i="5" a="1"/>
  <c r="BC490" i="5"/>
  <c r="BB606" i="5" a="1"/>
  <c r="BC596" i="5"/>
  <c r="BC216" i="5" a="1"/>
  <c r="AW2022" i="5" a="1"/>
  <c r="BC455" i="5"/>
  <c r="BC205" i="5" a="1"/>
  <c r="BC448" i="5"/>
  <c r="BD1893" i="5"/>
  <c r="BC206" i="5" a="1"/>
  <c r="BD1911" i="5"/>
  <c r="BC1789" i="5" a="1"/>
  <c r="BC196" i="5"/>
  <c r="L1368" i="5"/>
  <c r="BC386" i="5"/>
  <c r="BC353" i="5"/>
  <c r="BD103" i="5"/>
  <c r="BC1585" i="5" a="1"/>
  <c r="BC215" i="5" a="1"/>
  <c r="BC188" i="5" a="1"/>
  <c r="BA1414" i="5"/>
  <c r="BA352" i="5"/>
  <c r="BD232" i="5" a="1"/>
  <c r="BB1203" i="5" l="1"/>
  <c r="BB1205" i="5" s="1"/>
  <c r="BD1292" i="5"/>
  <c r="BD232" i="5"/>
  <c r="BB354" i="5"/>
  <c r="BC188" i="5"/>
  <c r="BC215" i="5"/>
  <c r="BC1585" i="5"/>
  <c r="BC1789" i="5"/>
  <c r="BC206" i="5"/>
  <c r="BC205" i="5"/>
  <c r="AW2022" i="5"/>
  <c r="BC216" i="5"/>
  <c r="BB606" i="5"/>
  <c r="BD314" i="5"/>
  <c r="AW410" i="5"/>
  <c r="BC1078" i="5"/>
  <c r="AT1843" i="5"/>
  <c r="BC1202" i="5"/>
  <c r="BB588" i="5"/>
  <c r="BC800" i="5"/>
  <c r="BC910" i="5"/>
  <c r="BE750" i="5"/>
  <c r="BE2116" i="5"/>
  <c r="BC1172" i="5"/>
  <c r="BD2111" i="5"/>
  <c r="BC1186" i="5"/>
  <c r="BC1201" i="5"/>
  <c r="BC1203" i="5" s="1"/>
  <c r="BC1205" i="5" s="1"/>
  <c r="BD1879" i="5"/>
  <c r="BC622" i="5"/>
  <c r="BC1209" i="5"/>
  <c r="BC1213" i="5"/>
  <c r="BD1558" i="5"/>
  <c r="BD1553" i="5"/>
  <c r="BD1542" i="5"/>
  <c r="BD1567" i="5"/>
  <c r="BD1512" i="5"/>
  <c r="BD1520" i="5"/>
  <c r="BD1459" i="5"/>
  <c r="BD1450" i="5"/>
  <c r="BD1485" i="5"/>
  <c r="BD1475" i="5"/>
  <c r="BD1173" i="5"/>
  <c r="BD1154" i="5"/>
  <c r="BD1073" i="5"/>
  <c r="BD1082" i="5"/>
  <c r="BD1064" i="5"/>
  <c r="BD578" i="5"/>
  <c r="BD574" i="5"/>
  <c r="BD327" i="5"/>
  <c r="BD269" i="5"/>
  <c r="BD283" i="5"/>
  <c r="BD274" i="5"/>
  <c r="BD287" i="5"/>
  <c r="BD261" i="5"/>
  <c r="BD257" i="5"/>
  <c r="BD265" i="5"/>
  <c r="BD248" i="5"/>
  <c r="BD224" i="5"/>
  <c r="BD129" i="5"/>
  <c r="BD160" i="5"/>
  <c r="BD470" i="5"/>
  <c r="BD471" i="5"/>
  <c r="BD1573" i="5"/>
  <c r="BD2079" i="5"/>
  <c r="BC1182" i="5"/>
  <c r="BC1846" i="5"/>
  <c r="AO1980" i="5"/>
  <c r="BB580" i="5"/>
  <c r="BC1508" i="5"/>
  <c r="BC1178" i="5"/>
  <c r="BD755" i="5"/>
  <c r="BC374" i="5"/>
  <c r="BC331" i="5"/>
  <c r="AT2026" i="5"/>
  <c r="BC606" i="5"/>
  <c r="AG2125" i="5"/>
  <c r="M512" i="5"/>
  <c r="L516" i="5"/>
  <c r="BC192" i="5"/>
  <c r="BC617" i="5"/>
  <c r="BC1598" i="5"/>
  <c r="BD105" i="5"/>
  <c r="AW403" i="5"/>
  <c r="BC332" i="5"/>
  <c r="AO1008" i="5"/>
  <c r="AO1005" i="5"/>
  <c r="BA924" i="5"/>
  <c r="BA913" i="5" s="1"/>
  <c r="BB569" i="5"/>
  <c r="BC565" i="5"/>
  <c r="BC568" i="5" s="1"/>
  <c r="AK992" i="5"/>
  <c r="AL992" i="5"/>
  <c r="BB47" i="1"/>
  <c r="BA48" i="1"/>
  <c r="BA53" i="1" s="1"/>
  <c r="AR1395" i="5"/>
  <c r="AR1397" i="5" s="1"/>
  <c r="AR1366" i="5"/>
  <c r="AR1386" i="5" s="1"/>
  <c r="AR1390" i="5" s="1"/>
  <c r="BC212" i="5"/>
  <c r="BC541" i="5"/>
  <c r="BC552" i="5" s="1"/>
  <c r="BC542" i="5"/>
  <c r="BB292" i="5"/>
  <c r="BB295" i="5"/>
  <c r="AW436" i="5"/>
  <c r="BD1535" i="5"/>
  <c r="AO1004" i="5"/>
  <c r="AO1006" i="5" s="1"/>
  <c r="AP1002" i="5" s="1"/>
  <c r="AN1011" i="5"/>
  <c r="BC1568" i="5"/>
  <c r="BC1245" i="5"/>
  <c r="AZ920" i="5"/>
  <c r="AZ914" i="5"/>
  <c r="AS1365" i="5"/>
  <c r="AV2097" i="5"/>
  <c r="AU2099" i="5"/>
  <c r="AP1375" i="5"/>
  <c r="AP1376" i="5"/>
  <c r="AQ1373" i="5" s="1"/>
  <c r="AP1374" i="5"/>
  <c r="BC1476" i="5"/>
  <c r="BC1477" i="5"/>
  <c r="BE1400" i="5"/>
  <c r="BE1402" i="5"/>
  <c r="BF1401" i="5"/>
  <c r="AR1387" i="5"/>
  <c r="AR1370" i="5"/>
  <c r="BC450" i="5"/>
  <c r="AV2180" i="5"/>
  <c r="AW2175" i="5"/>
  <c r="AW2178" i="5" s="1"/>
  <c r="AX382" i="5"/>
  <c r="AX380" i="5"/>
  <c r="AA1810" i="5"/>
  <c r="AB1806" i="5"/>
  <c r="AO1388" i="5"/>
  <c r="AO1378" i="5"/>
  <c r="BC1543" i="5"/>
  <c r="AT1046" i="5"/>
  <c r="AU1042" i="5" s="1"/>
  <c r="AT1048" i="5"/>
  <c r="BC202" i="5"/>
  <c r="AH882" i="5"/>
  <c r="BD739" i="5"/>
  <c r="BC741" i="5"/>
  <c r="AV494" i="5"/>
  <c r="AV496" i="5" s="1"/>
  <c r="AW367" i="5"/>
  <c r="AW472" i="5"/>
  <c r="AW473" i="5" s="1"/>
  <c r="BB916" i="5"/>
  <c r="BB919" i="5"/>
  <c r="BB923" i="5"/>
  <c r="AV412" i="5"/>
  <c r="BD1403" i="5"/>
  <c r="AO359" i="5"/>
  <c r="AO361" i="5" s="1"/>
  <c r="AO358" i="5"/>
  <c r="AT1026" i="5"/>
  <c r="AU1022" i="5" s="1"/>
  <c r="AT1028" i="5"/>
  <c r="AZ804" i="5"/>
  <c r="BC492" i="5"/>
  <c r="AD933" i="5"/>
  <c r="AH895" i="5"/>
  <c r="AH899" i="5"/>
  <c r="BE8" i="5"/>
  <c r="BE8" i="2"/>
  <c r="BF8" i="1"/>
  <c r="BE9" i="1"/>
  <c r="BE9" i="5" s="1"/>
  <c r="BE6" i="5"/>
  <c r="BE6" i="2"/>
  <c r="AV1278" i="5"/>
  <c r="AW1276" i="5"/>
  <c r="AF636" i="5"/>
  <c r="AF637" i="5" s="1"/>
  <c r="BD1044" i="5"/>
  <c r="BD1052" i="5"/>
  <c r="AD2249" i="5"/>
  <c r="AL994" i="5"/>
  <c r="BA296" i="5"/>
  <c r="AV398" i="5"/>
  <c r="AW396" i="5"/>
  <c r="BF790" i="5"/>
  <c r="BG788" i="5"/>
  <c r="AT505" i="5"/>
  <c r="AT508" i="5" s="1"/>
  <c r="AT518" i="5" s="1"/>
  <c r="BC528" i="5"/>
  <c r="BC530" i="5" s="1"/>
  <c r="BD526" i="5" s="1"/>
  <c r="BC529" i="5"/>
  <c r="BB752" i="5"/>
  <c r="AW650" i="5"/>
  <c r="AV653" i="5"/>
  <c r="AW654" i="5" a="1"/>
  <c r="AW654" i="5" s="1"/>
  <c r="AN1013" i="5"/>
  <c r="BD1867" i="5" a="1"/>
  <c r="BD1867" i="5" s="1"/>
  <c r="BC613" i="5"/>
  <c r="BC1226" i="5"/>
  <c r="BC1223" i="5"/>
  <c r="BB2112" i="5"/>
  <c r="BA2113" i="5"/>
  <c r="BE1534" i="5"/>
  <c r="BE1638" i="5"/>
  <c r="BE1639" i="5" s="1"/>
  <c r="BE1427" i="5"/>
  <c r="BE1428" i="5" s="1"/>
  <c r="BE1430" i="5" s="1"/>
  <c r="BE1417" i="5"/>
  <c r="BE1418" i="5" s="1"/>
  <c r="BE1234" i="5"/>
  <c r="BE1235" i="5" s="1"/>
  <c r="BE1252" i="5"/>
  <c r="BE758" i="5"/>
  <c r="BE759" i="5"/>
  <c r="BE760" i="5"/>
  <c r="BE761" i="5"/>
  <c r="BE762" i="5"/>
  <c r="BE763" i="5"/>
  <c r="BE764" i="5"/>
  <c r="BE756" i="5"/>
  <c r="BE757" i="5"/>
  <c r="BE184" i="5"/>
  <c r="BE134" i="5"/>
  <c r="BE135" i="5" s="1"/>
  <c r="BE139" i="5"/>
  <c r="BE140" i="5" s="1"/>
  <c r="BF144" i="5"/>
  <c r="BF145" i="5" s="1"/>
  <c r="BE122" i="5"/>
  <c r="BE123" i="5" s="1"/>
  <c r="BE148" i="5"/>
  <c r="BE1045" i="5"/>
  <c r="BE2091" i="5"/>
  <c r="BE2094" i="5" s="1"/>
  <c r="BE1285" i="5"/>
  <c r="BE1288" i="5" s="1"/>
  <c r="BE1270" i="5"/>
  <c r="BE1273" i="5" s="1"/>
  <c r="BD416" i="5"/>
  <c r="BD4" i="5"/>
  <c r="BD4" i="2"/>
  <c r="BC772" i="5"/>
  <c r="BB774" i="5"/>
  <c r="BC751" i="5" s="1"/>
  <c r="AM986" i="5"/>
  <c r="AM983" i="5"/>
  <c r="AM984" i="5" s="1"/>
  <c r="AN981" i="5" s="1"/>
  <c r="BB806" i="5"/>
  <c r="BB809" i="5"/>
  <c r="AN1382" i="5"/>
  <c r="AN1396" i="5" s="1"/>
  <c r="AU651" i="5"/>
  <c r="AK335" i="5"/>
  <c r="AK337" i="5"/>
  <c r="AK338" i="5"/>
  <c r="AK341" i="5" s="1"/>
  <c r="AL330" i="5"/>
  <c r="BD1277" i="5"/>
  <c r="BE1277" i="5" s="1"/>
  <c r="AD824" i="5"/>
  <c r="AZ64" i="1"/>
  <c r="AY66" i="1"/>
  <c r="AY68" i="1" s="1"/>
  <c r="BE3" i="5"/>
  <c r="BE3" i="2"/>
  <c r="BE4" i="1"/>
  <c r="BE1420" i="5"/>
  <c r="BE2098" i="5"/>
  <c r="BB1220" i="5"/>
  <c r="AW1441" i="5"/>
  <c r="AV1442" i="5"/>
  <c r="AV1437" i="5" s="1"/>
  <c r="AV1438" i="5" s="1"/>
  <c r="BE1" i="5"/>
  <c r="BE1" i="2"/>
  <c r="BD1839" i="5" a="1"/>
  <c r="BD1839" i="5" s="1"/>
  <c r="BD1788" i="5" a="1"/>
  <c r="BD1788" i="5" s="1"/>
  <c r="BD1663" i="5" a="1"/>
  <c r="BD1663" i="5" s="1"/>
  <c r="BD1654" i="5" a="1"/>
  <c r="BD1654" i="5" s="1"/>
  <c r="BD1642" i="5" a="1"/>
  <c r="BD1642" i="5" s="1"/>
  <c r="BD1592" i="5" a="1"/>
  <c r="BD1592" i="5" s="1"/>
  <c r="BD1593" i="5" s="1"/>
  <c r="BD1594" i="5" a="1"/>
  <c r="BD1594" i="5" s="1"/>
  <c r="BD1580" i="5" a="1"/>
  <c r="BD1580" i="5" s="1"/>
  <c r="BD1581" i="5" s="1"/>
  <c r="BD1597" i="5" a="1"/>
  <c r="BD1597" i="5" s="1"/>
  <c r="BD1499" i="5" a="1"/>
  <c r="BD1499" i="5" s="1"/>
  <c r="BD1500" i="5" s="1"/>
  <c r="BD1507" i="5" a="1"/>
  <c r="BD1507" i="5" s="1"/>
  <c r="BD1584" i="5" a="1"/>
  <c r="BD1584" i="5" s="1"/>
  <c r="BD1212" i="5" a="1"/>
  <c r="BD1212" i="5" s="1"/>
  <c r="BD1208" i="5" a="1"/>
  <c r="BD1208" i="5" s="1"/>
  <c r="BD1219" i="5" a="1"/>
  <c r="BD1219" i="5" s="1"/>
  <c r="BD911" i="5" a="1"/>
  <c r="BD911" i="5" s="1"/>
  <c r="BD661" i="5" a="1"/>
  <c r="BD661" i="5" s="1"/>
  <c r="BD652" i="5" a="1"/>
  <c r="BD652" i="5" s="1"/>
  <c r="BD616" i="5" a="1"/>
  <c r="BD616" i="5" s="1"/>
  <c r="BD603" i="5" a="1"/>
  <c r="BD603" i="5" s="1"/>
  <c r="BD604" i="5" a="1"/>
  <c r="BD604" i="5" s="1"/>
  <c r="BD605" i="5" a="1"/>
  <c r="BD605" i="5" s="1"/>
  <c r="BD635" i="5" a="1"/>
  <c r="BD635" i="5" s="1"/>
  <c r="BD801" i="5" a="1"/>
  <c r="BD801" i="5" s="1"/>
  <c r="BD620" i="5" a="1"/>
  <c r="BD620" i="5" s="1"/>
  <c r="BD591" i="5" a="1"/>
  <c r="BD591" i="5" s="1"/>
  <c r="BD621" i="5" a="1"/>
  <c r="BD621" i="5" s="1"/>
  <c r="BD610" i="5" a="1"/>
  <c r="BD610" i="5" s="1"/>
  <c r="BD611" i="5" a="1"/>
  <c r="BD611" i="5" s="1"/>
  <c r="BD595" i="5" a="1"/>
  <c r="BD595" i="5" s="1"/>
  <c r="BD628" i="5" a="1"/>
  <c r="BD628" i="5" s="1"/>
  <c r="BD629" i="5" s="1"/>
  <c r="BD612" i="5" a="1"/>
  <c r="BD612" i="5" s="1"/>
  <c r="BD491" i="5" a="1"/>
  <c r="BD491" i="5" s="1"/>
  <c r="BD449" i="5" a="1"/>
  <c r="BD449" i="5" s="1"/>
  <c r="BD454" i="5" a="1"/>
  <c r="BD454" i="5" s="1"/>
  <c r="BD544" i="5"/>
  <c r="BD587" i="5" a="1"/>
  <c r="BD587" i="5" s="1"/>
  <c r="BD402" i="5" a="1"/>
  <c r="BD402" i="5" s="1"/>
  <c r="BD532" i="5"/>
  <c r="BD417" i="5" a="1"/>
  <c r="BD417" i="5" s="1"/>
  <c r="BD409" i="5" a="1"/>
  <c r="BD409" i="5" s="1"/>
  <c r="BD373" i="5" a="1"/>
  <c r="BD373" i="5" s="1"/>
  <c r="BD395" i="5" a="1"/>
  <c r="BD395" i="5" s="1"/>
  <c r="BD379" i="5" a="1"/>
  <c r="BD379" i="5" s="1"/>
  <c r="BD347" i="5" a="1"/>
  <c r="BD347" i="5" s="1"/>
  <c r="BD387" i="5" a="1"/>
  <c r="BD387" i="5" s="1"/>
  <c r="BD366" i="5" a="1"/>
  <c r="BD366" i="5" s="1"/>
  <c r="BD187" i="5" a="1"/>
  <c r="BD187" i="5" s="1"/>
  <c r="BD211" i="5" a="1"/>
  <c r="BD211" i="5" s="1"/>
  <c r="BD201" i="5" a="1"/>
  <c r="BD201" i="5" s="1"/>
  <c r="BD195" i="5" a="1"/>
  <c r="BD195" i="5" s="1"/>
  <c r="BD210" i="5" a="1"/>
  <c r="BD210" i="5" s="1"/>
  <c r="BD200" i="5" a="1"/>
  <c r="BD200" i="5" s="1"/>
  <c r="BD191" i="5" a="1"/>
  <c r="BD191" i="5" s="1"/>
  <c r="BD174" i="5" a="1"/>
  <c r="BD174" i="5" s="1"/>
  <c r="BD171" i="5" a="1"/>
  <c r="BD171" i="5" s="1"/>
  <c r="BD167" i="5" a="1"/>
  <c r="BD167" i="5" s="1"/>
  <c r="BD168" i="5" s="1"/>
  <c r="BD177" i="5" a="1"/>
  <c r="BD177" i="5" s="1"/>
  <c r="BD180" i="5" a="1"/>
  <c r="BD180" i="5" s="1"/>
  <c r="BD109" i="5" a="1"/>
  <c r="BD109" i="5" s="1"/>
  <c r="BD110" i="5" a="1"/>
  <c r="BD110" i="5" s="1"/>
  <c r="BD108" i="5" s="1" a="1"/>
  <c r="BD108" i="5" s="1"/>
  <c r="BD111" i="5" a="1"/>
  <c r="BD111" i="5" s="1"/>
  <c r="BD163" i="5" a="1"/>
  <c r="BD163" i="5" s="1"/>
  <c r="BD115" i="5" a="1"/>
  <c r="BD115" i="5" s="1"/>
  <c r="BD116" i="5" a="1"/>
  <c r="BD116" i="5" s="1"/>
  <c r="BD114" i="5" s="1" a="1"/>
  <c r="BD114" i="5" s="1"/>
  <c r="BD155" i="5" a="1"/>
  <c r="BD155" i="5" s="1"/>
  <c r="BD151" i="5" a="1"/>
  <c r="BD151" i="5" s="1"/>
  <c r="BD117" i="5" a="1"/>
  <c r="BD117" i="5" s="1"/>
  <c r="BC2081" i="5"/>
  <c r="BC284" i="5"/>
  <c r="BC291" i="5"/>
  <c r="BC773" i="5"/>
  <c r="BC1403" i="5"/>
  <c r="AV2212" i="5"/>
  <c r="AV2215" i="5" s="1"/>
  <c r="AU2217" i="5"/>
  <c r="BB1228" i="5"/>
  <c r="BE5" i="5"/>
  <c r="BE5" i="2"/>
  <c r="BC767" i="5"/>
  <c r="BC130" i="5"/>
  <c r="AV444" i="5"/>
  <c r="AW442" i="5"/>
  <c r="AZ553" i="5"/>
  <c r="AW674" i="5"/>
  <c r="BF5" i="1"/>
  <c r="BF1" i="1"/>
  <c r="BF3" i="1"/>
  <c r="BF2" i="5"/>
  <c r="BF2" i="2"/>
  <c r="BF6" i="1"/>
  <c r="BG2" i="1"/>
  <c r="AW388" i="5"/>
  <c r="AW390" i="5" s="1"/>
  <c r="BD1243" i="5"/>
  <c r="BD1240" i="5"/>
  <c r="BA357" i="5"/>
  <c r="BC1051" i="5"/>
  <c r="BB539" i="5"/>
  <c r="BB543" i="5" s="1"/>
  <c r="BA548" i="5"/>
  <c r="BC1258" i="5"/>
  <c r="AW1291" i="5"/>
  <c r="AV1293" i="5"/>
  <c r="AV390" i="5"/>
  <c r="BD1261" i="5"/>
  <c r="BD1255" i="5"/>
  <c r="AW485" i="5"/>
  <c r="AW486" i="5" s="1"/>
  <c r="AV556" i="5"/>
  <c r="AW551" i="5"/>
  <c r="AW554" i="5" s="1"/>
  <c r="AL973" i="5"/>
  <c r="BC1451" i="5"/>
  <c r="BC1452" i="5"/>
  <c r="BC1460" i="5"/>
  <c r="BC1461" i="5"/>
  <c r="BA810" i="5"/>
  <c r="BA803" i="5" s="1"/>
  <c r="BC1263" i="5"/>
  <c r="BC1237" i="5"/>
  <c r="AD2195" i="5"/>
  <c r="AT952" i="5"/>
  <c r="AT950" i="5"/>
  <c r="AU947" i="5" s="1"/>
  <c r="AS512" i="5"/>
  <c r="AS515" i="5" s="1"/>
  <c r="AR519" i="5"/>
  <c r="AD2161" i="5"/>
  <c r="AD662" i="5"/>
  <c r="AH2124" i="5"/>
  <c r="AG2129" i="5"/>
  <c r="AM1381" i="5"/>
  <c r="AM1389" i="5" s="1"/>
  <c r="AM969" i="5"/>
  <c r="AM966" i="5"/>
  <c r="AM967" i="5" s="1"/>
  <c r="AN964" i="5" s="1"/>
  <c r="AW405" i="5"/>
  <c r="BC1486" i="5"/>
  <c r="BC1487" i="5"/>
  <c r="AU1843" i="5" a="1"/>
  <c r="BD332" i="5" a="1"/>
  <c r="BD1508" i="5" a="1"/>
  <c r="BD592" i="5"/>
  <c r="BC580" i="5" a="1"/>
  <c r="M790" i="5"/>
  <c r="M1204" i="5"/>
  <c r="N1987" i="5" a="1"/>
  <c r="M788" i="5"/>
  <c r="BD1585" i="5" a="1"/>
  <c r="BD622" i="5" a="1"/>
  <c r="BF2107" i="5"/>
  <c r="BF750" i="5" a="1"/>
  <c r="BE1893" i="5"/>
  <c r="BE103" i="5"/>
  <c r="BD1928" i="5"/>
  <c r="BD1213" i="5" a="1"/>
  <c r="AD852" i="5"/>
  <c r="L2129" i="5"/>
  <c r="AU2026" i="5" a="1"/>
  <c r="BE1911" i="5"/>
  <c r="BE98" i="5"/>
  <c r="BD1209" i="5" a="1"/>
  <c r="BC588" i="5" a="1"/>
  <c r="BE93" i="5"/>
  <c r="BD1423" i="5"/>
  <c r="BD596" i="5"/>
  <c r="BD1355" i="5"/>
  <c r="BD910" i="5" a="1"/>
  <c r="L2125" i="5"/>
  <c r="BD331" i="5" a="1"/>
  <c r="BE104" i="5"/>
  <c r="BD448" i="5"/>
  <c r="BD188" i="5" a="1"/>
  <c r="N1955" i="5"/>
  <c r="N1937" i="5"/>
  <c r="N1965" i="5"/>
  <c r="N1169" i="5"/>
  <c r="BE159" i="5"/>
  <c r="BE1660" i="5"/>
  <c r="BE1849" i="5"/>
  <c r="BE465" i="5"/>
  <c r="BE1860" i="5"/>
  <c r="BE463" i="5"/>
  <c r="BE1634" i="5"/>
  <c r="BE1572" i="5"/>
  <c r="BE69" i="5"/>
  <c r="BE126" i="5"/>
  <c r="BE75" i="5"/>
  <c r="BE74" i="5"/>
  <c r="BE300" i="5"/>
  <c r="BE277" i="5"/>
  <c r="BE220" i="5"/>
  <c r="BE224" i="5" s="1" a="1"/>
  <c r="BE247" i="5"/>
  <c r="BE243" i="5"/>
  <c r="BE268" i="5"/>
  <c r="BE256" i="5"/>
  <c r="BE228" i="5"/>
  <c r="BE252" i="5"/>
  <c r="BE264" i="5"/>
  <c r="BE273" i="5"/>
  <c r="BE280" i="5"/>
  <c r="BE260" i="5"/>
  <c r="BE322" i="5"/>
  <c r="BE348" i="5"/>
  <c r="BE326" i="5"/>
  <c r="BE321" i="5"/>
  <c r="BE325" i="5"/>
  <c r="BE577" i="5"/>
  <c r="BE572" i="5"/>
  <c r="BE573" i="5"/>
  <c r="BE547" i="5"/>
  <c r="BE896" i="5"/>
  <c r="BE1063" i="5"/>
  <c r="BE1064" i="5" s="1" a="1"/>
  <c r="BE1072" i="5"/>
  <c r="BE1073" i="5" s="1" a="1"/>
  <c r="BE1081" i="5"/>
  <c r="BE1082" i="5" s="1" a="1"/>
  <c r="BE1077" i="5"/>
  <c r="BE1076" i="5"/>
  <c r="BE1153" i="5"/>
  <c r="BE1154" i="5" s="1" a="1"/>
  <c r="BE1174" i="5"/>
  <c r="BE1173" i="5" s="1" a="1"/>
  <c r="BE1185" i="5"/>
  <c r="BE1181" i="5"/>
  <c r="BE1177" i="5"/>
  <c r="BE1447" i="5"/>
  <c r="BE1482" i="5"/>
  <c r="BE1471" i="5"/>
  <c r="BE1472" i="5"/>
  <c r="BE1531" i="5"/>
  <c r="BE1511" i="5"/>
  <c r="BE1512" i="5" s="1" a="1"/>
  <c r="BE1456" i="5"/>
  <c r="BE1519" i="5"/>
  <c r="BE1520" i="5" s="1" a="1"/>
  <c r="BE1564" i="5"/>
  <c r="BE1539" i="5"/>
  <c r="BE1552" i="5"/>
  <c r="BE1631" i="5"/>
  <c r="BE1557" i="5"/>
  <c r="BE1648" i="5"/>
  <c r="BE1645" i="5"/>
  <c r="BE1657" i="5"/>
  <c r="BE1698" i="5"/>
  <c r="BE1857" i="5"/>
  <c r="BD1186" i="5" a="1"/>
  <c r="BE99" i="5"/>
  <c r="BD1789" i="5" a="1"/>
  <c r="BD216" i="5" a="1"/>
  <c r="AX2022" i="5" a="1"/>
  <c r="BE2111" i="5" a="1"/>
  <c r="BE746" i="5"/>
  <c r="BE94" i="5"/>
  <c r="BD490" i="5"/>
  <c r="BD206" i="5" a="1"/>
  <c r="BD386" i="5"/>
  <c r="BD215" i="5" a="1"/>
  <c r="BE96" i="5"/>
  <c r="BD1201" i="5" a="1"/>
  <c r="BD1178" i="5" a="1"/>
  <c r="BE2079" i="5" a="1"/>
  <c r="BB352" i="5"/>
  <c r="BB1414" i="5"/>
  <c r="AD838" i="5"/>
  <c r="BE100" i="5"/>
  <c r="BD353" i="5"/>
  <c r="BD617" i="5" a="1"/>
  <c r="BD455" i="5"/>
  <c r="BD196" i="5"/>
  <c r="BE95" i="5"/>
  <c r="BE314" i="5" a="1"/>
  <c r="BD365" i="5"/>
  <c r="BD205" i="5" a="1"/>
  <c r="BD1202" i="5" a="1"/>
  <c r="BD1182" i="5" a="1"/>
  <c r="BE1879" i="5" a="1"/>
  <c r="AI2001" i="5" a="1"/>
  <c r="BD1172" i="5" a="1"/>
  <c r="AX403" i="5" a="1"/>
  <c r="BE101" i="5"/>
  <c r="BD394" i="5"/>
  <c r="BD192" i="5" a="1"/>
  <c r="BE1873" i="5"/>
  <c r="BE1870" i="5"/>
  <c r="BE102" i="5"/>
  <c r="BD372" i="5"/>
  <c r="AX410" i="5" a="1"/>
  <c r="BE97" i="5"/>
  <c r="BD351" i="5"/>
  <c r="BD1598" i="5" a="1"/>
  <c r="BD800" i="5" a="1"/>
  <c r="BD1078" i="5" a="1"/>
  <c r="AD429" i="5"/>
  <c r="BD378" i="5"/>
  <c r="BC1515" i="5"/>
  <c r="BD1846" i="5" a="1"/>
  <c r="BE232" i="5" a="1"/>
  <c r="AN1381" i="5" l="1"/>
  <c r="AN1389" i="5" s="1"/>
  <c r="BE232" i="5"/>
  <c r="BD1846" i="5"/>
  <c r="AD430" i="5"/>
  <c r="BD1078" i="5"/>
  <c r="BD800" i="5"/>
  <c r="BD1598" i="5"/>
  <c r="AX410" i="5"/>
  <c r="BD374" i="5"/>
  <c r="BD192" i="5"/>
  <c r="AX403" i="5"/>
  <c r="BD1172" i="5"/>
  <c r="AI2001" i="5"/>
  <c r="BE1879" i="5"/>
  <c r="BD1182" i="5"/>
  <c r="BD1202" i="5"/>
  <c r="BD205" i="5"/>
  <c r="BE314" i="5"/>
  <c r="BD617" i="5"/>
  <c r="AD840" i="5"/>
  <c r="BC354" i="5"/>
  <c r="BE2079" i="5"/>
  <c r="BD1178" i="5"/>
  <c r="BD1201" i="5"/>
  <c r="BD215" i="5"/>
  <c r="BD206" i="5"/>
  <c r="BE755" i="5"/>
  <c r="BE2111" i="5"/>
  <c r="AX2022" i="5"/>
  <c r="BD216" i="5"/>
  <c r="BD1789" i="5"/>
  <c r="BD1186" i="5"/>
  <c r="BE1558" i="5"/>
  <c r="BE1553" i="5"/>
  <c r="BE1542" i="5"/>
  <c r="BE1567" i="5"/>
  <c r="BE1520" i="5"/>
  <c r="BE1459" i="5"/>
  <c r="BE1512" i="5"/>
  <c r="BE1475" i="5"/>
  <c r="BE1485" i="5"/>
  <c r="BE1450" i="5"/>
  <c r="BE1173" i="5"/>
  <c r="BE1154" i="5"/>
  <c r="BE1082" i="5"/>
  <c r="BE1073" i="5"/>
  <c r="BE1064" i="5"/>
  <c r="BE574" i="5"/>
  <c r="BE578" i="5"/>
  <c r="BE327" i="5"/>
  <c r="BE269" i="5"/>
  <c r="BE283" i="5"/>
  <c r="BE274" i="5"/>
  <c r="BE287" i="5"/>
  <c r="BE261" i="5"/>
  <c r="BE257" i="5"/>
  <c r="BE265" i="5"/>
  <c r="BE248" i="5"/>
  <c r="BE224" i="5"/>
  <c r="BE315" i="5"/>
  <c r="BE129" i="5"/>
  <c r="BE1573" i="5"/>
  <c r="BE470" i="5"/>
  <c r="BE471" i="5"/>
  <c r="BE160" i="5"/>
  <c r="BD188" i="5"/>
  <c r="BD331" i="5"/>
  <c r="BD910" i="5"/>
  <c r="BE105" i="5"/>
  <c r="BC588" i="5"/>
  <c r="BD1209" i="5"/>
  <c r="AU2026" i="5"/>
  <c r="AI853" i="5"/>
  <c r="AD854" i="5"/>
  <c r="BD1213" i="5"/>
  <c r="BF750" i="5"/>
  <c r="BF2116" i="5"/>
  <c r="BD622" i="5"/>
  <c r="BD1585" i="5"/>
  <c r="N1987" i="5"/>
  <c r="BC580" i="5"/>
  <c r="BD1508" i="5"/>
  <c r="BD332" i="5"/>
  <c r="AU1843" i="5"/>
  <c r="AX1291" i="5"/>
  <c r="AW1293" i="5"/>
  <c r="AD663" i="5"/>
  <c r="BF1" i="5"/>
  <c r="BF1" i="2"/>
  <c r="BC292" i="5"/>
  <c r="BC295" i="5"/>
  <c r="BC1220" i="5"/>
  <c r="BG790" i="5"/>
  <c r="BH788" i="5"/>
  <c r="AY380" i="5"/>
  <c r="AY382" i="5" s="1"/>
  <c r="AP1008" i="5"/>
  <c r="AP1005" i="5"/>
  <c r="BF5" i="2"/>
  <c r="BF5" i="5"/>
  <c r="BE1044" i="5"/>
  <c r="BE1052" i="5"/>
  <c r="AW494" i="5"/>
  <c r="AW496" i="5"/>
  <c r="AP1004" i="5"/>
  <c r="AP1006" i="5" s="1"/>
  <c r="AQ1002" i="5" s="1"/>
  <c r="AO1011" i="5"/>
  <c r="AW412" i="5"/>
  <c r="AW398" i="5"/>
  <c r="AX396" i="5"/>
  <c r="BE1867" i="5" a="1"/>
  <c r="BE1867" i="5" s="1"/>
  <c r="AP358" i="5"/>
  <c r="AP359" i="5" s="1"/>
  <c r="AW2180" i="5"/>
  <c r="AX2175" i="5"/>
  <c r="AX2178" i="5" s="1"/>
  <c r="AW2097" i="5"/>
  <c r="AV2099" i="5"/>
  <c r="AD2165" i="5"/>
  <c r="AD2158" i="5" s="1"/>
  <c r="BE4" i="5"/>
  <c r="BE4" i="2"/>
  <c r="BF8" i="5"/>
  <c r="BG8" i="1"/>
  <c r="BF8" i="2"/>
  <c r="BF9" i="1"/>
  <c r="BF9" i="5" s="1"/>
  <c r="AS1368" i="5"/>
  <c r="AT1365" i="5" s="1"/>
  <c r="AS1367" i="5"/>
  <c r="AS1362" i="5"/>
  <c r="AX405" i="5"/>
  <c r="BD284" i="5"/>
  <c r="BD291" i="5"/>
  <c r="BD202" i="5"/>
  <c r="AT512" i="5"/>
  <c r="AT515" i="5" s="1"/>
  <c r="AS519" i="5"/>
  <c r="AU950" i="5"/>
  <c r="AV947" i="5" s="1"/>
  <c r="AU952" i="5"/>
  <c r="BD1258" i="5"/>
  <c r="BD1237" i="5"/>
  <c r="BB810" i="5"/>
  <c r="BB803" i="5" s="1"/>
  <c r="BE1261" i="5"/>
  <c r="BE1255" i="5"/>
  <c r="AX650" i="5"/>
  <c r="AW653" i="5"/>
  <c r="AX654" i="5" a="1"/>
  <c r="AX654" i="5" s="1"/>
  <c r="BC47" i="1"/>
  <c r="BB48" i="1"/>
  <c r="BB53" i="1" s="1"/>
  <c r="BD2081" i="5"/>
  <c r="AX674" i="5"/>
  <c r="BD741" i="5"/>
  <c r="BE739" i="5"/>
  <c r="AX485" i="5"/>
  <c r="AX486" i="5" s="1"/>
  <c r="BD212" i="5"/>
  <c r="BD450" i="5"/>
  <c r="BA64" i="1"/>
  <c r="AZ66" i="1"/>
  <c r="AZ68" i="1" s="1"/>
  <c r="BE1243" i="5"/>
  <c r="BE1240" i="5"/>
  <c r="AD2246" i="5"/>
  <c r="AH897" i="5"/>
  <c r="AI894" i="5" s="1"/>
  <c r="BB924" i="5"/>
  <c r="BB913" i="5" s="1"/>
  <c r="AH883" i="5"/>
  <c r="AI881" i="5" s="1"/>
  <c r="AI885" i="5" s="1"/>
  <c r="BG1401" i="5"/>
  <c r="BF1402" i="5"/>
  <c r="BF1400" i="5"/>
  <c r="BD315" i="5"/>
  <c r="BD1476" i="5"/>
  <c r="BD1477" i="5"/>
  <c r="AW444" i="5"/>
  <c r="AX442" i="5"/>
  <c r="BD541" i="5"/>
  <c r="BD552" i="5" s="1"/>
  <c r="BD542" i="5"/>
  <c r="AM973" i="5"/>
  <c r="AD2199" i="5"/>
  <c r="AD2192" i="5" s="1"/>
  <c r="AU655" i="5"/>
  <c r="BD492" i="5"/>
  <c r="AD828" i="5"/>
  <c r="AD821" i="5" s="1"/>
  <c r="AM994" i="5"/>
  <c r="AD934" i="5"/>
  <c r="AE932" i="5" s="1"/>
  <c r="BE1403" i="5"/>
  <c r="BD1487" i="5"/>
  <c r="BD1486" i="5"/>
  <c r="BE1839" i="5" a="1"/>
  <c r="BE1839" i="5" s="1"/>
  <c r="BE1788" i="5" a="1"/>
  <c r="BE1788" i="5" s="1"/>
  <c r="BE1663" i="5" a="1"/>
  <c r="BE1663" i="5" s="1"/>
  <c r="BE1654" i="5" a="1"/>
  <c r="BE1654" i="5" s="1"/>
  <c r="BE1642" i="5" a="1"/>
  <c r="BE1642" i="5" s="1"/>
  <c r="BE1592" i="5" a="1"/>
  <c r="BE1592" i="5" s="1"/>
  <c r="BE1593" i="5" s="1"/>
  <c r="BE1594" i="5" a="1"/>
  <c r="BE1594" i="5" s="1"/>
  <c r="BE1580" i="5" a="1"/>
  <c r="BE1580" i="5" s="1"/>
  <c r="BE1581" i="5" s="1"/>
  <c r="BE1597" i="5" a="1"/>
  <c r="BE1597" i="5" s="1"/>
  <c r="BE1584" i="5" a="1"/>
  <c r="BE1584" i="5" s="1"/>
  <c r="BE1499" i="5" a="1"/>
  <c r="BE1499" i="5" s="1"/>
  <c r="BE1500" i="5" s="1"/>
  <c r="BE1507" i="5" a="1"/>
  <c r="BE1507" i="5" s="1"/>
  <c r="BE1212" i="5" a="1"/>
  <c r="BE1212" i="5" s="1"/>
  <c r="BE1208" i="5" a="1"/>
  <c r="BE1208" i="5" s="1"/>
  <c r="BE1219" i="5" a="1"/>
  <c r="BE1219" i="5" s="1"/>
  <c r="BE911" i="5" a="1"/>
  <c r="BE911" i="5" s="1"/>
  <c r="BE801" i="5" a="1"/>
  <c r="BE801" i="5" s="1"/>
  <c r="BE661" i="5" a="1"/>
  <c r="BE661" i="5" s="1"/>
  <c r="BE652" i="5" a="1"/>
  <c r="BE652" i="5" s="1"/>
  <c r="BE635" i="5" a="1"/>
  <c r="BE635" i="5" s="1"/>
  <c r="BE605" i="5" a="1"/>
  <c r="BE605" i="5" s="1"/>
  <c r="BE620" i="5" a="1"/>
  <c r="BE620" i="5" s="1"/>
  <c r="BE591" i="5" a="1"/>
  <c r="BE591" i="5" s="1"/>
  <c r="BE621" i="5" a="1"/>
  <c r="BE621" i="5" s="1"/>
  <c r="BE610" i="5" a="1"/>
  <c r="BE610" i="5" s="1"/>
  <c r="BE611" i="5" a="1"/>
  <c r="BE611" i="5" s="1"/>
  <c r="BE595" i="5" a="1"/>
  <c r="BE595" i="5" s="1"/>
  <c r="BE628" i="5" a="1"/>
  <c r="BE628" i="5" s="1"/>
  <c r="BE629" i="5" s="1"/>
  <c r="BE612" i="5" a="1"/>
  <c r="BE612" i="5" s="1"/>
  <c r="BE616" i="5" a="1"/>
  <c r="BE616" i="5" s="1"/>
  <c r="BE603" i="5" a="1"/>
  <c r="BE603" i="5" s="1"/>
  <c r="BE491" i="5" a="1"/>
  <c r="BE491" i="5" s="1"/>
  <c r="BE449" i="5" a="1"/>
  <c r="BE449" i="5" s="1"/>
  <c r="BE454" i="5" a="1"/>
  <c r="BE454" i="5" s="1"/>
  <c r="BE604" i="5" a="1"/>
  <c r="BE604" i="5" s="1"/>
  <c r="BE544" i="5"/>
  <c r="BE587" i="5" a="1"/>
  <c r="BE587" i="5" s="1"/>
  <c r="BE532" i="5"/>
  <c r="BE417" i="5" a="1"/>
  <c r="BE417" i="5" s="1"/>
  <c r="BE409" i="5" a="1"/>
  <c r="BE409" i="5" s="1"/>
  <c r="BE395" i="5" a="1"/>
  <c r="BE395" i="5" s="1"/>
  <c r="BE402" i="5" a="1"/>
  <c r="BE402" i="5" s="1"/>
  <c r="BE379" i="5" a="1"/>
  <c r="BE379" i="5" s="1"/>
  <c r="BE347" i="5" a="1"/>
  <c r="BE347" i="5" s="1"/>
  <c r="BE387" i="5" a="1"/>
  <c r="BE387" i="5" s="1"/>
  <c r="BE366" i="5" a="1"/>
  <c r="BE366" i="5" s="1"/>
  <c r="BE211" i="5" a="1"/>
  <c r="BE211" i="5" s="1"/>
  <c r="BE201" i="5" a="1"/>
  <c r="BE201" i="5" s="1"/>
  <c r="BE210" i="5" a="1"/>
  <c r="BE210" i="5" s="1"/>
  <c r="BE200" i="5" a="1"/>
  <c r="BE200" i="5" s="1"/>
  <c r="BE191" i="5" a="1"/>
  <c r="BE191" i="5" s="1"/>
  <c r="BE373" i="5" a="1"/>
  <c r="BE373" i="5" s="1"/>
  <c r="BE174" i="5" a="1"/>
  <c r="BE174" i="5" s="1"/>
  <c r="BE171" i="5" a="1"/>
  <c r="BE171" i="5" s="1"/>
  <c r="BE167" i="5" a="1"/>
  <c r="BE167" i="5" s="1"/>
  <c r="BE168" i="5" s="1"/>
  <c r="BE177" i="5" a="1"/>
  <c r="BE177" i="5" s="1"/>
  <c r="BE180" i="5" a="1"/>
  <c r="BE180" i="5" s="1"/>
  <c r="BE187" i="5" a="1"/>
  <c r="BE187" i="5" s="1"/>
  <c r="BE110" i="5" a="1"/>
  <c r="BE110" i="5" s="1"/>
  <c r="BE108" i="5" s="1" a="1"/>
  <c r="BE108" i="5" s="1"/>
  <c r="BE111" i="5" a="1"/>
  <c r="BE111" i="5" s="1"/>
  <c r="BE195" i="5" a="1"/>
  <c r="BE195" i="5" s="1"/>
  <c r="BE163" i="5" a="1"/>
  <c r="BE163" i="5" s="1"/>
  <c r="BE115" i="5" a="1"/>
  <c r="BE115" i="5" s="1"/>
  <c r="BE116" i="5" a="1"/>
  <c r="BE116" i="5" s="1"/>
  <c r="BE114" i="5" s="1" a="1"/>
  <c r="BE114" i="5" s="1"/>
  <c r="BE155" i="5" a="1"/>
  <c r="BE155" i="5" s="1"/>
  <c r="BE151" i="5" a="1"/>
  <c r="BE151" i="5" s="1"/>
  <c r="BE117" i="5" a="1"/>
  <c r="BE117" i="5" s="1"/>
  <c r="BE109" i="5" a="1"/>
  <c r="BE109" i="5" s="1"/>
  <c r="AM989" i="5"/>
  <c r="AV651" i="5"/>
  <c r="BE1292" i="5"/>
  <c r="BD565" i="5"/>
  <c r="BD568" i="5" s="1"/>
  <c r="BC569" i="5"/>
  <c r="BD1451" i="5"/>
  <c r="BD1452" i="5"/>
  <c r="BD1460" i="5"/>
  <c r="BD1461" i="5"/>
  <c r="AW556" i="5"/>
  <c r="AX551" i="5"/>
  <c r="AX554" i="5" s="1"/>
  <c r="AX388" i="5"/>
  <c r="AN986" i="5"/>
  <c r="AN983" i="5"/>
  <c r="AN984" i="5" s="1"/>
  <c r="AO981" i="5" s="1"/>
  <c r="BD1051" i="5"/>
  <c r="AU1046" i="5"/>
  <c r="AV1042" i="5" s="1"/>
  <c r="AU1048" i="5"/>
  <c r="BG2" i="5"/>
  <c r="BG3" i="1"/>
  <c r="BG2" i="2"/>
  <c r="BG5" i="1"/>
  <c r="BG1" i="1"/>
  <c r="BH2" i="1"/>
  <c r="BD1226" i="5"/>
  <c r="BD1223" i="5"/>
  <c r="BE416" i="5"/>
  <c r="BC752" i="5"/>
  <c r="BE1535" i="5"/>
  <c r="BA920" i="5"/>
  <c r="BA914" i="5"/>
  <c r="BD130" i="5"/>
  <c r="BC916" i="5"/>
  <c r="BC919" i="5"/>
  <c r="BC923" i="5"/>
  <c r="BD528" i="5"/>
  <c r="BD530" i="5" s="1"/>
  <c r="BE526" i="5" s="1"/>
  <c r="BD529" i="5"/>
  <c r="BA804" i="5"/>
  <c r="BF6" i="5"/>
  <c r="BF6" i="2"/>
  <c r="BD772" i="5"/>
  <c r="BC774" i="5"/>
  <c r="BD751" i="5" s="1"/>
  <c r="AF638" i="5"/>
  <c r="AG633" i="5"/>
  <c r="AX472" i="5"/>
  <c r="AX473" i="5" s="1"/>
  <c r="AO1382" i="5"/>
  <c r="AO1396" i="5" s="1"/>
  <c r="AX436" i="5"/>
  <c r="AX438" i="5" s="1"/>
  <c r="BD1244" i="5"/>
  <c r="BD1245" i="5" s="1"/>
  <c r="BD288" i="5"/>
  <c r="BC806" i="5"/>
  <c r="BC809" i="5"/>
  <c r="AN969" i="5"/>
  <c r="AN966" i="5"/>
  <c r="AN967" i="5" s="1"/>
  <c r="AO964" i="5" s="1"/>
  <c r="AW2212" i="5"/>
  <c r="AW2215" i="5" s="1"/>
  <c r="AV2217" i="5"/>
  <c r="BD613" i="5"/>
  <c r="AX1441" i="5"/>
  <c r="AW1442" i="5"/>
  <c r="AW1437" i="5" s="1"/>
  <c r="AW1438" i="5" s="1"/>
  <c r="AL334" i="5"/>
  <c r="AW1278" i="5"/>
  <c r="AX1276" i="5"/>
  <c r="BC1227" i="5"/>
  <c r="BD1227" i="5" s="1"/>
  <c r="AX369" i="5"/>
  <c r="AX367" i="5"/>
  <c r="AQ1375" i="5"/>
  <c r="AQ1376" i="5"/>
  <c r="AR1373" i="5" s="1"/>
  <c r="AQ1374" i="5"/>
  <c r="AW438" i="5"/>
  <c r="BD1262" i="5"/>
  <c r="BD1263" i="5" s="1"/>
  <c r="BD1568" i="5"/>
  <c r="AH2127" i="5"/>
  <c r="BA553" i="5"/>
  <c r="BF1534" i="5"/>
  <c r="BF1638" i="5"/>
  <c r="BF1639" i="5" s="1"/>
  <c r="BF1417" i="5"/>
  <c r="BF1418" i="5" s="1"/>
  <c r="BF1420" i="5" s="1"/>
  <c r="BF1427" i="5"/>
  <c r="BF1428" i="5" s="1"/>
  <c r="BF1430" i="5" s="1"/>
  <c r="BF1252" i="5"/>
  <c r="BF1234" i="5"/>
  <c r="BF1235" i="5" s="1"/>
  <c r="BF758" i="5"/>
  <c r="BF759" i="5"/>
  <c r="BF760" i="5"/>
  <c r="BF761" i="5"/>
  <c r="BF762" i="5"/>
  <c r="BF763" i="5"/>
  <c r="BF764" i="5"/>
  <c r="BF756" i="5"/>
  <c r="BF757" i="5"/>
  <c r="BF184" i="5"/>
  <c r="BF134" i="5"/>
  <c r="BF135" i="5" s="1"/>
  <c r="BF139" i="5"/>
  <c r="BF140" i="5" s="1"/>
  <c r="BG144" i="5"/>
  <c r="BG145" i="5" s="1"/>
  <c r="BF122" i="5"/>
  <c r="BF123" i="5" s="1"/>
  <c r="BF148" i="5"/>
  <c r="BF1285" i="5"/>
  <c r="BF1288" i="5" s="1"/>
  <c r="BF1270" i="5"/>
  <c r="BF1273" i="5" s="1"/>
  <c r="BF2091" i="5"/>
  <c r="BF2094" i="5" s="1"/>
  <c r="BF1045" i="5"/>
  <c r="AW369" i="5"/>
  <c r="AP1388" i="5"/>
  <c r="AP1378" i="5"/>
  <c r="BD1543" i="5"/>
  <c r="BB357" i="5"/>
  <c r="BC539" i="5"/>
  <c r="BC543" i="5" s="1"/>
  <c r="BB548" i="5"/>
  <c r="BF3" i="5"/>
  <c r="BF3" i="2"/>
  <c r="BF4" i="1"/>
  <c r="AK340" i="5"/>
  <c r="BC2112" i="5"/>
  <c r="BB2113" i="5"/>
  <c r="AU505" i="5"/>
  <c r="AU508" i="5" s="1"/>
  <c r="AU518" i="5" s="1"/>
  <c r="AU1026" i="5"/>
  <c r="AV1022" i="5" s="1"/>
  <c r="AU1028" i="5"/>
  <c r="BB296" i="5"/>
  <c r="AO1013" i="5"/>
  <c r="BD767" i="5"/>
  <c r="BF314" i="5" a="1"/>
  <c r="AP1980" i="5" a="1"/>
  <c r="BE1209" i="5" a="1"/>
  <c r="BE196" i="5"/>
  <c r="BD1515" i="5"/>
  <c r="BG2107" i="5"/>
  <c r="BG750" i="5" a="1"/>
  <c r="BE394" i="5"/>
  <c r="AH2125" i="5" a="1"/>
  <c r="BF93" i="5"/>
  <c r="BF1879" i="5" a="1"/>
  <c r="BE622" i="5" a="1"/>
  <c r="AV2026" i="5" a="1"/>
  <c r="BE617" i="5" a="1"/>
  <c r="BE386" i="5"/>
  <c r="BF103" i="5"/>
  <c r="BF1634" i="5"/>
  <c r="BF1660" i="5"/>
  <c r="BF1572" i="5"/>
  <c r="BF1849" i="5"/>
  <c r="BF465" i="5"/>
  <c r="BF1860" i="5"/>
  <c r="BF463" i="5"/>
  <c r="BF159" i="5"/>
  <c r="BF69" i="5"/>
  <c r="BF126" i="5"/>
  <c r="BF75" i="5"/>
  <c r="BF74" i="5"/>
  <c r="BF260" i="5"/>
  <c r="BF277" i="5"/>
  <c r="BF220" i="5"/>
  <c r="BF224" i="5" s="1" a="1"/>
  <c r="BF247" i="5"/>
  <c r="BF243" i="5"/>
  <c r="BF268" i="5"/>
  <c r="BF256" i="5"/>
  <c r="BF228" i="5"/>
  <c r="BF252" i="5"/>
  <c r="BF264" i="5"/>
  <c r="BF273" i="5"/>
  <c r="BF280" i="5"/>
  <c r="BF322" i="5"/>
  <c r="BF300" i="5"/>
  <c r="BF348" i="5"/>
  <c r="BF326" i="5"/>
  <c r="BF321" i="5"/>
  <c r="BF325" i="5"/>
  <c r="BF547" i="5"/>
  <c r="BF577" i="5"/>
  <c r="BF572" i="5"/>
  <c r="BF573" i="5"/>
  <c r="BF896" i="5"/>
  <c r="BF1072" i="5"/>
  <c r="BF1073" i="5" s="1" a="1"/>
  <c r="BF1063" i="5"/>
  <c r="BF1064" i="5" s="1" a="1"/>
  <c r="BF1081" i="5"/>
  <c r="BF1082" i="5" s="1" a="1"/>
  <c r="BF1077" i="5"/>
  <c r="BF1177" i="5"/>
  <c r="BF1076" i="5"/>
  <c r="BF1153" i="5"/>
  <c r="BF1154" i="5" s="1" a="1"/>
  <c r="BF1174" i="5"/>
  <c r="BF1173" i="5" s="1" a="1"/>
  <c r="BF1185" i="5"/>
  <c r="BF1181" i="5"/>
  <c r="BF1447" i="5"/>
  <c r="BF1456" i="5"/>
  <c r="BF1472" i="5"/>
  <c r="BF1531" i="5"/>
  <c r="BF1482" i="5"/>
  <c r="BF1519" i="5"/>
  <c r="BF1520" i="5" s="1" a="1"/>
  <c r="BF1471" i="5"/>
  <c r="BF1511" i="5"/>
  <c r="BF1512" i="5" s="1" a="1"/>
  <c r="BF1564" i="5"/>
  <c r="BF1539" i="5"/>
  <c r="BF1552" i="5"/>
  <c r="BF1631" i="5"/>
  <c r="BF1557" i="5"/>
  <c r="BF1648" i="5"/>
  <c r="BF1645" i="5"/>
  <c r="BF1657" i="5"/>
  <c r="BF1698" i="5"/>
  <c r="BF1857" i="5"/>
  <c r="BD606" i="5" a="1"/>
  <c r="BE910" i="5" a="1"/>
  <c r="BE216" i="5" a="1"/>
  <c r="BE365" i="5"/>
  <c r="BF1911" i="5"/>
  <c r="BF98" i="5"/>
  <c r="BF1893" i="5"/>
  <c r="BF94" i="5"/>
  <c r="BE800" i="5" a="1"/>
  <c r="BE206" i="5" a="1"/>
  <c r="BE372" i="5"/>
  <c r="BF2079" i="5" a="1"/>
  <c r="BE1789" i="5" a="1"/>
  <c r="BE215" i="5" a="1"/>
  <c r="BE351" i="5"/>
  <c r="AB1808" i="5" a="1"/>
  <c r="BE353" i="5"/>
  <c r="BE188" i="5" a="1"/>
  <c r="BE448" i="5"/>
  <c r="BC1414" i="5"/>
  <c r="BC352" i="5"/>
  <c r="BE455" i="5"/>
  <c r="BE205" i="5" a="1"/>
  <c r="BE378" i="5"/>
  <c r="BF104" i="5"/>
  <c r="BF101" i="5"/>
  <c r="BF97" i="5"/>
  <c r="AY410" i="5" a="1"/>
  <c r="BE331" i="5" a="1"/>
  <c r="BE192" i="5" a="1"/>
  <c r="BF99" i="5"/>
  <c r="BE1202" i="5" a="1"/>
  <c r="BD580" i="5" a="1"/>
  <c r="BE1213" i="5" a="1"/>
  <c r="BE332" i="5" a="1"/>
  <c r="M519" i="5"/>
  <c r="BE1201" i="5" a="1"/>
  <c r="BF746" i="5"/>
  <c r="BF100" i="5"/>
  <c r="AY2022" i="5" a="1"/>
  <c r="BE1186" i="5" a="1"/>
  <c r="BE1598" i="5" a="1"/>
  <c r="BE1508" i="5" a="1"/>
  <c r="AY403" i="5" a="1"/>
  <c r="BE1178" i="5" a="1"/>
  <c r="BD588" i="5" a="1"/>
  <c r="BE1846" i="5" a="1"/>
  <c r="BE1928" i="5"/>
  <c r="BF95" i="5"/>
  <c r="BE596" i="5"/>
  <c r="BF2111" i="5" a="1"/>
  <c r="BE1182" i="5" a="1"/>
  <c r="BF1873" i="5"/>
  <c r="BF1870" i="5"/>
  <c r="BE592" i="5"/>
  <c r="BE1423" i="5"/>
  <c r="N1173" i="5"/>
  <c r="BE1585" i="5" a="1"/>
  <c r="BE1355" i="5"/>
  <c r="BF102" i="5"/>
  <c r="BF96" i="5"/>
  <c r="AV1843" i="5" a="1"/>
  <c r="M1367" i="5"/>
  <c r="BE490" i="5"/>
  <c r="BE1078" i="5" a="1"/>
  <c r="BF232" i="5" a="1"/>
  <c r="BF232" i="5" l="1"/>
  <c r="BE1078" i="5"/>
  <c r="AV1843" i="5"/>
  <c r="BE1585" i="5"/>
  <c r="BE1182" i="5"/>
  <c r="BF2111" i="5"/>
  <c r="BE1846" i="5"/>
  <c r="BD588" i="5"/>
  <c r="BE1178" i="5"/>
  <c r="AY403" i="5"/>
  <c r="BE1508" i="5"/>
  <c r="BE1598" i="5"/>
  <c r="BE1186" i="5"/>
  <c r="AY2022" i="5"/>
  <c r="BF755" i="5"/>
  <c r="BE1201" i="5"/>
  <c r="BE332" i="5"/>
  <c r="BE1213" i="5"/>
  <c r="BD580" i="5"/>
  <c r="BE1202" i="5"/>
  <c r="BE192" i="5"/>
  <c r="BE331" i="5"/>
  <c r="AY410" i="5"/>
  <c r="BE205" i="5"/>
  <c r="BD354" i="5"/>
  <c r="BE188" i="5"/>
  <c r="AB1808" i="5"/>
  <c r="BE215" i="5"/>
  <c r="BE1789" i="5"/>
  <c r="BF2079" i="5"/>
  <c r="BE374" i="5"/>
  <c r="BE206" i="5"/>
  <c r="BE800" i="5"/>
  <c r="BE216" i="5"/>
  <c r="BE910" i="5"/>
  <c r="BD606" i="5"/>
  <c r="BF1558" i="5"/>
  <c r="BF1553" i="5"/>
  <c r="BF1542" i="5"/>
  <c r="BF1567" i="5"/>
  <c r="BF1512" i="5"/>
  <c r="BF1520" i="5"/>
  <c r="BF1485" i="5"/>
  <c r="BF1475" i="5"/>
  <c r="BF1459" i="5"/>
  <c r="BF1450" i="5"/>
  <c r="BF1173" i="5"/>
  <c r="BF1154" i="5"/>
  <c r="BF1082" i="5"/>
  <c r="BF1064" i="5"/>
  <c r="BF1073" i="5"/>
  <c r="BF574" i="5"/>
  <c r="BF578" i="5"/>
  <c r="BF327" i="5"/>
  <c r="BF315" i="5"/>
  <c r="BF283" i="5"/>
  <c r="BF274" i="5"/>
  <c r="BF287" i="5"/>
  <c r="BF261" i="5"/>
  <c r="BF257" i="5"/>
  <c r="BF265" i="5"/>
  <c r="BF248" i="5"/>
  <c r="BF224" i="5"/>
  <c r="BF288" i="5"/>
  <c r="BF269" i="5"/>
  <c r="BF129" i="5"/>
  <c r="BF160" i="5"/>
  <c r="BF470" i="5"/>
  <c r="BF471" i="5"/>
  <c r="BF1573" i="5"/>
  <c r="BE617" i="5"/>
  <c r="AV2026" i="5"/>
  <c r="BE622" i="5"/>
  <c r="BF1879" i="5"/>
  <c r="BF105" i="5"/>
  <c r="AH2125" i="5"/>
  <c r="BG750" i="5"/>
  <c r="BG2116" i="5"/>
  <c r="BE1209" i="5"/>
  <c r="AP1980" i="5"/>
  <c r="BF314" i="5"/>
  <c r="AO969" i="5"/>
  <c r="AO966" i="5"/>
  <c r="AQ358" i="5"/>
  <c r="AQ359" i="5" s="1"/>
  <c r="AQ361" i="5" s="1"/>
  <c r="AP361" i="5"/>
  <c r="AQ1008" i="5"/>
  <c r="AQ1005" i="5"/>
  <c r="BE565" i="5"/>
  <c r="BE568" i="5" s="1"/>
  <c r="BD569" i="5"/>
  <c r="BE1262" i="5"/>
  <c r="BE1263" i="5" s="1"/>
  <c r="BB804" i="5"/>
  <c r="AS1387" i="5"/>
  <c r="AS1370" i="5"/>
  <c r="AQ1004" i="5"/>
  <c r="AQ1006" i="5" s="1"/>
  <c r="AR1002" i="5" s="1"/>
  <c r="AP1011" i="5"/>
  <c r="BD539" i="5"/>
  <c r="BD543" i="5" s="1"/>
  <c r="BC548" i="5"/>
  <c r="AX2212" i="5"/>
  <c r="AX2215" i="5" s="1"/>
  <c r="AW2217" i="5"/>
  <c r="AN994" i="5"/>
  <c r="AV655" i="5"/>
  <c r="BE613" i="5"/>
  <c r="AD822" i="5"/>
  <c r="AE818" i="5" s="1"/>
  <c r="BG1400" i="5"/>
  <c r="BG1402" i="5"/>
  <c r="BH1401" i="5"/>
  <c r="AY485" i="5"/>
  <c r="AY486" i="5" s="1"/>
  <c r="AO986" i="5"/>
  <c r="AO983" i="5"/>
  <c r="BB920" i="5"/>
  <c r="BB914" i="5"/>
  <c r="BF1867" i="5" a="1"/>
  <c r="BF1867" i="5" s="1"/>
  <c r="BE284" i="5"/>
  <c r="BE291" i="5"/>
  <c r="BF1292" i="5"/>
  <c r="BD752" i="5"/>
  <c r="AI882" i="5"/>
  <c r="AT1368" i="5"/>
  <c r="AU1365" i="5" s="1"/>
  <c r="AT1367" i="5"/>
  <c r="AT1362" i="5"/>
  <c r="AZ380" i="5"/>
  <c r="BD916" i="5"/>
  <c r="BD919" i="5"/>
  <c r="BD923" i="5"/>
  <c r="BE772" i="5"/>
  <c r="BF1243" i="5"/>
  <c r="BF1240" i="5"/>
  <c r="AQ1388" i="5"/>
  <c r="AQ1378" i="5"/>
  <c r="BF1277" i="5"/>
  <c r="AY388" i="5"/>
  <c r="BE528" i="5"/>
  <c r="BE529" i="5"/>
  <c r="AI899" i="5"/>
  <c r="AI895" i="5"/>
  <c r="AV950" i="5"/>
  <c r="AW947" i="5" s="1"/>
  <c r="AV952" i="5"/>
  <c r="BE767" i="5"/>
  <c r="AY405" i="5"/>
  <c r="AI2124" i="5"/>
  <c r="AH2129" i="5"/>
  <c r="BE1258" i="5"/>
  <c r="AY472" i="5"/>
  <c r="AY473" i="5"/>
  <c r="BF739" i="5"/>
  <c r="BE741" i="5"/>
  <c r="AX398" i="5"/>
  <c r="AY396" i="5"/>
  <c r="AR1376" i="5"/>
  <c r="AR1375" i="5"/>
  <c r="AR1374" i="5"/>
  <c r="AV1026" i="5"/>
  <c r="AW1022" i="5" s="1"/>
  <c r="AV1028" i="5"/>
  <c r="BF1261" i="5"/>
  <c r="BF1255" i="5"/>
  <c r="AY367" i="5"/>
  <c r="AY369" i="5" s="1"/>
  <c r="BD1220" i="5"/>
  <c r="AX390" i="5"/>
  <c r="AD2203" i="5"/>
  <c r="AD2193" i="5"/>
  <c r="AE2190" i="5" s="1"/>
  <c r="AD2247" i="5"/>
  <c r="AE2245" i="5" s="1"/>
  <c r="AY674" i="5"/>
  <c r="BH8" i="1"/>
  <c r="BG8" i="2"/>
  <c r="BG8" i="5"/>
  <c r="BG9" i="1"/>
  <c r="BG9" i="5" s="1"/>
  <c r="BH790" i="5"/>
  <c r="BI788" i="5"/>
  <c r="BE1451" i="5"/>
  <c r="BE1452" i="5"/>
  <c r="AS1395" i="5"/>
  <c r="AS1366" i="5"/>
  <c r="AG636" i="5"/>
  <c r="AM992" i="5"/>
  <c r="AN989" i="5"/>
  <c r="AP1382" i="5"/>
  <c r="AP1396" i="5" s="1"/>
  <c r="AU512" i="5"/>
  <c r="AU515" i="5" s="1"/>
  <c r="AT519" i="5"/>
  <c r="AV505" i="5"/>
  <c r="AV508" i="5" s="1"/>
  <c r="AV518" i="5" s="1"/>
  <c r="BH2" i="5"/>
  <c r="BH3" i="1"/>
  <c r="BH2" i="2"/>
  <c r="BH6" i="1"/>
  <c r="BI2" i="1"/>
  <c r="BH5" i="1"/>
  <c r="BH1" i="1"/>
  <c r="AX556" i="5"/>
  <c r="AY551" i="5"/>
  <c r="AY554" i="5" s="1"/>
  <c r="BE1477" i="5"/>
  <c r="BE1476" i="5"/>
  <c r="BD1203" i="5"/>
  <c r="AX412" i="5"/>
  <c r="AV1046" i="5"/>
  <c r="AW1042" i="5" s="1"/>
  <c r="AV1048" i="5"/>
  <c r="AE936" i="5"/>
  <c r="BE541" i="5"/>
  <c r="BE552" i="5" s="1"/>
  <c r="BE542" i="5"/>
  <c r="BE1487" i="5"/>
  <c r="BE1486" i="5"/>
  <c r="AX1278" i="5"/>
  <c r="AY1276" i="5"/>
  <c r="BG1" i="5"/>
  <c r="BG1" i="2"/>
  <c r="BE202" i="5"/>
  <c r="BE1237" i="5"/>
  <c r="BD47" i="1"/>
  <c r="BC48" i="1"/>
  <c r="BC53" i="1" s="1"/>
  <c r="AX494" i="5"/>
  <c r="AX496" i="5"/>
  <c r="AP1013" i="5"/>
  <c r="BD2112" i="5"/>
  <c r="BC2113" i="5"/>
  <c r="BF1535" i="5"/>
  <c r="BE1244" i="5"/>
  <c r="BF1244" i="5" s="1"/>
  <c r="BG5" i="5"/>
  <c r="BG5" i="2"/>
  <c r="BE212" i="5"/>
  <c r="BE450" i="5"/>
  <c r="AX444" i="5"/>
  <c r="AY442" i="5"/>
  <c r="AY650" i="5"/>
  <c r="AX653" i="5"/>
  <c r="AY654" i="5" a="1"/>
  <c r="AY654" i="5" s="1"/>
  <c r="BD292" i="5"/>
  <c r="BD295" i="5"/>
  <c r="AD2159" i="5"/>
  <c r="AE2156" i="5" s="1"/>
  <c r="BC1228" i="5"/>
  <c r="BC296" i="5"/>
  <c r="BE130" i="5"/>
  <c r="BE1461" i="5"/>
  <c r="BE1460" i="5"/>
  <c r="BE2081" i="5"/>
  <c r="BD806" i="5"/>
  <c r="BD809" i="5"/>
  <c r="BG6" i="1"/>
  <c r="BE492" i="5"/>
  <c r="AE851" i="5"/>
  <c r="AD856" i="5"/>
  <c r="BC357" i="5"/>
  <c r="AY1291" i="5"/>
  <c r="AX1293" i="5"/>
  <c r="BE530" i="5"/>
  <c r="BF526" i="5" s="1"/>
  <c r="BB553" i="5"/>
  <c r="BC810" i="5"/>
  <c r="BC803" i="5" s="1"/>
  <c r="BD1228" i="5"/>
  <c r="AL335" i="5"/>
  <c r="AL337" i="5"/>
  <c r="AL338" i="5"/>
  <c r="AL341" i="5" s="1"/>
  <c r="AM330" i="5"/>
  <c r="AY436" i="5"/>
  <c r="AX2097" i="5"/>
  <c r="AW2099" i="5"/>
  <c r="BE1051" i="5"/>
  <c r="BF416" i="5"/>
  <c r="BE288" i="5"/>
  <c r="BE1568" i="5"/>
  <c r="AD842" i="5"/>
  <c r="AE837" i="5"/>
  <c r="AE427" i="5"/>
  <c r="AD432" i="5"/>
  <c r="BF1839" i="5" a="1"/>
  <c r="BF1839" i="5" s="1"/>
  <c r="BF1654" i="5" a="1"/>
  <c r="BF1654" i="5" s="1"/>
  <c r="BF1642" i="5" a="1"/>
  <c r="BF1642" i="5" s="1"/>
  <c r="BF1788" i="5" a="1"/>
  <c r="BF1788" i="5" s="1"/>
  <c r="BF1663" i="5" a="1"/>
  <c r="BF1663" i="5" s="1"/>
  <c r="BF1592" i="5" a="1"/>
  <c r="BF1592" i="5" s="1"/>
  <c r="BF1593" i="5" s="1"/>
  <c r="BF1594" i="5" a="1"/>
  <c r="BF1594" i="5" s="1"/>
  <c r="BF1580" i="5" a="1"/>
  <c r="BF1580" i="5" s="1"/>
  <c r="BF1581" i="5" s="1"/>
  <c r="BF1597" i="5" a="1"/>
  <c r="BF1597" i="5" s="1"/>
  <c r="BF1584" i="5" a="1"/>
  <c r="BF1584" i="5" s="1"/>
  <c r="BF1499" i="5" a="1"/>
  <c r="BF1499" i="5" s="1"/>
  <c r="BF1500" i="5" s="1"/>
  <c r="BF1507" i="5" a="1"/>
  <c r="BF1507" i="5" s="1"/>
  <c r="BF1212" i="5" a="1"/>
  <c r="BF1212" i="5" s="1"/>
  <c r="BF1208" i="5" a="1"/>
  <c r="BF1208" i="5" s="1"/>
  <c r="BF1219" i="5" a="1"/>
  <c r="BF1219" i="5" s="1"/>
  <c r="BF911" i="5" a="1"/>
  <c r="BF911" i="5" s="1"/>
  <c r="BF801" i="5" a="1"/>
  <c r="BF801" i="5" s="1"/>
  <c r="BF661" i="5" a="1"/>
  <c r="BF661" i="5" s="1"/>
  <c r="BF652" i="5" a="1"/>
  <c r="BF652" i="5" s="1"/>
  <c r="BF635" i="5" a="1"/>
  <c r="BF635" i="5" s="1"/>
  <c r="BF620" i="5" a="1"/>
  <c r="BF620" i="5" s="1"/>
  <c r="BF591" i="5" a="1"/>
  <c r="BF591" i="5" s="1"/>
  <c r="BF621" i="5" a="1"/>
  <c r="BF621" i="5" s="1"/>
  <c r="BF610" i="5" a="1"/>
  <c r="BF610" i="5" s="1"/>
  <c r="BF613" i="5" s="1"/>
  <c r="BF611" i="5" a="1"/>
  <c r="BF611" i="5" s="1"/>
  <c r="BF595" i="5" a="1"/>
  <c r="BF595" i="5" s="1"/>
  <c r="BF628" i="5" a="1"/>
  <c r="BF628" i="5" s="1"/>
  <c r="BF629" i="5" s="1"/>
  <c r="BF612" i="5" a="1"/>
  <c r="BF612" i="5" s="1"/>
  <c r="BF616" i="5" a="1"/>
  <c r="BF616" i="5" s="1"/>
  <c r="BF603" i="5" a="1"/>
  <c r="BF603" i="5" s="1"/>
  <c r="BF604" i="5" a="1"/>
  <c r="BF604" i="5" s="1"/>
  <c r="BF605" i="5" a="1"/>
  <c r="BF605" i="5" s="1"/>
  <c r="BF491" i="5" a="1"/>
  <c r="BF491" i="5" s="1"/>
  <c r="BF449" i="5" a="1"/>
  <c r="BF449" i="5" s="1"/>
  <c r="BF454" i="5" a="1"/>
  <c r="BF454" i="5" s="1"/>
  <c r="BF587" i="5" a="1"/>
  <c r="BF587" i="5" s="1"/>
  <c r="BF544" i="5"/>
  <c r="BF532" i="5"/>
  <c r="BF417" i="5" a="1"/>
  <c r="BF417" i="5" s="1"/>
  <c r="BF409" i="5" a="1"/>
  <c r="BF409" i="5" s="1"/>
  <c r="BF395" i="5" a="1"/>
  <c r="BF395" i="5" s="1"/>
  <c r="BF379" i="5" a="1"/>
  <c r="BF379" i="5" s="1"/>
  <c r="BF347" i="5" a="1"/>
  <c r="BF347" i="5" s="1"/>
  <c r="BF387" i="5" a="1"/>
  <c r="BF387" i="5" s="1"/>
  <c r="BF366" i="5" a="1"/>
  <c r="BF366" i="5" s="1"/>
  <c r="BF402" i="5" a="1"/>
  <c r="BF402" i="5" s="1"/>
  <c r="BF373" i="5" a="1"/>
  <c r="BF373" i="5" s="1"/>
  <c r="BF195" i="5" a="1"/>
  <c r="BF195" i="5" s="1"/>
  <c r="BF210" i="5" a="1"/>
  <c r="BF210" i="5" s="1"/>
  <c r="BF191" i="5" a="1"/>
  <c r="BF191" i="5" s="1"/>
  <c r="BF174" i="5" a="1"/>
  <c r="BF174" i="5" s="1"/>
  <c r="BF171" i="5" a="1"/>
  <c r="BF171" i="5" s="1"/>
  <c r="BF167" i="5" a="1"/>
  <c r="BF167" i="5" s="1"/>
  <c r="BF168" i="5" s="1"/>
  <c r="BF177" i="5" a="1"/>
  <c r="BF177" i="5" s="1"/>
  <c r="BF180" i="5" a="1"/>
  <c r="BF180" i="5" s="1"/>
  <c r="BF187" i="5" a="1"/>
  <c r="BF187" i="5" s="1"/>
  <c r="BF211" i="5" a="1"/>
  <c r="BF211" i="5" s="1"/>
  <c r="BF201" i="5" a="1"/>
  <c r="BF201" i="5" s="1"/>
  <c r="BF163" i="5" a="1"/>
  <c r="BF163" i="5" s="1"/>
  <c r="BF115" i="5" a="1"/>
  <c r="BF115" i="5" s="1"/>
  <c r="BF116" i="5" a="1"/>
  <c r="BF116" i="5" s="1"/>
  <c r="BF114" i="5" s="1" a="1"/>
  <c r="BF114" i="5" s="1"/>
  <c r="BF155" i="5" a="1"/>
  <c r="BF155" i="5" s="1"/>
  <c r="BF151" i="5" a="1"/>
  <c r="BF151" i="5" s="1"/>
  <c r="BF117" i="5" a="1"/>
  <c r="BF117" i="5" s="1"/>
  <c r="BF200" i="5" a="1"/>
  <c r="BF200" i="5" s="1"/>
  <c r="BF109" i="5" a="1"/>
  <c r="BF109" i="5" s="1"/>
  <c r="BF110" i="5" a="1"/>
  <c r="BF110" i="5" s="1"/>
  <c r="BF108" i="5" s="1" a="1"/>
  <c r="BF108" i="5" s="1"/>
  <c r="BF111" i="5" a="1"/>
  <c r="BF111" i="5" s="1"/>
  <c r="BF1403" i="5"/>
  <c r="BD773" i="5"/>
  <c r="BD774" i="5" s="1"/>
  <c r="AY1441" i="5"/>
  <c r="AX1442" i="5"/>
  <c r="AX1437" i="5" s="1"/>
  <c r="AX1438" i="5" s="1"/>
  <c r="BG3" i="5"/>
  <c r="BG3" i="2"/>
  <c r="BG4" i="1"/>
  <c r="BE1226" i="5"/>
  <c r="BE1223" i="5"/>
  <c r="BB64" i="1"/>
  <c r="BA66" i="1"/>
  <c r="BA68" i="1" s="1"/>
  <c r="AW651" i="5"/>
  <c r="AX2180" i="5"/>
  <c r="AY2175" i="5"/>
  <c r="AY2178" i="5" s="1"/>
  <c r="BF2098" i="5"/>
  <c r="BG2098" i="5" s="1"/>
  <c r="AE659" i="5"/>
  <c r="AD664" i="5"/>
  <c r="AD666" i="5"/>
  <c r="BE1543" i="5"/>
  <c r="AN973" i="5"/>
  <c r="BF1044" i="5"/>
  <c r="BF1052" i="5"/>
  <c r="BF4" i="5"/>
  <c r="BF4" i="2"/>
  <c r="AO1381" i="5"/>
  <c r="AO1389" i="5" s="1"/>
  <c r="BC924" i="5"/>
  <c r="BC913" i="5" s="1"/>
  <c r="BG1638" i="5"/>
  <c r="BG1639" i="5" s="1"/>
  <c r="BG1534" i="5"/>
  <c r="BG1427" i="5"/>
  <c r="BG1428" i="5" s="1"/>
  <c r="BG1430" i="5" s="1"/>
  <c r="BG1417" i="5"/>
  <c r="BG1418" i="5" s="1"/>
  <c r="BG1420" i="5" s="1"/>
  <c r="BG1252" i="5"/>
  <c r="BG1234" i="5"/>
  <c r="BG1235" i="5" s="1"/>
  <c r="BG759" i="5"/>
  <c r="BG760" i="5"/>
  <c r="BG761" i="5"/>
  <c r="BG762" i="5"/>
  <c r="BG763" i="5"/>
  <c r="BG764" i="5"/>
  <c r="BG756" i="5"/>
  <c r="BG757" i="5"/>
  <c r="BG758" i="5"/>
  <c r="BG184" i="5"/>
  <c r="BG139" i="5"/>
  <c r="BG140" i="5" s="1"/>
  <c r="BH144" i="5"/>
  <c r="BH145" i="5" s="1"/>
  <c r="BG122" i="5"/>
  <c r="BG123" i="5" s="1"/>
  <c r="BG148" i="5"/>
  <c r="BG134" i="5"/>
  <c r="BG135" i="5" s="1"/>
  <c r="BG1270" i="5"/>
  <c r="BG1273" i="5" s="1"/>
  <c r="BG1045" i="5"/>
  <c r="BG2091" i="5"/>
  <c r="BG2094" i="5" s="1"/>
  <c r="BG1285" i="5"/>
  <c r="BG1288" i="5" s="1"/>
  <c r="BF1182" i="5" a="1"/>
  <c r="BF332" i="5" a="1"/>
  <c r="BF351" i="5"/>
  <c r="BG1893" i="5"/>
  <c r="BF1186" i="5" a="1"/>
  <c r="AW2026" i="5" a="1"/>
  <c r="BE606" i="5" a="1"/>
  <c r="BF378" i="5"/>
  <c r="BF592" i="5"/>
  <c r="BF1846" i="5" a="1"/>
  <c r="BG104" i="5"/>
  <c r="AW1843" i="5" a="1"/>
  <c r="BF1172" i="5" a="1"/>
  <c r="BE580" i="5" a="1"/>
  <c r="BF622" i="5" a="1"/>
  <c r="BG99" i="5"/>
  <c r="L1376" i="5"/>
  <c r="BF353" i="5"/>
  <c r="BF1598" i="5" a="1"/>
  <c r="BF188" i="5" a="1"/>
  <c r="BG94" i="5"/>
  <c r="BF1178" i="5" a="1"/>
  <c r="AJ2001" i="5" a="1"/>
  <c r="BF1585" i="5" a="1"/>
  <c r="BF216" i="5" a="1"/>
  <c r="BG746" i="5"/>
  <c r="BG100" i="5"/>
  <c r="BF1078" i="5" a="1"/>
  <c r="BG1879" i="5" a="1"/>
  <c r="BF1928" i="5"/>
  <c r="BF596" i="5"/>
  <c r="BF206" i="5" a="1"/>
  <c r="BG95" i="5"/>
  <c r="BG1873" i="5"/>
  <c r="BG1870" i="5"/>
  <c r="BF1423" i="5"/>
  <c r="BF1508" i="5" a="1"/>
  <c r="BD1414" i="5"/>
  <c r="BD352" i="5"/>
  <c r="BG2111" i="5" a="1"/>
  <c r="BF1213" i="5" a="1"/>
  <c r="BG159" i="5"/>
  <c r="BG465" i="5"/>
  <c r="BG1860" i="5"/>
  <c r="BG463" i="5"/>
  <c r="BG1634" i="5"/>
  <c r="BG1660" i="5"/>
  <c r="BG1572" i="5"/>
  <c r="BG1849" i="5"/>
  <c r="BG74" i="5"/>
  <c r="BG69" i="5"/>
  <c r="BG126" i="5"/>
  <c r="BG75" i="5"/>
  <c r="BG260" i="5"/>
  <c r="BG277" i="5"/>
  <c r="BG220" i="5"/>
  <c r="BG224" i="5" s="1" a="1"/>
  <c r="BG247" i="5"/>
  <c r="BG243" i="5"/>
  <c r="BG268" i="5"/>
  <c r="BG256" i="5"/>
  <c r="BG228" i="5"/>
  <c r="BG252" i="5"/>
  <c r="BG264" i="5"/>
  <c r="BG273" i="5"/>
  <c r="BG280" i="5"/>
  <c r="BG322" i="5"/>
  <c r="BG300" i="5"/>
  <c r="BG348" i="5"/>
  <c r="BG326" i="5"/>
  <c r="BG321" i="5"/>
  <c r="BG325" i="5"/>
  <c r="BG547" i="5"/>
  <c r="BG577" i="5"/>
  <c r="BG572" i="5"/>
  <c r="BG573" i="5"/>
  <c r="BG896" i="5"/>
  <c r="BG1063" i="5"/>
  <c r="BG1064" i="5" s="1" a="1"/>
  <c r="BG1076" i="5"/>
  <c r="BG1072" i="5"/>
  <c r="BG1073" i="5" s="1" a="1"/>
  <c r="BG1081" i="5"/>
  <c r="BG1082" i="5" s="1" a="1"/>
  <c r="BG1077" i="5"/>
  <c r="BG1177" i="5"/>
  <c r="BG1153" i="5"/>
  <c r="BG1154" i="5" s="1" a="1"/>
  <c r="BG1174" i="5"/>
  <c r="BG1173" i="5" s="1" a="1"/>
  <c r="BG1185" i="5"/>
  <c r="BG1181" i="5"/>
  <c r="BG1472" i="5"/>
  <c r="BG1456" i="5"/>
  <c r="BG1531" i="5"/>
  <c r="BG1482" i="5"/>
  <c r="BG1447" i="5"/>
  <c r="BG1519" i="5"/>
  <c r="BG1520" i="5" s="1" a="1"/>
  <c r="BG1471" i="5"/>
  <c r="BG1511" i="5"/>
  <c r="BG1512" i="5" s="1" a="1"/>
  <c r="BG1648" i="5"/>
  <c r="BG1564" i="5"/>
  <c r="BG1539" i="5"/>
  <c r="BG1552" i="5"/>
  <c r="BG1631" i="5"/>
  <c r="BG1557" i="5"/>
  <c r="BG1645" i="5"/>
  <c r="BG1657" i="5"/>
  <c r="BG1698" i="5"/>
  <c r="BG1857" i="5"/>
  <c r="BG101" i="5"/>
  <c r="AZ410" i="5" a="1"/>
  <c r="BF1355" i="5"/>
  <c r="BF1209" i="5" a="1"/>
  <c r="BF617" i="5" a="1"/>
  <c r="BG102" i="5"/>
  <c r="BG96" i="5"/>
  <c r="BF490" i="5"/>
  <c r="BF606" i="5" a="1"/>
  <c r="BG97" i="5"/>
  <c r="BG314" i="5" a="1"/>
  <c r="M1387" i="5"/>
  <c r="BE1515" i="5"/>
  <c r="BF448" i="5"/>
  <c r="BF910" i="5" a="1"/>
  <c r="AZ403" i="5" a="1"/>
  <c r="BF800" i="5" a="1"/>
  <c r="BF196" i="5"/>
  <c r="BE1172" i="5" a="1"/>
  <c r="M1395" i="5"/>
  <c r="BH2107" i="5"/>
  <c r="BH750" i="5" a="1"/>
  <c r="BF386" i="5"/>
  <c r="BF215" i="5" a="1"/>
  <c r="BF331" i="5" a="1"/>
  <c r="M1366" i="5"/>
  <c r="BF365" i="5"/>
  <c r="BF192" i="5" a="1"/>
  <c r="BF205" i="5" a="1"/>
  <c r="BG103" i="5"/>
  <c r="BE588" i="5" a="1"/>
  <c r="BF394" i="5"/>
  <c r="BF1789" i="5" a="1"/>
  <c r="BF455" i="5"/>
  <c r="BG98" i="5"/>
  <c r="AZ2022" i="5" a="1"/>
  <c r="BG2079" i="5" a="1"/>
  <c r="BF372" i="5"/>
  <c r="BF1202" i="5" a="1"/>
  <c r="BF1201" i="5" a="1"/>
  <c r="BG1911" i="5"/>
  <c r="BG93" i="5"/>
  <c r="BG232" i="5" a="1"/>
  <c r="AP1381" i="5" l="1"/>
  <c r="AP1389" i="5" s="1"/>
  <c r="BE1245" i="5"/>
  <c r="BG232" i="5"/>
  <c r="BG105" i="5"/>
  <c r="BF1201" i="5"/>
  <c r="BF1203" i="5" s="1"/>
  <c r="BF1205" i="5" s="1"/>
  <c r="BF1202" i="5"/>
  <c r="BF374" i="5"/>
  <c r="BG2079" i="5"/>
  <c r="AZ2022" i="5"/>
  <c r="BF1789" i="5"/>
  <c r="BE588" i="5"/>
  <c r="BF205" i="5"/>
  <c r="BF192" i="5"/>
  <c r="BF331" i="5"/>
  <c r="BF215" i="5"/>
  <c r="BH750" i="5"/>
  <c r="BH2116" i="5"/>
  <c r="BE1172" i="5"/>
  <c r="BF800" i="5"/>
  <c r="AZ403" i="5"/>
  <c r="BF910" i="5"/>
  <c r="BG314" i="5"/>
  <c r="BF606" i="5"/>
  <c r="BF617" i="5"/>
  <c r="BF1209" i="5"/>
  <c r="AZ410" i="5"/>
  <c r="BG1558" i="5"/>
  <c r="BG1553" i="5"/>
  <c r="BG1542" i="5"/>
  <c r="BG1567" i="5"/>
  <c r="BG1512" i="5"/>
  <c r="BG1520" i="5"/>
  <c r="BG1450" i="5"/>
  <c r="BG1485" i="5"/>
  <c r="BG1459" i="5"/>
  <c r="BG1475" i="5"/>
  <c r="BG1173" i="5"/>
  <c r="BG1154" i="5"/>
  <c r="BG1082" i="5"/>
  <c r="BG1073" i="5"/>
  <c r="BG1064" i="5"/>
  <c r="BG574" i="5"/>
  <c r="BG578" i="5"/>
  <c r="BG327" i="5"/>
  <c r="BG315" i="5"/>
  <c r="BG283" i="5"/>
  <c r="BG274" i="5"/>
  <c r="BG287" i="5"/>
  <c r="BG288" i="5" s="1"/>
  <c r="BG261" i="5"/>
  <c r="BG257" i="5"/>
  <c r="BG265" i="5"/>
  <c r="BG248" i="5"/>
  <c r="BG224" i="5"/>
  <c r="BG269" i="5"/>
  <c r="BG129" i="5"/>
  <c r="BG1573" i="5"/>
  <c r="BG470" i="5"/>
  <c r="BG471" i="5"/>
  <c r="BG160" i="5"/>
  <c r="BF1213" i="5"/>
  <c r="BG2111" i="5"/>
  <c r="BE354" i="5"/>
  <c r="BF1508" i="5"/>
  <c r="BF206" i="5"/>
  <c r="BG1879" i="5"/>
  <c r="BF1078" i="5"/>
  <c r="BG755" i="5"/>
  <c r="BF216" i="5"/>
  <c r="BF1585" i="5"/>
  <c r="AJ2001" i="5"/>
  <c r="BF1178" i="5"/>
  <c r="BF188" i="5"/>
  <c r="BF1598" i="5"/>
  <c r="BF622" i="5"/>
  <c r="BE580" i="5"/>
  <c r="BF1172" i="5"/>
  <c r="AW1843" i="5"/>
  <c r="BF1846" i="5"/>
  <c r="BE606" i="5"/>
  <c r="AW2026" i="5"/>
  <c r="BF1186" i="5"/>
  <c r="BF332" i="5"/>
  <c r="BF1182" i="5"/>
  <c r="AR1008" i="5"/>
  <c r="AR1005" i="5"/>
  <c r="BE751" i="5"/>
  <c r="AZ436" i="5"/>
  <c r="AZ438" i="5" s="1"/>
  <c r="BE2112" i="5"/>
  <c r="BD2113" i="5"/>
  <c r="BH6" i="5"/>
  <c r="BH6" i="2"/>
  <c r="BF741" i="5"/>
  <c r="BG739" i="5"/>
  <c r="AZ388" i="5"/>
  <c r="BA380" i="5"/>
  <c r="AO994" i="5"/>
  <c r="BC553" i="5"/>
  <c r="BF1451" i="5"/>
  <c r="BF1452" i="5"/>
  <c r="BF2081" i="5"/>
  <c r="BC920" i="5"/>
  <c r="BC914" i="5"/>
  <c r="AM334" i="5"/>
  <c r="AE933" i="5"/>
  <c r="AG637" i="5"/>
  <c r="BG1277" i="5"/>
  <c r="AZ382" i="5"/>
  <c r="BE539" i="5"/>
  <c r="BE543" i="5" s="1"/>
  <c r="BD548" i="5"/>
  <c r="AR359" i="5"/>
  <c r="AR361" i="5" s="1"/>
  <c r="AR358" i="5"/>
  <c r="BF1460" i="5"/>
  <c r="BF1461" i="5"/>
  <c r="BC64" i="1"/>
  <c r="BB66" i="1"/>
  <c r="BB68" i="1" s="1"/>
  <c r="BF202" i="5"/>
  <c r="BF450" i="5"/>
  <c r="BG6" i="5"/>
  <c r="BG989" i="5" s="1"/>
  <c r="BG6" i="2"/>
  <c r="AX651" i="5"/>
  <c r="BH3" i="2"/>
  <c r="BH3" i="5"/>
  <c r="BH4" i="1"/>
  <c r="AS1386" i="5"/>
  <c r="AZ472" i="5"/>
  <c r="AZ473" i="5" s="1"/>
  <c r="AQ1382" i="5"/>
  <c r="AQ1396" i="5" s="1"/>
  <c r="AT1395" i="5"/>
  <c r="AT1397" i="5" s="1"/>
  <c r="AT1366" i="5"/>
  <c r="AT1386" i="5" s="1"/>
  <c r="AT1390" i="5" s="1"/>
  <c r="AO984" i="5"/>
  <c r="AP981" i="5" s="1"/>
  <c r="AO973" i="5"/>
  <c r="BF1476" i="5"/>
  <c r="BF1477" i="5"/>
  <c r="BG1044" i="5"/>
  <c r="BG1052" i="5"/>
  <c r="BE1220" i="5"/>
  <c r="BF212" i="5"/>
  <c r="BF492" i="5"/>
  <c r="AL340" i="5"/>
  <c r="BH1638" i="5"/>
  <c r="BH1639" i="5" s="1"/>
  <c r="BH1534" i="5"/>
  <c r="BH1427" i="5"/>
  <c r="BH1428" i="5" s="1"/>
  <c r="BH1430" i="5" s="1"/>
  <c r="BH1417" i="5"/>
  <c r="BH1418" i="5" s="1"/>
  <c r="BH1420" i="5" s="1"/>
  <c r="BH1252" i="5"/>
  <c r="BH1234" i="5"/>
  <c r="BH1235" i="5" s="1"/>
  <c r="BH759" i="5"/>
  <c r="BH760" i="5"/>
  <c r="BH761" i="5"/>
  <c r="BH762" i="5"/>
  <c r="BH763" i="5"/>
  <c r="BH764" i="5"/>
  <c r="BH756" i="5"/>
  <c r="BH757" i="5"/>
  <c r="BH758" i="5"/>
  <c r="BH184" i="5"/>
  <c r="BH139" i="5"/>
  <c r="BH140" i="5" s="1"/>
  <c r="BI144" i="5"/>
  <c r="BI145" i="5" s="1"/>
  <c r="BH122" i="5"/>
  <c r="BH123" i="5" s="1"/>
  <c r="BH148" i="5"/>
  <c r="BH134" i="5"/>
  <c r="BH135" i="5" s="1"/>
  <c r="BH1045" i="5"/>
  <c r="BH2091" i="5"/>
  <c r="BH2094" i="5" s="1"/>
  <c r="BH1285" i="5"/>
  <c r="BH1288" i="5" s="1"/>
  <c r="BH1270" i="5"/>
  <c r="BH1273" i="5" s="1"/>
  <c r="AS1397" i="5"/>
  <c r="AT1387" i="5"/>
  <c r="AT1370" i="5"/>
  <c r="BF1486" i="5"/>
  <c r="BF1487" i="5"/>
  <c r="AB1809" i="5"/>
  <c r="BD810" i="5"/>
  <c r="AY494" i="5"/>
  <c r="AY496" i="5" s="1"/>
  <c r="AW1048" i="5"/>
  <c r="AW1046" i="5"/>
  <c r="AX1042" i="5" s="1"/>
  <c r="BE1227" i="5"/>
  <c r="AZ367" i="5"/>
  <c r="AU1362" i="5"/>
  <c r="AU1367" i="5"/>
  <c r="AU1368" i="5"/>
  <c r="AV1365" i="5" s="1"/>
  <c r="AO967" i="5"/>
  <c r="AP964" i="5" s="1"/>
  <c r="BF130" i="5"/>
  <c r="AZ405" i="5"/>
  <c r="AY444" i="5"/>
  <c r="AZ442" i="5"/>
  <c r="AI2127" i="5"/>
  <c r="AZ485" i="5"/>
  <c r="AZ486" i="5" s="1"/>
  <c r="BD357" i="5"/>
  <c r="BF1258" i="5"/>
  <c r="AI883" i="5"/>
  <c r="AJ881" i="5" s="1"/>
  <c r="AJ885" i="5" s="1"/>
  <c r="BI1401" i="5"/>
  <c r="BH1400" i="5"/>
  <c r="BH1402" i="5"/>
  <c r="BF1568" i="5"/>
  <c r="BI790" i="5"/>
  <c r="BJ788" i="5"/>
  <c r="BF1263" i="5"/>
  <c r="BF1237" i="5"/>
  <c r="BF1262" i="5"/>
  <c r="BF1543" i="5"/>
  <c r="AY412" i="5"/>
  <c r="BF1051" i="5"/>
  <c r="AW505" i="5"/>
  <c r="AW508" i="5" s="1"/>
  <c r="AW518" i="5" s="1"/>
  <c r="BG1839" i="5" a="1"/>
  <c r="BG1839" i="5" s="1"/>
  <c r="BG1788" i="5" a="1"/>
  <c r="BG1788" i="5" s="1"/>
  <c r="BG1654" i="5" a="1"/>
  <c r="BG1654" i="5" s="1"/>
  <c r="BG1663" i="5" a="1"/>
  <c r="BG1663" i="5" s="1"/>
  <c r="BG1592" i="5" a="1"/>
  <c r="BG1592" i="5" s="1"/>
  <c r="BG1593" i="5" s="1"/>
  <c r="BG1594" i="5" a="1"/>
  <c r="BG1594" i="5" s="1"/>
  <c r="BG1580" i="5" a="1"/>
  <c r="BG1580" i="5" s="1"/>
  <c r="BG1581" i="5" s="1"/>
  <c r="BG1597" i="5" a="1"/>
  <c r="BG1597" i="5" s="1"/>
  <c r="BG1584" i="5" a="1"/>
  <c r="BG1584" i="5" s="1"/>
  <c r="BG1499" i="5" a="1"/>
  <c r="BG1499" i="5" s="1"/>
  <c r="BG1500" i="5" s="1"/>
  <c r="BG1507" i="5" a="1"/>
  <c r="BG1507" i="5" s="1"/>
  <c r="BG1642" i="5" a="1"/>
  <c r="BG1642" i="5" s="1"/>
  <c r="BG1208" i="5" a="1"/>
  <c r="BG1208" i="5" s="1"/>
  <c r="BG1219" i="5" a="1"/>
  <c r="BG1219" i="5" s="1"/>
  <c r="BG1212" i="5" a="1"/>
  <c r="BG1212" i="5" s="1"/>
  <c r="BG911" i="5" a="1"/>
  <c r="BG911" i="5" s="1"/>
  <c r="BG801" i="5" a="1"/>
  <c r="BG801" i="5" s="1"/>
  <c r="BG661" i="5" a="1"/>
  <c r="BG661" i="5" s="1"/>
  <c r="BG652" i="5" a="1"/>
  <c r="BG652" i="5" s="1"/>
  <c r="BG635" i="5" a="1"/>
  <c r="BG635" i="5" s="1"/>
  <c r="BG620" i="5" a="1"/>
  <c r="BG620" i="5" s="1"/>
  <c r="BG591" i="5" a="1"/>
  <c r="BG591" i="5" s="1"/>
  <c r="BG621" i="5" a="1"/>
  <c r="BG621" i="5" s="1"/>
  <c r="BG610" i="5" a="1"/>
  <c r="BG610" i="5" s="1"/>
  <c r="BG613" i="5" s="1"/>
  <c r="BG611" i="5" a="1"/>
  <c r="BG611" i="5" s="1"/>
  <c r="BG595" i="5" a="1"/>
  <c r="BG595" i="5" s="1"/>
  <c r="BG628" i="5" a="1"/>
  <c r="BG628" i="5" s="1"/>
  <c r="BG629" i="5" s="1"/>
  <c r="BG612" i="5" a="1"/>
  <c r="BG612" i="5" s="1"/>
  <c r="BG616" i="5" a="1"/>
  <c r="BG616" i="5" s="1"/>
  <c r="BG603" i="5" a="1"/>
  <c r="BG603" i="5" s="1"/>
  <c r="BG604" i="5" a="1"/>
  <c r="BG604" i="5" s="1"/>
  <c r="BG605" i="5" a="1"/>
  <c r="BG605" i="5" s="1"/>
  <c r="BG449" i="5" a="1"/>
  <c r="BG449" i="5" s="1"/>
  <c r="BG454" i="5" a="1"/>
  <c r="BG454" i="5" s="1"/>
  <c r="BG587" i="5" a="1"/>
  <c r="BG587" i="5" s="1"/>
  <c r="BG544" i="5"/>
  <c r="BG532" i="5"/>
  <c r="BG417" i="5" a="1"/>
  <c r="BG417" i="5" s="1"/>
  <c r="BG409" i="5" a="1"/>
  <c r="BG409" i="5" s="1"/>
  <c r="BG491" i="5" a="1"/>
  <c r="BG491" i="5" s="1"/>
  <c r="BG347" i="5" a="1"/>
  <c r="BG347" i="5" s="1"/>
  <c r="BG387" i="5" a="1"/>
  <c r="BG387" i="5" s="1"/>
  <c r="BG366" i="5" a="1"/>
  <c r="BG366" i="5" s="1"/>
  <c r="BG373" i="5" a="1"/>
  <c r="BG373" i="5" s="1"/>
  <c r="BG402" i="5" a="1"/>
  <c r="BG402" i="5" s="1"/>
  <c r="BG395" i="5" a="1"/>
  <c r="BG395" i="5" s="1"/>
  <c r="BG379" i="5" a="1"/>
  <c r="BG379" i="5" s="1"/>
  <c r="BG210" i="5" a="1"/>
  <c r="BG210" i="5" s="1"/>
  <c r="BG200" i="5" a="1"/>
  <c r="BG200" i="5" s="1"/>
  <c r="BG191" i="5" a="1"/>
  <c r="BG191" i="5" s="1"/>
  <c r="BG174" i="5" a="1"/>
  <c r="BG174" i="5" s="1"/>
  <c r="BG171" i="5" a="1"/>
  <c r="BG171" i="5" s="1"/>
  <c r="BG167" i="5" a="1"/>
  <c r="BG167" i="5" s="1"/>
  <c r="BG168" i="5" s="1"/>
  <c r="BG177" i="5" a="1"/>
  <c r="BG177" i="5" s="1"/>
  <c r="BG180" i="5" a="1"/>
  <c r="BG180" i="5" s="1"/>
  <c r="BG187" i="5" a="1"/>
  <c r="BG187" i="5" s="1"/>
  <c r="BG211" i="5" a="1"/>
  <c r="BG211" i="5" s="1"/>
  <c r="BG201" i="5" a="1"/>
  <c r="BG201" i="5" s="1"/>
  <c r="BG195" i="5" a="1"/>
  <c r="BG195" i="5" s="1"/>
  <c r="BG163" i="5" a="1"/>
  <c r="BG163" i="5" s="1"/>
  <c r="BG115" i="5" a="1"/>
  <c r="BG115" i="5" s="1"/>
  <c r="BG116" i="5" a="1"/>
  <c r="BG116" i="5" s="1"/>
  <c r="BG114" i="5" s="1" a="1"/>
  <c r="BG114" i="5" s="1"/>
  <c r="BG155" i="5" a="1"/>
  <c r="BG155" i="5" s="1"/>
  <c r="BG151" i="5" a="1"/>
  <c r="BG151" i="5" s="1"/>
  <c r="BG117" i="5" a="1"/>
  <c r="BG117" i="5" s="1"/>
  <c r="BG109" i="5" a="1"/>
  <c r="BG109" i="5" s="1"/>
  <c r="BG110" i="5" a="1"/>
  <c r="BG110" i="5" s="1"/>
  <c r="BG108" i="5" s="1" a="1"/>
  <c r="BG108" i="5" s="1"/>
  <c r="BG111" i="5" a="1"/>
  <c r="BG111" i="5" s="1"/>
  <c r="AV512" i="5"/>
  <c r="AV515" i="5" s="1"/>
  <c r="AU519" i="5"/>
  <c r="BF1245" i="5"/>
  <c r="BG1292" i="5"/>
  <c r="BH1292" i="5" s="1"/>
  <c r="BF1226" i="5"/>
  <c r="BF1223" i="5"/>
  <c r="BE47" i="1"/>
  <c r="BD48" i="1"/>
  <c r="BG1243" i="5"/>
  <c r="BG1240" i="5"/>
  <c r="BG1867" i="5" a="1"/>
  <c r="BG1867" i="5" s="1"/>
  <c r="AW1026" i="5"/>
  <c r="AX1022" i="5" s="1"/>
  <c r="AW1028" i="5"/>
  <c r="AE824" i="5"/>
  <c r="BF565" i="5"/>
  <c r="BF568" i="5" s="1"/>
  <c r="BE569" i="5"/>
  <c r="BD1205" i="5"/>
  <c r="BG1261" i="5"/>
  <c r="BG1255" i="5"/>
  <c r="AZ1291" i="5"/>
  <c r="AY1293" i="5"/>
  <c r="BG416" i="5"/>
  <c r="AW950" i="5"/>
  <c r="AX947" i="5" s="1"/>
  <c r="AW952" i="5"/>
  <c r="BF772" i="5"/>
  <c r="AW655" i="5"/>
  <c r="AZ1441" i="5"/>
  <c r="AY1442" i="5"/>
  <c r="AY1437" i="5" s="1"/>
  <c r="AY1438" i="5" s="1"/>
  <c r="AZ1276" i="5"/>
  <c r="AY1278" i="5"/>
  <c r="AY556" i="5"/>
  <c r="AZ551" i="5"/>
  <c r="AZ554" i="5" s="1"/>
  <c r="AR1388" i="5"/>
  <c r="AR1378" i="5"/>
  <c r="AI897" i="5"/>
  <c r="AJ894" i="5" s="1"/>
  <c r="BE292" i="5"/>
  <c r="BE295" i="5"/>
  <c r="AQ1013" i="5"/>
  <c r="BE916" i="5"/>
  <c r="BE919" i="5"/>
  <c r="BE923" i="5"/>
  <c r="BG4" i="5"/>
  <c r="BG4" i="2"/>
  <c r="BC804" i="5"/>
  <c r="AE662" i="5"/>
  <c r="BE773" i="5"/>
  <c r="BE774" i="5" s="1"/>
  <c r="BF751" i="5" s="1"/>
  <c r="BF752" i="5" s="1"/>
  <c r="AE2161" i="5"/>
  <c r="BH8" i="5"/>
  <c r="BI8" i="1"/>
  <c r="BH8" i="2"/>
  <c r="BH9" i="1"/>
  <c r="BH9" i="5" s="1"/>
  <c r="AS1373" i="5"/>
  <c r="AR1004" i="5"/>
  <c r="AR1006" i="5" s="1"/>
  <c r="AQ1011" i="5"/>
  <c r="BG1535" i="5"/>
  <c r="BH2098" i="5"/>
  <c r="AY2097" i="5"/>
  <c r="AX2099" i="5"/>
  <c r="BH1" i="5"/>
  <c r="BH1" i="2"/>
  <c r="AZ674" i="5"/>
  <c r="AY398" i="5"/>
  <c r="AZ396" i="5"/>
  <c r="BE806" i="5"/>
  <c r="BE809" i="5"/>
  <c r="AY2180" i="5"/>
  <c r="AZ2175" i="5"/>
  <c r="AZ2178" i="5" s="1"/>
  <c r="BF528" i="5"/>
  <c r="BF529" i="5"/>
  <c r="BD296" i="5"/>
  <c r="BH5" i="5"/>
  <c r="BH5" i="2"/>
  <c r="AN992" i="5"/>
  <c r="AO992" i="5"/>
  <c r="AE2249" i="5"/>
  <c r="BD924" i="5"/>
  <c r="BF284" i="5"/>
  <c r="BF291" i="5"/>
  <c r="BE1203" i="5"/>
  <c r="BE1205" i="5" s="1"/>
  <c r="BF541" i="5"/>
  <c r="BF552" i="5" s="1"/>
  <c r="BF542" i="5"/>
  <c r="AY438" i="5"/>
  <c r="AZ650" i="5"/>
  <c r="AY653" i="5"/>
  <c r="AZ654" i="5" a="1"/>
  <c r="AZ654" i="5" s="1"/>
  <c r="BI2" i="5"/>
  <c r="BI2" i="2"/>
  <c r="BI6" i="1"/>
  <c r="BI5" i="1"/>
  <c r="BI1" i="1"/>
  <c r="BI3" i="1"/>
  <c r="BJ2" i="1"/>
  <c r="AE2195" i="5"/>
  <c r="AY390" i="5"/>
  <c r="AY2212" i="5"/>
  <c r="AY2215" i="5" s="1"/>
  <c r="AX2217" i="5"/>
  <c r="BF767" i="5"/>
  <c r="BH1911" i="5"/>
  <c r="M1397" i="5"/>
  <c r="BG216" i="5" a="1"/>
  <c r="BG448" i="5"/>
  <c r="BA403" i="5" a="1"/>
  <c r="BG331" i="5" a="1"/>
  <c r="BH1893" i="5"/>
  <c r="BH104" i="5"/>
  <c r="BG1508" i="5" a="1"/>
  <c r="BG596" i="5"/>
  <c r="BG206" i="5" a="1"/>
  <c r="BG394" i="5"/>
  <c r="BF588" i="5" a="1"/>
  <c r="BF1515" i="5"/>
  <c r="BH99" i="5"/>
  <c r="BG196" i="5"/>
  <c r="BG1202" i="5" a="1"/>
  <c r="BH314" i="5" a="1"/>
  <c r="BH94" i="5"/>
  <c r="BG1209" i="5" a="1"/>
  <c r="BG386" i="5"/>
  <c r="AE852" i="5"/>
  <c r="BG188" i="5" a="1"/>
  <c r="BG1182" i="5" a="1"/>
  <c r="BG332" i="5" a="1"/>
  <c r="BH100" i="5"/>
  <c r="BG617" i="5" a="1"/>
  <c r="BG365" i="5"/>
  <c r="BH2079" i="5" a="1"/>
  <c r="BG1186" i="5" a="1"/>
  <c r="BH2111" i="5" a="1"/>
  <c r="AX1843" i="5" a="1"/>
  <c r="BH746" i="5"/>
  <c r="BH95" i="5"/>
  <c r="BG1213" i="5" a="1"/>
  <c r="BG606" i="5" a="1"/>
  <c r="M1205" i="5"/>
  <c r="BG372" i="5"/>
  <c r="BA2022" i="5" a="1"/>
  <c r="BG1172" i="5" a="1"/>
  <c r="AQ1980" i="5" a="1"/>
  <c r="BG910" i="5" a="1"/>
  <c r="BG351" i="5"/>
  <c r="BG1928" i="5"/>
  <c r="BG490" i="5"/>
  <c r="BH101" i="5"/>
  <c r="BF580" i="5" a="1"/>
  <c r="BG800" i="5" a="1"/>
  <c r="BG215" i="5" a="1"/>
  <c r="BG378" i="5"/>
  <c r="BG1178" i="5" a="1"/>
  <c r="AX2026" i="5" a="1"/>
  <c r="BH96" i="5"/>
  <c r="BG1789" i="5" a="1"/>
  <c r="BG205" i="5" a="1"/>
  <c r="BE1414" i="5"/>
  <c r="BE352" i="5"/>
  <c r="BA410" i="5" a="1"/>
  <c r="BG1078" i="5" a="1"/>
  <c r="BH97" i="5"/>
  <c r="BG455" i="5"/>
  <c r="BG192" i="5" a="1"/>
  <c r="BG353" i="5"/>
  <c r="BH102" i="5"/>
  <c r="AE429" i="5"/>
  <c r="BG1201" i="5" a="1"/>
  <c r="BI2107" i="5"/>
  <c r="BI750" i="5" a="1"/>
  <c r="BH1572" i="5"/>
  <c r="BH1634" i="5"/>
  <c r="BH1660" i="5"/>
  <c r="BH1860" i="5"/>
  <c r="BH465" i="5"/>
  <c r="BH1849" i="5"/>
  <c r="BH463" i="5"/>
  <c r="BH159" i="5"/>
  <c r="BH74" i="5"/>
  <c r="BH69" i="5"/>
  <c r="BH126" i="5"/>
  <c r="BH75" i="5"/>
  <c r="BH273" i="5"/>
  <c r="BH280" i="5"/>
  <c r="BH260" i="5"/>
  <c r="BH277" i="5"/>
  <c r="BH220" i="5"/>
  <c r="BH224" i="5" s="1" a="1"/>
  <c r="BH247" i="5"/>
  <c r="BH243" i="5"/>
  <c r="BH268" i="5"/>
  <c r="BH256" i="5"/>
  <c r="BH228" i="5"/>
  <c r="BH252" i="5"/>
  <c r="BH264" i="5"/>
  <c r="BH322" i="5"/>
  <c r="BH300" i="5"/>
  <c r="BH348" i="5"/>
  <c r="BH326" i="5"/>
  <c r="BH321" i="5"/>
  <c r="BH325" i="5"/>
  <c r="BH547" i="5"/>
  <c r="BH577" i="5"/>
  <c r="BH572" i="5"/>
  <c r="BH573" i="5"/>
  <c r="BH896" i="5"/>
  <c r="BH1076" i="5"/>
  <c r="BH1072" i="5"/>
  <c r="BH1073" i="5" s="1" a="1"/>
  <c r="BH1063" i="5"/>
  <c r="BH1064" i="5" s="1" a="1"/>
  <c r="BH1181" i="5"/>
  <c r="BH1081" i="5"/>
  <c r="BH1082" i="5" s="1" a="1"/>
  <c r="BH1077" i="5"/>
  <c r="BH1177" i="5"/>
  <c r="BH1153" i="5"/>
  <c r="BH1154" i="5" s="1" a="1"/>
  <c r="BH1174" i="5"/>
  <c r="BH1173" i="5" s="1" a="1"/>
  <c r="BH1185" i="5"/>
  <c r="BH1472" i="5"/>
  <c r="BH1456" i="5"/>
  <c r="BH1519" i="5"/>
  <c r="BH1520" i="5" s="1" a="1"/>
  <c r="BH1471" i="5"/>
  <c r="BH1447" i="5"/>
  <c r="BH1531" i="5"/>
  <c r="BH1482" i="5"/>
  <c r="BH1511" i="5"/>
  <c r="BH1512" i="5" s="1" a="1"/>
  <c r="BH1557" i="5"/>
  <c r="BH1648" i="5"/>
  <c r="BH1564" i="5"/>
  <c r="BH1539" i="5"/>
  <c r="BH1552" i="5"/>
  <c r="BH1631" i="5"/>
  <c r="BH1645" i="5"/>
  <c r="BH1657" i="5"/>
  <c r="BH1698" i="5"/>
  <c r="BH1857" i="5"/>
  <c r="AI2125" i="5" a="1"/>
  <c r="BG1423" i="5"/>
  <c r="BH1879" i="5" a="1"/>
  <c r="N1172" i="5"/>
  <c r="M1386" i="5"/>
  <c r="BH103" i="5"/>
  <c r="BG592" i="5"/>
  <c r="BG1846" i="5" a="1"/>
  <c r="BH98" i="5"/>
  <c r="BG1598" i="5" a="1"/>
  <c r="BG622" i="5" a="1"/>
  <c r="AE838" i="5"/>
  <c r="BG1355" i="5"/>
  <c r="BH93" i="5"/>
  <c r="BG1585" i="5" a="1"/>
  <c r="BH1873" i="5"/>
  <c r="BH1870" i="5"/>
  <c r="BH232" i="5" a="1"/>
  <c r="BF530" i="5" l="1"/>
  <c r="BG526" i="5" s="1"/>
  <c r="AQ1381" i="5"/>
  <c r="AQ1389" i="5" s="1"/>
  <c r="BH232" i="5"/>
  <c r="BG1585" i="5"/>
  <c r="BH105" i="5"/>
  <c r="AE840" i="5"/>
  <c r="BG622" i="5"/>
  <c r="BG1598" i="5"/>
  <c r="BG1846" i="5"/>
  <c r="BH1879" i="5"/>
  <c r="AI2125" i="5"/>
  <c r="BH1553" i="5"/>
  <c r="BH1542" i="5"/>
  <c r="BH1567" i="5"/>
  <c r="BH1558" i="5"/>
  <c r="BH1512" i="5"/>
  <c r="BH1485" i="5"/>
  <c r="BH1450" i="5"/>
  <c r="BH1520" i="5"/>
  <c r="BH1459" i="5"/>
  <c r="BH1475" i="5"/>
  <c r="BH1173" i="5"/>
  <c r="BH1154" i="5"/>
  <c r="BH1082" i="5"/>
  <c r="BH1064" i="5"/>
  <c r="BH1073" i="5"/>
  <c r="BH574" i="5"/>
  <c r="BH578" i="5"/>
  <c r="BH327" i="5"/>
  <c r="BH315" i="5"/>
  <c r="BH257" i="5"/>
  <c r="BH261" i="5"/>
  <c r="BH265" i="5"/>
  <c r="BH248" i="5"/>
  <c r="BH224" i="5"/>
  <c r="BH269" i="5"/>
  <c r="BH283" i="5"/>
  <c r="BH274" i="5"/>
  <c r="BH287" i="5"/>
  <c r="BH129" i="5"/>
  <c r="BH160" i="5"/>
  <c r="BH470" i="5"/>
  <c r="BH471" i="5"/>
  <c r="BH1573" i="5"/>
  <c r="BI750" i="5"/>
  <c r="BI2116" i="5"/>
  <c r="BG1201" i="5"/>
  <c r="AE430" i="5"/>
  <c r="BG192" i="5"/>
  <c r="BG1078" i="5"/>
  <c r="BA410" i="5"/>
  <c r="BF354" i="5"/>
  <c r="BG205" i="5"/>
  <c r="BG1789" i="5"/>
  <c r="AX2026" i="5"/>
  <c r="BG1178" i="5"/>
  <c r="BG215" i="5"/>
  <c r="BG800" i="5"/>
  <c r="BF580" i="5"/>
  <c r="BG910" i="5"/>
  <c r="AQ1980" i="5"/>
  <c r="BG1172" i="5"/>
  <c r="BA2022" i="5"/>
  <c r="BG374" i="5"/>
  <c r="BG606" i="5"/>
  <c r="BG1213" i="5"/>
  <c r="BH755" i="5"/>
  <c r="AX1843" i="5"/>
  <c r="BH2111" i="5"/>
  <c r="BG1186" i="5"/>
  <c r="BH2079" i="5"/>
  <c r="BG617" i="5"/>
  <c r="BG332" i="5"/>
  <c r="BG1182" i="5"/>
  <c r="BG188" i="5"/>
  <c r="AJ853" i="5"/>
  <c r="AE854" i="5"/>
  <c r="BG1209" i="5"/>
  <c r="BH314" i="5"/>
  <c r="BG1202" i="5"/>
  <c r="BF588" i="5"/>
  <c r="BG206" i="5"/>
  <c r="BG1508" i="5"/>
  <c r="BG331" i="5"/>
  <c r="BA403" i="5"/>
  <c r="BG216" i="5"/>
  <c r="AS1002" i="5"/>
  <c r="BH1867" i="5" a="1"/>
  <c r="BH1867" i="5" s="1"/>
  <c r="BA367" i="5"/>
  <c r="BB380" i="5"/>
  <c r="BB382" i="5" s="1"/>
  <c r="BI1" i="5"/>
  <c r="BI1" i="2"/>
  <c r="BF295" i="5"/>
  <c r="BF292" i="5"/>
  <c r="AX1026" i="5"/>
  <c r="AY1022" i="5" s="1"/>
  <c r="AX1028" i="5"/>
  <c r="AZ369" i="5"/>
  <c r="AS358" i="5"/>
  <c r="AS359" i="5" s="1"/>
  <c r="AS361" i="5" s="1"/>
  <c r="BA382" i="5"/>
  <c r="BG492" i="5"/>
  <c r="BA472" i="5"/>
  <c r="BA473" i="5" s="1"/>
  <c r="AS1004" i="5"/>
  <c r="AR1011" i="5"/>
  <c r="BI5" i="5"/>
  <c r="BI5" i="2"/>
  <c r="AZ398" i="5"/>
  <c r="BA396" i="5"/>
  <c r="BI8" i="5"/>
  <c r="BI8" i="2"/>
  <c r="BJ8" i="1"/>
  <c r="BI9" i="1"/>
  <c r="BI9" i="5" s="1"/>
  <c r="BG772" i="5"/>
  <c r="BJ790" i="5"/>
  <c r="BK788" i="5"/>
  <c r="BA485" i="5"/>
  <c r="BF1227" i="5"/>
  <c r="BF1228" i="5" s="1"/>
  <c r="AS1390" i="5"/>
  <c r="BD553" i="5"/>
  <c r="BA388" i="5"/>
  <c r="BG1568" i="5"/>
  <c r="BG130" i="5"/>
  <c r="BI6" i="5"/>
  <c r="BI6" i="2"/>
  <c r="BD913" i="5"/>
  <c r="BE296" i="5"/>
  <c r="BG528" i="5"/>
  <c r="BG530" i="5" s="1"/>
  <c r="BH526" i="5" s="1"/>
  <c r="BG529" i="5"/>
  <c r="AX1046" i="5"/>
  <c r="AY1042" i="5" s="1"/>
  <c r="AX1048" i="5"/>
  <c r="BH1044" i="5"/>
  <c r="BH1052" i="5"/>
  <c r="BH4" i="5"/>
  <c r="BH4" i="2"/>
  <c r="BF539" i="5"/>
  <c r="BF543" i="5" s="1"/>
  <c r="BE548" i="5"/>
  <c r="AZ390" i="5"/>
  <c r="BG1543" i="5"/>
  <c r="BG1237" i="5"/>
  <c r="BH1839" i="5" a="1"/>
  <c r="BH1839" i="5" s="1"/>
  <c r="BH1788" i="5" a="1"/>
  <c r="BH1788" i="5" s="1"/>
  <c r="BH1663" i="5" a="1"/>
  <c r="BH1663" i="5" s="1"/>
  <c r="BH1592" i="5" a="1"/>
  <c r="BH1592" i="5" s="1"/>
  <c r="BH1593" i="5" s="1"/>
  <c r="BH1594" i="5" a="1"/>
  <c r="BH1594" i="5" s="1"/>
  <c r="BH1580" i="5" a="1"/>
  <c r="BH1580" i="5" s="1"/>
  <c r="BH1581" i="5" s="1"/>
  <c r="BH1597" i="5" a="1"/>
  <c r="BH1597" i="5" s="1"/>
  <c r="BH1654" i="5" a="1"/>
  <c r="BH1654" i="5" s="1"/>
  <c r="BH1584" i="5" a="1"/>
  <c r="BH1584" i="5" s="1"/>
  <c r="BH1507" i="5" a="1"/>
  <c r="BH1507" i="5" s="1"/>
  <c r="BH1642" i="5" a="1"/>
  <c r="BH1642" i="5" s="1"/>
  <c r="BH1499" i="5" a="1"/>
  <c r="BH1499" i="5" s="1"/>
  <c r="BH1500" i="5" s="1"/>
  <c r="BH1208" i="5" a="1"/>
  <c r="BH1208" i="5" s="1"/>
  <c r="BH1219" i="5" a="1"/>
  <c r="BH1219" i="5" s="1"/>
  <c r="BH1212" i="5" a="1"/>
  <c r="BH1212" i="5" s="1"/>
  <c r="BH911" i="5" a="1"/>
  <c r="BH911" i="5" s="1"/>
  <c r="BH801" i="5" a="1"/>
  <c r="BH801" i="5" s="1"/>
  <c r="BH661" i="5" a="1"/>
  <c r="BH661" i="5" s="1"/>
  <c r="BH652" i="5" a="1"/>
  <c r="BH652" i="5" s="1"/>
  <c r="BH635" i="5" a="1"/>
  <c r="BH635" i="5" s="1"/>
  <c r="BH620" i="5" a="1"/>
  <c r="BH620" i="5" s="1"/>
  <c r="BH591" i="5" a="1"/>
  <c r="BH591" i="5" s="1"/>
  <c r="BH621" i="5" a="1"/>
  <c r="BH621" i="5" s="1"/>
  <c r="BH610" i="5" a="1"/>
  <c r="BH610" i="5" s="1"/>
  <c r="BH613" i="5" s="1"/>
  <c r="BH611" i="5" a="1"/>
  <c r="BH611" i="5" s="1"/>
  <c r="BH595" i="5" a="1"/>
  <c r="BH595" i="5" s="1"/>
  <c r="BH628" i="5" a="1"/>
  <c r="BH628" i="5" s="1"/>
  <c r="BH629" i="5" s="1"/>
  <c r="BH612" i="5" a="1"/>
  <c r="BH612" i="5" s="1"/>
  <c r="BH616" i="5" a="1"/>
  <c r="BH616" i="5" s="1"/>
  <c r="BH603" i="5" a="1"/>
  <c r="BH603" i="5" s="1"/>
  <c r="BH604" i="5" a="1"/>
  <c r="BH604" i="5" s="1"/>
  <c r="BH605" i="5" a="1"/>
  <c r="BH605" i="5" s="1"/>
  <c r="BH587" i="5" a="1"/>
  <c r="BH587" i="5" s="1"/>
  <c r="BH544" i="5"/>
  <c r="BH532" i="5"/>
  <c r="BH491" i="5" a="1"/>
  <c r="BH491" i="5" s="1"/>
  <c r="BH449" i="5" a="1"/>
  <c r="BH449" i="5" s="1"/>
  <c r="BH417" i="5" a="1"/>
  <c r="BH417" i="5" s="1"/>
  <c r="BH409" i="5" a="1"/>
  <c r="BH409" i="5" s="1"/>
  <c r="BH395" i="5" a="1"/>
  <c r="BH395" i="5" s="1"/>
  <c r="BH402" i="5" a="1"/>
  <c r="BH402" i="5" s="1"/>
  <c r="BH454" i="5" a="1"/>
  <c r="BH454" i="5" s="1"/>
  <c r="BH347" i="5" a="1"/>
  <c r="BH347" i="5" s="1"/>
  <c r="BH387" i="5" a="1"/>
  <c r="BH387" i="5" s="1"/>
  <c r="BH366" i="5" a="1"/>
  <c r="BH366" i="5" s="1"/>
  <c r="BH373" i="5" a="1"/>
  <c r="BH373" i="5" s="1"/>
  <c r="BH379" i="5" a="1"/>
  <c r="BH379" i="5" s="1"/>
  <c r="BH174" i="5" a="1"/>
  <c r="BH174" i="5" s="1"/>
  <c r="BH171" i="5" a="1"/>
  <c r="BH171" i="5" s="1"/>
  <c r="BH167" i="5" a="1"/>
  <c r="BH167" i="5" s="1"/>
  <c r="BH168" i="5" s="1"/>
  <c r="BH163" i="5" a="1"/>
  <c r="BH163" i="5" s="1"/>
  <c r="BH180" i="5" a="1"/>
  <c r="BH180" i="5" s="1"/>
  <c r="BH187" i="5" a="1"/>
  <c r="BH187" i="5" s="1"/>
  <c r="BH211" i="5" a="1"/>
  <c r="BH211" i="5" s="1"/>
  <c r="BH201" i="5" a="1"/>
  <c r="BH201" i="5" s="1"/>
  <c r="BH195" i="5" a="1"/>
  <c r="BH195" i="5" s="1"/>
  <c r="BH210" i="5" a="1"/>
  <c r="BH210" i="5" s="1"/>
  <c r="BH200" i="5" a="1"/>
  <c r="BH200" i="5" s="1"/>
  <c r="BH116" i="5" a="1"/>
  <c r="BH116" i="5" s="1"/>
  <c r="BH114" i="5" s="1" a="1"/>
  <c r="BH114" i="5" s="1"/>
  <c r="BH155" i="5" a="1"/>
  <c r="BH155" i="5" s="1"/>
  <c r="BH151" i="5" a="1"/>
  <c r="BH151" i="5" s="1"/>
  <c r="BH117" i="5" a="1"/>
  <c r="BH117" i="5" s="1"/>
  <c r="BH191" i="5" a="1"/>
  <c r="BH191" i="5" s="1"/>
  <c r="BH109" i="5" a="1"/>
  <c r="BH109" i="5" s="1"/>
  <c r="BH177" i="5" a="1"/>
  <c r="BH177" i="5" s="1"/>
  <c r="BH110" i="5" a="1"/>
  <c r="BH110" i="5" s="1"/>
  <c r="BH108" i="5" s="1" a="1"/>
  <c r="BH108" i="5" s="1"/>
  <c r="BH111" i="5" a="1"/>
  <c r="BH111" i="5" s="1"/>
  <c r="BH115" i="5" a="1"/>
  <c r="BH115" i="5" s="1"/>
  <c r="BG741" i="5"/>
  <c r="BH739" i="5"/>
  <c r="BI1638" i="5"/>
  <c r="BI1639" i="5" s="1"/>
  <c r="BI1534" i="5"/>
  <c r="BI1427" i="5"/>
  <c r="BI1428" i="5" s="1"/>
  <c r="BI1430" i="5" s="1"/>
  <c r="BI1417" i="5"/>
  <c r="BI1418" i="5" s="1"/>
  <c r="BI1420" i="5" s="1"/>
  <c r="BI1252" i="5"/>
  <c r="BI1234" i="5"/>
  <c r="BI1235" i="5" s="1"/>
  <c r="BI760" i="5"/>
  <c r="BI761" i="5"/>
  <c r="BI762" i="5"/>
  <c r="BI763" i="5"/>
  <c r="BI764" i="5"/>
  <c r="BI756" i="5"/>
  <c r="BI757" i="5"/>
  <c r="BI758" i="5"/>
  <c r="BI759" i="5"/>
  <c r="BI139" i="5"/>
  <c r="BI140" i="5" s="1"/>
  <c r="BJ144" i="5"/>
  <c r="BJ145" i="5" s="1"/>
  <c r="BI122" i="5"/>
  <c r="BI123" i="5" s="1"/>
  <c r="BI148" i="5"/>
  <c r="BI184" i="5"/>
  <c r="BI134" i="5"/>
  <c r="BI135" i="5" s="1"/>
  <c r="BI1285" i="5"/>
  <c r="BI1288" i="5" s="1"/>
  <c r="BI2091" i="5"/>
  <c r="BI2094" i="5" s="1"/>
  <c r="BI1270" i="5"/>
  <c r="BI1273" i="5" s="1"/>
  <c r="BI1045" i="5"/>
  <c r="AR1382" i="5"/>
  <c r="AR1396" i="5" s="1"/>
  <c r="BH1277" i="5"/>
  <c r="BI1277" i="5" s="1"/>
  <c r="BI3" i="5"/>
  <c r="BI3" i="2"/>
  <c r="BI4" i="1"/>
  <c r="BA650" i="5"/>
  <c r="AZ653" i="5"/>
  <c r="BA654" i="5" a="1"/>
  <c r="BA654" i="5" s="1"/>
  <c r="BH416" i="5"/>
  <c r="AE2165" i="5"/>
  <c r="AE2158" i="5" s="1"/>
  <c r="AZ1293" i="5"/>
  <c r="BA1291" i="5"/>
  <c r="BD53" i="1"/>
  <c r="AZ444" i="5"/>
  <c r="BA442" i="5"/>
  <c r="AZ494" i="5"/>
  <c r="AZ496" i="5" s="1"/>
  <c r="AX655" i="5"/>
  <c r="AG638" i="5"/>
  <c r="AH633" i="5"/>
  <c r="AZ412" i="5"/>
  <c r="BF773" i="5"/>
  <c r="AZ556" i="5"/>
  <c r="BA551" i="5"/>
  <c r="BA554" i="5" s="1"/>
  <c r="BE48" i="1"/>
  <c r="BE53" i="1" s="1"/>
  <c r="BF47" i="1"/>
  <c r="BG202" i="5"/>
  <c r="BG450" i="5"/>
  <c r="BG1051" i="5"/>
  <c r="AE934" i="5"/>
  <c r="AF932" i="5" s="1"/>
  <c r="AS1375" i="5"/>
  <c r="AS1376" i="5"/>
  <c r="AT1373" i="5" s="1"/>
  <c r="AS1374" i="5"/>
  <c r="BE810" i="5"/>
  <c r="BE803" i="5" s="1"/>
  <c r="AJ899" i="5"/>
  <c r="AJ895" i="5"/>
  <c r="AE663" i="5"/>
  <c r="BG1258" i="5"/>
  <c r="BF1220" i="5"/>
  <c r="BG212" i="5"/>
  <c r="BD803" i="5"/>
  <c r="BH1243" i="5"/>
  <c r="BH1240" i="5"/>
  <c r="AM337" i="5"/>
  <c r="AM338" i="5"/>
  <c r="AM341" i="5" s="1"/>
  <c r="AN330" i="5"/>
  <c r="AM335" i="5"/>
  <c r="BG541" i="5"/>
  <c r="BG552" i="5" s="1"/>
  <c r="BG542" i="5"/>
  <c r="AJ2124" i="5"/>
  <c r="AI2129" i="5"/>
  <c r="AY651" i="5"/>
  <c r="AY2099" i="5"/>
  <c r="AZ2097" i="5"/>
  <c r="BE1228" i="5"/>
  <c r="BH1261" i="5"/>
  <c r="BH1255" i="5"/>
  <c r="BF2112" i="5"/>
  <c r="BE2113" i="5"/>
  <c r="BE357" i="5"/>
  <c r="BE924" i="5"/>
  <c r="BE913" i="5" s="1"/>
  <c r="BA674" i="5"/>
  <c r="BI2098" i="5"/>
  <c r="BA1276" i="5"/>
  <c r="AZ1278" i="5"/>
  <c r="AX505" i="5"/>
  <c r="AX508" i="5" s="1"/>
  <c r="AX518" i="5" s="1"/>
  <c r="AP969" i="5"/>
  <c r="AP966" i="5"/>
  <c r="AP967" i="5" s="1"/>
  <c r="AQ964" i="5" s="1"/>
  <c r="AC1806" i="5"/>
  <c r="AB1810" i="5"/>
  <c r="BG284" i="5"/>
  <c r="BG291" i="5"/>
  <c r="BG2081" i="5"/>
  <c r="BG1226" i="5"/>
  <c r="BG1223" i="5"/>
  <c r="AP986" i="5"/>
  <c r="AP983" i="5"/>
  <c r="BA436" i="5"/>
  <c r="BA438" i="5" s="1"/>
  <c r="AE2246" i="5"/>
  <c r="BG1244" i="5"/>
  <c r="BH1244" i="5" s="1"/>
  <c r="BI1400" i="5"/>
  <c r="BJ1401" i="5"/>
  <c r="BI1402" i="5"/>
  <c r="BH1535" i="5"/>
  <c r="BD64" i="1"/>
  <c r="BC66" i="1"/>
  <c r="BC68" i="1" s="1"/>
  <c r="BG1477" i="5"/>
  <c r="BG1476" i="5"/>
  <c r="AX950" i="5"/>
  <c r="AY947" i="5" s="1"/>
  <c r="AX952" i="5"/>
  <c r="BG767" i="5"/>
  <c r="AZ2212" i="5"/>
  <c r="AZ2215" i="5" s="1"/>
  <c r="AY2217" i="5"/>
  <c r="AE2199" i="5"/>
  <c r="AE2192" i="5" s="1"/>
  <c r="AZ2180" i="5"/>
  <c r="BA2175" i="5"/>
  <c r="BA2178" i="5" s="1"/>
  <c r="BG565" i="5"/>
  <c r="BG568" i="5" s="1"/>
  <c r="BF569" i="5"/>
  <c r="AJ882" i="5"/>
  <c r="AV1368" i="5"/>
  <c r="AW1365" i="5" s="1"/>
  <c r="AV1367" i="5"/>
  <c r="AV1362" i="5"/>
  <c r="BG1460" i="5"/>
  <c r="BG1461" i="5"/>
  <c r="BF916" i="5"/>
  <c r="BF919" i="5"/>
  <c r="BF923" i="5"/>
  <c r="BJ2" i="5"/>
  <c r="BJ6" i="1"/>
  <c r="BJ2" i="2"/>
  <c r="BK2" i="1"/>
  <c r="BJ5" i="1"/>
  <c r="BJ1" i="1"/>
  <c r="BJ3" i="1"/>
  <c r="AZ1442" i="5"/>
  <c r="AZ1437" i="5" s="1"/>
  <c r="AZ1438" i="5" s="1"/>
  <c r="BA1441" i="5"/>
  <c r="AE828" i="5"/>
  <c r="AE821" i="5" s="1"/>
  <c r="AW512" i="5"/>
  <c r="AW515" i="5" s="1"/>
  <c r="AV519" i="5"/>
  <c r="BG1262" i="5"/>
  <c r="AU1387" i="5"/>
  <c r="AU1370" i="5"/>
  <c r="BE752" i="5"/>
  <c r="BG1486" i="5"/>
  <c r="BG1487" i="5"/>
  <c r="BA405" i="5"/>
  <c r="BG1403" i="5"/>
  <c r="AU1395" i="5"/>
  <c r="AU1397" i="5" s="1"/>
  <c r="AU1366" i="5"/>
  <c r="AU1386" i="5" s="1"/>
  <c r="AU1390" i="5" s="1"/>
  <c r="AR1013" i="5"/>
  <c r="BG1451" i="5"/>
  <c r="BG1452" i="5"/>
  <c r="BF806" i="5"/>
  <c r="BF809" i="5"/>
  <c r="BH800" i="5" a="1"/>
  <c r="BI96" i="5"/>
  <c r="BH378" i="5"/>
  <c r="BH1789" i="5" a="1"/>
  <c r="BH1201" i="5" a="1"/>
  <c r="BH192" i="5" a="1"/>
  <c r="BH331" i="5" a="1"/>
  <c r="AK2001" i="5" a="1"/>
  <c r="BI102" i="5"/>
  <c r="BH353" i="5"/>
  <c r="BJ2107" i="5"/>
  <c r="BJ750" i="5" a="1"/>
  <c r="BI101" i="5"/>
  <c r="BI97" i="5"/>
  <c r="AY2026" i="5" a="1"/>
  <c r="BH1202" i="5" a="1"/>
  <c r="BI103" i="5"/>
  <c r="BH386" i="5"/>
  <c r="BG1515" i="5"/>
  <c r="M1374" i="5"/>
  <c r="BI1873" i="5"/>
  <c r="BI1870" i="5"/>
  <c r="BH1186" i="5" a="1"/>
  <c r="BH332" i="5" a="1"/>
  <c r="BH188" i="5" a="1"/>
  <c r="BI98" i="5"/>
  <c r="BF1414" i="5"/>
  <c r="BF352" i="5"/>
  <c r="BH490" i="5"/>
  <c r="BH1172" i="5" a="1"/>
  <c r="BH1598" i="5" a="1"/>
  <c r="BH592" i="5"/>
  <c r="BH216" i="5" a="1"/>
  <c r="BH1846" i="5" a="1"/>
  <c r="BI93" i="5"/>
  <c r="BH1928" i="5"/>
  <c r="BH1423" i="5"/>
  <c r="BI100" i="5"/>
  <c r="BH365" i="5"/>
  <c r="BH910" i="5" a="1"/>
  <c r="BB2022" i="5" a="1"/>
  <c r="BI314" i="5" a="1"/>
  <c r="M1390" i="5"/>
  <c r="BH622" i="5" a="1"/>
  <c r="BH206" i="5" a="1"/>
  <c r="BH1213" i="5" a="1"/>
  <c r="BH1178" i="5" a="1"/>
  <c r="BH1585" i="5" a="1"/>
  <c r="BH196" i="5"/>
  <c r="BI104" i="5"/>
  <c r="BH448" i="5"/>
  <c r="BH1078" i="5" a="1"/>
  <c r="BH1508" i="5" a="1"/>
  <c r="BH215" i="5" a="1"/>
  <c r="BI1911" i="5"/>
  <c r="BI99" i="5"/>
  <c r="BH1355" i="5"/>
  <c r="BH351" i="5"/>
  <c r="BH596" i="5"/>
  <c r="BH455" i="5"/>
  <c r="BH205" i="5" a="1"/>
  <c r="BI1893" i="5"/>
  <c r="BI94" i="5"/>
  <c r="BI1572" i="5"/>
  <c r="BI1634" i="5"/>
  <c r="BI1660" i="5"/>
  <c r="BI1849" i="5"/>
  <c r="BI465" i="5"/>
  <c r="BI1860" i="5"/>
  <c r="BI463" i="5"/>
  <c r="BI159" i="5"/>
  <c r="BI74" i="5"/>
  <c r="BI69" i="5"/>
  <c r="BI126" i="5"/>
  <c r="BI75" i="5"/>
  <c r="BI273" i="5"/>
  <c r="BI280" i="5"/>
  <c r="BI260" i="5"/>
  <c r="BI277" i="5"/>
  <c r="BI220" i="5"/>
  <c r="BI224" i="5" s="1" a="1"/>
  <c r="BI247" i="5"/>
  <c r="BI243" i="5"/>
  <c r="BI268" i="5"/>
  <c r="BI256" i="5"/>
  <c r="BI228" i="5"/>
  <c r="BI252" i="5"/>
  <c r="BI264" i="5"/>
  <c r="BI322" i="5"/>
  <c r="BI300" i="5"/>
  <c r="BI348" i="5"/>
  <c r="BI326" i="5"/>
  <c r="BI321" i="5"/>
  <c r="BI325" i="5"/>
  <c r="BI547" i="5"/>
  <c r="BI577" i="5"/>
  <c r="BI572" i="5"/>
  <c r="BI573" i="5"/>
  <c r="BI896" i="5"/>
  <c r="BI1063" i="5"/>
  <c r="BI1064" i="5" s="1" a="1"/>
  <c r="BI1076" i="5"/>
  <c r="BI1072" i="5"/>
  <c r="BI1073" i="5" s="1" a="1"/>
  <c r="BI1081" i="5"/>
  <c r="BI1082" i="5" s="1" a="1"/>
  <c r="BI1077" i="5"/>
  <c r="BI1181" i="5"/>
  <c r="BI1177" i="5"/>
  <c r="BI1153" i="5"/>
  <c r="BI1154" i="5" s="1" a="1"/>
  <c r="BI1174" i="5"/>
  <c r="BI1173" i="5" s="1" a="1"/>
  <c r="BI1185" i="5"/>
  <c r="BI1456" i="5"/>
  <c r="BI1482" i="5"/>
  <c r="BI1447" i="5"/>
  <c r="BI1472" i="5"/>
  <c r="BI1531" i="5"/>
  <c r="BI1519" i="5"/>
  <c r="BI1520" i="5" s="1" a="1"/>
  <c r="BI1471" i="5"/>
  <c r="BI1511" i="5"/>
  <c r="BI1512" i="5" s="1" a="1"/>
  <c r="BI1557" i="5"/>
  <c r="BI1564" i="5"/>
  <c r="BI1539" i="5"/>
  <c r="BI1552" i="5"/>
  <c r="BI1698" i="5"/>
  <c r="BI1631" i="5"/>
  <c r="BI1648" i="5"/>
  <c r="BI1645" i="5"/>
  <c r="BI1657" i="5"/>
  <c r="BI1857" i="5"/>
  <c r="BI2079" i="5" a="1"/>
  <c r="BH1182" i="5" a="1"/>
  <c r="BB410" i="5" a="1"/>
  <c r="BG580" i="5" a="1"/>
  <c r="BH372" i="5"/>
  <c r="AY1843" i="5" a="1"/>
  <c r="BI1879" i="5" a="1"/>
  <c r="BH1209" i="5" a="1"/>
  <c r="BI746" i="5"/>
  <c r="BI95" i="5"/>
  <c r="BG588" i="5" a="1"/>
  <c r="BH394" i="5"/>
  <c r="M1375" i="5"/>
  <c r="BI2111" i="5" a="1"/>
  <c r="BB403" i="5" a="1"/>
  <c r="BH617" i="5" a="1"/>
  <c r="BI232" i="5" a="1"/>
  <c r="AR1381" i="5" l="1"/>
  <c r="AR1389" i="5" s="1"/>
  <c r="BI232" i="5"/>
  <c r="BH617" i="5"/>
  <c r="BB403" i="5"/>
  <c r="BI2111" i="5"/>
  <c r="BG588" i="5"/>
  <c r="BI755" i="5"/>
  <c r="BH1209" i="5"/>
  <c r="BI1879" i="5"/>
  <c r="AY1843" i="5"/>
  <c r="BH374" i="5"/>
  <c r="BG580" i="5"/>
  <c r="BB410" i="5"/>
  <c r="BH1182" i="5"/>
  <c r="BI2079" i="5"/>
  <c r="BI1553" i="5"/>
  <c r="BI1542" i="5"/>
  <c r="BI1567" i="5"/>
  <c r="BI1558" i="5"/>
  <c r="BI1512" i="5"/>
  <c r="BI1520" i="5"/>
  <c r="BI1475" i="5"/>
  <c r="BI1450" i="5"/>
  <c r="BI1485" i="5"/>
  <c r="BI1459" i="5"/>
  <c r="BI1173" i="5"/>
  <c r="BI1154" i="5"/>
  <c r="BI1082" i="5"/>
  <c r="BI1073" i="5"/>
  <c r="BI1064" i="5"/>
  <c r="BI574" i="5"/>
  <c r="BI578" i="5"/>
  <c r="BI327" i="5"/>
  <c r="BI257" i="5"/>
  <c r="BI261" i="5"/>
  <c r="BI265" i="5"/>
  <c r="BI248" i="5"/>
  <c r="BI224" i="5"/>
  <c r="BI288" i="5"/>
  <c r="BI269" i="5"/>
  <c r="BI274" i="5"/>
  <c r="BI287" i="5"/>
  <c r="BI283" i="5"/>
  <c r="BI129" i="5"/>
  <c r="BI160" i="5"/>
  <c r="BI470" i="5"/>
  <c r="BI471" i="5"/>
  <c r="BI1573" i="5"/>
  <c r="BH205" i="5"/>
  <c r="BH215" i="5"/>
  <c r="BH1508" i="5"/>
  <c r="BH1078" i="5"/>
  <c r="BH1585" i="5"/>
  <c r="BH1178" i="5"/>
  <c r="BH1213" i="5"/>
  <c r="BH206" i="5"/>
  <c r="BH622" i="5"/>
  <c r="BI314" i="5"/>
  <c r="BI315" i="5" s="1"/>
  <c r="BB2022" i="5"/>
  <c r="BH910" i="5"/>
  <c r="BI105" i="5"/>
  <c r="BH1846" i="5"/>
  <c r="BH216" i="5"/>
  <c r="BH1598" i="5"/>
  <c r="BH1172" i="5"/>
  <c r="BG354" i="5"/>
  <c r="BH188" i="5"/>
  <c r="BH332" i="5"/>
  <c r="BH1186" i="5"/>
  <c r="BH1202" i="5"/>
  <c r="AY2026" i="5"/>
  <c r="BJ750" i="5"/>
  <c r="BJ2116" i="5"/>
  <c r="AK2001" i="5"/>
  <c r="BH331" i="5"/>
  <c r="BH192" i="5"/>
  <c r="BH1201" i="5"/>
  <c r="BH1789" i="5"/>
  <c r="BH800" i="5"/>
  <c r="AQ969" i="5"/>
  <c r="AQ966" i="5"/>
  <c r="BE804" i="5"/>
  <c r="BJ8" i="2"/>
  <c r="BJ8" i="5"/>
  <c r="BK8" i="1"/>
  <c r="BJ9" i="1"/>
  <c r="BJ9" i="5" s="1"/>
  <c r="BH1226" i="5"/>
  <c r="BH1223" i="5"/>
  <c r="BB405" i="5"/>
  <c r="BH284" i="5"/>
  <c r="BH291" i="5"/>
  <c r="BH1568" i="5"/>
  <c r="BG2112" i="5"/>
  <c r="BF2113" i="5"/>
  <c r="AN334" i="5"/>
  <c r="AS1388" i="5"/>
  <c r="AS1378" i="5"/>
  <c r="BI1535" i="5"/>
  <c r="BE553" i="5"/>
  <c r="BF357" i="5"/>
  <c r="BH1543" i="5"/>
  <c r="BG539" i="5"/>
  <c r="BG543" i="5" s="1"/>
  <c r="BF548" i="5"/>
  <c r="BA398" i="5"/>
  <c r="BB396" i="5"/>
  <c r="AY1026" i="5"/>
  <c r="AZ1022" i="5" s="1"/>
  <c r="AY1028" i="5"/>
  <c r="BH767" i="5"/>
  <c r="BA412" i="5"/>
  <c r="BH288" i="5"/>
  <c r="BH2081" i="5"/>
  <c r="BI1839" i="5" a="1"/>
  <c r="BI1839" i="5" s="1"/>
  <c r="BI1788" i="5" a="1"/>
  <c r="BI1788" i="5" s="1"/>
  <c r="BI1663" i="5" a="1"/>
  <c r="BI1663" i="5" s="1"/>
  <c r="BI1654" i="5" a="1"/>
  <c r="BI1654" i="5" s="1"/>
  <c r="BI1594" i="5" a="1"/>
  <c r="BI1594" i="5" s="1"/>
  <c r="BI1580" i="5" a="1"/>
  <c r="BI1580" i="5" s="1"/>
  <c r="BI1581" i="5" s="1"/>
  <c r="BI1597" i="5" a="1"/>
  <c r="BI1597" i="5" s="1"/>
  <c r="BI1584" i="5" a="1"/>
  <c r="BI1584" i="5" s="1"/>
  <c r="BI1642" i="5" a="1"/>
  <c r="BI1642" i="5" s="1"/>
  <c r="BI1507" i="5" a="1"/>
  <c r="BI1507" i="5" s="1"/>
  <c r="BI1592" i="5" a="1"/>
  <c r="BI1592" i="5" s="1"/>
  <c r="BI1593" i="5" s="1"/>
  <c r="BI1499" i="5" a="1"/>
  <c r="BI1499" i="5" s="1"/>
  <c r="BI1500" i="5" s="1"/>
  <c r="BI1208" i="5" a="1"/>
  <c r="BI1208" i="5" s="1"/>
  <c r="BI1219" i="5" a="1"/>
  <c r="BI1219" i="5" s="1"/>
  <c r="BI1212" i="5" a="1"/>
  <c r="BI1212" i="5" s="1"/>
  <c r="BI911" i="5" a="1"/>
  <c r="BI911" i="5" s="1"/>
  <c r="BI801" i="5" a="1"/>
  <c r="BI801" i="5" s="1"/>
  <c r="BI635" i="5" a="1"/>
  <c r="BI635" i="5" s="1"/>
  <c r="BI652" i="5" a="1"/>
  <c r="BI652" i="5" s="1"/>
  <c r="BI620" i="5" a="1"/>
  <c r="BI620" i="5" s="1"/>
  <c r="BI591" i="5" a="1"/>
  <c r="BI591" i="5" s="1"/>
  <c r="BI621" i="5" a="1"/>
  <c r="BI621" i="5" s="1"/>
  <c r="BI610" i="5" a="1"/>
  <c r="BI610" i="5" s="1"/>
  <c r="BI611" i="5" a="1"/>
  <c r="BI611" i="5" s="1"/>
  <c r="BI595" i="5" a="1"/>
  <c r="BI595" i="5" s="1"/>
  <c r="BI628" i="5" a="1"/>
  <c r="BI628" i="5" s="1"/>
  <c r="BI629" i="5" s="1"/>
  <c r="BI612" i="5" a="1"/>
  <c r="BI612" i="5" s="1"/>
  <c r="BI661" i="5" a="1"/>
  <c r="BI661" i="5" s="1"/>
  <c r="BI616" i="5" a="1"/>
  <c r="BI616" i="5" s="1"/>
  <c r="BI603" i="5" a="1"/>
  <c r="BI603" i="5" s="1"/>
  <c r="BI604" i="5" a="1"/>
  <c r="BI604" i="5" s="1"/>
  <c r="BI605" i="5" a="1"/>
  <c r="BI605" i="5" s="1"/>
  <c r="BI587" i="5" a="1"/>
  <c r="BI587" i="5" s="1"/>
  <c r="BI544" i="5"/>
  <c r="BI532" i="5"/>
  <c r="BI491" i="5" a="1"/>
  <c r="BI491" i="5" s="1"/>
  <c r="BI449" i="5" a="1"/>
  <c r="BI449" i="5" s="1"/>
  <c r="BI454" i="5" a="1"/>
  <c r="BI454" i="5" s="1"/>
  <c r="BI409" i="5" a="1"/>
  <c r="BI409" i="5" s="1"/>
  <c r="BI395" i="5" a="1"/>
  <c r="BI395" i="5" s="1"/>
  <c r="BI402" i="5" a="1"/>
  <c r="BI402" i="5" s="1"/>
  <c r="BI366" i="5" a="1"/>
  <c r="BI366" i="5" s="1"/>
  <c r="BI373" i="5" a="1"/>
  <c r="BI373" i="5" s="1"/>
  <c r="BI417" i="5" a="1"/>
  <c r="BI417" i="5" s="1"/>
  <c r="BI379" i="5" a="1"/>
  <c r="BI379" i="5" s="1"/>
  <c r="BI347" i="5" a="1"/>
  <c r="BI347" i="5" s="1"/>
  <c r="BI191" i="5" a="1"/>
  <c r="BI191" i="5" s="1"/>
  <c r="BI177" i="5" a="1"/>
  <c r="BI177" i="5" s="1"/>
  <c r="BI180" i="5" a="1"/>
  <c r="BI180" i="5" s="1"/>
  <c r="BI187" i="5" a="1"/>
  <c r="BI187" i="5" s="1"/>
  <c r="BI211" i="5" a="1"/>
  <c r="BI211" i="5" s="1"/>
  <c r="BI201" i="5" a="1"/>
  <c r="BI201" i="5" s="1"/>
  <c r="BI195" i="5" a="1"/>
  <c r="BI195" i="5" s="1"/>
  <c r="BI210" i="5" a="1"/>
  <c r="BI210" i="5" s="1"/>
  <c r="BI200" i="5" a="1"/>
  <c r="BI200" i="5" s="1"/>
  <c r="BI387" i="5" a="1"/>
  <c r="BI387" i="5" s="1"/>
  <c r="BI109" i="5" a="1"/>
  <c r="BI109" i="5" s="1"/>
  <c r="BI110" i="5" a="1"/>
  <c r="BI110" i="5" s="1"/>
  <c r="BI108" i="5" s="1" a="1"/>
  <c r="BI108" i="5" s="1"/>
  <c r="BI167" i="5" a="1"/>
  <c r="BI167" i="5" s="1"/>
  <c r="BI168" i="5" s="1"/>
  <c r="BI111" i="5" a="1"/>
  <c r="BI111" i="5" s="1"/>
  <c r="BI174" i="5" a="1"/>
  <c r="BI174" i="5" s="1"/>
  <c r="BI171" i="5" a="1"/>
  <c r="BI171" i="5" s="1"/>
  <c r="BI115" i="5" a="1"/>
  <c r="BI115" i="5" s="1"/>
  <c r="BI116" i="5" a="1"/>
  <c r="BI116" i="5" s="1"/>
  <c r="BI114" i="5" s="1" a="1"/>
  <c r="BI114" i="5" s="1"/>
  <c r="BI163" i="5" a="1"/>
  <c r="BI163" i="5" s="1"/>
  <c r="BI155" i="5" a="1"/>
  <c r="BI155" i="5" s="1"/>
  <c r="BI151" i="5" a="1"/>
  <c r="BI151" i="5" s="1"/>
  <c r="BI117" i="5" a="1"/>
  <c r="BI117" i="5" s="1"/>
  <c r="BF924" i="5"/>
  <c r="BF913" i="5" s="1"/>
  <c r="BH202" i="5"/>
  <c r="BB388" i="5"/>
  <c r="BB390" i="5" s="1"/>
  <c r="BF296" i="5"/>
  <c r="AT1375" i="5"/>
  <c r="AT1376" i="5"/>
  <c r="AU1373" i="5" s="1"/>
  <c r="AT1374" i="5"/>
  <c r="BA2212" i="5"/>
  <c r="BA2215" i="5" s="1"/>
  <c r="AZ2217" i="5"/>
  <c r="BH212" i="5"/>
  <c r="BA390" i="5"/>
  <c r="AE2203" i="5"/>
  <c r="AE2193" i="5"/>
  <c r="AF2190" i="5" s="1"/>
  <c r="BH1403" i="5"/>
  <c r="BH741" i="5"/>
  <c r="BI739" i="5"/>
  <c r="AF427" i="5"/>
  <c r="AE432" i="5"/>
  <c r="BI1261" i="5"/>
  <c r="BI1255" i="5"/>
  <c r="BG1245" i="5"/>
  <c r="AE2247" i="5"/>
  <c r="AF2245" i="5" s="1"/>
  <c r="AM340" i="5"/>
  <c r="BA444" i="5"/>
  <c r="BB442" i="5"/>
  <c r="BI1044" i="5"/>
  <c r="BI1052" i="5"/>
  <c r="AE822" i="5"/>
  <c r="AF818" i="5" s="1"/>
  <c r="AP994" i="5"/>
  <c r="BH1245" i="5"/>
  <c r="BA1293" i="5"/>
  <c r="BB1291" i="5"/>
  <c r="BH1051" i="5"/>
  <c r="BI416" i="5"/>
  <c r="BG1203" i="5"/>
  <c r="BG1205" i="5" s="1"/>
  <c r="BJ6" i="5"/>
  <c r="BJ989" i="5" s="1"/>
  <c r="BJ6" i="2"/>
  <c r="AT359" i="5"/>
  <c r="AT361" i="5" s="1"/>
  <c r="AT358" i="5"/>
  <c r="BA2180" i="5"/>
  <c r="BB2175" i="5"/>
  <c r="BB2178" i="5" s="1"/>
  <c r="AP973" i="5"/>
  <c r="BH1262" i="5"/>
  <c r="BH1263" i="5"/>
  <c r="BH1237" i="5"/>
  <c r="AP984" i="5"/>
  <c r="AQ981" i="5" s="1"/>
  <c r="AY505" i="5"/>
  <c r="AY508" i="5" s="1"/>
  <c r="AY518" i="5" s="1"/>
  <c r="BG1263" i="5"/>
  <c r="BD804" i="5"/>
  <c r="BG1227" i="5"/>
  <c r="BH1227" i="5" s="1"/>
  <c r="BC382" i="5"/>
  <c r="BC380" i="5"/>
  <c r="AY950" i="5"/>
  <c r="AZ947" i="5" s="1"/>
  <c r="AY952" i="5"/>
  <c r="BF48" i="1"/>
  <c r="BF53" i="1" s="1"/>
  <c r="BG47" i="1"/>
  <c r="BB650" i="5"/>
  <c r="BA653" i="5"/>
  <c r="BB654" i="5" a="1"/>
  <c r="BB654" i="5" s="1"/>
  <c r="BH450" i="5"/>
  <c r="AY1046" i="5"/>
  <c r="AZ1042" i="5" s="1"/>
  <c r="AY1048" i="5"/>
  <c r="BB485" i="5"/>
  <c r="BB486" i="5"/>
  <c r="AF851" i="5"/>
  <c r="AE856" i="5"/>
  <c r="AE842" i="5"/>
  <c r="AF837" i="5"/>
  <c r="AH636" i="5"/>
  <c r="BI1867" i="5" a="1"/>
  <c r="BI1867" i="5" s="1"/>
  <c r="BH565" i="5"/>
  <c r="BH568" i="5" s="1"/>
  <c r="BG569" i="5"/>
  <c r="BJ1402" i="5"/>
  <c r="BI1403" i="5" s="1"/>
  <c r="BJ1400" i="5"/>
  <c r="BK1401" i="5"/>
  <c r="BH1258" i="5"/>
  <c r="BA494" i="5"/>
  <c r="BA496" i="5" s="1"/>
  <c r="BF810" i="5"/>
  <c r="BF803" i="5" s="1"/>
  <c r="AX512" i="5"/>
  <c r="AX515" i="5" s="1"/>
  <c r="AW519" i="5"/>
  <c r="BB436" i="5"/>
  <c r="BB438" i="5" s="1"/>
  <c r="BA1442" i="5"/>
  <c r="BB1441" i="5"/>
  <c r="BA1437" i="5"/>
  <c r="BA1438" i="5" s="1"/>
  <c r="AV1395" i="5"/>
  <c r="AV1397" i="5" s="1"/>
  <c r="AV1366" i="5"/>
  <c r="AV1386" i="5" s="1"/>
  <c r="AV1390" i="5" s="1"/>
  <c r="AP989" i="5"/>
  <c r="AZ2099" i="5"/>
  <c r="BA2097" i="5"/>
  <c r="AE2159" i="5"/>
  <c r="AF2156" i="5" s="1"/>
  <c r="AV1387" i="5"/>
  <c r="AV1370" i="5"/>
  <c r="BG1220" i="5"/>
  <c r="BH492" i="5"/>
  <c r="BA486" i="5"/>
  <c r="BB472" i="5"/>
  <c r="BB473" i="5" s="1"/>
  <c r="BB369" i="5"/>
  <c r="BB367" i="5"/>
  <c r="BG916" i="5"/>
  <c r="BG919" i="5"/>
  <c r="BG923" i="5"/>
  <c r="BH1477" i="5"/>
  <c r="BH1476" i="5"/>
  <c r="AF936" i="5"/>
  <c r="BJ3" i="5"/>
  <c r="BJ3" i="2"/>
  <c r="BJ4" i="1"/>
  <c r="AW1362" i="5"/>
  <c r="AW1368" i="5"/>
  <c r="AX1365" i="5" s="1"/>
  <c r="AW1367" i="5"/>
  <c r="BB1276" i="5"/>
  <c r="BA1278" i="5"/>
  <c r="AY655" i="5"/>
  <c r="BB551" i="5"/>
  <c r="BB554" i="5" s="1"/>
  <c r="BA556" i="5"/>
  <c r="BH529" i="5"/>
  <c r="BH528" i="5"/>
  <c r="BL788" i="5"/>
  <c r="BK790" i="5"/>
  <c r="BA369" i="5"/>
  <c r="BH1460" i="5"/>
  <c r="BH1461" i="5"/>
  <c r="BK2" i="5"/>
  <c r="BK2" i="2"/>
  <c r="BK6" i="1"/>
  <c r="BK1" i="1"/>
  <c r="BL2" i="1"/>
  <c r="BK5" i="1"/>
  <c r="BK3" i="1"/>
  <c r="BJ1638" i="5"/>
  <c r="BJ1639" i="5" s="1"/>
  <c r="BJ1534" i="5"/>
  <c r="BJ1417" i="5"/>
  <c r="BJ1418" i="5" s="1"/>
  <c r="BJ1420" i="5" s="1"/>
  <c r="BJ1427" i="5"/>
  <c r="BJ1428" i="5" s="1"/>
  <c r="BJ1430" i="5" s="1"/>
  <c r="BJ1252" i="5"/>
  <c r="BJ1234" i="5"/>
  <c r="BJ1235" i="5" s="1"/>
  <c r="BJ760" i="5"/>
  <c r="BJ761" i="5"/>
  <c r="BJ762" i="5"/>
  <c r="BJ763" i="5"/>
  <c r="BJ764" i="5"/>
  <c r="BJ756" i="5"/>
  <c r="BJ757" i="5"/>
  <c r="BJ758" i="5"/>
  <c r="BJ759" i="5"/>
  <c r="BJ184" i="5"/>
  <c r="BK144" i="5"/>
  <c r="BK145" i="5" s="1"/>
  <c r="BJ122" i="5"/>
  <c r="BJ123" i="5" s="1"/>
  <c r="BJ148" i="5"/>
  <c r="BJ134" i="5"/>
  <c r="BJ135" i="5" s="1"/>
  <c r="BJ139" i="5"/>
  <c r="BJ140" i="5" s="1"/>
  <c r="BJ2091" i="5"/>
  <c r="BJ2094" i="5" s="1"/>
  <c r="BJ1270" i="5"/>
  <c r="BJ1273" i="5" s="1"/>
  <c r="BJ1045" i="5"/>
  <c r="BJ1285" i="5"/>
  <c r="BJ1288" i="5" s="1"/>
  <c r="BJ1" i="5"/>
  <c r="BJ1" i="2"/>
  <c r="BI1292" i="5"/>
  <c r="AF659" i="5"/>
  <c r="AE664" i="5"/>
  <c r="AE666" i="5"/>
  <c r="AZ651" i="5"/>
  <c r="BH541" i="5"/>
  <c r="BH552" i="5" s="1"/>
  <c r="BH542" i="5"/>
  <c r="BG806" i="5"/>
  <c r="BG809" i="5"/>
  <c r="BJ5" i="2"/>
  <c r="BJ5" i="5"/>
  <c r="AJ883" i="5"/>
  <c r="AK881" i="5" s="1"/>
  <c r="AK885" i="5" s="1"/>
  <c r="BE64" i="1"/>
  <c r="BD66" i="1"/>
  <c r="BD68" i="1" s="1"/>
  <c r="BB674" i="5"/>
  <c r="AJ2127" i="5"/>
  <c r="AJ897" i="5"/>
  <c r="AK894" i="5" s="1"/>
  <c r="BG773" i="5"/>
  <c r="BD920" i="5"/>
  <c r="BD914" i="5"/>
  <c r="BF774" i="5"/>
  <c r="BG751" i="5" s="1"/>
  <c r="BH1452" i="5"/>
  <c r="BH1451" i="5"/>
  <c r="BG292" i="5"/>
  <c r="BG295" i="5"/>
  <c r="BE920" i="5"/>
  <c r="BE914" i="5"/>
  <c r="BI4" i="5"/>
  <c r="BI4" i="2"/>
  <c r="BI1243" i="5"/>
  <c r="BI1240" i="5"/>
  <c r="BI1244" i="5" s="1"/>
  <c r="BH772" i="5"/>
  <c r="AS1008" i="5"/>
  <c r="AS1005" i="5"/>
  <c r="BH130" i="5"/>
  <c r="BH1487" i="5"/>
  <c r="BH1486" i="5"/>
  <c r="AZ2026" i="5" a="1"/>
  <c r="BI1209" i="5" a="1"/>
  <c r="BI353" i="5"/>
  <c r="BI1201" i="5" a="1"/>
  <c r="BI1423" i="5"/>
  <c r="BJ1879" i="5" a="1"/>
  <c r="BI617" i="5" a="1"/>
  <c r="BJ103" i="5"/>
  <c r="BC403" i="5" a="1"/>
  <c r="M1388" i="5"/>
  <c r="BI1213" i="5" a="1"/>
  <c r="BI386" i="5"/>
  <c r="BJ98" i="5"/>
  <c r="BJ2111" i="5" a="1"/>
  <c r="BJ314" i="5" a="1"/>
  <c r="BJ1873" i="5"/>
  <c r="BJ1870" i="5"/>
  <c r="BI910" i="5" a="1"/>
  <c r="BI192" i="5" a="1"/>
  <c r="BC2022" i="5" a="1"/>
  <c r="BI800" i="5" a="1"/>
  <c r="BI1928" i="5"/>
  <c r="BI331" i="5" a="1"/>
  <c r="BI1202" i="5" a="1"/>
  <c r="BI188" i="5" a="1"/>
  <c r="BJ1911" i="5"/>
  <c r="BJ99" i="5"/>
  <c r="BI216" i="5" a="1"/>
  <c r="BI1355" i="5"/>
  <c r="BJ1893" i="5"/>
  <c r="BJ94" i="5"/>
  <c r="BI1789" i="5" a="1"/>
  <c r="AZ1843" i="5" a="1"/>
  <c r="BI1186" i="5" a="1"/>
  <c r="BI332" i="5" a="1"/>
  <c r="BI206" i="5" a="1"/>
  <c r="BI490" i="5"/>
  <c r="AR1980" i="5" a="1"/>
  <c r="BH580" i="5" a="1"/>
  <c r="BJ100" i="5"/>
  <c r="BI1172" i="5" a="1"/>
  <c r="BI592" i="5"/>
  <c r="BI196" i="5"/>
  <c r="BI448" i="5"/>
  <c r="BJ746" i="5"/>
  <c r="BJ95" i="5"/>
  <c r="BI1598" i="5" a="1"/>
  <c r="BI622" i="5" a="1"/>
  <c r="BI455" i="5"/>
  <c r="BI215" i="5" a="1"/>
  <c r="BI1846" i="5" a="1"/>
  <c r="BI394" i="5"/>
  <c r="AJ2125" i="5" a="1"/>
  <c r="BH1515" i="5"/>
  <c r="BC410" i="5" a="1"/>
  <c r="BI1178" i="5" a="1"/>
  <c r="BI1585" i="5" a="1"/>
  <c r="BI205" i="5" a="1"/>
  <c r="BI365" i="5"/>
  <c r="BG1414" i="5"/>
  <c r="BG352" i="5"/>
  <c r="BJ1572" i="5"/>
  <c r="BJ1634" i="5"/>
  <c r="BJ1660" i="5"/>
  <c r="BJ1849" i="5"/>
  <c r="BJ465" i="5"/>
  <c r="BJ463" i="5"/>
  <c r="BJ1860" i="5"/>
  <c r="BJ159" i="5"/>
  <c r="BJ74" i="5"/>
  <c r="BJ69" i="5"/>
  <c r="BJ126" i="5"/>
  <c r="BJ75" i="5"/>
  <c r="BJ252" i="5"/>
  <c r="BJ264" i="5"/>
  <c r="BJ273" i="5"/>
  <c r="BJ280" i="5"/>
  <c r="BJ260" i="5"/>
  <c r="BJ277" i="5"/>
  <c r="BJ220" i="5"/>
  <c r="BJ224" i="5" s="1" a="1"/>
  <c r="BJ247" i="5"/>
  <c r="BJ243" i="5"/>
  <c r="BJ268" i="5"/>
  <c r="BJ256" i="5"/>
  <c r="BJ228" i="5"/>
  <c r="BJ322" i="5"/>
  <c r="BJ300" i="5"/>
  <c r="BJ348" i="5"/>
  <c r="BJ326" i="5"/>
  <c r="BJ321" i="5"/>
  <c r="BJ325" i="5"/>
  <c r="BJ547" i="5"/>
  <c r="BJ577" i="5"/>
  <c r="BJ572" i="5"/>
  <c r="BJ573" i="5"/>
  <c r="BJ896" i="5"/>
  <c r="BJ1072" i="5"/>
  <c r="BJ1073" i="5" s="1" a="1"/>
  <c r="BJ1076" i="5"/>
  <c r="BJ1185" i="5"/>
  <c r="BJ1063" i="5"/>
  <c r="BJ1064" i="5" s="1" a="1"/>
  <c r="BJ1081" i="5"/>
  <c r="BJ1082" i="5" s="1" a="1"/>
  <c r="BJ1077" i="5"/>
  <c r="BJ1181" i="5"/>
  <c r="BJ1177" i="5"/>
  <c r="BJ1153" i="5"/>
  <c r="BJ1154" i="5" s="1" a="1"/>
  <c r="BJ1174" i="5"/>
  <c r="BJ1173" i="5" s="1" a="1"/>
  <c r="BJ1447" i="5"/>
  <c r="BJ1456" i="5"/>
  <c r="BJ1472" i="5"/>
  <c r="BJ1482" i="5"/>
  <c r="BJ1471" i="5"/>
  <c r="BJ1531" i="5"/>
  <c r="BJ1519" i="5"/>
  <c r="BJ1520" i="5" s="1" a="1"/>
  <c r="BJ1511" i="5"/>
  <c r="BJ1512" i="5" s="1" a="1"/>
  <c r="BJ1648" i="5"/>
  <c r="BJ1557" i="5"/>
  <c r="BJ1564" i="5"/>
  <c r="BJ1539" i="5"/>
  <c r="BJ1552" i="5"/>
  <c r="BJ1631" i="5"/>
  <c r="BJ1698" i="5"/>
  <c r="BJ1645" i="5"/>
  <c r="BJ1657" i="5"/>
  <c r="BJ1857" i="5"/>
  <c r="BJ101" i="5"/>
  <c r="BK2107" i="5"/>
  <c r="BK750" i="5" a="1"/>
  <c r="BJ93" i="5"/>
  <c r="BJ104" i="5"/>
  <c r="BI1182" i="5" a="1"/>
  <c r="BI372" i="5"/>
  <c r="BJ96" i="5"/>
  <c r="BJ2079" i="5" a="1"/>
  <c r="BI1078" i="5" a="1"/>
  <c r="AC1808" i="5" a="1"/>
  <c r="BI1508" i="5" a="1"/>
  <c r="BI596" i="5"/>
  <c r="BI351" i="5"/>
  <c r="BH588" i="5" a="1"/>
  <c r="BI378" i="5"/>
  <c r="BJ102" i="5"/>
  <c r="BH606" i="5" a="1"/>
  <c r="BJ97" i="5"/>
  <c r="BJ232" i="5" a="1"/>
  <c r="BA651" i="5" l="1"/>
  <c r="BA655" i="5" s="1"/>
  <c r="BH530" i="5"/>
  <c r="BI526" i="5" s="1"/>
  <c r="BH773" i="5"/>
  <c r="BG774" i="5"/>
  <c r="BH751" i="5" s="1"/>
  <c r="BH752" i="5" s="1"/>
  <c r="BJ232" i="5"/>
  <c r="BH606" i="5"/>
  <c r="BH588" i="5"/>
  <c r="BI1508" i="5"/>
  <c r="AC1808" i="5"/>
  <c r="BI1078" i="5"/>
  <c r="BJ2079" i="5"/>
  <c r="BI374" i="5"/>
  <c r="BI1182" i="5"/>
  <c r="BJ105" i="5"/>
  <c r="BK750" i="5"/>
  <c r="BK2116" i="5"/>
  <c r="BJ1553" i="5"/>
  <c r="BJ1542" i="5"/>
  <c r="BJ1567" i="5"/>
  <c r="BJ1558" i="5"/>
  <c r="BJ1512" i="5"/>
  <c r="BJ1520" i="5"/>
  <c r="BJ1485" i="5"/>
  <c r="BJ1475" i="5"/>
  <c r="BJ1459" i="5"/>
  <c r="BJ1450" i="5"/>
  <c r="BJ1173" i="5"/>
  <c r="BJ1154" i="5"/>
  <c r="BJ1082" i="5"/>
  <c r="BJ1064" i="5"/>
  <c r="BJ1073" i="5"/>
  <c r="BJ574" i="5"/>
  <c r="BJ578" i="5"/>
  <c r="BJ327" i="5"/>
  <c r="BJ265" i="5"/>
  <c r="BJ248" i="5"/>
  <c r="BJ224" i="5"/>
  <c r="BJ269" i="5"/>
  <c r="BJ287" i="5"/>
  <c r="BJ283" i="5"/>
  <c r="BJ274" i="5"/>
  <c r="BJ257" i="5"/>
  <c r="BJ261" i="5"/>
  <c r="BJ129" i="5"/>
  <c r="BJ160" i="5"/>
  <c r="BJ470" i="5"/>
  <c r="BJ471" i="5"/>
  <c r="BJ1573" i="5"/>
  <c r="BH354" i="5"/>
  <c r="BI205" i="5"/>
  <c r="BI1585" i="5"/>
  <c r="BI1178" i="5"/>
  <c r="BC410" i="5"/>
  <c r="AJ2125" i="5"/>
  <c r="BI1846" i="5"/>
  <c r="BI215" i="5"/>
  <c r="BI622" i="5"/>
  <c r="BI1598" i="5"/>
  <c r="BJ755" i="5"/>
  <c r="BI1172" i="5"/>
  <c r="BH580" i="5"/>
  <c r="AR1980" i="5"/>
  <c r="BI206" i="5"/>
  <c r="BI332" i="5"/>
  <c r="BI1186" i="5"/>
  <c r="AZ1843" i="5"/>
  <c r="BI1789" i="5"/>
  <c r="BI216" i="5"/>
  <c r="BI188" i="5"/>
  <c r="BI1202" i="5"/>
  <c r="BI331" i="5"/>
  <c r="BI800" i="5"/>
  <c r="BC2022" i="5"/>
  <c r="BI192" i="5"/>
  <c r="BI910" i="5"/>
  <c r="BJ314" i="5"/>
  <c r="BJ315" i="5" s="1"/>
  <c r="BJ2111" i="5"/>
  <c r="BI1213" i="5"/>
  <c r="BC403" i="5"/>
  <c r="BI617" i="5"/>
  <c r="BJ1879" i="5"/>
  <c r="BI1201" i="5"/>
  <c r="BI1209" i="5"/>
  <c r="AZ2026" i="5"/>
  <c r="BC1276" i="5"/>
  <c r="BB1278" i="5"/>
  <c r="BI565" i="5"/>
  <c r="BI568" i="5" s="1"/>
  <c r="BH569" i="5"/>
  <c r="BH2112" i="5"/>
  <c r="BG2113" i="5"/>
  <c r="BI1543" i="5"/>
  <c r="BI772" i="5"/>
  <c r="BH774" i="5"/>
  <c r="BI751" i="5" s="1"/>
  <c r="AW1395" i="5"/>
  <c r="AW1397" i="5" s="1"/>
  <c r="AW1366" i="5"/>
  <c r="AW1386" i="5" s="1"/>
  <c r="AW1390" i="5" s="1"/>
  <c r="BB1442" i="5"/>
  <c r="BC1441" i="5"/>
  <c r="BB1437" i="5"/>
  <c r="BB1438" i="5" s="1"/>
  <c r="AF824" i="5"/>
  <c r="AZ1026" i="5"/>
  <c r="BA1022" i="5" s="1"/>
  <c r="AZ1028" i="5"/>
  <c r="AK882" i="5"/>
  <c r="AF2161" i="5"/>
  <c r="BJ1243" i="5"/>
  <c r="BJ1240" i="5"/>
  <c r="BJ4" i="5"/>
  <c r="BJ4" i="2"/>
  <c r="BC472" i="5"/>
  <c r="BC473" i="5"/>
  <c r="BI741" i="5"/>
  <c r="BJ739" i="5"/>
  <c r="BC388" i="5"/>
  <c r="BB398" i="5"/>
  <c r="BC396" i="5"/>
  <c r="AZ655" i="5"/>
  <c r="BI2081" i="5"/>
  <c r="BI1237" i="5"/>
  <c r="BJ1261" i="5"/>
  <c r="BJ1255" i="5"/>
  <c r="AH637" i="5"/>
  <c r="BI1262" i="5"/>
  <c r="BI1051" i="5"/>
  <c r="BK3" i="5"/>
  <c r="BK3" i="2"/>
  <c r="BK4" i="1"/>
  <c r="BK1638" i="5"/>
  <c r="BK1639" i="5" s="1"/>
  <c r="BK1534" i="5"/>
  <c r="BK1427" i="5"/>
  <c r="BK1428" i="5" s="1"/>
  <c r="BK1430" i="5" s="1"/>
  <c r="BK1417" i="5"/>
  <c r="BK1418" i="5" s="1"/>
  <c r="BK1420" i="5" s="1"/>
  <c r="BK1252" i="5"/>
  <c r="BK1234" i="5"/>
  <c r="BK1235" i="5" s="1"/>
  <c r="BK761" i="5"/>
  <c r="BK762" i="5"/>
  <c r="BK763" i="5"/>
  <c r="BK764" i="5"/>
  <c r="BK756" i="5"/>
  <c r="BK757" i="5"/>
  <c r="BK758" i="5"/>
  <c r="BK759" i="5"/>
  <c r="BK760" i="5"/>
  <c r="BK184" i="5"/>
  <c r="BK148" i="5"/>
  <c r="BK134" i="5"/>
  <c r="BK135" i="5" s="1"/>
  <c r="BK139" i="5"/>
  <c r="BK140" i="5" s="1"/>
  <c r="BL144" i="5"/>
  <c r="BL145" i="5" s="1"/>
  <c r="BK122" i="5"/>
  <c r="BK123" i="5" s="1"/>
  <c r="BK1270" i="5"/>
  <c r="BK1273" i="5" s="1"/>
  <c r="BK1045" i="5"/>
  <c r="BK1285" i="5"/>
  <c r="BK1288" i="5" s="1"/>
  <c r="BK2091" i="5"/>
  <c r="BK2094" i="5" s="1"/>
  <c r="BI1245" i="5"/>
  <c r="AK899" i="5"/>
  <c r="AK895" i="5"/>
  <c r="BJ1839" i="5" a="1"/>
  <c r="BJ1839" i="5" s="1"/>
  <c r="BJ1788" i="5" a="1"/>
  <c r="BJ1788" i="5" s="1"/>
  <c r="BJ1663" i="5" a="1"/>
  <c r="BJ1663" i="5" s="1"/>
  <c r="BJ1654" i="5" a="1"/>
  <c r="BJ1654" i="5" s="1"/>
  <c r="BJ1642" i="5" a="1"/>
  <c r="BJ1642" i="5" s="1"/>
  <c r="BJ1597" i="5" a="1"/>
  <c r="BJ1597" i="5" s="1"/>
  <c r="BJ1584" i="5" a="1"/>
  <c r="BJ1584" i="5" s="1"/>
  <c r="BJ1592" i="5" a="1"/>
  <c r="BJ1592" i="5" s="1"/>
  <c r="BJ1593" i="5" s="1"/>
  <c r="BJ1580" i="5" a="1"/>
  <c r="BJ1580" i="5" s="1"/>
  <c r="BJ1581" i="5" s="1"/>
  <c r="BJ1594" i="5" a="1"/>
  <c r="BJ1594" i="5" s="1"/>
  <c r="BJ1507" i="5" a="1"/>
  <c r="BJ1507" i="5" s="1"/>
  <c r="BJ1499" i="5" a="1"/>
  <c r="BJ1499" i="5" s="1"/>
  <c r="BJ1500" i="5" s="1"/>
  <c r="BJ1208" i="5" a="1"/>
  <c r="BJ1208" i="5" s="1"/>
  <c r="BJ1219" i="5" a="1"/>
  <c r="BJ1219" i="5" s="1"/>
  <c r="BJ1212" i="5" a="1"/>
  <c r="BJ1212" i="5" s="1"/>
  <c r="BJ911" i="5" a="1"/>
  <c r="BJ911" i="5" s="1"/>
  <c r="BJ801" i="5" a="1"/>
  <c r="BJ801" i="5" s="1"/>
  <c r="BJ635" i="5" a="1"/>
  <c r="BJ635" i="5" s="1"/>
  <c r="BJ661" i="5" a="1"/>
  <c r="BJ661" i="5" s="1"/>
  <c r="BJ652" i="5" a="1"/>
  <c r="BJ652" i="5" s="1"/>
  <c r="BJ621" i="5" a="1"/>
  <c r="BJ621" i="5" s="1"/>
  <c r="BJ610" i="5" a="1"/>
  <c r="BJ610" i="5" s="1"/>
  <c r="BJ611" i="5" a="1"/>
  <c r="BJ611" i="5" s="1"/>
  <c r="BJ595" i="5" a="1"/>
  <c r="BJ595" i="5" s="1"/>
  <c r="BJ628" i="5" a="1"/>
  <c r="BJ628" i="5" s="1"/>
  <c r="BJ629" i="5" s="1"/>
  <c r="BJ612" i="5" a="1"/>
  <c r="BJ612" i="5" s="1"/>
  <c r="BJ616" i="5" a="1"/>
  <c r="BJ616" i="5" s="1"/>
  <c r="BJ603" i="5" a="1"/>
  <c r="BJ603" i="5" s="1"/>
  <c r="BJ604" i="5" a="1"/>
  <c r="BJ604" i="5" s="1"/>
  <c r="BJ605" i="5" a="1"/>
  <c r="BJ605" i="5" s="1"/>
  <c r="BJ544" i="5"/>
  <c r="BJ591" i="5" a="1"/>
  <c r="BJ591" i="5" s="1"/>
  <c r="BJ532" i="5"/>
  <c r="BJ491" i="5" a="1"/>
  <c r="BJ491" i="5" s="1"/>
  <c r="BJ620" i="5" a="1"/>
  <c r="BJ620" i="5" s="1"/>
  <c r="BJ449" i="5" a="1"/>
  <c r="BJ449" i="5" s="1"/>
  <c r="BJ454" i="5" a="1"/>
  <c r="BJ454" i="5" s="1"/>
  <c r="BJ409" i="5" a="1"/>
  <c r="BJ409" i="5" s="1"/>
  <c r="BJ587" i="5" a="1"/>
  <c r="BJ587" i="5" s="1"/>
  <c r="BJ395" i="5" a="1"/>
  <c r="BJ395" i="5" s="1"/>
  <c r="BJ402" i="5" a="1"/>
  <c r="BJ402" i="5" s="1"/>
  <c r="BJ417" i="5" a="1"/>
  <c r="BJ417" i="5" s="1"/>
  <c r="BJ366" i="5" a="1"/>
  <c r="BJ366" i="5" s="1"/>
  <c r="BJ373" i="5" a="1"/>
  <c r="BJ373" i="5" s="1"/>
  <c r="BJ379" i="5" a="1"/>
  <c r="BJ379" i="5" s="1"/>
  <c r="BJ347" i="5" a="1"/>
  <c r="BJ347" i="5" s="1"/>
  <c r="BJ387" i="5" a="1"/>
  <c r="BJ387" i="5" s="1"/>
  <c r="BJ174" i="5" a="1"/>
  <c r="BJ174" i="5" s="1"/>
  <c r="BJ171" i="5" a="1"/>
  <c r="BJ171" i="5" s="1"/>
  <c r="BJ167" i="5" a="1"/>
  <c r="BJ167" i="5" s="1"/>
  <c r="BJ168" i="5" s="1"/>
  <c r="BJ177" i="5" a="1"/>
  <c r="BJ177" i="5" s="1"/>
  <c r="BJ187" i="5" a="1"/>
  <c r="BJ187" i="5" s="1"/>
  <c r="BJ211" i="5" a="1"/>
  <c r="BJ211" i="5" s="1"/>
  <c r="BJ195" i="5" a="1"/>
  <c r="BJ195" i="5" s="1"/>
  <c r="BJ210" i="5" a="1"/>
  <c r="BJ210" i="5" s="1"/>
  <c r="BJ200" i="5" a="1"/>
  <c r="BJ200" i="5" s="1"/>
  <c r="BJ191" i="5" a="1"/>
  <c r="BJ191" i="5" s="1"/>
  <c r="BJ109" i="5" a="1"/>
  <c r="BJ109" i="5" s="1"/>
  <c r="BJ110" i="5" a="1"/>
  <c r="BJ110" i="5" s="1"/>
  <c r="BJ108" i="5" s="1" a="1"/>
  <c r="BJ108" i="5" s="1"/>
  <c r="BJ180" i="5" a="1"/>
  <c r="BJ180" i="5" s="1"/>
  <c r="BJ111" i="5" a="1"/>
  <c r="BJ111" i="5" s="1"/>
  <c r="BJ115" i="5" a="1"/>
  <c r="BJ115" i="5" s="1"/>
  <c r="BJ116" i="5" a="1"/>
  <c r="BJ116" i="5" s="1"/>
  <c r="BJ114" i="5" s="1" a="1"/>
  <c r="BJ114" i="5" s="1"/>
  <c r="BJ155" i="5" a="1"/>
  <c r="BJ155" i="5" s="1"/>
  <c r="BJ151" i="5" a="1"/>
  <c r="BJ151" i="5" s="1"/>
  <c r="BJ117" i="5" a="1"/>
  <c r="BJ117" i="5" s="1"/>
  <c r="BJ201" i="5" a="1"/>
  <c r="BJ201" i="5" s="1"/>
  <c r="BJ163" i="5" a="1"/>
  <c r="BJ163" i="5" s="1"/>
  <c r="BC436" i="5"/>
  <c r="BC438" i="5" s="1"/>
  <c r="BH47" i="1"/>
  <c r="BG48" i="1"/>
  <c r="BG53" i="1" s="1"/>
  <c r="BB444" i="5"/>
  <c r="BC442" i="5"/>
  <c r="BF920" i="5"/>
  <c r="BF914" i="5"/>
  <c r="BI202" i="5"/>
  <c r="BI613" i="5"/>
  <c r="BF553" i="5"/>
  <c r="AQ973" i="5"/>
  <c r="BG357" i="5"/>
  <c r="BB412" i="5"/>
  <c r="AF662" i="5"/>
  <c r="BM788" i="5"/>
  <c r="BL790" i="5"/>
  <c r="AF933" i="5"/>
  <c r="BB2180" i="5"/>
  <c r="BC2175" i="5"/>
  <c r="BC2178" i="5" s="1"/>
  <c r="AF2195" i="5"/>
  <c r="BI212" i="5"/>
  <c r="BH539" i="5"/>
  <c r="BH543" i="5" s="1"/>
  <c r="BG548" i="5"/>
  <c r="BH292" i="5"/>
  <c r="BH295" i="5"/>
  <c r="AK2124" i="5"/>
  <c r="AJ2129" i="5"/>
  <c r="BJ2098" i="5"/>
  <c r="BK2098" i="5" s="1"/>
  <c r="BJ1535" i="5"/>
  <c r="AY512" i="5"/>
  <c r="AY515" i="5" s="1"/>
  <c r="AX519" i="5"/>
  <c r="BI450" i="5"/>
  <c r="AQ967" i="5"/>
  <c r="AR964" i="5" s="1"/>
  <c r="BC674" i="5"/>
  <c r="BJ1292" i="5"/>
  <c r="BF804" i="5"/>
  <c r="AZ950" i="5"/>
  <c r="BA947" i="5" s="1"/>
  <c r="AZ952" i="5"/>
  <c r="BI492" i="5"/>
  <c r="BH806" i="5"/>
  <c r="BH809" i="5"/>
  <c r="BL2" i="5"/>
  <c r="BL2" i="2"/>
  <c r="BL6" i="1"/>
  <c r="BM2" i="1"/>
  <c r="BL5" i="1"/>
  <c r="BL1" i="1"/>
  <c r="BL3" i="1"/>
  <c r="BK1400" i="5"/>
  <c r="BK1402" i="5"/>
  <c r="BL1401" i="5"/>
  <c r="BD380" i="5"/>
  <c r="AF2249" i="5"/>
  <c r="BI529" i="5"/>
  <c r="BI528" i="5"/>
  <c r="BI530" i="5" s="1"/>
  <c r="BJ526" i="5" s="1"/>
  <c r="BI1460" i="5"/>
  <c r="BI1461" i="5"/>
  <c r="BF64" i="1"/>
  <c r="BE66" i="1"/>
  <c r="BE68" i="1" s="1"/>
  <c r="BJ416" i="5"/>
  <c r="BC551" i="5"/>
  <c r="BC554" i="5" s="1"/>
  <c r="BB556" i="5"/>
  <c r="BB494" i="5"/>
  <c r="BB496" i="5" s="1"/>
  <c r="AU358" i="5"/>
  <c r="AU359" i="5" s="1"/>
  <c r="AU361" i="5" s="1"/>
  <c r="BI541" i="5"/>
  <c r="BI552" i="5" s="1"/>
  <c r="BI542" i="5"/>
  <c r="BH1220" i="5"/>
  <c r="BH1203" i="5"/>
  <c r="BH1205" i="5" s="1"/>
  <c r="BI1486" i="5"/>
  <c r="BI1487" i="5"/>
  <c r="BH1228" i="5"/>
  <c r="BH916" i="5"/>
  <c r="BH919" i="5"/>
  <c r="BH923" i="5"/>
  <c r="BI1451" i="5"/>
  <c r="BI1452" i="5"/>
  <c r="BI767" i="5"/>
  <c r="BJ1052" i="5"/>
  <c r="BJ1044" i="5"/>
  <c r="BK5" i="5"/>
  <c r="BK5" i="2"/>
  <c r="BA2099" i="5"/>
  <c r="BB2097" i="5"/>
  <c r="BJ1277" i="5"/>
  <c r="BC485" i="5"/>
  <c r="BC486" i="5"/>
  <c r="BB2212" i="5"/>
  <c r="BB2215" i="5" s="1"/>
  <c r="BA2217" i="5"/>
  <c r="BI1476" i="5"/>
  <c r="BI1477" i="5"/>
  <c r="BI1258" i="5"/>
  <c r="AS1382" i="5"/>
  <c r="BJ1867" i="5" a="1"/>
  <c r="BJ1867" i="5" s="1"/>
  <c r="BI130" i="5"/>
  <c r="AS1013" i="5"/>
  <c r="BK1" i="5"/>
  <c r="BK1" i="2"/>
  <c r="BG1228" i="5"/>
  <c r="BG924" i="5"/>
  <c r="BG913" i="5" s="1"/>
  <c r="AP992" i="5"/>
  <c r="AZ1046" i="5"/>
  <c r="BA1042" i="5" s="1"/>
  <c r="AZ1048" i="5"/>
  <c r="BB1293" i="5"/>
  <c r="BC1291" i="5"/>
  <c r="BI1263" i="5"/>
  <c r="AU1376" i="5"/>
  <c r="AV1373" i="5" s="1"/>
  <c r="AU1375" i="5"/>
  <c r="AU1374" i="5"/>
  <c r="BK8" i="5"/>
  <c r="BL8" i="1"/>
  <c r="BK8" i="2"/>
  <c r="BK9" i="1"/>
  <c r="BK9" i="5" s="1"/>
  <c r="BI284" i="5"/>
  <c r="BI291" i="5"/>
  <c r="BC405" i="5"/>
  <c r="AT1004" i="5"/>
  <c r="AS1011" i="5"/>
  <c r="BG752" i="5"/>
  <c r="BG810" i="5"/>
  <c r="BG803" i="5" s="1"/>
  <c r="BK6" i="5"/>
  <c r="BK6" i="2"/>
  <c r="AW1387" i="5"/>
  <c r="AW1370" i="5"/>
  <c r="BJ1403" i="5"/>
  <c r="AZ505" i="5"/>
  <c r="AZ508" i="5" s="1"/>
  <c r="AZ518" i="5"/>
  <c r="AT1388" i="5"/>
  <c r="AT1378" i="5"/>
  <c r="BI1226" i="5"/>
  <c r="BI1223" i="5"/>
  <c r="AN338" i="5"/>
  <c r="AN341" i="5" s="1"/>
  <c r="AO330" i="5"/>
  <c r="AN335" i="5"/>
  <c r="AN337" i="5"/>
  <c r="BG296" i="5"/>
  <c r="AS1006" i="5"/>
  <c r="AT1002" i="5" s="1"/>
  <c r="AX1368" i="5"/>
  <c r="AY1365" i="5" s="1"/>
  <c r="AX1367" i="5"/>
  <c r="AX1362" i="5"/>
  <c r="BC367" i="5"/>
  <c r="BC650" i="5"/>
  <c r="BB651" i="5"/>
  <c r="BB655" i="5" s="1"/>
  <c r="BB653" i="5"/>
  <c r="BC654" i="5" a="1"/>
  <c r="BC654" i="5" s="1"/>
  <c r="AQ986" i="5"/>
  <c r="AQ983" i="5"/>
  <c r="BI1568" i="5"/>
  <c r="BD2022" i="5" a="1"/>
  <c r="BK94" i="5"/>
  <c r="BJ617" i="5" a="1"/>
  <c r="BH1414" i="5"/>
  <c r="BH352" i="5"/>
  <c r="BK1879" i="5" a="1"/>
  <c r="BJ353" i="5"/>
  <c r="BJ386" i="5"/>
  <c r="BJ1213" i="5" a="1"/>
  <c r="BK100" i="5"/>
  <c r="BJ1209" i="5" a="1"/>
  <c r="BK1893" i="5"/>
  <c r="BK1873" i="5"/>
  <c r="BK1870" i="5"/>
  <c r="BK159" i="5"/>
  <c r="BK1572" i="5"/>
  <c r="BK1634" i="5"/>
  <c r="BK1660" i="5"/>
  <c r="BK1849" i="5"/>
  <c r="BK463" i="5"/>
  <c r="BK465" i="5"/>
  <c r="BK1860" i="5"/>
  <c r="BK74" i="5"/>
  <c r="BK69" i="5"/>
  <c r="BK126" i="5"/>
  <c r="BK75" i="5"/>
  <c r="BK228" i="5"/>
  <c r="BK252" i="5"/>
  <c r="BK264" i="5"/>
  <c r="BK273" i="5"/>
  <c r="BK280" i="5"/>
  <c r="BK260" i="5"/>
  <c r="BK277" i="5"/>
  <c r="BK220" i="5"/>
  <c r="BK224" i="5" s="1" a="1"/>
  <c r="BK247" i="5"/>
  <c r="BK243" i="5"/>
  <c r="BK268" i="5"/>
  <c r="BK256" i="5"/>
  <c r="BK322" i="5"/>
  <c r="BK300" i="5"/>
  <c r="BK348" i="5"/>
  <c r="BK326" i="5"/>
  <c r="BK321" i="5"/>
  <c r="BK325" i="5"/>
  <c r="BK573" i="5"/>
  <c r="BK547" i="5"/>
  <c r="BK577" i="5"/>
  <c r="BK572" i="5"/>
  <c r="BK896" i="5"/>
  <c r="BK1076" i="5"/>
  <c r="BK1072" i="5"/>
  <c r="BK1073" i="5" s="1" a="1"/>
  <c r="BK1063" i="5"/>
  <c r="BK1064" i="5" s="1" a="1"/>
  <c r="BK1081" i="5"/>
  <c r="BK1082" i="5" s="1" a="1"/>
  <c r="BK1077" i="5"/>
  <c r="BK1185" i="5"/>
  <c r="BK1181" i="5"/>
  <c r="BK1177" i="5"/>
  <c r="BK1153" i="5"/>
  <c r="BK1154" i="5" s="1" a="1"/>
  <c r="BK1174" i="5"/>
  <c r="BK1173" i="5" s="1" a="1"/>
  <c r="BK1456" i="5"/>
  <c r="BK1447" i="5"/>
  <c r="BK1472" i="5"/>
  <c r="BK1531" i="5"/>
  <c r="BK1631" i="5"/>
  <c r="BK1482" i="5"/>
  <c r="BK1519" i="5"/>
  <c r="BK1520" i="5" s="1" a="1"/>
  <c r="BK1471" i="5"/>
  <c r="BK1511" i="5"/>
  <c r="BK1512" i="5" s="1" a="1"/>
  <c r="BK1557" i="5"/>
  <c r="BK1564" i="5"/>
  <c r="BK1539" i="5"/>
  <c r="BK1552" i="5"/>
  <c r="BK1698" i="5"/>
  <c r="BK1648" i="5"/>
  <c r="BK1645" i="5"/>
  <c r="BK1657" i="5"/>
  <c r="BK1857" i="5"/>
  <c r="BK99" i="5"/>
  <c r="BL2107" i="5"/>
  <c r="BL750" i="5" a="1"/>
  <c r="AF429" i="5"/>
  <c r="BK1911" i="5"/>
  <c r="BK95" i="5"/>
  <c r="BJ1508" i="5" a="1"/>
  <c r="BJ331" i="5" a="1"/>
  <c r="BK314" i="5" a="1"/>
  <c r="BK2111" i="5" a="1"/>
  <c r="BK746" i="5"/>
  <c r="BK101" i="5"/>
  <c r="BJ910" i="5" a="1"/>
  <c r="BJ1928" i="5"/>
  <c r="BJ205" i="5" a="1"/>
  <c r="BI588" i="5" a="1"/>
  <c r="BK96" i="5"/>
  <c r="BJ800" i="5" a="1"/>
  <c r="BJ592" i="5"/>
  <c r="BK2079" i="5" a="1"/>
  <c r="BJ1172" i="5" a="1"/>
  <c r="BJ332" i="5" a="1"/>
  <c r="BD403" i="5" a="1"/>
  <c r="BJ1789" i="5" a="1"/>
  <c r="BJ1202" i="5" a="1"/>
  <c r="BJ1423" i="5"/>
  <c r="BJ206" i="5" a="1"/>
  <c r="BA1843" i="5" a="1"/>
  <c r="BK102" i="5"/>
  <c r="BJ1355" i="5"/>
  <c r="AF852" i="5"/>
  <c r="BJ1178" i="5" a="1"/>
  <c r="BK97" i="5"/>
  <c r="BJ490" i="5"/>
  <c r="BI1515" i="5"/>
  <c r="BJ1182" i="5" a="1"/>
  <c r="BJ188" i="5" a="1"/>
  <c r="BJ448" i="5"/>
  <c r="BJ372" i="5"/>
  <c r="AL2001" i="5" a="1"/>
  <c r="BK104" i="5"/>
  <c r="BJ351" i="5"/>
  <c r="BJ378" i="5"/>
  <c r="BJ1078" i="5" a="1"/>
  <c r="BD410" i="5" a="1"/>
  <c r="BJ1598" i="5" a="1"/>
  <c r="BJ622" i="5" a="1"/>
  <c r="BJ455" i="5"/>
  <c r="BJ216" i="5" a="1"/>
  <c r="BJ394" i="5"/>
  <c r="BJ365" i="5"/>
  <c r="BJ596" i="5"/>
  <c r="BA2026" i="5" a="1"/>
  <c r="BK98" i="5"/>
  <c r="BJ1585" i="5" a="1"/>
  <c r="BJ196" i="5"/>
  <c r="M1382" i="5"/>
  <c r="BI580" i="5" a="1"/>
  <c r="BI606" i="5" a="1"/>
  <c r="BK93" i="5"/>
  <c r="BK103" i="5"/>
  <c r="BJ1201" i="5" a="1"/>
  <c r="BJ215" i="5" a="1"/>
  <c r="BJ192" i="5" a="1"/>
  <c r="AF838" i="5"/>
  <c r="BJ1186" i="5" a="1"/>
  <c r="BJ1846" i="5" a="1"/>
  <c r="BK232" i="5" a="1"/>
  <c r="BK1292" i="5" l="1"/>
  <c r="BI1203" i="5"/>
  <c r="BI1205" i="5" s="1"/>
  <c r="BK232" i="5"/>
  <c r="BJ1846" i="5"/>
  <c r="BJ1186" i="5"/>
  <c r="AF840" i="5"/>
  <c r="BJ192" i="5"/>
  <c r="BJ215" i="5"/>
  <c r="BJ1201" i="5"/>
  <c r="BK105" i="5"/>
  <c r="BI606" i="5"/>
  <c r="BI580" i="5"/>
  <c r="BJ1585" i="5"/>
  <c r="BA2026" i="5"/>
  <c r="BJ216" i="5"/>
  <c r="BJ622" i="5"/>
  <c r="BJ1598" i="5"/>
  <c r="BD410" i="5"/>
  <c r="BJ1078" i="5"/>
  <c r="AL2001" i="5"/>
  <c r="BJ374" i="5"/>
  <c r="BJ188" i="5"/>
  <c r="BJ1182" i="5"/>
  <c r="BJ1178" i="5"/>
  <c r="AK853" i="5"/>
  <c r="AF854" i="5"/>
  <c r="BA1843" i="5"/>
  <c r="BJ206" i="5"/>
  <c r="BJ1202" i="5"/>
  <c r="BJ1789" i="5"/>
  <c r="BD403" i="5"/>
  <c r="BJ332" i="5"/>
  <c r="BJ1172" i="5"/>
  <c r="BK2079" i="5"/>
  <c r="BJ800" i="5"/>
  <c r="BI588" i="5"/>
  <c r="BJ205" i="5"/>
  <c r="BJ910" i="5"/>
  <c r="BK755" i="5"/>
  <c r="BK2111" i="5"/>
  <c r="BK314" i="5"/>
  <c r="BK315" i="5" s="1"/>
  <c r="BJ331" i="5"/>
  <c r="BJ1508" i="5"/>
  <c r="AF430" i="5"/>
  <c r="BL750" i="5"/>
  <c r="BL2116" i="5"/>
  <c r="BK1553" i="5"/>
  <c r="BK1542" i="5"/>
  <c r="BK1567" i="5"/>
  <c r="BK1558" i="5"/>
  <c r="BK1512" i="5"/>
  <c r="BK1520" i="5"/>
  <c r="BK1485" i="5"/>
  <c r="BK1475" i="5"/>
  <c r="BK1450" i="5"/>
  <c r="BK1459" i="5"/>
  <c r="BK1173" i="5"/>
  <c r="BK1154" i="5"/>
  <c r="BK1082" i="5"/>
  <c r="BK1064" i="5"/>
  <c r="BK1073" i="5"/>
  <c r="BK578" i="5"/>
  <c r="BK574" i="5"/>
  <c r="BK327" i="5"/>
  <c r="BK265" i="5"/>
  <c r="BK248" i="5"/>
  <c r="BK224" i="5"/>
  <c r="BK269" i="5"/>
  <c r="BK283" i="5"/>
  <c r="BK274" i="5"/>
  <c r="BK287" i="5"/>
  <c r="BK288" i="5" s="1"/>
  <c r="BK257" i="5"/>
  <c r="BK261" i="5"/>
  <c r="BK129" i="5"/>
  <c r="BK471" i="5"/>
  <c r="BK470" i="5"/>
  <c r="BK1573" i="5"/>
  <c r="BK160" i="5"/>
  <c r="BJ1209" i="5"/>
  <c r="BJ1213" i="5"/>
  <c r="BK1879" i="5"/>
  <c r="BI354" i="5"/>
  <c r="BJ617" i="5"/>
  <c r="BD2022" i="5"/>
  <c r="BH810" i="5"/>
  <c r="BH803" i="5" s="1"/>
  <c r="BJ291" i="5"/>
  <c r="BJ284" i="5"/>
  <c r="BJ1543" i="5"/>
  <c r="BD436" i="5"/>
  <c r="BD438" i="5"/>
  <c r="BJ212" i="5"/>
  <c r="BD472" i="5"/>
  <c r="BD473" i="5" s="1"/>
  <c r="BC1442" i="5"/>
  <c r="BC1437" i="5" s="1"/>
  <c r="BC1438" i="5" s="1"/>
  <c r="BD1441" i="5"/>
  <c r="BN788" i="5"/>
  <c r="BM790" i="5"/>
  <c r="AF828" i="5"/>
  <c r="AQ994" i="5"/>
  <c r="AQ984" i="5"/>
  <c r="AR981" i="5" s="1"/>
  <c r="AV1375" i="5"/>
  <c r="AV1376" i="5"/>
  <c r="AW1373" i="5" s="1"/>
  <c r="AV1374" i="5"/>
  <c r="BJ1051" i="5"/>
  <c r="AS1396" i="5"/>
  <c r="BE380" i="5"/>
  <c r="BJ613" i="5"/>
  <c r="BJ1262" i="5"/>
  <c r="BK1262" i="5" s="1"/>
  <c r="AK2127" i="5"/>
  <c r="BD650" i="5"/>
  <c r="BC653" i="5"/>
  <c r="BD654" i="5" a="1"/>
  <c r="BD654" i="5" s="1"/>
  <c r="AN340" i="5"/>
  <c r="BG804" i="5"/>
  <c r="BC1293" i="5"/>
  <c r="BD1291" i="5"/>
  <c r="AS1381" i="5"/>
  <c r="BD382" i="5"/>
  <c r="BH296" i="5"/>
  <c r="AH638" i="5"/>
  <c r="AI633" i="5"/>
  <c r="BC412" i="5"/>
  <c r="BJ288" i="5"/>
  <c r="BK1052" i="5"/>
  <c r="BK1044" i="5"/>
  <c r="BJ741" i="5"/>
  <c r="BK739" i="5"/>
  <c r="BA950" i="5"/>
  <c r="BB947" i="5" s="1"/>
  <c r="BA952" i="5"/>
  <c r="BJ1258" i="5"/>
  <c r="BJ1237" i="5"/>
  <c r="AO334" i="5"/>
  <c r="BL1402" i="5"/>
  <c r="BM1401" i="5"/>
  <c r="BL1400" i="5"/>
  <c r="BI539" i="5"/>
  <c r="BI543" i="5" s="1"/>
  <c r="BH548" i="5"/>
  <c r="BK1261" i="5"/>
  <c r="BK1255" i="5"/>
  <c r="BI752" i="5"/>
  <c r="AU1388" i="5"/>
  <c r="AU1378" i="5"/>
  <c r="BG553" i="5"/>
  <c r="BJ450" i="5"/>
  <c r="BK1243" i="5"/>
  <c r="BK1240" i="5"/>
  <c r="BA1046" i="5"/>
  <c r="BB1042" i="5" s="1"/>
  <c r="BA1048" i="5"/>
  <c r="BK1403" i="5"/>
  <c r="BJ492" i="5"/>
  <c r="BI773" i="5"/>
  <c r="BI774" i="5" s="1"/>
  <c r="BJ751" i="5" s="1"/>
  <c r="BJ1244" i="5"/>
  <c r="BJ772" i="5"/>
  <c r="AV359" i="5"/>
  <c r="AV361" i="5"/>
  <c r="AV358" i="5"/>
  <c r="BI1220" i="5"/>
  <c r="AQ989" i="5"/>
  <c r="BD674" i="5"/>
  <c r="AF2199" i="5"/>
  <c r="BJ528" i="5"/>
  <c r="BJ529" i="5"/>
  <c r="BD405" i="5"/>
  <c r="BH357" i="5"/>
  <c r="BJ2081" i="5"/>
  <c r="BJ1568" i="5"/>
  <c r="AF2246" i="5"/>
  <c r="BD367" i="5"/>
  <c r="BI292" i="5"/>
  <c r="BI295" i="5"/>
  <c r="BC2212" i="5"/>
  <c r="BC2215" i="5" s="1"/>
  <c r="BB2217" i="5"/>
  <c r="BH924" i="5"/>
  <c r="BH913" i="5" s="1"/>
  <c r="BC494" i="5"/>
  <c r="BC496" i="5"/>
  <c r="BL4" i="1"/>
  <c r="BL3" i="5"/>
  <c r="BL3" i="2"/>
  <c r="AR967" i="5"/>
  <c r="AR969" i="5"/>
  <c r="AR966" i="5"/>
  <c r="BK1535" i="5"/>
  <c r="AF2165" i="5"/>
  <c r="BJ1451" i="5"/>
  <c r="BJ1452" i="5"/>
  <c r="BI806" i="5"/>
  <c r="BI809" i="5"/>
  <c r="BD1276" i="5"/>
  <c r="BC1278" i="5"/>
  <c r="BJ202" i="5"/>
  <c r="BC369" i="5"/>
  <c r="BG920" i="5"/>
  <c r="BG914" i="5"/>
  <c r="BL1" i="5"/>
  <c r="BL1" i="2"/>
  <c r="BC2180" i="5"/>
  <c r="BD2175" i="5"/>
  <c r="BD2178" i="5" s="1"/>
  <c r="BJ541" i="5"/>
  <c r="BJ552" i="5" s="1"/>
  <c r="BJ542" i="5"/>
  <c r="AK897" i="5"/>
  <c r="AL894" i="5" s="1"/>
  <c r="AK883" i="5"/>
  <c r="AL881" i="5" s="1"/>
  <c r="AL885" i="5" s="1"/>
  <c r="BI2112" i="5"/>
  <c r="BH2113" i="5"/>
  <c r="BJ1461" i="5"/>
  <c r="BJ1460" i="5"/>
  <c r="AC1809" i="5"/>
  <c r="BJ1477" i="5"/>
  <c r="BJ1476" i="5"/>
  <c r="AX1395" i="5"/>
  <c r="AX1397" i="5" s="1"/>
  <c r="AX1366" i="5"/>
  <c r="AX1386" i="5" s="1"/>
  <c r="AX1390" i="5" s="1"/>
  <c r="BD442" i="5"/>
  <c r="BC444" i="5"/>
  <c r="BG64" i="1"/>
  <c r="BF66" i="1"/>
  <c r="BF68" i="1" s="1"/>
  <c r="AZ512" i="5"/>
  <c r="AZ515" i="5" s="1"/>
  <c r="AY519" i="5"/>
  <c r="BJ1226" i="5"/>
  <c r="BJ1223" i="5"/>
  <c r="BI916" i="5"/>
  <c r="BI919" i="5"/>
  <c r="BI923" i="5"/>
  <c r="BJ1486" i="5"/>
  <c r="BJ1487" i="5"/>
  <c r="AT1008" i="5"/>
  <c r="AT1005" i="5"/>
  <c r="AT1006" i="5" s="1"/>
  <c r="AU1002" i="5" s="1"/>
  <c r="BL1638" i="5"/>
  <c r="BL1639" i="5" s="1"/>
  <c r="BL1534" i="5"/>
  <c r="BL1417" i="5"/>
  <c r="BL1418" i="5" s="1"/>
  <c r="BL1420" i="5" s="1"/>
  <c r="BL1427" i="5"/>
  <c r="BL1428" i="5" s="1"/>
  <c r="BL1430" i="5" s="1"/>
  <c r="BL1252" i="5"/>
  <c r="BL1234" i="5"/>
  <c r="BL1235" i="5" s="1"/>
  <c r="BL761" i="5"/>
  <c r="BL762" i="5"/>
  <c r="BL763" i="5"/>
  <c r="BL764" i="5"/>
  <c r="BL756" i="5"/>
  <c r="BL757" i="5"/>
  <c r="BL758" i="5"/>
  <c r="BL759" i="5"/>
  <c r="BL760" i="5"/>
  <c r="BL148" i="5"/>
  <c r="BL184" i="5"/>
  <c r="BL134" i="5"/>
  <c r="BL135" i="5" s="1"/>
  <c r="BL139" i="5"/>
  <c r="BL140" i="5" s="1"/>
  <c r="BM144" i="5"/>
  <c r="BM145" i="5" s="1"/>
  <c r="BL122" i="5"/>
  <c r="BL123" i="5" s="1"/>
  <c r="BL1285" i="5"/>
  <c r="BL1288" i="5" s="1"/>
  <c r="BL2091" i="5"/>
  <c r="BL2094" i="5" s="1"/>
  <c r="BL1045" i="5"/>
  <c r="BL1270" i="5"/>
  <c r="BL1273" i="5" s="1"/>
  <c r="AF663" i="5"/>
  <c r="BK1839" i="5" a="1"/>
  <c r="BK1839" i="5" s="1"/>
  <c r="BK1788" i="5" a="1"/>
  <c r="BK1788" i="5" s="1"/>
  <c r="BK1663" i="5" a="1"/>
  <c r="BK1663" i="5" s="1"/>
  <c r="BK1654" i="5" a="1"/>
  <c r="BK1654" i="5" s="1"/>
  <c r="BK1642" i="5" a="1"/>
  <c r="BK1642" i="5" s="1"/>
  <c r="BK1584" i="5" a="1"/>
  <c r="BK1584" i="5" s="1"/>
  <c r="BK1592" i="5" a="1"/>
  <c r="BK1592" i="5" s="1"/>
  <c r="BK1593" i="5" s="1"/>
  <c r="BK1597" i="5" a="1"/>
  <c r="BK1597" i="5" s="1"/>
  <c r="BK1580" i="5" a="1"/>
  <c r="BK1580" i="5" s="1"/>
  <c r="BK1581" i="5" s="1"/>
  <c r="BK1594" i="5" a="1"/>
  <c r="BK1594" i="5" s="1"/>
  <c r="BK1499" i="5" a="1"/>
  <c r="BK1499" i="5" s="1"/>
  <c r="BK1500" i="5" s="1"/>
  <c r="BK1507" i="5" a="1"/>
  <c r="BK1507" i="5" s="1"/>
  <c r="BK1212" i="5" a="1"/>
  <c r="BK1212" i="5" s="1"/>
  <c r="BK1208" i="5" a="1"/>
  <c r="BK1208" i="5" s="1"/>
  <c r="BK1219" i="5" a="1"/>
  <c r="BK1219" i="5" s="1"/>
  <c r="BK911" i="5" a="1"/>
  <c r="BK911" i="5" s="1"/>
  <c r="BK801" i="5" a="1"/>
  <c r="BK801" i="5" s="1"/>
  <c r="BK635" i="5" a="1"/>
  <c r="BK635" i="5" s="1"/>
  <c r="BK661" i="5" a="1"/>
  <c r="BK661" i="5" s="1"/>
  <c r="BK652" i="5" a="1"/>
  <c r="BK652" i="5" s="1"/>
  <c r="BK628" i="5" a="1"/>
  <c r="BK628" i="5" s="1"/>
  <c r="BK629" i="5" s="1"/>
  <c r="BK612" i="5" a="1"/>
  <c r="BK612" i="5" s="1"/>
  <c r="BK616" i="5" a="1"/>
  <c r="BK616" i="5" s="1"/>
  <c r="BK603" i="5" a="1"/>
  <c r="BK603" i="5" s="1"/>
  <c r="BK604" i="5" a="1"/>
  <c r="BK604" i="5" s="1"/>
  <c r="BK605" i="5" a="1"/>
  <c r="BK605" i="5" s="1"/>
  <c r="BK620" i="5" a="1"/>
  <c r="BK620" i="5" s="1"/>
  <c r="BK591" i="5" a="1"/>
  <c r="BK591" i="5" s="1"/>
  <c r="BK621" i="5" a="1"/>
  <c r="BK621" i="5" s="1"/>
  <c r="BK610" i="5" a="1"/>
  <c r="BK610" i="5" s="1"/>
  <c r="BK544" i="5"/>
  <c r="BK611" i="5" a="1"/>
  <c r="BK611" i="5" s="1"/>
  <c r="BK595" i="5" a="1"/>
  <c r="BK595" i="5" s="1"/>
  <c r="BK491" i="5" a="1"/>
  <c r="BK491" i="5" s="1"/>
  <c r="BK532" i="5"/>
  <c r="BK449" i="5" a="1"/>
  <c r="BK449" i="5" s="1"/>
  <c r="BK454" i="5" a="1"/>
  <c r="BK454" i="5" s="1"/>
  <c r="BK587" i="5" a="1"/>
  <c r="BK587" i="5" s="1"/>
  <c r="BK395" i="5" a="1"/>
  <c r="BK395" i="5" s="1"/>
  <c r="BK402" i="5" a="1"/>
  <c r="BK402" i="5" s="1"/>
  <c r="BK417" i="5" a="1"/>
  <c r="BK417" i="5" s="1"/>
  <c r="BK373" i="5" a="1"/>
  <c r="BK373" i="5" s="1"/>
  <c r="BK379" i="5" a="1"/>
  <c r="BK379" i="5" s="1"/>
  <c r="BK347" i="5" a="1"/>
  <c r="BK347" i="5" s="1"/>
  <c r="BK387" i="5" a="1"/>
  <c r="BK387" i="5" s="1"/>
  <c r="BK409" i="5" a="1"/>
  <c r="BK409" i="5" s="1"/>
  <c r="BK177" i="5" a="1"/>
  <c r="BK177" i="5" s="1"/>
  <c r="BK180" i="5" a="1"/>
  <c r="BK180" i="5" s="1"/>
  <c r="BK366" i="5" a="1"/>
  <c r="BK366" i="5" s="1"/>
  <c r="BK211" i="5" a="1"/>
  <c r="BK211" i="5" s="1"/>
  <c r="BK201" i="5" a="1"/>
  <c r="BK201" i="5" s="1"/>
  <c r="BK195" i="5" a="1"/>
  <c r="BK195" i="5" s="1"/>
  <c r="BK210" i="5" a="1"/>
  <c r="BK210" i="5" s="1"/>
  <c r="BK200" i="5" a="1"/>
  <c r="BK200" i="5" s="1"/>
  <c r="BK191" i="5" a="1"/>
  <c r="BK191" i="5" s="1"/>
  <c r="BK174" i="5" a="1"/>
  <c r="BK174" i="5" s="1"/>
  <c r="BK171" i="5" a="1"/>
  <c r="BK171" i="5" s="1"/>
  <c r="BK167" i="5" a="1"/>
  <c r="BK167" i="5" s="1"/>
  <c r="BK168" i="5" s="1"/>
  <c r="BK163" i="5" a="1"/>
  <c r="BK163" i="5" s="1"/>
  <c r="BK109" i="5" a="1"/>
  <c r="BK109" i="5" s="1"/>
  <c r="BK110" i="5" a="1"/>
  <c r="BK110" i="5" s="1"/>
  <c r="BK108" i="5" s="1" a="1"/>
  <c r="BK108" i="5" s="1"/>
  <c r="BK111" i="5" a="1"/>
  <c r="BK111" i="5" s="1"/>
  <c r="BK115" i="5" a="1"/>
  <c r="BK115" i="5" s="1"/>
  <c r="BK116" i="5" a="1"/>
  <c r="BK116" i="5" s="1"/>
  <c r="BK114" i="5" s="1" a="1"/>
  <c r="BK114" i="5" s="1"/>
  <c r="BK187" i="5" a="1"/>
  <c r="BK187" i="5" s="1"/>
  <c r="BK155" i="5" a="1"/>
  <c r="BK155" i="5" s="1"/>
  <c r="BK151" i="5" a="1"/>
  <c r="BK151" i="5" s="1"/>
  <c r="BK117" i="5" a="1"/>
  <c r="BK117" i="5" s="1"/>
  <c r="BK1867" i="5" a="1"/>
  <c r="BK1867" i="5" s="1"/>
  <c r="BD551" i="5"/>
  <c r="BD554" i="5" s="1"/>
  <c r="BC556" i="5"/>
  <c r="AF934" i="5"/>
  <c r="BI1227" i="5"/>
  <c r="BD388" i="5"/>
  <c r="BD390" i="5" s="1"/>
  <c r="BA1026" i="5"/>
  <c r="BB1022" i="5" s="1"/>
  <c r="BA1028" i="5"/>
  <c r="BJ130" i="5"/>
  <c r="AT1382" i="5"/>
  <c r="AT1396" i="5" s="1"/>
  <c r="BL5" i="5"/>
  <c r="BL5" i="2"/>
  <c r="BC398" i="5"/>
  <c r="BD396" i="5"/>
  <c r="AX1387" i="5"/>
  <c r="AX1370" i="5"/>
  <c r="BD485" i="5"/>
  <c r="BD486" i="5" s="1"/>
  <c r="BM2" i="5"/>
  <c r="BN2" i="1"/>
  <c r="BM2" i="2"/>
  <c r="BM5" i="1"/>
  <c r="BM1" i="1"/>
  <c r="BM3" i="1"/>
  <c r="AY1367" i="5"/>
  <c r="AY1362" i="5"/>
  <c r="AY1368" i="5"/>
  <c r="AZ1365" i="5" s="1"/>
  <c r="BL8" i="2"/>
  <c r="BL8" i="5"/>
  <c r="BL9" i="1"/>
  <c r="BL9" i="5" s="1"/>
  <c r="BM8" i="1"/>
  <c r="BK416" i="5"/>
  <c r="BK1277" i="5"/>
  <c r="BL6" i="2"/>
  <c r="BL6" i="5"/>
  <c r="BA505" i="5"/>
  <c r="BA508" i="5" s="1"/>
  <c r="BA518" i="5" s="1"/>
  <c r="BB2099" i="5"/>
  <c r="BC2097" i="5"/>
  <c r="BI47" i="1"/>
  <c r="BH48" i="1"/>
  <c r="BH53" i="1" s="1"/>
  <c r="BK4" i="2"/>
  <c r="BK4" i="5"/>
  <c r="BC390" i="5"/>
  <c r="BJ565" i="5"/>
  <c r="BJ568" i="5" s="1"/>
  <c r="BI569" i="5"/>
  <c r="BJ767" i="5"/>
  <c r="BK196" i="5"/>
  <c r="BK372" i="5"/>
  <c r="BK606" i="5" a="1"/>
  <c r="BL95" i="5"/>
  <c r="BK1508" i="5" a="1"/>
  <c r="BL1873" i="5"/>
  <c r="BL1870" i="5"/>
  <c r="BL2079" i="5" a="1"/>
  <c r="BL159" i="5"/>
  <c r="BL1572" i="5"/>
  <c r="BL1634" i="5"/>
  <c r="BL1660" i="5"/>
  <c r="BL1849" i="5"/>
  <c r="BL463" i="5"/>
  <c r="BL465" i="5"/>
  <c r="BL1860" i="5"/>
  <c r="BL74" i="5"/>
  <c r="BL69" i="5"/>
  <c r="BL126" i="5"/>
  <c r="BL75" i="5"/>
  <c r="BL256" i="5"/>
  <c r="BL228" i="5"/>
  <c r="BL252" i="5"/>
  <c r="BL264" i="5"/>
  <c r="BL321" i="5"/>
  <c r="BL273" i="5"/>
  <c r="BL280" i="5"/>
  <c r="BL260" i="5"/>
  <c r="BL277" i="5"/>
  <c r="BL220" i="5"/>
  <c r="BL224" i="5" s="1" a="1"/>
  <c r="BL247" i="5"/>
  <c r="BL325" i="5"/>
  <c r="BL243" i="5"/>
  <c r="BL268" i="5"/>
  <c r="BL322" i="5"/>
  <c r="BL300" i="5"/>
  <c r="BL348" i="5"/>
  <c r="BL326" i="5"/>
  <c r="BL573" i="5"/>
  <c r="BL547" i="5"/>
  <c r="BL577" i="5"/>
  <c r="BL572" i="5"/>
  <c r="BL896" i="5"/>
  <c r="BL1076" i="5"/>
  <c r="BL1072" i="5"/>
  <c r="BL1073" i="5" s="1" a="1"/>
  <c r="BL1063" i="5"/>
  <c r="BL1064" i="5" s="1" a="1"/>
  <c r="BL1081" i="5"/>
  <c r="BL1082" i="5" s="1" a="1"/>
  <c r="BL1077" i="5"/>
  <c r="BL1185" i="5"/>
  <c r="BL1181" i="5"/>
  <c r="BL1177" i="5"/>
  <c r="BL1153" i="5"/>
  <c r="BL1154" i="5" s="1" a="1"/>
  <c r="BL1174" i="5"/>
  <c r="BL1173" i="5" s="1" a="1"/>
  <c r="BL1472" i="5"/>
  <c r="BL1447" i="5"/>
  <c r="BL1456" i="5"/>
  <c r="BL1511" i="5"/>
  <c r="BL1512" i="5" s="1" a="1"/>
  <c r="BL1471" i="5"/>
  <c r="BL1531" i="5"/>
  <c r="BL1631" i="5"/>
  <c r="BL1482" i="5"/>
  <c r="BL1519" i="5"/>
  <c r="BL1520" i="5" s="1" a="1"/>
  <c r="BL1557" i="5"/>
  <c r="BL1564" i="5"/>
  <c r="BL1539" i="5"/>
  <c r="BL1657" i="5"/>
  <c r="BL1552" i="5"/>
  <c r="BL1698" i="5"/>
  <c r="BL1648" i="5"/>
  <c r="BL1645" i="5"/>
  <c r="BL1857" i="5"/>
  <c r="BL93" i="5"/>
  <c r="BK1585" i="5" a="1"/>
  <c r="BK455" i="5"/>
  <c r="BK215" i="5" a="1"/>
  <c r="BK351" i="5"/>
  <c r="AS1980" i="5" a="1"/>
  <c r="BL103" i="5"/>
  <c r="BK1201" i="5" a="1"/>
  <c r="BK205" i="5" a="1"/>
  <c r="BK1846" i="5" a="1"/>
  <c r="BK394" i="5"/>
  <c r="BL99" i="5"/>
  <c r="BL104" i="5"/>
  <c r="BL98" i="5"/>
  <c r="BK1598" i="5" a="1"/>
  <c r="BK617" i="5" a="1"/>
  <c r="BK192" i="5" a="1"/>
  <c r="BK378" i="5"/>
  <c r="BK386" i="5"/>
  <c r="BK331" i="5" a="1"/>
  <c r="BL94" i="5"/>
  <c r="BK353" i="5"/>
  <c r="BL1879" i="5" a="1"/>
  <c r="BL100" i="5"/>
  <c r="BL2111" i="5" a="1"/>
  <c r="BJ588" i="5" a="1"/>
  <c r="BL314" i="5" a="1"/>
  <c r="BK1172" i="5" a="1"/>
  <c r="BK332" i="5" a="1"/>
  <c r="M1396" i="5"/>
  <c r="BK1213" i="5" a="1"/>
  <c r="BK592" i="5"/>
  <c r="M1381" i="5"/>
  <c r="BJ1515" i="5"/>
  <c r="BL1911" i="5"/>
  <c r="BL101" i="5"/>
  <c r="BJ580" i="5" a="1"/>
  <c r="BK1209" i="5" a="1"/>
  <c r="BK622" i="5" a="1"/>
  <c r="BJ606" i="5" a="1"/>
  <c r="BK1928" i="5"/>
  <c r="BK1078" i="5" a="1"/>
  <c r="BK1789" i="5" a="1"/>
  <c r="BB1843" i="5" a="1"/>
  <c r="BK1178" i="5" a="1"/>
  <c r="BL1893" i="5"/>
  <c r="BK1423" i="5"/>
  <c r="BE2022" i="5" a="1"/>
  <c r="BK596" i="5"/>
  <c r="BB2026" i="5" a="1"/>
  <c r="BK1182" i="5" a="1"/>
  <c r="BL746" i="5"/>
  <c r="BL96" i="5"/>
  <c r="BK910" i="5" a="1"/>
  <c r="BM2107" i="5"/>
  <c r="BM750" i="5" a="1"/>
  <c r="BK1355" i="5"/>
  <c r="BL102" i="5"/>
  <c r="BK1202" i="5" a="1"/>
  <c r="BK490" i="5"/>
  <c r="BK1186" i="5" a="1"/>
  <c r="BK800" i="5" a="1"/>
  <c r="BE403" i="5" a="1"/>
  <c r="AK2125" i="5" a="1"/>
  <c r="BL97" i="5"/>
  <c r="BK216" i="5" a="1"/>
  <c r="BK188" i="5" a="1"/>
  <c r="BK448" i="5"/>
  <c r="BK365" i="5"/>
  <c r="BI352" i="5"/>
  <c r="BI1414" i="5"/>
  <c r="BE410" i="5" a="1"/>
  <c r="BK206" i="5" a="1"/>
  <c r="BL232" i="5" a="1"/>
  <c r="BJ1227" i="5" l="1"/>
  <c r="BL1277" i="5"/>
  <c r="BJ530" i="5"/>
  <c r="BK526" i="5" s="1"/>
  <c r="BL232" i="5"/>
  <c r="BK206" i="5"/>
  <c r="BE410" i="5"/>
  <c r="BJ354" i="5"/>
  <c r="BK188" i="5"/>
  <c r="BK216" i="5"/>
  <c r="AK2125" i="5"/>
  <c r="BE403" i="5"/>
  <c r="BK800" i="5"/>
  <c r="BK1186" i="5"/>
  <c r="BK1202" i="5"/>
  <c r="BM750" i="5"/>
  <c r="BM2116" i="5"/>
  <c r="BK910" i="5"/>
  <c r="BL755" i="5"/>
  <c r="BK1182" i="5"/>
  <c r="BB2026" i="5"/>
  <c r="BE2022" i="5"/>
  <c r="BK1178" i="5"/>
  <c r="BB1843" i="5"/>
  <c r="BK1789" i="5"/>
  <c r="BK1078" i="5"/>
  <c r="BJ606" i="5"/>
  <c r="BK622" i="5"/>
  <c r="BK1209" i="5"/>
  <c r="BJ580" i="5"/>
  <c r="BK1213" i="5"/>
  <c r="BK332" i="5"/>
  <c r="BK1172" i="5"/>
  <c r="BL314" i="5"/>
  <c r="BJ588" i="5"/>
  <c r="BL2111" i="5"/>
  <c r="BL1879" i="5"/>
  <c r="BK331" i="5"/>
  <c r="BK192" i="5"/>
  <c r="BK617" i="5"/>
  <c r="BK1598" i="5"/>
  <c r="BK1846" i="5"/>
  <c r="BK205" i="5"/>
  <c r="BK1201" i="5"/>
  <c r="AS1980" i="5"/>
  <c r="BK215" i="5"/>
  <c r="BK1585" i="5"/>
  <c r="BL105" i="5"/>
  <c r="BL1553" i="5"/>
  <c r="BL1542" i="5"/>
  <c r="BL1567" i="5"/>
  <c r="BL1558" i="5"/>
  <c r="BL1520" i="5"/>
  <c r="BL1485" i="5"/>
  <c r="BL1512" i="5"/>
  <c r="BL1459" i="5"/>
  <c r="BL1450" i="5"/>
  <c r="BL1475" i="5"/>
  <c r="BL1173" i="5"/>
  <c r="BL1154" i="5"/>
  <c r="BL1082" i="5"/>
  <c r="BL1064" i="5"/>
  <c r="BL1073" i="5"/>
  <c r="BL578" i="5"/>
  <c r="BL574" i="5"/>
  <c r="BL248" i="5"/>
  <c r="BL327" i="5"/>
  <c r="BL224" i="5"/>
  <c r="BL269" i="5"/>
  <c r="BL283" i="5"/>
  <c r="BL274" i="5"/>
  <c r="BL287" i="5"/>
  <c r="BL257" i="5"/>
  <c r="BL261" i="5"/>
  <c r="BL265" i="5"/>
  <c r="BL129" i="5"/>
  <c r="BL471" i="5"/>
  <c r="BL470" i="5"/>
  <c r="BL1573" i="5"/>
  <c r="BL160" i="5"/>
  <c r="BL2079" i="5"/>
  <c r="BK1508" i="5"/>
  <c r="BK606" i="5"/>
  <c r="BK374" i="5"/>
  <c r="BM1" i="5"/>
  <c r="BM1" i="2"/>
  <c r="BK528" i="5"/>
  <c r="BK530" i="5" s="1"/>
  <c r="BL526" i="5" s="1"/>
  <c r="BK529" i="5"/>
  <c r="BL1261" i="5"/>
  <c r="BL1255" i="5"/>
  <c r="BJ1220" i="5"/>
  <c r="BK1263" i="5"/>
  <c r="AF821" i="5"/>
  <c r="BH804" i="5"/>
  <c r="BK1543" i="5"/>
  <c r="BD412" i="5"/>
  <c r="BJ47" i="1"/>
  <c r="BI48" i="1"/>
  <c r="BI53" i="1" s="1"/>
  <c r="BC2099" i="5"/>
  <c r="BD2097" i="5"/>
  <c r="BM5" i="2"/>
  <c r="BM5" i="5"/>
  <c r="BK492" i="5"/>
  <c r="BJ1228" i="5"/>
  <c r="BE1276" i="5"/>
  <c r="BD1278" i="5"/>
  <c r="BD494" i="5"/>
  <c r="BD496" i="5" s="1"/>
  <c r="BL1292" i="5"/>
  <c r="BH553" i="5"/>
  <c r="BK291" i="5"/>
  <c r="BK284" i="5"/>
  <c r="BE405" i="5"/>
  <c r="BJ2112" i="5"/>
  <c r="BI2113" i="5"/>
  <c r="BI810" i="5"/>
  <c r="BI803" i="5" s="1"/>
  <c r="AF2192" i="5"/>
  <c r="AI636" i="5"/>
  <c r="BB505" i="5"/>
  <c r="BB508" i="5" s="1"/>
  <c r="BM1638" i="5"/>
  <c r="BM1639" i="5" s="1"/>
  <c r="BM1534" i="5"/>
  <c r="BM1427" i="5"/>
  <c r="BM1428" i="5" s="1"/>
  <c r="BM1430" i="5" s="1"/>
  <c r="BM1252" i="5"/>
  <c r="BM1417" i="5"/>
  <c r="BM1418" i="5" s="1"/>
  <c r="BM1420" i="5" s="1"/>
  <c r="BM1234" i="5"/>
  <c r="BM1235" i="5" s="1"/>
  <c r="BM762" i="5"/>
  <c r="BM763" i="5"/>
  <c r="BM764" i="5"/>
  <c r="BM756" i="5"/>
  <c r="BM757" i="5"/>
  <c r="BM758" i="5"/>
  <c r="BM759" i="5"/>
  <c r="BM760" i="5"/>
  <c r="BM761" i="5"/>
  <c r="BM184" i="5"/>
  <c r="BM148" i="5"/>
  <c r="BM134" i="5"/>
  <c r="BM135" i="5" s="1"/>
  <c r="BM139" i="5"/>
  <c r="BM140" i="5" s="1"/>
  <c r="BN144" i="5"/>
  <c r="BN145" i="5" s="1"/>
  <c r="BM122" i="5"/>
  <c r="BM123" i="5" s="1"/>
  <c r="BM1285" i="5"/>
  <c r="BM1288" i="5" s="1"/>
  <c r="BM2091" i="5"/>
  <c r="BM2094" i="5" s="1"/>
  <c r="BM1270" i="5"/>
  <c r="BM1273" i="5" s="1"/>
  <c r="BM1045" i="5"/>
  <c r="BE388" i="5"/>
  <c r="BE390" i="5" s="1"/>
  <c r="BK542" i="5"/>
  <c r="BK541" i="5"/>
  <c r="BK552" i="5" s="1"/>
  <c r="AG659" i="5"/>
  <c r="AF664" i="5"/>
  <c r="AF666" i="5"/>
  <c r="BA512" i="5"/>
  <c r="BA515" i="5" s="1"/>
  <c r="AZ519" i="5"/>
  <c r="AL882" i="5"/>
  <c r="BD2212" i="5"/>
  <c r="BD2215" i="5" s="1"/>
  <c r="BC2217" i="5"/>
  <c r="BE674" i="5"/>
  <c r="BB1046" i="5"/>
  <c r="BC1042" i="5" s="1"/>
  <c r="BB1048" i="5"/>
  <c r="BM1402" i="5"/>
  <c r="BN1401" i="5"/>
  <c r="BM1400" i="5"/>
  <c r="BE1441" i="5"/>
  <c r="BD1442" i="5"/>
  <c r="BI357" i="5"/>
  <c r="AG427" i="5"/>
  <c r="AF432" i="5"/>
  <c r="BJ539" i="5"/>
  <c r="BJ543" i="5" s="1"/>
  <c r="BI548" i="5"/>
  <c r="AL2124" i="5"/>
  <c r="AK2129" i="5"/>
  <c r="BO788" i="5"/>
  <c r="BN790" i="5"/>
  <c r="BN2" i="5"/>
  <c r="BN1" i="1"/>
  <c r="BO2" i="1"/>
  <c r="BN6" i="1"/>
  <c r="BN5" i="1"/>
  <c r="BN3" i="1"/>
  <c r="BN2" i="2"/>
  <c r="BL1535" i="5"/>
  <c r="BM6" i="1"/>
  <c r="BK613" i="5"/>
  <c r="BK1226" i="5"/>
  <c r="BK1223" i="5"/>
  <c r="AL899" i="5"/>
  <c r="AL895" i="5"/>
  <c r="AQ992" i="5"/>
  <c r="AR992" i="5"/>
  <c r="BK1237" i="5"/>
  <c r="BL1403" i="5"/>
  <c r="BF380" i="5"/>
  <c r="BF382" i="5" s="1"/>
  <c r="BB1026" i="5"/>
  <c r="BC1022" i="5" s="1"/>
  <c r="BB1028" i="5"/>
  <c r="BH64" i="1"/>
  <c r="BG66" i="1"/>
  <c r="BG68" i="1" s="1"/>
  <c r="BI296" i="5"/>
  <c r="AP330" i="5"/>
  <c r="AO335" i="5"/>
  <c r="AO337" i="5"/>
  <c r="AO338" i="5"/>
  <c r="AO341" i="5" s="1"/>
  <c r="AS1389" i="5"/>
  <c r="BE382" i="5"/>
  <c r="BH920" i="5"/>
  <c r="BH914" i="5"/>
  <c r="BM8" i="2"/>
  <c r="BM8" i="5"/>
  <c r="BM9" i="1"/>
  <c r="BM9" i="5" s="1"/>
  <c r="BN8" i="1"/>
  <c r="BE485" i="5"/>
  <c r="BE486" i="5" s="1"/>
  <c r="AT1013" i="5"/>
  <c r="AF2158" i="5"/>
  <c r="BI1228" i="5"/>
  <c r="BE1291" i="5"/>
  <c r="BD1293" i="5"/>
  <c r="BE472" i="5"/>
  <c r="BE473" i="5" s="1"/>
  <c r="BE367" i="5"/>
  <c r="BK1461" i="5"/>
  <c r="BK1460" i="5"/>
  <c r="AG851" i="5"/>
  <c r="AF856" i="5"/>
  <c r="AU1008" i="5"/>
  <c r="AU1005" i="5"/>
  <c r="BD369" i="5"/>
  <c r="AW358" i="5"/>
  <c r="AW359" i="5" s="1"/>
  <c r="AW361" i="5" s="1"/>
  <c r="AU1382" i="5"/>
  <c r="AU1396" i="5" s="1"/>
  <c r="BK1451" i="5"/>
  <c r="BK1452" i="5"/>
  <c r="BK767" i="5"/>
  <c r="BJ1203" i="5"/>
  <c r="BJ1205" i="5" s="1"/>
  <c r="BK565" i="5"/>
  <c r="BK568" i="5" s="1"/>
  <c r="BJ569" i="5"/>
  <c r="BD398" i="5"/>
  <c r="BE396" i="5"/>
  <c r="AR973" i="5"/>
  <c r="AF2247" i="5"/>
  <c r="BL2098" i="5"/>
  <c r="BB950" i="5"/>
  <c r="BC947" i="5" s="1"/>
  <c r="BB952" i="5"/>
  <c r="BK1477" i="5"/>
  <c r="BK1476" i="5"/>
  <c r="BJ916" i="5"/>
  <c r="BJ919" i="5"/>
  <c r="BJ923" i="5"/>
  <c r="BK741" i="5"/>
  <c r="BL739" i="5"/>
  <c r="AW1376" i="5"/>
  <c r="AX1373" i="5" s="1"/>
  <c r="AW1375" i="5"/>
  <c r="AW1374" i="5"/>
  <c r="BE436" i="5"/>
  <c r="BE438" i="5" s="1"/>
  <c r="BK1486" i="5"/>
  <c r="BK1487" i="5"/>
  <c r="AG932" i="5"/>
  <c r="AS964" i="5"/>
  <c r="BK772" i="5"/>
  <c r="BE650" i="5"/>
  <c r="BD653" i="5"/>
  <c r="BD651" i="5" s="1"/>
  <c r="BE654" i="5" a="1"/>
  <c r="BE654" i="5" s="1"/>
  <c r="AV1388" i="5"/>
  <c r="AV1378" i="5"/>
  <c r="BK130" i="5"/>
  <c r="AF842" i="5"/>
  <c r="AG837" i="5"/>
  <c r="BD2180" i="5"/>
  <c r="BE2175" i="5"/>
  <c r="BE2178" i="5" s="1"/>
  <c r="AZ1367" i="5"/>
  <c r="AZ1368" i="5"/>
  <c r="BA1365" i="5" s="1"/>
  <c r="AZ1362" i="5"/>
  <c r="AY1395" i="5"/>
  <c r="AY1397" i="5" s="1"/>
  <c r="AY1366" i="5"/>
  <c r="AY1386" i="5" s="1"/>
  <c r="AY1390" i="5" s="1"/>
  <c r="BK202" i="5"/>
  <c r="BK1244" i="5"/>
  <c r="BK1245" i="5" s="1"/>
  <c r="BJ1245" i="5"/>
  <c r="BK1051" i="5"/>
  <c r="AR986" i="5"/>
  <c r="AR983" i="5"/>
  <c r="AR984" i="5" s="1"/>
  <c r="BJ806" i="5"/>
  <c r="BJ809" i="5"/>
  <c r="BL1052" i="5"/>
  <c r="BL1044" i="5"/>
  <c r="BE442" i="5"/>
  <c r="BD444" i="5"/>
  <c r="AY1387" i="5"/>
  <c r="AY1370" i="5"/>
  <c r="BK212" i="5"/>
  <c r="BI924" i="5"/>
  <c r="BI913" i="5" s="1"/>
  <c r="AD1806" i="5"/>
  <c r="AC1810" i="5"/>
  <c r="BL1839" i="5" a="1"/>
  <c r="BL1839" i="5" s="1"/>
  <c r="BL1788" i="5" a="1"/>
  <c r="BL1788" i="5" s="1"/>
  <c r="BL1663" i="5" a="1"/>
  <c r="BL1663" i="5" s="1"/>
  <c r="BL1654" i="5" a="1"/>
  <c r="BL1654" i="5" s="1"/>
  <c r="BL1642" i="5" a="1"/>
  <c r="BL1642" i="5" s="1"/>
  <c r="BL1592" i="5" a="1"/>
  <c r="BL1592" i="5" s="1"/>
  <c r="BL1593" i="5" s="1"/>
  <c r="BL1594" i="5" a="1"/>
  <c r="BL1594" i="5" s="1"/>
  <c r="BL1580" i="5" a="1"/>
  <c r="BL1580" i="5" s="1"/>
  <c r="BL1581" i="5" s="1"/>
  <c r="BL1597" i="5" a="1"/>
  <c r="BL1597" i="5" s="1"/>
  <c r="BL1499" i="5" a="1"/>
  <c r="BL1499" i="5" s="1"/>
  <c r="BL1500" i="5" s="1"/>
  <c r="BL1584" i="5" a="1"/>
  <c r="BL1584" i="5" s="1"/>
  <c r="BL1507" i="5" a="1"/>
  <c r="BL1507" i="5" s="1"/>
  <c r="BL1212" i="5" a="1"/>
  <c r="BL1212" i="5" s="1"/>
  <c r="BL1208" i="5" a="1"/>
  <c r="BL1208" i="5" s="1"/>
  <c r="BL1219" i="5" a="1"/>
  <c r="BL1219" i="5" s="1"/>
  <c r="BL911" i="5" a="1"/>
  <c r="BL911" i="5" s="1"/>
  <c r="BL661" i="5" a="1"/>
  <c r="BL661" i="5" s="1"/>
  <c r="BL652" i="5" a="1"/>
  <c r="BL652" i="5" s="1"/>
  <c r="BL801" i="5" a="1"/>
  <c r="BL801" i="5" s="1"/>
  <c r="BL616" i="5" a="1"/>
  <c r="BL616" i="5" s="1"/>
  <c r="BL603" i="5" a="1"/>
  <c r="BL603" i="5" s="1"/>
  <c r="BL604" i="5" a="1"/>
  <c r="BL604" i="5" s="1"/>
  <c r="BL605" i="5" a="1"/>
  <c r="BL605" i="5" s="1"/>
  <c r="BL635" i="5" a="1"/>
  <c r="BL635" i="5" s="1"/>
  <c r="BL620" i="5" a="1"/>
  <c r="BL620" i="5" s="1"/>
  <c r="BL591" i="5" a="1"/>
  <c r="BL591" i="5" s="1"/>
  <c r="BL621" i="5" a="1"/>
  <c r="BL621" i="5" s="1"/>
  <c r="BL610" i="5" a="1"/>
  <c r="BL610" i="5" s="1"/>
  <c r="BL611" i="5" a="1"/>
  <c r="BL611" i="5" s="1"/>
  <c r="BL595" i="5" a="1"/>
  <c r="BL595" i="5" s="1"/>
  <c r="BL628" i="5" a="1"/>
  <c r="BL628" i="5" s="1"/>
  <c r="BL629" i="5" s="1"/>
  <c r="BL612" i="5" a="1"/>
  <c r="BL612" i="5" s="1"/>
  <c r="BL544" i="5"/>
  <c r="BL491" i="5" a="1"/>
  <c r="BL491" i="5" s="1"/>
  <c r="BL449" i="5" a="1"/>
  <c r="BL449" i="5" s="1"/>
  <c r="BL532" i="5"/>
  <c r="BL454" i="5" a="1"/>
  <c r="BL454" i="5" s="1"/>
  <c r="BL587" i="5" a="1"/>
  <c r="BL587" i="5" s="1"/>
  <c r="BL402" i="5" a="1"/>
  <c r="BL402" i="5" s="1"/>
  <c r="BL417" i="5" a="1"/>
  <c r="BL417" i="5" s="1"/>
  <c r="BL409" i="5" a="1"/>
  <c r="BL409" i="5" s="1"/>
  <c r="BL373" i="5" a="1"/>
  <c r="BL373" i="5" s="1"/>
  <c r="BL379" i="5" a="1"/>
  <c r="BL379" i="5" s="1"/>
  <c r="BL347" i="5" a="1"/>
  <c r="BL347" i="5" s="1"/>
  <c r="BL387" i="5" a="1"/>
  <c r="BL387" i="5" s="1"/>
  <c r="BL395" i="5" a="1"/>
  <c r="BL395" i="5" s="1"/>
  <c r="BL366" i="5" a="1"/>
  <c r="BL366" i="5" s="1"/>
  <c r="BL187" i="5" a="1"/>
  <c r="BL187" i="5" s="1"/>
  <c r="BL211" i="5" a="1"/>
  <c r="BL211" i="5" s="1"/>
  <c r="BL201" i="5" a="1"/>
  <c r="BL201" i="5" s="1"/>
  <c r="BL195" i="5" a="1"/>
  <c r="BL195" i="5" s="1"/>
  <c r="BL210" i="5" a="1"/>
  <c r="BL210" i="5" s="1"/>
  <c r="BL200" i="5" a="1"/>
  <c r="BL200" i="5" s="1"/>
  <c r="BL191" i="5" a="1"/>
  <c r="BL191" i="5" s="1"/>
  <c r="BL174" i="5" a="1"/>
  <c r="BL174" i="5" s="1"/>
  <c r="BL171" i="5" a="1"/>
  <c r="BL171" i="5" s="1"/>
  <c r="BL167" i="5" a="1"/>
  <c r="BL167" i="5" s="1"/>
  <c r="BL168" i="5" s="1"/>
  <c r="BL177" i="5" a="1"/>
  <c r="BL177" i="5" s="1"/>
  <c r="BL180" i="5" a="1"/>
  <c r="BL180" i="5" s="1"/>
  <c r="BL109" i="5" a="1"/>
  <c r="BL109" i="5" s="1"/>
  <c r="BL110" i="5" a="1"/>
  <c r="BL110" i="5" s="1"/>
  <c r="BL108" i="5" s="1" a="1"/>
  <c r="BL108" i="5" s="1"/>
  <c r="BL111" i="5" a="1"/>
  <c r="BL111" i="5" s="1"/>
  <c r="BL115" i="5" a="1"/>
  <c r="BL115" i="5" s="1"/>
  <c r="BL116" i="5" a="1"/>
  <c r="BL116" i="5" s="1"/>
  <c r="BL114" i="5" s="1" a="1"/>
  <c r="BL114" i="5" s="1"/>
  <c r="BL155" i="5" a="1"/>
  <c r="BL155" i="5" s="1"/>
  <c r="BL151" i="5" a="1"/>
  <c r="BL151" i="5" s="1"/>
  <c r="BL117" i="5" a="1"/>
  <c r="BL117" i="5" s="1"/>
  <c r="BL163" i="5" a="1"/>
  <c r="BL163" i="5" s="1"/>
  <c r="BJ773" i="5"/>
  <c r="BK773" i="5" s="1"/>
  <c r="BJ1263" i="5"/>
  <c r="BJ292" i="5"/>
  <c r="BJ295" i="5"/>
  <c r="BK2081" i="5"/>
  <c r="BL1867" i="5" a="1"/>
  <c r="BL1867" i="5" s="1"/>
  <c r="AU1004" i="5"/>
  <c r="AU1006" i="5" s="1"/>
  <c r="AV1002" i="5" s="1"/>
  <c r="AT1011" i="5"/>
  <c r="BE551" i="5"/>
  <c r="BE554" i="5" s="1"/>
  <c r="BD556" i="5"/>
  <c r="BL416" i="5"/>
  <c r="BJ752" i="5"/>
  <c r="BM3" i="5"/>
  <c r="BM4" i="1"/>
  <c r="BM3" i="2"/>
  <c r="AT1381" i="5"/>
  <c r="AT1389" i="5" s="1"/>
  <c r="BK450" i="5"/>
  <c r="BL1243" i="5"/>
  <c r="BL1240" i="5"/>
  <c r="BL4" i="5"/>
  <c r="BL4" i="2"/>
  <c r="BK1258" i="5"/>
  <c r="BC651" i="5"/>
  <c r="BK1568" i="5"/>
  <c r="BM103" i="5"/>
  <c r="BM1879" i="5" a="1"/>
  <c r="BL1585" i="5" a="1"/>
  <c r="BL592" i="5"/>
  <c r="BM2111" i="5" a="1"/>
  <c r="BM98" i="5"/>
  <c r="BF410" i="5" a="1"/>
  <c r="BC2026" i="5" a="1"/>
  <c r="BM104" i="5"/>
  <c r="BM93" i="5"/>
  <c r="BK588" i="5" a="1"/>
  <c r="BL1213" i="5" a="1"/>
  <c r="AM2001" i="5" a="1"/>
  <c r="BL351" i="5"/>
  <c r="BL1209" i="5" a="1"/>
  <c r="BL378" i="5"/>
  <c r="BL490" i="5"/>
  <c r="BF2022" i="5" a="1"/>
  <c r="BM99" i="5"/>
  <c r="BM94" i="5"/>
  <c r="BL596" i="5"/>
  <c r="BC1843" i="5" a="1"/>
  <c r="BM100" i="5"/>
  <c r="BK580" i="5" a="1"/>
  <c r="BL910" i="5" a="1"/>
  <c r="BL353" i="5"/>
  <c r="BL1508" i="5" a="1"/>
  <c r="BL332" i="5" a="1"/>
  <c r="BM95" i="5"/>
  <c r="BL188" i="5" a="1"/>
  <c r="BL386" i="5"/>
  <c r="BL216" i="5" a="1"/>
  <c r="BL365" i="5"/>
  <c r="BM1873" i="5"/>
  <c r="BM1870" i="5"/>
  <c r="BF403" i="5" a="1"/>
  <c r="BL1789" i="5" a="1"/>
  <c r="BL1172" i="5" a="1"/>
  <c r="BM2079" i="5" a="1"/>
  <c r="BM1911" i="5"/>
  <c r="BM101" i="5"/>
  <c r="BL206" i="5" a="1"/>
  <c r="BL622" i="5" a="1"/>
  <c r="BM1893" i="5"/>
  <c r="BM746" i="5"/>
  <c r="BM96" i="5"/>
  <c r="BN2107" i="5"/>
  <c r="BN750" i="5" a="1"/>
  <c r="BL800" i="5" a="1"/>
  <c r="BL196" i="5"/>
  <c r="BL1928" i="5"/>
  <c r="BL1178" i="5" a="1"/>
  <c r="BJ1414" i="5"/>
  <c r="BJ352" i="5"/>
  <c r="M1389" i="5"/>
  <c r="BL617" i="5" a="1"/>
  <c r="BL215" i="5" a="1"/>
  <c r="BM463" i="5"/>
  <c r="BM465" i="5"/>
  <c r="BM1860" i="5"/>
  <c r="BM1572" i="5"/>
  <c r="BM1634" i="5"/>
  <c r="BM1660" i="5"/>
  <c r="BM1849" i="5"/>
  <c r="BM159" i="5"/>
  <c r="BM74" i="5"/>
  <c r="BM69" i="5"/>
  <c r="BM126" i="5"/>
  <c r="BM75" i="5"/>
  <c r="BM256" i="5"/>
  <c r="BM228" i="5"/>
  <c r="BM252" i="5"/>
  <c r="BM264" i="5"/>
  <c r="BM273" i="5"/>
  <c r="BM280" i="5"/>
  <c r="BM260" i="5"/>
  <c r="BM277" i="5"/>
  <c r="BM220" i="5"/>
  <c r="BM224" i="5" s="1" a="1"/>
  <c r="BM247" i="5"/>
  <c r="BM243" i="5"/>
  <c r="BM268" i="5"/>
  <c r="BM321" i="5"/>
  <c r="BM325" i="5"/>
  <c r="BM322" i="5"/>
  <c r="BM300" i="5"/>
  <c r="BM348" i="5"/>
  <c r="BM326" i="5"/>
  <c r="BM573" i="5"/>
  <c r="BM547" i="5"/>
  <c r="BM577" i="5"/>
  <c r="BM572" i="5"/>
  <c r="BM896" i="5"/>
  <c r="BM1076" i="5"/>
  <c r="BM1072" i="5"/>
  <c r="BM1073" i="5" s="1" a="1"/>
  <c r="BM1063" i="5"/>
  <c r="BM1064" i="5" s="1" a="1"/>
  <c r="BM1081" i="5"/>
  <c r="BM1082" i="5" s="1" a="1"/>
  <c r="BM1077" i="5"/>
  <c r="BM1185" i="5"/>
  <c r="BM1181" i="5"/>
  <c r="BM1177" i="5"/>
  <c r="BM1153" i="5"/>
  <c r="BM1154" i="5" s="1" a="1"/>
  <c r="BM1174" i="5"/>
  <c r="BM1173" i="5" s="1" a="1"/>
  <c r="BM1447" i="5"/>
  <c r="BM1456" i="5"/>
  <c r="BM1472" i="5"/>
  <c r="BM1511" i="5"/>
  <c r="BM1512" i="5" s="1" a="1"/>
  <c r="BM1471" i="5"/>
  <c r="BM1531" i="5"/>
  <c r="BM1631" i="5"/>
  <c r="BM1482" i="5"/>
  <c r="BM1519" i="5"/>
  <c r="BM1520" i="5" s="1" a="1"/>
  <c r="BM1557" i="5"/>
  <c r="BM1564" i="5"/>
  <c r="BM1539" i="5"/>
  <c r="BM1552" i="5"/>
  <c r="BM1645" i="5"/>
  <c r="BM1657" i="5"/>
  <c r="BM1698" i="5"/>
  <c r="BM1648" i="5"/>
  <c r="BM1857" i="5"/>
  <c r="BL455" i="5"/>
  <c r="BL1423" i="5"/>
  <c r="BL1182" i="5" a="1"/>
  <c r="BM102" i="5"/>
  <c r="BL205" i="5" a="1"/>
  <c r="BL372" i="5"/>
  <c r="BL1186" i="5" a="1"/>
  <c r="BM97" i="5"/>
  <c r="BK1515" i="5"/>
  <c r="BL1201" i="5" a="1"/>
  <c r="BL192" i="5" a="1"/>
  <c r="BL1846" i="5" a="1"/>
  <c r="BL1355" i="5"/>
  <c r="BL394" i="5"/>
  <c r="BL1078" i="5" a="1"/>
  <c r="BL1598" i="5" a="1"/>
  <c r="BL1202" i="5" a="1"/>
  <c r="BL448" i="5"/>
  <c r="BM314" i="5" a="1"/>
  <c r="BL331" i="5" a="1"/>
  <c r="BM232" i="5" a="1"/>
  <c r="BM1277" i="5" l="1"/>
  <c r="BK1203" i="5"/>
  <c r="BK1205" i="5" s="1"/>
  <c r="BM232" i="5"/>
  <c r="BL331" i="5"/>
  <c r="BM314" i="5"/>
  <c r="BM315" i="5" s="1"/>
  <c r="BL1202" i="5"/>
  <c r="BL1598" i="5"/>
  <c r="BL1078" i="5"/>
  <c r="BL1846" i="5"/>
  <c r="BL192" i="5"/>
  <c r="BL1201" i="5"/>
  <c r="BL1203" i="5" s="1"/>
  <c r="BL1205" i="5" s="1"/>
  <c r="BL1186" i="5"/>
  <c r="BL374" i="5"/>
  <c r="BL205" i="5"/>
  <c r="BL1182" i="5"/>
  <c r="BM1553" i="5"/>
  <c r="BM1542" i="5"/>
  <c r="BM1567" i="5"/>
  <c r="BM1558" i="5"/>
  <c r="BM1520" i="5"/>
  <c r="BM1485" i="5"/>
  <c r="BM1512" i="5"/>
  <c r="BM1475" i="5"/>
  <c r="BM1459" i="5"/>
  <c r="BM1450" i="5"/>
  <c r="BM1173" i="5"/>
  <c r="BM1154" i="5"/>
  <c r="BM1082" i="5"/>
  <c r="BM1064" i="5"/>
  <c r="BM1073" i="5"/>
  <c r="BM578" i="5"/>
  <c r="BM574" i="5"/>
  <c r="BM327" i="5"/>
  <c r="BM248" i="5"/>
  <c r="BM224" i="5"/>
  <c r="BM269" i="5"/>
  <c r="BM283" i="5"/>
  <c r="BM274" i="5"/>
  <c r="BM287" i="5"/>
  <c r="BM288" i="5" s="1"/>
  <c r="BM257" i="5"/>
  <c r="BM261" i="5"/>
  <c r="BM265" i="5"/>
  <c r="BM129" i="5"/>
  <c r="BM160" i="5"/>
  <c r="BM1573" i="5"/>
  <c r="BM471" i="5"/>
  <c r="BM470" i="5"/>
  <c r="BL215" i="5"/>
  <c r="BL617" i="5"/>
  <c r="BK354" i="5"/>
  <c r="BL1178" i="5"/>
  <c r="BL800" i="5"/>
  <c r="BN750" i="5"/>
  <c r="BN2116" i="5"/>
  <c r="BM755" i="5"/>
  <c r="BL622" i="5"/>
  <c r="BL206" i="5"/>
  <c r="BM2079" i="5"/>
  <c r="BL1172" i="5"/>
  <c r="BL1789" i="5"/>
  <c r="BF403" i="5"/>
  <c r="BL216" i="5"/>
  <c r="BL188" i="5"/>
  <c r="BL332" i="5"/>
  <c r="BL1508" i="5"/>
  <c r="BL910" i="5"/>
  <c r="BK580" i="5"/>
  <c r="BC1843" i="5"/>
  <c r="BF2022" i="5"/>
  <c r="BL1209" i="5"/>
  <c r="AM2001" i="5"/>
  <c r="BL1213" i="5"/>
  <c r="BK588" i="5"/>
  <c r="BM105" i="5"/>
  <c r="BC2026" i="5"/>
  <c r="BF410" i="5"/>
  <c r="BM2111" i="5"/>
  <c r="BL1585" i="5"/>
  <c r="BM1879" i="5"/>
  <c r="AV1008" i="5"/>
  <c r="AV1005" i="5"/>
  <c r="BM1243" i="5"/>
  <c r="BM1240" i="5"/>
  <c r="AF2203" i="5"/>
  <c r="AF2193" i="5"/>
  <c r="BL1543" i="5"/>
  <c r="BK916" i="5"/>
  <c r="BK919" i="5"/>
  <c r="BK923" i="5"/>
  <c r="BE444" i="5"/>
  <c r="BF442" i="5"/>
  <c r="BN3" i="5"/>
  <c r="BN4" i="1"/>
  <c r="BN3" i="2"/>
  <c r="BI804" i="5"/>
  <c r="BM416" i="5"/>
  <c r="BE651" i="5"/>
  <c r="BE653" i="5"/>
  <c r="BF650" i="5"/>
  <c r="BF654" i="5" a="1"/>
  <c r="BF654" i="5" s="1"/>
  <c r="BL1051" i="5"/>
  <c r="AZ1395" i="5"/>
  <c r="AZ1397" i="5" s="1"/>
  <c r="AZ1366" i="5"/>
  <c r="AZ1386" i="5" s="1"/>
  <c r="AZ1390" i="5" s="1"/>
  <c r="BF367" i="5"/>
  <c r="BF369" i="5" s="1"/>
  <c r="BN5" i="5"/>
  <c r="BN5" i="2"/>
  <c r="BM1261" i="5"/>
  <c r="BM1255" i="5"/>
  <c r="BE2097" i="5"/>
  <c r="BD2099" i="5"/>
  <c r="AX1375" i="5"/>
  <c r="AX1376" i="5"/>
  <c r="AY1373" i="5" s="1"/>
  <c r="AX1374" i="5"/>
  <c r="BA1367" i="5"/>
  <c r="BA1368" i="5"/>
  <c r="BB1365" i="5" s="1"/>
  <c r="BA1362" i="5"/>
  <c r="BJ774" i="5"/>
  <c r="BK751" i="5" s="1"/>
  <c r="BJ924" i="5"/>
  <c r="BJ913" i="5" s="1"/>
  <c r="BE369" i="5"/>
  <c r="BN6" i="2"/>
  <c r="BN6" i="5"/>
  <c r="AG662" i="5"/>
  <c r="BK2112" i="5"/>
  <c r="BJ2113" i="5"/>
  <c r="BL291" i="5"/>
  <c r="BL284" i="5"/>
  <c r="BJ296" i="5"/>
  <c r="BM4" i="5"/>
  <c r="BM4" i="2"/>
  <c r="BL202" i="5"/>
  <c r="AZ1387" i="5"/>
  <c r="AZ1370" i="5"/>
  <c r="BL772" i="5"/>
  <c r="BK774" i="5"/>
  <c r="BL751" i="5" s="1"/>
  <c r="BL752" i="5" s="1"/>
  <c r="BO2" i="5"/>
  <c r="BP2" i="1"/>
  <c r="BO5" i="1"/>
  <c r="BO1" i="1"/>
  <c r="BO3" i="1"/>
  <c r="BO2" i="2"/>
  <c r="BO6" i="1"/>
  <c r="BE1442" i="5"/>
  <c r="BE1437" i="5" s="1"/>
  <c r="BE1438" i="5" s="1"/>
  <c r="BF1441" i="5"/>
  <c r="BM1535" i="5"/>
  <c r="BM1839" i="5" a="1"/>
  <c r="BM1839" i="5" s="1"/>
  <c r="BM1788" i="5" a="1"/>
  <c r="BM1788" i="5" s="1"/>
  <c r="BM1663" i="5" a="1"/>
  <c r="BM1663" i="5" s="1"/>
  <c r="BM1654" i="5" a="1"/>
  <c r="BM1654" i="5" s="1"/>
  <c r="BM1642" i="5" a="1"/>
  <c r="BM1642" i="5" s="1"/>
  <c r="BM1592" i="5" a="1"/>
  <c r="BM1592" i="5" s="1"/>
  <c r="BM1593" i="5" s="1"/>
  <c r="BM1594" i="5" a="1"/>
  <c r="BM1594" i="5" s="1"/>
  <c r="BM1580" i="5" a="1"/>
  <c r="BM1580" i="5" s="1"/>
  <c r="BM1581" i="5" s="1"/>
  <c r="BM1597" i="5" a="1"/>
  <c r="BM1597" i="5" s="1"/>
  <c r="BM1584" i="5" a="1"/>
  <c r="BM1584" i="5" s="1"/>
  <c r="BM1499" i="5" a="1"/>
  <c r="BM1499" i="5" s="1"/>
  <c r="BM1500" i="5" s="1"/>
  <c r="BM1507" i="5" a="1"/>
  <c r="BM1507" i="5" s="1"/>
  <c r="BM1212" i="5" a="1"/>
  <c r="BM1212" i="5" s="1"/>
  <c r="BM1208" i="5" a="1"/>
  <c r="BM1208" i="5" s="1"/>
  <c r="BM1219" i="5" a="1"/>
  <c r="BM1219" i="5" s="1"/>
  <c r="BM911" i="5" a="1"/>
  <c r="BM911" i="5" s="1"/>
  <c r="BM801" i="5" a="1"/>
  <c r="BM801" i="5" s="1"/>
  <c r="BM661" i="5" a="1"/>
  <c r="BM661" i="5" s="1"/>
  <c r="BM652" i="5" a="1"/>
  <c r="BM652" i="5" s="1"/>
  <c r="BM635" i="5" a="1"/>
  <c r="BM635" i="5" s="1"/>
  <c r="BM605" i="5" a="1"/>
  <c r="BM605" i="5" s="1"/>
  <c r="BM620" i="5" a="1"/>
  <c r="BM620" i="5" s="1"/>
  <c r="BM591" i="5" a="1"/>
  <c r="BM591" i="5" s="1"/>
  <c r="BM621" i="5" a="1"/>
  <c r="BM621" i="5" s="1"/>
  <c r="BM610" i="5" a="1"/>
  <c r="BM610" i="5" s="1"/>
  <c r="BM611" i="5" a="1"/>
  <c r="BM611" i="5" s="1"/>
  <c r="BM595" i="5" a="1"/>
  <c r="BM595" i="5" s="1"/>
  <c r="BM628" i="5" a="1"/>
  <c r="BM628" i="5" s="1"/>
  <c r="BM629" i="5" s="1"/>
  <c r="BM612" i="5" a="1"/>
  <c r="BM612" i="5" s="1"/>
  <c r="BM616" i="5" a="1"/>
  <c r="BM616" i="5" s="1"/>
  <c r="BM603" i="5" a="1"/>
  <c r="BM603" i="5" s="1"/>
  <c r="BM544" i="5"/>
  <c r="BM491" i="5" a="1"/>
  <c r="BM491" i="5" s="1"/>
  <c r="BM449" i="5" a="1"/>
  <c r="BM449" i="5" s="1"/>
  <c r="BM454" i="5" a="1"/>
  <c r="BM454" i="5" s="1"/>
  <c r="BM532" i="5"/>
  <c r="BM604" i="5" a="1"/>
  <c r="BM604" i="5" s="1"/>
  <c r="BM587" i="5" a="1"/>
  <c r="BM587" i="5" s="1"/>
  <c r="BM417" i="5" a="1"/>
  <c r="BM417" i="5" s="1"/>
  <c r="BM409" i="5" a="1"/>
  <c r="BM409" i="5" s="1"/>
  <c r="BM395" i="5" a="1"/>
  <c r="BM395" i="5" s="1"/>
  <c r="BM402" i="5" a="1"/>
  <c r="BM402" i="5" s="1"/>
  <c r="BM379" i="5" a="1"/>
  <c r="BM379" i="5" s="1"/>
  <c r="BM347" i="5" a="1"/>
  <c r="BM347" i="5" s="1"/>
  <c r="BM387" i="5" a="1"/>
  <c r="BM387" i="5" s="1"/>
  <c r="BM366" i="5" a="1"/>
  <c r="BM366" i="5" s="1"/>
  <c r="BM211" i="5" a="1"/>
  <c r="BM211" i="5" s="1"/>
  <c r="BM201" i="5" a="1"/>
  <c r="BM201" i="5" s="1"/>
  <c r="BM210" i="5" a="1"/>
  <c r="BM210" i="5" s="1"/>
  <c r="BM200" i="5" a="1"/>
  <c r="BM200" i="5" s="1"/>
  <c r="BM373" i="5" a="1"/>
  <c r="BM373" i="5" s="1"/>
  <c r="BM191" i="5" a="1"/>
  <c r="BM191" i="5" s="1"/>
  <c r="BM174" i="5" a="1"/>
  <c r="BM174" i="5" s="1"/>
  <c r="BM171" i="5" a="1"/>
  <c r="BM171" i="5" s="1"/>
  <c r="BM167" i="5" a="1"/>
  <c r="BM167" i="5" s="1"/>
  <c r="BM168" i="5" s="1"/>
  <c r="BM177" i="5" a="1"/>
  <c r="BM177" i="5" s="1"/>
  <c r="BM180" i="5" a="1"/>
  <c r="BM180" i="5" s="1"/>
  <c r="BM187" i="5" a="1"/>
  <c r="BM187" i="5" s="1"/>
  <c r="BM110" i="5" a="1"/>
  <c r="BM110" i="5" s="1"/>
  <c r="BM108" i="5" s="1" a="1"/>
  <c r="BM108" i="5" s="1"/>
  <c r="BM195" i="5" a="1"/>
  <c r="BM195" i="5" s="1"/>
  <c r="BM111" i="5" a="1"/>
  <c r="BM111" i="5" s="1"/>
  <c r="BM115" i="5" a="1"/>
  <c r="BM115" i="5" s="1"/>
  <c r="BM116" i="5" a="1"/>
  <c r="BM116" i="5" s="1"/>
  <c r="BM114" i="5" s="1" a="1"/>
  <c r="BM114" i="5" s="1"/>
  <c r="BM155" i="5" a="1"/>
  <c r="BM155" i="5" s="1"/>
  <c r="BM151" i="5" a="1"/>
  <c r="BM151" i="5" s="1"/>
  <c r="BM117" i="5" a="1"/>
  <c r="BM117" i="5" s="1"/>
  <c r="BM163" i="5" a="1"/>
  <c r="BM163" i="5" s="1"/>
  <c r="BM109" i="5" a="1"/>
  <c r="BM109" i="5" s="1"/>
  <c r="BL212" i="5"/>
  <c r="BL528" i="5"/>
  <c r="BL530" i="5" s="1"/>
  <c r="BM526" i="5" s="1"/>
  <c r="BL529" i="5"/>
  <c r="BE2180" i="5"/>
  <c r="BF2175" i="5"/>
  <c r="BF2178" i="5" s="1"/>
  <c r="AS969" i="5"/>
  <c r="AS966" i="5"/>
  <c r="AS967" i="5" s="1"/>
  <c r="AT964" i="5" s="1"/>
  <c r="AU1381" i="5"/>
  <c r="AU1389" i="5" s="1"/>
  <c r="BF472" i="5"/>
  <c r="BN1" i="5"/>
  <c r="BN1" i="2"/>
  <c r="BD1437" i="5"/>
  <c r="BK47" i="1"/>
  <c r="BJ48" i="1"/>
  <c r="BJ53" i="1" s="1"/>
  <c r="BL288" i="5"/>
  <c r="BL450" i="5"/>
  <c r="BJ810" i="5"/>
  <c r="BJ803" i="5" s="1"/>
  <c r="AL897" i="5"/>
  <c r="AM894" i="5" s="1"/>
  <c r="BN1638" i="5"/>
  <c r="BN1639" i="5" s="1"/>
  <c r="BN1534" i="5"/>
  <c r="BN1417" i="5"/>
  <c r="BN1418" i="5" s="1"/>
  <c r="BN1420" i="5" s="1"/>
  <c r="BN1427" i="5"/>
  <c r="BN1428" i="5" s="1"/>
  <c r="BN1430" i="5" s="1"/>
  <c r="BN1252" i="5"/>
  <c r="BN1234" i="5"/>
  <c r="BN1235" i="5" s="1"/>
  <c r="BN762" i="5"/>
  <c r="BN763" i="5"/>
  <c r="BN764" i="5"/>
  <c r="BN756" i="5"/>
  <c r="BN757" i="5"/>
  <c r="BN758" i="5"/>
  <c r="BN759" i="5"/>
  <c r="BN760" i="5"/>
  <c r="BN761" i="5"/>
  <c r="BN184" i="5"/>
  <c r="BN134" i="5"/>
  <c r="BN135" i="5" s="1"/>
  <c r="BN139" i="5"/>
  <c r="BN140" i="5" s="1"/>
  <c r="BO144" i="5"/>
  <c r="BO145" i="5" s="1"/>
  <c r="BN122" i="5"/>
  <c r="BN123" i="5" s="1"/>
  <c r="BN148" i="5"/>
  <c r="BN2091" i="5"/>
  <c r="BN2094" i="5" s="1"/>
  <c r="BN1045" i="5"/>
  <c r="BN1270" i="5"/>
  <c r="BN1273" i="5" s="1"/>
  <c r="BN1285" i="5"/>
  <c r="BN1288" i="5" s="1"/>
  <c r="BK292" i="5"/>
  <c r="BK295" i="5"/>
  <c r="BL492" i="5"/>
  <c r="AR994" i="5"/>
  <c r="AG936" i="5"/>
  <c r="BF1291" i="5"/>
  <c r="BE1293" i="5"/>
  <c r="AO340" i="5"/>
  <c r="BN1402" i="5"/>
  <c r="BM1403" i="5" s="1"/>
  <c r="BO1401" i="5"/>
  <c r="BN1400" i="5"/>
  <c r="BF388" i="5"/>
  <c r="BF390" i="5"/>
  <c r="BL2081" i="5"/>
  <c r="BK806" i="5"/>
  <c r="BK809" i="5"/>
  <c r="BL541" i="5"/>
  <c r="BL552" i="5" s="1"/>
  <c r="BL542" i="5"/>
  <c r="AS981" i="5"/>
  <c r="BC950" i="5"/>
  <c r="BD947" i="5" s="1"/>
  <c r="BC952" i="5"/>
  <c r="AX359" i="5"/>
  <c r="AX361" i="5" s="1"/>
  <c r="AX358" i="5"/>
  <c r="BK1220" i="5"/>
  <c r="BP788" i="5"/>
  <c r="BO790" i="5"/>
  <c r="BM1052" i="5"/>
  <c r="BM1044" i="5"/>
  <c r="BC505" i="5"/>
  <c r="BC508" i="5" s="1"/>
  <c r="BC518" i="5" s="1"/>
  <c r="BM1292" i="5"/>
  <c r="BL1476" i="5"/>
  <c r="BL1477" i="5"/>
  <c r="BF405" i="5"/>
  <c r="BM1867" i="5" a="1"/>
  <c r="BM1867" i="5" s="1"/>
  <c r="BF551" i="5"/>
  <c r="BF554" i="5" s="1"/>
  <c r="BE556" i="5"/>
  <c r="BM2098" i="5"/>
  <c r="AF2159" i="5"/>
  <c r="AP334" i="5"/>
  <c r="BK1228" i="5"/>
  <c r="BB518" i="5"/>
  <c r="AF822" i="5"/>
  <c r="BL1451" i="5"/>
  <c r="BL1452" i="5"/>
  <c r="AG2245" i="5"/>
  <c r="AU1013" i="5"/>
  <c r="BC1046" i="5"/>
  <c r="BD1042" i="5" s="1"/>
  <c r="BC1048" i="5"/>
  <c r="BE494" i="5"/>
  <c r="BE496" i="5" s="1"/>
  <c r="BL315" i="5"/>
  <c r="BL1461" i="5"/>
  <c r="BL1460" i="5"/>
  <c r="BC655" i="5"/>
  <c r="BL1226" i="5"/>
  <c r="BL1223" i="5"/>
  <c r="BF436" i="5"/>
  <c r="BF438" i="5" s="1"/>
  <c r="AV1004" i="5"/>
  <c r="AV1006" i="5" s="1"/>
  <c r="AW1002" i="5" s="1"/>
  <c r="AU1011" i="5"/>
  <c r="BK1227" i="5"/>
  <c r="AL2127" i="5"/>
  <c r="BF674" i="5"/>
  <c r="AI637" i="5"/>
  <c r="BG380" i="5"/>
  <c r="BI920" i="5"/>
  <c r="BI914" i="5"/>
  <c r="BL1244" i="5"/>
  <c r="BM1244" i="5" s="1"/>
  <c r="AV1382" i="5"/>
  <c r="AV1396" i="5" s="1"/>
  <c r="AV1381" i="5"/>
  <c r="AV1389" i="5" s="1"/>
  <c r="BE398" i="5"/>
  <c r="BF396" i="5"/>
  <c r="BF485" i="5"/>
  <c r="BF486" i="5" s="1"/>
  <c r="BM6" i="5"/>
  <c r="BM989" i="5" s="1"/>
  <c r="BM6" i="2"/>
  <c r="BI553" i="5"/>
  <c r="BF1276" i="5"/>
  <c r="BE1278" i="5"/>
  <c r="BL1258" i="5"/>
  <c r="BL130" i="5"/>
  <c r="BL1486" i="5"/>
  <c r="BL1487" i="5"/>
  <c r="BJ357" i="5"/>
  <c r="BB512" i="5"/>
  <c r="BB515" i="5" s="1"/>
  <c r="BA519" i="5"/>
  <c r="BL613" i="5"/>
  <c r="AW1388" i="5"/>
  <c r="AW1378" i="5"/>
  <c r="BN8" i="2"/>
  <c r="BN8" i="5"/>
  <c r="BN9" i="1"/>
  <c r="BN9" i="5" s="1"/>
  <c r="BO8" i="1"/>
  <c r="BI64" i="1"/>
  <c r="BH66" i="1"/>
  <c r="BH68" i="1" s="1"/>
  <c r="BK539" i="5"/>
  <c r="BK543" i="5" s="1"/>
  <c r="BJ548" i="5"/>
  <c r="BE2212" i="5"/>
  <c r="BE2215" i="5" s="1"/>
  <c r="BD2217" i="5"/>
  <c r="BE412" i="5"/>
  <c r="AL883" i="5"/>
  <c r="AM881" i="5" s="1"/>
  <c r="AM885" i="5" s="1"/>
  <c r="BL1237" i="5"/>
  <c r="BD655" i="5"/>
  <c r="BL741" i="5"/>
  <c r="BM739" i="5"/>
  <c r="BL565" i="5"/>
  <c r="BL568" i="5" s="1"/>
  <c r="BK569" i="5"/>
  <c r="BC1026" i="5"/>
  <c r="BD1022" i="5" s="1"/>
  <c r="BC1028" i="5"/>
  <c r="BL1262" i="5"/>
  <c r="BM1262" i="5" s="1"/>
  <c r="BL1568" i="5"/>
  <c r="BL767" i="5"/>
  <c r="BM1928" i="5"/>
  <c r="BM1789" i="5" a="1"/>
  <c r="BM215" i="5" a="1"/>
  <c r="BM205" i="5" a="1"/>
  <c r="BN103" i="5"/>
  <c r="BM1201" i="5" a="1"/>
  <c r="BN94" i="5"/>
  <c r="BN314" i="5" a="1"/>
  <c r="BM1423" i="5"/>
  <c r="BM455" i="5"/>
  <c r="BN98" i="5"/>
  <c r="AG838" i="5"/>
  <c r="BM1846" i="5" a="1"/>
  <c r="BN2079" i="5" a="1"/>
  <c r="BM1355" i="5"/>
  <c r="BM1202" i="5" a="1"/>
  <c r="BM192" i="5" a="1"/>
  <c r="M1437" i="5"/>
  <c r="BN93" i="5"/>
  <c r="BD2026" i="5" a="1"/>
  <c r="BM490" i="5"/>
  <c r="BK1414" i="5"/>
  <c r="BK352" i="5"/>
  <c r="BN99" i="5"/>
  <c r="BN104" i="5"/>
  <c r="BG410" i="5" a="1"/>
  <c r="BM448" i="5"/>
  <c r="BL588" i="5" a="1"/>
  <c r="BG403" i="5" a="1"/>
  <c r="BN2111" i="5" a="1"/>
  <c r="BM592" i="5"/>
  <c r="BN100" i="5"/>
  <c r="AL2125" i="5" a="1"/>
  <c r="BN1879" i="5" a="1"/>
  <c r="BM596" i="5"/>
  <c r="BN96" i="5"/>
  <c r="BM332" i="5" a="1"/>
  <c r="BM394" i="5"/>
  <c r="BM1598" i="5" a="1"/>
  <c r="BM622" i="5" a="1"/>
  <c r="AT1980" i="5" a="1"/>
  <c r="BN95" i="5"/>
  <c r="BN1873" i="5"/>
  <c r="BN1870" i="5"/>
  <c r="BM372" i="5"/>
  <c r="BM1585" i="5" a="1"/>
  <c r="BM1172" i="5" a="1"/>
  <c r="BM331" i="5" a="1"/>
  <c r="BM351" i="5"/>
  <c r="BM188" i="5" a="1"/>
  <c r="BN101" i="5"/>
  <c r="BM1508" i="5" a="1"/>
  <c r="AD1808" i="5" a="1"/>
  <c r="BM378" i="5"/>
  <c r="BM1178" i="5" a="1"/>
  <c r="BM1213" i="5" a="1"/>
  <c r="BM196" i="5"/>
  <c r="BN1911" i="5"/>
  <c r="BL580" i="5" a="1"/>
  <c r="AG429" i="5"/>
  <c r="BM1182" i="5" a="1"/>
  <c r="BN463" i="5"/>
  <c r="BN1860" i="5"/>
  <c r="BN1572" i="5"/>
  <c r="BN1634" i="5"/>
  <c r="BN1660" i="5"/>
  <c r="BN1849" i="5"/>
  <c r="BN465" i="5"/>
  <c r="BN159" i="5"/>
  <c r="BN75" i="5"/>
  <c r="BN74" i="5"/>
  <c r="BN69" i="5"/>
  <c r="BN126" i="5"/>
  <c r="BN243" i="5"/>
  <c r="BN268" i="5"/>
  <c r="BN256" i="5"/>
  <c r="BN300" i="5"/>
  <c r="BN228" i="5"/>
  <c r="BN252" i="5"/>
  <c r="BN264" i="5"/>
  <c r="BN273" i="5"/>
  <c r="BN280" i="5"/>
  <c r="BN326" i="5"/>
  <c r="BN260" i="5"/>
  <c r="BN277" i="5"/>
  <c r="BN220" i="5"/>
  <c r="BN224" i="5" s="1" a="1"/>
  <c r="BN247" i="5"/>
  <c r="BN321" i="5"/>
  <c r="BN325" i="5"/>
  <c r="BN322" i="5"/>
  <c r="BN348" i="5"/>
  <c r="BN573" i="5"/>
  <c r="BN547" i="5"/>
  <c r="BN577" i="5"/>
  <c r="BN572" i="5"/>
  <c r="BN896" i="5"/>
  <c r="BN1153" i="5"/>
  <c r="BN1154" i="5" s="1" a="1"/>
  <c r="BN1174" i="5"/>
  <c r="BN1173" i="5" s="1" a="1"/>
  <c r="BN1076" i="5"/>
  <c r="BN1072" i="5"/>
  <c r="BN1073" i="5" s="1" a="1"/>
  <c r="BN1063" i="5"/>
  <c r="BN1064" i="5" s="1" a="1"/>
  <c r="BN1081" i="5"/>
  <c r="BN1082" i="5" s="1" a="1"/>
  <c r="BN1077" i="5"/>
  <c r="BN1185" i="5"/>
  <c r="BN1181" i="5"/>
  <c r="BN1177" i="5"/>
  <c r="BN1456" i="5"/>
  <c r="BN1447" i="5"/>
  <c r="BN1471" i="5"/>
  <c r="BN1511" i="5"/>
  <c r="BN1512" i="5" s="1" a="1"/>
  <c r="BN1472" i="5"/>
  <c r="BN1531" i="5"/>
  <c r="BN1482" i="5"/>
  <c r="BN1519" i="5"/>
  <c r="BN1520" i="5" s="1" a="1"/>
  <c r="BN1631" i="5"/>
  <c r="BN1557" i="5"/>
  <c r="BN1564" i="5"/>
  <c r="BN1539" i="5"/>
  <c r="BN1657" i="5"/>
  <c r="BN1552" i="5"/>
  <c r="BN1645" i="5"/>
  <c r="BN1698" i="5"/>
  <c r="BN1648" i="5"/>
  <c r="BN1857" i="5"/>
  <c r="BM353" i="5"/>
  <c r="AG852" i="5"/>
  <c r="BM1209" i="5" a="1"/>
  <c r="BN1893" i="5"/>
  <c r="BN746" i="5"/>
  <c r="BN102" i="5"/>
  <c r="BM206" i="5" a="1"/>
  <c r="BM1186" i="5" a="1"/>
  <c r="BD1843" i="5" a="1"/>
  <c r="BM386" i="5"/>
  <c r="BM617" i="5" a="1"/>
  <c r="BN97" i="5"/>
  <c r="BM800" i="5" a="1"/>
  <c r="BM1078" i="5" a="1"/>
  <c r="BG2022" i="5" a="1"/>
  <c r="BM365" i="5"/>
  <c r="BL606" i="5" a="1"/>
  <c r="BM910" i="5" a="1"/>
  <c r="BM216" i="5" a="1"/>
  <c r="BL1515" i="5"/>
  <c r="BO2107" i="5"/>
  <c r="BO750" i="5" a="1"/>
  <c r="BN232" i="5" a="1"/>
  <c r="BE655" i="5" l="1"/>
  <c r="BM1245" i="5"/>
  <c r="BL1263" i="5"/>
  <c r="BN232" i="5"/>
  <c r="BO750" i="5"/>
  <c r="BO2116" i="5"/>
  <c r="BM216" i="5"/>
  <c r="BM910" i="5"/>
  <c r="BL606" i="5"/>
  <c r="BG2022" i="5"/>
  <c r="BM1078" i="5"/>
  <c r="BM800" i="5"/>
  <c r="BM617" i="5"/>
  <c r="BD1843" i="5"/>
  <c r="BM1186" i="5"/>
  <c r="BM206" i="5"/>
  <c r="BN755" i="5"/>
  <c r="BM1209" i="5"/>
  <c r="AL853" i="5"/>
  <c r="AG854" i="5"/>
  <c r="BN1553" i="5"/>
  <c r="BN1542" i="5"/>
  <c r="BN1567" i="5"/>
  <c r="BN1558" i="5"/>
  <c r="BN1520" i="5"/>
  <c r="BN1485" i="5"/>
  <c r="BN1475" i="5"/>
  <c r="BN1512" i="5"/>
  <c r="BN1450" i="5"/>
  <c r="BN1459" i="5"/>
  <c r="BN1082" i="5"/>
  <c r="BN1064" i="5"/>
  <c r="BN1073" i="5"/>
  <c r="BN1173" i="5"/>
  <c r="BN1154" i="5"/>
  <c r="BN578" i="5"/>
  <c r="BN574" i="5"/>
  <c r="BN327" i="5"/>
  <c r="BN224" i="5"/>
  <c r="BN269" i="5"/>
  <c r="BN283" i="5"/>
  <c r="BN274" i="5"/>
  <c r="BN287" i="5"/>
  <c r="BN288" i="5" s="1"/>
  <c r="BN261" i="5"/>
  <c r="BN257" i="5"/>
  <c r="BN265" i="5"/>
  <c r="BN248" i="5"/>
  <c r="BN129" i="5"/>
  <c r="BN160" i="5"/>
  <c r="BN471" i="5"/>
  <c r="BN1573" i="5"/>
  <c r="BN470" i="5"/>
  <c r="BM1182" i="5"/>
  <c r="AG430" i="5"/>
  <c r="BL580" i="5"/>
  <c r="BM1213" i="5"/>
  <c r="BM1178" i="5"/>
  <c r="AD1808" i="5"/>
  <c r="BM1508" i="5"/>
  <c r="BM188" i="5"/>
  <c r="BM331" i="5"/>
  <c r="BM1172" i="5"/>
  <c r="BM1585" i="5"/>
  <c r="BM374" i="5"/>
  <c r="AT1980" i="5"/>
  <c r="BM622" i="5"/>
  <c r="BM1598" i="5"/>
  <c r="BM332" i="5"/>
  <c r="BN1879" i="5"/>
  <c r="AL2125" i="5"/>
  <c r="BN2111" i="5"/>
  <c r="BG403" i="5"/>
  <c r="BL588" i="5"/>
  <c r="BG410" i="5"/>
  <c r="BL354" i="5"/>
  <c r="BD2026" i="5"/>
  <c r="BN105" i="5"/>
  <c r="M1438" i="5"/>
  <c r="BM192" i="5"/>
  <c r="BM1202" i="5"/>
  <c r="BN2079" i="5"/>
  <c r="BM1846" i="5"/>
  <c r="AG840" i="5"/>
  <c r="BN314" i="5"/>
  <c r="BM1201" i="5"/>
  <c r="BM205" i="5"/>
  <c r="BM215" i="5"/>
  <c r="BM1789" i="5"/>
  <c r="AW1008" i="5"/>
  <c r="AW1005" i="5"/>
  <c r="BM541" i="5"/>
  <c r="BM552" i="5" s="1"/>
  <c r="BM542" i="5"/>
  <c r="BO1638" i="5"/>
  <c r="BO1639" i="5" s="1"/>
  <c r="BO1534" i="5"/>
  <c r="BO1427" i="5"/>
  <c r="BO1428" i="5" s="1"/>
  <c r="BO1430" i="5" s="1"/>
  <c r="BO1417" i="5"/>
  <c r="BO1418" i="5" s="1"/>
  <c r="BO1420" i="5" s="1"/>
  <c r="BO1252" i="5"/>
  <c r="BO1234" i="5"/>
  <c r="BO1235" i="5" s="1"/>
  <c r="BO763" i="5"/>
  <c r="BO764" i="5"/>
  <c r="BO756" i="5"/>
  <c r="BO757" i="5"/>
  <c r="BO758" i="5"/>
  <c r="BO759" i="5"/>
  <c r="BO760" i="5"/>
  <c r="BO761" i="5"/>
  <c r="BO762" i="5"/>
  <c r="BO184" i="5"/>
  <c r="BO134" i="5"/>
  <c r="BO135" i="5" s="1"/>
  <c r="BO139" i="5"/>
  <c r="BO140" i="5" s="1"/>
  <c r="BP144" i="5"/>
  <c r="BP145" i="5" s="1"/>
  <c r="BO122" i="5"/>
  <c r="BO123" i="5" s="1"/>
  <c r="BO148" i="5"/>
  <c r="BO1285" i="5"/>
  <c r="BO1288" i="5" s="1"/>
  <c r="BO1270" i="5"/>
  <c r="BO1273" i="5" s="1"/>
  <c r="BO2091" i="5"/>
  <c r="BO2094" i="5" s="1"/>
  <c r="BO1045" i="5"/>
  <c r="BD505" i="5"/>
  <c r="BD508" i="5" s="1"/>
  <c r="BD518" i="5"/>
  <c r="BN1535" i="5"/>
  <c r="BE2099" i="5"/>
  <c r="BF2097" i="5"/>
  <c r="BL1245" i="5"/>
  <c r="BM284" i="5"/>
  <c r="BM291" i="5"/>
  <c r="BG472" i="5"/>
  <c r="BG473" i="5" s="1"/>
  <c r="BF2212" i="5"/>
  <c r="BF2215" i="5" s="1"/>
  <c r="BE2217" i="5"/>
  <c r="BL1220" i="5"/>
  <c r="AG818" i="5"/>
  <c r="BM1051" i="5"/>
  <c r="AS973" i="5"/>
  <c r="BM1226" i="5"/>
  <c r="BM1223" i="5"/>
  <c r="BM772" i="5"/>
  <c r="BM1258" i="5"/>
  <c r="BN4" i="5"/>
  <c r="BN4" i="2"/>
  <c r="BL806" i="5"/>
  <c r="BL809" i="5"/>
  <c r="BJ553" i="5"/>
  <c r="BK810" i="5"/>
  <c r="BK803" i="5" s="1"/>
  <c r="BM1263" i="5"/>
  <c r="BN1839" i="5" a="1"/>
  <c r="BN1839" i="5" s="1"/>
  <c r="BN1654" i="5" a="1"/>
  <c r="BN1654" i="5" s="1"/>
  <c r="BN1642" i="5" a="1"/>
  <c r="BN1642" i="5" s="1"/>
  <c r="BN1788" i="5" a="1"/>
  <c r="BN1788" i="5" s="1"/>
  <c r="BN1592" i="5" a="1"/>
  <c r="BN1592" i="5" s="1"/>
  <c r="BN1593" i="5" s="1"/>
  <c r="BN1594" i="5" a="1"/>
  <c r="BN1594" i="5" s="1"/>
  <c r="BN1580" i="5" a="1"/>
  <c r="BN1580" i="5" s="1"/>
  <c r="BN1581" i="5" s="1"/>
  <c r="BN1597" i="5" a="1"/>
  <c r="BN1597" i="5" s="1"/>
  <c r="BN1584" i="5" a="1"/>
  <c r="BN1584" i="5" s="1"/>
  <c r="BN1499" i="5" a="1"/>
  <c r="BN1499" i="5" s="1"/>
  <c r="BN1500" i="5" s="1"/>
  <c r="BN1663" i="5" a="1"/>
  <c r="BN1663" i="5" s="1"/>
  <c r="BN1507" i="5" a="1"/>
  <c r="BN1507" i="5" s="1"/>
  <c r="BN1212" i="5" a="1"/>
  <c r="BN1212" i="5" s="1"/>
  <c r="BN1208" i="5" a="1"/>
  <c r="BN1208" i="5" s="1"/>
  <c r="BN1219" i="5" a="1"/>
  <c r="BN1219" i="5" s="1"/>
  <c r="BN911" i="5" a="1"/>
  <c r="BN911" i="5" s="1"/>
  <c r="BN801" i="5" a="1"/>
  <c r="BN801" i="5" s="1"/>
  <c r="BN661" i="5" a="1"/>
  <c r="BN661" i="5" s="1"/>
  <c r="BN652" i="5" a="1"/>
  <c r="BN652" i="5" s="1"/>
  <c r="BN635" i="5" a="1"/>
  <c r="BN635" i="5" s="1"/>
  <c r="BN620" i="5" a="1"/>
  <c r="BN620" i="5" s="1"/>
  <c r="BN591" i="5" a="1"/>
  <c r="BN591" i="5" s="1"/>
  <c r="BN621" i="5" a="1"/>
  <c r="BN621" i="5" s="1"/>
  <c r="BN610" i="5" a="1"/>
  <c r="BN610" i="5" s="1"/>
  <c r="BN611" i="5" a="1"/>
  <c r="BN611" i="5" s="1"/>
  <c r="BN595" i="5" a="1"/>
  <c r="BN595" i="5" s="1"/>
  <c r="BN628" i="5" a="1"/>
  <c r="BN628" i="5" s="1"/>
  <c r="BN629" i="5" s="1"/>
  <c r="BN612" i="5" a="1"/>
  <c r="BN612" i="5" s="1"/>
  <c r="BN616" i="5" a="1"/>
  <c r="BN616" i="5" s="1"/>
  <c r="BN603" i="5" a="1"/>
  <c r="BN603" i="5" s="1"/>
  <c r="BN604" i="5" a="1"/>
  <c r="BN604" i="5" s="1"/>
  <c r="BN605" i="5" a="1"/>
  <c r="BN605" i="5" s="1"/>
  <c r="BN491" i="5" a="1"/>
  <c r="BN491" i="5" s="1"/>
  <c r="BN449" i="5" a="1"/>
  <c r="BN449" i="5" s="1"/>
  <c r="BN454" i="5" a="1"/>
  <c r="BN454" i="5" s="1"/>
  <c r="BN532" i="5"/>
  <c r="BN587" i="5" a="1"/>
  <c r="BN587" i="5" s="1"/>
  <c r="BN417" i="5" a="1"/>
  <c r="BN417" i="5" s="1"/>
  <c r="BN409" i="5" a="1"/>
  <c r="BN409" i="5" s="1"/>
  <c r="BN395" i="5" a="1"/>
  <c r="BN395" i="5" s="1"/>
  <c r="BN544" i="5"/>
  <c r="BN379" i="5" a="1"/>
  <c r="BN379" i="5" s="1"/>
  <c r="BN347" i="5" a="1"/>
  <c r="BN347" i="5" s="1"/>
  <c r="BN387" i="5" a="1"/>
  <c r="BN387" i="5" s="1"/>
  <c r="BN402" i="5" a="1"/>
  <c r="BN402" i="5" s="1"/>
  <c r="BN366" i="5" a="1"/>
  <c r="BN366" i="5" s="1"/>
  <c r="BN373" i="5" a="1"/>
  <c r="BN373" i="5" s="1"/>
  <c r="BN195" i="5" a="1"/>
  <c r="BN195" i="5" s="1"/>
  <c r="BN210" i="5" a="1"/>
  <c r="BN210" i="5" s="1"/>
  <c r="BN191" i="5" a="1"/>
  <c r="BN191" i="5" s="1"/>
  <c r="BN174" i="5" a="1"/>
  <c r="BN174" i="5" s="1"/>
  <c r="BN171" i="5" a="1"/>
  <c r="BN171" i="5" s="1"/>
  <c r="BN167" i="5" a="1"/>
  <c r="BN167" i="5" s="1"/>
  <c r="BN168" i="5" s="1"/>
  <c r="BN177" i="5" a="1"/>
  <c r="BN177" i="5" s="1"/>
  <c r="BN180" i="5" a="1"/>
  <c r="BN180" i="5" s="1"/>
  <c r="BN187" i="5" a="1"/>
  <c r="BN187" i="5" s="1"/>
  <c r="BN211" i="5" a="1"/>
  <c r="BN211" i="5" s="1"/>
  <c r="BN201" i="5" a="1"/>
  <c r="BN201" i="5" s="1"/>
  <c r="BN115" i="5" a="1"/>
  <c r="BN115" i="5" s="1"/>
  <c r="BN116" i="5" a="1"/>
  <c r="BN116" i="5" s="1"/>
  <c r="BN114" i="5" s="1" a="1"/>
  <c r="BN114" i="5" s="1"/>
  <c r="BN200" i="5" a="1"/>
  <c r="BN200" i="5" s="1"/>
  <c r="BN155" i="5" a="1"/>
  <c r="BN155" i="5" s="1"/>
  <c r="BN151" i="5" a="1"/>
  <c r="BN151" i="5" s="1"/>
  <c r="BN117" i="5" a="1"/>
  <c r="BN117" i="5" s="1"/>
  <c r="BN163" i="5" a="1"/>
  <c r="BN163" i="5" s="1"/>
  <c r="BN109" i="5" a="1"/>
  <c r="BN109" i="5" s="1"/>
  <c r="BN110" i="5" a="1"/>
  <c r="BN110" i="5" s="1"/>
  <c r="BN108" i="5" s="1" a="1"/>
  <c r="BN108" i="5" s="1"/>
  <c r="BN111" i="5" a="1"/>
  <c r="BN111" i="5" s="1"/>
  <c r="BL539" i="5"/>
  <c r="BL543" i="5" s="1"/>
  <c r="BK548" i="5"/>
  <c r="BK296" i="5"/>
  <c r="AT969" i="5"/>
  <c r="AT966" i="5"/>
  <c r="BJ920" i="5"/>
  <c r="BJ914" i="5"/>
  <c r="BN1277" i="5"/>
  <c r="BO1277" i="5" s="1"/>
  <c r="AV1013" i="5"/>
  <c r="BL916" i="5"/>
  <c r="BL919" i="5"/>
  <c r="BL923" i="5"/>
  <c r="BK357" i="5"/>
  <c r="BK752" i="5"/>
  <c r="BF444" i="5"/>
  <c r="BG442" i="5"/>
  <c r="AW1004" i="5"/>
  <c r="AV1011" i="5"/>
  <c r="BH380" i="5"/>
  <c r="BH382" i="5" s="1"/>
  <c r="BD1026" i="5"/>
  <c r="BD1028" i="5"/>
  <c r="BJ64" i="1"/>
  <c r="BI66" i="1"/>
  <c r="BI68" i="1" s="1"/>
  <c r="BG382" i="5"/>
  <c r="AG2156" i="5"/>
  <c r="BQ788" i="5"/>
  <c r="BP790" i="5"/>
  <c r="BJ804" i="5"/>
  <c r="BG367" i="5"/>
  <c r="BG369" i="5" s="1"/>
  <c r="BO8" i="5"/>
  <c r="BO8" i="2"/>
  <c r="BO9" i="1"/>
  <c r="BO9" i="5" s="1"/>
  <c r="BP8" i="1"/>
  <c r="AI638" i="5"/>
  <c r="AJ633" i="5"/>
  <c r="BN2098" i="5"/>
  <c r="BO2098" i="5" s="1"/>
  <c r="BG388" i="5"/>
  <c r="BN1052" i="5"/>
  <c r="BN1044" i="5"/>
  <c r="BM613" i="5"/>
  <c r="BA1395" i="5"/>
  <c r="BA1397" i="5" s="1"/>
  <c r="BA1366" i="5"/>
  <c r="BA1386" i="5" s="1"/>
  <c r="BA1390" i="5" s="1"/>
  <c r="BM1452" i="5"/>
  <c r="BM1451" i="5"/>
  <c r="BN1867" i="5" a="1"/>
  <c r="BN1867" i="5" s="1"/>
  <c r="BG674" i="5"/>
  <c r="BG1441" i="5"/>
  <c r="BF1442" i="5"/>
  <c r="BF1437" i="5" s="1"/>
  <c r="BF1438" i="5" s="1"/>
  <c r="BB1368" i="5"/>
  <c r="BC1365" i="5" s="1"/>
  <c r="BB1367" i="5"/>
  <c r="BB1362" i="5"/>
  <c r="BM1460" i="5"/>
  <c r="BM1461" i="5"/>
  <c r="AQ330" i="5"/>
  <c r="AP335" i="5"/>
  <c r="AP337" i="5"/>
  <c r="AP338" i="5"/>
  <c r="AP341" i="5" s="1"/>
  <c r="AM899" i="5"/>
  <c r="AM895" i="5"/>
  <c r="BF2180" i="5"/>
  <c r="BG2175" i="5"/>
  <c r="BG2178" i="5" s="1"/>
  <c r="BM565" i="5"/>
  <c r="BM568" i="5" s="1"/>
  <c r="BL569" i="5"/>
  <c r="BG1276" i="5"/>
  <c r="BF1278" i="5"/>
  <c r="BM741" i="5"/>
  <c r="BN739" i="5"/>
  <c r="BO1400" i="5"/>
  <c r="BO1402" i="5"/>
  <c r="BN1403" i="5" s="1"/>
  <c r="BP1401" i="5"/>
  <c r="BA1387" i="5"/>
  <c r="BA1370" i="5"/>
  <c r="BG405" i="5"/>
  <c r="BM1476" i="5"/>
  <c r="BM1477" i="5"/>
  <c r="BK924" i="5"/>
  <c r="BK913" i="5" s="1"/>
  <c r="BF412" i="5"/>
  <c r="AM2124" i="5"/>
  <c r="AL2129" i="5"/>
  <c r="BO6" i="2"/>
  <c r="BO6" i="5"/>
  <c r="AW1382" i="5"/>
  <c r="AW1396" i="5" s="1"/>
  <c r="AW1381" i="5"/>
  <c r="AW1389" i="5" s="1"/>
  <c r="BL1227" i="5"/>
  <c r="BM1227" i="5" s="1"/>
  <c r="BL47" i="1"/>
  <c r="BK48" i="1"/>
  <c r="BK53" i="1" s="1"/>
  <c r="BL773" i="5"/>
  <c r="BM130" i="5"/>
  <c r="BM1487" i="5"/>
  <c r="BM1486" i="5"/>
  <c r="BD1046" i="5"/>
  <c r="BD1048" i="5"/>
  <c r="BD950" i="5"/>
  <c r="BD952" i="5"/>
  <c r="BD1438" i="5"/>
  <c r="BM528" i="5"/>
  <c r="BM530" i="5" s="1"/>
  <c r="BN526" i="5" s="1"/>
  <c r="BM529" i="5"/>
  <c r="BO3" i="5"/>
  <c r="BO4" i="1"/>
  <c r="BO3" i="2"/>
  <c r="BL292" i="5"/>
  <c r="BL295" i="5"/>
  <c r="AY1375" i="5"/>
  <c r="AY1376" i="5"/>
  <c r="AZ1373" i="5" s="1"/>
  <c r="AY1374" i="5"/>
  <c r="BF653" i="5"/>
  <c r="BF651" i="5" s="1"/>
  <c r="BG650" i="5"/>
  <c r="BG654" i="5" a="1"/>
  <c r="BG654" i="5" s="1"/>
  <c r="BM2081" i="5"/>
  <c r="BG551" i="5"/>
  <c r="BG554" i="5" s="1"/>
  <c r="BF556" i="5"/>
  <c r="BN1243" i="5"/>
  <c r="BN1240" i="5"/>
  <c r="BO1" i="5"/>
  <c r="BO1" i="2"/>
  <c r="AX1388" i="5"/>
  <c r="AX1378" i="5"/>
  <c r="AG2190" i="5"/>
  <c r="BF494" i="5"/>
  <c r="BF496" i="5"/>
  <c r="AY358" i="5"/>
  <c r="BG485" i="5"/>
  <c r="BG486" i="5" s="1"/>
  <c r="AM882" i="5"/>
  <c r="BF398" i="5"/>
  <c r="BG396" i="5"/>
  <c r="AG2249" i="5"/>
  <c r="BG1291" i="5"/>
  <c r="BF1293" i="5"/>
  <c r="BN1261" i="5"/>
  <c r="BN1255" i="5"/>
  <c r="BN416" i="5"/>
  <c r="BM202" i="5"/>
  <c r="BM450" i="5"/>
  <c r="BO5" i="2"/>
  <c r="BO5" i="5"/>
  <c r="BL2112" i="5"/>
  <c r="BK2113" i="5"/>
  <c r="BM1568" i="5"/>
  <c r="BB519" i="5"/>
  <c r="BC512" i="5"/>
  <c r="BC515" i="5" s="1"/>
  <c r="BG436" i="5"/>
  <c r="BG438" i="5" s="1"/>
  <c r="BN1292" i="5"/>
  <c r="BO1292" i="5" s="1"/>
  <c r="AS986" i="5"/>
  <c r="AS983" i="5"/>
  <c r="AS984" i="5" s="1"/>
  <c r="AT981" i="5" s="1"/>
  <c r="AG933" i="5"/>
  <c r="BF473" i="5"/>
  <c r="BM212" i="5"/>
  <c r="BM492" i="5"/>
  <c r="BP2" i="5"/>
  <c r="BQ2" i="1"/>
  <c r="BP5" i="1"/>
  <c r="BP1" i="1"/>
  <c r="BP3" i="1"/>
  <c r="BP2" i="2"/>
  <c r="BP6" i="1"/>
  <c r="AG663" i="5"/>
  <c r="BM1237" i="5"/>
  <c r="BM767" i="5"/>
  <c r="BM1543" i="5"/>
  <c r="BH410" i="5" a="1"/>
  <c r="BN192" i="5" a="1"/>
  <c r="BN351" i="5"/>
  <c r="BO97" i="5"/>
  <c r="BO94" i="5"/>
  <c r="BO104" i="5"/>
  <c r="BN1789" i="5" a="1"/>
  <c r="BN455" i="5"/>
  <c r="BN1355" i="5"/>
  <c r="BN1423" i="5"/>
  <c r="BN448" i="5"/>
  <c r="BO1572" i="5"/>
  <c r="BO1634" i="5"/>
  <c r="BO1860" i="5"/>
  <c r="BO159" i="5"/>
  <c r="BO1660" i="5"/>
  <c r="BO465" i="5"/>
  <c r="BO1849" i="5"/>
  <c r="BO463" i="5"/>
  <c r="BO75" i="5"/>
  <c r="BO74" i="5"/>
  <c r="BO69" i="5"/>
  <c r="BO126" i="5"/>
  <c r="BO243" i="5"/>
  <c r="BO268" i="5"/>
  <c r="BO256" i="5"/>
  <c r="BO228" i="5"/>
  <c r="BO252" i="5"/>
  <c r="BO264" i="5"/>
  <c r="BO273" i="5"/>
  <c r="BO280" i="5"/>
  <c r="BO260" i="5"/>
  <c r="BO348" i="5"/>
  <c r="BO277" i="5"/>
  <c r="BO220" i="5"/>
  <c r="BO224" i="5" s="1" a="1"/>
  <c r="BO247" i="5"/>
  <c r="BO326" i="5"/>
  <c r="BO321" i="5"/>
  <c r="BO325" i="5"/>
  <c r="BO322" i="5"/>
  <c r="BO300" i="5"/>
  <c r="BO573" i="5"/>
  <c r="BO547" i="5"/>
  <c r="BO577" i="5"/>
  <c r="BO572" i="5"/>
  <c r="BO896" i="5"/>
  <c r="BO1077" i="5"/>
  <c r="BO1076" i="5"/>
  <c r="BO1072" i="5"/>
  <c r="BO1073" i="5" s="1" a="1"/>
  <c r="BO1063" i="5"/>
  <c r="BO1064" i="5" s="1" a="1"/>
  <c r="BO1081" i="5"/>
  <c r="BO1082" i="5" s="1" a="1"/>
  <c r="BO1174" i="5"/>
  <c r="BO1173" i="5" s="1" a="1"/>
  <c r="BO1185" i="5"/>
  <c r="BO1181" i="5"/>
  <c r="BO1177" i="5"/>
  <c r="BO1153" i="5"/>
  <c r="BO1154" i="5" s="1" a="1"/>
  <c r="BO1447" i="5"/>
  <c r="BO1471" i="5"/>
  <c r="BO1519" i="5"/>
  <c r="BO1520" i="5" s="1" a="1"/>
  <c r="BO1456" i="5"/>
  <c r="BO1511" i="5"/>
  <c r="BO1512" i="5" s="1" a="1"/>
  <c r="BO1552" i="5"/>
  <c r="BO1645" i="5"/>
  <c r="BO1472" i="5"/>
  <c r="BO1531" i="5"/>
  <c r="BO1482" i="5"/>
  <c r="BO1631" i="5"/>
  <c r="BO1557" i="5"/>
  <c r="BO1564" i="5"/>
  <c r="BO1539" i="5"/>
  <c r="BO1657" i="5"/>
  <c r="BO1698" i="5"/>
  <c r="BO1648" i="5"/>
  <c r="BO1857" i="5"/>
  <c r="BN394" i="5"/>
  <c r="BN1209" i="5" a="1"/>
  <c r="BN1172" i="5" a="1"/>
  <c r="BO100" i="5"/>
  <c r="BO99" i="5"/>
  <c r="BN1202" i="5" a="1"/>
  <c r="BO95" i="5"/>
  <c r="BN1201" i="5" a="1"/>
  <c r="BM588" i="5" a="1"/>
  <c r="BN490" i="5"/>
  <c r="BP2107" i="5"/>
  <c r="BP750" i="5" a="1"/>
  <c r="BN216" i="5" a="1"/>
  <c r="BN592" i="5"/>
  <c r="BN1846" i="5" a="1"/>
  <c r="BO101" i="5"/>
  <c r="BN1598" i="5" a="1"/>
  <c r="BN622" i="5" a="1"/>
  <c r="BN188" i="5" a="1"/>
  <c r="BN372" i="5"/>
  <c r="BL1414" i="5"/>
  <c r="BL352" i="5"/>
  <c r="BN378" i="5"/>
  <c r="BN1508" i="5" a="1"/>
  <c r="BH2022" i="5" a="1"/>
  <c r="BO96" i="5"/>
  <c r="BN1585" i="5" a="1"/>
  <c r="BO1893" i="5"/>
  <c r="BN332" i="5" a="1"/>
  <c r="BO1911" i="5"/>
  <c r="BO746" i="5"/>
  <c r="BO102" i="5"/>
  <c r="M508" i="5"/>
  <c r="BN596" i="5"/>
  <c r="BN206" i="5" a="1"/>
  <c r="BO1879" i="5" a="1"/>
  <c r="BM1515" i="5"/>
  <c r="BO2079" i="5" a="1"/>
  <c r="BN617" i="5" a="1"/>
  <c r="BM580" i="5" a="1"/>
  <c r="BN331" i="5" a="1"/>
  <c r="BN1213" i="5" a="1"/>
  <c r="BO1873" i="5"/>
  <c r="BO1870" i="5"/>
  <c r="BN1178" i="5" a="1"/>
  <c r="BN1182" i="5" a="1"/>
  <c r="BO314" i="5" a="1"/>
  <c r="BM606" i="5" a="1"/>
  <c r="BN606" i="5" a="1"/>
  <c r="BN205" i="5" a="1"/>
  <c r="BN386" i="5"/>
  <c r="AN2001" i="5" a="1"/>
  <c r="BN1186" i="5" a="1"/>
  <c r="BO2111" i="5" a="1"/>
  <c r="BO103" i="5"/>
  <c r="BN910" i="5" a="1"/>
  <c r="BN365" i="5"/>
  <c r="BN1078" i="5" a="1"/>
  <c r="BH403" i="5" a="1"/>
  <c r="BO98" i="5"/>
  <c r="BN800" i="5" a="1"/>
  <c r="BN196" i="5"/>
  <c r="BO93" i="5"/>
  <c r="BN215" i="5" a="1"/>
  <c r="BN1928" i="5"/>
  <c r="BN353" i="5"/>
  <c r="BO232" i="5" a="1"/>
  <c r="BM1203" i="5" l="1"/>
  <c r="BM1205" i="5" s="1"/>
  <c r="AW1006" i="5"/>
  <c r="AX1002" i="5" s="1"/>
  <c r="BO232" i="5"/>
  <c r="BN215" i="5"/>
  <c r="BO105" i="5"/>
  <c r="BN800" i="5"/>
  <c r="BH403" i="5"/>
  <c r="BH405" i="5" s="1"/>
  <c r="BN1078" i="5"/>
  <c r="BN910" i="5"/>
  <c r="BO2111" i="5"/>
  <c r="BN1186" i="5"/>
  <c r="AN2001" i="5"/>
  <c r="BN205" i="5"/>
  <c r="BN606" i="5"/>
  <c r="BM606" i="5"/>
  <c r="BO314" i="5"/>
  <c r="BN1182" i="5"/>
  <c r="BN1178" i="5"/>
  <c r="BN1213" i="5"/>
  <c r="BN331" i="5"/>
  <c r="BM580" i="5"/>
  <c r="BN617" i="5"/>
  <c r="BO2079" i="5"/>
  <c r="BO1879" i="5"/>
  <c r="BN206" i="5"/>
  <c r="N505" i="5"/>
  <c r="M509" i="5"/>
  <c r="BO755" i="5"/>
  <c r="BN332" i="5"/>
  <c r="BN1585" i="5"/>
  <c r="BH2022" i="5"/>
  <c r="BN1508" i="5"/>
  <c r="BM354" i="5"/>
  <c r="BN374" i="5"/>
  <c r="BN188" i="5"/>
  <c r="BN622" i="5"/>
  <c r="BN1598" i="5"/>
  <c r="BN1846" i="5"/>
  <c r="BN216" i="5"/>
  <c r="BP750" i="5"/>
  <c r="BP2116" i="5"/>
  <c r="BM588" i="5"/>
  <c r="BN1201" i="5"/>
  <c r="BN1202" i="5"/>
  <c r="BN1172" i="5"/>
  <c r="BN1209" i="5"/>
  <c r="BO1542" i="5"/>
  <c r="BO1567" i="5"/>
  <c r="BO1558" i="5"/>
  <c r="BO1485" i="5"/>
  <c r="BO1475" i="5"/>
  <c r="BO1553" i="5"/>
  <c r="BO1512" i="5"/>
  <c r="BO1459" i="5"/>
  <c r="BO1520" i="5"/>
  <c r="BO1450" i="5"/>
  <c r="BO1154" i="5"/>
  <c r="BO1173" i="5"/>
  <c r="BO1082" i="5"/>
  <c r="BO1064" i="5"/>
  <c r="BO1073" i="5"/>
  <c r="BO578" i="5"/>
  <c r="BO574" i="5"/>
  <c r="BO327" i="5"/>
  <c r="BO224" i="5"/>
  <c r="BO269" i="5"/>
  <c r="BO283" i="5"/>
  <c r="BO274" i="5"/>
  <c r="BO287" i="5"/>
  <c r="BO261" i="5"/>
  <c r="BO257" i="5"/>
  <c r="BO265" i="5"/>
  <c r="BO248" i="5"/>
  <c r="BO129" i="5"/>
  <c r="BO470" i="5"/>
  <c r="BO471" i="5"/>
  <c r="BO160" i="5"/>
  <c r="BO1573" i="5"/>
  <c r="BN1789" i="5"/>
  <c r="BN192" i="5"/>
  <c r="BH410" i="5"/>
  <c r="AX1008" i="5"/>
  <c r="AX1005" i="5"/>
  <c r="BE1042" i="5"/>
  <c r="BH1276" i="5"/>
  <c r="BG1278" i="5"/>
  <c r="BB1387" i="5"/>
  <c r="BB1370" i="5"/>
  <c r="BH388" i="5"/>
  <c r="BH390" i="5" s="1"/>
  <c r="BL924" i="5"/>
  <c r="BL913" i="5" s="1"/>
  <c r="BN212" i="5"/>
  <c r="BN492" i="5"/>
  <c r="BM1220" i="5"/>
  <c r="BF2099" i="5"/>
  <c r="BG2097" i="5"/>
  <c r="BO1243" i="5"/>
  <c r="BO1240" i="5"/>
  <c r="AG934" i="5"/>
  <c r="AH932" i="5" s="1"/>
  <c r="BN1258" i="5"/>
  <c r="BG494" i="5"/>
  <c r="AM2127" i="5"/>
  <c r="BC1362" i="5"/>
  <c r="BC1368" i="5"/>
  <c r="BD1365" i="5" s="1"/>
  <c r="BC1367" i="5"/>
  <c r="BK64" i="1"/>
  <c r="BJ66" i="1"/>
  <c r="BJ68" i="1" s="1"/>
  <c r="BM1228" i="5"/>
  <c r="BO1261" i="5"/>
  <c r="BO1255" i="5"/>
  <c r="BN284" i="5"/>
  <c r="BN291" i="5"/>
  <c r="AS994" i="5"/>
  <c r="AG2195" i="5"/>
  <c r="AZ1375" i="5"/>
  <c r="AZ1376" i="5"/>
  <c r="BA1373" i="5" s="1"/>
  <c r="AZ1374" i="5"/>
  <c r="BN565" i="5"/>
  <c r="BN568" i="5" s="1"/>
  <c r="BM569" i="5"/>
  <c r="AJ636" i="5"/>
  <c r="AJ637" i="5" s="1"/>
  <c r="BN767" i="5"/>
  <c r="AT986" i="5"/>
  <c r="AT983" i="5"/>
  <c r="AX1382" i="5"/>
  <c r="AX1396" i="5" s="1"/>
  <c r="AX1381" i="5"/>
  <c r="AX1389" i="5" s="1"/>
  <c r="AY1388" i="5"/>
  <c r="AY1378" i="5"/>
  <c r="BK920" i="5"/>
  <c r="BK914" i="5"/>
  <c r="BG2180" i="5"/>
  <c r="BH2175" i="5"/>
  <c r="BH2178" i="5" s="1"/>
  <c r="BG1442" i="5"/>
  <c r="BG1437" i="5" s="1"/>
  <c r="BG1438" i="5" s="1"/>
  <c r="BH1441" i="5"/>
  <c r="BE1022" i="5"/>
  <c r="BN202" i="5"/>
  <c r="BN1226" i="5"/>
  <c r="BN1223" i="5"/>
  <c r="BN1227" i="5" s="1"/>
  <c r="AH427" i="5"/>
  <c r="AG432" i="5"/>
  <c r="BO1535" i="5"/>
  <c r="AG842" i="5"/>
  <c r="AH837" i="5"/>
  <c r="AG664" i="5"/>
  <c r="AH659" i="5"/>
  <c r="AG666" i="5"/>
  <c r="AM897" i="5"/>
  <c r="AN894" i="5" s="1"/>
  <c r="BH674" i="5"/>
  <c r="BO1867" i="5" a="1"/>
  <c r="BO1867" i="5" s="1"/>
  <c r="AT973" i="5"/>
  <c r="BL1228" i="5"/>
  <c r="AG824" i="5"/>
  <c r="BN1461" i="5"/>
  <c r="BN1460" i="5"/>
  <c r="BN2081" i="5"/>
  <c r="BN1237" i="5"/>
  <c r="BO4" i="5"/>
  <c r="BO4" i="2"/>
  <c r="AT967" i="5"/>
  <c r="AU964" i="5" s="1"/>
  <c r="BN1244" i="5"/>
  <c r="BO1244" i="5" s="1"/>
  <c r="BE505" i="5"/>
  <c r="BE508" i="5" s="1"/>
  <c r="BE518" i="5" s="1"/>
  <c r="BM806" i="5"/>
  <c r="BM809" i="5"/>
  <c r="BN541" i="5"/>
  <c r="BN552" i="5" s="1"/>
  <c r="BN542" i="5"/>
  <c r="BG2212" i="5"/>
  <c r="BG2215" i="5" s="1"/>
  <c r="BF2217" i="5"/>
  <c r="BO1052" i="5"/>
  <c r="BO1044" i="5"/>
  <c r="BN1476" i="5"/>
  <c r="BN1477" i="5"/>
  <c r="AS989" i="5"/>
  <c r="BI380" i="5"/>
  <c r="BI382" i="5" s="1"/>
  <c r="BO416" i="5"/>
  <c r="BP3" i="5"/>
  <c r="BP3" i="2"/>
  <c r="BP4" i="1"/>
  <c r="BK553" i="5"/>
  <c r="BN613" i="5"/>
  <c r="BL810" i="5"/>
  <c r="BL803" i="5" s="1"/>
  <c r="BN1262" i="5"/>
  <c r="BN130" i="5"/>
  <c r="BN1486" i="5"/>
  <c r="BN1487" i="5"/>
  <c r="BP6" i="2"/>
  <c r="BP6" i="5"/>
  <c r="BP989" i="5" s="1"/>
  <c r="BM773" i="5"/>
  <c r="BN773" i="5" s="1"/>
  <c r="BM47" i="1"/>
  <c r="BL48" i="1"/>
  <c r="BL53" i="1" s="1"/>
  <c r="AP340" i="5"/>
  <c r="BH551" i="5"/>
  <c r="BH554" i="5" s="1"/>
  <c r="BG556" i="5"/>
  <c r="BQ1401" i="5"/>
  <c r="BP1402" i="5"/>
  <c r="BP1400" i="5"/>
  <c r="AQ334" i="5"/>
  <c r="BM539" i="5"/>
  <c r="BM543" i="5" s="1"/>
  <c r="BL548" i="5"/>
  <c r="BH1291" i="5"/>
  <c r="BG1293" i="5"/>
  <c r="BP8" i="2"/>
  <c r="BP8" i="5"/>
  <c r="BP9" i="1"/>
  <c r="BP9" i="5" s="1"/>
  <c r="BQ8" i="1"/>
  <c r="BP1" i="5"/>
  <c r="BP1" i="2"/>
  <c r="BO1403" i="5"/>
  <c r="BH472" i="5"/>
  <c r="BH473" i="5" s="1"/>
  <c r="BM919" i="5"/>
  <c r="BM916" i="5"/>
  <c r="BM923" i="5"/>
  <c r="BG398" i="5"/>
  <c r="BH396" i="5"/>
  <c r="BN1245" i="5"/>
  <c r="BP5" i="5"/>
  <c r="BP5" i="2"/>
  <c r="BP1638" i="5"/>
  <c r="BP1639" i="5" s="1"/>
  <c r="BP1534" i="5"/>
  <c r="BP1417" i="5"/>
  <c r="BP1418" i="5" s="1"/>
  <c r="BP1420" i="5" s="1"/>
  <c r="BP1252" i="5"/>
  <c r="BP1234" i="5"/>
  <c r="BP1235" i="5" s="1"/>
  <c r="BP1427" i="5"/>
  <c r="BP1428" i="5" s="1"/>
  <c r="BP1430" i="5" s="1"/>
  <c r="BP763" i="5"/>
  <c r="BP764" i="5"/>
  <c r="BP756" i="5"/>
  <c r="BP757" i="5"/>
  <c r="BP758" i="5"/>
  <c r="BP759" i="5"/>
  <c r="BP760" i="5"/>
  <c r="BP761" i="5"/>
  <c r="BP762" i="5"/>
  <c r="BP184" i="5"/>
  <c r="BP134" i="5"/>
  <c r="BP135" i="5" s="1"/>
  <c r="BP139" i="5"/>
  <c r="BP140" i="5" s="1"/>
  <c r="BQ144" i="5"/>
  <c r="BQ145" i="5" s="1"/>
  <c r="BP122" i="5"/>
  <c r="BP123" i="5" s="1"/>
  <c r="BP148" i="5"/>
  <c r="BP1270" i="5"/>
  <c r="BP1273" i="5" s="1"/>
  <c r="BP1285" i="5"/>
  <c r="BP1288" i="5" s="1"/>
  <c r="BP2091" i="5"/>
  <c r="BP2094" i="5" s="1"/>
  <c r="BP1045" i="5"/>
  <c r="BG653" i="5"/>
  <c r="BH650" i="5"/>
  <c r="BH654" i="5" a="1"/>
  <c r="BH654" i="5" s="1"/>
  <c r="BM292" i="5"/>
  <c r="BM295" i="5"/>
  <c r="AW1013" i="5"/>
  <c r="BN315" i="5"/>
  <c r="BN1568" i="5"/>
  <c r="BN1051" i="5"/>
  <c r="BR788" i="5"/>
  <c r="BQ790" i="5"/>
  <c r="BN528" i="5"/>
  <c r="BN529" i="5"/>
  <c r="BN530" i="5" s="1"/>
  <c r="BO526" i="5" s="1"/>
  <c r="AX1004" i="5"/>
  <c r="AX1006" i="5" s="1"/>
  <c r="AY1002" i="5" s="1"/>
  <c r="AW1011" i="5"/>
  <c r="BN1543" i="5"/>
  <c r="BL296" i="5"/>
  <c r="BN1452" i="5"/>
  <c r="BN1451" i="5"/>
  <c r="BC519" i="5"/>
  <c r="BD512" i="5"/>
  <c r="BD515" i="5" s="1"/>
  <c r="BO1839" i="5" a="1"/>
  <c r="BO1839" i="5" s="1"/>
  <c r="BO1788" i="5" a="1"/>
  <c r="BO1788" i="5" s="1"/>
  <c r="BO1654" i="5" a="1"/>
  <c r="BO1654" i="5" s="1"/>
  <c r="BO1592" i="5" a="1"/>
  <c r="BO1592" i="5" s="1"/>
  <c r="BO1593" i="5" s="1"/>
  <c r="BO1594" i="5" a="1"/>
  <c r="BO1594" i="5" s="1"/>
  <c r="BO1580" i="5" a="1"/>
  <c r="BO1580" i="5" s="1"/>
  <c r="BO1581" i="5" s="1"/>
  <c r="BO1597" i="5" a="1"/>
  <c r="BO1597" i="5" s="1"/>
  <c r="BO1584" i="5" a="1"/>
  <c r="BO1584" i="5" s="1"/>
  <c r="BO1642" i="5" a="1"/>
  <c r="BO1642" i="5" s="1"/>
  <c r="BO1499" i="5" a="1"/>
  <c r="BO1499" i="5" s="1"/>
  <c r="BO1500" i="5" s="1"/>
  <c r="BO1663" i="5" a="1"/>
  <c r="BO1663" i="5" s="1"/>
  <c r="BO1507" i="5" a="1"/>
  <c r="BO1507" i="5" s="1"/>
  <c r="BO1208" i="5" a="1"/>
  <c r="BO1208" i="5" s="1"/>
  <c r="BO1219" i="5" a="1"/>
  <c r="BO1219" i="5" s="1"/>
  <c r="BO1212" i="5" a="1"/>
  <c r="BO1212" i="5" s="1"/>
  <c r="BO911" i="5" a="1"/>
  <c r="BO911" i="5" s="1"/>
  <c r="BO801" i="5" a="1"/>
  <c r="BO801" i="5" s="1"/>
  <c r="BO661" i="5" a="1"/>
  <c r="BO661" i="5" s="1"/>
  <c r="BO652" i="5" a="1"/>
  <c r="BO652" i="5" s="1"/>
  <c r="BO635" i="5" a="1"/>
  <c r="BO635" i="5" s="1"/>
  <c r="BO620" i="5" a="1"/>
  <c r="BO620" i="5" s="1"/>
  <c r="BO591" i="5" a="1"/>
  <c r="BO591" i="5" s="1"/>
  <c r="BO621" i="5" a="1"/>
  <c r="BO621" i="5" s="1"/>
  <c r="BO610" i="5" a="1"/>
  <c r="BO610" i="5" s="1"/>
  <c r="BO611" i="5" a="1"/>
  <c r="BO611" i="5" s="1"/>
  <c r="BO595" i="5" a="1"/>
  <c r="BO595" i="5" s="1"/>
  <c r="BO628" i="5" a="1"/>
  <c r="BO628" i="5" s="1"/>
  <c r="BO629" i="5" s="1"/>
  <c r="BO612" i="5" a="1"/>
  <c r="BO612" i="5" s="1"/>
  <c r="BO616" i="5" a="1"/>
  <c r="BO616" i="5" s="1"/>
  <c r="BO603" i="5" a="1"/>
  <c r="BO603" i="5" s="1"/>
  <c r="BO604" i="5" a="1"/>
  <c r="BO604" i="5" s="1"/>
  <c r="BO605" i="5" a="1"/>
  <c r="BO605" i="5" s="1"/>
  <c r="BO449" i="5" a="1"/>
  <c r="BO449" i="5" s="1"/>
  <c r="BO454" i="5" a="1"/>
  <c r="BO454" i="5" s="1"/>
  <c r="BO532" i="5"/>
  <c r="BO587" i="5" a="1"/>
  <c r="BO587" i="5" s="1"/>
  <c r="BO544" i="5"/>
  <c r="BO417" i="5" a="1"/>
  <c r="BO417" i="5" s="1"/>
  <c r="BO409" i="5" a="1"/>
  <c r="BO409" i="5" s="1"/>
  <c r="BO491" i="5" a="1"/>
  <c r="BO491" i="5" s="1"/>
  <c r="BO347" i="5" a="1"/>
  <c r="BO347" i="5" s="1"/>
  <c r="BO387" i="5" a="1"/>
  <c r="BO387" i="5" s="1"/>
  <c r="BO366" i="5" a="1"/>
  <c r="BO366" i="5" s="1"/>
  <c r="BO402" i="5" a="1"/>
  <c r="BO402" i="5" s="1"/>
  <c r="BO395" i="5" a="1"/>
  <c r="BO395" i="5" s="1"/>
  <c r="BO373" i="5" a="1"/>
  <c r="BO373" i="5" s="1"/>
  <c r="BO379" i="5" a="1"/>
  <c r="BO379" i="5" s="1"/>
  <c r="BO210" i="5" a="1"/>
  <c r="BO210" i="5" s="1"/>
  <c r="BO200" i="5" a="1"/>
  <c r="BO200" i="5" s="1"/>
  <c r="BO191" i="5" a="1"/>
  <c r="BO191" i="5" s="1"/>
  <c r="BO174" i="5" a="1"/>
  <c r="BO174" i="5" s="1"/>
  <c r="BO171" i="5" a="1"/>
  <c r="BO171" i="5" s="1"/>
  <c r="BO167" i="5" a="1"/>
  <c r="BO167" i="5" s="1"/>
  <c r="BO168" i="5" s="1"/>
  <c r="BO163" i="5" a="1"/>
  <c r="BO163" i="5" s="1"/>
  <c r="BO177" i="5" a="1"/>
  <c r="BO177" i="5" s="1"/>
  <c r="BO180" i="5" a="1"/>
  <c r="BO180" i="5" s="1"/>
  <c r="BO187" i="5" a="1"/>
  <c r="BO187" i="5" s="1"/>
  <c r="BO211" i="5" a="1"/>
  <c r="BO211" i="5" s="1"/>
  <c r="BO201" i="5" a="1"/>
  <c r="BO201" i="5" s="1"/>
  <c r="BO195" i="5" a="1"/>
  <c r="BO195" i="5" s="1"/>
  <c r="BO115" i="5" a="1"/>
  <c r="BO115" i="5" s="1"/>
  <c r="BO116" i="5" a="1"/>
  <c r="BO116" i="5" s="1"/>
  <c r="BO114" i="5" s="1" a="1"/>
  <c r="BO114" i="5" s="1"/>
  <c r="BO155" i="5" a="1"/>
  <c r="BO155" i="5" s="1"/>
  <c r="BO151" i="5" a="1"/>
  <c r="BO151" i="5" s="1"/>
  <c r="BO117" i="5" a="1"/>
  <c r="BO117" i="5" s="1"/>
  <c r="BO109" i="5" a="1"/>
  <c r="BO109" i="5" s="1"/>
  <c r="BO110" i="5" a="1"/>
  <c r="BO110" i="5" s="1"/>
  <c r="BO108" i="5" s="1" a="1"/>
  <c r="BO108" i="5" s="1"/>
  <c r="BO111" i="5" a="1"/>
  <c r="BO111" i="5" s="1"/>
  <c r="AM883" i="5"/>
  <c r="AN881" i="5" s="1"/>
  <c r="AN885" i="5" s="1"/>
  <c r="BQ2" i="5"/>
  <c r="BR2" i="1"/>
  <c r="BQ5" i="1"/>
  <c r="BQ1" i="1"/>
  <c r="BQ3" i="1"/>
  <c r="BQ2" i="2"/>
  <c r="BQ6" i="1"/>
  <c r="BM2112" i="5"/>
  <c r="BL2113" i="5"/>
  <c r="BN741" i="5"/>
  <c r="BO739" i="5"/>
  <c r="BF655" i="5"/>
  <c r="BE947" i="5"/>
  <c r="AG2161" i="5"/>
  <c r="BL774" i="5"/>
  <c r="BM751" i="5" s="1"/>
  <c r="BL357" i="5"/>
  <c r="BK804" i="5"/>
  <c r="AG2246" i="5"/>
  <c r="BH436" i="5"/>
  <c r="BH438" i="5" s="1"/>
  <c r="BG444" i="5"/>
  <c r="BH442" i="5"/>
  <c r="BH367" i="5"/>
  <c r="BH369" i="5" s="1"/>
  <c r="BH485" i="5"/>
  <c r="BH486" i="5" s="1"/>
  <c r="AY359" i="5"/>
  <c r="BB1395" i="5"/>
  <c r="BB1397" i="5" s="1"/>
  <c r="BB1366" i="5"/>
  <c r="BB1386" i="5" s="1"/>
  <c r="BB1390" i="5" s="1"/>
  <c r="BG390" i="5"/>
  <c r="BN450" i="5"/>
  <c r="BN772" i="5"/>
  <c r="BM774" i="5"/>
  <c r="BN751" i="5" s="1"/>
  <c r="BN752" i="5" s="1"/>
  <c r="BG412" i="5"/>
  <c r="AD1809" i="5"/>
  <c r="AH851" i="5"/>
  <c r="AG856" i="5"/>
  <c r="BO365" i="5"/>
  <c r="BP1879" i="5" a="1"/>
  <c r="BO1202" i="5" a="1"/>
  <c r="BO1201" i="5" a="1"/>
  <c r="BP94" i="5"/>
  <c r="BP159" i="5"/>
  <c r="BP1572" i="5"/>
  <c r="BP1634" i="5"/>
  <c r="BP1660" i="5"/>
  <c r="BP1860" i="5"/>
  <c r="BP465" i="5"/>
  <c r="BP1849" i="5"/>
  <c r="BP463" i="5"/>
  <c r="BP69" i="5"/>
  <c r="BP75" i="5"/>
  <c r="BP74" i="5"/>
  <c r="BP126" i="5"/>
  <c r="BP220" i="5"/>
  <c r="BP224" i="5" s="1" a="1"/>
  <c r="BP247" i="5"/>
  <c r="BP243" i="5"/>
  <c r="BP268" i="5"/>
  <c r="BP300" i="5"/>
  <c r="BP256" i="5"/>
  <c r="BP228" i="5"/>
  <c r="BP252" i="5"/>
  <c r="BP264" i="5"/>
  <c r="BP273" i="5"/>
  <c r="BP280" i="5"/>
  <c r="BP260" i="5"/>
  <c r="BP277" i="5"/>
  <c r="BP348" i="5"/>
  <c r="BP326" i="5"/>
  <c r="BP321" i="5"/>
  <c r="BP325" i="5"/>
  <c r="BP322" i="5"/>
  <c r="BP573" i="5"/>
  <c r="BP547" i="5"/>
  <c r="BP577" i="5"/>
  <c r="BP572" i="5"/>
  <c r="BP896" i="5"/>
  <c r="BP1081" i="5"/>
  <c r="BP1082" i="5" s="1" a="1"/>
  <c r="BP1077" i="5"/>
  <c r="BP1076" i="5"/>
  <c r="BP1072" i="5"/>
  <c r="BP1073" i="5" s="1" a="1"/>
  <c r="BP1063" i="5"/>
  <c r="BP1064" i="5" s="1" a="1"/>
  <c r="BP1174" i="5"/>
  <c r="BP1173" i="5" s="1" a="1"/>
  <c r="BP1185" i="5"/>
  <c r="BP1181" i="5"/>
  <c r="BP1177" i="5"/>
  <c r="BP1153" i="5"/>
  <c r="BP1154" i="5" s="1" a="1"/>
  <c r="BP1519" i="5"/>
  <c r="BP1520" i="5" s="1" a="1"/>
  <c r="BP1552" i="5"/>
  <c r="BP1471" i="5"/>
  <c r="BP1447" i="5"/>
  <c r="BP1456" i="5"/>
  <c r="BP1511" i="5"/>
  <c r="BP1512" i="5" s="1" a="1"/>
  <c r="BP1645" i="5"/>
  <c r="BP1472" i="5"/>
  <c r="BP1531" i="5"/>
  <c r="BP1482" i="5"/>
  <c r="BP1631" i="5"/>
  <c r="BP1557" i="5"/>
  <c r="BP1564" i="5"/>
  <c r="BP1539" i="5"/>
  <c r="BP1657" i="5"/>
  <c r="BP1698" i="5"/>
  <c r="BP1648" i="5"/>
  <c r="BP1857" i="5"/>
  <c r="BP1873" i="5"/>
  <c r="BP1870" i="5"/>
  <c r="BP102" i="5"/>
  <c r="BO1209" i="5" a="1"/>
  <c r="BO205" i="5" a="1"/>
  <c r="BO1928" i="5"/>
  <c r="BP1893" i="5"/>
  <c r="BP746" i="5"/>
  <c r="BP97" i="5"/>
  <c r="BO1598" i="5" a="1"/>
  <c r="BO592" i="5"/>
  <c r="BO1846" i="5" a="1"/>
  <c r="BO1585" i="5" a="1"/>
  <c r="BO332" i="5" a="1"/>
  <c r="BO1423" i="5"/>
  <c r="BP1911" i="5"/>
  <c r="BO622" i="5" a="1"/>
  <c r="BO196" i="5"/>
  <c r="BO215" i="5" a="1"/>
  <c r="BI403" i="5" a="1"/>
  <c r="BP2079" i="5" a="1"/>
  <c r="BQ2107" i="5"/>
  <c r="BQ750" i="5" a="1"/>
  <c r="BP95" i="5"/>
  <c r="BO331" i="5" a="1"/>
  <c r="AM2125" i="5" a="1"/>
  <c r="BO1355" i="5"/>
  <c r="BE2026" i="5" a="1"/>
  <c r="BO188" i="5" a="1"/>
  <c r="BO490" i="5"/>
  <c r="BP103" i="5"/>
  <c r="BO596" i="5"/>
  <c r="BO216" i="5" a="1"/>
  <c r="BO1789" i="5" a="1"/>
  <c r="BP2111" i="5" a="1"/>
  <c r="BO1178" i="5" a="1"/>
  <c r="BE1843" i="5" a="1"/>
  <c r="BO448" i="5"/>
  <c r="BP98" i="5"/>
  <c r="BN588" i="5" a="1"/>
  <c r="BO1508" i="5" a="1"/>
  <c r="BO206" i="5" a="1"/>
  <c r="BP93" i="5"/>
  <c r="BP314" i="5" a="1"/>
  <c r="BO394" i="5"/>
  <c r="BO1182" i="5" a="1"/>
  <c r="BO1186" i="5" a="1"/>
  <c r="BO372" i="5"/>
  <c r="BN580" i="5" a="1"/>
  <c r="BN1515" i="5"/>
  <c r="BO617" i="5" a="1"/>
  <c r="BO1172" i="5" a="1"/>
  <c r="BI410" i="5" a="1"/>
  <c r="BO351" i="5"/>
  <c r="BP104" i="5"/>
  <c r="BO1213" i="5" a="1"/>
  <c r="AU1980" i="5" a="1"/>
  <c r="BO800" i="5" a="1"/>
  <c r="BO378" i="5"/>
  <c r="BP100" i="5"/>
  <c r="BP99" i="5"/>
  <c r="M515" i="5"/>
  <c r="BO910" i="5" a="1"/>
  <c r="BI2022" i="5" a="1"/>
  <c r="BO1078" i="5" a="1"/>
  <c r="BO353" i="5"/>
  <c r="BP101" i="5"/>
  <c r="BO455" i="5"/>
  <c r="BO192" i="5" a="1"/>
  <c r="BO386" i="5"/>
  <c r="BM352" i="5"/>
  <c r="BM1414" i="5"/>
  <c r="BP96" i="5"/>
  <c r="N518" i="5"/>
  <c r="BP232" i="5" a="1"/>
  <c r="BP232" i="5" l="1"/>
  <c r="BN354" i="5"/>
  <c r="BO192" i="5"/>
  <c r="BO1078" i="5"/>
  <c r="BI2022" i="5"/>
  <c r="BO910" i="5"/>
  <c r="N512" i="5"/>
  <c r="M516" i="5"/>
  <c r="BO800" i="5"/>
  <c r="AU1980" i="5"/>
  <c r="BO1213" i="5"/>
  <c r="BI410" i="5"/>
  <c r="BO1172" i="5"/>
  <c r="BO617" i="5"/>
  <c r="BN580" i="5"/>
  <c r="BO374" i="5"/>
  <c r="BO1186" i="5"/>
  <c r="BO1182" i="5"/>
  <c r="BP314" i="5"/>
  <c r="BP105" i="5"/>
  <c r="BO206" i="5"/>
  <c r="BO1508" i="5"/>
  <c r="BN588" i="5"/>
  <c r="BE1843" i="5"/>
  <c r="BO1178" i="5"/>
  <c r="BP2111" i="5"/>
  <c r="BO1789" i="5"/>
  <c r="BO216" i="5"/>
  <c r="BO188" i="5"/>
  <c r="BE2026" i="5"/>
  <c r="AM2125" i="5"/>
  <c r="BO331" i="5"/>
  <c r="BQ750" i="5"/>
  <c r="BQ2116" i="5"/>
  <c r="BP2079" i="5"/>
  <c r="BI403" i="5"/>
  <c r="BO215" i="5"/>
  <c r="BO622" i="5"/>
  <c r="BO332" i="5"/>
  <c r="BO1585" i="5"/>
  <c r="BO1846" i="5"/>
  <c r="BO1598" i="5"/>
  <c r="BP755" i="5"/>
  <c r="BO205" i="5"/>
  <c r="BO1209" i="5"/>
  <c r="BP1542" i="5"/>
  <c r="BP1567" i="5"/>
  <c r="BP1558" i="5"/>
  <c r="BP1485" i="5"/>
  <c r="BP1475" i="5"/>
  <c r="BP1512" i="5"/>
  <c r="BP1459" i="5"/>
  <c r="BP1450" i="5"/>
  <c r="BP1553" i="5"/>
  <c r="BP1520" i="5"/>
  <c r="BP1154" i="5"/>
  <c r="BP1173" i="5"/>
  <c r="BP1064" i="5"/>
  <c r="BP1073" i="5"/>
  <c r="BP1082" i="5"/>
  <c r="BP578" i="5"/>
  <c r="BP574" i="5"/>
  <c r="BP327" i="5"/>
  <c r="BP269" i="5"/>
  <c r="BP283" i="5"/>
  <c r="BP274" i="5"/>
  <c r="BP287" i="5"/>
  <c r="BP261" i="5"/>
  <c r="BP257" i="5"/>
  <c r="BP265" i="5"/>
  <c r="BP315" i="5"/>
  <c r="BP248" i="5"/>
  <c r="BP224" i="5"/>
  <c r="BP129" i="5"/>
  <c r="BP470" i="5"/>
  <c r="BP471" i="5"/>
  <c r="BP1573" i="5"/>
  <c r="BP160" i="5"/>
  <c r="BO1201" i="5"/>
  <c r="BO1202" i="5"/>
  <c r="BP1879" i="5"/>
  <c r="AJ638" i="5"/>
  <c r="AK633" i="5"/>
  <c r="BO528" i="5"/>
  <c r="BO529" i="5"/>
  <c r="BN47" i="1"/>
  <c r="BM48" i="1"/>
  <c r="BM53" i="1" s="1"/>
  <c r="AS992" i="5"/>
  <c r="AT989" i="5"/>
  <c r="BI674" i="5"/>
  <c r="BE1026" i="5"/>
  <c r="BF1022" i="5" s="1"/>
  <c r="BE1028" i="5"/>
  <c r="BO1258" i="5"/>
  <c r="BO1237" i="5"/>
  <c r="AX1013" i="5"/>
  <c r="BO1486" i="5"/>
  <c r="BO1487" i="5"/>
  <c r="BI367" i="5"/>
  <c r="BI369" i="5" s="1"/>
  <c r="BO741" i="5"/>
  <c r="BP739" i="5"/>
  <c r="BS788" i="5"/>
  <c r="BR790" i="5"/>
  <c r="BH398" i="5"/>
  <c r="BI396" i="5"/>
  <c r="AN899" i="5"/>
  <c r="AN895" i="5"/>
  <c r="BP1277" i="5"/>
  <c r="BO1245" i="5"/>
  <c r="AX1011" i="5"/>
  <c r="AY1004" i="5"/>
  <c r="BM357" i="5"/>
  <c r="BO450" i="5"/>
  <c r="AH662" i="5"/>
  <c r="BN2112" i="5"/>
  <c r="BM2113" i="5"/>
  <c r="BE512" i="5"/>
  <c r="BE515" i="5" s="1"/>
  <c r="BD519" i="5"/>
  <c r="BL553" i="5"/>
  <c r="BO1051" i="5"/>
  <c r="BH2180" i="5"/>
  <c r="BI2175" i="5"/>
  <c r="BI2178" i="5" s="1"/>
  <c r="BL64" i="1"/>
  <c r="BK66" i="1"/>
  <c r="BK68" i="1" s="1"/>
  <c r="BP1292" i="5"/>
  <c r="BO530" i="5"/>
  <c r="BP526" i="5" s="1"/>
  <c r="AE1806" i="5"/>
  <c r="AD1810" i="5"/>
  <c r="BQ6" i="5"/>
  <c r="BQ6" i="2"/>
  <c r="BM924" i="5"/>
  <c r="BM913" i="5" s="1"/>
  <c r="BN539" i="5"/>
  <c r="BN543" i="5" s="1"/>
  <c r="BM548" i="5"/>
  <c r="BO565" i="5"/>
  <c r="BO568" i="5" s="1"/>
  <c r="BN569" i="5"/>
  <c r="BP2098" i="5"/>
  <c r="BH412" i="5"/>
  <c r="BO284" i="5"/>
  <c r="BO291" i="5"/>
  <c r="BO1543" i="5"/>
  <c r="BI436" i="5"/>
  <c r="BI438" i="5"/>
  <c r="BO1226" i="5"/>
  <c r="BO1223" i="5"/>
  <c r="BO1227" i="5" s="1"/>
  <c r="AR330" i="5"/>
  <c r="AQ335" i="5"/>
  <c r="AQ337" i="5"/>
  <c r="AQ338" i="5"/>
  <c r="AQ341" i="5" s="1"/>
  <c r="BC1387" i="5"/>
  <c r="BC1370" i="5"/>
  <c r="BO767" i="5"/>
  <c r="BO773" i="5" s="1"/>
  <c r="BA1376" i="5"/>
  <c r="BB1373" i="5" s="1"/>
  <c r="BA1375" i="5"/>
  <c r="BA1374" i="5"/>
  <c r="BD1362" i="5"/>
  <c r="BD1368" i="5"/>
  <c r="BD1367" i="5"/>
  <c r="BN1203" i="5"/>
  <c r="BN1205" i="5" s="1"/>
  <c r="BI1291" i="5"/>
  <c r="BH1293" i="5"/>
  <c r="AU969" i="5"/>
  <c r="AU966" i="5"/>
  <c r="BH1437" i="5"/>
  <c r="BH1438" i="5" s="1"/>
  <c r="BI1441" i="5"/>
  <c r="BH1442" i="5"/>
  <c r="BO772" i="5"/>
  <c r="BN774" i="5"/>
  <c r="BO751" i="5" s="1"/>
  <c r="BM296" i="5"/>
  <c r="BP1243" i="5"/>
  <c r="BP1240" i="5"/>
  <c r="BP1244" i="5" s="1"/>
  <c r="BH2212" i="5"/>
  <c r="BH2215" i="5" s="1"/>
  <c r="BG2217" i="5"/>
  <c r="BQ1" i="5"/>
  <c r="BQ1" i="2"/>
  <c r="BP1261" i="5"/>
  <c r="BP1255" i="5"/>
  <c r="BO1262" i="5"/>
  <c r="AY1382" i="5"/>
  <c r="AY1396" i="5" s="1"/>
  <c r="AZ1388" i="5"/>
  <c r="AZ1378" i="5"/>
  <c r="BL920" i="5"/>
  <c r="BL914" i="5"/>
  <c r="BO288" i="5"/>
  <c r="BQ5" i="2"/>
  <c r="BQ5" i="5"/>
  <c r="BH653" i="5"/>
  <c r="BH651" i="5" s="1"/>
  <c r="BH655" i="5" s="1"/>
  <c r="BI650" i="5"/>
  <c r="BI654" i="5" a="1"/>
  <c r="BI654" i="5" s="1"/>
  <c r="BI472" i="5"/>
  <c r="BI473" i="5"/>
  <c r="BQ1400" i="5"/>
  <c r="BQ1402" i="5"/>
  <c r="BP1403" i="5" s="1"/>
  <c r="BR1401" i="5"/>
  <c r="BL804" i="5"/>
  <c r="AG2199" i="5"/>
  <c r="AG2192" i="5" s="1"/>
  <c r="BC1395" i="5"/>
  <c r="BC1397" i="5" s="1"/>
  <c r="BC1366" i="5"/>
  <c r="BC1386" i="5" s="1"/>
  <c r="BC1390" i="5" s="1"/>
  <c r="BI388" i="5"/>
  <c r="BI390" i="5"/>
  <c r="BN916" i="5"/>
  <c r="BN919" i="5"/>
  <c r="BN923" i="5"/>
  <c r="BP1535" i="5"/>
  <c r="BO1452" i="5"/>
  <c r="BO1451" i="5"/>
  <c r="BG2099" i="5"/>
  <c r="BH2097" i="5"/>
  <c r="BQ3" i="5"/>
  <c r="BQ3" i="2"/>
  <c r="BQ4" i="1"/>
  <c r="BQ1638" i="5"/>
  <c r="BQ1639" i="5" s="1"/>
  <c r="BQ1534" i="5"/>
  <c r="BQ1427" i="5"/>
  <c r="BQ1428" i="5" s="1"/>
  <c r="BQ1430" i="5" s="1"/>
  <c r="BQ1252" i="5"/>
  <c r="BQ1417" i="5"/>
  <c r="BQ1418" i="5" s="1"/>
  <c r="BQ1420" i="5" s="1"/>
  <c r="BQ1234" i="5"/>
  <c r="BQ1235" i="5" s="1"/>
  <c r="BQ764" i="5"/>
  <c r="BQ756" i="5"/>
  <c r="BQ757" i="5"/>
  <c r="BQ758" i="5"/>
  <c r="BQ759" i="5"/>
  <c r="BQ760" i="5"/>
  <c r="BQ761" i="5"/>
  <c r="BQ762" i="5"/>
  <c r="BQ763" i="5"/>
  <c r="BQ184" i="5"/>
  <c r="BQ134" i="5"/>
  <c r="BQ135" i="5" s="1"/>
  <c r="BQ139" i="5"/>
  <c r="BQ140" i="5" s="1"/>
  <c r="BR144" i="5"/>
  <c r="BR145" i="5" s="1"/>
  <c r="BQ122" i="5"/>
  <c r="BQ123" i="5" s="1"/>
  <c r="BQ148" i="5"/>
  <c r="BQ1285" i="5"/>
  <c r="BQ1288" i="5" s="1"/>
  <c r="BQ1045" i="5"/>
  <c r="BQ2091" i="5"/>
  <c r="BQ2094" i="5" s="1"/>
  <c r="BQ1270" i="5"/>
  <c r="BQ1273" i="5" s="1"/>
  <c r="BO492" i="5"/>
  <c r="BO613" i="5"/>
  <c r="BI551" i="5"/>
  <c r="BI554" i="5" s="1"/>
  <c r="BH556" i="5"/>
  <c r="AG828" i="5"/>
  <c r="AG821" i="5" s="1"/>
  <c r="BN1263" i="5"/>
  <c r="AN2124" i="5"/>
  <c r="AM2129" i="5"/>
  <c r="BO2081" i="5"/>
  <c r="BI405" i="5"/>
  <c r="BO1568" i="5"/>
  <c r="BO212" i="5"/>
  <c r="BP416" i="5"/>
  <c r="BP4" i="5"/>
  <c r="BP4" i="2"/>
  <c r="BM810" i="5"/>
  <c r="BM803" i="5" s="1"/>
  <c r="BN1220" i="5"/>
  <c r="AT994" i="5"/>
  <c r="BH494" i="5"/>
  <c r="BO1461" i="5"/>
  <c r="BO1460" i="5"/>
  <c r="BN806" i="5"/>
  <c r="BN809" i="5"/>
  <c r="AG2247" i="5"/>
  <c r="AH2245" i="5" s="1"/>
  <c r="BR2" i="5"/>
  <c r="BS2" i="1"/>
  <c r="BR1" i="1"/>
  <c r="BR5" i="1"/>
  <c r="BR3" i="1"/>
  <c r="BR6" i="1"/>
  <c r="BR2" i="2"/>
  <c r="AZ358" i="5"/>
  <c r="AZ359" i="5" s="1"/>
  <c r="AY361" i="5"/>
  <c r="AN882" i="5"/>
  <c r="AG2165" i="5"/>
  <c r="AG2158" i="5" s="1"/>
  <c r="BG651" i="5"/>
  <c r="BG655" i="5" s="1"/>
  <c r="BQ8" i="2"/>
  <c r="BQ8" i="5"/>
  <c r="BQ9" i="1"/>
  <c r="BQ9" i="5" s="1"/>
  <c r="BR8" i="1"/>
  <c r="BN1228" i="5"/>
  <c r="AT984" i="5"/>
  <c r="AU981" i="5" s="1"/>
  <c r="BN292" i="5"/>
  <c r="BN295" i="5"/>
  <c r="BG496" i="5"/>
  <c r="BO315" i="5"/>
  <c r="BO202" i="5"/>
  <c r="BI442" i="5"/>
  <c r="BH444" i="5"/>
  <c r="BM752" i="5"/>
  <c r="BO541" i="5"/>
  <c r="BO552" i="5" s="1"/>
  <c r="BO542" i="5"/>
  <c r="BP1044" i="5"/>
  <c r="BP1052" i="5"/>
  <c r="BP1867" i="5" a="1"/>
  <c r="BP1867" i="5" s="1"/>
  <c r="BP1839" i="5" a="1"/>
  <c r="BP1839" i="5" s="1"/>
  <c r="BP1663" i="5" a="1"/>
  <c r="BP1663" i="5" s="1"/>
  <c r="BP1592" i="5" a="1"/>
  <c r="BP1592" i="5" s="1"/>
  <c r="BP1593" i="5" s="1"/>
  <c r="BP1788" i="5" a="1"/>
  <c r="BP1788" i="5" s="1"/>
  <c r="BP1654" i="5" a="1"/>
  <c r="BP1654" i="5" s="1"/>
  <c r="BP1594" i="5" a="1"/>
  <c r="BP1594" i="5" s="1"/>
  <c r="BP1580" i="5" a="1"/>
  <c r="BP1580" i="5" s="1"/>
  <c r="BP1581" i="5" s="1"/>
  <c r="BP1597" i="5" a="1"/>
  <c r="BP1597" i="5" s="1"/>
  <c r="BP1584" i="5" a="1"/>
  <c r="BP1584" i="5" s="1"/>
  <c r="BP1642" i="5" a="1"/>
  <c r="BP1642" i="5" s="1"/>
  <c r="BP1507" i="5" a="1"/>
  <c r="BP1507" i="5" s="1"/>
  <c r="BP1499" i="5" a="1"/>
  <c r="BP1499" i="5" s="1"/>
  <c r="BP1500" i="5" s="1"/>
  <c r="BP1208" i="5" a="1"/>
  <c r="BP1208" i="5" s="1"/>
  <c r="BP1219" i="5" a="1"/>
  <c r="BP1219" i="5" s="1"/>
  <c r="BP1212" i="5" a="1"/>
  <c r="BP1212" i="5" s="1"/>
  <c r="BP911" i="5" a="1"/>
  <c r="BP911" i="5" s="1"/>
  <c r="BP801" i="5" a="1"/>
  <c r="BP801" i="5" s="1"/>
  <c r="BP661" i="5" a="1"/>
  <c r="BP661" i="5" s="1"/>
  <c r="BP652" i="5" a="1"/>
  <c r="BP652" i="5" s="1"/>
  <c r="BP635" i="5" a="1"/>
  <c r="BP635" i="5" s="1"/>
  <c r="BP620" i="5" a="1"/>
  <c r="BP620" i="5" s="1"/>
  <c r="BP591" i="5" a="1"/>
  <c r="BP591" i="5" s="1"/>
  <c r="BP621" i="5" a="1"/>
  <c r="BP621" i="5" s="1"/>
  <c r="BP610" i="5" a="1"/>
  <c r="BP610" i="5" s="1"/>
  <c r="BP611" i="5" a="1"/>
  <c r="BP611" i="5" s="1"/>
  <c r="BP595" i="5" a="1"/>
  <c r="BP595" i="5" s="1"/>
  <c r="BP628" i="5" a="1"/>
  <c r="BP628" i="5" s="1"/>
  <c r="BP629" i="5" s="1"/>
  <c r="BP612" i="5" a="1"/>
  <c r="BP612" i="5" s="1"/>
  <c r="BP616" i="5" a="1"/>
  <c r="BP616" i="5" s="1"/>
  <c r="BP603" i="5" a="1"/>
  <c r="BP603" i="5" s="1"/>
  <c r="BP604" i="5" a="1"/>
  <c r="BP604" i="5" s="1"/>
  <c r="BP605" i="5" a="1"/>
  <c r="BP605" i="5" s="1"/>
  <c r="BP587" i="5" a="1"/>
  <c r="BP587" i="5" s="1"/>
  <c r="BP532" i="5"/>
  <c r="BP544" i="5"/>
  <c r="BP491" i="5" a="1"/>
  <c r="BP491" i="5" s="1"/>
  <c r="BP449" i="5" a="1"/>
  <c r="BP449" i="5" s="1"/>
  <c r="BP417" i="5" a="1"/>
  <c r="BP417" i="5" s="1"/>
  <c r="BP409" i="5" a="1"/>
  <c r="BP409" i="5" s="1"/>
  <c r="BP395" i="5" a="1"/>
  <c r="BP395" i="5" s="1"/>
  <c r="BP402" i="5" a="1"/>
  <c r="BP402" i="5" s="1"/>
  <c r="BP454" i="5" a="1"/>
  <c r="BP454" i="5" s="1"/>
  <c r="BP347" i="5" a="1"/>
  <c r="BP347" i="5" s="1"/>
  <c r="BP387" i="5" a="1"/>
  <c r="BP387" i="5" s="1"/>
  <c r="BP366" i="5" a="1"/>
  <c r="BP366" i="5" s="1"/>
  <c r="BP373" i="5" a="1"/>
  <c r="BP373" i="5" s="1"/>
  <c r="BP379" i="5" a="1"/>
  <c r="BP379" i="5" s="1"/>
  <c r="BP174" i="5" a="1"/>
  <c r="BP174" i="5" s="1"/>
  <c r="BP171" i="5" a="1"/>
  <c r="BP171" i="5" s="1"/>
  <c r="BP167" i="5" a="1"/>
  <c r="BP167" i="5" s="1"/>
  <c r="BP168" i="5" s="1"/>
  <c r="BP163" i="5" a="1"/>
  <c r="BP163" i="5" s="1"/>
  <c r="BP180" i="5" a="1"/>
  <c r="BP180" i="5" s="1"/>
  <c r="BP187" i="5" a="1"/>
  <c r="BP187" i="5" s="1"/>
  <c r="BP211" i="5" a="1"/>
  <c r="BP211" i="5" s="1"/>
  <c r="BP201" i="5" a="1"/>
  <c r="BP201" i="5" s="1"/>
  <c r="BP195" i="5" a="1"/>
  <c r="BP195" i="5" s="1"/>
  <c r="BP210" i="5" a="1"/>
  <c r="BP210" i="5" s="1"/>
  <c r="BP200" i="5" a="1"/>
  <c r="BP200" i="5" s="1"/>
  <c r="BP116" i="5" a="1"/>
  <c r="BP116" i="5" s="1"/>
  <c r="BP114" i="5" s="1" a="1"/>
  <c r="BP114" i="5" s="1"/>
  <c r="BP155" i="5" a="1"/>
  <c r="BP155" i="5" s="1"/>
  <c r="BP151" i="5" a="1"/>
  <c r="BP151" i="5" s="1"/>
  <c r="BP117" i="5" a="1"/>
  <c r="BP117" i="5" s="1"/>
  <c r="BP191" i="5" a="1"/>
  <c r="BP191" i="5" s="1"/>
  <c r="BP177" i="5" a="1"/>
  <c r="BP177" i="5" s="1"/>
  <c r="BP109" i="5" a="1"/>
  <c r="BP109" i="5" s="1"/>
  <c r="BP110" i="5" a="1"/>
  <c r="BP110" i="5" s="1"/>
  <c r="BP108" i="5" s="1" a="1"/>
  <c r="BP108" i="5" s="1"/>
  <c r="BP111" i="5" a="1"/>
  <c r="BP111" i="5" s="1"/>
  <c r="BP115" i="5" a="1"/>
  <c r="BP115" i="5" s="1"/>
  <c r="BJ380" i="5"/>
  <c r="BJ382" i="5" s="1"/>
  <c r="BI1276" i="5"/>
  <c r="BH1278" i="5"/>
  <c r="BO130" i="5"/>
  <c r="AY1008" i="5"/>
  <c r="AY1005" i="5"/>
  <c r="BI485" i="5"/>
  <c r="BI486" i="5" s="1"/>
  <c r="BE950" i="5"/>
  <c r="BF947" i="5" s="1"/>
  <c r="BE952" i="5"/>
  <c r="BF505" i="5"/>
  <c r="BF508" i="5" s="1"/>
  <c r="AH936" i="5"/>
  <c r="BE1046" i="5"/>
  <c r="BF1042" i="5" s="1"/>
  <c r="BE1048" i="5"/>
  <c r="BO1477" i="5"/>
  <c r="BO1476" i="5"/>
  <c r="BP1078" i="5" a="1"/>
  <c r="BQ103" i="5"/>
  <c r="BP1585" i="5" a="1"/>
  <c r="BP196" i="5"/>
  <c r="BQ314" i="5" a="1"/>
  <c r="BN352" i="5"/>
  <c r="BN1414" i="5"/>
  <c r="AH429" i="5"/>
  <c r="BQ93" i="5"/>
  <c r="BP351" i="5"/>
  <c r="BP1508" i="5" a="1"/>
  <c r="BP596" i="5"/>
  <c r="BP455" i="5"/>
  <c r="BP205" i="5" a="1"/>
  <c r="BP378" i="5"/>
  <c r="BJ2022" i="5" a="1"/>
  <c r="BQ2079" i="5" a="1"/>
  <c r="BQ104" i="5"/>
  <c r="BP1209" i="5" a="1"/>
  <c r="BO580" i="5" a="1"/>
  <c r="BP394" i="5"/>
  <c r="BJ403" i="5" a="1"/>
  <c r="BP332" i="5" a="1"/>
  <c r="M1368" i="5"/>
  <c r="BO1515" i="5"/>
  <c r="BQ100" i="5"/>
  <c r="BQ99" i="5"/>
  <c r="BP353" i="5"/>
  <c r="BP617" i="5" a="1"/>
  <c r="BQ98" i="5"/>
  <c r="BO606" i="5" a="1"/>
  <c r="BQ95" i="5"/>
  <c r="BQ94" i="5"/>
  <c r="BP386" i="5"/>
  <c r="BQ1879" i="5" a="1"/>
  <c r="BP1213" i="5" a="1"/>
  <c r="BP192" i="5" a="1"/>
  <c r="BF1843" i="5" a="1"/>
  <c r="BP331" i="5" a="1"/>
  <c r="AH852" i="5"/>
  <c r="BP365" i="5"/>
  <c r="BR2107" i="5"/>
  <c r="BR750" i="5" a="1"/>
  <c r="BQ1873" i="5"/>
  <c r="BQ1870" i="5"/>
  <c r="BP910" i="5" a="1"/>
  <c r="BQ101" i="5"/>
  <c r="BP372" i="5"/>
  <c r="BP800" i="5" a="1"/>
  <c r="BQ2111" i="5" a="1"/>
  <c r="O1169" i="5"/>
  <c r="O1937" i="5"/>
  <c r="O1955" i="5"/>
  <c r="O1965" i="5"/>
  <c r="BQ1634" i="5"/>
  <c r="BQ1860" i="5"/>
  <c r="BQ465" i="5"/>
  <c r="BQ1849" i="5"/>
  <c r="BQ463" i="5"/>
  <c r="BQ1572" i="5"/>
  <c r="BQ1660" i="5"/>
  <c r="BQ159" i="5"/>
  <c r="BQ75" i="5"/>
  <c r="BQ69" i="5"/>
  <c r="BQ126" i="5"/>
  <c r="BQ277" i="5"/>
  <c r="BQ220" i="5"/>
  <c r="BQ224" i="5" s="1" a="1"/>
  <c r="BQ247" i="5"/>
  <c r="BQ243" i="5"/>
  <c r="BQ268" i="5"/>
  <c r="BQ256" i="5"/>
  <c r="BQ228" i="5"/>
  <c r="BQ252" i="5"/>
  <c r="BQ264" i="5"/>
  <c r="BQ273" i="5"/>
  <c r="BQ280" i="5"/>
  <c r="BQ260" i="5"/>
  <c r="BQ300" i="5"/>
  <c r="BQ348" i="5"/>
  <c r="BQ326" i="5"/>
  <c r="BQ321" i="5"/>
  <c r="BQ325" i="5"/>
  <c r="BQ322" i="5"/>
  <c r="BQ573" i="5"/>
  <c r="BQ547" i="5"/>
  <c r="BQ577" i="5"/>
  <c r="BQ572" i="5"/>
  <c r="BQ896" i="5"/>
  <c r="BQ1081" i="5"/>
  <c r="BQ1082" i="5" s="1" a="1"/>
  <c r="BQ1153" i="5"/>
  <c r="BQ1154" i="5" s="1" a="1"/>
  <c r="BQ1077" i="5"/>
  <c r="BQ1076" i="5"/>
  <c r="BQ1072" i="5"/>
  <c r="BQ1073" i="5" s="1" a="1"/>
  <c r="BQ1063" i="5"/>
  <c r="BQ1064" i="5" s="1" a="1"/>
  <c r="BQ1174" i="5"/>
  <c r="BQ1173" i="5" s="1" a="1"/>
  <c r="BQ1185" i="5"/>
  <c r="BQ1181" i="5"/>
  <c r="BQ1177" i="5"/>
  <c r="BQ1482" i="5"/>
  <c r="BQ1447" i="5"/>
  <c r="BQ1539" i="5"/>
  <c r="BQ1456" i="5"/>
  <c r="BQ1519" i="5"/>
  <c r="BQ1520" i="5" s="1" a="1"/>
  <c r="BQ1552" i="5"/>
  <c r="BQ1471" i="5"/>
  <c r="BQ1511" i="5"/>
  <c r="BQ1512" i="5" s="1" a="1"/>
  <c r="BQ1472" i="5"/>
  <c r="BQ1531" i="5"/>
  <c r="BQ1631" i="5"/>
  <c r="BQ1557" i="5"/>
  <c r="BQ1564" i="5"/>
  <c r="BQ1645" i="5"/>
  <c r="BQ1657" i="5"/>
  <c r="BQ1698" i="5"/>
  <c r="BQ1648" i="5"/>
  <c r="BQ1857" i="5"/>
  <c r="BQ96" i="5"/>
  <c r="BP1201" i="5" a="1"/>
  <c r="BP1202" i="5" a="1"/>
  <c r="BO588" i="5" a="1"/>
  <c r="BP206" i="5" a="1"/>
  <c r="BP1178" i="5" a="1"/>
  <c r="AH838" i="5"/>
  <c r="BQ746" i="5"/>
  <c r="BP1928" i="5"/>
  <c r="N790" i="5"/>
  <c r="N788" i="5"/>
  <c r="O1987" i="5" a="1"/>
  <c r="N1204" i="5"/>
  <c r="BP622" i="5" a="1"/>
  <c r="BJ410" i="5" a="1"/>
  <c r="BP1182" i="5" a="1"/>
  <c r="BQ102" i="5"/>
  <c r="BP1789" i="5" a="1"/>
  <c r="BP1186" i="5" a="1"/>
  <c r="BQ1893" i="5"/>
  <c r="BQ97" i="5"/>
  <c r="BP1423" i="5"/>
  <c r="BP1598" i="5" a="1"/>
  <c r="BP215" i="5" a="1"/>
  <c r="BF2026" i="5" a="1"/>
  <c r="BP1172" i="5" a="1"/>
  <c r="BQ1911" i="5"/>
  <c r="BP1355" i="5"/>
  <c r="BP188" i="5" a="1"/>
  <c r="AO2001" i="5" a="1"/>
  <c r="BP448" i="5"/>
  <c r="BP490" i="5"/>
  <c r="BP592" i="5"/>
  <c r="BP216" i="5" a="1"/>
  <c r="BP1846" i="5" a="1"/>
  <c r="BQ232" i="5" a="1"/>
  <c r="BQ232" i="5" l="1"/>
  <c r="BP1846" i="5"/>
  <c r="BP216" i="5"/>
  <c r="AO2001" i="5"/>
  <c r="BP188" i="5"/>
  <c r="BP1172" i="5"/>
  <c r="BF2026" i="5"/>
  <c r="BP215" i="5"/>
  <c r="BP1598" i="5"/>
  <c r="BP1186" i="5"/>
  <c r="BP1789" i="5"/>
  <c r="BP1182" i="5"/>
  <c r="BJ410" i="5"/>
  <c r="BP622" i="5"/>
  <c r="O1987" i="5"/>
  <c r="BQ755" i="5"/>
  <c r="AH840" i="5"/>
  <c r="BP1178" i="5"/>
  <c r="BP206" i="5"/>
  <c r="BO588" i="5"/>
  <c r="BP1202" i="5"/>
  <c r="BP1201" i="5"/>
  <c r="BQ1567" i="5"/>
  <c r="BQ1558" i="5"/>
  <c r="BQ1475" i="5"/>
  <c r="BQ1512" i="5"/>
  <c r="BQ1553" i="5"/>
  <c r="BQ1520" i="5"/>
  <c r="BQ1459" i="5"/>
  <c r="BQ1542" i="5"/>
  <c r="BQ1450" i="5"/>
  <c r="BQ1485" i="5"/>
  <c r="BQ1173" i="5"/>
  <c r="BQ1064" i="5"/>
  <c r="BQ1073" i="5"/>
  <c r="BQ1154" i="5"/>
  <c r="BQ1082" i="5"/>
  <c r="BQ578" i="5"/>
  <c r="BQ574" i="5"/>
  <c r="BQ327" i="5"/>
  <c r="BQ269" i="5"/>
  <c r="BQ283" i="5"/>
  <c r="BQ274" i="5"/>
  <c r="BQ287" i="5"/>
  <c r="BQ288" i="5" s="1"/>
  <c r="BQ261" i="5"/>
  <c r="BQ257" i="5"/>
  <c r="BQ265" i="5"/>
  <c r="BQ248" i="5"/>
  <c r="BQ224" i="5"/>
  <c r="BQ129" i="5"/>
  <c r="BQ160" i="5"/>
  <c r="BQ1573" i="5"/>
  <c r="BQ470" i="5"/>
  <c r="BQ471" i="5"/>
  <c r="BQ2111" i="5"/>
  <c r="BP800" i="5"/>
  <c r="BP374" i="5"/>
  <c r="BP910" i="5"/>
  <c r="BR750" i="5"/>
  <c r="BR2116" i="5"/>
  <c r="AM853" i="5"/>
  <c r="AH854" i="5"/>
  <c r="BP331" i="5"/>
  <c r="BF1843" i="5"/>
  <c r="BP192" i="5"/>
  <c r="BP1213" i="5"/>
  <c r="BQ1879" i="5"/>
  <c r="BO606" i="5"/>
  <c r="BP617" i="5"/>
  <c r="BP332" i="5"/>
  <c r="BJ403" i="5"/>
  <c r="BO580" i="5"/>
  <c r="BP1209" i="5"/>
  <c r="BQ2079" i="5"/>
  <c r="BJ2022" i="5"/>
  <c r="BP205" i="5"/>
  <c r="BP1508" i="5"/>
  <c r="BQ105" i="5"/>
  <c r="AH430" i="5"/>
  <c r="BO354" i="5"/>
  <c r="BQ314" i="5"/>
  <c r="BP1585" i="5"/>
  <c r="BP1078" i="5"/>
  <c r="BA358" i="5"/>
  <c r="BA359" i="5" s="1"/>
  <c r="AZ361" i="5"/>
  <c r="BP1543" i="5"/>
  <c r="BJ551" i="5"/>
  <c r="BJ554" i="5" s="1"/>
  <c r="BI556" i="5"/>
  <c r="BP1262" i="5"/>
  <c r="BQ2098" i="5"/>
  <c r="BG505" i="5"/>
  <c r="BG508" i="5" s="1"/>
  <c r="BG518" i="5"/>
  <c r="BP450" i="5"/>
  <c r="AU973" i="5"/>
  <c r="BL66" i="1"/>
  <c r="BL68" i="1" s="1"/>
  <c r="BM64" i="1"/>
  <c r="AK637" i="5"/>
  <c r="AK636" i="5"/>
  <c r="BP212" i="5"/>
  <c r="BP492" i="5"/>
  <c r="BR6" i="2"/>
  <c r="BR6" i="5"/>
  <c r="BM804" i="5"/>
  <c r="BP1258" i="5"/>
  <c r="BP565" i="5"/>
  <c r="BP568" i="5" s="1"/>
  <c r="BO569" i="5"/>
  <c r="BI2180" i="5"/>
  <c r="BJ2175" i="5"/>
  <c r="BJ2178" i="5" s="1"/>
  <c r="BP767" i="5"/>
  <c r="BP541" i="5"/>
  <c r="BP552" i="5" s="1"/>
  <c r="BP542" i="5"/>
  <c r="BN296" i="5"/>
  <c r="BR3" i="5"/>
  <c r="BR4" i="1"/>
  <c r="BR3" i="2"/>
  <c r="BQ4" i="5"/>
  <c r="BQ4" i="2"/>
  <c r="BN924" i="5"/>
  <c r="BN913" i="5" s="1"/>
  <c r="BP1263" i="5"/>
  <c r="AU967" i="5"/>
  <c r="AV964" i="5" s="1"/>
  <c r="BO1263" i="5"/>
  <c r="BP284" i="5"/>
  <c r="BP291" i="5"/>
  <c r="BI412" i="5"/>
  <c r="AU986" i="5"/>
  <c r="AU983" i="5"/>
  <c r="AU984" i="5" s="1"/>
  <c r="AV981" i="5" s="1"/>
  <c r="BR5" i="5"/>
  <c r="BR5" i="2"/>
  <c r="AQ340" i="5"/>
  <c r="BQ1277" i="5"/>
  <c r="BQ1535" i="5"/>
  <c r="BI653" i="5"/>
  <c r="BJ650" i="5"/>
  <c r="BI651" i="5"/>
  <c r="BJ654" i="5" a="1"/>
  <c r="BJ654" i="5" s="1"/>
  <c r="BF950" i="5"/>
  <c r="BG947" i="5" s="1"/>
  <c r="BF952" i="5"/>
  <c r="BP528" i="5"/>
  <c r="BP529" i="5"/>
  <c r="BP530" i="5" s="1"/>
  <c r="BQ526" i="5" s="1"/>
  <c r="BR1" i="5"/>
  <c r="BR1" i="2"/>
  <c r="BQ1044" i="5"/>
  <c r="BQ1052" i="5"/>
  <c r="BQ1839" i="5" a="1"/>
  <c r="BQ1839" i="5" s="1"/>
  <c r="BQ1663" i="5" a="1"/>
  <c r="BQ1663" i="5" s="1"/>
  <c r="BQ1654" i="5" a="1"/>
  <c r="BQ1654" i="5" s="1"/>
  <c r="BQ1594" i="5" a="1"/>
  <c r="BQ1594" i="5" s="1"/>
  <c r="BQ1580" i="5" a="1"/>
  <c r="BQ1580" i="5" s="1"/>
  <c r="BQ1581" i="5" s="1"/>
  <c r="BQ1788" i="5" a="1"/>
  <c r="BQ1788" i="5" s="1"/>
  <c r="BQ1597" i="5" a="1"/>
  <c r="BQ1597" i="5" s="1"/>
  <c r="BQ1584" i="5" a="1"/>
  <c r="BQ1584" i="5" s="1"/>
  <c r="BQ1642" i="5" a="1"/>
  <c r="BQ1642" i="5" s="1"/>
  <c r="BQ1507" i="5" a="1"/>
  <c r="BQ1507" i="5" s="1"/>
  <c r="BQ1592" i="5" a="1"/>
  <c r="BQ1592" i="5" s="1"/>
  <c r="BQ1593" i="5" s="1"/>
  <c r="BQ1499" i="5" a="1"/>
  <c r="BQ1499" i="5" s="1"/>
  <c r="BQ1500" i="5" s="1"/>
  <c r="BQ1208" i="5" a="1"/>
  <c r="BQ1208" i="5" s="1"/>
  <c r="BQ1219" i="5" a="1"/>
  <c r="BQ1219" i="5" s="1"/>
  <c r="BQ1212" i="5" a="1"/>
  <c r="BQ1212" i="5" s="1"/>
  <c r="BQ911" i="5" a="1"/>
  <c r="BQ911" i="5" s="1"/>
  <c r="BQ801" i="5" a="1"/>
  <c r="BQ801" i="5" s="1"/>
  <c r="BQ635" i="5" a="1"/>
  <c r="BQ635" i="5" s="1"/>
  <c r="BQ620" i="5" a="1"/>
  <c r="BQ620" i="5" s="1"/>
  <c r="BQ591" i="5" a="1"/>
  <c r="BQ591" i="5" s="1"/>
  <c r="BQ621" i="5" a="1"/>
  <c r="BQ621" i="5" s="1"/>
  <c r="BQ610" i="5" a="1"/>
  <c r="BQ610" i="5" s="1"/>
  <c r="BQ611" i="5" a="1"/>
  <c r="BQ611" i="5" s="1"/>
  <c r="BQ595" i="5" a="1"/>
  <c r="BQ595" i="5" s="1"/>
  <c r="BQ628" i="5" a="1"/>
  <c r="BQ628" i="5" s="1"/>
  <c r="BQ629" i="5" s="1"/>
  <c r="BQ612" i="5" a="1"/>
  <c r="BQ612" i="5" s="1"/>
  <c r="BQ661" i="5" a="1"/>
  <c r="BQ661" i="5" s="1"/>
  <c r="BQ616" i="5" a="1"/>
  <c r="BQ616" i="5" s="1"/>
  <c r="BQ603" i="5" a="1"/>
  <c r="BQ603" i="5" s="1"/>
  <c r="BQ604" i="5" a="1"/>
  <c r="BQ604" i="5" s="1"/>
  <c r="BQ605" i="5" a="1"/>
  <c r="BQ605" i="5" s="1"/>
  <c r="BQ587" i="5" a="1"/>
  <c r="BQ587" i="5" s="1"/>
  <c r="BQ532" i="5"/>
  <c r="BQ652" i="5" a="1"/>
  <c r="BQ652" i="5" s="1"/>
  <c r="BQ491" i="5" a="1"/>
  <c r="BQ491" i="5" s="1"/>
  <c r="BQ544" i="5"/>
  <c r="BQ449" i="5" a="1"/>
  <c r="BQ449" i="5" s="1"/>
  <c r="BQ454" i="5" a="1"/>
  <c r="BQ454" i="5" s="1"/>
  <c r="BQ409" i="5" a="1"/>
  <c r="BQ409" i="5" s="1"/>
  <c r="BQ395" i="5" a="1"/>
  <c r="BQ395" i="5" s="1"/>
  <c r="BQ402" i="5" a="1"/>
  <c r="BQ402" i="5" s="1"/>
  <c r="BQ366" i="5" a="1"/>
  <c r="BQ366" i="5" s="1"/>
  <c r="BQ417" i="5" a="1"/>
  <c r="BQ417" i="5" s="1"/>
  <c r="BQ373" i="5" a="1"/>
  <c r="BQ373" i="5" s="1"/>
  <c r="BQ379" i="5" a="1"/>
  <c r="BQ379" i="5" s="1"/>
  <c r="BQ347" i="5" a="1"/>
  <c r="BQ347" i="5" s="1"/>
  <c r="BQ191" i="5" a="1"/>
  <c r="BQ191" i="5" s="1"/>
  <c r="BQ177" i="5" a="1"/>
  <c r="BQ177" i="5" s="1"/>
  <c r="BQ180" i="5" a="1"/>
  <c r="BQ180" i="5" s="1"/>
  <c r="BQ187" i="5" a="1"/>
  <c r="BQ187" i="5" s="1"/>
  <c r="BQ211" i="5" a="1"/>
  <c r="BQ211" i="5" s="1"/>
  <c r="BQ201" i="5" a="1"/>
  <c r="BQ201" i="5" s="1"/>
  <c r="BQ195" i="5" a="1"/>
  <c r="BQ195" i="5" s="1"/>
  <c r="BQ387" i="5" a="1"/>
  <c r="BQ387" i="5" s="1"/>
  <c r="BQ210" i="5" a="1"/>
  <c r="BQ210" i="5" s="1"/>
  <c r="BQ200" i="5" a="1"/>
  <c r="BQ200" i="5" s="1"/>
  <c r="BQ167" i="5" a="1"/>
  <c r="BQ167" i="5" s="1"/>
  <c r="BQ168" i="5" s="1"/>
  <c r="BQ109" i="5" a="1"/>
  <c r="BQ109" i="5" s="1"/>
  <c r="BQ110" i="5" a="1"/>
  <c r="BQ110" i="5" s="1"/>
  <c r="BQ108" i="5" s="1" a="1"/>
  <c r="BQ108" i="5" s="1"/>
  <c r="BQ174" i="5" a="1"/>
  <c r="BQ174" i="5" s="1"/>
  <c r="BQ163" i="5" a="1"/>
  <c r="BQ163" i="5" s="1"/>
  <c r="BQ111" i="5" a="1"/>
  <c r="BQ111" i="5" s="1"/>
  <c r="BQ171" i="5" a="1"/>
  <c r="BQ171" i="5" s="1"/>
  <c r="BQ115" i="5" a="1"/>
  <c r="BQ115" i="5" s="1"/>
  <c r="BQ116" i="5" a="1"/>
  <c r="BQ116" i="5" s="1"/>
  <c r="BQ114" i="5" s="1" a="1"/>
  <c r="BQ114" i="5" s="1"/>
  <c r="BQ155" i="5" a="1"/>
  <c r="BQ155" i="5" s="1"/>
  <c r="BQ151" i="5" a="1"/>
  <c r="BQ151" i="5" s="1"/>
  <c r="BQ117" i="5" a="1"/>
  <c r="BQ117" i="5" s="1"/>
  <c r="BJ388" i="5"/>
  <c r="BJ390" i="5" s="1"/>
  <c r="BJ1291" i="5"/>
  <c r="BI1293" i="5"/>
  <c r="BM553" i="5"/>
  <c r="AN897" i="5"/>
  <c r="AO894" i="5" s="1"/>
  <c r="BO1203" i="5"/>
  <c r="BO1205" i="5" s="1"/>
  <c r="BP288" i="5"/>
  <c r="BI494" i="5"/>
  <c r="BI496" i="5" s="1"/>
  <c r="BI1442" i="5"/>
  <c r="BI1437" i="5" s="1"/>
  <c r="BI1438" i="5" s="1"/>
  <c r="BJ1441" i="5"/>
  <c r="BJ485" i="5"/>
  <c r="BR8" i="5"/>
  <c r="BR8" i="2"/>
  <c r="BR9" i="1"/>
  <c r="BR9" i="5" s="1"/>
  <c r="BS8" i="1"/>
  <c r="BS2" i="5"/>
  <c r="BS5" i="1"/>
  <c r="BS6" i="1" s="1"/>
  <c r="BS1" i="1"/>
  <c r="BT2" i="1"/>
  <c r="BS3" i="1"/>
  <c r="BS2" i="2"/>
  <c r="BI2097" i="5"/>
  <c r="BH2099" i="5"/>
  <c r="BQ416" i="5"/>
  <c r="AR334" i="5"/>
  <c r="BO539" i="5"/>
  <c r="BO543" i="5" s="1"/>
  <c r="BN548" i="5"/>
  <c r="BF1026" i="5"/>
  <c r="BG1022" i="5" s="1"/>
  <c r="BF1028" i="5"/>
  <c r="BO806" i="5"/>
  <c r="BO809" i="5"/>
  <c r="AY1013" i="5"/>
  <c r="BQ1867" i="5" a="1"/>
  <c r="BQ1867" i="5" s="1"/>
  <c r="BR1638" i="5"/>
  <c r="BR1639" i="5" s="1"/>
  <c r="BR1534" i="5"/>
  <c r="BR1417" i="5"/>
  <c r="BR1418" i="5" s="1"/>
  <c r="BR1420" i="5" s="1"/>
  <c r="BR1427" i="5"/>
  <c r="BR1428" i="5" s="1"/>
  <c r="BR1430" i="5" s="1"/>
  <c r="BR1234" i="5"/>
  <c r="BR1235" i="5" s="1"/>
  <c r="BR1252" i="5"/>
  <c r="BR764" i="5"/>
  <c r="BR756" i="5"/>
  <c r="BR757" i="5"/>
  <c r="BR758" i="5"/>
  <c r="BR759" i="5"/>
  <c r="BR760" i="5"/>
  <c r="BR761" i="5"/>
  <c r="BR762" i="5"/>
  <c r="BR763" i="5"/>
  <c r="BR184" i="5"/>
  <c r="BR134" i="5"/>
  <c r="BR135" i="5" s="1"/>
  <c r="BR139" i="5"/>
  <c r="BR140" i="5" s="1"/>
  <c r="BS144" i="5"/>
  <c r="BS145" i="5" s="1"/>
  <c r="BR122" i="5"/>
  <c r="BR123" i="5" s="1"/>
  <c r="BR148" i="5"/>
  <c r="BR1045" i="5"/>
  <c r="BR2091" i="5"/>
  <c r="BR2094" i="5" s="1"/>
  <c r="BR1285" i="5"/>
  <c r="BR1288" i="5" s="1"/>
  <c r="BR1270" i="5"/>
  <c r="BR1273" i="5" s="1"/>
  <c r="BO1220" i="5"/>
  <c r="BM920" i="5"/>
  <c r="BM914" i="5"/>
  <c r="BF512" i="5"/>
  <c r="BF515" i="5" s="1"/>
  <c r="BE519" i="5"/>
  <c r="BP773" i="5"/>
  <c r="BJ674" i="5"/>
  <c r="AY1011" i="5"/>
  <c r="AZ1004" i="5"/>
  <c r="AH2249" i="5"/>
  <c r="AG2203" i="5"/>
  <c r="AG2193" i="5"/>
  <c r="AH2190" i="5" s="1"/>
  <c r="BI2212" i="5"/>
  <c r="BI2215" i="5" s="1"/>
  <c r="BH2217" i="5"/>
  <c r="BD1387" i="5"/>
  <c r="BD1370" i="5"/>
  <c r="BO1228" i="5"/>
  <c r="BI398" i="5"/>
  <c r="BJ396" i="5"/>
  <c r="BP1451" i="5"/>
  <c r="BP1452" i="5"/>
  <c r="BP1226" i="5"/>
  <c r="BP1223" i="5"/>
  <c r="BP1227" i="5" s="1"/>
  <c r="BP1051" i="5"/>
  <c r="BP1237" i="5"/>
  <c r="BE1365" i="5"/>
  <c r="AT992" i="5"/>
  <c r="AU992" i="5"/>
  <c r="BP1460" i="5"/>
  <c r="BP1461" i="5"/>
  <c r="BJ405" i="5"/>
  <c r="BO919" i="5"/>
  <c r="BO916" i="5"/>
  <c r="BO923" i="5"/>
  <c r="AY1006" i="5"/>
  <c r="AZ1002" i="5" s="1"/>
  <c r="BN810" i="5"/>
  <c r="BN803" i="5" s="1"/>
  <c r="BS1401" i="5"/>
  <c r="BR1400" i="5"/>
  <c r="BR1402" i="5"/>
  <c r="BP1245" i="5"/>
  <c r="BO2112" i="5"/>
  <c r="BN2113" i="5"/>
  <c r="BP130" i="5"/>
  <c r="BP2081" i="5"/>
  <c r="BJ1276" i="5"/>
  <c r="BI1278" i="5"/>
  <c r="BF1046" i="5"/>
  <c r="BG1042" i="5" s="1"/>
  <c r="BF1048" i="5"/>
  <c r="AG2159" i="5"/>
  <c r="AH2156" i="5" s="1"/>
  <c r="BQ1243" i="5"/>
  <c r="BQ1240" i="5"/>
  <c r="BQ1244" i="5" s="1"/>
  <c r="BQ1403" i="5"/>
  <c r="BD1395" i="5"/>
  <c r="BD1397" i="5" s="1"/>
  <c r="BD1366" i="5"/>
  <c r="BD1386" i="5" s="1"/>
  <c r="BD1390" i="5" s="1"/>
  <c r="BJ436" i="5"/>
  <c r="BJ438" i="5" s="1"/>
  <c r="AH663" i="5"/>
  <c r="BT788" i="5"/>
  <c r="BS790" i="5"/>
  <c r="BP1477" i="5"/>
  <c r="BP1476" i="5"/>
  <c r="AH933" i="5"/>
  <c r="BP202" i="5"/>
  <c r="AN883" i="5"/>
  <c r="AO881" i="5" s="1"/>
  <c r="AO885" i="5" s="1"/>
  <c r="AN2127" i="5"/>
  <c r="AZ1382" i="5"/>
  <c r="AZ1396" i="5" s="1"/>
  <c r="BO752" i="5"/>
  <c r="BP741" i="5"/>
  <c r="BQ739" i="5"/>
  <c r="BO47" i="1"/>
  <c r="BN48" i="1"/>
  <c r="BN53" i="1" s="1"/>
  <c r="BP1486" i="5"/>
  <c r="BP1487" i="5"/>
  <c r="BP772" i="5"/>
  <c r="BO774" i="5"/>
  <c r="BP751" i="5" s="1"/>
  <c r="BA1388" i="5"/>
  <c r="BA1378" i="5"/>
  <c r="BO295" i="5"/>
  <c r="BO292" i="5"/>
  <c r="BN357" i="5"/>
  <c r="BQ1261" i="5"/>
  <c r="BQ1255" i="5"/>
  <c r="BF518" i="5"/>
  <c r="BK380" i="5"/>
  <c r="BP613" i="5"/>
  <c r="BI444" i="5"/>
  <c r="BJ442" i="5"/>
  <c r="BH496" i="5"/>
  <c r="AG822" i="5"/>
  <c r="AH818" i="5" s="1"/>
  <c r="BJ472" i="5"/>
  <c r="BJ473" i="5" s="1"/>
  <c r="AY1381" i="5"/>
  <c r="AY1389" i="5" s="1"/>
  <c r="BB1375" i="5"/>
  <c r="BB1376" i="5"/>
  <c r="BC1373" i="5" s="1"/>
  <c r="BB1374" i="5"/>
  <c r="BQ1292" i="5"/>
  <c r="BR1292" i="5" s="1"/>
  <c r="BJ367" i="5"/>
  <c r="BP1568" i="5"/>
  <c r="BQ331" i="5" a="1"/>
  <c r="BQ596" i="5"/>
  <c r="BQ205" i="5" a="1"/>
  <c r="BQ1423" i="5"/>
  <c r="BR99" i="5"/>
  <c r="BQ1508" i="5" a="1"/>
  <c r="BR1879" i="5" a="1"/>
  <c r="BQ1355" i="5"/>
  <c r="BR95" i="5"/>
  <c r="BR94" i="5"/>
  <c r="BP606" i="5" a="1"/>
  <c r="BR97" i="5"/>
  <c r="BQ1178" i="5" a="1"/>
  <c r="BR2111" i="5" a="1"/>
  <c r="BK403" i="5" a="1"/>
  <c r="BR159" i="5"/>
  <c r="BR1634" i="5"/>
  <c r="BR1572" i="5"/>
  <c r="BR1660" i="5"/>
  <c r="BR1860" i="5"/>
  <c r="BR465" i="5"/>
  <c r="BR1849" i="5"/>
  <c r="BR463" i="5"/>
  <c r="BR75" i="5"/>
  <c r="BR69" i="5"/>
  <c r="BR126" i="5"/>
  <c r="BR277" i="5"/>
  <c r="BR220" i="5"/>
  <c r="BR224" i="5" s="1" a="1"/>
  <c r="BR247" i="5"/>
  <c r="BR243" i="5"/>
  <c r="BR268" i="5"/>
  <c r="BR256" i="5"/>
  <c r="BR228" i="5"/>
  <c r="BR252" i="5"/>
  <c r="BR264" i="5"/>
  <c r="BR273" i="5"/>
  <c r="BR280" i="5"/>
  <c r="BR260" i="5"/>
  <c r="BR300" i="5"/>
  <c r="BR348" i="5"/>
  <c r="BR326" i="5"/>
  <c r="BR321" i="5"/>
  <c r="BR325" i="5"/>
  <c r="BR322" i="5"/>
  <c r="BR573" i="5"/>
  <c r="BR547" i="5"/>
  <c r="BR577" i="5"/>
  <c r="BR572" i="5"/>
  <c r="BR896" i="5"/>
  <c r="BR1063" i="5"/>
  <c r="BR1064" i="5" s="1" a="1"/>
  <c r="BR1081" i="5"/>
  <c r="BR1082" i="5" s="1" a="1"/>
  <c r="BR1077" i="5"/>
  <c r="BR1076" i="5"/>
  <c r="BR1072" i="5"/>
  <c r="BR1073" i="5" s="1" a="1"/>
  <c r="BR1153" i="5"/>
  <c r="BR1154" i="5" s="1" a="1"/>
  <c r="BR1174" i="5"/>
  <c r="BR1173" i="5" s="1" a="1"/>
  <c r="BR1185" i="5"/>
  <c r="BR1181" i="5"/>
  <c r="BR1177" i="5"/>
  <c r="BR1456" i="5"/>
  <c r="BR1471" i="5"/>
  <c r="BR1447" i="5"/>
  <c r="BR1519" i="5"/>
  <c r="BR1520" i="5" s="1" a="1"/>
  <c r="BR1472" i="5"/>
  <c r="BR1482" i="5"/>
  <c r="BR1539" i="5"/>
  <c r="BR1511" i="5"/>
  <c r="BR1512" i="5" s="1" a="1"/>
  <c r="BR1564" i="5"/>
  <c r="BR1645" i="5"/>
  <c r="BR1531" i="5"/>
  <c r="BR1552" i="5"/>
  <c r="BR1631" i="5"/>
  <c r="BR1557" i="5"/>
  <c r="BR1657" i="5"/>
  <c r="BR1698" i="5"/>
  <c r="BR1648" i="5"/>
  <c r="BR1857" i="5"/>
  <c r="BP588" i="5" a="1"/>
  <c r="BQ490" i="5"/>
  <c r="BR100" i="5"/>
  <c r="BQ1182" i="5" a="1"/>
  <c r="BR1873" i="5"/>
  <c r="BR1870" i="5"/>
  <c r="BQ448" i="5"/>
  <c r="BR101" i="5"/>
  <c r="BQ910" i="5" a="1"/>
  <c r="BQ1186" i="5" a="1"/>
  <c r="BQ1209" i="5" a="1"/>
  <c r="BQ617" i="5" a="1"/>
  <c r="BR96" i="5"/>
  <c r="AE1808" i="5" a="1"/>
  <c r="O1173" i="5"/>
  <c r="BR2079" i="5" a="1"/>
  <c r="BS2107" i="5"/>
  <c r="BS750" i="5" a="1"/>
  <c r="BQ378" i="5"/>
  <c r="BK2022" i="5" a="1"/>
  <c r="BQ1213" i="5" a="1"/>
  <c r="BR746" i="5"/>
  <c r="BR102" i="5"/>
  <c r="BG2026" i="5" a="1"/>
  <c r="BQ1078" i="5" a="1"/>
  <c r="BQ800" i="5" a="1"/>
  <c r="BQ1201" i="5" a="1"/>
  <c r="BQ394" i="5"/>
  <c r="BR1893" i="5"/>
  <c r="BP580" i="5" a="1"/>
  <c r="BO352" i="5"/>
  <c r="BO1414" i="5"/>
  <c r="AV1980" i="5" a="1"/>
  <c r="BQ386" i="5"/>
  <c r="BR1911" i="5"/>
  <c r="BQ1202" i="5" a="1"/>
  <c r="BQ188" i="5" a="1"/>
  <c r="BQ365" i="5"/>
  <c r="BQ353" i="5"/>
  <c r="BG1843" i="5" a="1"/>
  <c r="BQ216" i="5" a="1"/>
  <c r="BQ372" i="5"/>
  <c r="BR103" i="5"/>
  <c r="BR314" i="5" a="1"/>
  <c r="BQ592" i="5"/>
  <c r="BQ206" i="5" a="1"/>
  <c r="BQ351" i="5"/>
  <c r="BR98" i="5"/>
  <c r="N519" i="5"/>
  <c r="BQ1789" i="5" a="1"/>
  <c r="BQ622" i="5" a="1"/>
  <c r="BQ196" i="5"/>
  <c r="BR93" i="5"/>
  <c r="BP1515" i="5"/>
  <c r="BQ192" i="5" a="1"/>
  <c r="BK410" i="5" a="1"/>
  <c r="BQ332" i="5" a="1"/>
  <c r="BQ1598" i="5" a="1"/>
  <c r="BQ455" i="5"/>
  <c r="BQ1846" i="5" a="1"/>
  <c r="BQ1928" i="5"/>
  <c r="BQ1585" i="5" a="1"/>
  <c r="BQ215" i="5" a="1"/>
  <c r="BR104" i="5"/>
  <c r="AN2125" i="5" a="1"/>
  <c r="BR232" i="5" a="1"/>
  <c r="BR232" i="5" l="1"/>
  <c r="AN2125" i="5"/>
  <c r="BQ215" i="5"/>
  <c r="BQ1585" i="5"/>
  <c r="BQ1846" i="5"/>
  <c r="BQ1598" i="5"/>
  <c r="BQ332" i="5"/>
  <c r="BK410" i="5"/>
  <c r="BQ192" i="5"/>
  <c r="BR105" i="5"/>
  <c r="BQ622" i="5"/>
  <c r="BQ1789" i="5"/>
  <c r="BQ206" i="5"/>
  <c r="BR314" i="5"/>
  <c r="BQ374" i="5"/>
  <c r="BQ216" i="5"/>
  <c r="BG1843" i="5"/>
  <c r="BQ188" i="5"/>
  <c r="BQ1202" i="5"/>
  <c r="AV1980" i="5"/>
  <c r="BP354" i="5"/>
  <c r="BP580" i="5"/>
  <c r="BQ1201" i="5"/>
  <c r="BQ1203" i="5" s="1"/>
  <c r="BQ1205" i="5" s="1"/>
  <c r="BQ800" i="5"/>
  <c r="BQ1078" i="5"/>
  <c r="BG2026" i="5"/>
  <c r="BR755" i="5"/>
  <c r="BQ1213" i="5"/>
  <c r="BK2022" i="5"/>
  <c r="BS750" i="5"/>
  <c r="BS2116" i="5"/>
  <c r="BR2079" i="5"/>
  <c r="AE1808" i="5"/>
  <c r="BQ617" i="5"/>
  <c r="BQ1209" i="5"/>
  <c r="BQ1186" i="5"/>
  <c r="BQ910" i="5"/>
  <c r="BQ1182" i="5"/>
  <c r="BP588" i="5"/>
  <c r="BR1558" i="5"/>
  <c r="BR1553" i="5"/>
  <c r="BR1567" i="5"/>
  <c r="BR1512" i="5"/>
  <c r="BR1542" i="5"/>
  <c r="BR1485" i="5"/>
  <c r="BR1475" i="5"/>
  <c r="BR1520" i="5"/>
  <c r="BR1450" i="5"/>
  <c r="BR1459" i="5"/>
  <c r="BR1173" i="5"/>
  <c r="BR1154" i="5"/>
  <c r="BR1073" i="5"/>
  <c r="BR1082" i="5"/>
  <c r="BR1064" i="5"/>
  <c r="BR578" i="5"/>
  <c r="BR574" i="5"/>
  <c r="BR327" i="5"/>
  <c r="BR269" i="5"/>
  <c r="BR283" i="5"/>
  <c r="BR274" i="5"/>
  <c r="BR287" i="5"/>
  <c r="BR288" i="5" s="1"/>
  <c r="BR261" i="5"/>
  <c r="BR257" i="5"/>
  <c r="BR265" i="5"/>
  <c r="BR248" i="5"/>
  <c r="BR224" i="5"/>
  <c r="BR129" i="5"/>
  <c r="BR470" i="5"/>
  <c r="BR471" i="5"/>
  <c r="BR1573" i="5"/>
  <c r="BR160" i="5"/>
  <c r="BK403" i="5"/>
  <c r="BR2111" i="5"/>
  <c r="BQ1178" i="5"/>
  <c r="BP606" i="5"/>
  <c r="BR1879" i="5"/>
  <c r="BQ1508" i="5"/>
  <c r="BQ205" i="5"/>
  <c r="BQ331" i="5"/>
  <c r="AV986" i="5"/>
  <c r="AV983" i="5"/>
  <c r="BS6" i="2"/>
  <c r="BS6" i="5"/>
  <c r="BS989" i="5" s="1"/>
  <c r="BQ741" i="5"/>
  <c r="BR739" i="5"/>
  <c r="BU788" i="5"/>
  <c r="BT790" i="5"/>
  <c r="BQ1245" i="5"/>
  <c r="BN804" i="5"/>
  <c r="BR1261" i="5"/>
  <c r="BR1255" i="5"/>
  <c r="BN553" i="5"/>
  <c r="BK485" i="5"/>
  <c r="BK486" i="5"/>
  <c r="BQ212" i="5"/>
  <c r="BB358" i="5"/>
  <c r="BB359" i="5" s="1"/>
  <c r="BQ1543" i="5"/>
  <c r="BJ444" i="5"/>
  <c r="BK442" i="5"/>
  <c r="BP752" i="5"/>
  <c r="AO882" i="5"/>
  <c r="AH2161" i="5"/>
  <c r="AZ1008" i="5"/>
  <c r="AZ1005" i="5"/>
  <c r="BK674" i="5"/>
  <c r="BR1243" i="5"/>
  <c r="BR1240" i="5"/>
  <c r="BP539" i="5"/>
  <c r="BP543" i="5" s="1"/>
  <c r="BO548" i="5"/>
  <c r="BQ613" i="5"/>
  <c r="BG950" i="5"/>
  <c r="BH947" i="5" s="1"/>
  <c r="BG952" i="5"/>
  <c r="BQ1461" i="5"/>
  <c r="BQ1460" i="5"/>
  <c r="BJ412" i="5"/>
  <c r="BQ772" i="5"/>
  <c r="BP774" i="5"/>
  <c r="AS330" i="5"/>
  <c r="AR335" i="5"/>
  <c r="AR337" i="5"/>
  <c r="AR338" i="5"/>
  <c r="BK1441" i="5"/>
  <c r="BJ1442" i="5"/>
  <c r="BJ1437" i="5" s="1"/>
  <c r="BJ1438" i="5" s="1"/>
  <c r="BQ450" i="5"/>
  <c r="BK2175" i="5"/>
  <c r="BK2178" i="5" s="1"/>
  <c r="BJ2180" i="5"/>
  <c r="BQ130" i="5"/>
  <c r="AH934" i="5"/>
  <c r="AI932" i="5" s="1"/>
  <c r="BG1046" i="5"/>
  <c r="BH1042" i="5" s="1"/>
  <c r="BG1048" i="5"/>
  <c r="BO924" i="5"/>
  <c r="BO913" i="5" s="1"/>
  <c r="BJ398" i="5"/>
  <c r="BK396" i="5"/>
  <c r="BJ2097" i="5"/>
  <c r="BI2099" i="5"/>
  <c r="BQ541" i="5"/>
  <c r="BQ552" i="5" s="1"/>
  <c r="BQ542" i="5"/>
  <c r="BJ653" i="5"/>
  <c r="BJ651" i="5" s="1"/>
  <c r="BK650" i="5"/>
  <c r="BK654" i="5" a="1"/>
  <c r="BK654" i="5" s="1"/>
  <c r="BP295" i="5"/>
  <c r="BP292" i="5"/>
  <c r="BG512" i="5"/>
  <c r="BG515" i="5" s="1"/>
  <c r="BF519" i="5"/>
  <c r="BR1535" i="5"/>
  <c r="BQ492" i="5"/>
  <c r="BH505" i="5"/>
  <c r="BH508" i="5" s="1"/>
  <c r="BH518" i="5" s="1"/>
  <c r="BO357" i="5"/>
  <c r="BL380" i="5"/>
  <c r="BL382" i="5" s="1"/>
  <c r="BK1276" i="5"/>
  <c r="BJ1278" i="5"/>
  <c r="BJ494" i="5"/>
  <c r="BJ496" i="5"/>
  <c r="BQ565" i="5"/>
  <c r="BQ568" i="5" s="1"/>
  <c r="BP569" i="5"/>
  <c r="BR2098" i="5"/>
  <c r="AI427" i="5"/>
  <c r="AH432" i="5"/>
  <c r="BQ1476" i="5"/>
  <c r="BQ1477" i="5"/>
  <c r="BQ1258" i="5"/>
  <c r="BK367" i="5"/>
  <c r="BK369" i="5" s="1"/>
  <c r="BK382" i="5"/>
  <c r="BS3" i="5"/>
  <c r="BS3" i="2"/>
  <c r="BS4" i="1"/>
  <c r="BQ528" i="5"/>
  <c r="BQ529" i="5"/>
  <c r="BQ530" i="5" s="1"/>
  <c r="BR526" i="5" s="1"/>
  <c r="BI655" i="5"/>
  <c r="AV969" i="5"/>
  <c r="AV967" i="5"/>
  <c r="AW964" i="5" s="1"/>
  <c r="AV966" i="5"/>
  <c r="BQ1262" i="5"/>
  <c r="AI851" i="5"/>
  <c r="AH856" i="5"/>
  <c r="BS1" i="5"/>
  <c r="BS1" i="2"/>
  <c r="BJ369" i="5"/>
  <c r="BP47" i="1"/>
  <c r="BO48" i="1"/>
  <c r="BO53" i="1" s="1"/>
  <c r="BT2" i="5"/>
  <c r="BU2" i="1"/>
  <c r="BT5" i="1"/>
  <c r="BT1" i="1"/>
  <c r="BT3" i="1"/>
  <c r="BT2" i="2"/>
  <c r="BT6" i="1"/>
  <c r="BQ1568" i="5"/>
  <c r="BN920" i="5"/>
  <c r="BN914" i="5"/>
  <c r="BK551" i="5"/>
  <c r="BK554" i="5" s="1"/>
  <c r="BJ556" i="5"/>
  <c r="BP1203" i="5"/>
  <c r="AI659" i="5"/>
  <c r="AH664" i="5"/>
  <c r="AH666" i="5"/>
  <c r="BJ2212" i="5"/>
  <c r="BJ2215" i="5" s="1"/>
  <c r="BI2217" i="5"/>
  <c r="BS5" i="2"/>
  <c r="BS5" i="5"/>
  <c r="BQ1051" i="5"/>
  <c r="BC1376" i="5"/>
  <c r="BD1373" i="5" s="1"/>
  <c r="BC1375" i="5"/>
  <c r="BC1374" i="5"/>
  <c r="BP2112" i="5"/>
  <c r="BO2113" i="5"/>
  <c r="AH2195" i="5"/>
  <c r="BS1638" i="5"/>
  <c r="BS1639" i="5" s="1"/>
  <c r="BS1534" i="5"/>
  <c r="BS1417" i="5"/>
  <c r="BS1418" i="5" s="1"/>
  <c r="BS1420" i="5" s="1"/>
  <c r="BS1427" i="5"/>
  <c r="BS1428" i="5" s="1"/>
  <c r="BS1430" i="5" s="1"/>
  <c r="BS1252" i="5"/>
  <c r="BS1234" i="5"/>
  <c r="BS1235" i="5" s="1"/>
  <c r="BS757" i="5"/>
  <c r="BS758" i="5"/>
  <c r="BS759" i="5"/>
  <c r="BS760" i="5"/>
  <c r="BS761" i="5"/>
  <c r="BS762" i="5"/>
  <c r="BS763" i="5"/>
  <c r="BS764" i="5"/>
  <c r="BS756" i="5"/>
  <c r="BS184" i="5"/>
  <c r="BS134" i="5"/>
  <c r="BS135" i="5" s="1"/>
  <c r="BS139" i="5"/>
  <c r="BS140" i="5" s="1"/>
  <c r="BT144" i="5"/>
  <c r="BT145" i="5" s="1"/>
  <c r="BS122" i="5"/>
  <c r="BS123" i="5" s="1"/>
  <c r="BS148" i="5"/>
  <c r="BS1270" i="5"/>
  <c r="BS1273" i="5" s="1"/>
  <c r="BS1045" i="5"/>
  <c r="BS2091" i="5"/>
  <c r="BS2094" i="5" s="1"/>
  <c r="BS1285" i="5"/>
  <c r="BS1288" i="5" s="1"/>
  <c r="BQ1226" i="5"/>
  <c r="BQ1223" i="5"/>
  <c r="BQ1227" i="5" s="1"/>
  <c r="BR1277" i="5"/>
  <c r="BQ2081" i="5"/>
  <c r="BP916" i="5"/>
  <c r="BP919" i="5"/>
  <c r="BP923" i="5"/>
  <c r="BB1388" i="5"/>
  <c r="BB1378" i="5"/>
  <c r="BK438" i="5"/>
  <c r="BK436" i="5"/>
  <c r="BE1362" i="5"/>
  <c r="BE1367" i="5"/>
  <c r="BE1368" i="5"/>
  <c r="BF1365" i="5" s="1"/>
  <c r="BR1044" i="5"/>
  <c r="BR1052" i="5"/>
  <c r="BS8" i="2"/>
  <c r="BS9" i="1"/>
  <c r="BS9" i="5" s="1"/>
  <c r="BS8" i="5"/>
  <c r="BT8" i="1"/>
  <c r="AO899" i="5"/>
  <c r="AO895" i="5"/>
  <c r="BR416" i="5"/>
  <c r="BQ284" i="5"/>
  <c r="BQ291" i="5"/>
  <c r="AH2246" i="5"/>
  <c r="BO810" i="5"/>
  <c r="BO803" i="5" s="1"/>
  <c r="BR1867" i="5" a="1"/>
  <c r="BR1867" i="5" s="1"/>
  <c r="BR4" i="2"/>
  <c r="BR4" i="5"/>
  <c r="BP806" i="5"/>
  <c r="BP809" i="5"/>
  <c r="BO296" i="5"/>
  <c r="AZ1381" i="5"/>
  <c r="AZ1389" i="5" s="1"/>
  <c r="BR1839" i="5" a="1"/>
  <c r="BR1839" i="5" s="1"/>
  <c r="BR1663" i="5" a="1"/>
  <c r="BR1663" i="5" s="1"/>
  <c r="BR1654" i="5" a="1"/>
  <c r="BR1654" i="5" s="1"/>
  <c r="BR1642" i="5" a="1"/>
  <c r="BR1642" i="5" s="1"/>
  <c r="BR1597" i="5" a="1"/>
  <c r="BR1597" i="5" s="1"/>
  <c r="BR1788" i="5" a="1"/>
  <c r="BR1788" i="5" s="1"/>
  <c r="BR1584" i="5" a="1"/>
  <c r="BR1584" i="5" s="1"/>
  <c r="BR1592" i="5" a="1"/>
  <c r="BR1592" i="5" s="1"/>
  <c r="BR1593" i="5" s="1"/>
  <c r="BR1580" i="5" a="1"/>
  <c r="BR1580" i="5" s="1"/>
  <c r="BR1581" i="5" s="1"/>
  <c r="BR1594" i="5" a="1"/>
  <c r="BR1594" i="5" s="1"/>
  <c r="BR1507" i="5" a="1"/>
  <c r="BR1507" i="5" s="1"/>
  <c r="BR1499" i="5" a="1"/>
  <c r="BR1499" i="5" s="1"/>
  <c r="BR1500" i="5" s="1"/>
  <c r="BR1208" i="5" a="1"/>
  <c r="BR1208" i="5" s="1"/>
  <c r="BR1219" i="5" a="1"/>
  <c r="BR1219" i="5" s="1"/>
  <c r="BR1212" i="5" a="1"/>
  <c r="BR1212" i="5" s="1"/>
  <c r="BR911" i="5" a="1"/>
  <c r="BR911" i="5" s="1"/>
  <c r="BR801" i="5" a="1"/>
  <c r="BR801" i="5" s="1"/>
  <c r="BR635" i="5" a="1"/>
  <c r="BR635" i="5" s="1"/>
  <c r="BR661" i="5" a="1"/>
  <c r="BR661" i="5" s="1"/>
  <c r="BR652" i="5" a="1"/>
  <c r="BR652" i="5" s="1"/>
  <c r="BR621" i="5" a="1"/>
  <c r="BR621" i="5" s="1"/>
  <c r="BR610" i="5" a="1"/>
  <c r="BR610" i="5" s="1"/>
  <c r="BR613" i="5" s="1"/>
  <c r="BR611" i="5" a="1"/>
  <c r="BR611" i="5" s="1"/>
  <c r="BR595" i="5" a="1"/>
  <c r="BR595" i="5" s="1"/>
  <c r="BR628" i="5" a="1"/>
  <c r="BR628" i="5" s="1"/>
  <c r="BR629" i="5" s="1"/>
  <c r="BR612" i="5" a="1"/>
  <c r="BR612" i="5" s="1"/>
  <c r="BR616" i="5" a="1"/>
  <c r="BR616" i="5" s="1"/>
  <c r="BR603" i="5" a="1"/>
  <c r="BR603" i="5" s="1"/>
  <c r="BR604" i="5" a="1"/>
  <c r="BR604" i="5" s="1"/>
  <c r="BR605" i="5" a="1"/>
  <c r="BR605" i="5" s="1"/>
  <c r="BR532" i="5"/>
  <c r="BR591" i="5" a="1"/>
  <c r="BR591" i="5" s="1"/>
  <c r="BR620" i="5" a="1"/>
  <c r="BR620" i="5" s="1"/>
  <c r="BR491" i="5" a="1"/>
  <c r="BR491" i="5" s="1"/>
  <c r="BR449" i="5" a="1"/>
  <c r="BR449" i="5" s="1"/>
  <c r="BR544" i="5"/>
  <c r="BR454" i="5" a="1"/>
  <c r="BR454" i="5" s="1"/>
  <c r="BR587" i="5" a="1"/>
  <c r="BR587" i="5" s="1"/>
  <c r="BR409" i="5" a="1"/>
  <c r="BR409" i="5" s="1"/>
  <c r="BR395" i="5" a="1"/>
  <c r="BR395" i="5" s="1"/>
  <c r="BR402" i="5" a="1"/>
  <c r="BR402" i="5" s="1"/>
  <c r="BR417" i="5" a="1"/>
  <c r="BR417" i="5" s="1"/>
  <c r="BR366" i="5" a="1"/>
  <c r="BR366" i="5" s="1"/>
  <c r="BR373" i="5" a="1"/>
  <c r="BR373" i="5" s="1"/>
  <c r="BR379" i="5" a="1"/>
  <c r="BR379" i="5" s="1"/>
  <c r="BR347" i="5" a="1"/>
  <c r="BR347" i="5" s="1"/>
  <c r="BR387" i="5" a="1"/>
  <c r="BR387" i="5" s="1"/>
  <c r="BR174" i="5" a="1"/>
  <c r="BR174" i="5" s="1"/>
  <c r="BR171" i="5" a="1"/>
  <c r="BR171" i="5" s="1"/>
  <c r="BR167" i="5" a="1"/>
  <c r="BR167" i="5" s="1"/>
  <c r="BR168" i="5" s="1"/>
  <c r="BR163" i="5" a="1"/>
  <c r="BR163" i="5" s="1"/>
  <c r="BR177" i="5" a="1"/>
  <c r="BR177" i="5" s="1"/>
  <c r="BR187" i="5" a="1"/>
  <c r="BR187" i="5" s="1"/>
  <c r="BR211" i="5" a="1"/>
  <c r="BR211" i="5" s="1"/>
  <c r="BR195" i="5" a="1"/>
  <c r="BR195" i="5" s="1"/>
  <c r="BR210" i="5" a="1"/>
  <c r="BR210" i="5" s="1"/>
  <c r="BR200" i="5" a="1"/>
  <c r="BR200" i="5" s="1"/>
  <c r="BR191" i="5" a="1"/>
  <c r="BR191" i="5" s="1"/>
  <c r="BR180" i="5" a="1"/>
  <c r="BR180" i="5" s="1"/>
  <c r="BR109" i="5" a="1"/>
  <c r="BR109" i="5" s="1"/>
  <c r="BR110" i="5" a="1"/>
  <c r="BR110" i="5" s="1"/>
  <c r="BR108" i="5" s="1" a="1"/>
  <c r="BR108" i="5" s="1"/>
  <c r="BR111" i="5" a="1"/>
  <c r="BR111" i="5" s="1"/>
  <c r="BR115" i="5" a="1"/>
  <c r="BR115" i="5" s="1"/>
  <c r="BR201" i="5" a="1"/>
  <c r="BR201" i="5" s="1"/>
  <c r="BR116" i="5" a="1"/>
  <c r="BR116" i="5" s="1"/>
  <c r="BR114" i="5" s="1" a="1"/>
  <c r="BR114" i="5" s="1"/>
  <c r="BR155" i="5" a="1"/>
  <c r="BR155" i="5" s="1"/>
  <c r="BR151" i="5" a="1"/>
  <c r="BR151" i="5" s="1"/>
  <c r="BR117" i="5" a="1"/>
  <c r="BR117" i="5" s="1"/>
  <c r="AK638" i="5"/>
  <c r="AL633" i="5"/>
  <c r="BK405" i="5"/>
  <c r="BQ315" i="5"/>
  <c r="AH842" i="5"/>
  <c r="AI837" i="5"/>
  <c r="BK472" i="5"/>
  <c r="BK473" i="5" s="1"/>
  <c r="BP1220" i="5"/>
  <c r="BK1291" i="5"/>
  <c r="BJ1293" i="5"/>
  <c r="BM66" i="1"/>
  <c r="BM68" i="1" s="1"/>
  <c r="BN64" i="1"/>
  <c r="BQ1486" i="5"/>
  <c r="BQ1487" i="5"/>
  <c r="BQ767" i="5"/>
  <c r="AH824" i="5"/>
  <c r="BA1382" i="5"/>
  <c r="BA1396" i="5" s="1"/>
  <c r="AO2124" i="5"/>
  <c r="AN2129" i="5"/>
  <c r="BQ1237" i="5"/>
  <c r="BT1401" i="5"/>
  <c r="BS1400" i="5"/>
  <c r="BS1402" i="5"/>
  <c r="BP1228" i="5"/>
  <c r="BG1026" i="5"/>
  <c r="BH1022" i="5" s="1"/>
  <c r="BG1028" i="5"/>
  <c r="BJ486" i="5"/>
  <c r="BK388" i="5"/>
  <c r="BQ202" i="5"/>
  <c r="AU994" i="5"/>
  <c r="BA361" i="5"/>
  <c r="BQ1452" i="5"/>
  <c r="BQ1451" i="5"/>
  <c r="BH1843" i="5" a="1"/>
  <c r="BS100" i="5"/>
  <c r="BR351" i="5"/>
  <c r="BR1213" i="5" a="1"/>
  <c r="BR1423" i="5"/>
  <c r="BR1178" i="5" a="1"/>
  <c r="BL403" i="5" a="1"/>
  <c r="BS101" i="5"/>
  <c r="BS95" i="5"/>
  <c r="BQ1172" i="5" a="1"/>
  <c r="BR910" i="5" a="1"/>
  <c r="BQ1515" i="5"/>
  <c r="BR1182" i="5" a="1"/>
  <c r="BS2111" i="5" a="1"/>
  <c r="BS96" i="5"/>
  <c r="BR1928" i="5"/>
  <c r="BR800" i="5" a="1"/>
  <c r="BR592" i="5"/>
  <c r="BS102" i="5"/>
  <c r="BR1186" i="5" a="1"/>
  <c r="BS746" i="5"/>
  <c r="BR1202" i="5" a="1"/>
  <c r="BR206" i="5" a="1"/>
  <c r="BR1172" i="5" a="1"/>
  <c r="BP1414" i="5"/>
  <c r="BP352" i="5"/>
  <c r="BS97" i="5"/>
  <c r="BR1355" i="5"/>
  <c r="BQ580" i="5" a="1"/>
  <c r="BS1572" i="5"/>
  <c r="BS1660" i="5"/>
  <c r="BS1849" i="5"/>
  <c r="BS465" i="5"/>
  <c r="BS463" i="5"/>
  <c r="BS1860" i="5"/>
  <c r="BS159" i="5"/>
  <c r="BS1634" i="5"/>
  <c r="BS69" i="5"/>
  <c r="BS126" i="5"/>
  <c r="BS75" i="5"/>
  <c r="BS277" i="5"/>
  <c r="BS220" i="5"/>
  <c r="BS224" i="5" s="1" a="1"/>
  <c r="BS247" i="5"/>
  <c r="BS300" i="5"/>
  <c r="BS243" i="5"/>
  <c r="BS268" i="5"/>
  <c r="BS256" i="5"/>
  <c r="BS228" i="5"/>
  <c r="BS252" i="5"/>
  <c r="BS264" i="5"/>
  <c r="BS273" i="5"/>
  <c r="BS280" i="5"/>
  <c r="BS260" i="5"/>
  <c r="BS348" i="5"/>
  <c r="BS326" i="5"/>
  <c r="BS321" i="5"/>
  <c r="BS325" i="5"/>
  <c r="BS322" i="5"/>
  <c r="BS572" i="5"/>
  <c r="BS573" i="5"/>
  <c r="BS547" i="5"/>
  <c r="BS577" i="5"/>
  <c r="BS896" i="5"/>
  <c r="BS1063" i="5"/>
  <c r="BS1064" i="5" s="1" a="1"/>
  <c r="BS1153" i="5"/>
  <c r="BS1154" i="5" s="1" a="1"/>
  <c r="BS1081" i="5"/>
  <c r="BS1082" i="5" s="1" a="1"/>
  <c r="BS1077" i="5"/>
  <c r="BS1076" i="5"/>
  <c r="BS1072" i="5"/>
  <c r="BS1073" i="5" s="1" a="1"/>
  <c r="BS1174" i="5"/>
  <c r="BS1173" i="5" s="1" a="1"/>
  <c r="BS1185" i="5"/>
  <c r="BS1181" i="5"/>
  <c r="BS1177" i="5"/>
  <c r="BS1539" i="5"/>
  <c r="BS1447" i="5"/>
  <c r="BS1519" i="5"/>
  <c r="BS1520" i="5" s="1" a="1"/>
  <c r="BS1456" i="5"/>
  <c r="BS1482" i="5"/>
  <c r="BS1471" i="5"/>
  <c r="BS1511" i="5"/>
  <c r="BS1512" i="5" s="1" a="1"/>
  <c r="BS1564" i="5"/>
  <c r="BS1472" i="5"/>
  <c r="BS1531" i="5"/>
  <c r="BS1552" i="5"/>
  <c r="BS1631" i="5"/>
  <c r="BS1557" i="5"/>
  <c r="BS1645" i="5"/>
  <c r="BS1657" i="5"/>
  <c r="BS1698" i="5"/>
  <c r="BS1648" i="5"/>
  <c r="BS1857" i="5"/>
  <c r="BR490" i="5"/>
  <c r="BR1598" i="5" a="1"/>
  <c r="BL410" i="5" a="1"/>
  <c r="BR1078" i="5" a="1"/>
  <c r="BT2107" i="5"/>
  <c r="BT750" i="5" a="1"/>
  <c r="BS1893" i="5"/>
  <c r="BR448" i="5"/>
  <c r="BR1789" i="5" a="1"/>
  <c r="BR622" i="5" a="1"/>
  <c r="BR455" i="5"/>
  <c r="BR188" i="5" a="1"/>
  <c r="BR1585" i="5" a="1"/>
  <c r="BR1201" i="5" a="1"/>
  <c r="BR216" i="5" a="1"/>
  <c r="BS1911" i="5"/>
  <c r="BQ606" i="5" a="1"/>
  <c r="N1367" i="5"/>
  <c r="BR1846" i="5" a="1"/>
  <c r="BR205" i="5" a="1"/>
  <c r="BH2026" i="5" a="1"/>
  <c r="BS103" i="5"/>
  <c r="BR394" i="5"/>
  <c r="BR196" i="5"/>
  <c r="BS93" i="5"/>
  <c r="BS98" i="5"/>
  <c r="BR378" i="5"/>
  <c r="BR596" i="5"/>
  <c r="BR215" i="5" a="1"/>
  <c r="BL2022" i="5" a="1"/>
  <c r="BR353" i="5"/>
  <c r="BR1508" i="5" a="1"/>
  <c r="BR192" i="5" a="1"/>
  <c r="BS314" i="5" a="1"/>
  <c r="BR332" i="5" a="1"/>
  <c r="BS104" i="5"/>
  <c r="BS1873" i="5"/>
  <c r="BS1870" i="5"/>
  <c r="BR386" i="5"/>
  <c r="AP2001" i="5" a="1"/>
  <c r="BR617" i="5" a="1"/>
  <c r="BQ588" i="5" a="1"/>
  <c r="BS99" i="5"/>
  <c r="BS1879" i="5" a="1"/>
  <c r="BR365" i="5"/>
  <c r="BR1209" i="5" a="1"/>
  <c r="BS2079" i="5" a="1"/>
  <c r="BR331" i="5" a="1"/>
  <c r="BS94" i="5"/>
  <c r="BR372" i="5"/>
  <c r="BS232" i="5" a="1"/>
  <c r="BJ655" i="5" l="1"/>
  <c r="BA1381" i="5"/>
  <c r="BA1389" i="5" s="1"/>
  <c r="BS1292" i="5"/>
  <c r="BR1262" i="5"/>
  <c r="BS1277" i="5"/>
  <c r="BS232" i="5"/>
  <c r="BR374" i="5"/>
  <c r="BR331" i="5"/>
  <c r="BS2079" i="5"/>
  <c r="BR1209" i="5"/>
  <c r="BS1879" i="5"/>
  <c r="BQ588" i="5"/>
  <c r="BR617" i="5"/>
  <c r="AP2001" i="5"/>
  <c r="BR332" i="5"/>
  <c r="BS314" i="5"/>
  <c r="BS315" i="5" s="1"/>
  <c r="BR192" i="5"/>
  <c r="BR1508" i="5"/>
  <c r="BL2022" i="5"/>
  <c r="BR215" i="5"/>
  <c r="BS105" i="5"/>
  <c r="BH2026" i="5"/>
  <c r="BR205" i="5"/>
  <c r="BR1846" i="5"/>
  <c r="BQ606" i="5"/>
  <c r="BR216" i="5"/>
  <c r="BR1201" i="5"/>
  <c r="BR1585" i="5"/>
  <c r="BR188" i="5"/>
  <c r="BR622" i="5"/>
  <c r="BR1789" i="5"/>
  <c r="BT750" i="5"/>
  <c r="BT2116" i="5"/>
  <c r="BR1078" i="5"/>
  <c r="BL410" i="5"/>
  <c r="BR1598" i="5"/>
  <c r="BS1558" i="5"/>
  <c r="BS1553" i="5"/>
  <c r="BS1475" i="5"/>
  <c r="BS1567" i="5"/>
  <c r="BS1512" i="5"/>
  <c r="BS1485" i="5"/>
  <c r="BS1459" i="5"/>
  <c r="BS1520" i="5"/>
  <c r="BS1450" i="5"/>
  <c r="BS1542" i="5"/>
  <c r="BS1173" i="5"/>
  <c r="BS1073" i="5"/>
  <c r="BS1082" i="5"/>
  <c r="BS1154" i="5"/>
  <c r="BS1064" i="5"/>
  <c r="BS578" i="5"/>
  <c r="BS574" i="5"/>
  <c r="BS327" i="5"/>
  <c r="BS269" i="5"/>
  <c r="BS283" i="5"/>
  <c r="BS274" i="5"/>
  <c r="BS287" i="5"/>
  <c r="BS261" i="5"/>
  <c r="BS257" i="5"/>
  <c r="BS265" i="5"/>
  <c r="BS248" i="5"/>
  <c r="BS224" i="5"/>
  <c r="BS129" i="5"/>
  <c r="BS160" i="5"/>
  <c r="BS470" i="5"/>
  <c r="BS471" i="5"/>
  <c r="BS1573" i="5"/>
  <c r="BQ580" i="5"/>
  <c r="BQ354" i="5"/>
  <c r="BR1172" i="5"/>
  <c r="BR206" i="5"/>
  <c r="BR1202" i="5"/>
  <c r="BS755" i="5"/>
  <c r="BR1186" i="5"/>
  <c r="BR800" i="5"/>
  <c r="BS2111" i="5"/>
  <c r="BR1182" i="5"/>
  <c r="BR910" i="5"/>
  <c r="BQ1172" i="5"/>
  <c r="BL403" i="5"/>
  <c r="BR1178" i="5"/>
  <c r="BR1213" i="5"/>
  <c r="BH1843" i="5"/>
  <c r="BR1226" i="5"/>
  <c r="BR1223" i="5"/>
  <c r="BR1227" i="5" s="1"/>
  <c r="BT8" i="5"/>
  <c r="BT8" i="2"/>
  <c r="BT9" i="1"/>
  <c r="BT9" i="5" s="1"/>
  <c r="BU8" i="1"/>
  <c r="BK1442" i="5"/>
  <c r="BK1437" i="5" s="1"/>
  <c r="BK1438" i="5" s="1"/>
  <c r="BL1441" i="5"/>
  <c r="BQ539" i="5"/>
  <c r="BQ543" i="5" s="1"/>
  <c r="BP548" i="5"/>
  <c r="BC358" i="5"/>
  <c r="BR1452" i="5"/>
  <c r="BR1451" i="5"/>
  <c r="BR2081" i="5"/>
  <c r="BP924" i="5"/>
  <c r="BS1243" i="5"/>
  <c r="BS1240" i="5"/>
  <c r="AV973" i="5"/>
  <c r="BR1237" i="5"/>
  <c r="BR492" i="5"/>
  <c r="BS1867" i="5" a="1"/>
  <c r="BS1867" i="5" s="1"/>
  <c r="BS1261" i="5"/>
  <c r="BS1255" i="5"/>
  <c r="BT6" i="5"/>
  <c r="BT6" i="2"/>
  <c r="AW969" i="5"/>
  <c r="AW966" i="5"/>
  <c r="BI505" i="5"/>
  <c r="BI508" i="5" s="1"/>
  <c r="BI518" i="5" s="1"/>
  <c r="BK2097" i="5"/>
  <c r="BJ2099" i="5"/>
  <c r="AR341" i="5"/>
  <c r="AV994" i="5"/>
  <c r="BR1476" i="5"/>
  <c r="BR1477" i="5"/>
  <c r="BK398" i="5"/>
  <c r="BL396" i="5"/>
  <c r="AR340" i="5"/>
  <c r="BL674" i="5"/>
  <c r="BL485" i="5"/>
  <c r="BL486" i="5" s="1"/>
  <c r="AV989" i="5"/>
  <c r="BR130" i="5"/>
  <c r="BR1486" i="5"/>
  <c r="BR1487" i="5"/>
  <c r="AH828" i="5"/>
  <c r="AH821" i="5" s="1"/>
  <c r="AZ1013" i="5"/>
  <c r="AV984" i="5"/>
  <c r="AW981" i="5" s="1"/>
  <c r="BR1543" i="5"/>
  <c r="AL637" i="5"/>
  <c r="AL636" i="5"/>
  <c r="BR212" i="5"/>
  <c r="BR1051" i="5"/>
  <c r="BQ1220" i="5"/>
  <c r="BS1535" i="5"/>
  <c r="BK2212" i="5"/>
  <c r="BK2215" i="5" s="1"/>
  <c r="BJ2217" i="5"/>
  <c r="BT1" i="2"/>
  <c r="BT1" i="5"/>
  <c r="BS2098" i="5"/>
  <c r="BO920" i="5"/>
  <c r="BO914" i="5"/>
  <c r="AS334" i="5"/>
  <c r="AZ1011" i="5"/>
  <c r="BA1004" i="5"/>
  <c r="BR1258" i="5"/>
  <c r="BR767" i="5"/>
  <c r="BL388" i="5"/>
  <c r="BL390" i="5" s="1"/>
  <c r="BF1362" i="5"/>
  <c r="BF1368" i="5"/>
  <c r="BG1365" i="5" s="1"/>
  <c r="BF1367" i="5"/>
  <c r="BQ1228" i="5"/>
  <c r="BT5" i="2"/>
  <c r="BT5" i="5"/>
  <c r="BQ773" i="5"/>
  <c r="AZ1006" i="5"/>
  <c r="BA1002" i="5" s="1"/>
  <c r="BR1263" i="5"/>
  <c r="BR1568" i="5"/>
  <c r="BR202" i="5"/>
  <c r="BE1387" i="5"/>
  <c r="BE1370" i="5"/>
  <c r="BV2" i="1"/>
  <c r="BU5" i="1"/>
  <c r="BU1" i="1"/>
  <c r="BU3" i="1"/>
  <c r="BU2" i="2"/>
  <c r="BU2" i="5"/>
  <c r="BU6" i="1"/>
  <c r="BS4" i="5"/>
  <c r="BS4" i="2"/>
  <c r="BR565" i="5"/>
  <c r="BR568" i="5" s="1"/>
  <c r="BQ569" i="5"/>
  <c r="BH512" i="5"/>
  <c r="BH515" i="5" s="1"/>
  <c r="BG519" i="5"/>
  <c r="BH1046" i="5"/>
  <c r="BI1042" i="5" s="1"/>
  <c r="BH1048" i="5"/>
  <c r="BQ751" i="5"/>
  <c r="BT3" i="5"/>
  <c r="BT3" i="2"/>
  <c r="BT4" i="1"/>
  <c r="BK390" i="5"/>
  <c r="BH1028" i="5"/>
  <c r="BH1026" i="5"/>
  <c r="BI1022" i="5" s="1"/>
  <c r="BE1395" i="5"/>
  <c r="BE1366" i="5"/>
  <c r="AI662" i="5"/>
  <c r="BT1534" i="5"/>
  <c r="BT1638" i="5"/>
  <c r="BT1639" i="5" s="1"/>
  <c r="BT1417" i="5"/>
  <c r="BT1418" i="5" s="1"/>
  <c r="BT1420" i="5" s="1"/>
  <c r="BT1252" i="5"/>
  <c r="BT1427" i="5"/>
  <c r="BT1428" i="5" s="1"/>
  <c r="BT1430" i="5" s="1"/>
  <c r="BT1234" i="5"/>
  <c r="BT1235" i="5" s="1"/>
  <c r="BT757" i="5"/>
  <c r="BT758" i="5"/>
  <c r="BT759" i="5"/>
  <c r="BT760" i="5"/>
  <c r="BT761" i="5"/>
  <c r="BT762" i="5"/>
  <c r="BT763" i="5"/>
  <c r="BT764" i="5"/>
  <c r="BT756" i="5"/>
  <c r="BT184" i="5"/>
  <c r="BT134" i="5"/>
  <c r="BT135" i="5" s="1"/>
  <c r="BT139" i="5"/>
  <c r="BT140" i="5" s="1"/>
  <c r="BU144" i="5"/>
  <c r="BU145" i="5" s="1"/>
  <c r="BT122" i="5"/>
  <c r="BT123" i="5" s="1"/>
  <c r="BT148" i="5"/>
  <c r="BT1045" i="5"/>
  <c r="BT2091" i="5"/>
  <c r="BT2094" i="5" s="1"/>
  <c r="BT1285" i="5"/>
  <c r="BT1288" i="5" s="1"/>
  <c r="BT1270" i="5"/>
  <c r="BT1273" i="5" s="1"/>
  <c r="BP296" i="5"/>
  <c r="AI936" i="5"/>
  <c r="BR772" i="5"/>
  <c r="BQ774" i="5"/>
  <c r="BR751" i="5" s="1"/>
  <c r="BR752" i="5" s="1"/>
  <c r="AH2165" i="5"/>
  <c r="AH2158" i="5" s="1"/>
  <c r="BQ806" i="5"/>
  <c r="BQ809" i="5"/>
  <c r="BK412" i="5"/>
  <c r="BO64" i="1"/>
  <c r="BN66" i="1"/>
  <c r="BN68" i="1" s="1"/>
  <c r="BR542" i="5"/>
  <c r="BR541" i="5"/>
  <c r="BR552" i="5" s="1"/>
  <c r="BQ1263" i="5"/>
  <c r="BS1839" i="5" a="1"/>
  <c r="BS1839" i="5" s="1"/>
  <c r="BS1663" i="5" a="1"/>
  <c r="BS1663" i="5" s="1"/>
  <c r="BS1654" i="5" a="1"/>
  <c r="BS1654" i="5" s="1"/>
  <c r="BS1642" i="5" a="1"/>
  <c r="BS1642" i="5" s="1"/>
  <c r="BS1788" i="5" a="1"/>
  <c r="BS1788" i="5" s="1"/>
  <c r="BS1584" i="5" a="1"/>
  <c r="BS1584" i="5" s="1"/>
  <c r="BS1592" i="5" a="1"/>
  <c r="BS1592" i="5" s="1"/>
  <c r="BS1593" i="5" s="1"/>
  <c r="BS1580" i="5" a="1"/>
  <c r="BS1580" i="5" s="1"/>
  <c r="BS1581" i="5" s="1"/>
  <c r="BS1594" i="5" a="1"/>
  <c r="BS1594" i="5" s="1"/>
  <c r="BS1499" i="5" a="1"/>
  <c r="BS1499" i="5" s="1"/>
  <c r="BS1500" i="5" s="1"/>
  <c r="BS1507" i="5" a="1"/>
  <c r="BS1507" i="5" s="1"/>
  <c r="BS1597" i="5" a="1"/>
  <c r="BS1597" i="5" s="1"/>
  <c r="BS1212" i="5" a="1"/>
  <c r="BS1212" i="5" s="1"/>
  <c r="BS1208" i="5" a="1"/>
  <c r="BS1208" i="5" s="1"/>
  <c r="BS1219" i="5" a="1"/>
  <c r="BS1219" i="5" s="1"/>
  <c r="BS911" i="5" a="1"/>
  <c r="BS911" i="5" s="1"/>
  <c r="BS801" i="5" a="1"/>
  <c r="BS801" i="5" s="1"/>
  <c r="BS635" i="5" a="1"/>
  <c r="BS635" i="5" s="1"/>
  <c r="BS661" i="5" a="1"/>
  <c r="BS661" i="5" s="1"/>
  <c r="BS652" i="5" a="1"/>
  <c r="BS652" i="5" s="1"/>
  <c r="BS628" i="5" a="1"/>
  <c r="BS628" i="5" s="1"/>
  <c r="BS629" i="5" s="1"/>
  <c r="BS612" i="5" a="1"/>
  <c r="BS612" i="5" s="1"/>
  <c r="BS616" i="5" a="1"/>
  <c r="BS616" i="5" s="1"/>
  <c r="BS603" i="5" a="1"/>
  <c r="BS603" i="5" s="1"/>
  <c r="BS604" i="5" a="1"/>
  <c r="BS604" i="5" s="1"/>
  <c r="BS605" i="5" a="1"/>
  <c r="BS605" i="5" s="1"/>
  <c r="BS620" i="5" a="1"/>
  <c r="BS620" i="5" s="1"/>
  <c r="BS591" i="5" a="1"/>
  <c r="BS591" i="5" s="1"/>
  <c r="BS621" i="5" a="1"/>
  <c r="BS621" i="5" s="1"/>
  <c r="BS610" i="5" a="1"/>
  <c r="BS610" i="5" s="1"/>
  <c r="BS532" i="5"/>
  <c r="BS611" i="5" a="1"/>
  <c r="BS611" i="5" s="1"/>
  <c r="BS595" i="5" a="1"/>
  <c r="BS595" i="5" s="1"/>
  <c r="BS491" i="5" a="1"/>
  <c r="BS491" i="5" s="1"/>
  <c r="BS449" i="5" a="1"/>
  <c r="BS449" i="5" s="1"/>
  <c r="BS454" i="5" a="1"/>
  <c r="BS454" i="5" s="1"/>
  <c r="BS544" i="5"/>
  <c r="BS587" i="5" a="1"/>
  <c r="BS587" i="5" s="1"/>
  <c r="BS395" i="5" a="1"/>
  <c r="BS395" i="5" s="1"/>
  <c r="BS402" i="5" a="1"/>
  <c r="BS402" i="5" s="1"/>
  <c r="BS417" i="5" a="1"/>
  <c r="BS417" i="5" s="1"/>
  <c r="BS373" i="5" a="1"/>
  <c r="BS373" i="5" s="1"/>
  <c r="BS379" i="5" a="1"/>
  <c r="BS379" i="5" s="1"/>
  <c r="BS409" i="5" a="1"/>
  <c r="BS409" i="5" s="1"/>
  <c r="BS347" i="5" a="1"/>
  <c r="BS347" i="5" s="1"/>
  <c r="BS387" i="5" a="1"/>
  <c r="BS387" i="5" s="1"/>
  <c r="BS177" i="5" a="1"/>
  <c r="BS177" i="5" s="1"/>
  <c r="BS366" i="5" a="1"/>
  <c r="BS366" i="5" s="1"/>
  <c r="BS180" i="5" a="1"/>
  <c r="BS180" i="5" s="1"/>
  <c r="BS211" i="5" a="1"/>
  <c r="BS211" i="5" s="1"/>
  <c r="BS201" i="5" a="1"/>
  <c r="BS201" i="5" s="1"/>
  <c r="BS195" i="5" a="1"/>
  <c r="BS195" i="5" s="1"/>
  <c r="BS210" i="5" a="1"/>
  <c r="BS210" i="5" s="1"/>
  <c r="BS200" i="5" a="1"/>
  <c r="BS200" i="5" s="1"/>
  <c r="BS191" i="5" a="1"/>
  <c r="BS191" i="5" s="1"/>
  <c r="BS174" i="5" a="1"/>
  <c r="BS174" i="5" s="1"/>
  <c r="BS171" i="5" a="1"/>
  <c r="BS171" i="5" s="1"/>
  <c r="BS167" i="5" a="1"/>
  <c r="BS167" i="5" s="1"/>
  <c r="BS168" i="5" s="1"/>
  <c r="BS163" i="5" a="1"/>
  <c r="BS163" i="5" s="1"/>
  <c r="BS109" i="5" a="1"/>
  <c r="BS109" i="5" s="1"/>
  <c r="BS110" i="5" a="1"/>
  <c r="BS110" i="5" s="1"/>
  <c r="BS108" i="5" s="1" a="1"/>
  <c r="BS108" i="5" s="1"/>
  <c r="BS111" i="5" a="1"/>
  <c r="BS111" i="5" s="1"/>
  <c r="BS187" i="5" a="1"/>
  <c r="BS187" i="5" s="1"/>
  <c r="BS115" i="5" a="1"/>
  <c r="BS115" i="5" s="1"/>
  <c r="BS116" i="5" a="1"/>
  <c r="BS116" i="5" s="1"/>
  <c r="BS114" i="5" s="1" a="1"/>
  <c r="BS114" i="5" s="1"/>
  <c r="BS155" i="5" a="1"/>
  <c r="BS155" i="5" s="1"/>
  <c r="BS151" i="5" a="1"/>
  <c r="BS151" i="5" s="1"/>
  <c r="BS117" i="5" a="1"/>
  <c r="BS117" i="5" s="1"/>
  <c r="AO883" i="5"/>
  <c r="AP881" i="5" s="1"/>
  <c r="AP885" i="5" s="1"/>
  <c r="BP810" i="5"/>
  <c r="BR450" i="5"/>
  <c r="BO804" i="5"/>
  <c r="BL436" i="5"/>
  <c r="BL438" i="5"/>
  <c r="AH2199" i="5"/>
  <c r="AH2192" i="5" s="1"/>
  <c r="BP1205" i="5"/>
  <c r="BQ47" i="1"/>
  <c r="BP48" i="1"/>
  <c r="BK494" i="5"/>
  <c r="BK496" i="5" s="1"/>
  <c r="BL650" i="5"/>
  <c r="BK653" i="5"/>
  <c r="BL654" i="5" a="1"/>
  <c r="BL654" i="5" s="1"/>
  <c r="BU790" i="5"/>
  <c r="BV788" i="5"/>
  <c r="BK444" i="5"/>
  <c r="BL442" i="5"/>
  <c r="BR741" i="5"/>
  <c r="BS739" i="5"/>
  <c r="BQ916" i="5"/>
  <c r="BQ919" i="5"/>
  <c r="BQ923" i="5"/>
  <c r="BP357" i="5"/>
  <c r="BS1044" i="5"/>
  <c r="BS1052" i="5"/>
  <c r="BT1402" i="5"/>
  <c r="BU1401" i="5"/>
  <c r="BT1400" i="5"/>
  <c r="BL1291" i="5"/>
  <c r="BK1293" i="5"/>
  <c r="BB1382" i="5"/>
  <c r="BB1396" i="5" s="1"/>
  <c r="BQ2112" i="5"/>
  <c r="BP2113" i="5"/>
  <c r="BL551" i="5"/>
  <c r="BL554" i="5" s="1"/>
  <c r="BK556" i="5"/>
  <c r="BK1278" i="5"/>
  <c r="BL1276" i="5"/>
  <c r="BR284" i="5"/>
  <c r="BR291" i="5"/>
  <c r="AH2247" i="5"/>
  <c r="AI2245" i="5" s="1"/>
  <c r="BQ295" i="5"/>
  <c r="BQ292" i="5"/>
  <c r="BS416" i="5"/>
  <c r="BL367" i="5"/>
  <c r="BM380" i="5"/>
  <c r="BK2180" i="5"/>
  <c r="BL2175" i="5"/>
  <c r="BL2178" i="5" s="1"/>
  <c r="BH950" i="5"/>
  <c r="BI947" i="5" s="1"/>
  <c r="BH952" i="5"/>
  <c r="BR1244" i="5"/>
  <c r="BS1244" i="5" s="1"/>
  <c r="BR528" i="5"/>
  <c r="BR529" i="5"/>
  <c r="AO897" i="5"/>
  <c r="AP894" i="5" s="1"/>
  <c r="BC1388" i="5"/>
  <c r="BC1378" i="5"/>
  <c r="BL405" i="5"/>
  <c r="BR315" i="5"/>
  <c r="AO2127" i="5"/>
  <c r="BL472" i="5"/>
  <c r="BL473" i="5" s="1"/>
  <c r="BR1403" i="5"/>
  <c r="BD1376" i="5"/>
  <c r="BD1375" i="5"/>
  <c r="BD1374" i="5"/>
  <c r="BO553" i="5"/>
  <c r="BB361" i="5"/>
  <c r="BR1460" i="5"/>
  <c r="BR1461" i="5"/>
  <c r="AE1809" i="5"/>
  <c r="BI2026" i="5" a="1"/>
  <c r="BR606" i="5" a="1"/>
  <c r="BT1911" i="5"/>
  <c r="BS1202" i="5" a="1"/>
  <c r="BS596" i="5"/>
  <c r="BS1355" i="5"/>
  <c r="BS490" i="5"/>
  <c r="BT1873" i="5"/>
  <c r="BT1870" i="5"/>
  <c r="N1387" i="5"/>
  <c r="BT103" i="5"/>
  <c r="BS216" i="5" a="1"/>
  <c r="BT98" i="5"/>
  <c r="BS206" i="5" a="1"/>
  <c r="BS448" i="5"/>
  <c r="M1376" i="5"/>
  <c r="BT99" i="5"/>
  <c r="BT2079" i="5" a="1"/>
  <c r="BT2111" i="5" a="1"/>
  <c r="BT93" i="5"/>
  <c r="BS1789" i="5" a="1"/>
  <c r="BS455" i="5"/>
  <c r="BS196" i="5"/>
  <c r="BT159" i="5"/>
  <c r="BT1634" i="5"/>
  <c r="BT1660" i="5"/>
  <c r="BT1572" i="5"/>
  <c r="BT1849" i="5"/>
  <c r="BT465" i="5"/>
  <c r="BT1860" i="5"/>
  <c r="BT463" i="5"/>
  <c r="BT69" i="5"/>
  <c r="BT126" i="5"/>
  <c r="BT75" i="5"/>
  <c r="BT277" i="5"/>
  <c r="BT220" i="5"/>
  <c r="BT224" i="5" s="1" a="1"/>
  <c r="BT247" i="5"/>
  <c r="BT243" i="5"/>
  <c r="BT268" i="5"/>
  <c r="BT256" i="5"/>
  <c r="BT322" i="5"/>
  <c r="BT228" i="5"/>
  <c r="BT252" i="5"/>
  <c r="BT264" i="5"/>
  <c r="BT273" i="5"/>
  <c r="BT280" i="5"/>
  <c r="BT260" i="5"/>
  <c r="BT300" i="5"/>
  <c r="BT348" i="5"/>
  <c r="BT326" i="5"/>
  <c r="BT321" i="5"/>
  <c r="BT325" i="5"/>
  <c r="BT572" i="5"/>
  <c r="BT573" i="5"/>
  <c r="BT547" i="5"/>
  <c r="BT577" i="5"/>
  <c r="BT896" i="5"/>
  <c r="BT1063" i="5"/>
  <c r="BT1064" i="5" s="1" a="1"/>
  <c r="BT1081" i="5"/>
  <c r="BT1082" i="5" s="1" a="1"/>
  <c r="BT1077" i="5"/>
  <c r="BT1076" i="5"/>
  <c r="BT1072" i="5"/>
  <c r="BT1073" i="5" s="1" a="1"/>
  <c r="BT1153" i="5"/>
  <c r="BT1154" i="5" s="1" a="1"/>
  <c r="BT1174" i="5"/>
  <c r="BT1173" i="5" s="1" a="1"/>
  <c r="BT1185" i="5"/>
  <c r="BT1181" i="5"/>
  <c r="BT1177" i="5"/>
  <c r="BT1471" i="5"/>
  <c r="BT1447" i="5"/>
  <c r="BT1472" i="5"/>
  <c r="BT1456" i="5"/>
  <c r="BT1482" i="5"/>
  <c r="BT1519" i="5"/>
  <c r="BT1520" i="5" s="1" a="1"/>
  <c r="BT1511" i="5"/>
  <c r="BT1512" i="5" s="1" a="1"/>
  <c r="BT1564" i="5"/>
  <c r="BT1531" i="5"/>
  <c r="BT1539" i="5"/>
  <c r="BT1552" i="5"/>
  <c r="BT1631" i="5"/>
  <c r="BT1557" i="5"/>
  <c r="BT1645" i="5"/>
  <c r="BT1657" i="5"/>
  <c r="BT1698" i="5"/>
  <c r="BT1648" i="5"/>
  <c r="BT1857" i="5"/>
  <c r="BS1585" i="5" a="1"/>
  <c r="BS215" i="5" a="1"/>
  <c r="BS353" i="5"/>
  <c r="BS205" i="5" a="1"/>
  <c r="BS332" i="5" a="1"/>
  <c r="BT104" i="5"/>
  <c r="BS1201" i="5" a="1"/>
  <c r="BS1846" i="5" a="1"/>
  <c r="BS394" i="5"/>
  <c r="BS192" i="5" a="1"/>
  <c r="O1172" i="5"/>
  <c r="BS331" i="5" a="1"/>
  <c r="BM403" i="5" a="1"/>
  <c r="BR580" i="5" a="1"/>
  <c r="BT94" i="5"/>
  <c r="AW1980" i="5" a="1"/>
  <c r="BS365" i="5"/>
  <c r="BS372" i="5"/>
  <c r="BU2107" i="5"/>
  <c r="BU750" i="5" a="1"/>
  <c r="BR588" i="5" a="1"/>
  <c r="BT100" i="5"/>
  <c r="BS1178" i="5" a="1"/>
  <c r="BT101" i="5"/>
  <c r="BT95" i="5"/>
  <c r="BS1508" i="5" a="1"/>
  <c r="BS351" i="5"/>
  <c r="BT314" i="5" a="1"/>
  <c r="BS1182" i="5" a="1"/>
  <c r="BI1843" i="5" a="1"/>
  <c r="AI838" i="5"/>
  <c r="BT96" i="5"/>
  <c r="BS1598" i="5" a="1"/>
  <c r="BS378" i="5"/>
  <c r="BS1186" i="5" a="1"/>
  <c r="N1395" i="5"/>
  <c r="BS1213" i="5" a="1"/>
  <c r="BS592" i="5"/>
  <c r="BS617" i="5" a="1"/>
  <c r="BS386" i="5"/>
  <c r="BS1172" i="5" a="1"/>
  <c r="AI429" i="5"/>
  <c r="N1366" i="5"/>
  <c r="BT102" i="5"/>
  <c r="BS1209" i="5" a="1"/>
  <c r="BS622" i="5" a="1"/>
  <c r="BT746" i="5"/>
  <c r="BM2022" i="5" a="1"/>
  <c r="BM410" i="5" a="1"/>
  <c r="BT97" i="5"/>
  <c r="BS1928" i="5"/>
  <c r="BS1078" i="5" a="1"/>
  <c r="BR1515" i="5"/>
  <c r="BS910" i="5" a="1"/>
  <c r="N1205" i="5"/>
  <c r="BS1423" i="5"/>
  <c r="AO2125" i="5" a="1"/>
  <c r="BT1879" i="5" a="1"/>
  <c r="BT1893" i="5"/>
  <c r="BS800" i="5" a="1"/>
  <c r="BS188" i="5" a="1"/>
  <c r="BQ1414" i="5"/>
  <c r="BQ352" i="5"/>
  <c r="AI852" i="5"/>
  <c r="BT232" i="5" a="1"/>
  <c r="BB1381" i="5" l="1"/>
  <c r="BB1389" i="5" s="1"/>
  <c r="BR1228" i="5"/>
  <c r="BR530" i="5"/>
  <c r="BS526" i="5" s="1"/>
  <c r="BR773" i="5"/>
  <c r="BT232" i="5"/>
  <c r="AN853" i="5"/>
  <c r="AI854" i="5"/>
  <c r="BR354" i="5"/>
  <c r="BS188" i="5"/>
  <c r="BS800" i="5"/>
  <c r="BT1879" i="5"/>
  <c r="AO2125" i="5"/>
  <c r="BS910" i="5"/>
  <c r="BS1078" i="5"/>
  <c r="BM410" i="5"/>
  <c r="BM2022" i="5"/>
  <c r="BT755" i="5"/>
  <c r="BS622" i="5"/>
  <c r="BS1209" i="5"/>
  <c r="AI430" i="5"/>
  <c r="BS1172" i="5"/>
  <c r="BS617" i="5"/>
  <c r="BS1213" i="5"/>
  <c r="BS1186" i="5"/>
  <c r="BS1598" i="5"/>
  <c r="AI840" i="5"/>
  <c r="BI1843" i="5"/>
  <c r="BS1182" i="5"/>
  <c r="BT314" i="5"/>
  <c r="BT315" i="5" s="1"/>
  <c r="BS1508" i="5"/>
  <c r="BS1178" i="5"/>
  <c r="BR588" i="5"/>
  <c r="BU750" i="5"/>
  <c r="BU2116" i="5"/>
  <c r="BS374" i="5"/>
  <c r="AW1980" i="5"/>
  <c r="BR580" i="5"/>
  <c r="BM403" i="5"/>
  <c r="BS331" i="5"/>
  <c r="BS192" i="5"/>
  <c r="BS1846" i="5"/>
  <c r="BS1201" i="5"/>
  <c r="BS332" i="5"/>
  <c r="BS205" i="5"/>
  <c r="BS215" i="5"/>
  <c r="BS1585" i="5"/>
  <c r="BT1558" i="5"/>
  <c r="BT1553" i="5"/>
  <c r="BT1542" i="5"/>
  <c r="BT1567" i="5"/>
  <c r="BT1512" i="5"/>
  <c r="BT1520" i="5"/>
  <c r="BT1485" i="5"/>
  <c r="BT1459" i="5"/>
  <c r="BT1475" i="5"/>
  <c r="BT1450" i="5"/>
  <c r="BT1173" i="5"/>
  <c r="BT1154" i="5"/>
  <c r="BT1073" i="5"/>
  <c r="BT1082" i="5"/>
  <c r="BT1064" i="5"/>
  <c r="BT578" i="5"/>
  <c r="BT574" i="5"/>
  <c r="BT327" i="5"/>
  <c r="BT269" i="5"/>
  <c r="BT283" i="5"/>
  <c r="BT274" i="5"/>
  <c r="BT287" i="5"/>
  <c r="BT261" i="5"/>
  <c r="BT257" i="5"/>
  <c r="BT265" i="5"/>
  <c r="BT248" i="5"/>
  <c r="BT224" i="5"/>
  <c r="BT288" i="5"/>
  <c r="BT129" i="5"/>
  <c r="BT470" i="5"/>
  <c r="BT471" i="5"/>
  <c r="BT1573" i="5"/>
  <c r="BT160" i="5"/>
  <c r="BS1789" i="5"/>
  <c r="BT105" i="5"/>
  <c r="BT2111" i="5"/>
  <c r="BT2079" i="5"/>
  <c r="BS206" i="5"/>
  <c r="BS216" i="5"/>
  <c r="BS1202" i="5"/>
  <c r="BR606" i="5"/>
  <c r="BI2026" i="5"/>
  <c r="BU3" i="5"/>
  <c r="BU3" i="2"/>
  <c r="BU4" i="1"/>
  <c r="BL2180" i="5"/>
  <c r="BM2175" i="5"/>
  <c r="BM2178" i="5" s="1"/>
  <c r="BL556" i="5"/>
  <c r="BM551" i="5"/>
  <c r="BM554" i="5" s="1"/>
  <c r="AP2124" i="5"/>
  <c r="AO2129" i="5"/>
  <c r="BR2112" i="5"/>
  <c r="BQ2113" i="5"/>
  <c r="BR47" i="1"/>
  <c r="BQ48" i="1"/>
  <c r="BQ53" i="1" s="1"/>
  <c r="AL638" i="5"/>
  <c r="AM633" i="5"/>
  <c r="BL398" i="5"/>
  <c r="BM396" i="5"/>
  <c r="AW973" i="5"/>
  <c r="BN380" i="5"/>
  <c r="BN382" i="5" s="1"/>
  <c r="BQ924" i="5"/>
  <c r="BQ913" i="5" s="1"/>
  <c r="BM382" i="5"/>
  <c r="BS528" i="5"/>
  <c r="BS530" i="5" s="1"/>
  <c r="BT526" i="5" s="1"/>
  <c r="BS529" i="5"/>
  <c r="AI663" i="5"/>
  <c r="BI512" i="5"/>
  <c r="BI515" i="5" s="1"/>
  <c r="BH519" i="5"/>
  <c r="AT330" i="5"/>
  <c r="AS335" i="5"/>
  <c r="AS337" i="5"/>
  <c r="AS338" i="5"/>
  <c r="AS341" i="5" s="1"/>
  <c r="BT1292" i="5"/>
  <c r="BR1220" i="5"/>
  <c r="BM367" i="5"/>
  <c r="BS741" i="5"/>
  <c r="BT739" i="5"/>
  <c r="AH2203" i="5"/>
  <c r="AH2193" i="5"/>
  <c r="AI2190" i="5" s="1"/>
  <c r="BS613" i="5"/>
  <c r="BS1226" i="5"/>
  <c r="BS1223" i="5"/>
  <c r="BS1227" i="5" s="1"/>
  <c r="BA1008" i="5"/>
  <c r="BA1005" i="5"/>
  <c r="BA1006" i="5" s="1"/>
  <c r="BB1002" i="5" s="1"/>
  <c r="AW967" i="5"/>
  <c r="AX964" i="5" s="1"/>
  <c r="BL412" i="5"/>
  <c r="AF1806" i="5"/>
  <c r="AE1810" i="5"/>
  <c r="BL369" i="5"/>
  <c r="BQ296" i="5"/>
  <c r="BE1386" i="5"/>
  <c r="BR569" i="5"/>
  <c r="BS565" i="5"/>
  <c r="BS568" i="5" s="1"/>
  <c r="AW984" i="5"/>
  <c r="AX981" i="5" s="1"/>
  <c r="AW986" i="5"/>
  <c r="AW989" i="5" s="1"/>
  <c r="AW983" i="5"/>
  <c r="BQ357" i="5"/>
  <c r="BL444" i="5"/>
  <c r="BM442" i="5"/>
  <c r="BM438" i="5"/>
  <c r="BM436" i="5"/>
  <c r="BT1044" i="5"/>
  <c r="BT1052" i="5"/>
  <c r="BE1397" i="5"/>
  <c r="BT2098" i="5"/>
  <c r="BC1382" i="5"/>
  <c r="BC1396" i="5" s="1"/>
  <c r="AI2249" i="5"/>
  <c r="BI1026" i="5"/>
  <c r="BJ1022" i="5" s="1"/>
  <c r="BI1028" i="5"/>
  <c r="BT416" i="5"/>
  <c r="AH822" i="5"/>
  <c r="AI818" i="5" s="1"/>
  <c r="BS1258" i="5"/>
  <c r="BS284" i="5"/>
  <c r="BS291" i="5"/>
  <c r="BM1291" i="5"/>
  <c r="BL1293" i="5"/>
  <c r="BV790" i="5"/>
  <c r="BW788" i="5"/>
  <c r="BP64" i="1"/>
  <c r="BO66" i="1"/>
  <c r="BO68" i="1" s="1"/>
  <c r="BU6" i="5"/>
  <c r="BU6" i="2"/>
  <c r="BC359" i="5"/>
  <c r="BS1403" i="5"/>
  <c r="BU1534" i="5"/>
  <c r="BU1638" i="5"/>
  <c r="BU1639" i="5" s="1"/>
  <c r="BU1427" i="5"/>
  <c r="BU1428" i="5" s="1"/>
  <c r="BU1430" i="5" s="1"/>
  <c r="BU1417" i="5"/>
  <c r="BU1418" i="5" s="1"/>
  <c r="BU1420" i="5" s="1"/>
  <c r="BU1234" i="5"/>
  <c r="BU1235" i="5" s="1"/>
  <c r="BU1252" i="5"/>
  <c r="BU758" i="5"/>
  <c r="BU759" i="5"/>
  <c r="BU760" i="5"/>
  <c r="BU761" i="5"/>
  <c r="BU762" i="5"/>
  <c r="BU763" i="5"/>
  <c r="BU764" i="5"/>
  <c r="BU756" i="5"/>
  <c r="BU757" i="5"/>
  <c r="BU184" i="5"/>
  <c r="BU134" i="5"/>
  <c r="BU135" i="5" s="1"/>
  <c r="BU139" i="5"/>
  <c r="BU140" i="5" s="1"/>
  <c r="BV144" i="5"/>
  <c r="BV145" i="5" s="1"/>
  <c r="BU122" i="5"/>
  <c r="BU123" i="5" s="1"/>
  <c r="BU148" i="5"/>
  <c r="BU1045" i="5"/>
  <c r="BU2091" i="5"/>
  <c r="BU2094" i="5" s="1"/>
  <c r="BU1285" i="5"/>
  <c r="BU1288" i="5" s="1"/>
  <c r="BU1270" i="5"/>
  <c r="BU1273" i="5" s="1"/>
  <c r="BF1387" i="5"/>
  <c r="BF1370" i="5"/>
  <c r="BP553" i="5"/>
  <c r="BS1543" i="5"/>
  <c r="AP882" i="5"/>
  <c r="BQ810" i="5"/>
  <c r="BQ803" i="5" s="1"/>
  <c r="AP899" i="5"/>
  <c r="AP895" i="5"/>
  <c r="BV1401" i="5"/>
  <c r="BU1402" i="5"/>
  <c r="BU1400" i="5"/>
  <c r="BM650" i="5"/>
  <c r="BL651" i="5"/>
  <c r="BL655" i="5" s="1"/>
  <c r="BL653" i="5"/>
  <c r="BM654" i="5" a="1"/>
  <c r="BM654" i="5" s="1"/>
  <c r="BP803" i="5"/>
  <c r="BG1362" i="5"/>
  <c r="BG1367" i="5"/>
  <c r="BG1368" i="5"/>
  <c r="BH1365" i="5" s="1"/>
  <c r="BL2212" i="5"/>
  <c r="BL2215" i="5" s="1"/>
  <c r="BK2217" i="5"/>
  <c r="BR539" i="5"/>
  <c r="BR543" i="5" s="1"/>
  <c r="BQ548" i="5"/>
  <c r="BM405" i="5"/>
  <c r="BS1451" i="5"/>
  <c r="BS1452" i="5"/>
  <c r="BM1441" i="5"/>
  <c r="BL1442" i="5"/>
  <c r="BL1437" i="5" s="1"/>
  <c r="BL1438" i="5" s="1"/>
  <c r="BU1" i="2"/>
  <c r="BU1" i="5"/>
  <c r="BF1395" i="5"/>
  <c r="BF1397" i="5" s="1"/>
  <c r="BF1366" i="5"/>
  <c r="BF1386" i="5" s="1"/>
  <c r="BF1390" i="5" s="1"/>
  <c r="AV992" i="5"/>
  <c r="BR1245" i="5"/>
  <c r="BR916" i="5"/>
  <c r="BR919" i="5"/>
  <c r="BR923" i="5"/>
  <c r="BS1460" i="5"/>
  <c r="BS1461" i="5"/>
  <c r="BR1203" i="5"/>
  <c r="BR1205" i="5" s="1"/>
  <c r="BT1243" i="5"/>
  <c r="BT1240" i="5"/>
  <c r="BT1244" i="5" s="1"/>
  <c r="BK651" i="5"/>
  <c r="BS202" i="5"/>
  <c r="BD1388" i="5"/>
  <c r="BD1378" i="5"/>
  <c r="BL1278" i="5"/>
  <c r="BM1276" i="5"/>
  <c r="BS1051" i="5"/>
  <c r="BS212" i="5"/>
  <c r="BS542" i="5"/>
  <c r="BS541" i="5"/>
  <c r="BS552" i="5" s="1"/>
  <c r="AH2159" i="5"/>
  <c r="AI2156" i="5" s="1"/>
  <c r="BT1261" i="5"/>
  <c r="BT1255" i="5"/>
  <c r="BT1839" i="5" a="1"/>
  <c r="BT1839" i="5" s="1"/>
  <c r="BT1788" i="5" a="1"/>
  <c r="BT1788" i="5" s="1"/>
  <c r="BT1663" i="5" a="1"/>
  <c r="BT1663" i="5" s="1"/>
  <c r="BT1654" i="5" a="1"/>
  <c r="BT1654" i="5" s="1"/>
  <c r="BT1642" i="5" a="1"/>
  <c r="BT1642" i="5" s="1"/>
  <c r="BT1592" i="5" a="1"/>
  <c r="BT1592" i="5" s="1"/>
  <c r="BT1593" i="5" s="1"/>
  <c r="BT1594" i="5" a="1"/>
  <c r="BT1594" i="5" s="1"/>
  <c r="BT1580" i="5" a="1"/>
  <c r="BT1580" i="5" s="1"/>
  <c r="BT1581" i="5" s="1"/>
  <c r="BT1597" i="5" a="1"/>
  <c r="BT1597" i="5" s="1"/>
  <c r="BT1584" i="5" a="1"/>
  <c r="BT1584" i="5" s="1"/>
  <c r="BT1499" i="5" a="1"/>
  <c r="BT1499" i="5" s="1"/>
  <c r="BT1500" i="5" s="1"/>
  <c r="BT1507" i="5" a="1"/>
  <c r="BT1507" i="5" s="1"/>
  <c r="BT1212" i="5" a="1"/>
  <c r="BT1212" i="5" s="1"/>
  <c r="BT1208" i="5" a="1"/>
  <c r="BT1208" i="5" s="1"/>
  <c r="BT1219" i="5" a="1"/>
  <c r="BT1219" i="5" s="1"/>
  <c r="BT911" i="5" a="1"/>
  <c r="BT911" i="5" s="1"/>
  <c r="BT661" i="5" a="1"/>
  <c r="BT661" i="5" s="1"/>
  <c r="BT652" i="5" a="1"/>
  <c r="BT652" i="5" s="1"/>
  <c r="BT801" i="5" a="1"/>
  <c r="BT801" i="5" s="1"/>
  <c r="BT616" i="5" a="1"/>
  <c r="BT616" i="5" s="1"/>
  <c r="BT603" i="5" a="1"/>
  <c r="BT603" i="5" s="1"/>
  <c r="BT604" i="5" a="1"/>
  <c r="BT604" i="5" s="1"/>
  <c r="BT605" i="5" a="1"/>
  <c r="BT605" i="5" s="1"/>
  <c r="BT635" i="5" a="1"/>
  <c r="BT635" i="5" s="1"/>
  <c r="BT620" i="5" a="1"/>
  <c r="BT620" i="5" s="1"/>
  <c r="BT591" i="5" a="1"/>
  <c r="BT591" i="5" s="1"/>
  <c r="BT621" i="5" a="1"/>
  <c r="BT621" i="5" s="1"/>
  <c r="BT610" i="5" a="1"/>
  <c r="BT610" i="5" s="1"/>
  <c r="BT611" i="5" a="1"/>
  <c r="BT611" i="5" s="1"/>
  <c r="BT595" i="5" a="1"/>
  <c r="BT595" i="5" s="1"/>
  <c r="BT628" i="5" a="1"/>
  <c r="BT628" i="5" s="1"/>
  <c r="BT629" i="5" s="1"/>
  <c r="BT612" i="5" a="1"/>
  <c r="BT612" i="5" s="1"/>
  <c r="BT491" i="5" a="1"/>
  <c r="BT491" i="5" s="1"/>
  <c r="BT449" i="5" a="1"/>
  <c r="BT449" i="5" s="1"/>
  <c r="BT454" i="5" a="1"/>
  <c r="BT454" i="5" s="1"/>
  <c r="BT544" i="5"/>
  <c r="BT587" i="5" a="1"/>
  <c r="BT587" i="5" s="1"/>
  <c r="BT402" i="5" a="1"/>
  <c r="BT402" i="5" s="1"/>
  <c r="BT532" i="5"/>
  <c r="BT417" i="5" a="1"/>
  <c r="BT417" i="5" s="1"/>
  <c r="BT409" i="5" a="1"/>
  <c r="BT409" i="5" s="1"/>
  <c r="BT373" i="5" a="1"/>
  <c r="BT373" i="5" s="1"/>
  <c r="BT379" i="5" a="1"/>
  <c r="BT379" i="5" s="1"/>
  <c r="BT395" i="5" a="1"/>
  <c r="BT395" i="5" s="1"/>
  <c r="BT347" i="5" a="1"/>
  <c r="BT347" i="5" s="1"/>
  <c r="BT387" i="5" a="1"/>
  <c r="BT387" i="5" s="1"/>
  <c r="BT366" i="5" a="1"/>
  <c r="BT366" i="5" s="1"/>
  <c r="BT187" i="5" a="1"/>
  <c r="BT187" i="5" s="1"/>
  <c r="BT211" i="5" a="1"/>
  <c r="BT211" i="5" s="1"/>
  <c r="BT201" i="5" a="1"/>
  <c r="BT201" i="5" s="1"/>
  <c r="BT195" i="5" a="1"/>
  <c r="BT195" i="5" s="1"/>
  <c r="BT210" i="5" a="1"/>
  <c r="BT210" i="5" s="1"/>
  <c r="BT200" i="5" a="1"/>
  <c r="BT200" i="5" s="1"/>
  <c r="BT191" i="5" a="1"/>
  <c r="BT191" i="5" s="1"/>
  <c r="BT174" i="5" a="1"/>
  <c r="BT174" i="5" s="1"/>
  <c r="BT171" i="5" a="1"/>
  <c r="BT171" i="5" s="1"/>
  <c r="BT167" i="5" a="1"/>
  <c r="BT167" i="5" s="1"/>
  <c r="BT168" i="5" s="1"/>
  <c r="BT163" i="5" a="1"/>
  <c r="BT163" i="5" s="1"/>
  <c r="BT177" i="5" a="1"/>
  <c r="BT177" i="5" s="1"/>
  <c r="BT180" i="5" a="1"/>
  <c r="BT180" i="5" s="1"/>
  <c r="BT109" i="5" a="1"/>
  <c r="BT109" i="5" s="1"/>
  <c r="BT110" i="5" a="1"/>
  <c r="BT110" i="5" s="1"/>
  <c r="BT108" i="5" s="1" a="1"/>
  <c r="BT108" i="5" s="1"/>
  <c r="BT111" i="5" a="1"/>
  <c r="BT111" i="5" s="1"/>
  <c r="BT115" i="5" a="1"/>
  <c r="BT115" i="5" s="1"/>
  <c r="BT116" i="5" a="1"/>
  <c r="BT116" i="5" s="1"/>
  <c r="BT114" i="5" s="1" a="1"/>
  <c r="BT114" i="5" s="1"/>
  <c r="BT155" i="5" a="1"/>
  <c r="BT155" i="5" s="1"/>
  <c r="BT151" i="5" a="1"/>
  <c r="BT151" i="5" s="1"/>
  <c r="BT117" i="5" a="1"/>
  <c r="BT117" i="5" s="1"/>
  <c r="BU5" i="5"/>
  <c r="BU5" i="2"/>
  <c r="BM388" i="5"/>
  <c r="BM390" i="5" s="1"/>
  <c r="BS130" i="5"/>
  <c r="BS1486" i="5"/>
  <c r="BS1487" i="5"/>
  <c r="BK655" i="5"/>
  <c r="BT1277" i="5"/>
  <c r="BU1277" i="5" s="1"/>
  <c r="BV5" i="1"/>
  <c r="BV6" i="1" s="1"/>
  <c r="BV1" i="1"/>
  <c r="BV3" i="1"/>
  <c r="BV2" i="2"/>
  <c r="BW2" i="1"/>
  <c r="BV2" i="5"/>
  <c r="BM485" i="5"/>
  <c r="BM486" i="5" s="1"/>
  <c r="BS1237" i="5"/>
  <c r="BS1262" i="5"/>
  <c r="BS288" i="5"/>
  <c r="BS2081" i="5"/>
  <c r="BE1373" i="5"/>
  <c r="BI950" i="5"/>
  <c r="BJ947" i="5" s="1"/>
  <c r="BI952" i="5"/>
  <c r="BS450" i="5"/>
  <c r="BS772" i="5"/>
  <c r="BR774" i="5"/>
  <c r="BS751" i="5" s="1"/>
  <c r="BQ752" i="5"/>
  <c r="BM674" i="5"/>
  <c r="BL2097" i="5"/>
  <c r="BK2099" i="5"/>
  <c r="BS1245" i="5"/>
  <c r="BU8" i="5"/>
  <c r="BU8" i="2"/>
  <c r="BU9" i="1"/>
  <c r="BU9" i="5" s="1"/>
  <c r="BV8" i="1"/>
  <c r="BR806" i="5"/>
  <c r="BR809" i="5"/>
  <c r="BS1568" i="5"/>
  <c r="BL494" i="5"/>
  <c r="BL496" i="5" s="1"/>
  <c r="BS492" i="5"/>
  <c r="AI933" i="5"/>
  <c r="BT1535" i="5"/>
  <c r="BP913" i="5"/>
  <c r="BT1867" i="5" a="1"/>
  <c r="BT1867" i="5" s="1"/>
  <c r="BS1476" i="5"/>
  <c r="BS1477" i="5"/>
  <c r="BR292" i="5"/>
  <c r="BR295" i="5"/>
  <c r="BT4" i="5"/>
  <c r="BT4" i="2"/>
  <c r="BM472" i="5"/>
  <c r="BM473" i="5" s="1"/>
  <c r="BP53" i="1"/>
  <c r="BI1046" i="5"/>
  <c r="BJ1042" i="5" s="1"/>
  <c r="BI1048" i="5"/>
  <c r="BJ505" i="5"/>
  <c r="BJ508" i="5" s="1"/>
  <c r="BJ518" i="5" s="1"/>
  <c r="BS767" i="5"/>
  <c r="BT596" i="5"/>
  <c r="BT188" i="5" a="1"/>
  <c r="BN403" i="5" a="1"/>
  <c r="BT331" i="5" a="1"/>
  <c r="BU1893" i="5"/>
  <c r="BU103" i="5"/>
  <c r="BT910" i="5" a="1"/>
  <c r="BU1634" i="5"/>
  <c r="BU1572" i="5"/>
  <c r="BU1660" i="5"/>
  <c r="BU159" i="5"/>
  <c r="BU1849" i="5"/>
  <c r="BU465" i="5"/>
  <c r="BU1860" i="5"/>
  <c r="BU463" i="5"/>
  <c r="BU69" i="5"/>
  <c r="BU126" i="5"/>
  <c r="BU75" i="5"/>
  <c r="BU277" i="5"/>
  <c r="BU220" i="5"/>
  <c r="BU224" i="5" s="1" a="1"/>
  <c r="BU247" i="5"/>
  <c r="BU243" i="5"/>
  <c r="BU268" i="5"/>
  <c r="BU256" i="5"/>
  <c r="BU228" i="5"/>
  <c r="BU252" i="5"/>
  <c r="BU264" i="5"/>
  <c r="BU273" i="5"/>
  <c r="BU280" i="5"/>
  <c r="BU260" i="5"/>
  <c r="BU322" i="5"/>
  <c r="BU300" i="5"/>
  <c r="BU348" i="5"/>
  <c r="BU326" i="5"/>
  <c r="BU321" i="5"/>
  <c r="BU325" i="5"/>
  <c r="BU577" i="5"/>
  <c r="BU572" i="5"/>
  <c r="BU573" i="5"/>
  <c r="BU547" i="5"/>
  <c r="BU896" i="5"/>
  <c r="BU1072" i="5"/>
  <c r="BU1073" i="5" s="1" a="1"/>
  <c r="BU1063" i="5"/>
  <c r="BU1064" i="5" s="1" a="1"/>
  <c r="BU1081" i="5"/>
  <c r="BU1082" i="5" s="1" a="1"/>
  <c r="BU1077" i="5"/>
  <c r="BU1076" i="5"/>
  <c r="BU1153" i="5"/>
  <c r="BU1154" i="5" s="1" a="1"/>
  <c r="BU1174" i="5"/>
  <c r="BU1173" i="5" s="1" a="1"/>
  <c r="BU1185" i="5"/>
  <c r="BU1181" i="5"/>
  <c r="BU1177" i="5"/>
  <c r="BU1511" i="5"/>
  <c r="BU1512" i="5" s="1" a="1"/>
  <c r="BU1472" i="5"/>
  <c r="BU1471" i="5"/>
  <c r="BU1447" i="5"/>
  <c r="BU1531" i="5"/>
  <c r="BU1456" i="5"/>
  <c r="BU1482" i="5"/>
  <c r="BU1519" i="5"/>
  <c r="BU1520" i="5" s="1" a="1"/>
  <c r="BU1564" i="5"/>
  <c r="BU1648" i="5"/>
  <c r="BU1539" i="5"/>
  <c r="BU1552" i="5"/>
  <c r="BU1631" i="5"/>
  <c r="BU1557" i="5"/>
  <c r="BU1645" i="5"/>
  <c r="BU1657" i="5"/>
  <c r="BU1698" i="5"/>
  <c r="BU1857" i="5"/>
  <c r="BT1928" i="5"/>
  <c r="BU1911" i="5"/>
  <c r="BU98" i="5"/>
  <c r="BU93" i="5"/>
  <c r="BS606" i="5" a="1"/>
  <c r="BS588" i="5" a="1"/>
  <c r="BT1789" i="5" a="1"/>
  <c r="BT216" i="5" a="1"/>
  <c r="BT1178" i="5" a="1"/>
  <c r="BT1423" i="5"/>
  <c r="BT206" i="5" a="1"/>
  <c r="BT1182" i="5" a="1"/>
  <c r="BT1355" i="5"/>
  <c r="BU104" i="5"/>
  <c r="AQ2001" i="5" a="1"/>
  <c r="BT800" i="5" a="1"/>
  <c r="BT455" i="5"/>
  <c r="BT196" i="5"/>
  <c r="BJ1843" i="5" a="1"/>
  <c r="BT1186" i="5" a="1"/>
  <c r="BU2111" i="5" a="1"/>
  <c r="BT448" i="5"/>
  <c r="BU99" i="5"/>
  <c r="BT617" i="5" a="1"/>
  <c r="BT215" i="5" a="1"/>
  <c r="BT1172" i="5" a="1"/>
  <c r="BU2079" i="5" a="1"/>
  <c r="BU746" i="5"/>
  <c r="BU94" i="5"/>
  <c r="BT1201" i="5" a="1"/>
  <c r="BT205" i="5" a="1"/>
  <c r="BU314" i="5" a="1"/>
  <c r="N1386" i="5"/>
  <c r="N1397" i="5"/>
  <c r="BT490" i="5"/>
  <c r="BU100" i="5"/>
  <c r="BT192" i="5" a="1"/>
  <c r="BT1846" i="5" a="1"/>
  <c r="BT353" i="5"/>
  <c r="BU95" i="5"/>
  <c r="BV2107" i="5"/>
  <c r="BV750" i="5" a="1"/>
  <c r="BN410" i="5" a="1"/>
  <c r="BT1078" i="5" a="1"/>
  <c r="BT332" i="5" a="1"/>
  <c r="BT394" i="5"/>
  <c r="BU96" i="5"/>
  <c r="BT1598" i="5" a="1"/>
  <c r="BT1202" i="5" a="1"/>
  <c r="BN2022" i="5" a="1"/>
  <c r="BT386" i="5"/>
  <c r="BU101" i="5"/>
  <c r="BT1585" i="5" a="1"/>
  <c r="BT365" i="5"/>
  <c r="BU102" i="5"/>
  <c r="BT592" i="5"/>
  <c r="BT372" i="5"/>
  <c r="BU97" i="5"/>
  <c r="BS1515" i="5"/>
  <c r="BT1508" i="5" a="1"/>
  <c r="BT622" i="5" a="1"/>
  <c r="BU1879" i="5" a="1"/>
  <c r="BJ2026" i="5" a="1"/>
  <c r="BR352" i="5"/>
  <c r="BR1414" i="5"/>
  <c r="BT351" i="5"/>
  <c r="BT1213" i="5" a="1"/>
  <c r="BS580" i="5" a="1"/>
  <c r="BT378" i="5"/>
  <c r="BT1209" i="5" a="1"/>
  <c r="BU1873" i="5"/>
  <c r="BU1870" i="5"/>
  <c r="BU232" i="5" a="1"/>
  <c r="BU1292" i="5" l="1"/>
  <c r="BT1262" i="5"/>
  <c r="BU232" i="5"/>
  <c r="BT1209" i="5"/>
  <c r="BS580" i="5"/>
  <c r="BT1213" i="5"/>
  <c r="BS354" i="5"/>
  <c r="BJ2026" i="5"/>
  <c r="BU1879" i="5"/>
  <c r="BT622" i="5"/>
  <c r="BT1508" i="5"/>
  <c r="BT374" i="5"/>
  <c r="BT1585" i="5"/>
  <c r="BN2022" i="5"/>
  <c r="BT1202" i="5"/>
  <c r="BT1598" i="5"/>
  <c r="BT332" i="5"/>
  <c r="BT1078" i="5"/>
  <c r="BN410" i="5"/>
  <c r="BV750" i="5"/>
  <c r="BV2116" i="5"/>
  <c r="BT1846" i="5"/>
  <c r="BT192" i="5"/>
  <c r="BU314" i="5"/>
  <c r="BT205" i="5"/>
  <c r="BT1201" i="5"/>
  <c r="BU755" i="5"/>
  <c r="BU2079" i="5"/>
  <c r="BT1172" i="5"/>
  <c r="BT215" i="5"/>
  <c r="BT617" i="5"/>
  <c r="BU2111" i="5"/>
  <c r="BT1186" i="5"/>
  <c r="BJ1843" i="5"/>
  <c r="BT800" i="5"/>
  <c r="AQ2001" i="5"/>
  <c r="BT1182" i="5"/>
  <c r="BT206" i="5"/>
  <c r="BT1178" i="5"/>
  <c r="BT216" i="5"/>
  <c r="BT1789" i="5"/>
  <c r="BS588" i="5"/>
  <c r="BS606" i="5"/>
  <c r="BU105" i="5"/>
  <c r="BU1558" i="5"/>
  <c r="BU1553" i="5"/>
  <c r="BU1542" i="5"/>
  <c r="BU1567" i="5"/>
  <c r="BU1520" i="5"/>
  <c r="BU1485" i="5"/>
  <c r="BU1459" i="5"/>
  <c r="BU1450" i="5"/>
  <c r="BU1475" i="5"/>
  <c r="BU1512" i="5"/>
  <c r="BU1173" i="5"/>
  <c r="BU1154" i="5"/>
  <c r="BU1082" i="5"/>
  <c r="BU1064" i="5"/>
  <c r="BU1073" i="5"/>
  <c r="BU574" i="5"/>
  <c r="BU578" i="5"/>
  <c r="BU327" i="5"/>
  <c r="BU315" i="5"/>
  <c r="BU269" i="5"/>
  <c r="BU283" i="5"/>
  <c r="BU274" i="5"/>
  <c r="BU287" i="5"/>
  <c r="BU261" i="5"/>
  <c r="BU257" i="5"/>
  <c r="BU265" i="5"/>
  <c r="BU248" i="5"/>
  <c r="BU224" i="5"/>
  <c r="BU129" i="5"/>
  <c r="BU470" i="5"/>
  <c r="BU471" i="5"/>
  <c r="BU160" i="5"/>
  <c r="BU1573" i="5"/>
  <c r="BT910" i="5"/>
  <c r="BT331" i="5"/>
  <c r="BN403" i="5"/>
  <c r="BN405" i="5" s="1"/>
  <c r="BT188" i="5"/>
  <c r="BB1008" i="5"/>
  <c r="BB1005" i="5"/>
  <c r="BV6" i="5"/>
  <c r="BV989" i="5" s="1"/>
  <c r="BV6" i="2"/>
  <c r="BJ952" i="5"/>
  <c r="BJ950" i="5"/>
  <c r="BK947" i="5" s="1"/>
  <c r="BU1867" i="5" a="1"/>
  <c r="BU1867" i="5" s="1"/>
  <c r="AI2161" i="5"/>
  <c r="BD358" i="5"/>
  <c r="BC361" i="5"/>
  <c r="AT334" i="5"/>
  <c r="BT130" i="5"/>
  <c r="AJ427" i="5"/>
  <c r="AI432" i="5"/>
  <c r="BT613" i="5"/>
  <c r="BS1263" i="5"/>
  <c r="AI2246" i="5"/>
  <c r="AW994" i="5"/>
  <c r="BS1220" i="5"/>
  <c r="BS47" i="1"/>
  <c r="BR48" i="1"/>
  <c r="BR53" i="1" s="1"/>
  <c r="BU1044" i="5"/>
  <c r="BU1052" i="5"/>
  <c r="BS1228" i="5"/>
  <c r="BJ512" i="5"/>
  <c r="BJ515" i="5" s="1"/>
  <c r="BI519" i="5"/>
  <c r="BT1568" i="5"/>
  <c r="BP920" i="5"/>
  <c r="BP914" i="5"/>
  <c r="BR924" i="5"/>
  <c r="BR913" i="5" s="1"/>
  <c r="AX986" i="5"/>
  <c r="AX983" i="5"/>
  <c r="AJ659" i="5"/>
  <c r="AI664" i="5"/>
  <c r="AI666" i="5"/>
  <c r="BS2112" i="5"/>
  <c r="BR2113" i="5"/>
  <c r="BT1543" i="5"/>
  <c r="BT767" i="5"/>
  <c r="BN388" i="5"/>
  <c r="BN390" i="5" s="1"/>
  <c r="BQ553" i="5"/>
  <c r="BC1381" i="5"/>
  <c r="BC1389" i="5" s="1"/>
  <c r="BS773" i="5"/>
  <c r="BS774" i="5" s="1"/>
  <c r="BT751" i="5" s="1"/>
  <c r="AI2195" i="5"/>
  <c r="BK505" i="5"/>
  <c r="BK508" i="5" s="1"/>
  <c r="BK518" i="5" s="1"/>
  <c r="BM2097" i="5"/>
  <c r="BL2099" i="5"/>
  <c r="BN485" i="5"/>
  <c r="BN486" i="5"/>
  <c r="BM1278" i="5"/>
  <c r="BN1276" i="5"/>
  <c r="BS539" i="5"/>
  <c r="BS543" i="5" s="1"/>
  <c r="BR548" i="5"/>
  <c r="BW1401" i="5"/>
  <c r="BV1402" i="5"/>
  <c r="BV1400" i="5"/>
  <c r="BQ64" i="1"/>
  <c r="BP66" i="1"/>
  <c r="BP68" i="1" s="1"/>
  <c r="BT565" i="5"/>
  <c r="BT568" i="5" s="1"/>
  <c r="BS569" i="5"/>
  <c r="BM412" i="5"/>
  <c r="AI934" i="5"/>
  <c r="AJ932" i="5" s="1"/>
  <c r="BN674" i="5"/>
  <c r="BV1534" i="5"/>
  <c r="BV1638" i="5"/>
  <c r="BV1639" i="5" s="1"/>
  <c r="BV1417" i="5"/>
  <c r="BV1418" i="5" s="1"/>
  <c r="BV1420" i="5" s="1"/>
  <c r="BV1252" i="5"/>
  <c r="BV1427" i="5"/>
  <c r="BV1428" i="5" s="1"/>
  <c r="BV1430" i="5" s="1"/>
  <c r="BV1234" i="5"/>
  <c r="BV1235" i="5" s="1"/>
  <c r="BV758" i="5"/>
  <c r="BV759" i="5"/>
  <c r="BV760" i="5"/>
  <c r="BV761" i="5"/>
  <c r="BV762" i="5"/>
  <c r="BV763" i="5"/>
  <c r="BV764" i="5"/>
  <c r="BV756" i="5"/>
  <c r="BV757" i="5"/>
  <c r="BV184" i="5"/>
  <c r="BV134" i="5"/>
  <c r="BV135" i="5" s="1"/>
  <c r="BV139" i="5"/>
  <c r="BV140" i="5" s="1"/>
  <c r="BW144" i="5"/>
  <c r="BW145" i="5" s="1"/>
  <c r="BV122" i="5"/>
  <c r="BV123" i="5" s="1"/>
  <c r="BV148" i="5"/>
  <c r="BV1285" i="5"/>
  <c r="BV1288" i="5" s="1"/>
  <c r="BV1270" i="5"/>
  <c r="BV1273" i="5" s="1"/>
  <c r="BV2091" i="5"/>
  <c r="BV2094" i="5" s="1"/>
  <c r="BV1045" i="5"/>
  <c r="BT529" i="5"/>
  <c r="BT528" i="5"/>
  <c r="BT530" i="5" s="1"/>
  <c r="BU526" i="5" s="1"/>
  <c r="AW992" i="5"/>
  <c r="AX992" i="5"/>
  <c r="AP897" i="5"/>
  <c r="AQ894" i="5" s="1"/>
  <c r="BW790" i="5"/>
  <c r="BX788" i="5"/>
  <c r="BU2098" i="5"/>
  <c r="BU739" i="5"/>
  <c r="BT741" i="5"/>
  <c r="AP2127" i="5"/>
  <c r="BJ1046" i="5"/>
  <c r="BK1042" i="5" s="1"/>
  <c r="BJ1048" i="5"/>
  <c r="BW2" i="5"/>
  <c r="BW1" i="1"/>
  <c r="BW3" i="1"/>
  <c r="BW2" i="2"/>
  <c r="BW6" i="1"/>
  <c r="BW5" i="1"/>
  <c r="BX2" i="1"/>
  <c r="BM2212" i="5"/>
  <c r="BM2215" i="5" s="1"/>
  <c r="BL2217" i="5"/>
  <c r="BU1261" i="5"/>
  <c r="BU1255" i="5"/>
  <c r="BU1262" i="5" s="1"/>
  <c r="BE1390" i="5"/>
  <c r="BQ920" i="5"/>
  <c r="BQ914" i="5"/>
  <c r="BM556" i="5"/>
  <c r="BN551" i="5"/>
  <c r="BN554" i="5" s="1"/>
  <c r="BS916" i="5"/>
  <c r="BS919" i="5"/>
  <c r="BS923" i="5"/>
  <c r="BT202" i="5"/>
  <c r="BD1382" i="5"/>
  <c r="BD1396" i="5" s="1"/>
  <c r="BD1381" i="5"/>
  <c r="BD1389" i="5" s="1"/>
  <c r="BH1367" i="5"/>
  <c r="BH1368" i="5"/>
  <c r="BI1365" i="5" s="1"/>
  <c r="BH1362" i="5"/>
  <c r="BQ804" i="5"/>
  <c r="BU1243" i="5"/>
  <c r="BU1240" i="5"/>
  <c r="BN367" i="5"/>
  <c r="BO382" i="5"/>
  <c r="BO380" i="5"/>
  <c r="BT2081" i="5"/>
  <c r="BS752" i="5"/>
  <c r="BT212" i="5"/>
  <c r="BT542" i="5"/>
  <c r="BT541" i="5"/>
  <c r="BT552" i="5" s="1"/>
  <c r="AP883" i="5"/>
  <c r="AQ881" i="5" s="1"/>
  <c r="AQ885" i="5" s="1"/>
  <c r="BN1291" i="5"/>
  <c r="BM1293" i="5"/>
  <c r="BT1051" i="5"/>
  <c r="BM369" i="5"/>
  <c r="BN2175" i="5"/>
  <c r="BN2178" i="5" s="1"/>
  <c r="BM2180" i="5"/>
  <c r="BM494" i="5"/>
  <c r="BM496" i="5" s="1"/>
  <c r="BT772" i="5"/>
  <c r="BV3" i="5"/>
  <c r="BV3" i="2"/>
  <c r="BV4" i="1"/>
  <c r="BU416" i="5"/>
  <c r="BG1387" i="5"/>
  <c r="BG1370" i="5"/>
  <c r="BN436" i="5"/>
  <c r="BN438" i="5" s="1"/>
  <c r="BT1403" i="5"/>
  <c r="BT284" i="5"/>
  <c r="BT291" i="5"/>
  <c r="BS1203" i="5"/>
  <c r="BS1205" i="5" s="1"/>
  <c r="AJ837" i="5"/>
  <c r="AI842" i="5"/>
  <c r="BS806" i="5"/>
  <c r="BS809" i="5"/>
  <c r="BN472" i="5"/>
  <c r="BN473" i="5" s="1"/>
  <c r="BV1" i="2"/>
  <c r="BV1" i="5"/>
  <c r="BT450" i="5"/>
  <c r="BG1395" i="5"/>
  <c r="BG1397" i="5" s="1"/>
  <c r="BG1366" i="5"/>
  <c r="BG1386" i="5" s="1"/>
  <c r="BG1390" i="5" s="1"/>
  <c r="BS292" i="5"/>
  <c r="BS295" i="5"/>
  <c r="BM398" i="5"/>
  <c r="BN396" i="5"/>
  <c r="BU4" i="2"/>
  <c r="BU4" i="5"/>
  <c r="BV5" i="5"/>
  <c r="BV5" i="2"/>
  <c r="BT492" i="5"/>
  <c r="BT1237" i="5"/>
  <c r="BU1535" i="5"/>
  <c r="BM444" i="5"/>
  <c r="BN442" i="5"/>
  <c r="BV1292" i="5"/>
  <c r="BT1452" i="5"/>
  <c r="BT1451" i="5"/>
  <c r="BR357" i="5"/>
  <c r="BP804" i="5"/>
  <c r="AX969" i="5"/>
  <c r="AX966" i="5"/>
  <c r="AM636" i="5"/>
  <c r="AM637" i="5" s="1"/>
  <c r="BU1839" i="5" a="1"/>
  <c r="BU1839" i="5" s="1"/>
  <c r="BU1788" i="5" a="1"/>
  <c r="BU1788" i="5" s="1"/>
  <c r="BU1663" i="5" a="1"/>
  <c r="BU1663" i="5" s="1"/>
  <c r="BU1654" i="5" a="1"/>
  <c r="BU1654" i="5" s="1"/>
  <c r="BU1642" i="5" a="1"/>
  <c r="BU1642" i="5" s="1"/>
  <c r="BU1592" i="5" a="1"/>
  <c r="BU1592" i="5" s="1"/>
  <c r="BU1593" i="5" s="1"/>
  <c r="BU1594" i="5" a="1"/>
  <c r="BU1594" i="5" s="1"/>
  <c r="BU1580" i="5" a="1"/>
  <c r="BU1580" i="5" s="1"/>
  <c r="BU1581" i="5" s="1"/>
  <c r="BU1597" i="5" a="1"/>
  <c r="BU1597" i="5" s="1"/>
  <c r="BU1584" i="5" a="1"/>
  <c r="BU1584" i="5" s="1"/>
  <c r="BU1499" i="5" a="1"/>
  <c r="BU1499" i="5" s="1"/>
  <c r="BU1500" i="5" s="1"/>
  <c r="BU1507" i="5" a="1"/>
  <c r="BU1507" i="5" s="1"/>
  <c r="BU1212" i="5" a="1"/>
  <c r="BU1212" i="5" s="1"/>
  <c r="BU1208" i="5" a="1"/>
  <c r="BU1208" i="5" s="1"/>
  <c r="BU1219" i="5" a="1"/>
  <c r="BU1219" i="5" s="1"/>
  <c r="BU911" i="5" a="1"/>
  <c r="BU911" i="5" s="1"/>
  <c r="BU801" i="5" a="1"/>
  <c r="BU801" i="5" s="1"/>
  <c r="BU661" i="5" a="1"/>
  <c r="BU661" i="5" s="1"/>
  <c r="BU652" i="5" a="1"/>
  <c r="BU652" i="5" s="1"/>
  <c r="BU635" i="5" a="1"/>
  <c r="BU635" i="5" s="1"/>
  <c r="BU605" i="5" a="1"/>
  <c r="BU605" i="5" s="1"/>
  <c r="BU620" i="5" a="1"/>
  <c r="BU620" i="5" s="1"/>
  <c r="BU591" i="5" a="1"/>
  <c r="BU591" i="5" s="1"/>
  <c r="BU621" i="5" a="1"/>
  <c r="BU621" i="5" s="1"/>
  <c r="BU610" i="5" a="1"/>
  <c r="BU610" i="5" s="1"/>
  <c r="BU611" i="5" a="1"/>
  <c r="BU611" i="5" s="1"/>
  <c r="BU595" i="5" a="1"/>
  <c r="BU595" i="5" s="1"/>
  <c r="BU628" i="5" a="1"/>
  <c r="BU628" i="5" s="1"/>
  <c r="BU629" i="5" s="1"/>
  <c r="BU612" i="5" a="1"/>
  <c r="BU612" i="5" s="1"/>
  <c r="BU616" i="5" a="1"/>
  <c r="BU616" i="5" s="1"/>
  <c r="BU603" i="5" a="1"/>
  <c r="BU603" i="5" s="1"/>
  <c r="BU491" i="5" a="1"/>
  <c r="BU491" i="5" s="1"/>
  <c r="BU449" i="5" a="1"/>
  <c r="BU449" i="5" s="1"/>
  <c r="BU454" i="5" a="1"/>
  <c r="BU454" i="5" s="1"/>
  <c r="BU604" i="5" a="1"/>
  <c r="BU604" i="5" s="1"/>
  <c r="BU544" i="5"/>
  <c r="BU587" i="5" a="1"/>
  <c r="BU587" i="5" s="1"/>
  <c r="BU532" i="5"/>
  <c r="BU417" i="5" a="1"/>
  <c r="BU417" i="5" s="1"/>
  <c r="BU409" i="5" a="1"/>
  <c r="BU409" i="5" s="1"/>
  <c r="BU395" i="5" a="1"/>
  <c r="BU395" i="5" s="1"/>
  <c r="BU402" i="5" a="1"/>
  <c r="BU402" i="5" s="1"/>
  <c r="BU379" i="5" a="1"/>
  <c r="BU379" i="5" s="1"/>
  <c r="BU347" i="5" a="1"/>
  <c r="BU347" i="5" s="1"/>
  <c r="BU387" i="5" a="1"/>
  <c r="BU387" i="5" s="1"/>
  <c r="BU366" i="5" a="1"/>
  <c r="BU366" i="5" s="1"/>
  <c r="BU211" i="5" a="1"/>
  <c r="BU211" i="5" s="1"/>
  <c r="BU201" i="5" a="1"/>
  <c r="BU201" i="5" s="1"/>
  <c r="BU210" i="5" a="1"/>
  <c r="BU210" i="5" s="1"/>
  <c r="BU200" i="5" a="1"/>
  <c r="BU200" i="5" s="1"/>
  <c r="BU373" i="5" a="1"/>
  <c r="BU373" i="5" s="1"/>
  <c r="BU191" i="5" a="1"/>
  <c r="BU191" i="5" s="1"/>
  <c r="BU174" i="5" a="1"/>
  <c r="BU174" i="5" s="1"/>
  <c r="BU171" i="5" a="1"/>
  <c r="BU171" i="5" s="1"/>
  <c r="BU167" i="5" a="1"/>
  <c r="BU167" i="5" s="1"/>
  <c r="BU168" i="5" s="1"/>
  <c r="BU163" i="5" a="1"/>
  <c r="BU163" i="5" s="1"/>
  <c r="BU177" i="5" a="1"/>
  <c r="BU177" i="5" s="1"/>
  <c r="BU180" i="5" a="1"/>
  <c r="BU180" i="5" s="1"/>
  <c r="BU187" i="5" a="1"/>
  <c r="BU187" i="5" s="1"/>
  <c r="BU110" i="5" a="1"/>
  <c r="BU110" i="5" s="1"/>
  <c r="BU108" i="5" s="1" a="1"/>
  <c r="BU108" i="5" s="1"/>
  <c r="BU111" i="5" a="1"/>
  <c r="BU111" i="5" s="1"/>
  <c r="BU115" i="5" a="1"/>
  <c r="BU115" i="5" s="1"/>
  <c r="BU116" i="5" a="1"/>
  <c r="BU116" i="5" s="1"/>
  <c r="BU114" i="5" s="1" a="1"/>
  <c r="BU114" i="5" s="1"/>
  <c r="BU155" i="5" a="1"/>
  <c r="BU155" i="5" s="1"/>
  <c r="BU151" i="5" a="1"/>
  <c r="BU151" i="5" s="1"/>
  <c r="BU117" i="5" a="1"/>
  <c r="BU117" i="5" s="1"/>
  <c r="BU195" i="5" a="1"/>
  <c r="BU195" i="5" s="1"/>
  <c r="BU109" i="5" a="1"/>
  <c r="BU109" i="5" s="1"/>
  <c r="BT1476" i="5"/>
  <c r="BT1477" i="5"/>
  <c r="AJ851" i="5"/>
  <c r="AI856" i="5"/>
  <c r="BR810" i="5"/>
  <c r="BR803" i="5" s="1"/>
  <c r="BE1376" i="5"/>
  <c r="BF1373" i="5" s="1"/>
  <c r="BE1375" i="5"/>
  <c r="BE1374" i="5"/>
  <c r="BT1258" i="5"/>
  <c r="BN650" i="5"/>
  <c r="BM653" i="5"/>
  <c r="BN654" i="5" a="1"/>
  <c r="BN654" i="5" s="1"/>
  <c r="AI824" i="5"/>
  <c r="BA1013" i="5"/>
  <c r="AS340" i="5"/>
  <c r="BT1461" i="5"/>
  <c r="BT1460" i="5"/>
  <c r="BT1245" i="5"/>
  <c r="BR296" i="5"/>
  <c r="BV8" i="5"/>
  <c r="BW8" i="1"/>
  <c r="BV8" i="2"/>
  <c r="BV9" i="1"/>
  <c r="BV9" i="5" s="1"/>
  <c r="BT1226" i="5"/>
  <c r="BT1223" i="5"/>
  <c r="BT1263" i="5"/>
  <c r="BN1441" i="5"/>
  <c r="BM1442" i="5"/>
  <c r="BM1437" i="5" s="1"/>
  <c r="BM1438" i="5" s="1"/>
  <c r="BJ1026" i="5"/>
  <c r="BK1022" i="5" s="1"/>
  <c r="BJ1028" i="5"/>
  <c r="BA1011" i="5"/>
  <c r="BB1004" i="5"/>
  <c r="BB1006" i="5" s="1"/>
  <c r="BC1002" i="5" s="1"/>
  <c r="BT1487" i="5"/>
  <c r="BT1486" i="5"/>
  <c r="BO410" i="5" a="1"/>
  <c r="BT580" i="5" a="1"/>
  <c r="BV103" i="5"/>
  <c r="BW2107" i="5"/>
  <c r="BW750" i="5" a="1"/>
  <c r="BU394" i="5"/>
  <c r="BU1598" i="5" a="1"/>
  <c r="BU622" i="5" a="1"/>
  <c r="AX1980" i="5" a="1"/>
  <c r="BV1911" i="5"/>
  <c r="BV98" i="5"/>
  <c r="BU386" i="5"/>
  <c r="BV1893" i="5"/>
  <c r="BV93" i="5"/>
  <c r="BU365" i="5"/>
  <c r="BU1201" i="5" a="1"/>
  <c r="BU331" i="5" a="1"/>
  <c r="BU372" i="5"/>
  <c r="BU1508" i="5" a="1"/>
  <c r="BU596" i="5"/>
  <c r="BU188" i="5" a="1"/>
  <c r="BV104" i="5"/>
  <c r="BU351" i="5"/>
  <c r="BU1213" i="5" a="1"/>
  <c r="BK2026" i="5" a="1"/>
  <c r="BV314" i="5" a="1"/>
  <c r="BV99" i="5"/>
  <c r="BT588" i="5" a="1"/>
  <c r="BU378" i="5"/>
  <c r="BU1209" i="5" a="1"/>
  <c r="BU1178" i="5" a="1"/>
  <c r="BU332" i="5" a="1"/>
  <c r="BV94" i="5"/>
  <c r="BT606" i="5" a="1"/>
  <c r="BV463" i="5"/>
  <c r="BV1634" i="5"/>
  <c r="BV1660" i="5"/>
  <c r="BV1572" i="5"/>
  <c r="BV1849" i="5"/>
  <c r="BV465" i="5"/>
  <c r="BV1860" i="5"/>
  <c r="BV159" i="5"/>
  <c r="BV69" i="5"/>
  <c r="BV126" i="5"/>
  <c r="BV75" i="5"/>
  <c r="BV260" i="5"/>
  <c r="BV277" i="5"/>
  <c r="BV220" i="5"/>
  <c r="BV224" i="5" s="1" a="1"/>
  <c r="BV247" i="5"/>
  <c r="BV243" i="5"/>
  <c r="BV268" i="5"/>
  <c r="BV256" i="5"/>
  <c r="BV228" i="5"/>
  <c r="BV252" i="5"/>
  <c r="BV264" i="5"/>
  <c r="BV273" i="5"/>
  <c r="BV280" i="5"/>
  <c r="BV322" i="5"/>
  <c r="BV300" i="5"/>
  <c r="BV348" i="5"/>
  <c r="BV326" i="5"/>
  <c r="BV321" i="5"/>
  <c r="BV325" i="5"/>
  <c r="BV547" i="5"/>
  <c r="BV577" i="5"/>
  <c r="BV572" i="5"/>
  <c r="BV573" i="5"/>
  <c r="BV896" i="5"/>
  <c r="BV1072" i="5"/>
  <c r="BV1073" i="5" s="1" a="1"/>
  <c r="BV1063" i="5"/>
  <c r="BV1064" i="5" s="1" a="1"/>
  <c r="BV1081" i="5"/>
  <c r="BV1082" i="5" s="1" a="1"/>
  <c r="BV1077" i="5"/>
  <c r="BV1177" i="5"/>
  <c r="BV1076" i="5"/>
  <c r="BV1153" i="5"/>
  <c r="BV1154" i="5" s="1" a="1"/>
  <c r="BV1174" i="5"/>
  <c r="BV1173" i="5" s="1" a="1"/>
  <c r="BV1185" i="5"/>
  <c r="BV1181" i="5"/>
  <c r="BV1447" i="5"/>
  <c r="BV1456" i="5"/>
  <c r="BV1472" i="5"/>
  <c r="BV1531" i="5"/>
  <c r="BV1482" i="5"/>
  <c r="BV1519" i="5"/>
  <c r="BV1520" i="5" s="1" a="1"/>
  <c r="BV1471" i="5"/>
  <c r="BV1511" i="5"/>
  <c r="BV1512" i="5" s="1" a="1"/>
  <c r="BV1564" i="5"/>
  <c r="BV1539" i="5"/>
  <c r="BV1552" i="5"/>
  <c r="BV1631" i="5"/>
  <c r="BV1557" i="5"/>
  <c r="BV1648" i="5"/>
  <c r="BV1645" i="5"/>
  <c r="BV1657" i="5"/>
  <c r="BV1698" i="5"/>
  <c r="BV1857" i="5"/>
  <c r="BU617" i="5" a="1"/>
  <c r="N1375" i="5"/>
  <c r="BU1182" i="5" a="1"/>
  <c r="BV746" i="5"/>
  <c r="BV100" i="5"/>
  <c r="BU353" i="5"/>
  <c r="BU910" i="5" a="1"/>
  <c r="BU216" i="5" a="1"/>
  <c r="N1374" i="5"/>
  <c r="BU206" i="5" a="1"/>
  <c r="BU1789" i="5" a="1"/>
  <c r="BU215" i="5" a="1"/>
  <c r="BV1879" i="5" a="1"/>
  <c r="BU1186" i="5" a="1"/>
  <c r="BO403" i="5" a="1"/>
  <c r="BV95" i="5"/>
  <c r="BU800" i="5" a="1"/>
  <c r="BV2079" i="5" a="1"/>
  <c r="BU1172" i="5" a="1"/>
  <c r="BU1928" i="5"/>
  <c r="BV101" i="5"/>
  <c r="BU1423" i="5"/>
  <c r="BU455" i="5"/>
  <c r="BU205" i="5" a="1"/>
  <c r="BU490" i="5"/>
  <c r="BO2022" i="5" a="1"/>
  <c r="BU1078" i="5" a="1"/>
  <c r="BS1414" i="5"/>
  <c r="BS352" i="5"/>
  <c r="BV102" i="5"/>
  <c r="BV96" i="5"/>
  <c r="AP2125" i="5" a="1"/>
  <c r="N1390" i="5"/>
  <c r="BV97" i="5"/>
  <c r="BU1355" i="5"/>
  <c r="BU1202" i="5" a="1"/>
  <c r="BU192" i="5" a="1"/>
  <c r="BU196" i="5"/>
  <c r="BV1873" i="5"/>
  <c r="BV1870" i="5"/>
  <c r="BV2111" i="5" a="1"/>
  <c r="BU448" i="5"/>
  <c r="AF1808" i="5" a="1"/>
  <c r="BT1515" i="5"/>
  <c r="BU1846" i="5" a="1"/>
  <c r="BK1843" i="5" a="1"/>
  <c r="BU592" i="5"/>
  <c r="BU1585" i="5" a="1"/>
  <c r="BV232" i="5" a="1"/>
  <c r="BV2098" i="5" l="1"/>
  <c r="BV232" i="5"/>
  <c r="BU1585" i="5"/>
  <c r="BK1843" i="5"/>
  <c r="BU1846" i="5"/>
  <c r="AF1808" i="5"/>
  <c r="BV2111" i="5"/>
  <c r="BU192" i="5"/>
  <c r="BU1202" i="5"/>
  <c r="AP2125" i="5"/>
  <c r="BT354" i="5"/>
  <c r="BU1078" i="5"/>
  <c r="BO2022" i="5"/>
  <c r="BU205" i="5"/>
  <c r="BU1172" i="5"/>
  <c r="BV2079" i="5"/>
  <c r="BU800" i="5"/>
  <c r="BO403" i="5"/>
  <c r="BU1186" i="5"/>
  <c r="BV1879" i="5"/>
  <c r="BU215" i="5"/>
  <c r="BU1789" i="5"/>
  <c r="BU206" i="5"/>
  <c r="BU216" i="5"/>
  <c r="BU910" i="5"/>
  <c r="BV755" i="5"/>
  <c r="BU1182" i="5"/>
  <c r="BU617" i="5"/>
  <c r="BV1558" i="5"/>
  <c r="BV1553" i="5"/>
  <c r="BV1542" i="5"/>
  <c r="BV1567" i="5"/>
  <c r="BV1512" i="5"/>
  <c r="BV1520" i="5"/>
  <c r="BV1485" i="5"/>
  <c r="BV1475" i="5"/>
  <c r="BV1459" i="5"/>
  <c r="BV1450" i="5"/>
  <c r="BV1173" i="5"/>
  <c r="BV1154" i="5"/>
  <c r="BV1082" i="5"/>
  <c r="BV1064" i="5"/>
  <c r="BV1073" i="5"/>
  <c r="BV574" i="5"/>
  <c r="BV578" i="5"/>
  <c r="BV327" i="5"/>
  <c r="BV315" i="5"/>
  <c r="BV283" i="5"/>
  <c r="BV274" i="5"/>
  <c r="BV287" i="5"/>
  <c r="BV261" i="5"/>
  <c r="BV257" i="5"/>
  <c r="BV265" i="5"/>
  <c r="BV248" i="5"/>
  <c r="BV224" i="5"/>
  <c r="BV269" i="5"/>
  <c r="BV129" i="5"/>
  <c r="BV160" i="5"/>
  <c r="BV471" i="5"/>
  <c r="BV1573" i="5"/>
  <c r="BV470" i="5"/>
  <c r="BT606" i="5"/>
  <c r="BU332" i="5"/>
  <c r="BU1178" i="5"/>
  <c r="BU1209" i="5"/>
  <c r="BT588" i="5"/>
  <c r="BV314" i="5"/>
  <c r="BK2026" i="5"/>
  <c r="BU1213" i="5"/>
  <c r="BU188" i="5"/>
  <c r="BU1508" i="5"/>
  <c r="BU374" i="5"/>
  <c r="BU331" i="5"/>
  <c r="BU1201" i="5"/>
  <c r="BU1203" i="5" s="1"/>
  <c r="BU1205" i="5" s="1"/>
  <c r="BV105" i="5"/>
  <c r="AX1980" i="5"/>
  <c r="BU622" i="5"/>
  <c r="BU1598" i="5"/>
  <c r="BW750" i="5"/>
  <c r="BW2116" i="5"/>
  <c r="BT580" i="5"/>
  <c r="BO410" i="5"/>
  <c r="BC1008" i="5"/>
  <c r="BC1005" i="5"/>
  <c r="BO1441" i="5"/>
  <c r="BN1442" i="5"/>
  <c r="BN1437" i="5" s="1"/>
  <c r="BN1438" i="5" s="1"/>
  <c r="BU613" i="5"/>
  <c r="BN398" i="5"/>
  <c r="BO396" i="5"/>
  <c r="BO367" i="5"/>
  <c r="AI828" i="5"/>
  <c r="AI821" i="5" s="1"/>
  <c r="BO2175" i="5"/>
  <c r="BO2178" i="5" s="1"/>
  <c r="BN2180" i="5"/>
  <c r="BU1237" i="5"/>
  <c r="BN556" i="5"/>
  <c r="BO551" i="5"/>
  <c r="BO554" i="5" s="1"/>
  <c r="AJ936" i="5"/>
  <c r="BT2112" i="5"/>
  <c r="BS2113" i="5"/>
  <c r="BU1051" i="5"/>
  <c r="BU1244" i="5"/>
  <c r="BU1568" i="5"/>
  <c r="BT1220" i="5"/>
  <c r="BO650" i="5"/>
  <c r="BN653" i="5"/>
  <c r="BN651" i="5" s="1"/>
  <c r="BO654" i="5" a="1"/>
  <c r="BO654" i="5" s="1"/>
  <c r="BU529" i="5"/>
  <c r="BU528" i="5"/>
  <c r="BU530" i="5" s="1"/>
  <c r="BV526" i="5" s="1"/>
  <c r="BT292" i="5"/>
  <c r="BT295" i="5"/>
  <c r="BK1046" i="5"/>
  <c r="BL1042" i="5" s="1"/>
  <c r="BK1048" i="5"/>
  <c r="BN2097" i="5"/>
  <c r="BM2099" i="5"/>
  <c r="BU1543" i="5"/>
  <c r="AU330" i="5"/>
  <c r="AT335" i="5"/>
  <c r="AT337" i="5"/>
  <c r="AT338" i="5"/>
  <c r="AT341" i="5" s="1"/>
  <c r="BT1227" i="5"/>
  <c r="BT1228" i="5" s="1"/>
  <c r="BV1867" i="5" a="1"/>
  <c r="BV1867" i="5" s="1"/>
  <c r="BU541" i="5"/>
  <c r="BU552" i="5" s="1"/>
  <c r="BU542" i="5"/>
  <c r="BS296" i="5"/>
  <c r="BH1395" i="5"/>
  <c r="BH1397" i="5" s="1"/>
  <c r="BH1366" i="5"/>
  <c r="BH1386" i="5" s="1"/>
  <c r="BH1390" i="5" s="1"/>
  <c r="AQ2124" i="5"/>
  <c r="AP2129" i="5"/>
  <c r="BU565" i="5"/>
  <c r="BU568" i="5" s="1"/>
  <c r="BT569" i="5"/>
  <c r="BL505" i="5"/>
  <c r="BL508" i="5" s="1"/>
  <c r="BL518" i="5" s="1"/>
  <c r="AJ662" i="5"/>
  <c r="BB1013" i="5"/>
  <c r="BM651" i="5"/>
  <c r="BN444" i="5"/>
  <c r="BO442" i="5"/>
  <c r="BO1291" i="5"/>
  <c r="BN1293" i="5"/>
  <c r="BI1368" i="5"/>
  <c r="BJ1365" i="5" s="1"/>
  <c r="BI1362" i="5"/>
  <c r="BI1367" i="5"/>
  <c r="AI2199" i="5"/>
  <c r="AI2192" i="5" s="1"/>
  <c r="AX994" i="5"/>
  <c r="BT47" i="1"/>
  <c r="BS48" i="1"/>
  <c r="BS53" i="1" s="1"/>
  <c r="BW8" i="5"/>
  <c r="BX8" i="1"/>
  <c r="BW9" i="1"/>
  <c r="BW9" i="5" s="1"/>
  <c r="BW8" i="2"/>
  <c r="BU202" i="5"/>
  <c r="BO436" i="5"/>
  <c r="BO438" i="5" s="1"/>
  <c r="AQ882" i="5"/>
  <c r="BH1387" i="5"/>
  <c r="BH1370" i="5"/>
  <c r="BU1258" i="5"/>
  <c r="BR64" i="1"/>
  <c r="BQ66" i="1"/>
  <c r="BQ68" i="1" s="1"/>
  <c r="BB1011" i="5"/>
  <c r="BC1004" i="5"/>
  <c r="BC1006" i="5" s="1"/>
  <c r="BD1002" i="5" s="1"/>
  <c r="BU1263" i="5"/>
  <c r="BU741" i="5"/>
  <c r="BV739" i="5"/>
  <c r="BT773" i="5"/>
  <c r="AX984" i="5"/>
  <c r="AY981" i="5" s="1"/>
  <c r="BD359" i="5"/>
  <c r="BU2081" i="5"/>
  <c r="BV416" i="5"/>
  <c r="BV4" i="5"/>
  <c r="BV4" i="2"/>
  <c r="BV1243" i="5"/>
  <c r="BV1240" i="5"/>
  <c r="AI2247" i="5"/>
  <c r="AJ2245" i="5" s="1"/>
  <c r="AI2165" i="5"/>
  <c r="AI2158" i="5" s="1"/>
  <c r="BO405" i="5"/>
  <c r="BU284" i="5"/>
  <c r="BU291" i="5"/>
  <c r="BU767" i="5"/>
  <c r="BU212" i="5"/>
  <c r="BU492" i="5"/>
  <c r="BN2212" i="5"/>
  <c r="BN2215" i="5" s="1"/>
  <c r="BM2217" i="5"/>
  <c r="BX790" i="5"/>
  <c r="BY788" i="5"/>
  <c r="BX1401" i="5"/>
  <c r="BW1400" i="5"/>
  <c r="BW1402" i="5"/>
  <c r="BU1403" i="5"/>
  <c r="BR920" i="5"/>
  <c r="BR914" i="5"/>
  <c r="BT1203" i="5"/>
  <c r="BT1205" i="5" s="1"/>
  <c r="BU450" i="5"/>
  <c r="BE1388" i="5"/>
  <c r="BE1378" i="5"/>
  <c r="BU1226" i="5"/>
  <c r="BU1223" i="5"/>
  <c r="AM638" i="5"/>
  <c r="AN633" i="5"/>
  <c r="BV1839" i="5" a="1"/>
  <c r="BV1839" i="5" s="1"/>
  <c r="BV1654" i="5" a="1"/>
  <c r="BV1654" i="5" s="1"/>
  <c r="BV1642" i="5" a="1"/>
  <c r="BV1642" i="5" s="1"/>
  <c r="BV1788" i="5" a="1"/>
  <c r="BV1788" i="5" s="1"/>
  <c r="BV1592" i="5" a="1"/>
  <c r="BV1592" i="5" s="1"/>
  <c r="BV1593" i="5" s="1"/>
  <c r="BV1594" i="5" a="1"/>
  <c r="BV1594" i="5" s="1"/>
  <c r="BV1580" i="5" a="1"/>
  <c r="BV1580" i="5" s="1"/>
  <c r="BV1581" i="5" s="1"/>
  <c r="BV1597" i="5" a="1"/>
  <c r="BV1597" i="5" s="1"/>
  <c r="BV1584" i="5" a="1"/>
  <c r="BV1584" i="5" s="1"/>
  <c r="BV1663" i="5" a="1"/>
  <c r="BV1663" i="5" s="1"/>
  <c r="BV1499" i="5" a="1"/>
  <c r="BV1499" i="5" s="1"/>
  <c r="BV1500" i="5" s="1"/>
  <c r="BV1507" i="5" a="1"/>
  <c r="BV1507" i="5" s="1"/>
  <c r="BV1212" i="5" a="1"/>
  <c r="BV1212" i="5" s="1"/>
  <c r="BV1208" i="5" a="1"/>
  <c r="BV1208" i="5" s="1"/>
  <c r="BV1219" i="5" a="1"/>
  <c r="BV1219" i="5" s="1"/>
  <c r="BV911" i="5" a="1"/>
  <c r="BV911" i="5" s="1"/>
  <c r="BV801" i="5" a="1"/>
  <c r="BV801" i="5" s="1"/>
  <c r="BV661" i="5" a="1"/>
  <c r="BV661" i="5" s="1"/>
  <c r="BV652" i="5" a="1"/>
  <c r="BV652" i="5" s="1"/>
  <c r="BV635" i="5" a="1"/>
  <c r="BV635" i="5" s="1"/>
  <c r="BV620" i="5" a="1"/>
  <c r="BV620" i="5" s="1"/>
  <c r="BV591" i="5" a="1"/>
  <c r="BV591" i="5" s="1"/>
  <c r="BV621" i="5" a="1"/>
  <c r="BV621" i="5" s="1"/>
  <c r="BV610" i="5" a="1"/>
  <c r="BV610" i="5" s="1"/>
  <c r="BV613" i="5" s="1"/>
  <c r="BV611" i="5" a="1"/>
  <c r="BV611" i="5" s="1"/>
  <c r="BV595" i="5" a="1"/>
  <c r="BV595" i="5" s="1"/>
  <c r="BV628" i="5" a="1"/>
  <c r="BV628" i="5" s="1"/>
  <c r="BV629" i="5" s="1"/>
  <c r="BV612" i="5" a="1"/>
  <c r="BV612" i="5" s="1"/>
  <c r="BV616" i="5" a="1"/>
  <c r="BV616" i="5" s="1"/>
  <c r="BV603" i="5" a="1"/>
  <c r="BV603" i="5" s="1"/>
  <c r="BV604" i="5" a="1"/>
  <c r="BV604" i="5" s="1"/>
  <c r="BV605" i="5" a="1"/>
  <c r="BV605" i="5" s="1"/>
  <c r="BV491" i="5" a="1"/>
  <c r="BV491" i="5" s="1"/>
  <c r="BV449" i="5" a="1"/>
  <c r="BV449" i="5" s="1"/>
  <c r="BV454" i="5" a="1"/>
  <c r="BV454" i="5" s="1"/>
  <c r="BV587" i="5" a="1"/>
  <c r="BV587" i="5" s="1"/>
  <c r="BV544" i="5"/>
  <c r="BV532" i="5"/>
  <c r="BV417" i="5" a="1"/>
  <c r="BV417" i="5" s="1"/>
  <c r="BV409" i="5" a="1"/>
  <c r="BV409" i="5" s="1"/>
  <c r="BV395" i="5" a="1"/>
  <c r="BV395" i="5" s="1"/>
  <c r="BV379" i="5" a="1"/>
  <c r="BV379" i="5" s="1"/>
  <c r="BV347" i="5" a="1"/>
  <c r="BV347" i="5" s="1"/>
  <c r="BV402" i="5" a="1"/>
  <c r="BV402" i="5" s="1"/>
  <c r="BV387" i="5" a="1"/>
  <c r="BV387" i="5" s="1"/>
  <c r="BV366" i="5" a="1"/>
  <c r="BV366" i="5" s="1"/>
  <c r="BV373" i="5" a="1"/>
  <c r="BV373" i="5" s="1"/>
  <c r="BV195" i="5" a="1"/>
  <c r="BV195" i="5" s="1"/>
  <c r="BV210" i="5" a="1"/>
  <c r="BV210" i="5" s="1"/>
  <c r="BV191" i="5" a="1"/>
  <c r="BV191" i="5" s="1"/>
  <c r="BV174" i="5" a="1"/>
  <c r="BV174" i="5" s="1"/>
  <c r="BV171" i="5" a="1"/>
  <c r="BV171" i="5" s="1"/>
  <c r="BV167" i="5" a="1"/>
  <c r="BV167" i="5" s="1"/>
  <c r="BV168" i="5" s="1"/>
  <c r="BV163" i="5" a="1"/>
  <c r="BV163" i="5" s="1"/>
  <c r="BV177" i="5" a="1"/>
  <c r="BV177" i="5" s="1"/>
  <c r="BV180" i="5" a="1"/>
  <c r="BV180" i="5" s="1"/>
  <c r="BV187" i="5" a="1"/>
  <c r="BV187" i="5" s="1"/>
  <c r="BV211" i="5" a="1"/>
  <c r="BV211" i="5" s="1"/>
  <c r="BV201" i="5" a="1"/>
  <c r="BV201" i="5" s="1"/>
  <c r="BV200" i="5" a="1"/>
  <c r="BV200" i="5" s="1"/>
  <c r="BV115" i="5" a="1"/>
  <c r="BV115" i="5" s="1"/>
  <c r="BV116" i="5" a="1"/>
  <c r="BV116" i="5" s="1"/>
  <c r="BV114" i="5" s="1" a="1"/>
  <c r="BV114" i="5" s="1"/>
  <c r="BV155" i="5" a="1"/>
  <c r="BV155" i="5" s="1"/>
  <c r="BV151" i="5" a="1"/>
  <c r="BV151" i="5" s="1"/>
  <c r="BV117" i="5" a="1"/>
  <c r="BV117" i="5" s="1"/>
  <c r="BV109" i="5" a="1"/>
  <c r="BV109" i="5" s="1"/>
  <c r="BV110" i="5" a="1"/>
  <c r="BV110" i="5" s="1"/>
  <c r="BV108" i="5" s="1" a="1"/>
  <c r="BV108" i="5" s="1"/>
  <c r="BV111" i="5" a="1"/>
  <c r="BV111" i="5" s="1"/>
  <c r="BX2" i="5"/>
  <c r="BX3" i="1"/>
  <c r="BX2" i="2"/>
  <c r="BX6" i="1"/>
  <c r="BY2" i="1"/>
  <c r="BX5" i="1"/>
  <c r="BX1" i="1"/>
  <c r="BV1261" i="5"/>
  <c r="BV1255" i="5"/>
  <c r="BV1262" i="5" s="1"/>
  <c r="BR553" i="5"/>
  <c r="BT916" i="5"/>
  <c r="BT919" i="5"/>
  <c r="BT923" i="5"/>
  <c r="AX973" i="5"/>
  <c r="BO472" i="5"/>
  <c r="BO473" i="5" s="1"/>
  <c r="BT752" i="5"/>
  <c r="BW5" i="5"/>
  <c r="BW5" i="2"/>
  <c r="AQ899" i="5"/>
  <c r="AQ895" i="5"/>
  <c r="BT539" i="5"/>
  <c r="BT543" i="5" s="1"/>
  <c r="BS548" i="5"/>
  <c r="BO388" i="5"/>
  <c r="BO390" i="5"/>
  <c r="BV1277" i="5"/>
  <c r="BU772" i="5"/>
  <c r="BT774" i="5"/>
  <c r="BU751" i="5" s="1"/>
  <c r="BW6" i="5"/>
  <c r="BW6" i="2"/>
  <c r="BN1278" i="5"/>
  <c r="BO1276" i="5"/>
  <c r="BK950" i="5"/>
  <c r="BL947" i="5" s="1"/>
  <c r="BK952" i="5"/>
  <c r="BU1477" i="5"/>
  <c r="BU1476" i="5"/>
  <c r="BS357" i="5"/>
  <c r="BK1026" i="5"/>
  <c r="BL1022" i="5" s="1"/>
  <c r="BK1028" i="5"/>
  <c r="BR804" i="5"/>
  <c r="AX967" i="5"/>
  <c r="AY964" i="5" s="1"/>
  <c r="BS810" i="5"/>
  <c r="BS803" i="5" s="1"/>
  <c r="BP380" i="5"/>
  <c r="BP382" i="5" s="1"/>
  <c r="BV1535" i="5"/>
  <c r="BU1451" i="5"/>
  <c r="BU1452" i="5"/>
  <c r="BN494" i="5"/>
  <c r="BN496" i="5" s="1"/>
  <c r="BW3" i="5"/>
  <c r="BW3" i="2"/>
  <c r="BW4" i="1"/>
  <c r="BK512" i="5"/>
  <c r="BK515" i="5" s="1"/>
  <c r="BJ519" i="5"/>
  <c r="BU1461" i="5"/>
  <c r="BU1460" i="5"/>
  <c r="BS924" i="5"/>
  <c r="BS913" i="5" s="1"/>
  <c r="BW1" i="5"/>
  <c r="BW1" i="2"/>
  <c r="BU130" i="5"/>
  <c r="BU1487" i="5"/>
  <c r="BU1486" i="5"/>
  <c r="BF1375" i="5"/>
  <c r="BF1376" i="5"/>
  <c r="BG1373" i="5" s="1"/>
  <c r="BF1374" i="5"/>
  <c r="BN369" i="5"/>
  <c r="BW1638" i="5"/>
  <c r="BW1639" i="5" s="1"/>
  <c r="BW1534" i="5"/>
  <c r="BW1427" i="5"/>
  <c r="BW1428" i="5" s="1"/>
  <c r="BW1430" i="5" s="1"/>
  <c r="BW1417" i="5"/>
  <c r="BW1418" i="5" s="1"/>
  <c r="BW1420" i="5" s="1"/>
  <c r="BW1252" i="5"/>
  <c r="BW1234" i="5"/>
  <c r="BW1235" i="5" s="1"/>
  <c r="BW759" i="5"/>
  <c r="BW760" i="5"/>
  <c r="BW761" i="5"/>
  <c r="BW762" i="5"/>
  <c r="BW763" i="5"/>
  <c r="BW764" i="5"/>
  <c r="BW756" i="5"/>
  <c r="BW757" i="5"/>
  <c r="BW758" i="5"/>
  <c r="BW184" i="5"/>
  <c r="BW139" i="5"/>
  <c r="BW140" i="5" s="1"/>
  <c r="BX144" i="5"/>
  <c r="BX145" i="5" s="1"/>
  <c r="BW122" i="5"/>
  <c r="BW123" i="5" s="1"/>
  <c r="BW148" i="5"/>
  <c r="BW134" i="5"/>
  <c r="BW135" i="5" s="1"/>
  <c r="BW1270" i="5"/>
  <c r="BW1273" i="5" s="1"/>
  <c r="BW2091" i="5"/>
  <c r="BW2094" i="5" s="1"/>
  <c r="BW1045" i="5"/>
  <c r="BW1285" i="5"/>
  <c r="BW1288" i="5" s="1"/>
  <c r="BV1044" i="5"/>
  <c r="BV1052" i="5"/>
  <c r="BO674" i="5"/>
  <c r="BO485" i="5"/>
  <c r="BO486" i="5"/>
  <c r="BU288" i="5"/>
  <c r="BT806" i="5"/>
  <c r="BT809" i="5"/>
  <c r="BN412" i="5"/>
  <c r="BW2079" i="5" a="1"/>
  <c r="BW1879" i="5" a="1"/>
  <c r="BV386" i="5"/>
  <c r="BV592" i="5"/>
  <c r="BV1846" i="5" a="1"/>
  <c r="BW1911" i="5"/>
  <c r="BW93" i="5"/>
  <c r="BW1893" i="5"/>
  <c r="BW94" i="5"/>
  <c r="BV365" i="5"/>
  <c r="BV1598" i="5" a="1"/>
  <c r="BV622" i="5" a="1"/>
  <c r="BX2107" i="5"/>
  <c r="BX750" i="5" a="1"/>
  <c r="BL1843" i="5" a="1"/>
  <c r="BP403" i="5" a="1"/>
  <c r="BW1873" i="5"/>
  <c r="BW1870" i="5"/>
  <c r="BV372" i="5"/>
  <c r="BV1585" i="5" a="1"/>
  <c r="AJ429" i="5"/>
  <c r="BW104" i="5"/>
  <c r="BV351" i="5"/>
  <c r="N1388" i="5"/>
  <c r="BV188" i="5" a="1"/>
  <c r="BW99" i="5"/>
  <c r="BV331" i="5" a="1"/>
  <c r="BV378" i="5"/>
  <c r="BV596" i="5"/>
  <c r="BV216" i="5" a="1"/>
  <c r="BU1515" i="5"/>
  <c r="BW2111" i="5" a="1"/>
  <c r="BV1508" i="5" a="1"/>
  <c r="BV206" i="5" a="1"/>
  <c r="BW746" i="5"/>
  <c r="BW100" i="5"/>
  <c r="BV353" i="5"/>
  <c r="BU606" i="5" a="1"/>
  <c r="BV1213" i="5" a="1"/>
  <c r="BU588" i="5" a="1"/>
  <c r="BW95" i="5"/>
  <c r="BU580" i="5" a="1"/>
  <c r="BV1182" i="5" a="1"/>
  <c r="BV332" i="5" a="1"/>
  <c r="AJ852" i="5"/>
  <c r="BV1209" i="5" a="1"/>
  <c r="BV617" i="5" a="1"/>
  <c r="BV205" i="5" a="1"/>
  <c r="BV1186" i="5" a="1"/>
  <c r="BV1928" i="5"/>
  <c r="AR2001" i="5" a="1"/>
  <c r="BW101" i="5"/>
  <c r="BW96" i="5"/>
  <c r="BW97" i="5"/>
  <c r="BW98" i="5"/>
  <c r="BV1172" i="5" a="1"/>
  <c r="BV1423" i="5"/>
  <c r="BV910" i="5" a="1"/>
  <c r="BW159" i="5"/>
  <c r="BW465" i="5"/>
  <c r="BW1860" i="5"/>
  <c r="BW463" i="5"/>
  <c r="BW1634" i="5"/>
  <c r="BW1660" i="5"/>
  <c r="BW1572" i="5"/>
  <c r="BW1849" i="5"/>
  <c r="BW69" i="5"/>
  <c r="BW126" i="5"/>
  <c r="BW75" i="5"/>
  <c r="BW260" i="5"/>
  <c r="BW277" i="5"/>
  <c r="BW220" i="5"/>
  <c r="BW224" i="5" s="1" a="1"/>
  <c r="BW247" i="5"/>
  <c r="BW243" i="5"/>
  <c r="BW268" i="5"/>
  <c r="BW256" i="5"/>
  <c r="BW228" i="5"/>
  <c r="BW252" i="5"/>
  <c r="BW264" i="5"/>
  <c r="BW273" i="5"/>
  <c r="BW280" i="5"/>
  <c r="BW322" i="5"/>
  <c r="BW300" i="5"/>
  <c r="BW348" i="5"/>
  <c r="BW326" i="5"/>
  <c r="BW321" i="5"/>
  <c r="BW325" i="5"/>
  <c r="BW547" i="5"/>
  <c r="BW577" i="5"/>
  <c r="BW572" i="5"/>
  <c r="BW573" i="5"/>
  <c r="BW896" i="5"/>
  <c r="BW1076" i="5"/>
  <c r="BW1063" i="5"/>
  <c r="BW1064" i="5" s="1" a="1"/>
  <c r="BW1072" i="5"/>
  <c r="BW1073" i="5" s="1" a="1"/>
  <c r="BW1081" i="5"/>
  <c r="BW1082" i="5" s="1" a="1"/>
  <c r="BW1077" i="5"/>
  <c r="BW1177" i="5"/>
  <c r="BW1153" i="5"/>
  <c r="BW1154" i="5" s="1" a="1"/>
  <c r="BW1174" i="5"/>
  <c r="BW1173" i="5" s="1" a="1"/>
  <c r="BW1185" i="5"/>
  <c r="BW1181" i="5"/>
  <c r="BW1456" i="5"/>
  <c r="BW1531" i="5"/>
  <c r="BW1472" i="5"/>
  <c r="BW1447" i="5"/>
  <c r="BW1482" i="5"/>
  <c r="BW1519" i="5"/>
  <c r="BW1520" i="5" s="1" a="1"/>
  <c r="BW1471" i="5"/>
  <c r="BW1511" i="5"/>
  <c r="BW1512" i="5" s="1" a="1"/>
  <c r="BW1648" i="5"/>
  <c r="BW1564" i="5"/>
  <c r="BW1539" i="5"/>
  <c r="BW1552" i="5"/>
  <c r="BW1631" i="5"/>
  <c r="BW1557" i="5"/>
  <c r="BW1645" i="5"/>
  <c r="BW1657" i="5"/>
  <c r="BW1698" i="5"/>
  <c r="BW1857" i="5"/>
  <c r="BW102" i="5"/>
  <c r="BV800" i="5" a="1"/>
  <c r="BV196" i="5"/>
  <c r="BW103" i="5"/>
  <c r="BV1178" i="5" a="1"/>
  <c r="BP410" i="5" a="1"/>
  <c r="BV1355" i="5"/>
  <c r="BV215" i="5" a="1"/>
  <c r="BV1078" i="5" a="1"/>
  <c r="BW314" i="5" a="1"/>
  <c r="BV490" i="5"/>
  <c r="BV192" i="5" a="1"/>
  <c r="BP2022" i="5" a="1"/>
  <c r="BL2026" i="5" a="1"/>
  <c r="BV448" i="5"/>
  <c r="BV1789" i="5" a="1"/>
  <c r="BV455" i="5"/>
  <c r="AJ838" i="5"/>
  <c r="BV394" i="5"/>
  <c r="BT1414" i="5"/>
  <c r="BT352" i="5"/>
  <c r="BV1202" i="5" a="1"/>
  <c r="BV1201" i="5" a="1"/>
  <c r="BW232" i="5" a="1"/>
  <c r="BN655" i="5" l="1"/>
  <c r="BW232" i="5"/>
  <c r="BV1201" i="5"/>
  <c r="BV1202" i="5"/>
  <c r="BU354" i="5"/>
  <c r="AJ840" i="5"/>
  <c r="BV1789" i="5"/>
  <c r="BL2026" i="5"/>
  <c r="BP2022" i="5"/>
  <c r="BV192" i="5"/>
  <c r="BW314" i="5"/>
  <c r="BW315" i="5" s="1"/>
  <c r="BV1078" i="5"/>
  <c r="BV215" i="5"/>
  <c r="BP410" i="5"/>
  <c r="BV1178" i="5"/>
  <c r="BV800" i="5"/>
  <c r="BW1558" i="5"/>
  <c r="BW1553" i="5"/>
  <c r="BW1542" i="5"/>
  <c r="BW1567" i="5"/>
  <c r="BW1512" i="5"/>
  <c r="BW1520" i="5"/>
  <c r="BW1485" i="5"/>
  <c r="BW1450" i="5"/>
  <c r="BW1475" i="5"/>
  <c r="BW1459" i="5"/>
  <c r="BW1173" i="5"/>
  <c r="BW1154" i="5"/>
  <c r="BW1082" i="5"/>
  <c r="BW1073" i="5"/>
  <c r="BW1064" i="5"/>
  <c r="BW574" i="5"/>
  <c r="BW578" i="5"/>
  <c r="BW327" i="5"/>
  <c r="BW283" i="5"/>
  <c r="BW274" i="5"/>
  <c r="BW287" i="5"/>
  <c r="BW261" i="5"/>
  <c r="BW257" i="5"/>
  <c r="BW265" i="5"/>
  <c r="BW248" i="5"/>
  <c r="BW224" i="5"/>
  <c r="BW288" i="5"/>
  <c r="BW269" i="5"/>
  <c r="BW129" i="5"/>
  <c r="BW1573" i="5"/>
  <c r="BW470" i="5"/>
  <c r="BW471" i="5"/>
  <c r="BW160" i="5"/>
  <c r="BV910" i="5"/>
  <c r="BV1172" i="5"/>
  <c r="AR2001" i="5"/>
  <c r="BV1186" i="5"/>
  <c r="BV205" i="5"/>
  <c r="BV617" i="5"/>
  <c r="BV1209" i="5"/>
  <c r="AO853" i="5"/>
  <c r="AJ854" i="5"/>
  <c r="BV332" i="5"/>
  <c r="BV1182" i="5"/>
  <c r="BU580" i="5"/>
  <c r="BU588" i="5"/>
  <c r="BV1213" i="5"/>
  <c r="BU606" i="5"/>
  <c r="BW755" i="5"/>
  <c r="BV206" i="5"/>
  <c r="BV1508" i="5"/>
  <c r="BW2111" i="5"/>
  <c r="BV216" i="5"/>
  <c r="BV331" i="5"/>
  <c r="BV188" i="5"/>
  <c r="AJ430" i="5"/>
  <c r="BV1585" i="5"/>
  <c r="BV374" i="5"/>
  <c r="BP403" i="5"/>
  <c r="BP405" i="5" s="1"/>
  <c r="BL1843" i="5"/>
  <c r="BX750" i="5"/>
  <c r="BX2116" i="5"/>
  <c r="BV622" i="5"/>
  <c r="BV1598" i="5"/>
  <c r="BW105" i="5"/>
  <c r="BV1846" i="5"/>
  <c r="BW1879" i="5"/>
  <c r="BW2079" i="5"/>
  <c r="BD1008" i="5"/>
  <c r="BD1005" i="5"/>
  <c r="BO556" i="5"/>
  <c r="BP551" i="5"/>
  <c r="BP554" i="5" s="1"/>
  <c r="BC1011" i="5"/>
  <c r="BD1004" i="5"/>
  <c r="BD1006" i="5" s="1"/>
  <c r="BV1543" i="5"/>
  <c r="AI2159" i="5"/>
  <c r="AJ2156" i="5" s="1"/>
  <c r="BU47" i="1"/>
  <c r="BT48" i="1"/>
  <c r="BT53" i="1" s="1"/>
  <c r="BP650" i="5"/>
  <c r="BO653" i="5"/>
  <c r="BP654" i="5" a="1"/>
  <c r="BP654" i="5" s="1"/>
  <c r="BV541" i="5"/>
  <c r="BV552" i="5" s="1"/>
  <c r="BV542" i="5"/>
  <c r="BS804" i="5"/>
  <c r="BU752" i="5"/>
  <c r="AJ2249" i="5"/>
  <c r="BM505" i="5"/>
  <c r="BM508" i="5" s="1"/>
  <c r="BM518" i="5"/>
  <c r="BU1227" i="5"/>
  <c r="BU1228" i="5" s="1"/>
  <c r="BW1044" i="5"/>
  <c r="BW1052" i="5"/>
  <c r="BL512" i="5"/>
  <c r="BL515" i="5" s="1"/>
  <c r="BK519" i="5"/>
  <c r="AY969" i="5"/>
  <c r="AY966" i="5"/>
  <c r="BV772" i="5"/>
  <c r="BT924" i="5"/>
  <c r="BT913" i="5" s="1"/>
  <c r="BV450" i="5"/>
  <c r="BV1403" i="5"/>
  <c r="AI2203" i="5"/>
  <c r="AI2193" i="5"/>
  <c r="AJ2190" i="5" s="1"/>
  <c r="BG1375" i="5"/>
  <c r="BG1376" i="5"/>
  <c r="BH1373" i="5" s="1"/>
  <c r="BG1374" i="5"/>
  <c r="BW4" i="2"/>
  <c r="BW4" i="5"/>
  <c r="BW1277" i="5"/>
  <c r="BV212" i="5"/>
  <c r="BV492" i="5"/>
  <c r="BY1401" i="5"/>
  <c r="BX1400" i="5"/>
  <c r="BX1402" i="5"/>
  <c r="BW1403" i="5" s="1"/>
  <c r="BV1237" i="5"/>
  <c r="BS64" i="1"/>
  <c r="BR66" i="1"/>
  <c r="BR68" i="1" s="1"/>
  <c r="BI1387" i="5"/>
  <c r="BI1370" i="5"/>
  <c r="BV565" i="5"/>
  <c r="BV568" i="5" s="1"/>
  <c r="BU569" i="5"/>
  <c r="AT340" i="5"/>
  <c r="BO2180" i="5"/>
  <c r="BP2175" i="5"/>
  <c r="BP2178" i="5" s="1"/>
  <c r="BO412" i="5"/>
  <c r="BT357" i="5"/>
  <c r="BQ380" i="5"/>
  <c r="BY790" i="5"/>
  <c r="BZ788" i="5"/>
  <c r="AI822" i="5"/>
  <c r="AJ818" i="5" s="1"/>
  <c r="BV767" i="5"/>
  <c r="BW1839" i="5" a="1"/>
  <c r="BW1839" i="5" s="1"/>
  <c r="BW1788" i="5" a="1"/>
  <c r="BW1788" i="5" s="1"/>
  <c r="BW1654" i="5" a="1"/>
  <c r="BW1654" i="5" s="1"/>
  <c r="BW1592" i="5" a="1"/>
  <c r="BW1592" i="5" s="1"/>
  <c r="BW1593" i="5" s="1"/>
  <c r="BW1642" i="5" a="1"/>
  <c r="BW1642" i="5" s="1"/>
  <c r="BW1594" i="5" a="1"/>
  <c r="BW1594" i="5" s="1"/>
  <c r="BW1580" i="5" a="1"/>
  <c r="BW1580" i="5" s="1"/>
  <c r="BW1581" i="5" s="1"/>
  <c r="BW1597" i="5" a="1"/>
  <c r="BW1597" i="5" s="1"/>
  <c r="BW1584" i="5" a="1"/>
  <c r="BW1584" i="5" s="1"/>
  <c r="BW1663" i="5" a="1"/>
  <c r="BW1663" i="5" s="1"/>
  <c r="BW1499" i="5" a="1"/>
  <c r="BW1499" i="5" s="1"/>
  <c r="BW1500" i="5" s="1"/>
  <c r="BW1507" i="5" a="1"/>
  <c r="BW1507" i="5" s="1"/>
  <c r="BW1208" i="5" a="1"/>
  <c r="BW1208" i="5" s="1"/>
  <c r="BW1219" i="5" a="1"/>
  <c r="BW1219" i="5" s="1"/>
  <c r="BW1212" i="5" a="1"/>
  <c r="BW1212" i="5" s="1"/>
  <c r="BW911" i="5" a="1"/>
  <c r="BW911" i="5" s="1"/>
  <c r="BW801" i="5" a="1"/>
  <c r="BW801" i="5" s="1"/>
  <c r="BW661" i="5" a="1"/>
  <c r="BW661" i="5" s="1"/>
  <c r="BW652" i="5" a="1"/>
  <c r="BW652" i="5" s="1"/>
  <c r="BW635" i="5" a="1"/>
  <c r="BW635" i="5" s="1"/>
  <c r="BW620" i="5" a="1"/>
  <c r="BW620" i="5" s="1"/>
  <c r="BW591" i="5" a="1"/>
  <c r="BW591" i="5" s="1"/>
  <c r="BW621" i="5" a="1"/>
  <c r="BW621" i="5" s="1"/>
  <c r="BW610" i="5" a="1"/>
  <c r="BW610" i="5" s="1"/>
  <c r="BW611" i="5" a="1"/>
  <c r="BW611" i="5" s="1"/>
  <c r="BW595" i="5" a="1"/>
  <c r="BW595" i="5" s="1"/>
  <c r="BW628" i="5" a="1"/>
  <c r="BW628" i="5" s="1"/>
  <c r="BW629" i="5" s="1"/>
  <c r="BW612" i="5" a="1"/>
  <c r="BW612" i="5" s="1"/>
  <c r="BW616" i="5" a="1"/>
  <c r="BW616" i="5" s="1"/>
  <c r="BW603" i="5" a="1"/>
  <c r="BW603" i="5" s="1"/>
  <c r="BW604" i="5" a="1"/>
  <c r="BW604" i="5" s="1"/>
  <c r="BW605" i="5" a="1"/>
  <c r="BW605" i="5" s="1"/>
  <c r="BW449" i="5" a="1"/>
  <c r="BW449" i="5" s="1"/>
  <c r="BW454" i="5" a="1"/>
  <c r="BW454" i="5" s="1"/>
  <c r="BW587" i="5" a="1"/>
  <c r="BW587" i="5" s="1"/>
  <c r="BW544" i="5"/>
  <c r="BW532" i="5"/>
  <c r="BW417" i="5" a="1"/>
  <c r="BW417" i="5" s="1"/>
  <c r="BW409" i="5" a="1"/>
  <c r="BW409" i="5" s="1"/>
  <c r="BW395" i="5" a="1"/>
  <c r="BW395" i="5" s="1"/>
  <c r="BW347" i="5" a="1"/>
  <c r="BW347" i="5" s="1"/>
  <c r="BW387" i="5" a="1"/>
  <c r="BW387" i="5" s="1"/>
  <c r="BW402" i="5" a="1"/>
  <c r="BW402" i="5" s="1"/>
  <c r="BW491" i="5" a="1"/>
  <c r="BW491" i="5" s="1"/>
  <c r="BW366" i="5" a="1"/>
  <c r="BW366" i="5" s="1"/>
  <c r="BW373" i="5" a="1"/>
  <c r="BW373" i="5" s="1"/>
  <c r="BW379" i="5" a="1"/>
  <c r="BW379" i="5" s="1"/>
  <c r="BW210" i="5" a="1"/>
  <c r="BW210" i="5" s="1"/>
  <c r="BW200" i="5" a="1"/>
  <c r="BW200" i="5" s="1"/>
  <c r="BW191" i="5" a="1"/>
  <c r="BW191" i="5" s="1"/>
  <c r="BW174" i="5" a="1"/>
  <c r="BW174" i="5" s="1"/>
  <c r="BW171" i="5" a="1"/>
  <c r="BW171" i="5" s="1"/>
  <c r="BW167" i="5" a="1"/>
  <c r="BW167" i="5" s="1"/>
  <c r="BW168" i="5" s="1"/>
  <c r="BW163" i="5" a="1"/>
  <c r="BW163" i="5" s="1"/>
  <c r="BW177" i="5" a="1"/>
  <c r="BW177" i="5" s="1"/>
  <c r="BW180" i="5" a="1"/>
  <c r="BW180" i="5" s="1"/>
  <c r="BW187" i="5" a="1"/>
  <c r="BW187" i="5" s="1"/>
  <c r="BW211" i="5" a="1"/>
  <c r="BW211" i="5" s="1"/>
  <c r="BW201" i="5" a="1"/>
  <c r="BW201" i="5" s="1"/>
  <c r="BW195" i="5" a="1"/>
  <c r="BW195" i="5" s="1"/>
  <c r="BW115" i="5" a="1"/>
  <c r="BW115" i="5" s="1"/>
  <c r="BW116" i="5" a="1"/>
  <c r="BW116" i="5" s="1"/>
  <c r="BW114" i="5" s="1" a="1"/>
  <c r="BW114" i="5" s="1"/>
  <c r="BW155" i="5" a="1"/>
  <c r="BW155" i="5" s="1"/>
  <c r="BW151" i="5" a="1"/>
  <c r="BW151" i="5" s="1"/>
  <c r="BW117" i="5" a="1"/>
  <c r="BW117" i="5" s="1"/>
  <c r="BW109" i="5" a="1"/>
  <c r="BW109" i="5" s="1"/>
  <c r="BW110" i="5" a="1"/>
  <c r="BW110" i="5" s="1"/>
  <c r="BW108" i="5" s="1" a="1"/>
  <c r="BW108" i="5" s="1"/>
  <c r="BW111" i="5" a="1"/>
  <c r="BW111" i="5" s="1"/>
  <c r="BP388" i="5"/>
  <c r="BV1258" i="5"/>
  <c r="AN636" i="5"/>
  <c r="AN637" i="5" s="1"/>
  <c r="BW2098" i="5"/>
  <c r="BI1395" i="5"/>
  <c r="BI1397" i="5" s="1"/>
  <c r="BI1366" i="5"/>
  <c r="BI1386" i="5" s="1"/>
  <c r="BI1390" i="5" s="1"/>
  <c r="AU334" i="5"/>
  <c r="BP367" i="5"/>
  <c r="BP369" i="5" s="1"/>
  <c r="BU916" i="5"/>
  <c r="BU919" i="5"/>
  <c r="BU923" i="5"/>
  <c r="BF1388" i="5"/>
  <c r="BF1378" i="5"/>
  <c r="BT810" i="5"/>
  <c r="BT803" i="5" s="1"/>
  <c r="BL1026" i="5"/>
  <c r="BM1022" i="5" s="1"/>
  <c r="BL1028" i="5"/>
  <c r="BS553" i="5"/>
  <c r="BV1263" i="5"/>
  <c r="BV1226" i="5"/>
  <c r="BV1223" i="5"/>
  <c r="BJ1362" i="5"/>
  <c r="BJ1368" i="5"/>
  <c r="BK1365" i="5" s="1"/>
  <c r="BJ1367" i="5"/>
  <c r="AQ2127" i="5"/>
  <c r="BO369" i="5"/>
  <c r="BV284" i="5"/>
  <c r="BV291" i="5"/>
  <c r="BW1243" i="5"/>
  <c r="BW1240" i="5"/>
  <c r="BO494" i="5"/>
  <c r="BO496" i="5"/>
  <c r="BU539" i="5"/>
  <c r="BU543" i="5" s="1"/>
  <c r="BT548" i="5"/>
  <c r="BX1" i="5"/>
  <c r="BX1" i="2"/>
  <c r="BV202" i="5"/>
  <c r="BU1220" i="5"/>
  <c r="BO2212" i="5"/>
  <c r="BO2215" i="5" s="1"/>
  <c r="BN2217" i="5"/>
  <c r="AQ883" i="5"/>
  <c r="AR881" i="5" s="1"/>
  <c r="AR885" i="5" s="1"/>
  <c r="BO398" i="5"/>
  <c r="BP396" i="5"/>
  <c r="BW1261" i="5"/>
  <c r="BW1255" i="5"/>
  <c r="AQ897" i="5"/>
  <c r="AR894" i="5" s="1"/>
  <c r="BX5" i="5"/>
  <c r="BX5" i="2"/>
  <c r="BE358" i="5"/>
  <c r="BE359" i="5" s="1"/>
  <c r="BD361" i="5"/>
  <c r="BP1291" i="5"/>
  <c r="BO1293" i="5"/>
  <c r="BO2097" i="5"/>
  <c r="BN2099" i="5"/>
  <c r="BV1451" i="5"/>
  <c r="BV1452" i="5"/>
  <c r="BY2" i="2"/>
  <c r="BY6" i="1"/>
  <c r="BY3" i="1"/>
  <c r="BY5" i="1"/>
  <c r="BZ2" i="1"/>
  <c r="BY1" i="1"/>
  <c r="BY2" i="5"/>
  <c r="AY986" i="5"/>
  <c r="AY983" i="5"/>
  <c r="BP436" i="5"/>
  <c r="BP438" i="5"/>
  <c r="BO444" i="5"/>
  <c r="BP442" i="5"/>
  <c r="BV1244" i="5"/>
  <c r="BV1245" i="5" s="1"/>
  <c r="BV1461" i="5"/>
  <c r="BV1460" i="5"/>
  <c r="BX6" i="5"/>
  <c r="BX6" i="2"/>
  <c r="BE1382" i="5"/>
  <c r="BE1381" i="5" s="1"/>
  <c r="BU773" i="5"/>
  <c r="BV773" i="5" s="1"/>
  <c r="BW1292" i="5"/>
  <c r="BL1046" i="5"/>
  <c r="BM1042" i="5" s="1"/>
  <c r="BL1048" i="5"/>
  <c r="BV1476" i="5"/>
  <c r="BV1477" i="5"/>
  <c r="AF1809" i="5"/>
  <c r="BP485" i="5"/>
  <c r="BP486" i="5" s="1"/>
  <c r="BW1535" i="5"/>
  <c r="BV741" i="5"/>
  <c r="BW739" i="5"/>
  <c r="BM655" i="5"/>
  <c r="BU1245" i="5"/>
  <c r="BV1486" i="5"/>
  <c r="BV1487" i="5"/>
  <c r="BP674" i="5"/>
  <c r="BW416" i="5"/>
  <c r="BL950" i="5"/>
  <c r="BM947" i="5" s="1"/>
  <c r="BL952" i="5"/>
  <c r="BX3" i="2"/>
  <c r="BX4" i="1"/>
  <c r="BX3" i="5"/>
  <c r="BW1867" i="5" a="1"/>
  <c r="BW1867" i="5" s="1"/>
  <c r="BU2112" i="5"/>
  <c r="BT2113" i="5"/>
  <c r="BP1441" i="5"/>
  <c r="BO1442" i="5"/>
  <c r="BO1437" i="5" s="1"/>
  <c r="BO1438" i="5" s="1"/>
  <c r="BV130" i="5"/>
  <c r="BP1276" i="5"/>
  <c r="BO1278" i="5"/>
  <c r="BX1638" i="5"/>
  <c r="BX1639" i="5" s="1"/>
  <c r="BX1534" i="5"/>
  <c r="BX1427" i="5"/>
  <c r="BX1428" i="5" s="1"/>
  <c r="BX1430" i="5" s="1"/>
  <c r="BX1417" i="5"/>
  <c r="BX1418" i="5" s="1"/>
  <c r="BX1420" i="5" s="1"/>
  <c r="BX1252" i="5"/>
  <c r="BX1234" i="5"/>
  <c r="BX1235" i="5" s="1"/>
  <c r="BX759" i="5"/>
  <c r="BX760" i="5"/>
  <c r="BX761" i="5"/>
  <c r="BX762" i="5"/>
  <c r="BX763" i="5"/>
  <c r="BX764" i="5"/>
  <c r="BX756" i="5"/>
  <c r="BX757" i="5"/>
  <c r="BX758" i="5"/>
  <c r="BX184" i="5"/>
  <c r="BX139" i="5"/>
  <c r="BX140" i="5" s="1"/>
  <c r="BY144" i="5"/>
  <c r="BY145" i="5" s="1"/>
  <c r="BX122" i="5"/>
  <c r="BX123" i="5" s="1"/>
  <c r="BX148" i="5"/>
  <c r="BX134" i="5"/>
  <c r="BX135" i="5" s="1"/>
  <c r="BX1045" i="5"/>
  <c r="BX2091" i="5"/>
  <c r="BX2094" i="5" s="1"/>
  <c r="BX1285" i="5"/>
  <c r="BX1288" i="5" s="1"/>
  <c r="BX1270" i="5"/>
  <c r="BX1273" i="5" s="1"/>
  <c r="BU292" i="5"/>
  <c r="BU295" i="5"/>
  <c r="BX8" i="5"/>
  <c r="BY8" i="1"/>
  <c r="BX9" i="1"/>
  <c r="BX9" i="5" s="1"/>
  <c r="BX8" i="2"/>
  <c r="BT296" i="5"/>
  <c r="AJ933" i="5"/>
  <c r="BU806" i="5"/>
  <c r="BU809" i="5"/>
  <c r="BS920" i="5"/>
  <c r="BS914" i="5"/>
  <c r="BV1051" i="5"/>
  <c r="BP472" i="5"/>
  <c r="BV528" i="5"/>
  <c r="BV529" i="5"/>
  <c r="AJ663" i="5"/>
  <c r="BC1013" i="5"/>
  <c r="BV288" i="5"/>
  <c r="BV1568" i="5"/>
  <c r="BV2081" i="5"/>
  <c r="BW1078" i="5" a="1"/>
  <c r="BW455" i="5"/>
  <c r="BW192" i="5" a="1"/>
  <c r="N1382" i="5"/>
  <c r="BW378" i="5"/>
  <c r="BX98" i="5"/>
  <c r="BX99" i="5"/>
  <c r="BX1873" i="5"/>
  <c r="BX1870" i="5"/>
  <c r="BW1201" i="5" a="1"/>
  <c r="BX93" i="5"/>
  <c r="BX1879" i="5" a="1"/>
  <c r="BX100" i="5"/>
  <c r="BW1202" i="5" a="1"/>
  <c r="BW353" i="5"/>
  <c r="BX1911" i="5"/>
  <c r="BW351" i="5"/>
  <c r="BX1893" i="5"/>
  <c r="BX104" i="5"/>
  <c r="BQ403" i="5" a="1"/>
  <c r="BW592" i="5"/>
  <c r="BW1846" i="5" a="1"/>
  <c r="AQ2125" i="5" a="1"/>
  <c r="BW1928" i="5"/>
  <c r="BM1843" i="5" a="1"/>
  <c r="BW1598" i="5" a="1"/>
  <c r="BW622" i="5" a="1"/>
  <c r="BW1423" i="5"/>
  <c r="BX94" i="5"/>
  <c r="N1381" i="5"/>
  <c r="BM2026" i="5" a="1"/>
  <c r="BW1585" i="5" a="1"/>
  <c r="BY2107" i="5"/>
  <c r="BY750" i="5" a="1"/>
  <c r="BQ2022" i="5" a="1"/>
  <c r="BW188" i="5" a="1"/>
  <c r="BV1515" i="5"/>
  <c r="BW1355" i="5"/>
  <c r="BX1660" i="5"/>
  <c r="BX1849" i="5"/>
  <c r="BX465" i="5"/>
  <c r="BX1860" i="5"/>
  <c r="BX463" i="5"/>
  <c r="BX1572" i="5"/>
  <c r="BX159" i="5"/>
  <c r="BX1634" i="5"/>
  <c r="BX69" i="5"/>
  <c r="BX126" i="5"/>
  <c r="BX75" i="5"/>
  <c r="BX273" i="5"/>
  <c r="BX280" i="5"/>
  <c r="BX260" i="5"/>
  <c r="BX277" i="5"/>
  <c r="BX220" i="5"/>
  <c r="BX224" i="5" s="1" a="1"/>
  <c r="BX247" i="5"/>
  <c r="BX243" i="5"/>
  <c r="BX268" i="5"/>
  <c r="BX256" i="5"/>
  <c r="BX228" i="5"/>
  <c r="BX252" i="5"/>
  <c r="BX264" i="5"/>
  <c r="BX322" i="5"/>
  <c r="BX300" i="5"/>
  <c r="BX348" i="5"/>
  <c r="BX326" i="5"/>
  <c r="BX321" i="5"/>
  <c r="BX325" i="5"/>
  <c r="BX547" i="5"/>
  <c r="BX577" i="5"/>
  <c r="BX572" i="5"/>
  <c r="BX573" i="5"/>
  <c r="BX896" i="5"/>
  <c r="BX1076" i="5"/>
  <c r="BX1072" i="5"/>
  <c r="BX1073" i="5" s="1" a="1"/>
  <c r="BX1063" i="5"/>
  <c r="BX1064" i="5" s="1" a="1"/>
  <c r="BX1181" i="5"/>
  <c r="BX1081" i="5"/>
  <c r="BX1082" i="5" s="1" a="1"/>
  <c r="BX1077" i="5"/>
  <c r="BX1177" i="5"/>
  <c r="BX1153" i="5"/>
  <c r="BX1154" i="5" s="1" a="1"/>
  <c r="BX1174" i="5"/>
  <c r="BX1173" i="5" s="1" a="1"/>
  <c r="BX1185" i="5"/>
  <c r="BX1471" i="5"/>
  <c r="BX1456" i="5"/>
  <c r="BX1519" i="5"/>
  <c r="BX1520" i="5" s="1" a="1"/>
  <c r="BX1472" i="5"/>
  <c r="BX1447" i="5"/>
  <c r="BX1531" i="5"/>
  <c r="BX1482" i="5"/>
  <c r="BX1511" i="5"/>
  <c r="BX1512" i="5" s="1" a="1"/>
  <c r="BX1557" i="5"/>
  <c r="BX1648" i="5"/>
  <c r="BX1564" i="5"/>
  <c r="BX1539" i="5"/>
  <c r="BX1552" i="5"/>
  <c r="BX1631" i="5"/>
  <c r="BX1645" i="5"/>
  <c r="BX1657" i="5"/>
  <c r="BX1698" i="5"/>
  <c r="BX1857" i="5"/>
  <c r="BX746" i="5"/>
  <c r="BX95" i="5"/>
  <c r="AY1980" i="5" a="1"/>
  <c r="BW490" i="5"/>
  <c r="BV580" i="5" a="1"/>
  <c r="BX101" i="5"/>
  <c r="BX97" i="5"/>
  <c r="BX103" i="5"/>
  <c r="BW331" i="5" a="1"/>
  <c r="BW596" i="5"/>
  <c r="BW216" i="5" a="1"/>
  <c r="BX314" i="5" a="1"/>
  <c r="BW1508" i="5" a="1"/>
  <c r="BW206" i="5" a="1"/>
  <c r="BW448" i="5"/>
  <c r="BW394" i="5"/>
  <c r="BX96" i="5"/>
  <c r="BW1209" i="5" a="1"/>
  <c r="BW196" i="5"/>
  <c r="BW1182" i="5" a="1"/>
  <c r="BW332" i="5" a="1"/>
  <c r="BV588" i="5" a="1"/>
  <c r="BW617" i="5" a="1"/>
  <c r="BW1186" i="5" a="1"/>
  <c r="BW1213" i="5" a="1"/>
  <c r="BW386" i="5"/>
  <c r="BX102" i="5"/>
  <c r="BW1172" i="5" a="1"/>
  <c r="BX2111" i="5" a="1"/>
  <c r="BX2079" i="5" a="1"/>
  <c r="BW910" i="5" a="1"/>
  <c r="BV606" i="5" a="1"/>
  <c r="BW365" i="5"/>
  <c r="BQ410" i="5" a="1"/>
  <c r="BU1414" i="5"/>
  <c r="BU352" i="5"/>
  <c r="BW800" i="5" a="1"/>
  <c r="BW215" i="5" a="1"/>
  <c r="BW372" i="5"/>
  <c r="BW1178" i="5" a="1"/>
  <c r="BW1789" i="5" a="1"/>
  <c r="BW205" i="5" a="1"/>
  <c r="BX232" i="5" a="1"/>
  <c r="BV530" i="5" l="1"/>
  <c r="BW526" i="5" s="1"/>
  <c r="BX232" i="5"/>
  <c r="BW205" i="5"/>
  <c r="BW1789" i="5"/>
  <c r="BW1178" i="5"/>
  <c r="BW374" i="5"/>
  <c r="BW215" i="5"/>
  <c r="BW800" i="5"/>
  <c r="BV354" i="5"/>
  <c r="BQ410" i="5"/>
  <c r="BV606" i="5"/>
  <c r="BW910" i="5"/>
  <c r="BX2079" i="5"/>
  <c r="BX2111" i="5"/>
  <c r="BW1172" i="5"/>
  <c r="BW1213" i="5"/>
  <c r="BW1186" i="5"/>
  <c r="BW617" i="5"/>
  <c r="BV588" i="5"/>
  <c r="BW332" i="5"/>
  <c r="BW1182" i="5"/>
  <c r="BW1209" i="5"/>
  <c r="BW206" i="5"/>
  <c r="BW1508" i="5"/>
  <c r="BX314" i="5"/>
  <c r="BX315" i="5" s="1"/>
  <c r="BW216" i="5"/>
  <c r="BW331" i="5"/>
  <c r="BV580" i="5"/>
  <c r="AY1980" i="5"/>
  <c r="BX755" i="5"/>
  <c r="BX1553" i="5"/>
  <c r="BX1542" i="5"/>
  <c r="BX1567" i="5"/>
  <c r="BX1558" i="5"/>
  <c r="BX1512" i="5"/>
  <c r="BX1485" i="5"/>
  <c r="BX1450" i="5"/>
  <c r="BX1475" i="5"/>
  <c r="BX1520" i="5"/>
  <c r="BX1459" i="5"/>
  <c r="BX1173" i="5"/>
  <c r="BX1154" i="5"/>
  <c r="BX1082" i="5"/>
  <c r="BX1064" i="5"/>
  <c r="BX1073" i="5"/>
  <c r="BX574" i="5"/>
  <c r="BX578" i="5"/>
  <c r="BX327" i="5"/>
  <c r="BX257" i="5"/>
  <c r="BX261" i="5"/>
  <c r="BX265" i="5"/>
  <c r="BX248" i="5"/>
  <c r="BX224" i="5"/>
  <c r="BX288" i="5"/>
  <c r="BX269" i="5"/>
  <c r="BX283" i="5"/>
  <c r="BX274" i="5"/>
  <c r="BX287" i="5"/>
  <c r="BX129" i="5"/>
  <c r="BX160" i="5"/>
  <c r="BX1573" i="5"/>
  <c r="BX470" i="5"/>
  <c r="BX471" i="5"/>
  <c r="BW188" i="5"/>
  <c r="BQ2022" i="5"/>
  <c r="BY750" i="5"/>
  <c r="BY2116" i="5"/>
  <c r="BW1585" i="5"/>
  <c r="BM2026" i="5"/>
  <c r="BW622" i="5"/>
  <c r="BW1598" i="5"/>
  <c r="BM1843" i="5"/>
  <c r="AQ2125" i="5"/>
  <c r="BW1846" i="5"/>
  <c r="BQ403" i="5"/>
  <c r="BW1202" i="5"/>
  <c r="BX1879" i="5"/>
  <c r="BX105" i="5"/>
  <c r="BW1201" i="5"/>
  <c r="BW192" i="5"/>
  <c r="BW1078" i="5"/>
  <c r="BE1002" i="5"/>
  <c r="BF358" i="5"/>
  <c r="BF359" i="5" s="1"/>
  <c r="BF361" i="5" s="1"/>
  <c r="BW202" i="5"/>
  <c r="BW450" i="5"/>
  <c r="BW1051" i="5"/>
  <c r="BX1044" i="5"/>
  <c r="BX1052" i="5"/>
  <c r="BX739" i="5"/>
  <c r="BW741" i="5"/>
  <c r="BY1" i="2"/>
  <c r="BY1" i="5"/>
  <c r="BV539" i="5"/>
  <c r="BV543" i="5" s="1"/>
  <c r="BU548" i="5"/>
  <c r="AV330" i="5"/>
  <c r="AU335" i="5"/>
  <c r="AU337" i="5"/>
  <c r="AU338" i="5"/>
  <c r="AU341" i="5" s="1"/>
  <c r="BW212" i="5"/>
  <c r="BW565" i="5"/>
  <c r="BW568" i="5" s="1"/>
  <c r="BV569" i="5"/>
  <c r="BH1376" i="5"/>
  <c r="BI1373" i="5" s="1"/>
  <c r="BH1375" i="5"/>
  <c r="BH1374" i="5"/>
  <c r="BV1227" i="5"/>
  <c r="BV1228" i="5" s="1"/>
  <c r="BU48" i="1"/>
  <c r="BU53" i="1" s="1"/>
  <c r="BV47" i="1"/>
  <c r="BP412" i="5"/>
  <c r="BZ2" i="5"/>
  <c r="BZ2" i="2"/>
  <c r="BZ6" i="1"/>
  <c r="CA2" i="1"/>
  <c r="BZ5" i="1"/>
  <c r="BZ1" i="1"/>
  <c r="BZ3" i="1"/>
  <c r="BG1388" i="5"/>
  <c r="BG1378" i="5"/>
  <c r="AJ2161" i="5"/>
  <c r="BW2081" i="5"/>
  <c r="BY5" i="5"/>
  <c r="BY5" i="2"/>
  <c r="BP494" i="5"/>
  <c r="BP496" i="5"/>
  <c r="AJ824" i="5"/>
  <c r="AJ2195" i="5"/>
  <c r="BN505" i="5"/>
  <c r="BN508" i="5" s="1"/>
  <c r="BN518" i="5" s="1"/>
  <c r="BW284" i="5"/>
  <c r="BW291" i="5"/>
  <c r="BY3" i="5"/>
  <c r="BY3" i="2"/>
  <c r="BY4" i="1"/>
  <c r="AR899" i="5"/>
  <c r="AR895" i="5"/>
  <c r="BW1237" i="5"/>
  <c r="BW1226" i="5"/>
  <c r="BW1223" i="5"/>
  <c r="AJ2246" i="5"/>
  <c r="BV916" i="5"/>
  <c r="BV919" i="5"/>
  <c r="BV923" i="5"/>
  <c r="BW1258" i="5"/>
  <c r="BX2098" i="5"/>
  <c r="BW492" i="5"/>
  <c r="BZ790" i="5"/>
  <c r="CA788" i="5"/>
  <c r="BT64" i="1"/>
  <c r="BS66" i="1"/>
  <c r="BS68" i="1" s="1"/>
  <c r="BW767" i="5"/>
  <c r="BW1460" i="5"/>
  <c r="BW1461" i="5"/>
  <c r="AJ934" i="5"/>
  <c r="AK932" i="5" s="1"/>
  <c r="BX1243" i="5"/>
  <c r="BX1240" i="5"/>
  <c r="BV2112" i="5"/>
  <c r="BU2113" i="5"/>
  <c r="BV295" i="5"/>
  <c r="BV292" i="5"/>
  <c r="BW1477" i="5"/>
  <c r="BW1476" i="5"/>
  <c r="BT553" i="5"/>
  <c r="BY6" i="5"/>
  <c r="BY989" i="5" s="1"/>
  <c r="BY6" i="2"/>
  <c r="BX1261" i="5"/>
  <c r="BX1255" i="5"/>
  <c r="BM1026" i="5"/>
  <c r="BN1022" i="5" s="1"/>
  <c r="BM1028" i="5"/>
  <c r="BR380" i="5"/>
  <c r="BT920" i="5"/>
  <c r="BT914" i="5"/>
  <c r="BW1451" i="5"/>
  <c r="BW1452" i="5"/>
  <c r="BP1442" i="5"/>
  <c r="BP1437" i="5" s="1"/>
  <c r="BQ1441" i="5"/>
  <c r="BQ485" i="5"/>
  <c r="BQ486" i="5" s="1"/>
  <c r="BP398" i="5"/>
  <c r="BQ396" i="5"/>
  <c r="AN638" i="5"/>
  <c r="AO633" i="5"/>
  <c r="BX1839" i="5" a="1"/>
  <c r="BX1839" i="5" s="1"/>
  <c r="BX1788" i="5" a="1"/>
  <c r="BX1788" i="5" s="1"/>
  <c r="BX1663" i="5" a="1"/>
  <c r="BX1663" i="5" s="1"/>
  <c r="BX1654" i="5" a="1"/>
  <c r="BX1654" i="5" s="1"/>
  <c r="BX1592" i="5" a="1"/>
  <c r="BX1592" i="5" s="1"/>
  <c r="BX1593" i="5" s="1"/>
  <c r="BX1594" i="5" a="1"/>
  <c r="BX1594" i="5" s="1"/>
  <c r="BX1580" i="5" a="1"/>
  <c r="BX1580" i="5" s="1"/>
  <c r="BX1581" i="5" s="1"/>
  <c r="BX1642" i="5" a="1"/>
  <c r="BX1642" i="5" s="1"/>
  <c r="BX1597" i="5" a="1"/>
  <c r="BX1597" i="5" s="1"/>
  <c r="BX1584" i="5" a="1"/>
  <c r="BX1584" i="5" s="1"/>
  <c r="BX1507" i="5" a="1"/>
  <c r="BX1507" i="5" s="1"/>
  <c r="BX1499" i="5" a="1"/>
  <c r="BX1499" i="5" s="1"/>
  <c r="BX1500" i="5" s="1"/>
  <c r="BX1208" i="5" a="1"/>
  <c r="BX1208" i="5" s="1"/>
  <c r="BX1219" i="5" a="1"/>
  <c r="BX1219" i="5" s="1"/>
  <c r="BX1212" i="5" a="1"/>
  <c r="BX1212" i="5" s="1"/>
  <c r="BX911" i="5" a="1"/>
  <c r="BX911" i="5" s="1"/>
  <c r="BX801" i="5" a="1"/>
  <c r="BX801" i="5" s="1"/>
  <c r="BX661" i="5" a="1"/>
  <c r="BX661" i="5" s="1"/>
  <c r="BX652" i="5" a="1"/>
  <c r="BX652" i="5" s="1"/>
  <c r="BX635" i="5" a="1"/>
  <c r="BX635" i="5" s="1"/>
  <c r="BX620" i="5" a="1"/>
  <c r="BX620" i="5" s="1"/>
  <c r="BX591" i="5" a="1"/>
  <c r="BX591" i="5" s="1"/>
  <c r="BX621" i="5" a="1"/>
  <c r="BX621" i="5" s="1"/>
  <c r="BX610" i="5" a="1"/>
  <c r="BX610" i="5" s="1"/>
  <c r="BX613" i="5" s="1"/>
  <c r="BX611" i="5" a="1"/>
  <c r="BX611" i="5" s="1"/>
  <c r="BX595" i="5" a="1"/>
  <c r="BX595" i="5" s="1"/>
  <c r="BX628" i="5" a="1"/>
  <c r="BX628" i="5" s="1"/>
  <c r="BX629" i="5" s="1"/>
  <c r="BX612" i="5" a="1"/>
  <c r="BX612" i="5" s="1"/>
  <c r="BX616" i="5" a="1"/>
  <c r="BX616" i="5" s="1"/>
  <c r="BX603" i="5" a="1"/>
  <c r="BX603" i="5" s="1"/>
  <c r="BX604" i="5" a="1"/>
  <c r="BX604" i="5" s="1"/>
  <c r="BX605" i="5" a="1"/>
  <c r="BX605" i="5" s="1"/>
  <c r="BX587" i="5" a="1"/>
  <c r="BX587" i="5" s="1"/>
  <c r="BX544" i="5"/>
  <c r="BX532" i="5"/>
  <c r="BX491" i="5" a="1"/>
  <c r="BX491" i="5" s="1"/>
  <c r="BX449" i="5" a="1"/>
  <c r="BX449" i="5" s="1"/>
  <c r="BX417" i="5" a="1"/>
  <c r="BX417" i="5" s="1"/>
  <c r="BX409" i="5" a="1"/>
  <c r="BX409" i="5" s="1"/>
  <c r="BX395" i="5" a="1"/>
  <c r="BX395" i="5" s="1"/>
  <c r="BX402" i="5" a="1"/>
  <c r="BX402" i="5" s="1"/>
  <c r="BX454" i="5" a="1"/>
  <c r="BX454" i="5" s="1"/>
  <c r="BX347" i="5" a="1"/>
  <c r="BX347" i="5" s="1"/>
  <c r="BX387" i="5" a="1"/>
  <c r="BX387" i="5" s="1"/>
  <c r="BX366" i="5" a="1"/>
  <c r="BX366" i="5" s="1"/>
  <c r="BX373" i="5" a="1"/>
  <c r="BX373" i="5" s="1"/>
  <c r="BX379" i="5" a="1"/>
  <c r="BX379" i="5" s="1"/>
  <c r="BX174" i="5" a="1"/>
  <c r="BX174" i="5" s="1"/>
  <c r="BX171" i="5" a="1"/>
  <c r="BX171" i="5" s="1"/>
  <c r="BX167" i="5" a="1"/>
  <c r="BX167" i="5" s="1"/>
  <c r="BX168" i="5" s="1"/>
  <c r="BX163" i="5" a="1"/>
  <c r="BX163" i="5" s="1"/>
  <c r="BX180" i="5" a="1"/>
  <c r="BX180" i="5" s="1"/>
  <c r="BX187" i="5" a="1"/>
  <c r="BX187" i="5" s="1"/>
  <c r="BX211" i="5" a="1"/>
  <c r="BX211" i="5" s="1"/>
  <c r="BX201" i="5" a="1"/>
  <c r="BX201" i="5" s="1"/>
  <c r="BX195" i="5" a="1"/>
  <c r="BX195" i="5" s="1"/>
  <c r="BX210" i="5" a="1"/>
  <c r="BX210" i="5" s="1"/>
  <c r="BX200" i="5" a="1"/>
  <c r="BX200" i="5" s="1"/>
  <c r="BX116" i="5" a="1"/>
  <c r="BX116" i="5" s="1"/>
  <c r="BX114" i="5" s="1" a="1"/>
  <c r="BX114" i="5" s="1"/>
  <c r="BX155" i="5" a="1"/>
  <c r="BX155" i="5" s="1"/>
  <c r="BX151" i="5" a="1"/>
  <c r="BX151" i="5" s="1"/>
  <c r="BX117" i="5" a="1"/>
  <c r="BX117" i="5" s="1"/>
  <c r="BX191" i="5" a="1"/>
  <c r="BX191" i="5" s="1"/>
  <c r="BX177" i="5" a="1"/>
  <c r="BX177" i="5" s="1"/>
  <c r="BX109" i="5" a="1"/>
  <c r="BX109" i="5" s="1"/>
  <c r="BX110" i="5" a="1"/>
  <c r="BX110" i="5" s="1"/>
  <c r="BX108" i="5" s="1" a="1"/>
  <c r="BX108" i="5" s="1"/>
  <c r="BX111" i="5" a="1"/>
  <c r="BX111" i="5" s="1"/>
  <c r="BX115" i="5" a="1"/>
  <c r="BX115" i="5" s="1"/>
  <c r="AG1806" i="5"/>
  <c r="AF1810" i="5"/>
  <c r="BW1244" i="5"/>
  <c r="BT804" i="5"/>
  <c r="BQ382" i="5"/>
  <c r="BU774" i="5"/>
  <c r="BV751" i="5" s="1"/>
  <c r="BW1486" i="5"/>
  <c r="BW1487" i="5"/>
  <c r="BY1638" i="5"/>
  <c r="BY1639" i="5" s="1"/>
  <c r="BY1427" i="5"/>
  <c r="BY1428" i="5" s="1"/>
  <c r="BY1430" i="5" s="1"/>
  <c r="BY1534" i="5"/>
  <c r="BY1417" i="5"/>
  <c r="BY1418" i="5" s="1"/>
  <c r="BY1420" i="5" s="1"/>
  <c r="BY1252" i="5"/>
  <c r="BY1234" i="5"/>
  <c r="BY1235" i="5" s="1"/>
  <c r="BY760" i="5"/>
  <c r="BY761" i="5"/>
  <c r="BY762" i="5"/>
  <c r="BY763" i="5"/>
  <c r="BY764" i="5"/>
  <c r="BY756" i="5"/>
  <c r="BY757" i="5"/>
  <c r="BY758" i="5"/>
  <c r="BY759" i="5"/>
  <c r="BY139" i="5"/>
  <c r="BY140" i="5" s="1"/>
  <c r="BZ144" i="5"/>
  <c r="BZ145" i="5" s="1"/>
  <c r="BY122" i="5"/>
  <c r="BY123" i="5" s="1"/>
  <c r="BY148" i="5"/>
  <c r="BY184" i="5"/>
  <c r="BY134" i="5"/>
  <c r="BY135" i="5" s="1"/>
  <c r="BY1285" i="5"/>
  <c r="BY1288" i="5" s="1"/>
  <c r="BY2091" i="5"/>
  <c r="BY2094" i="5" s="1"/>
  <c r="BY1270" i="5"/>
  <c r="BY1273" i="5" s="1"/>
  <c r="BY1045" i="5"/>
  <c r="BX4" i="5"/>
  <c r="BX4" i="2"/>
  <c r="BP444" i="5"/>
  <c r="BQ442" i="5"/>
  <c r="AR882" i="5"/>
  <c r="BF1382" i="5"/>
  <c r="BF1396" i="5" s="1"/>
  <c r="BQ388" i="5"/>
  <c r="BW613" i="5"/>
  <c r="BY1400" i="5"/>
  <c r="BZ1401" i="5"/>
  <c r="BY1402" i="5"/>
  <c r="BX1403" i="5" s="1"/>
  <c r="BW772" i="5"/>
  <c r="BV774" i="5"/>
  <c r="BW751" i="5" s="1"/>
  <c r="BW752" i="5" s="1"/>
  <c r="BP556" i="5"/>
  <c r="BQ551" i="5"/>
  <c r="BQ554" i="5" s="1"/>
  <c r="BW130" i="5"/>
  <c r="BE1389" i="5"/>
  <c r="BU810" i="5"/>
  <c r="BU803" i="5" s="1"/>
  <c r="BX1535" i="5"/>
  <c r="BP2097" i="5"/>
  <c r="BO2099" i="5"/>
  <c r="AR2124" i="5"/>
  <c r="AQ2129" i="5"/>
  <c r="BP390" i="5"/>
  <c r="AY973" i="5"/>
  <c r="BP2212" i="5"/>
  <c r="BP2215" i="5" s="1"/>
  <c r="BO2217" i="5"/>
  <c r="BQ650" i="5"/>
  <c r="BP651" i="5"/>
  <c r="BP655" i="5" s="1"/>
  <c r="BP653" i="5"/>
  <c r="BQ654" i="5" a="1"/>
  <c r="BQ654" i="5" s="1"/>
  <c r="BQ405" i="5"/>
  <c r="BW1568" i="5"/>
  <c r="AK837" i="5"/>
  <c r="AJ842" i="5"/>
  <c r="BM950" i="5"/>
  <c r="BN947" i="5" s="1"/>
  <c r="BM952" i="5"/>
  <c r="BQ674" i="5"/>
  <c r="BM1048" i="5"/>
  <c r="BM1046" i="5"/>
  <c r="BN1042" i="5" s="1"/>
  <c r="BQ436" i="5"/>
  <c r="BQ438" i="5" s="1"/>
  <c r="BP1293" i="5"/>
  <c r="BQ1291" i="5"/>
  <c r="BJ1387" i="5"/>
  <c r="BJ1370" i="5"/>
  <c r="BW528" i="5"/>
  <c r="BW530" i="5" s="1"/>
  <c r="BX526" i="5" s="1"/>
  <c r="BW529" i="5"/>
  <c r="BQ2175" i="5"/>
  <c r="BQ2178" i="5" s="1"/>
  <c r="BP2180" i="5"/>
  <c r="AY967" i="5"/>
  <c r="AZ964" i="5" s="1"/>
  <c r="BD1013" i="5"/>
  <c r="AK851" i="5"/>
  <c r="AJ856" i="5"/>
  <c r="BW1543" i="5"/>
  <c r="BU357" i="5"/>
  <c r="BX1292" i="5"/>
  <c r="AY994" i="5"/>
  <c r="BK1362" i="5"/>
  <c r="BK1367" i="5"/>
  <c r="BK1368" i="5"/>
  <c r="BL1365" i="5" s="1"/>
  <c r="BU924" i="5"/>
  <c r="BU913" i="5" s="1"/>
  <c r="BW541" i="5"/>
  <c r="BW552" i="5" s="1"/>
  <c r="BW542" i="5"/>
  <c r="BX1277" i="5"/>
  <c r="BY1277" i="5" s="1"/>
  <c r="BE1004" i="5"/>
  <c r="BD1011" i="5"/>
  <c r="BV1220" i="5"/>
  <c r="BY8" i="5"/>
  <c r="BY8" i="2"/>
  <c r="BZ8" i="1"/>
  <c r="BY9" i="1"/>
  <c r="BY9" i="5" s="1"/>
  <c r="BQ472" i="5"/>
  <c r="BQ473" i="5" s="1"/>
  <c r="BU296" i="5"/>
  <c r="BP473" i="5"/>
  <c r="BW773" i="5"/>
  <c r="AY989" i="5"/>
  <c r="BJ1395" i="5"/>
  <c r="BJ1397" i="5" s="1"/>
  <c r="BJ1366" i="5"/>
  <c r="BJ1386" i="5" s="1"/>
  <c r="BJ1390" i="5" s="1"/>
  <c r="BM512" i="5"/>
  <c r="BM515" i="5" s="1"/>
  <c r="BL519" i="5"/>
  <c r="BO651" i="5"/>
  <c r="AK427" i="5"/>
  <c r="AJ432" i="5"/>
  <c r="BV1203" i="5"/>
  <c r="BV1205" i="5" s="1"/>
  <c r="BX1867" i="5" a="1"/>
  <c r="BX1867" i="5" s="1"/>
  <c r="AK659" i="5"/>
  <c r="AJ664" i="5"/>
  <c r="AJ666" i="5"/>
  <c r="BQ1276" i="5"/>
  <c r="BP1278" i="5"/>
  <c r="BE1396" i="5"/>
  <c r="AY984" i="5"/>
  <c r="AZ981" i="5" s="1"/>
  <c r="BE361" i="5"/>
  <c r="BX416" i="5"/>
  <c r="BQ367" i="5"/>
  <c r="BW1262" i="5"/>
  <c r="BX1262" i="5" s="1"/>
  <c r="BV806" i="5"/>
  <c r="BV809" i="5"/>
  <c r="BY98" i="5"/>
  <c r="BW588" i="5" a="1"/>
  <c r="BN1843" i="5" a="1"/>
  <c r="BX1209" i="5" a="1"/>
  <c r="BY93" i="5"/>
  <c r="BX1928" i="5"/>
  <c r="BW606" i="5" a="1"/>
  <c r="BX617" i="5" a="1"/>
  <c r="BX1213" i="5" a="1"/>
  <c r="BX606" i="5" a="1"/>
  <c r="BY104" i="5"/>
  <c r="BX1423" i="5"/>
  <c r="BX331" i="5" a="1"/>
  <c r="BR403" i="5" a="1"/>
  <c r="BX910" i="5" a="1"/>
  <c r="BX192" i="5" a="1"/>
  <c r="BY1911" i="5"/>
  <c r="BY99" i="5"/>
  <c r="BY1879" i="5" a="1"/>
  <c r="BX1355" i="5"/>
  <c r="BX800" i="5" a="1"/>
  <c r="BY1893" i="5"/>
  <c r="BY94" i="5"/>
  <c r="BX490" i="5"/>
  <c r="BX1789" i="5" a="1"/>
  <c r="BX1201" i="5" a="1"/>
  <c r="BX448" i="5"/>
  <c r="BY314" i="5" a="1"/>
  <c r="BX1186" i="5" a="1"/>
  <c r="BX332" i="5" a="1"/>
  <c r="BY746" i="5"/>
  <c r="BY100" i="5"/>
  <c r="BY1873" i="5"/>
  <c r="BY1870" i="5"/>
  <c r="BX394" i="5"/>
  <c r="BW580" i="5" a="1"/>
  <c r="BR410" i="5" a="1"/>
  <c r="BX1172" i="5" a="1"/>
  <c r="BY95" i="5"/>
  <c r="N1389" i="5"/>
  <c r="BX365" i="5"/>
  <c r="BX1202" i="5" a="1"/>
  <c r="BX372" i="5"/>
  <c r="BX1178" i="5" a="1"/>
  <c r="BR2022" i="5" a="1"/>
  <c r="BW1515" i="5"/>
  <c r="BX188" i="5" a="1"/>
  <c r="BY101" i="5"/>
  <c r="BX351" i="5"/>
  <c r="BY2079" i="5" a="1"/>
  <c r="BX1078" i="5" a="1"/>
  <c r="BV1414" i="5"/>
  <c r="BV352" i="5"/>
  <c r="BY463" i="5"/>
  <c r="BY159" i="5"/>
  <c r="BY1572" i="5"/>
  <c r="BY1634" i="5"/>
  <c r="BY1660" i="5"/>
  <c r="BY1849" i="5"/>
  <c r="BY465" i="5"/>
  <c r="BY1860" i="5"/>
  <c r="BY69" i="5"/>
  <c r="BY126" i="5"/>
  <c r="BY75" i="5"/>
  <c r="BY273" i="5"/>
  <c r="BY280" i="5"/>
  <c r="BY260" i="5"/>
  <c r="BY277" i="5"/>
  <c r="BY220" i="5"/>
  <c r="BY224" i="5" s="1" a="1"/>
  <c r="BY247" i="5"/>
  <c r="BY243" i="5"/>
  <c r="BY268" i="5"/>
  <c r="BY256" i="5"/>
  <c r="BY228" i="5"/>
  <c r="BY252" i="5"/>
  <c r="BY264" i="5"/>
  <c r="BY322" i="5"/>
  <c r="BY300" i="5"/>
  <c r="BY348" i="5"/>
  <c r="BY326" i="5"/>
  <c r="BY321" i="5"/>
  <c r="BY325" i="5"/>
  <c r="BY547" i="5"/>
  <c r="BY577" i="5"/>
  <c r="BY572" i="5"/>
  <c r="BY573" i="5"/>
  <c r="BY896" i="5"/>
  <c r="BY1063" i="5"/>
  <c r="BY1064" i="5" s="1" a="1"/>
  <c r="BY1076" i="5"/>
  <c r="BY1072" i="5"/>
  <c r="BY1073" i="5" s="1" a="1"/>
  <c r="BY1081" i="5"/>
  <c r="BY1082" i="5" s="1" a="1"/>
  <c r="BY1077" i="5"/>
  <c r="BY1181" i="5"/>
  <c r="BY1177" i="5"/>
  <c r="BY1153" i="5"/>
  <c r="BY1154" i="5" s="1" a="1"/>
  <c r="BY1174" i="5"/>
  <c r="BY1173" i="5" s="1" a="1"/>
  <c r="BY1185" i="5"/>
  <c r="BY1456" i="5"/>
  <c r="BY1482" i="5"/>
  <c r="BY1557" i="5"/>
  <c r="BY1447" i="5"/>
  <c r="BY1472" i="5"/>
  <c r="BY1531" i="5"/>
  <c r="BY1519" i="5"/>
  <c r="BY1520" i="5" s="1" a="1"/>
  <c r="BY1698" i="5"/>
  <c r="BY1471" i="5"/>
  <c r="BY1511" i="5"/>
  <c r="BY1512" i="5" s="1" a="1"/>
  <c r="BY1564" i="5"/>
  <c r="BY1539" i="5"/>
  <c r="BY1552" i="5"/>
  <c r="BY1631" i="5"/>
  <c r="BY1648" i="5"/>
  <c r="BY1645" i="5"/>
  <c r="BY1657" i="5"/>
  <c r="BY1857" i="5"/>
  <c r="BX592" i="5"/>
  <c r="BX216" i="5" a="1"/>
  <c r="BX1846" i="5" a="1"/>
  <c r="BY96" i="5"/>
  <c r="BY2111" i="5" a="1"/>
  <c r="AS2001" i="5" a="1"/>
  <c r="BX622" i="5" a="1"/>
  <c r="BX206" i="5" a="1"/>
  <c r="BX378" i="5"/>
  <c r="BX1182" i="5" a="1"/>
  <c r="BZ2107" i="5"/>
  <c r="BZ750" i="5" a="1"/>
  <c r="BX1598" i="5" a="1"/>
  <c r="BX196" i="5"/>
  <c r="BY102" i="5"/>
  <c r="BN2026" i="5" a="1"/>
  <c r="BX1585" i="5" a="1"/>
  <c r="BX215" i="5" a="1"/>
  <c r="BY97" i="5"/>
  <c r="N1396" i="5"/>
  <c r="BX353" i="5"/>
  <c r="BX1508" i="5" a="1"/>
  <c r="BX596" i="5"/>
  <c r="BX455" i="5"/>
  <c r="BX205" i="5" a="1"/>
  <c r="BY103" i="5"/>
  <c r="BX386" i="5"/>
  <c r="N1437" i="5"/>
  <c r="BY232" i="5" a="1"/>
  <c r="BY1292" i="5" l="1"/>
  <c r="BY232" i="5"/>
  <c r="N1438" i="5"/>
  <c r="BX205" i="5"/>
  <c r="BX1508" i="5"/>
  <c r="BX215" i="5"/>
  <c r="BX1585" i="5"/>
  <c r="BN2026" i="5"/>
  <c r="BX1598" i="5"/>
  <c r="BZ750" i="5"/>
  <c r="BZ2116" i="5"/>
  <c r="BX1182" i="5"/>
  <c r="BX206" i="5"/>
  <c r="BX622" i="5"/>
  <c r="AS2001" i="5"/>
  <c r="BY2111" i="5"/>
  <c r="BX1846" i="5"/>
  <c r="BX216" i="5"/>
  <c r="BY1553" i="5"/>
  <c r="BY1542" i="5"/>
  <c r="BY1567" i="5"/>
  <c r="BY1512" i="5"/>
  <c r="BY1520" i="5"/>
  <c r="BY1475" i="5"/>
  <c r="BY1450" i="5"/>
  <c r="BY1558" i="5"/>
  <c r="BY1485" i="5"/>
  <c r="BY1459" i="5"/>
  <c r="BY1173" i="5"/>
  <c r="BY1154" i="5"/>
  <c r="BY1082" i="5"/>
  <c r="BY1073" i="5"/>
  <c r="BY1064" i="5"/>
  <c r="BY574" i="5"/>
  <c r="BY578" i="5"/>
  <c r="BY327" i="5"/>
  <c r="BY257" i="5"/>
  <c r="BY261" i="5"/>
  <c r="BY265" i="5"/>
  <c r="BY248" i="5"/>
  <c r="BY224" i="5"/>
  <c r="BY269" i="5"/>
  <c r="BY274" i="5"/>
  <c r="BY287" i="5"/>
  <c r="BY283" i="5"/>
  <c r="BY129" i="5"/>
  <c r="BY471" i="5"/>
  <c r="BY1573" i="5"/>
  <c r="BY160" i="5"/>
  <c r="BY470" i="5"/>
  <c r="BW354" i="5"/>
  <c r="BX1078" i="5"/>
  <c r="BY2079" i="5"/>
  <c r="BX188" i="5"/>
  <c r="BR2022" i="5"/>
  <c r="BX1178" i="5"/>
  <c r="BX374" i="5"/>
  <c r="BX1202" i="5"/>
  <c r="BX1172" i="5"/>
  <c r="BR410" i="5"/>
  <c r="BW580" i="5"/>
  <c r="BY755" i="5"/>
  <c r="BX332" i="5"/>
  <c r="BX1186" i="5"/>
  <c r="BY314" i="5"/>
  <c r="BY315" i="5" s="1"/>
  <c r="BX1201" i="5"/>
  <c r="BX1789" i="5"/>
  <c r="BX800" i="5"/>
  <c r="BY1879" i="5"/>
  <c r="BX192" i="5"/>
  <c r="BX910" i="5"/>
  <c r="BR403" i="5"/>
  <c r="BX331" i="5"/>
  <c r="BX606" i="5"/>
  <c r="BX1213" i="5"/>
  <c r="BX617" i="5"/>
  <c r="BW606" i="5"/>
  <c r="BY105" i="5"/>
  <c r="BX1209" i="5"/>
  <c r="BN1843" i="5"/>
  <c r="BW588" i="5"/>
  <c r="BP1438" i="5"/>
  <c r="AZ986" i="5"/>
  <c r="AZ983" i="5"/>
  <c r="AZ984" i="5" s="1"/>
  <c r="BA981" i="5" s="1"/>
  <c r="BN950" i="5"/>
  <c r="BO947" i="5" s="1"/>
  <c r="BN952" i="5"/>
  <c r="BX202" i="5"/>
  <c r="BU64" i="1"/>
  <c r="BT66" i="1"/>
  <c r="BT68" i="1" s="1"/>
  <c r="AR897" i="5"/>
  <c r="BZ6" i="5"/>
  <c r="BZ6" i="2"/>
  <c r="AV334" i="5"/>
  <c r="BX284" i="5"/>
  <c r="BX291" i="5"/>
  <c r="BX1568" i="5"/>
  <c r="AZ969" i="5"/>
  <c r="AZ966" i="5"/>
  <c r="AR2127" i="5"/>
  <c r="BX1244" i="5"/>
  <c r="BX212" i="5"/>
  <c r="CB788" i="5"/>
  <c r="CA790" i="5"/>
  <c r="BG358" i="5"/>
  <c r="BG359" i="5" s="1"/>
  <c r="BG361" i="5" s="1"/>
  <c r="BX1543" i="5"/>
  <c r="AY992" i="5"/>
  <c r="AZ989" i="5"/>
  <c r="BQ1442" i="5"/>
  <c r="BQ1437" i="5" s="1"/>
  <c r="BQ1438" i="5" s="1"/>
  <c r="BR1441" i="5"/>
  <c r="BY4" i="5"/>
  <c r="BY4" i="2"/>
  <c r="BZ1638" i="5"/>
  <c r="BZ1639" i="5" s="1"/>
  <c r="BZ1534" i="5"/>
  <c r="BZ1427" i="5"/>
  <c r="BZ1428" i="5" s="1"/>
  <c r="BZ1430" i="5" s="1"/>
  <c r="BZ1417" i="5"/>
  <c r="BZ1418" i="5" s="1"/>
  <c r="BZ1420" i="5" s="1"/>
  <c r="BZ1252" i="5"/>
  <c r="BZ1234" i="5"/>
  <c r="BZ1235" i="5" s="1"/>
  <c r="BZ760" i="5"/>
  <c r="BZ761" i="5"/>
  <c r="BZ762" i="5"/>
  <c r="BZ763" i="5"/>
  <c r="BZ764" i="5"/>
  <c r="BZ756" i="5"/>
  <c r="BZ757" i="5"/>
  <c r="BZ758" i="5"/>
  <c r="BZ759" i="5"/>
  <c r="BZ184" i="5"/>
  <c r="CA144" i="5"/>
  <c r="CA145" i="5" s="1"/>
  <c r="BZ122" i="5"/>
  <c r="BZ123" i="5" s="1"/>
  <c r="BZ148" i="5"/>
  <c r="BZ134" i="5"/>
  <c r="BZ135" i="5" s="1"/>
  <c r="BZ139" i="5"/>
  <c r="BZ140" i="5" s="1"/>
  <c r="BZ1045" i="5"/>
  <c r="BZ1285" i="5"/>
  <c r="BZ1288" i="5" s="1"/>
  <c r="BZ1270" i="5"/>
  <c r="BZ1273" i="5" s="1"/>
  <c r="BZ2091" i="5"/>
  <c r="BZ2094" i="5" s="1"/>
  <c r="BU553" i="5"/>
  <c r="BR1276" i="5"/>
  <c r="BQ1278" i="5"/>
  <c r="BQ2180" i="5"/>
  <c r="BR2175" i="5"/>
  <c r="BR2178" i="5" s="1"/>
  <c r="BQ2097" i="5"/>
  <c r="BP2099" i="5"/>
  <c r="BR388" i="5"/>
  <c r="BR390" i="5"/>
  <c r="BW539" i="5"/>
  <c r="BW543" i="5" s="1"/>
  <c r="BV548" i="5"/>
  <c r="BX767" i="5"/>
  <c r="BX773" i="5" s="1"/>
  <c r="BQ390" i="5"/>
  <c r="BY1243" i="5"/>
  <c r="BY1240" i="5"/>
  <c r="BV296" i="5"/>
  <c r="BY2098" i="5"/>
  <c r="BY1839" i="5" a="1"/>
  <c r="BY1839" i="5" s="1"/>
  <c r="BY1788" i="5" a="1"/>
  <c r="BY1788" i="5" s="1"/>
  <c r="BY1663" i="5" a="1"/>
  <c r="BY1663" i="5" s="1"/>
  <c r="BY1654" i="5" a="1"/>
  <c r="BY1654" i="5" s="1"/>
  <c r="BY1594" i="5" a="1"/>
  <c r="BY1594" i="5" s="1"/>
  <c r="BY1580" i="5" a="1"/>
  <c r="BY1580" i="5" s="1"/>
  <c r="BY1581" i="5" s="1"/>
  <c r="BY1642" i="5" a="1"/>
  <c r="BY1642" i="5" s="1"/>
  <c r="BY1597" i="5" a="1"/>
  <c r="BY1597" i="5" s="1"/>
  <c r="BY1584" i="5" a="1"/>
  <c r="BY1584" i="5" s="1"/>
  <c r="BY1592" i="5" a="1"/>
  <c r="BY1592" i="5" s="1"/>
  <c r="BY1593" i="5" s="1"/>
  <c r="BY1507" i="5" a="1"/>
  <c r="BY1507" i="5" s="1"/>
  <c r="BY1499" i="5" a="1"/>
  <c r="BY1499" i="5" s="1"/>
  <c r="BY1500" i="5" s="1"/>
  <c r="BY1208" i="5" a="1"/>
  <c r="BY1208" i="5" s="1"/>
  <c r="BY1219" i="5" a="1"/>
  <c r="BY1219" i="5" s="1"/>
  <c r="BY1212" i="5" a="1"/>
  <c r="BY1212" i="5" s="1"/>
  <c r="BY911" i="5" a="1"/>
  <c r="BY911" i="5" s="1"/>
  <c r="BY801" i="5" a="1"/>
  <c r="BY801" i="5" s="1"/>
  <c r="BY635" i="5" a="1"/>
  <c r="BY635" i="5" s="1"/>
  <c r="BY620" i="5" a="1"/>
  <c r="BY620" i="5" s="1"/>
  <c r="BY591" i="5" a="1"/>
  <c r="BY591" i="5" s="1"/>
  <c r="BY621" i="5" a="1"/>
  <c r="BY621" i="5" s="1"/>
  <c r="BY610" i="5" a="1"/>
  <c r="BY610" i="5" s="1"/>
  <c r="BY611" i="5" a="1"/>
  <c r="BY611" i="5" s="1"/>
  <c r="BY595" i="5" a="1"/>
  <c r="BY595" i="5" s="1"/>
  <c r="BY661" i="5" a="1"/>
  <c r="BY661" i="5" s="1"/>
  <c r="BY628" i="5" a="1"/>
  <c r="BY628" i="5" s="1"/>
  <c r="BY629" i="5" s="1"/>
  <c r="BY612" i="5" a="1"/>
  <c r="BY612" i="5" s="1"/>
  <c r="BY616" i="5" a="1"/>
  <c r="BY616" i="5" s="1"/>
  <c r="BY603" i="5" a="1"/>
  <c r="BY603" i="5" s="1"/>
  <c r="BY604" i="5" a="1"/>
  <c r="BY604" i="5" s="1"/>
  <c r="BY605" i="5" a="1"/>
  <c r="BY605" i="5" s="1"/>
  <c r="BY652" i="5" a="1"/>
  <c r="BY652" i="5" s="1"/>
  <c r="BY587" i="5" a="1"/>
  <c r="BY587" i="5" s="1"/>
  <c r="BY544" i="5"/>
  <c r="BY532" i="5"/>
  <c r="BY491" i="5" a="1"/>
  <c r="BY491" i="5" s="1"/>
  <c r="BY449" i="5" a="1"/>
  <c r="BY449" i="5" s="1"/>
  <c r="BY454" i="5" a="1"/>
  <c r="BY454" i="5" s="1"/>
  <c r="BY409" i="5" a="1"/>
  <c r="BY409" i="5" s="1"/>
  <c r="BY395" i="5" a="1"/>
  <c r="BY395" i="5" s="1"/>
  <c r="BY402" i="5" a="1"/>
  <c r="BY402" i="5" s="1"/>
  <c r="BY387" i="5" a="1"/>
  <c r="BY387" i="5" s="1"/>
  <c r="BY417" i="5" a="1"/>
  <c r="BY417" i="5" s="1"/>
  <c r="BY366" i="5" a="1"/>
  <c r="BY366" i="5" s="1"/>
  <c r="BY373" i="5" a="1"/>
  <c r="BY373" i="5" s="1"/>
  <c r="BY379" i="5" a="1"/>
  <c r="BY379" i="5" s="1"/>
  <c r="BY347" i="5" a="1"/>
  <c r="BY347" i="5" s="1"/>
  <c r="BY191" i="5" a="1"/>
  <c r="BY191" i="5" s="1"/>
  <c r="BY177" i="5" a="1"/>
  <c r="BY177" i="5" s="1"/>
  <c r="BY180" i="5" a="1"/>
  <c r="BY180" i="5" s="1"/>
  <c r="BY187" i="5" a="1"/>
  <c r="BY187" i="5" s="1"/>
  <c r="BY211" i="5" a="1"/>
  <c r="BY211" i="5" s="1"/>
  <c r="BY201" i="5" a="1"/>
  <c r="BY201" i="5" s="1"/>
  <c r="BY195" i="5" a="1"/>
  <c r="BY195" i="5" s="1"/>
  <c r="BY210" i="5" a="1"/>
  <c r="BY210" i="5" s="1"/>
  <c r="BY200" i="5" a="1"/>
  <c r="BY200" i="5" s="1"/>
  <c r="BY167" i="5" a="1"/>
  <c r="BY167" i="5" s="1"/>
  <c r="BY168" i="5" s="1"/>
  <c r="BY174" i="5" a="1"/>
  <c r="BY174" i="5" s="1"/>
  <c r="BY163" i="5" a="1"/>
  <c r="BY163" i="5" s="1"/>
  <c r="BY109" i="5" a="1"/>
  <c r="BY109" i="5" s="1"/>
  <c r="BY110" i="5" a="1"/>
  <c r="BY110" i="5" s="1"/>
  <c r="BY108" i="5" s="1" a="1"/>
  <c r="BY108" i="5" s="1"/>
  <c r="BY171" i="5" a="1"/>
  <c r="BY171" i="5" s="1"/>
  <c r="BY111" i="5" a="1"/>
  <c r="BY111" i="5" s="1"/>
  <c r="BY115" i="5" a="1"/>
  <c r="BY115" i="5" s="1"/>
  <c r="BY116" i="5" a="1"/>
  <c r="BY116" i="5" s="1"/>
  <c r="BY114" i="5" s="1" a="1"/>
  <c r="BY114" i="5" s="1"/>
  <c r="BY155" i="5" a="1"/>
  <c r="BY155" i="5" s="1"/>
  <c r="BY151" i="5" a="1"/>
  <c r="BY151" i="5" s="1"/>
  <c r="BY117" i="5" a="1"/>
  <c r="BY117" i="5" s="1"/>
  <c r="BV48" i="1"/>
  <c r="BV53" i="1" s="1"/>
  <c r="BW47" i="1"/>
  <c r="BY416" i="5"/>
  <c r="BE1008" i="5"/>
  <c r="BE1006" i="5"/>
  <c r="BF1002" i="5" s="1"/>
  <c r="BE1005" i="5"/>
  <c r="BX2081" i="5"/>
  <c r="BL1368" i="5"/>
  <c r="BM1365" i="5" s="1"/>
  <c r="BL1362" i="5"/>
  <c r="BL1367" i="5"/>
  <c r="BY1261" i="5"/>
  <c r="BY1255" i="5"/>
  <c r="BY1262" i="5" s="1"/>
  <c r="BX450" i="5"/>
  <c r="BW1245" i="5"/>
  <c r="BW292" i="5"/>
  <c r="BW295" i="5"/>
  <c r="BW916" i="5"/>
  <c r="BW919" i="5"/>
  <c r="BW923" i="5"/>
  <c r="AK662" i="5"/>
  <c r="BR650" i="5"/>
  <c r="BQ653" i="5"/>
  <c r="BR654" i="5" a="1"/>
  <c r="BR654" i="5" s="1"/>
  <c r="BU804" i="5"/>
  <c r="BF1381" i="5"/>
  <c r="BF1389" i="5" s="1"/>
  <c r="BX492" i="5"/>
  <c r="BW1263" i="5"/>
  <c r="AJ2165" i="5"/>
  <c r="AJ2158" i="5" s="1"/>
  <c r="BW1227" i="5"/>
  <c r="BW1228" i="5" s="1"/>
  <c r="BU920" i="5"/>
  <c r="BU914" i="5"/>
  <c r="BR472" i="5"/>
  <c r="BR473" i="5" s="1"/>
  <c r="BK1387" i="5"/>
  <c r="BK1370" i="5"/>
  <c r="AR883" i="5"/>
  <c r="BY1535" i="5"/>
  <c r="BX529" i="5"/>
  <c r="BX528" i="5"/>
  <c r="BY739" i="5"/>
  <c r="BX741" i="5"/>
  <c r="BW1203" i="5"/>
  <c r="BW1205" i="5" s="1"/>
  <c r="BQ412" i="5"/>
  <c r="BY1867" i="5" a="1"/>
  <c r="BY1867" i="5" s="1"/>
  <c r="BK1395" i="5"/>
  <c r="BK1397" i="5" s="1"/>
  <c r="BK1366" i="5"/>
  <c r="BK1386" i="5" s="1"/>
  <c r="BK1390" i="5" s="1"/>
  <c r="BQ1293" i="5"/>
  <c r="BR1291" i="5"/>
  <c r="BQ444" i="5"/>
  <c r="BR442" i="5"/>
  <c r="BX541" i="5"/>
  <c r="BX552" i="5" s="1"/>
  <c r="BX542" i="5"/>
  <c r="BW2112" i="5"/>
  <c r="BV2113" i="5"/>
  <c r="BO505" i="5"/>
  <c r="BO508" i="5" s="1"/>
  <c r="BO518" i="5" s="1"/>
  <c r="BG1382" i="5"/>
  <c r="BG1396" i="5" s="1"/>
  <c r="BH1388" i="5"/>
  <c r="BH1378" i="5"/>
  <c r="BV357" i="5"/>
  <c r="BZ8" i="2"/>
  <c r="BZ8" i="5"/>
  <c r="CA8" i="1"/>
  <c r="BZ9" i="1"/>
  <c r="BZ9" i="5" s="1"/>
  <c r="BS382" i="5"/>
  <c r="BS380" i="5"/>
  <c r="BX1237" i="5"/>
  <c r="BV924" i="5"/>
  <c r="BV913" i="5" s="1"/>
  <c r="BI1375" i="5"/>
  <c r="BI1376" i="5"/>
  <c r="BJ1373" i="5" s="1"/>
  <c r="BI1374" i="5"/>
  <c r="BX1051" i="5"/>
  <c r="BX1460" i="5"/>
  <c r="BX1461" i="5"/>
  <c r="BW806" i="5"/>
  <c r="BW809" i="5"/>
  <c r="BZ1292" i="5"/>
  <c r="BR551" i="5"/>
  <c r="BR554" i="5" s="1"/>
  <c r="BQ556" i="5"/>
  <c r="BR382" i="5"/>
  <c r="BX1245" i="5"/>
  <c r="AJ2199" i="5"/>
  <c r="AJ2192" i="5" s="1"/>
  <c r="BV810" i="5"/>
  <c r="BV803" i="5" s="1"/>
  <c r="BR436" i="5"/>
  <c r="BR438" i="5"/>
  <c r="AO637" i="5"/>
  <c r="AO636" i="5"/>
  <c r="AK936" i="5"/>
  <c r="AJ2247" i="5"/>
  <c r="AK2245" i="5" s="1"/>
  <c r="AJ828" i="5"/>
  <c r="AJ821" i="5" s="1"/>
  <c r="BX565" i="5"/>
  <c r="BX568" i="5" s="1"/>
  <c r="BW569" i="5"/>
  <c r="BR405" i="5"/>
  <c r="BX1477" i="5"/>
  <c r="BX1476" i="5"/>
  <c r="BO655" i="5"/>
  <c r="BN1046" i="5"/>
  <c r="BO1042" i="5" s="1"/>
  <c r="BN1048" i="5"/>
  <c r="BQ2212" i="5"/>
  <c r="BQ2215" i="5" s="1"/>
  <c r="BP2217" i="5"/>
  <c r="BY1044" i="5"/>
  <c r="BY1052" i="5"/>
  <c r="BN1026" i="5"/>
  <c r="BO1022" i="5" s="1"/>
  <c r="BN1028" i="5"/>
  <c r="BW1220" i="5"/>
  <c r="BZ3" i="5"/>
  <c r="BZ3" i="2"/>
  <c r="BZ4" i="1"/>
  <c r="BX1452" i="5"/>
  <c r="BX1451" i="5"/>
  <c r="BX772" i="5"/>
  <c r="BW774" i="5"/>
  <c r="BX751" i="5" s="1"/>
  <c r="BX1226" i="5"/>
  <c r="BX1223" i="5"/>
  <c r="BQ398" i="5"/>
  <c r="BR396" i="5"/>
  <c r="BX1258" i="5"/>
  <c r="BZ1" i="5"/>
  <c r="BZ1" i="2"/>
  <c r="BX130" i="5"/>
  <c r="BX1487" i="5"/>
  <c r="BX1486" i="5"/>
  <c r="BR367" i="5"/>
  <c r="BN512" i="5"/>
  <c r="BN515" i="5" s="1"/>
  <c r="BM519" i="5"/>
  <c r="BR674" i="5"/>
  <c r="BY1403" i="5"/>
  <c r="BV752" i="5"/>
  <c r="BX1263" i="5"/>
  <c r="BZ5" i="2"/>
  <c r="BZ5" i="5"/>
  <c r="AU340" i="5"/>
  <c r="BQ369" i="5"/>
  <c r="BZ1402" i="5"/>
  <c r="CA1401" i="5"/>
  <c r="BZ1400" i="5"/>
  <c r="BR485" i="5"/>
  <c r="BR486" i="5"/>
  <c r="BQ494" i="5"/>
  <c r="BQ496" i="5" s="1"/>
  <c r="CA2" i="5"/>
  <c r="CA2" i="2"/>
  <c r="CA6" i="1"/>
  <c r="CA3" i="1"/>
  <c r="CB2" i="1"/>
  <c r="CA5" i="1"/>
  <c r="CA1" i="1"/>
  <c r="BY1078" i="5" a="1"/>
  <c r="BZ97" i="5"/>
  <c r="BY188" i="5" a="1"/>
  <c r="BX580" i="5" a="1"/>
  <c r="BY592" i="5"/>
  <c r="BY216" i="5" a="1"/>
  <c r="BY378" i="5"/>
  <c r="BS403" i="5" a="1"/>
  <c r="BZ103" i="5"/>
  <c r="AG1808" i="5" a="1"/>
  <c r="BY622" i="5" a="1"/>
  <c r="BY206" i="5" a="1"/>
  <c r="AR2125" i="5" a="1"/>
  <c r="BZ98" i="5"/>
  <c r="BY455" i="5"/>
  <c r="BY196" i="5"/>
  <c r="BY353" i="5"/>
  <c r="BX1515" i="5"/>
  <c r="BS410" i="5" a="1"/>
  <c r="BZ93" i="5"/>
  <c r="BY1598" i="5" a="1"/>
  <c r="BY215" i="5" a="1"/>
  <c r="BY386" i="5"/>
  <c r="BY1585" i="5" a="1"/>
  <c r="BY596" i="5"/>
  <c r="BY205" i="5" a="1"/>
  <c r="BW1414" i="5"/>
  <c r="BW352" i="5"/>
  <c r="BO2026" i="5" a="1"/>
  <c r="BZ104" i="5"/>
  <c r="BY1928" i="5"/>
  <c r="BZ1911" i="5"/>
  <c r="BZ99" i="5"/>
  <c r="BY1508" i="5" a="1"/>
  <c r="BY1423" i="5"/>
  <c r="BY331" i="5" a="1"/>
  <c r="BZ1893" i="5"/>
  <c r="BZ94" i="5"/>
  <c r="BZ314" i="5" a="1"/>
  <c r="BZ100" i="5"/>
  <c r="BY1209" i="5" a="1"/>
  <c r="BY617" i="5" a="1"/>
  <c r="BY1355" i="5"/>
  <c r="AZ1980" i="5" a="1"/>
  <c r="CA2107" i="5"/>
  <c r="CA750" i="5" a="1"/>
  <c r="BO1843" i="5" a="1"/>
  <c r="BZ746" i="5"/>
  <c r="BZ95" i="5"/>
  <c r="BY490" i="5"/>
  <c r="AK852" i="5"/>
  <c r="BY1186" i="5" a="1"/>
  <c r="BY332" i="5" a="1"/>
  <c r="BY1213" i="5" a="1"/>
  <c r="BY448" i="5"/>
  <c r="BZ1572" i="5"/>
  <c r="BZ1634" i="5"/>
  <c r="BZ1660" i="5"/>
  <c r="BZ1849" i="5"/>
  <c r="BZ465" i="5"/>
  <c r="BZ463" i="5"/>
  <c r="BZ1860" i="5"/>
  <c r="BZ159" i="5"/>
  <c r="BZ69" i="5"/>
  <c r="BZ126" i="5"/>
  <c r="BZ75" i="5"/>
  <c r="BZ252" i="5"/>
  <c r="BZ264" i="5"/>
  <c r="BZ273" i="5"/>
  <c r="BZ280" i="5"/>
  <c r="BZ260" i="5"/>
  <c r="BZ277" i="5"/>
  <c r="BZ220" i="5"/>
  <c r="BZ224" i="5" s="1" a="1"/>
  <c r="BZ247" i="5"/>
  <c r="BZ243" i="5"/>
  <c r="BZ268" i="5"/>
  <c r="BZ256" i="5"/>
  <c r="BZ228" i="5"/>
  <c r="BZ322" i="5"/>
  <c r="BZ300" i="5"/>
  <c r="BZ348" i="5"/>
  <c r="BZ326" i="5"/>
  <c r="BZ321" i="5"/>
  <c r="BZ325" i="5"/>
  <c r="BZ547" i="5"/>
  <c r="BZ577" i="5"/>
  <c r="BZ572" i="5"/>
  <c r="BZ573" i="5"/>
  <c r="BZ896" i="5"/>
  <c r="BZ1076" i="5"/>
  <c r="BZ1072" i="5"/>
  <c r="BZ1073" i="5" s="1" a="1"/>
  <c r="BZ1185" i="5"/>
  <c r="BZ1063" i="5"/>
  <c r="BZ1064" i="5" s="1" a="1"/>
  <c r="BZ1081" i="5"/>
  <c r="BZ1082" i="5" s="1" a="1"/>
  <c r="BZ1077" i="5"/>
  <c r="BZ1181" i="5"/>
  <c r="BZ1177" i="5"/>
  <c r="BZ1153" i="5"/>
  <c r="BZ1154" i="5" s="1" a="1"/>
  <c r="BZ1174" i="5"/>
  <c r="BZ1173" i="5" s="1" a="1"/>
  <c r="BZ1447" i="5"/>
  <c r="BZ1482" i="5"/>
  <c r="BZ1456" i="5"/>
  <c r="BZ1471" i="5"/>
  <c r="BZ1472" i="5"/>
  <c r="BZ1557" i="5"/>
  <c r="BZ1531" i="5"/>
  <c r="BZ1519" i="5"/>
  <c r="BZ1520" i="5" s="1" a="1"/>
  <c r="BZ1511" i="5"/>
  <c r="BZ1512" i="5" s="1" a="1"/>
  <c r="BZ1648" i="5"/>
  <c r="BZ1564" i="5"/>
  <c r="BZ1539" i="5"/>
  <c r="BZ1552" i="5"/>
  <c r="BZ1631" i="5"/>
  <c r="BZ1698" i="5"/>
  <c r="BZ1645" i="5"/>
  <c r="BZ1657" i="5"/>
  <c r="BZ1857" i="5"/>
  <c r="BY1172" i="5" a="1"/>
  <c r="BZ101" i="5"/>
  <c r="BY910" i="5" a="1"/>
  <c r="BY394" i="5"/>
  <c r="BZ1879" i="5" a="1"/>
  <c r="BX588" i="5" a="1"/>
  <c r="BZ2079" i="5" a="1"/>
  <c r="BZ96" i="5"/>
  <c r="BY800" i="5" a="1"/>
  <c r="BY192" i="5" a="1"/>
  <c r="BY365" i="5"/>
  <c r="BZ2111" i="5" a="1"/>
  <c r="BY1178" i="5" a="1"/>
  <c r="BY1789" i="5" a="1"/>
  <c r="BY1201" i="5" a="1"/>
  <c r="BY372" i="5"/>
  <c r="BZ1873" i="5"/>
  <c r="BZ1870" i="5"/>
  <c r="AK429" i="5"/>
  <c r="BY1182" i="5" a="1"/>
  <c r="BS2022" i="5" a="1"/>
  <c r="AK838" i="5"/>
  <c r="BZ102" i="5"/>
  <c r="BY1202" i="5" a="1"/>
  <c r="BY351" i="5"/>
  <c r="BY1846" i="5" a="1"/>
  <c r="BZ232" i="5" a="1"/>
  <c r="BX530" i="5" l="1"/>
  <c r="BY526" i="5" s="1"/>
  <c r="BX1203" i="5"/>
  <c r="BX1205" i="5" s="1"/>
  <c r="BZ232" i="5"/>
  <c r="BY1846" i="5"/>
  <c r="BY1202" i="5"/>
  <c r="AK840" i="5"/>
  <c r="BS2022" i="5"/>
  <c r="BY1182" i="5"/>
  <c r="AK430" i="5"/>
  <c r="BY374" i="5"/>
  <c r="BY1201" i="5"/>
  <c r="BY1203" i="5" s="1"/>
  <c r="BY1205" i="5" s="1"/>
  <c r="BY1789" i="5"/>
  <c r="BY1178" i="5"/>
  <c r="BZ2111" i="5"/>
  <c r="BY192" i="5"/>
  <c r="BY800" i="5"/>
  <c r="BZ2079" i="5"/>
  <c r="BX588" i="5"/>
  <c r="BZ1879" i="5"/>
  <c r="BY910" i="5"/>
  <c r="BY1172" i="5"/>
  <c r="BZ1553" i="5"/>
  <c r="BZ1542" i="5"/>
  <c r="BZ1567" i="5"/>
  <c r="BZ1512" i="5"/>
  <c r="BZ1520" i="5"/>
  <c r="BZ1558" i="5"/>
  <c r="BZ1475" i="5"/>
  <c r="BZ1459" i="5"/>
  <c r="BZ1485" i="5"/>
  <c r="BZ1450" i="5"/>
  <c r="BZ1173" i="5"/>
  <c r="BZ1154" i="5"/>
  <c r="BZ1082" i="5"/>
  <c r="BZ1064" i="5"/>
  <c r="BZ1073" i="5"/>
  <c r="BZ574" i="5"/>
  <c r="BZ578" i="5"/>
  <c r="BZ327" i="5"/>
  <c r="BZ265" i="5"/>
  <c r="BZ248" i="5"/>
  <c r="BZ224" i="5"/>
  <c r="BZ269" i="5"/>
  <c r="BZ287" i="5"/>
  <c r="BZ288" i="5" s="1"/>
  <c r="BZ283" i="5"/>
  <c r="BZ274" i="5"/>
  <c r="BZ257" i="5"/>
  <c r="BZ261" i="5"/>
  <c r="BZ129" i="5"/>
  <c r="BZ160" i="5"/>
  <c r="BZ470" i="5"/>
  <c r="BZ471" i="5"/>
  <c r="BZ1573" i="5"/>
  <c r="BY1213" i="5"/>
  <c r="BY332" i="5"/>
  <c r="BY1186" i="5"/>
  <c r="AP853" i="5"/>
  <c r="AK854" i="5"/>
  <c r="BZ755" i="5"/>
  <c r="BO1843" i="5"/>
  <c r="CA750" i="5"/>
  <c r="CA2116" i="5"/>
  <c r="AZ1980" i="5"/>
  <c r="BY617" i="5"/>
  <c r="BY1209" i="5"/>
  <c r="BZ314" i="5"/>
  <c r="BZ315" i="5" s="1"/>
  <c r="BY331" i="5"/>
  <c r="BY1508" i="5"/>
  <c r="BO2026" i="5"/>
  <c r="BX354" i="5"/>
  <c r="BY205" i="5"/>
  <c r="BY1585" i="5"/>
  <c r="BY215" i="5"/>
  <c r="BY1598" i="5"/>
  <c r="BZ105" i="5"/>
  <c r="BS410" i="5"/>
  <c r="AR2125" i="5"/>
  <c r="BY206" i="5"/>
  <c r="BY622" i="5"/>
  <c r="AG1808" i="5"/>
  <c r="BS403" i="5"/>
  <c r="BY216" i="5"/>
  <c r="BX580" i="5"/>
  <c r="BY188" i="5"/>
  <c r="BY1078" i="5"/>
  <c r="BS551" i="5"/>
  <c r="BS554" i="5" s="1"/>
  <c r="BR556" i="5"/>
  <c r="AS881" i="5"/>
  <c r="AS885" i="5" s="1"/>
  <c r="BY1263" i="5"/>
  <c r="BY541" i="5"/>
  <c r="BY552" i="5" s="1"/>
  <c r="BY542" i="5"/>
  <c r="BA986" i="5"/>
  <c r="BA983" i="5"/>
  <c r="CA5" i="5"/>
  <c r="CA5" i="2"/>
  <c r="AK2249" i="5"/>
  <c r="BZ1867" i="5" a="1"/>
  <c r="BZ1867" i="5" s="1"/>
  <c r="BR444" i="5"/>
  <c r="BS442" i="5"/>
  <c r="BQ651" i="5"/>
  <c r="BL1387" i="5"/>
  <c r="BL1370" i="5"/>
  <c r="BQ2099" i="5"/>
  <c r="BR2097" i="5"/>
  <c r="BZ1243" i="5"/>
  <c r="BZ1240" i="5"/>
  <c r="AZ992" i="5"/>
  <c r="BA992" i="5"/>
  <c r="BX292" i="5"/>
  <c r="BX295" i="5"/>
  <c r="BZ416" i="5"/>
  <c r="AK933" i="5"/>
  <c r="CA8" i="5"/>
  <c r="CB8" i="1"/>
  <c r="CA9" i="1"/>
  <c r="CA9" i="5" s="1"/>
  <c r="CA8" i="2"/>
  <c r="BL1395" i="5"/>
  <c r="BL1397" i="5" s="1"/>
  <c r="BL1366" i="5"/>
  <c r="BL1386" i="5" s="1"/>
  <c r="BL1390" i="5" s="1"/>
  <c r="BR2180" i="5"/>
  <c r="BS2175" i="5"/>
  <c r="BS2178" i="5" s="1"/>
  <c r="BZ1261" i="5"/>
  <c r="BZ1255" i="5"/>
  <c r="BZ1262" i="5" s="1"/>
  <c r="BY2081" i="5"/>
  <c r="BZ4" i="5"/>
  <c r="BZ4" i="2"/>
  <c r="CB2" i="5"/>
  <c r="CB2" i="2"/>
  <c r="CC2" i="1"/>
  <c r="CB5" i="1"/>
  <c r="CB1" i="1"/>
  <c r="CB3" i="1"/>
  <c r="CA3" i="5"/>
  <c r="CA3" i="2"/>
  <c r="CA4" i="1"/>
  <c r="BO1026" i="5"/>
  <c r="BP1022" i="5" s="1"/>
  <c r="BO1028" i="5"/>
  <c r="BW810" i="5"/>
  <c r="BW803" i="5" s="1"/>
  <c r="BR1293" i="5"/>
  <c r="BS1291" i="5"/>
  <c r="BM1362" i="5"/>
  <c r="BM1368" i="5"/>
  <c r="BN1365" i="5" s="1"/>
  <c r="BM1367" i="5"/>
  <c r="BZ2098" i="5"/>
  <c r="AW330" i="5"/>
  <c r="AV335" i="5"/>
  <c r="AV337" i="5"/>
  <c r="AV338" i="5"/>
  <c r="AV341" i="5" s="1"/>
  <c r="BX806" i="5"/>
  <c r="BX809" i="5"/>
  <c r="BX2112" i="5"/>
  <c r="BW2113" i="5"/>
  <c r="BZ1839" i="5" a="1"/>
  <c r="BZ1839" i="5" s="1"/>
  <c r="BZ1788" i="5" a="1"/>
  <c r="BZ1788" i="5" s="1"/>
  <c r="BZ1663" i="5" a="1"/>
  <c r="BZ1663" i="5" s="1"/>
  <c r="BZ1654" i="5" a="1"/>
  <c r="BZ1654" i="5" s="1"/>
  <c r="BZ1642" i="5" a="1"/>
  <c r="BZ1642" i="5" s="1"/>
  <c r="BZ1597" i="5" a="1"/>
  <c r="BZ1597" i="5" s="1"/>
  <c r="BZ1584" i="5" a="1"/>
  <c r="BZ1584" i="5" s="1"/>
  <c r="BZ1580" i="5" a="1"/>
  <c r="BZ1580" i="5" s="1"/>
  <c r="BZ1581" i="5" s="1"/>
  <c r="BZ1594" i="5" a="1"/>
  <c r="BZ1594" i="5" s="1"/>
  <c r="BZ1592" i="5" a="1"/>
  <c r="BZ1592" i="5" s="1"/>
  <c r="BZ1593" i="5" s="1"/>
  <c r="BZ1499" i="5" a="1"/>
  <c r="BZ1499" i="5" s="1"/>
  <c r="BZ1500" i="5" s="1"/>
  <c r="BZ1507" i="5" a="1"/>
  <c r="BZ1507" i="5" s="1"/>
  <c r="BZ1208" i="5" a="1"/>
  <c r="BZ1208" i="5" s="1"/>
  <c r="BZ1219" i="5" a="1"/>
  <c r="BZ1219" i="5" s="1"/>
  <c r="BZ1212" i="5" a="1"/>
  <c r="BZ1212" i="5" s="1"/>
  <c r="BZ911" i="5" a="1"/>
  <c r="BZ911" i="5" s="1"/>
  <c r="BZ801" i="5" a="1"/>
  <c r="BZ801" i="5" s="1"/>
  <c r="BZ635" i="5" a="1"/>
  <c r="BZ635" i="5" s="1"/>
  <c r="BZ661" i="5" a="1"/>
  <c r="BZ661" i="5" s="1"/>
  <c r="BZ652" i="5" a="1"/>
  <c r="BZ652" i="5" s="1"/>
  <c r="BZ621" i="5" a="1"/>
  <c r="BZ621" i="5" s="1"/>
  <c r="BZ610" i="5" a="1"/>
  <c r="BZ610" i="5" s="1"/>
  <c r="BZ611" i="5" a="1"/>
  <c r="BZ611" i="5" s="1"/>
  <c r="BZ595" i="5" a="1"/>
  <c r="BZ595" i="5" s="1"/>
  <c r="BZ628" i="5" a="1"/>
  <c r="BZ628" i="5" s="1"/>
  <c r="BZ629" i="5" s="1"/>
  <c r="BZ612" i="5" a="1"/>
  <c r="BZ612" i="5" s="1"/>
  <c r="BZ616" i="5" a="1"/>
  <c r="BZ616" i="5" s="1"/>
  <c r="BZ603" i="5" a="1"/>
  <c r="BZ603" i="5" s="1"/>
  <c r="BZ604" i="5" a="1"/>
  <c r="BZ604" i="5" s="1"/>
  <c r="BZ605" i="5" a="1"/>
  <c r="BZ605" i="5" s="1"/>
  <c r="BZ591" i="5" a="1"/>
  <c r="BZ591" i="5" s="1"/>
  <c r="BZ544" i="5"/>
  <c r="BZ620" i="5" a="1"/>
  <c r="BZ620" i="5" s="1"/>
  <c r="BZ532" i="5"/>
  <c r="BZ491" i="5" a="1"/>
  <c r="BZ491" i="5" s="1"/>
  <c r="BZ449" i="5" a="1"/>
  <c r="BZ449" i="5" s="1"/>
  <c r="BZ454" i="5" a="1"/>
  <c r="BZ454" i="5" s="1"/>
  <c r="BZ409" i="5" a="1"/>
  <c r="BZ409" i="5" s="1"/>
  <c r="BZ395" i="5" a="1"/>
  <c r="BZ395" i="5" s="1"/>
  <c r="BZ402" i="5" a="1"/>
  <c r="BZ402" i="5" s="1"/>
  <c r="BZ417" i="5" a="1"/>
  <c r="BZ417" i="5" s="1"/>
  <c r="BZ587" i="5" a="1"/>
  <c r="BZ587" i="5" s="1"/>
  <c r="BZ366" i="5" a="1"/>
  <c r="BZ366" i="5" s="1"/>
  <c r="BZ373" i="5" a="1"/>
  <c r="BZ373" i="5" s="1"/>
  <c r="BZ379" i="5" a="1"/>
  <c r="BZ379" i="5" s="1"/>
  <c r="BZ347" i="5" a="1"/>
  <c r="BZ347" i="5" s="1"/>
  <c r="BZ387" i="5" a="1"/>
  <c r="BZ387" i="5" s="1"/>
  <c r="BZ174" i="5" a="1"/>
  <c r="BZ174" i="5" s="1"/>
  <c r="BZ171" i="5" a="1"/>
  <c r="BZ171" i="5" s="1"/>
  <c r="BZ167" i="5" a="1"/>
  <c r="BZ167" i="5" s="1"/>
  <c r="BZ168" i="5" s="1"/>
  <c r="BZ163" i="5" a="1"/>
  <c r="BZ163" i="5" s="1"/>
  <c r="BZ177" i="5" a="1"/>
  <c r="BZ177" i="5" s="1"/>
  <c r="BZ187" i="5" a="1"/>
  <c r="BZ187" i="5" s="1"/>
  <c r="BZ211" i="5" a="1"/>
  <c r="BZ211" i="5" s="1"/>
  <c r="BZ195" i="5" a="1"/>
  <c r="BZ195" i="5" s="1"/>
  <c r="BZ210" i="5" a="1"/>
  <c r="BZ210" i="5" s="1"/>
  <c r="BZ200" i="5" a="1"/>
  <c r="BZ200" i="5" s="1"/>
  <c r="BZ191" i="5" a="1"/>
  <c r="BZ191" i="5" s="1"/>
  <c r="BZ180" i="5" a="1"/>
  <c r="BZ180" i="5" s="1"/>
  <c r="BZ109" i="5" a="1"/>
  <c r="BZ109" i="5" s="1"/>
  <c r="BZ110" i="5" a="1"/>
  <c r="BZ110" i="5" s="1"/>
  <c r="BZ108" i="5" s="1" a="1"/>
  <c r="BZ108" i="5" s="1"/>
  <c r="BZ111" i="5" a="1"/>
  <c r="BZ111" i="5" s="1"/>
  <c r="BZ201" i="5" a="1"/>
  <c r="BZ201" i="5" s="1"/>
  <c r="BZ115" i="5" a="1"/>
  <c r="BZ115" i="5" s="1"/>
  <c r="BZ116" i="5" a="1"/>
  <c r="BZ116" i="5" s="1"/>
  <c r="BZ114" i="5" s="1" a="1"/>
  <c r="BZ114" i="5" s="1"/>
  <c r="BZ155" i="5" a="1"/>
  <c r="BZ155" i="5" s="1"/>
  <c r="BZ151" i="5" a="1"/>
  <c r="BZ151" i="5" s="1"/>
  <c r="BZ117" i="5" a="1"/>
  <c r="BZ117" i="5" s="1"/>
  <c r="CA6" i="5"/>
  <c r="CA6" i="2"/>
  <c r="BS472" i="5"/>
  <c r="BS473" i="5" s="1"/>
  <c r="AK663" i="5"/>
  <c r="BW357" i="5"/>
  <c r="BR398" i="5"/>
  <c r="BS396" i="5"/>
  <c r="BY1051" i="5"/>
  <c r="AO638" i="5"/>
  <c r="AP633" i="5"/>
  <c r="BY1226" i="5"/>
  <c r="BY1223" i="5"/>
  <c r="BY1237" i="5"/>
  <c r="BZ1535" i="5"/>
  <c r="BY1461" i="5"/>
  <c r="BY1460" i="5"/>
  <c r="AJ822" i="5"/>
  <c r="AK818" i="5" s="1"/>
  <c r="CA1638" i="5"/>
  <c r="CA1639" i="5" s="1"/>
  <c r="CA1534" i="5"/>
  <c r="CA1427" i="5"/>
  <c r="CA1428" i="5" s="1"/>
  <c r="CA1430" i="5" s="1"/>
  <c r="CA1417" i="5"/>
  <c r="CA1418" i="5" s="1"/>
  <c r="CA1420" i="5" s="1"/>
  <c r="CA1252" i="5"/>
  <c r="CA1234" i="5"/>
  <c r="CA1235" i="5" s="1"/>
  <c r="CA761" i="5"/>
  <c r="CA762" i="5"/>
  <c r="CA763" i="5"/>
  <c r="CA764" i="5"/>
  <c r="CA756" i="5"/>
  <c r="CA757" i="5"/>
  <c r="CA758" i="5"/>
  <c r="CA759" i="5"/>
  <c r="CA760" i="5"/>
  <c r="CA184" i="5"/>
  <c r="CA148" i="5"/>
  <c r="CA134" i="5"/>
  <c r="CA135" i="5" s="1"/>
  <c r="CA139" i="5"/>
  <c r="CA140" i="5" s="1"/>
  <c r="CB144" i="5"/>
  <c r="CB145" i="5" s="1"/>
  <c r="CA122" i="5"/>
  <c r="CA123" i="5" s="1"/>
  <c r="CA1270" i="5"/>
  <c r="CA1273" i="5" s="1"/>
  <c r="CA1045" i="5"/>
  <c r="CA1285" i="5"/>
  <c r="CA1288" i="5" s="1"/>
  <c r="CA2091" i="5"/>
  <c r="CA2094" i="5" s="1"/>
  <c r="BS1276" i="5"/>
  <c r="BR1278" i="5"/>
  <c r="BH358" i="5"/>
  <c r="BH359" i="5" s="1"/>
  <c r="AS894" i="5"/>
  <c r="BY1486" i="5"/>
  <c r="BY1487" i="5"/>
  <c r="CA1" i="5"/>
  <c r="CA1" i="2"/>
  <c r="BX1220" i="5"/>
  <c r="BR2212" i="5"/>
  <c r="BR2215" i="5" s="1"/>
  <c r="BQ2217" i="5"/>
  <c r="BH1382" i="5"/>
  <c r="BH1396" i="5" s="1"/>
  <c r="BX1227" i="5"/>
  <c r="BR494" i="5"/>
  <c r="BR496" i="5" s="1"/>
  <c r="BS674" i="5"/>
  <c r="BX1228" i="5"/>
  <c r="BS436" i="5"/>
  <c r="BS438" i="5" s="1"/>
  <c r="AJ2159" i="5"/>
  <c r="AK2156" i="5" s="1"/>
  <c r="BW924" i="5"/>
  <c r="BW913" i="5" s="1"/>
  <c r="BE1013" i="5"/>
  <c r="CC788" i="5"/>
  <c r="CB790" i="5"/>
  <c r="BV64" i="1"/>
  <c r="BU66" i="1"/>
  <c r="BU68" i="1" s="1"/>
  <c r="BY1451" i="5"/>
  <c r="BY1452" i="5"/>
  <c r="BV804" i="5"/>
  <c r="BF1008" i="5"/>
  <c r="BF1005" i="5"/>
  <c r="BY767" i="5"/>
  <c r="BY130" i="5"/>
  <c r="BY1476" i="5"/>
  <c r="BY1477" i="5"/>
  <c r="BX752" i="5"/>
  <c r="AJ2203" i="5"/>
  <c r="AJ2193" i="5"/>
  <c r="AK2190" i="5" s="1"/>
  <c r="BI1388" i="5"/>
  <c r="BI1378" i="5"/>
  <c r="BG1381" i="5"/>
  <c r="BG1389" i="5" s="1"/>
  <c r="BF1004" i="5"/>
  <c r="BE1011" i="5"/>
  <c r="BX47" i="1"/>
  <c r="BW48" i="1"/>
  <c r="BW53" i="1" s="1"/>
  <c r="BY202" i="5"/>
  <c r="BV553" i="5"/>
  <c r="BY1244" i="5"/>
  <c r="BY284" i="5"/>
  <c r="BY291" i="5"/>
  <c r="BJ1375" i="5"/>
  <c r="BJ1376" i="5"/>
  <c r="BK1373" i="5" s="1"/>
  <c r="BJ1374" i="5"/>
  <c r="BS367" i="5"/>
  <c r="BY772" i="5"/>
  <c r="BX774" i="5"/>
  <c r="BY751" i="5" s="1"/>
  <c r="BV920" i="5"/>
  <c r="BV914" i="5"/>
  <c r="BZ739" i="5"/>
  <c r="BY741" i="5"/>
  <c r="BY212" i="5"/>
  <c r="BX539" i="5"/>
  <c r="BX543" i="5" s="1"/>
  <c r="BW548" i="5"/>
  <c r="AS2124" i="5"/>
  <c r="AR2129" i="5"/>
  <c r="BR412" i="5"/>
  <c r="BS485" i="5"/>
  <c r="BS486" i="5" s="1"/>
  <c r="CA1400" i="5"/>
  <c r="CB1401" i="5"/>
  <c r="CA1402" i="5"/>
  <c r="BP505" i="5"/>
  <c r="BP508" i="5" s="1"/>
  <c r="BP518" i="5"/>
  <c r="BW296" i="5"/>
  <c r="BY613" i="5"/>
  <c r="BZ1052" i="5"/>
  <c r="BZ1044" i="5"/>
  <c r="BR1442" i="5"/>
  <c r="BR1437" i="5" s="1"/>
  <c r="BR1438" i="5" s="1"/>
  <c r="BS1441" i="5"/>
  <c r="BO950" i="5"/>
  <c r="BP947" i="5" s="1"/>
  <c r="BO952" i="5"/>
  <c r="BY1568" i="5"/>
  <c r="BO1046" i="5"/>
  <c r="BP1042" i="5" s="1"/>
  <c r="BO1048" i="5"/>
  <c r="BO512" i="5"/>
  <c r="BO515" i="5" s="1"/>
  <c r="BN519" i="5"/>
  <c r="BR369" i="5"/>
  <c r="BT380" i="5"/>
  <c r="BT382" i="5" s="1"/>
  <c r="BY450" i="5"/>
  <c r="AZ973" i="5"/>
  <c r="BZ1277" i="5"/>
  <c r="CA1277" i="5" s="1"/>
  <c r="BS405" i="5"/>
  <c r="BY1543" i="5"/>
  <c r="BS650" i="5"/>
  <c r="BR653" i="5"/>
  <c r="BS654" i="5" a="1"/>
  <c r="BS654" i="5" s="1"/>
  <c r="BY492" i="5"/>
  <c r="AZ994" i="5"/>
  <c r="BX916" i="5"/>
  <c r="BX919" i="5"/>
  <c r="BX923" i="5"/>
  <c r="BY288" i="5"/>
  <c r="BY565" i="5"/>
  <c r="BY568" i="5" s="1"/>
  <c r="BX569" i="5"/>
  <c r="BQ655" i="5"/>
  <c r="BY1258" i="5"/>
  <c r="BY529" i="5"/>
  <c r="BY528" i="5"/>
  <c r="BY530" i="5" s="1"/>
  <c r="BZ526" i="5" s="1"/>
  <c r="BS388" i="5"/>
  <c r="AZ967" i="5"/>
  <c r="BA964" i="5" s="1"/>
  <c r="BZ1182" i="5" a="1"/>
  <c r="BZ386" i="5"/>
  <c r="CB2107" i="5"/>
  <c r="CB750" i="5" a="1"/>
  <c r="CA102" i="5"/>
  <c r="N508" i="5"/>
  <c r="BZ1078" i="5" a="1"/>
  <c r="BY606" i="5" a="1"/>
  <c r="CA97" i="5"/>
  <c r="BZ1928" i="5"/>
  <c r="CA1879" i="5" a="1"/>
  <c r="BZ1598" i="5" a="1"/>
  <c r="BZ622" i="5" a="1"/>
  <c r="BZ455" i="5"/>
  <c r="BZ188" i="5" a="1"/>
  <c r="BP1843" i="5" a="1"/>
  <c r="BZ1585" i="5" a="1"/>
  <c r="BZ216" i="5" a="1"/>
  <c r="BZ1846" i="5" a="1"/>
  <c r="BT2022" i="5" a="1"/>
  <c r="BZ1186" i="5" a="1"/>
  <c r="BZ1423" i="5"/>
  <c r="CA1873" i="5"/>
  <c r="CA1870" i="5"/>
  <c r="BZ196" i="5"/>
  <c r="CA98" i="5"/>
  <c r="BT410" i="5" a="1"/>
  <c r="BZ1355" i="5"/>
  <c r="BZ596" i="5"/>
  <c r="BZ215" i="5" a="1"/>
  <c r="CA93" i="5"/>
  <c r="CA103" i="5"/>
  <c r="BZ490" i="5"/>
  <c r="BZ205" i="5" a="1"/>
  <c r="BZ448" i="5"/>
  <c r="CA1572" i="5"/>
  <c r="CA1634" i="5"/>
  <c r="CA159" i="5"/>
  <c r="CA1660" i="5"/>
  <c r="CA1849" i="5"/>
  <c r="CA463" i="5"/>
  <c r="CA465" i="5"/>
  <c r="CA1860" i="5"/>
  <c r="CA69" i="5"/>
  <c r="CA126" i="5"/>
  <c r="CA75" i="5"/>
  <c r="CA228" i="5"/>
  <c r="CA252" i="5"/>
  <c r="CA264" i="5"/>
  <c r="CA273" i="5"/>
  <c r="CA280" i="5"/>
  <c r="CA260" i="5"/>
  <c r="CA277" i="5"/>
  <c r="CA220" i="5"/>
  <c r="CA224" i="5" s="1" a="1"/>
  <c r="CA247" i="5"/>
  <c r="CA243" i="5"/>
  <c r="CA268" i="5"/>
  <c r="CA256" i="5"/>
  <c r="CA322" i="5"/>
  <c r="CA300" i="5"/>
  <c r="CA348" i="5"/>
  <c r="CA326" i="5"/>
  <c r="CA321" i="5"/>
  <c r="CA325" i="5"/>
  <c r="CA573" i="5"/>
  <c r="CA547" i="5"/>
  <c r="CA577" i="5"/>
  <c r="CA572" i="5"/>
  <c r="CA896" i="5"/>
  <c r="CA1076" i="5"/>
  <c r="CA1072" i="5"/>
  <c r="CA1073" i="5" s="1" a="1"/>
  <c r="CA1063" i="5"/>
  <c r="CA1064" i="5" s="1" a="1"/>
  <c r="CA1081" i="5"/>
  <c r="CA1082" i="5" s="1" a="1"/>
  <c r="CA1077" i="5"/>
  <c r="CA1185" i="5"/>
  <c r="CA1181" i="5"/>
  <c r="CA1177" i="5"/>
  <c r="CA1153" i="5"/>
  <c r="CA1154" i="5" s="1" a="1"/>
  <c r="CA1174" i="5"/>
  <c r="CA1173" i="5" s="1" a="1"/>
  <c r="CA1456" i="5"/>
  <c r="CA1447" i="5"/>
  <c r="CA1472" i="5"/>
  <c r="CA1531" i="5"/>
  <c r="CA1482" i="5"/>
  <c r="CA1519" i="5"/>
  <c r="CA1520" i="5" s="1" a="1"/>
  <c r="CA1631" i="5"/>
  <c r="CA1698" i="5"/>
  <c r="CA1471" i="5"/>
  <c r="CA1511" i="5"/>
  <c r="CA1512" i="5" s="1" a="1"/>
  <c r="CA1557" i="5"/>
  <c r="CA1564" i="5"/>
  <c r="CA1539" i="5"/>
  <c r="CA1552" i="5"/>
  <c r="CA1648" i="5"/>
  <c r="CA1645" i="5"/>
  <c r="CA1657" i="5"/>
  <c r="CA1857" i="5"/>
  <c r="BZ1201" i="5" a="1"/>
  <c r="BZ192" i="5" a="1"/>
  <c r="CA104" i="5"/>
  <c r="M2124" i="5" a="1"/>
  <c r="BY588" i="5" a="1"/>
  <c r="BZ394" i="5"/>
  <c r="BZ1508" i="5" a="1"/>
  <c r="BZ617" i="5" a="1"/>
  <c r="CA99" i="5"/>
  <c r="BZ1209" i="5" a="1"/>
  <c r="BZ606" i="5" a="1"/>
  <c r="CA94" i="5"/>
  <c r="BZ331" i="5" a="1"/>
  <c r="BT403" i="5" a="1"/>
  <c r="BZ365" i="5"/>
  <c r="CA100" i="5"/>
  <c r="BY580" i="5" a="1"/>
  <c r="CA2111" i="5" a="1"/>
  <c r="CA314" i="5" a="1"/>
  <c r="BZ372" i="5"/>
  <c r="BZ1213" i="5" a="1"/>
  <c r="CA1911" i="5"/>
  <c r="CA95" i="5"/>
  <c r="BY1515" i="5"/>
  <c r="BZ351" i="5"/>
  <c r="BZ910" i="5" a="1"/>
  <c r="BZ592" i="5"/>
  <c r="CA1893" i="5"/>
  <c r="BZ1172" i="5" a="1"/>
  <c r="BZ332" i="5" a="1"/>
  <c r="BZ378" i="5"/>
  <c r="AT2001" i="5" a="1"/>
  <c r="BZ800" i="5" a="1"/>
  <c r="BZ206" i="5" a="1"/>
  <c r="CA746" i="5"/>
  <c r="CA101" i="5"/>
  <c r="CA2079" i="5" a="1"/>
  <c r="BP2026" i="5" a="1"/>
  <c r="BZ1789" i="5" a="1"/>
  <c r="BZ1202" i="5" a="1"/>
  <c r="CA96" i="5"/>
  <c r="BX352" i="5"/>
  <c r="BX1414" i="5"/>
  <c r="BZ1178" i="5" a="1"/>
  <c r="BZ353" i="5"/>
  <c r="CA232" i="5" a="1"/>
  <c r="BZ1244" i="5" l="1"/>
  <c r="BY1245" i="5"/>
  <c r="BY1227" i="5"/>
  <c r="BF1006" i="5"/>
  <c r="BG1002" i="5" s="1"/>
  <c r="CA232" i="5"/>
  <c r="BZ1178" i="5"/>
  <c r="BY354" i="5"/>
  <c r="BZ1202" i="5"/>
  <c r="BZ1789" i="5"/>
  <c r="BP2026" i="5"/>
  <c r="CA2079" i="5"/>
  <c r="CA755" i="5"/>
  <c r="BZ206" i="5"/>
  <c r="BZ800" i="5"/>
  <c r="AT2001" i="5"/>
  <c r="BZ332" i="5"/>
  <c r="BZ1172" i="5"/>
  <c r="BZ910" i="5"/>
  <c r="BZ1213" i="5"/>
  <c r="BZ374" i="5"/>
  <c r="CA314" i="5"/>
  <c r="CA2111" i="5"/>
  <c r="BY580" i="5"/>
  <c r="BT403" i="5"/>
  <c r="BZ331" i="5"/>
  <c r="BZ606" i="5"/>
  <c r="BZ1209" i="5"/>
  <c r="BZ617" i="5"/>
  <c r="BZ1508" i="5"/>
  <c r="BY588" i="5"/>
  <c r="M2124" i="5"/>
  <c r="BZ192" i="5"/>
  <c r="BZ1201" i="5"/>
  <c r="CA1553" i="5"/>
  <c r="CA1542" i="5"/>
  <c r="CA1567" i="5"/>
  <c r="CA1558" i="5"/>
  <c r="CA1512" i="5"/>
  <c r="CA1520" i="5"/>
  <c r="CA1485" i="5"/>
  <c r="CA1475" i="5"/>
  <c r="CA1450" i="5"/>
  <c r="CA1459" i="5"/>
  <c r="CA1173" i="5"/>
  <c r="CA1154" i="5"/>
  <c r="CA1082" i="5"/>
  <c r="CA1064" i="5"/>
  <c r="CA1073" i="5"/>
  <c r="CA578" i="5"/>
  <c r="CA574" i="5"/>
  <c r="CA327" i="5"/>
  <c r="CA315" i="5"/>
  <c r="CA265" i="5"/>
  <c r="CA248" i="5"/>
  <c r="CA224" i="5"/>
  <c r="CA269" i="5"/>
  <c r="CA283" i="5"/>
  <c r="CA274" i="5"/>
  <c r="CA287" i="5"/>
  <c r="CA288" i="5" s="1"/>
  <c r="CA257" i="5"/>
  <c r="CA261" i="5"/>
  <c r="CA129" i="5"/>
  <c r="CA471" i="5"/>
  <c r="CA470" i="5"/>
  <c r="CA160" i="5"/>
  <c r="CA1573" i="5"/>
  <c r="BZ205" i="5"/>
  <c r="CA105" i="5"/>
  <c r="BZ215" i="5"/>
  <c r="BT410" i="5"/>
  <c r="BZ1186" i="5"/>
  <c r="BT2022" i="5"/>
  <c r="BZ1846" i="5"/>
  <c r="BZ216" i="5"/>
  <c r="BZ1585" i="5"/>
  <c r="BP1843" i="5"/>
  <c r="BZ188" i="5"/>
  <c r="BZ622" i="5"/>
  <c r="BZ1598" i="5"/>
  <c r="CA1879" i="5"/>
  <c r="BY606" i="5"/>
  <c r="BZ1078" i="5"/>
  <c r="O505" i="5"/>
  <c r="N509" i="5"/>
  <c r="CB750" i="5"/>
  <c r="CB2116" i="5"/>
  <c r="BZ1182" i="5"/>
  <c r="BG1008" i="5"/>
  <c r="BG1005" i="5"/>
  <c r="BG1004" i="5"/>
  <c r="BG1006" i="5" s="1"/>
  <c r="BH1002" i="5" s="1"/>
  <c r="BF1011" i="5"/>
  <c r="BI359" i="5"/>
  <c r="BI361" i="5" s="1"/>
  <c r="BI358" i="5"/>
  <c r="BZ528" i="5"/>
  <c r="BZ529" i="5"/>
  <c r="BM1395" i="5"/>
  <c r="BM1397" i="5" s="1"/>
  <c r="BM1366" i="5"/>
  <c r="BM1386" i="5" s="1"/>
  <c r="BM1390" i="5" s="1"/>
  <c r="BX296" i="5"/>
  <c r="BX357" i="5"/>
  <c r="BA969" i="5"/>
  <c r="BA966" i="5"/>
  <c r="BA967" i="5" s="1"/>
  <c r="BB964" i="5" s="1"/>
  <c r="BP512" i="5"/>
  <c r="BP515" i="5" s="1"/>
  <c r="BO519" i="5"/>
  <c r="CB1402" i="5"/>
  <c r="CB1400" i="5"/>
  <c r="CC1401" i="5"/>
  <c r="BY47" i="1"/>
  <c r="BX48" i="1"/>
  <c r="BX53" i="1" s="1"/>
  <c r="BS494" i="5"/>
  <c r="BS496" i="5" s="1"/>
  <c r="CA1535" i="5"/>
  <c r="BS1293" i="5"/>
  <c r="BT1291" i="5"/>
  <c r="BZ2081" i="5"/>
  <c r="BT388" i="5"/>
  <c r="BT390" i="5" s="1"/>
  <c r="BT650" i="5"/>
  <c r="BS653" i="5"/>
  <c r="BS651" i="5" s="1"/>
  <c r="BS655" i="5" s="1"/>
  <c r="BT654" i="5" a="1"/>
  <c r="BT654" i="5" s="1"/>
  <c r="BY752" i="5"/>
  <c r="BT1276" i="5"/>
  <c r="BS1278" i="5"/>
  <c r="BS398" i="5"/>
  <c r="BT396" i="5"/>
  <c r="BZ541" i="5"/>
  <c r="BZ552" i="5" s="1"/>
  <c r="BZ542" i="5"/>
  <c r="BY806" i="5"/>
  <c r="BY809" i="5"/>
  <c r="CA416" i="5"/>
  <c r="BS390" i="5"/>
  <c r="BP1046" i="5"/>
  <c r="BP1048" i="5"/>
  <c r="BZ772" i="5"/>
  <c r="BH1381" i="5"/>
  <c r="BH1389" i="5" s="1"/>
  <c r="BW804" i="5"/>
  <c r="BZ1237" i="5"/>
  <c r="BA994" i="5"/>
  <c r="BZ1451" i="5"/>
  <c r="BZ1452" i="5"/>
  <c r="BT485" i="5"/>
  <c r="BT367" i="5"/>
  <c r="BY2112" i="5"/>
  <c r="BX2113" i="5"/>
  <c r="BZ1258" i="5"/>
  <c r="BZ1245" i="5"/>
  <c r="BZ1486" i="5"/>
  <c r="BZ1487" i="5"/>
  <c r="BR651" i="5"/>
  <c r="BR655" i="5" s="1"/>
  <c r="BS369" i="5"/>
  <c r="BI1382" i="5"/>
  <c r="BI1396" i="5" s="1"/>
  <c r="AK824" i="5"/>
  <c r="BZ1226" i="5"/>
  <c r="BZ1223" i="5"/>
  <c r="BZ1227" i="5" s="1"/>
  <c r="BP1026" i="5"/>
  <c r="BP1028" i="5"/>
  <c r="BZ1263" i="5"/>
  <c r="BR2099" i="5"/>
  <c r="BS2097" i="5"/>
  <c r="BA984" i="5"/>
  <c r="BB981" i="5" s="1"/>
  <c r="BT405" i="5"/>
  <c r="BZ1460" i="5"/>
  <c r="BZ1461" i="5"/>
  <c r="BP950" i="5"/>
  <c r="BP952" i="5"/>
  <c r="BW64" i="1"/>
  <c r="BV66" i="1"/>
  <c r="BV68" i="1" s="1"/>
  <c r="BS2212" i="5"/>
  <c r="BS2215" i="5" s="1"/>
  <c r="BR2217" i="5"/>
  <c r="BX810" i="5"/>
  <c r="BX803" i="5" s="1"/>
  <c r="CA4" i="2"/>
  <c r="CA4" i="5"/>
  <c r="BS2180" i="5"/>
  <c r="BT2175" i="5"/>
  <c r="BT2178" i="5" s="1"/>
  <c r="AG1809" i="5"/>
  <c r="BZ1476" i="5"/>
  <c r="BZ1477" i="5"/>
  <c r="BK1376" i="5"/>
  <c r="BL1373" i="5" s="1"/>
  <c r="BK1375" i="5"/>
  <c r="BK1374" i="5"/>
  <c r="AK2195" i="5"/>
  <c r="CA1052" i="5"/>
  <c r="CA1044" i="5"/>
  <c r="AL659" i="5"/>
  <c r="AK664" i="5"/>
  <c r="AK666" i="5"/>
  <c r="BZ130" i="5"/>
  <c r="CA1292" i="5"/>
  <c r="BS1442" i="5"/>
  <c r="BS1437" i="5" s="1"/>
  <c r="BS1438" i="5" s="1"/>
  <c r="BT1441" i="5"/>
  <c r="AS2127" i="5"/>
  <c r="BJ1388" i="5"/>
  <c r="BJ1378" i="5"/>
  <c r="CD788" i="5"/>
  <c r="CC790" i="5"/>
  <c r="CA1839" i="5" a="1"/>
  <c r="CA1839" i="5" s="1"/>
  <c r="CA1788" i="5" a="1"/>
  <c r="CA1788" i="5" s="1"/>
  <c r="CA1663" i="5" a="1"/>
  <c r="CA1663" i="5" s="1"/>
  <c r="CA1654" i="5" a="1"/>
  <c r="CA1654" i="5" s="1"/>
  <c r="CA1642" i="5" a="1"/>
  <c r="CA1642" i="5" s="1"/>
  <c r="CA1584" i="5" a="1"/>
  <c r="CA1584" i="5" s="1"/>
  <c r="CA1592" i="5" a="1"/>
  <c r="CA1592" i="5" s="1"/>
  <c r="CA1593" i="5" s="1"/>
  <c r="CA1594" i="5" a="1"/>
  <c r="CA1594" i="5" s="1"/>
  <c r="CA1597" i="5" a="1"/>
  <c r="CA1597" i="5" s="1"/>
  <c r="CA1499" i="5" a="1"/>
  <c r="CA1499" i="5" s="1"/>
  <c r="CA1500" i="5" s="1"/>
  <c r="CA1580" i="5" a="1"/>
  <c r="CA1580" i="5" s="1"/>
  <c r="CA1581" i="5" s="1"/>
  <c r="CA1507" i="5" a="1"/>
  <c r="CA1507" i="5" s="1"/>
  <c r="CA1212" i="5" a="1"/>
  <c r="CA1212" i="5" s="1"/>
  <c r="CA1208" i="5" a="1"/>
  <c r="CA1208" i="5" s="1"/>
  <c r="CA1219" i="5" a="1"/>
  <c r="CA1219" i="5" s="1"/>
  <c r="CA911" i="5" a="1"/>
  <c r="CA911" i="5" s="1"/>
  <c r="CA801" i="5" a="1"/>
  <c r="CA801" i="5" s="1"/>
  <c r="CA635" i="5" a="1"/>
  <c r="CA635" i="5" s="1"/>
  <c r="CA661" i="5" a="1"/>
  <c r="CA661" i="5" s="1"/>
  <c r="CA652" i="5" a="1"/>
  <c r="CA652" i="5" s="1"/>
  <c r="CA628" i="5" a="1"/>
  <c r="CA628" i="5" s="1"/>
  <c r="CA629" i="5" s="1"/>
  <c r="CA612" i="5" a="1"/>
  <c r="CA612" i="5" s="1"/>
  <c r="CA616" i="5" a="1"/>
  <c r="CA616" i="5" s="1"/>
  <c r="CA603" i="5" a="1"/>
  <c r="CA603" i="5" s="1"/>
  <c r="CA604" i="5" a="1"/>
  <c r="CA604" i="5" s="1"/>
  <c r="CA605" i="5" a="1"/>
  <c r="CA605" i="5" s="1"/>
  <c r="CA620" i="5" a="1"/>
  <c r="CA620" i="5" s="1"/>
  <c r="CA591" i="5" a="1"/>
  <c r="CA591" i="5" s="1"/>
  <c r="CA621" i="5" a="1"/>
  <c r="CA621" i="5" s="1"/>
  <c r="CA610" i="5" a="1"/>
  <c r="CA610" i="5" s="1"/>
  <c r="CA611" i="5" a="1"/>
  <c r="CA611" i="5" s="1"/>
  <c r="CA544" i="5"/>
  <c r="CA595" i="5" a="1"/>
  <c r="CA595" i="5" s="1"/>
  <c r="CA491" i="5" a="1"/>
  <c r="CA491" i="5" s="1"/>
  <c r="CA532" i="5"/>
  <c r="CA449" i="5" a="1"/>
  <c r="CA449" i="5" s="1"/>
  <c r="CA454" i="5" a="1"/>
  <c r="CA454" i="5" s="1"/>
  <c r="CA587" i="5" a="1"/>
  <c r="CA587" i="5" s="1"/>
  <c r="CA395" i="5" a="1"/>
  <c r="CA395" i="5" s="1"/>
  <c r="CA402" i="5" a="1"/>
  <c r="CA402" i="5" s="1"/>
  <c r="CA417" i="5" a="1"/>
  <c r="CA417" i="5" s="1"/>
  <c r="CA373" i="5" a="1"/>
  <c r="CA373" i="5" s="1"/>
  <c r="CA379" i="5" a="1"/>
  <c r="CA379" i="5" s="1"/>
  <c r="CA409" i="5" a="1"/>
  <c r="CA409" i="5" s="1"/>
  <c r="CA347" i="5" a="1"/>
  <c r="CA347" i="5" s="1"/>
  <c r="CA387" i="5" a="1"/>
  <c r="CA387" i="5" s="1"/>
  <c r="CA366" i="5" a="1"/>
  <c r="CA366" i="5" s="1"/>
  <c r="CA177" i="5" a="1"/>
  <c r="CA177" i="5" s="1"/>
  <c r="CA180" i="5" a="1"/>
  <c r="CA180" i="5" s="1"/>
  <c r="CA211" i="5" a="1"/>
  <c r="CA211" i="5" s="1"/>
  <c r="CA201" i="5" a="1"/>
  <c r="CA201" i="5" s="1"/>
  <c r="CA195" i="5" a="1"/>
  <c r="CA195" i="5" s="1"/>
  <c r="CA210" i="5" a="1"/>
  <c r="CA210" i="5" s="1"/>
  <c r="CA200" i="5" a="1"/>
  <c r="CA200" i="5" s="1"/>
  <c r="CA191" i="5" a="1"/>
  <c r="CA191" i="5" s="1"/>
  <c r="CA174" i="5" a="1"/>
  <c r="CA174" i="5" s="1"/>
  <c r="CA171" i="5" a="1"/>
  <c r="CA171" i="5" s="1"/>
  <c r="CA167" i="5" a="1"/>
  <c r="CA167" i="5" s="1"/>
  <c r="CA168" i="5" s="1"/>
  <c r="CA163" i="5" a="1"/>
  <c r="CA163" i="5" s="1"/>
  <c r="CA109" i="5" a="1"/>
  <c r="CA109" i="5" s="1"/>
  <c r="CA110" i="5" a="1"/>
  <c r="CA110" i="5" s="1"/>
  <c r="CA108" i="5" s="1" a="1"/>
  <c r="CA108" i="5" s="1"/>
  <c r="CA111" i="5" a="1"/>
  <c r="CA111" i="5" s="1"/>
  <c r="CA187" i="5" a="1"/>
  <c r="CA187" i="5" s="1"/>
  <c r="CA115" i="5" a="1"/>
  <c r="CA115" i="5" s="1"/>
  <c r="CA116" i="5" a="1"/>
  <c r="CA116" i="5" s="1"/>
  <c r="CA114" i="5" s="1" a="1"/>
  <c r="CA114" i="5" s="1"/>
  <c r="CA155" i="5" a="1"/>
  <c r="CA155" i="5" s="1"/>
  <c r="CA151" i="5" a="1"/>
  <c r="CA151" i="5" s="1"/>
  <c r="CA117" i="5" a="1"/>
  <c r="CA117" i="5" s="1"/>
  <c r="BT472" i="5"/>
  <c r="BT473" i="5" s="1"/>
  <c r="BZ202" i="5"/>
  <c r="AV340" i="5"/>
  <c r="CB4" i="1"/>
  <c r="CB3" i="2"/>
  <c r="CB3" i="5"/>
  <c r="AL427" i="5"/>
  <c r="AK432" i="5"/>
  <c r="BZ565" i="5"/>
  <c r="BZ568" i="5" s="1"/>
  <c r="BY569" i="5"/>
  <c r="BZ1051" i="5"/>
  <c r="BW553" i="5"/>
  <c r="BY292" i="5"/>
  <c r="BY295" i="5"/>
  <c r="BW920" i="5"/>
  <c r="BW914" i="5"/>
  <c r="BZ212" i="5"/>
  <c r="CB1" i="5"/>
  <c r="CB1" i="2"/>
  <c r="AS882" i="5"/>
  <c r="BS412" i="5"/>
  <c r="BZ1568" i="5"/>
  <c r="BY539" i="5"/>
  <c r="BY543" i="5" s="1"/>
  <c r="BX548" i="5"/>
  <c r="AK2161" i="5"/>
  <c r="AW334" i="5"/>
  <c r="CB5" i="5"/>
  <c r="CB5" i="2"/>
  <c r="CA1867" i="5" a="1"/>
  <c r="CA1867" i="5" s="1"/>
  <c r="BZ291" i="5"/>
  <c r="BZ284" i="5"/>
  <c r="BZ1543" i="5"/>
  <c r="BU380" i="5"/>
  <c r="BY1220" i="5"/>
  <c r="BZ613" i="5"/>
  <c r="CA2098" i="5"/>
  <c r="CC6" i="1"/>
  <c r="CD2" i="1"/>
  <c r="CC5" i="1"/>
  <c r="CC1" i="1"/>
  <c r="CC3" i="1"/>
  <c r="CC2" i="5"/>
  <c r="CC2" i="2"/>
  <c r="CB8" i="2"/>
  <c r="CB8" i="5"/>
  <c r="CC8" i="1"/>
  <c r="CB9" i="1"/>
  <c r="CB9" i="5" s="1"/>
  <c r="BT442" i="5"/>
  <c r="BS444" i="5"/>
  <c r="BT551" i="5"/>
  <c r="BT554" i="5" s="1"/>
  <c r="BS556" i="5"/>
  <c r="AL837" i="5"/>
  <c r="AK842" i="5"/>
  <c r="BT436" i="5"/>
  <c r="BT438" i="5" s="1"/>
  <c r="AS899" i="5"/>
  <c r="AS895" i="5"/>
  <c r="CA1243" i="5"/>
  <c r="CA1240" i="5"/>
  <c r="CA1244" i="5" s="1"/>
  <c r="BY1228" i="5"/>
  <c r="BM1387" i="5"/>
  <c r="BM1370" i="5"/>
  <c r="CB6" i="1"/>
  <c r="BZ767" i="5"/>
  <c r="BX924" i="5"/>
  <c r="BX913" i="5" s="1"/>
  <c r="BZ1403" i="5"/>
  <c r="CA1261" i="5"/>
  <c r="CA1255" i="5"/>
  <c r="BZ450" i="5"/>
  <c r="BN1368" i="5"/>
  <c r="BO1365" i="5" s="1"/>
  <c r="BN1367" i="5"/>
  <c r="BN1362" i="5"/>
  <c r="AK934" i="5"/>
  <c r="AL932" i="5" s="1"/>
  <c r="AK856" i="5"/>
  <c r="AL851" i="5"/>
  <c r="BY916" i="5"/>
  <c r="BY919" i="5"/>
  <c r="BY923" i="5"/>
  <c r="BQ505" i="5"/>
  <c r="BQ508" i="5" s="1"/>
  <c r="BQ518" i="5" s="1"/>
  <c r="CA739" i="5"/>
  <c r="BZ741" i="5"/>
  <c r="BF1013" i="5"/>
  <c r="BT674" i="5"/>
  <c r="BH361" i="5"/>
  <c r="AP636" i="5"/>
  <c r="BZ492" i="5"/>
  <c r="CB1638" i="5"/>
  <c r="CB1639" i="5" s="1"/>
  <c r="CB1534" i="5"/>
  <c r="CB1417" i="5"/>
  <c r="CB1418" i="5" s="1"/>
  <c r="CB1420" i="5" s="1"/>
  <c r="CB1427" i="5"/>
  <c r="CB1428" i="5" s="1"/>
  <c r="CB1430" i="5" s="1"/>
  <c r="CB1252" i="5"/>
  <c r="CB1234" i="5"/>
  <c r="CB1235" i="5" s="1"/>
  <c r="CB761" i="5"/>
  <c r="CB762" i="5"/>
  <c r="CB763" i="5"/>
  <c r="CB764" i="5"/>
  <c r="CB756" i="5"/>
  <c r="CB757" i="5"/>
  <c r="CB758" i="5"/>
  <c r="CB759" i="5"/>
  <c r="CB760" i="5"/>
  <c r="CB148" i="5"/>
  <c r="CB184" i="5"/>
  <c r="CB134" i="5"/>
  <c r="CB135" i="5" s="1"/>
  <c r="CB139" i="5"/>
  <c r="CB140" i="5" s="1"/>
  <c r="CC144" i="5"/>
  <c r="CC145" i="5" s="1"/>
  <c r="CB122" i="5"/>
  <c r="CB123" i="5" s="1"/>
  <c r="CB1285" i="5"/>
  <c r="CB1288" i="5" s="1"/>
  <c r="CB2091" i="5"/>
  <c r="CB2094" i="5" s="1"/>
  <c r="CB1045" i="5"/>
  <c r="CB1270" i="5"/>
  <c r="CB1273" i="5" s="1"/>
  <c r="AK2246" i="5"/>
  <c r="BY773" i="5"/>
  <c r="BZ773" i="5" s="1"/>
  <c r="CB314" i="5" a="1"/>
  <c r="CA372" i="5"/>
  <c r="BZ1515" i="5"/>
  <c r="CA1508" i="5" a="1"/>
  <c r="CB100" i="5"/>
  <c r="CA1213" i="5" a="1"/>
  <c r="CC2107" i="5"/>
  <c r="CC750" i="5" a="1"/>
  <c r="CB2111" i="5" a="1"/>
  <c r="BU403" i="5" a="1"/>
  <c r="CB1911" i="5"/>
  <c r="CB101" i="5"/>
  <c r="CB96" i="5"/>
  <c r="CA331" i="5" a="1"/>
  <c r="BZ588" i="5" a="1"/>
  <c r="CA910" i="5" a="1"/>
  <c r="CA188" i="5" a="1"/>
  <c r="CB159" i="5"/>
  <c r="CB463" i="5"/>
  <c r="CB465" i="5"/>
  <c r="CB1860" i="5"/>
  <c r="CB1572" i="5"/>
  <c r="CB1634" i="5"/>
  <c r="CB1660" i="5"/>
  <c r="CB1849" i="5"/>
  <c r="CB69" i="5"/>
  <c r="CB126" i="5"/>
  <c r="CB75" i="5"/>
  <c r="CB256" i="5"/>
  <c r="CB228" i="5"/>
  <c r="CB252" i="5"/>
  <c r="CB264" i="5"/>
  <c r="CB273" i="5"/>
  <c r="CB280" i="5"/>
  <c r="CB321" i="5"/>
  <c r="CB260" i="5"/>
  <c r="CB277" i="5"/>
  <c r="CB220" i="5"/>
  <c r="CB224" i="5" s="1" a="1"/>
  <c r="CB247" i="5"/>
  <c r="CB325" i="5"/>
  <c r="CB243" i="5"/>
  <c r="CB268" i="5"/>
  <c r="CB322" i="5"/>
  <c r="CB300" i="5"/>
  <c r="CB348" i="5"/>
  <c r="CB326" i="5"/>
  <c r="CB573" i="5"/>
  <c r="CB547" i="5"/>
  <c r="CB577" i="5"/>
  <c r="CB572" i="5"/>
  <c r="CB896" i="5"/>
  <c r="CB1076" i="5"/>
  <c r="CB1072" i="5"/>
  <c r="CB1073" i="5" s="1" a="1"/>
  <c r="CB1063" i="5"/>
  <c r="CB1064" i="5" s="1" a="1"/>
  <c r="CB1081" i="5"/>
  <c r="CB1082" i="5" s="1" a="1"/>
  <c r="CB1077" i="5"/>
  <c r="CB1185" i="5"/>
  <c r="CB1181" i="5"/>
  <c r="CB1177" i="5"/>
  <c r="CB1153" i="5"/>
  <c r="CB1154" i="5" s="1" a="1"/>
  <c r="CB1174" i="5"/>
  <c r="CB1173" i="5" s="1" a="1"/>
  <c r="CB1456" i="5"/>
  <c r="CB1471" i="5"/>
  <c r="CB1447" i="5"/>
  <c r="CB1511" i="5"/>
  <c r="CB1512" i="5" s="1" a="1"/>
  <c r="CB1472" i="5"/>
  <c r="CB1531" i="5"/>
  <c r="CB1482" i="5"/>
  <c r="CB1519" i="5"/>
  <c r="CB1520" i="5" s="1" a="1"/>
  <c r="CB1631" i="5"/>
  <c r="CB1698" i="5"/>
  <c r="CB1557" i="5"/>
  <c r="CB1564" i="5"/>
  <c r="CB1539" i="5"/>
  <c r="CB1552" i="5"/>
  <c r="CB1657" i="5"/>
  <c r="CB1648" i="5"/>
  <c r="CB1645" i="5"/>
  <c r="CB1857" i="5"/>
  <c r="CB1879" i="5" a="1"/>
  <c r="CB1893" i="5"/>
  <c r="CA353" i="5"/>
  <c r="CA800" i="5" a="1"/>
  <c r="BA1980" i="5" a="1"/>
  <c r="CB746" i="5"/>
  <c r="CA622" i="5" a="1"/>
  <c r="CB2079" i="5" a="1"/>
  <c r="CA386" i="5"/>
  <c r="CA1789" i="5" a="1"/>
  <c r="CA1202" i="5" a="1"/>
  <c r="CA596" i="5"/>
  <c r="BZ580" i="5" a="1"/>
  <c r="CB1873" i="5"/>
  <c r="CB1870" i="5"/>
  <c r="CB102" i="5"/>
  <c r="CA1186" i="5" a="1"/>
  <c r="CA1201" i="5" a="1"/>
  <c r="CA1846" i="5" a="1"/>
  <c r="CA1209" i="5" a="1"/>
  <c r="CA1172" i="5" a="1"/>
  <c r="CA332" i="5" a="1"/>
  <c r="N515" i="5"/>
  <c r="CA216" i="5" a="1"/>
  <c r="CB93" i="5"/>
  <c r="CA378" i="5"/>
  <c r="CA1928" i="5"/>
  <c r="CA206" i="5" a="1"/>
  <c r="CB97" i="5"/>
  <c r="CA205" i="5" a="1"/>
  <c r="CA1178" i="5" a="1"/>
  <c r="CA1423" i="5"/>
  <c r="CA196" i="5"/>
  <c r="CA1182" i="5" a="1"/>
  <c r="CA1355" i="5"/>
  <c r="CA1585" i="5" a="1"/>
  <c r="CA455" i="5"/>
  <c r="CA215" i="5" a="1"/>
  <c r="CA1078" i="5" a="1"/>
  <c r="BU410" i="5" a="1"/>
  <c r="BY1414" i="5"/>
  <c r="BY352" i="5"/>
  <c r="CA490" i="5"/>
  <c r="CA617" i="5" a="1"/>
  <c r="CA192" i="5" a="1"/>
  <c r="CB103" i="5"/>
  <c r="CA448" i="5"/>
  <c r="CA1598" i="5" a="1"/>
  <c r="CB104" i="5"/>
  <c r="CB98" i="5"/>
  <c r="BU2022" i="5" a="1"/>
  <c r="CA365" i="5"/>
  <c r="M2127" i="5"/>
  <c r="CB99" i="5"/>
  <c r="CB94" i="5"/>
  <c r="CA351" i="5"/>
  <c r="CA592" i="5"/>
  <c r="CB95" i="5"/>
  <c r="CA394" i="5"/>
  <c r="AS2125" i="5" a="1"/>
  <c r="O518" i="5"/>
  <c r="CB232" i="5" a="1"/>
  <c r="BY774" i="5" l="1"/>
  <c r="BZ751" i="5" s="1"/>
  <c r="BI1381" i="5"/>
  <c r="BI1389" i="5" s="1"/>
  <c r="CB2098" i="5"/>
  <c r="BZ530" i="5"/>
  <c r="CA526" i="5" s="1"/>
  <c r="BZ1203" i="5"/>
  <c r="BZ1205" i="5" s="1"/>
  <c r="CB232" i="5"/>
  <c r="AS2125" i="5"/>
  <c r="BU2022" i="5"/>
  <c r="CA1598" i="5"/>
  <c r="CA192" i="5"/>
  <c r="CA617" i="5"/>
  <c r="BZ354" i="5"/>
  <c r="BU410" i="5"/>
  <c r="CA1078" i="5"/>
  <c r="CA215" i="5"/>
  <c r="CA1585" i="5"/>
  <c r="CA1182" i="5"/>
  <c r="CA1178" i="5"/>
  <c r="CA205" i="5"/>
  <c r="CA206" i="5"/>
  <c r="CB105" i="5"/>
  <c r="CA216" i="5"/>
  <c r="O512" i="5"/>
  <c r="N516" i="5"/>
  <c r="CA332" i="5"/>
  <c r="CA1172" i="5"/>
  <c r="CA1209" i="5"/>
  <c r="CA1846" i="5"/>
  <c r="CA1201" i="5"/>
  <c r="CA1186" i="5"/>
  <c r="BZ580" i="5"/>
  <c r="CA1202" i="5"/>
  <c r="CA1789" i="5"/>
  <c r="CB2079" i="5"/>
  <c r="CA622" i="5"/>
  <c r="CB755" i="5"/>
  <c r="BA1980" i="5"/>
  <c r="CA800" i="5"/>
  <c r="CB1879" i="5"/>
  <c r="CB1553" i="5"/>
  <c r="CB1542" i="5"/>
  <c r="CB1567" i="5"/>
  <c r="CB1558" i="5"/>
  <c r="CB1520" i="5"/>
  <c r="CB1485" i="5"/>
  <c r="CB1475" i="5"/>
  <c r="CB1512" i="5"/>
  <c r="CB1450" i="5"/>
  <c r="CB1459" i="5"/>
  <c r="CB1173" i="5"/>
  <c r="CB1154" i="5"/>
  <c r="CB1082" i="5"/>
  <c r="CB1064" i="5"/>
  <c r="CB1073" i="5"/>
  <c r="CB578" i="5"/>
  <c r="CB574" i="5"/>
  <c r="CB248" i="5"/>
  <c r="CB327" i="5"/>
  <c r="CB224" i="5"/>
  <c r="CB269" i="5"/>
  <c r="CB283" i="5"/>
  <c r="CB274" i="5"/>
  <c r="CB287" i="5"/>
  <c r="CB257" i="5"/>
  <c r="CB261" i="5"/>
  <c r="CB265" i="5"/>
  <c r="CB129" i="5"/>
  <c r="CB1573" i="5"/>
  <c r="CB471" i="5"/>
  <c r="CB470" i="5"/>
  <c r="CB160" i="5"/>
  <c r="CA188" i="5"/>
  <c r="CA910" i="5"/>
  <c r="BZ588" i="5"/>
  <c r="CA331" i="5"/>
  <c r="BU403" i="5"/>
  <c r="CB2111" i="5"/>
  <c r="CC750" i="5"/>
  <c r="CC2116" i="5"/>
  <c r="CA1213" i="5"/>
  <c r="CA1508" i="5"/>
  <c r="CA374" i="5"/>
  <c r="CB314" i="5"/>
  <c r="CB315" i="5" s="1"/>
  <c r="BH1008" i="5"/>
  <c r="BH1005" i="5"/>
  <c r="CC1" i="2"/>
  <c r="CC1" i="5"/>
  <c r="BQ947" i="5"/>
  <c r="BU1276" i="5"/>
  <c r="BT1278" i="5"/>
  <c r="BH1004" i="5"/>
  <c r="BH1006" i="5" s="1"/>
  <c r="BI1002" i="5" s="1"/>
  <c r="BG1011" i="5"/>
  <c r="CA1568" i="5"/>
  <c r="BY357" i="5"/>
  <c r="BJ1382" i="5"/>
  <c r="BJ1396" i="5" s="1"/>
  <c r="BN1387" i="5"/>
  <c r="BN1370" i="5"/>
  <c r="BU674" i="5"/>
  <c r="BO1367" i="5"/>
  <c r="BO1368" i="5"/>
  <c r="BP1365" i="5" s="1"/>
  <c r="BO1362" i="5"/>
  <c r="CC5" i="2"/>
  <c r="CC5" i="5"/>
  <c r="AX330" i="5"/>
  <c r="AW335" i="5"/>
  <c r="AW337" i="5"/>
  <c r="AW338" i="5"/>
  <c r="AW341" i="5" s="1"/>
  <c r="BY296" i="5"/>
  <c r="AT2124" i="5"/>
  <c r="AS2129" i="5"/>
  <c r="BK1388" i="5"/>
  <c r="BK1378" i="5"/>
  <c r="BT494" i="5"/>
  <c r="BT496" i="5" s="1"/>
  <c r="CA1543" i="5"/>
  <c r="BX64" i="1"/>
  <c r="BW66" i="1"/>
  <c r="BW68" i="1" s="1"/>
  <c r="BU436" i="5"/>
  <c r="BU438" i="5" s="1"/>
  <c r="CD2" i="5"/>
  <c r="CE2" i="1"/>
  <c r="CD1" i="1"/>
  <c r="CD5" i="1"/>
  <c r="CD3" i="1"/>
  <c r="CD6" i="1"/>
  <c r="CD2" i="2"/>
  <c r="BU472" i="5"/>
  <c r="BU473" i="5" s="1"/>
  <c r="BL1375" i="5"/>
  <c r="BL1376" i="5"/>
  <c r="BM1373" i="5" s="1"/>
  <c r="BL1374" i="5"/>
  <c r="CA291" i="5"/>
  <c r="CA284" i="5"/>
  <c r="BZ916" i="5"/>
  <c r="BZ919" i="5"/>
  <c r="BZ923" i="5"/>
  <c r="BU485" i="5"/>
  <c r="BU486" i="5"/>
  <c r="CB1052" i="5"/>
  <c r="CB1044" i="5"/>
  <c r="CA1245" i="5"/>
  <c r="CC6" i="5"/>
  <c r="CC6" i="2"/>
  <c r="BT1442" i="5"/>
  <c r="BT1437" i="5" s="1"/>
  <c r="BT1438" i="5" s="1"/>
  <c r="BU1441" i="5"/>
  <c r="BU650" i="5"/>
  <c r="BT653" i="5"/>
  <c r="BU654" i="5" a="1"/>
  <c r="BU654" i="5" s="1"/>
  <c r="BZ47" i="1"/>
  <c r="BY48" i="1"/>
  <c r="BY53" i="1" s="1"/>
  <c r="BT412" i="5"/>
  <c r="BT398" i="5"/>
  <c r="BU396" i="5"/>
  <c r="CC1402" i="5"/>
  <c r="CC1400" i="5"/>
  <c r="CD1401" i="5"/>
  <c r="CB1243" i="5"/>
  <c r="CB1240" i="5"/>
  <c r="CB1244" i="5" s="1"/>
  <c r="CA565" i="5"/>
  <c r="CA568" i="5" s="1"/>
  <c r="BZ569" i="5"/>
  <c r="CA212" i="5"/>
  <c r="CB1292" i="5"/>
  <c r="AH1806" i="5"/>
  <c r="AG1810" i="5"/>
  <c r="BS2099" i="5"/>
  <c r="BT2097" i="5"/>
  <c r="CA772" i="5"/>
  <c r="BZ774" i="5"/>
  <c r="CA751" i="5" s="1"/>
  <c r="CB4" i="5"/>
  <c r="CB4" i="2"/>
  <c r="AK828" i="5"/>
  <c r="AK821" i="5" s="1"/>
  <c r="CB1261" i="5"/>
  <c r="CB1255" i="5"/>
  <c r="BR505" i="5"/>
  <c r="BR508" i="5" s="1"/>
  <c r="BU551" i="5"/>
  <c r="BU554" i="5" s="1"/>
  <c r="BT556" i="5"/>
  <c r="BX553" i="5"/>
  <c r="CA450" i="5"/>
  <c r="CB1277" i="5"/>
  <c r="BT2180" i="5"/>
  <c r="BU2175" i="5"/>
  <c r="BU2178" i="5" s="1"/>
  <c r="CB1403" i="5"/>
  <c r="BZ806" i="5"/>
  <c r="BZ809" i="5"/>
  <c r="CA741" i="5"/>
  <c r="CB739" i="5"/>
  <c r="CA202" i="5"/>
  <c r="BX920" i="5"/>
  <c r="BX914" i="5"/>
  <c r="BZ539" i="5"/>
  <c r="BZ543" i="5" s="1"/>
  <c r="BY548" i="5"/>
  <c r="CA528" i="5"/>
  <c r="CA530" i="5" s="1"/>
  <c r="CB526" i="5" s="1"/>
  <c r="CA529" i="5"/>
  <c r="BQ1042" i="5"/>
  <c r="BJ359" i="5"/>
  <c r="BJ361" i="5" s="1"/>
  <c r="BJ358" i="5"/>
  <c r="BB984" i="5"/>
  <c r="BC981" i="5" s="1"/>
  <c r="BB986" i="5"/>
  <c r="BB983" i="5"/>
  <c r="BU442" i="5"/>
  <c r="BT444" i="5"/>
  <c r="BV380" i="5"/>
  <c r="CA492" i="5"/>
  <c r="BQ512" i="5"/>
  <c r="BQ515" i="5" s="1"/>
  <c r="BP519" i="5"/>
  <c r="CA767" i="5"/>
  <c r="CA773" i="5" s="1"/>
  <c r="CA130" i="5"/>
  <c r="CA1258" i="5"/>
  <c r="BZ752" i="5"/>
  <c r="CB1535" i="5"/>
  <c r="BY924" i="5"/>
  <c r="BY913" i="5" s="1"/>
  <c r="CB6" i="2"/>
  <c r="CB6" i="5"/>
  <c r="CB989" i="5" s="1"/>
  <c r="CB1867" i="5" a="1"/>
  <c r="CB1867" i="5" s="1"/>
  <c r="BU382" i="5"/>
  <c r="BQ1022" i="5"/>
  <c r="BZ2112" i="5"/>
  <c r="BY2113" i="5"/>
  <c r="BY810" i="5"/>
  <c r="BY803" i="5" s="1"/>
  <c r="BU388" i="5"/>
  <c r="BU390" i="5" s="1"/>
  <c r="BA973" i="5"/>
  <c r="CA1461" i="5"/>
  <c r="CA1460" i="5"/>
  <c r="CA2081" i="5"/>
  <c r="CC8" i="2"/>
  <c r="CC8" i="5"/>
  <c r="CC9" i="1"/>
  <c r="CC9" i="5" s="1"/>
  <c r="CD8" i="1"/>
  <c r="AS883" i="5"/>
  <c r="AT881" i="5" s="1"/>
  <c r="AT885" i="5" s="1"/>
  <c r="CA542" i="5"/>
  <c r="CA541" i="5"/>
  <c r="CA552" i="5" s="1"/>
  <c r="BX804" i="5"/>
  <c r="BZ1220" i="5"/>
  <c r="BU367" i="5"/>
  <c r="CA1451" i="5"/>
  <c r="CA1452" i="5"/>
  <c r="AK2165" i="5"/>
  <c r="AK2158" i="5" s="1"/>
  <c r="CB1839" i="5" a="1"/>
  <c r="CB1839" i="5" s="1"/>
  <c r="CB1788" i="5" a="1"/>
  <c r="CB1788" i="5" s="1"/>
  <c r="CB1663" i="5" a="1"/>
  <c r="CB1663" i="5" s="1"/>
  <c r="CB1654" i="5" a="1"/>
  <c r="CB1654" i="5" s="1"/>
  <c r="CB1642" i="5" a="1"/>
  <c r="CB1642" i="5" s="1"/>
  <c r="CB1592" i="5" a="1"/>
  <c r="CB1592" i="5" s="1"/>
  <c r="CB1593" i="5" s="1"/>
  <c r="CB1594" i="5" a="1"/>
  <c r="CB1594" i="5" s="1"/>
  <c r="CB1580" i="5" a="1"/>
  <c r="CB1580" i="5" s="1"/>
  <c r="CB1581" i="5" s="1"/>
  <c r="CB1597" i="5" a="1"/>
  <c r="CB1597" i="5" s="1"/>
  <c r="CB1584" i="5" a="1"/>
  <c r="CB1584" i="5" s="1"/>
  <c r="CB1499" i="5" a="1"/>
  <c r="CB1499" i="5" s="1"/>
  <c r="CB1500" i="5" s="1"/>
  <c r="CB1507" i="5" a="1"/>
  <c r="CB1507" i="5" s="1"/>
  <c r="CB1212" i="5" a="1"/>
  <c r="CB1212" i="5" s="1"/>
  <c r="CB1208" i="5" a="1"/>
  <c r="CB1208" i="5" s="1"/>
  <c r="CB1219" i="5" a="1"/>
  <c r="CB1219" i="5" s="1"/>
  <c r="CB911" i="5" a="1"/>
  <c r="CB911" i="5" s="1"/>
  <c r="CB661" i="5" a="1"/>
  <c r="CB661" i="5" s="1"/>
  <c r="CB652" i="5" a="1"/>
  <c r="CB652" i="5" s="1"/>
  <c r="CB801" i="5" a="1"/>
  <c r="CB801" i="5" s="1"/>
  <c r="CB616" i="5" a="1"/>
  <c r="CB616" i="5" s="1"/>
  <c r="CB603" i="5" a="1"/>
  <c r="CB603" i="5" s="1"/>
  <c r="CB604" i="5" a="1"/>
  <c r="CB604" i="5" s="1"/>
  <c r="CB605" i="5" a="1"/>
  <c r="CB605" i="5" s="1"/>
  <c r="CB635" i="5" a="1"/>
  <c r="CB635" i="5" s="1"/>
  <c r="CB620" i="5" a="1"/>
  <c r="CB620" i="5" s="1"/>
  <c r="CB591" i="5" a="1"/>
  <c r="CB591" i="5" s="1"/>
  <c r="CB621" i="5" a="1"/>
  <c r="CB621" i="5" s="1"/>
  <c r="CB610" i="5" a="1"/>
  <c r="CB610" i="5" s="1"/>
  <c r="CB613" i="5" s="1"/>
  <c r="CB611" i="5" a="1"/>
  <c r="CB611" i="5" s="1"/>
  <c r="CB595" i="5" a="1"/>
  <c r="CB595" i="5" s="1"/>
  <c r="CB628" i="5" a="1"/>
  <c r="CB628" i="5" s="1"/>
  <c r="CB629" i="5" s="1"/>
  <c r="CB612" i="5" a="1"/>
  <c r="CB612" i="5" s="1"/>
  <c r="CB544" i="5"/>
  <c r="CB491" i="5" a="1"/>
  <c r="CB491" i="5" s="1"/>
  <c r="CB449" i="5" a="1"/>
  <c r="CB449" i="5" s="1"/>
  <c r="CB532" i="5"/>
  <c r="CB454" i="5" a="1"/>
  <c r="CB454" i="5" s="1"/>
  <c r="CB587" i="5" a="1"/>
  <c r="CB587" i="5" s="1"/>
  <c r="CB402" i="5" a="1"/>
  <c r="CB402" i="5" s="1"/>
  <c r="CB417" i="5" a="1"/>
  <c r="CB417" i="5" s="1"/>
  <c r="CB409" i="5" a="1"/>
  <c r="CB409" i="5" s="1"/>
  <c r="CB395" i="5" a="1"/>
  <c r="CB395" i="5" s="1"/>
  <c r="CB373" i="5" a="1"/>
  <c r="CB373" i="5" s="1"/>
  <c r="CB379" i="5" a="1"/>
  <c r="CB379" i="5" s="1"/>
  <c r="CB347" i="5" a="1"/>
  <c r="CB347" i="5" s="1"/>
  <c r="CB387" i="5" a="1"/>
  <c r="CB387" i="5" s="1"/>
  <c r="CB366" i="5" a="1"/>
  <c r="CB366" i="5" s="1"/>
  <c r="CB187" i="5" a="1"/>
  <c r="CB187" i="5" s="1"/>
  <c r="CB211" i="5" a="1"/>
  <c r="CB211" i="5" s="1"/>
  <c r="CB201" i="5" a="1"/>
  <c r="CB201" i="5" s="1"/>
  <c r="CB195" i="5" a="1"/>
  <c r="CB195" i="5" s="1"/>
  <c r="CB210" i="5" a="1"/>
  <c r="CB210" i="5" s="1"/>
  <c r="CB200" i="5" a="1"/>
  <c r="CB200" i="5" s="1"/>
  <c r="CB191" i="5" a="1"/>
  <c r="CB191" i="5" s="1"/>
  <c r="CB174" i="5" a="1"/>
  <c r="CB174" i="5" s="1"/>
  <c r="CB171" i="5" a="1"/>
  <c r="CB171" i="5" s="1"/>
  <c r="CB167" i="5" a="1"/>
  <c r="CB167" i="5" s="1"/>
  <c r="CB168" i="5" s="1"/>
  <c r="CB163" i="5" a="1"/>
  <c r="CB163" i="5" s="1"/>
  <c r="CB177" i="5" a="1"/>
  <c r="CB177" i="5" s="1"/>
  <c r="CB180" i="5" a="1"/>
  <c r="CB180" i="5" s="1"/>
  <c r="CB109" i="5" a="1"/>
  <c r="CB109" i="5" s="1"/>
  <c r="CB110" i="5" a="1"/>
  <c r="CB110" i="5" s="1"/>
  <c r="CB108" i="5" s="1" a="1"/>
  <c r="CB108" i="5" s="1"/>
  <c r="CB111" i="5" a="1"/>
  <c r="CB111" i="5" s="1"/>
  <c r="CB115" i="5" a="1"/>
  <c r="CB115" i="5" s="1"/>
  <c r="CB116" i="5" a="1"/>
  <c r="CB116" i="5" s="1"/>
  <c r="CB114" i="5" s="1" a="1"/>
  <c r="CB114" i="5" s="1"/>
  <c r="CB155" i="5" a="1"/>
  <c r="CB155" i="5" s="1"/>
  <c r="CB151" i="5" a="1"/>
  <c r="CB151" i="5" s="1"/>
  <c r="CB117" i="5" a="1"/>
  <c r="CB117" i="5" s="1"/>
  <c r="AL662" i="5"/>
  <c r="BZ1228" i="5"/>
  <c r="BT369" i="5"/>
  <c r="BU1291" i="5"/>
  <c r="BT1293" i="5"/>
  <c r="BB967" i="5"/>
  <c r="BC964" i="5" s="1"/>
  <c r="BB969" i="5"/>
  <c r="BB966" i="5"/>
  <c r="CA1403" i="5"/>
  <c r="CA1477" i="5"/>
  <c r="CA1476" i="5"/>
  <c r="AK2247" i="5"/>
  <c r="AL2245" i="5" s="1"/>
  <c r="BZ292" i="5"/>
  <c r="BZ295" i="5"/>
  <c r="CB416" i="5"/>
  <c r="CA613" i="5"/>
  <c r="CA1226" i="5"/>
  <c r="CA1223" i="5"/>
  <c r="CA1227" i="5" s="1"/>
  <c r="CA1051" i="5"/>
  <c r="BT2212" i="5"/>
  <c r="BT2215" i="5" s="1"/>
  <c r="BS2217" i="5"/>
  <c r="BT486" i="5"/>
  <c r="CA1486" i="5"/>
  <c r="CA1487" i="5"/>
  <c r="BU405" i="5"/>
  <c r="CA1262" i="5"/>
  <c r="CB1262" i="5" s="1"/>
  <c r="CA1237" i="5"/>
  <c r="CE788" i="5"/>
  <c r="CD790" i="5"/>
  <c r="AL936" i="5"/>
  <c r="CC1638" i="5"/>
  <c r="CC1639" i="5" s="1"/>
  <c r="CC1534" i="5"/>
  <c r="CC1427" i="5"/>
  <c r="CC1428" i="5" s="1"/>
  <c r="CC1430" i="5" s="1"/>
  <c r="CC1252" i="5"/>
  <c r="CC1417" i="5"/>
  <c r="CC1418" i="5" s="1"/>
  <c r="CC1420" i="5" s="1"/>
  <c r="CC1234" i="5"/>
  <c r="CC1235" i="5" s="1"/>
  <c r="CC762" i="5"/>
  <c r="CC763" i="5"/>
  <c r="CC764" i="5"/>
  <c r="CC756" i="5"/>
  <c r="CC757" i="5"/>
  <c r="CC758" i="5"/>
  <c r="CC759" i="5"/>
  <c r="CC760" i="5"/>
  <c r="CC761" i="5"/>
  <c r="CC184" i="5"/>
  <c r="CC148" i="5"/>
  <c r="CC134" i="5"/>
  <c r="CC135" i="5" s="1"/>
  <c r="CC139" i="5"/>
  <c r="CC140" i="5" s="1"/>
  <c r="CD144" i="5"/>
  <c r="CD145" i="5" s="1"/>
  <c r="CC122" i="5"/>
  <c r="CC123" i="5" s="1"/>
  <c r="CC1285" i="5"/>
  <c r="CC1288" i="5" s="1"/>
  <c r="CC2091" i="5"/>
  <c r="CC2094" i="5" s="1"/>
  <c r="CC1045" i="5"/>
  <c r="CC1270" i="5"/>
  <c r="CC1273" i="5" s="1"/>
  <c r="AK2199" i="5"/>
  <c r="AK2192" i="5" s="1"/>
  <c r="AP637" i="5"/>
  <c r="BN1395" i="5"/>
  <c r="BN1397" i="5" s="1"/>
  <c r="BN1366" i="5"/>
  <c r="BN1386" i="5" s="1"/>
  <c r="BN1390" i="5" s="1"/>
  <c r="AS897" i="5"/>
  <c r="AT894" i="5" s="1"/>
  <c r="CC3" i="5"/>
  <c r="CC4" i="1"/>
  <c r="CC3" i="2"/>
  <c r="BG1013" i="5"/>
  <c r="CB1178" i="5" a="1"/>
  <c r="CA606" i="5" a="1"/>
  <c r="CB205" i="5" a="1"/>
  <c r="CB386" i="5"/>
  <c r="M2125" i="5"/>
  <c r="CB1182" i="5" a="1"/>
  <c r="AU2001" i="5" a="1"/>
  <c r="CB1201" i="5" a="1"/>
  <c r="CB192" i="5" a="1"/>
  <c r="CB394" i="5"/>
  <c r="BV2022" i="5" a="1"/>
  <c r="CB1186" i="5" a="1"/>
  <c r="CB331" i="5" a="1"/>
  <c r="BV403" i="5" a="1"/>
  <c r="O788" i="5"/>
  <c r="O1204" i="5"/>
  <c r="P1987" i="5" a="1"/>
  <c r="O790" i="5"/>
  <c r="CA580" i="5" a="1"/>
  <c r="CB490" i="5"/>
  <c r="CB1078" i="5" a="1"/>
  <c r="CC2111" i="5" a="1"/>
  <c r="AL838" i="5"/>
  <c r="CB1598" i="5" a="1"/>
  <c r="CB1202" i="5" a="1"/>
  <c r="CB1928" i="5"/>
  <c r="CA588" i="5" a="1"/>
  <c r="CB1585" i="5" a="1"/>
  <c r="BQ2026" i="5" a="1"/>
  <c r="CA1515" i="5"/>
  <c r="CB592" i="5"/>
  <c r="CB1423" i="5"/>
  <c r="CC1911" i="5"/>
  <c r="CB1508" i="5" a="1"/>
  <c r="CB622" i="5" a="1"/>
  <c r="CB1355" i="5"/>
  <c r="CC1893" i="5"/>
  <c r="CC746" i="5"/>
  <c r="BV410" i="5" a="1"/>
  <c r="CD2107" i="5"/>
  <c r="CD750" i="5" a="1"/>
  <c r="BQ1843" i="5" a="1"/>
  <c r="CB1209" i="5" a="1"/>
  <c r="CB448" i="5"/>
  <c r="CC314" i="5" a="1"/>
  <c r="AL852" i="5"/>
  <c r="CB596" i="5"/>
  <c r="CB910" i="5" a="1"/>
  <c r="BZ352" i="5"/>
  <c r="BZ1414" i="5"/>
  <c r="AL429" i="5"/>
  <c r="CC1879" i="5" a="1"/>
  <c r="CB188" i="5" a="1"/>
  <c r="CB372" i="5"/>
  <c r="CB332" i="5" a="1"/>
  <c r="CC1873" i="5"/>
  <c r="CC1870" i="5"/>
  <c r="CB1789" i="5" a="1"/>
  <c r="CB216" i="5" a="1"/>
  <c r="CB351" i="5"/>
  <c r="M2129" i="5"/>
  <c r="CB206" i="5" a="1"/>
  <c r="CB378" i="5"/>
  <c r="CC2079" i="5" a="1"/>
  <c r="CB1172" i="5" a="1"/>
  <c r="CB800" i="5" a="1"/>
  <c r="CB196" i="5"/>
  <c r="P1965" i="5"/>
  <c r="P1955" i="5"/>
  <c r="P1937" i="5"/>
  <c r="P1169" i="5"/>
  <c r="CC1860" i="5"/>
  <c r="CC1572" i="5"/>
  <c r="CC1634" i="5"/>
  <c r="CC1849" i="5"/>
  <c r="CC465" i="5"/>
  <c r="CC1660" i="5"/>
  <c r="CC463" i="5"/>
  <c r="CC159" i="5"/>
  <c r="CC69" i="5"/>
  <c r="CC126" i="5"/>
  <c r="CC256" i="5"/>
  <c r="CC228" i="5"/>
  <c r="CC252" i="5"/>
  <c r="CC264" i="5"/>
  <c r="CC273" i="5"/>
  <c r="CC280" i="5"/>
  <c r="CC260" i="5"/>
  <c r="CC277" i="5"/>
  <c r="CC220" i="5"/>
  <c r="CC224" i="5" s="1" a="1"/>
  <c r="CC247" i="5"/>
  <c r="CC243" i="5"/>
  <c r="CC268" i="5"/>
  <c r="CC321" i="5"/>
  <c r="CC325" i="5"/>
  <c r="CC322" i="5"/>
  <c r="CC300" i="5"/>
  <c r="CC348" i="5"/>
  <c r="CC326" i="5"/>
  <c r="CC573" i="5"/>
  <c r="CC547" i="5"/>
  <c r="CC577" i="5"/>
  <c r="CC572" i="5"/>
  <c r="CC896" i="5"/>
  <c r="CC1076" i="5"/>
  <c r="CC1072" i="5"/>
  <c r="CC1073" i="5" s="1" a="1"/>
  <c r="CC1063" i="5"/>
  <c r="CC1064" i="5" s="1" a="1"/>
  <c r="CC1081" i="5"/>
  <c r="CC1082" i="5" s="1" a="1"/>
  <c r="CC1077" i="5"/>
  <c r="CC1185" i="5"/>
  <c r="CC1181" i="5"/>
  <c r="CC1177" i="5"/>
  <c r="CC1153" i="5"/>
  <c r="CC1154" i="5" s="1" a="1"/>
  <c r="CC1174" i="5"/>
  <c r="CC1173" i="5" s="1" a="1"/>
  <c r="CC1447" i="5"/>
  <c r="CC1472" i="5"/>
  <c r="CC1456" i="5"/>
  <c r="CC1471" i="5"/>
  <c r="CC1511" i="5"/>
  <c r="CC1512" i="5" s="1" a="1"/>
  <c r="CC1531" i="5"/>
  <c r="CC1482" i="5"/>
  <c r="CC1519" i="5"/>
  <c r="CC1520" i="5" s="1" a="1"/>
  <c r="CC1631" i="5"/>
  <c r="CC1645" i="5"/>
  <c r="CC1557" i="5"/>
  <c r="CC1564" i="5"/>
  <c r="CC1539" i="5"/>
  <c r="CC1552" i="5"/>
  <c r="CC1657" i="5"/>
  <c r="CC1698" i="5"/>
  <c r="CC1648" i="5"/>
  <c r="CC1857" i="5"/>
  <c r="CB617" i="5" a="1"/>
  <c r="CB215" i="5" a="1"/>
  <c r="CB353" i="5"/>
  <c r="CB455" i="5"/>
  <c r="CB1846" i="5" a="1"/>
  <c r="CB365" i="5"/>
  <c r="CB1213" i="5" a="1"/>
  <c r="CC232" i="5" a="1"/>
  <c r="CA1203" i="5" l="1"/>
  <c r="CA1205" i="5" s="1"/>
  <c r="CC232" i="5"/>
  <c r="CB1213" i="5"/>
  <c r="CB1846" i="5"/>
  <c r="CB215" i="5"/>
  <c r="CB617" i="5"/>
  <c r="CC1553" i="5"/>
  <c r="CC1542" i="5"/>
  <c r="CC1567" i="5"/>
  <c r="CC1558" i="5"/>
  <c r="CC1520" i="5"/>
  <c r="CC1485" i="5"/>
  <c r="CC1512" i="5"/>
  <c r="CC1459" i="5"/>
  <c r="CC1475" i="5"/>
  <c r="CC1450" i="5"/>
  <c r="CC1173" i="5"/>
  <c r="CC1154" i="5"/>
  <c r="CC1082" i="5"/>
  <c r="CC1064" i="5"/>
  <c r="CC1073" i="5"/>
  <c r="CC578" i="5"/>
  <c r="CC574" i="5"/>
  <c r="CC315" i="5"/>
  <c r="CC327" i="5"/>
  <c r="CC248" i="5"/>
  <c r="CC224" i="5"/>
  <c r="CC269" i="5"/>
  <c r="CC283" i="5"/>
  <c r="CC274" i="5"/>
  <c r="CC287" i="5"/>
  <c r="CC257" i="5"/>
  <c r="CC261" i="5"/>
  <c r="CC265" i="5"/>
  <c r="CC129" i="5"/>
  <c r="CC160" i="5"/>
  <c r="CC470" i="5"/>
  <c r="CC471" i="5"/>
  <c r="CC1573" i="5"/>
  <c r="CB800" i="5"/>
  <c r="CB1172" i="5"/>
  <c r="CC2079" i="5"/>
  <c r="CB206" i="5"/>
  <c r="CB216" i="5"/>
  <c r="CB1789" i="5"/>
  <c r="CB332" i="5"/>
  <c r="CB374" i="5"/>
  <c r="CB188" i="5"/>
  <c r="CC1879" i="5"/>
  <c r="AL430" i="5"/>
  <c r="CA354" i="5"/>
  <c r="CB910" i="5"/>
  <c r="AQ853" i="5"/>
  <c r="AL854" i="5"/>
  <c r="CC314" i="5"/>
  <c r="CB1209" i="5"/>
  <c r="BQ1843" i="5"/>
  <c r="CD750" i="5"/>
  <c r="CD2116" i="5"/>
  <c r="BV410" i="5"/>
  <c r="CC755" i="5"/>
  <c r="CB622" i="5"/>
  <c r="CB1508" i="5"/>
  <c r="BQ2026" i="5"/>
  <c r="CB1585" i="5"/>
  <c r="CA588" i="5"/>
  <c r="CB1202" i="5"/>
  <c r="CB1598" i="5"/>
  <c r="AL840" i="5"/>
  <c r="CC2111" i="5"/>
  <c r="CB1078" i="5"/>
  <c r="CA580" i="5"/>
  <c r="P1987" i="5"/>
  <c r="BV403" i="5"/>
  <c r="CB331" i="5"/>
  <c r="CB1186" i="5"/>
  <c r="BV2022" i="5"/>
  <c r="CB192" i="5"/>
  <c r="CB1201" i="5"/>
  <c r="AU2001" i="5"/>
  <c r="CB1182" i="5"/>
  <c r="CB205" i="5"/>
  <c r="CA606" i="5"/>
  <c r="CB1178" i="5"/>
  <c r="BV1291" i="5"/>
  <c r="BU1293" i="5"/>
  <c r="BZ296" i="5"/>
  <c r="CF788" i="5"/>
  <c r="CE790" i="5"/>
  <c r="AL2249" i="5"/>
  <c r="CC4" i="5"/>
  <c r="CC4" i="2"/>
  <c r="CB212" i="5"/>
  <c r="CB529" i="5"/>
  <c r="CB528" i="5"/>
  <c r="CA2112" i="5"/>
  <c r="BZ2113" i="5"/>
  <c r="BR512" i="5"/>
  <c r="BR515" i="5" s="1"/>
  <c r="BQ519" i="5"/>
  <c r="BQ1046" i="5"/>
  <c r="BR1042" i="5" s="1"/>
  <c r="BQ1048" i="5"/>
  <c r="BU2180" i="5"/>
  <c r="BV2175" i="5"/>
  <c r="BV2178" i="5" s="1"/>
  <c r="CB772" i="5"/>
  <c r="CA774" i="5"/>
  <c r="CB751" i="5" s="1"/>
  <c r="BU398" i="5"/>
  <c r="BV396" i="5"/>
  <c r="BK1382" i="5"/>
  <c r="BK1396" i="5" s="1"/>
  <c r="BV674" i="5"/>
  <c r="CA916" i="5"/>
  <c r="CA919" i="5"/>
  <c r="CA923" i="5"/>
  <c r="AK2203" i="5"/>
  <c r="AK2193" i="5"/>
  <c r="AL2190" i="5" s="1"/>
  <c r="CC1839" i="5" a="1"/>
  <c r="CC1839" i="5" s="1"/>
  <c r="CC1788" i="5" a="1"/>
  <c r="CC1788" i="5" s="1"/>
  <c r="CC1663" i="5" a="1"/>
  <c r="CC1663" i="5" s="1"/>
  <c r="CC1654" i="5" a="1"/>
  <c r="CC1654" i="5" s="1"/>
  <c r="CC1642" i="5" a="1"/>
  <c r="CC1642" i="5" s="1"/>
  <c r="CC1592" i="5" a="1"/>
  <c r="CC1592" i="5" s="1"/>
  <c r="CC1593" i="5" s="1"/>
  <c r="CC1594" i="5" a="1"/>
  <c r="CC1594" i="5" s="1"/>
  <c r="CC1580" i="5" a="1"/>
  <c r="CC1580" i="5" s="1"/>
  <c r="CC1581" i="5" s="1"/>
  <c r="CC1597" i="5" a="1"/>
  <c r="CC1597" i="5" s="1"/>
  <c r="CC1584" i="5" a="1"/>
  <c r="CC1584" i="5" s="1"/>
  <c r="CC1499" i="5" a="1"/>
  <c r="CC1499" i="5" s="1"/>
  <c r="CC1500" i="5" s="1"/>
  <c r="CC1507" i="5" a="1"/>
  <c r="CC1507" i="5" s="1"/>
  <c r="CC1212" i="5" a="1"/>
  <c r="CC1212" i="5" s="1"/>
  <c r="CC1208" i="5" a="1"/>
  <c r="CC1208" i="5" s="1"/>
  <c r="CC1219" i="5" a="1"/>
  <c r="CC1219" i="5" s="1"/>
  <c r="CC911" i="5" a="1"/>
  <c r="CC911" i="5" s="1"/>
  <c r="CC801" i="5" a="1"/>
  <c r="CC801" i="5" s="1"/>
  <c r="CC661" i="5" a="1"/>
  <c r="CC661" i="5" s="1"/>
  <c r="CC652" i="5" a="1"/>
  <c r="CC652" i="5" s="1"/>
  <c r="CC635" i="5" a="1"/>
  <c r="CC635" i="5" s="1"/>
  <c r="CC605" i="5" a="1"/>
  <c r="CC605" i="5" s="1"/>
  <c r="CC620" i="5" a="1"/>
  <c r="CC620" i="5" s="1"/>
  <c r="CC591" i="5" a="1"/>
  <c r="CC591" i="5" s="1"/>
  <c r="CC621" i="5" a="1"/>
  <c r="CC621" i="5" s="1"/>
  <c r="CC610" i="5" a="1"/>
  <c r="CC610" i="5" s="1"/>
  <c r="CC611" i="5" a="1"/>
  <c r="CC611" i="5" s="1"/>
  <c r="CC595" i="5" a="1"/>
  <c r="CC595" i="5" s="1"/>
  <c r="CC628" i="5" a="1"/>
  <c r="CC628" i="5" s="1"/>
  <c r="CC629" i="5" s="1"/>
  <c r="CC612" i="5" a="1"/>
  <c r="CC612" i="5" s="1"/>
  <c r="CC616" i="5" a="1"/>
  <c r="CC616" i="5" s="1"/>
  <c r="CC603" i="5" a="1"/>
  <c r="CC603" i="5" s="1"/>
  <c r="CC544" i="5"/>
  <c r="CC491" i="5" a="1"/>
  <c r="CC491" i="5" s="1"/>
  <c r="CC449" i="5" a="1"/>
  <c r="CC449" i="5" s="1"/>
  <c r="CC604" i="5" a="1"/>
  <c r="CC604" i="5" s="1"/>
  <c r="CC454" i="5" a="1"/>
  <c r="CC454" i="5" s="1"/>
  <c r="CC532" i="5"/>
  <c r="CC587" i="5" a="1"/>
  <c r="CC587" i="5" s="1"/>
  <c r="CC417" i="5" a="1"/>
  <c r="CC417" i="5" s="1"/>
  <c r="CC387" i="5" a="1"/>
  <c r="CC387" i="5" s="1"/>
  <c r="CC409" i="5" a="1"/>
  <c r="CC409" i="5" s="1"/>
  <c r="CC395" i="5" a="1"/>
  <c r="CC395" i="5" s="1"/>
  <c r="CC402" i="5" a="1"/>
  <c r="CC402" i="5" s="1"/>
  <c r="CC379" i="5" a="1"/>
  <c r="CC379" i="5" s="1"/>
  <c r="CC347" i="5" a="1"/>
  <c r="CC347" i="5" s="1"/>
  <c r="CC366" i="5" a="1"/>
  <c r="CC366" i="5" s="1"/>
  <c r="CC211" i="5" a="1"/>
  <c r="CC211" i="5" s="1"/>
  <c r="CC201" i="5" a="1"/>
  <c r="CC201" i="5" s="1"/>
  <c r="CC210" i="5" a="1"/>
  <c r="CC210" i="5" s="1"/>
  <c r="CC200" i="5" a="1"/>
  <c r="CC200" i="5" s="1"/>
  <c r="CC373" i="5" a="1"/>
  <c r="CC373" i="5" s="1"/>
  <c r="CC191" i="5" a="1"/>
  <c r="CC191" i="5" s="1"/>
  <c r="CC174" i="5" a="1"/>
  <c r="CC174" i="5" s="1"/>
  <c r="CC171" i="5" a="1"/>
  <c r="CC171" i="5" s="1"/>
  <c r="CC167" i="5" a="1"/>
  <c r="CC167" i="5" s="1"/>
  <c r="CC168" i="5" s="1"/>
  <c r="CC163" i="5" a="1"/>
  <c r="CC163" i="5" s="1"/>
  <c r="CC177" i="5" a="1"/>
  <c r="CC177" i="5" s="1"/>
  <c r="CC180" i="5" a="1"/>
  <c r="CC180" i="5" s="1"/>
  <c r="CC187" i="5" a="1"/>
  <c r="CC187" i="5" s="1"/>
  <c r="CC110" i="5" a="1"/>
  <c r="CC110" i="5" s="1"/>
  <c r="CC108" i="5" s="1" a="1"/>
  <c r="CC108" i="5" s="1"/>
  <c r="CC111" i="5" a="1"/>
  <c r="CC111" i="5" s="1"/>
  <c r="CC115" i="5" a="1"/>
  <c r="CC115" i="5" s="1"/>
  <c r="CC116" i="5" a="1"/>
  <c r="CC116" i="5" s="1"/>
  <c r="CC114" i="5" s="1" a="1"/>
  <c r="CC114" i="5" s="1"/>
  <c r="CC155" i="5" a="1"/>
  <c r="CC155" i="5" s="1"/>
  <c r="CC151" i="5" a="1"/>
  <c r="CC151" i="5" s="1"/>
  <c r="CC117" i="5" a="1"/>
  <c r="CC117" i="5" s="1"/>
  <c r="CC195" i="5" a="1"/>
  <c r="CC195" i="5" s="1"/>
  <c r="CC109" i="5" a="1"/>
  <c r="CC109" i="5" s="1"/>
  <c r="CB450" i="5"/>
  <c r="AT882" i="5"/>
  <c r="BQ1026" i="5"/>
  <c r="BR1022" i="5" s="1"/>
  <c r="BQ1028" i="5"/>
  <c r="BU2097" i="5"/>
  <c r="BT2099" i="5"/>
  <c r="CB1051" i="5"/>
  <c r="BV472" i="5"/>
  <c r="BV473" i="5" s="1"/>
  <c r="BH1013" i="5"/>
  <c r="CB2081" i="5"/>
  <c r="CB492" i="5"/>
  <c r="CD8" i="2"/>
  <c r="CD8" i="5"/>
  <c r="CD9" i="1"/>
  <c r="CD9" i="5" s="1"/>
  <c r="CE8" i="1"/>
  <c r="CC1277" i="5"/>
  <c r="BI1004" i="5"/>
  <c r="BI1006" i="5" s="1"/>
  <c r="BJ1002" i="5" s="1"/>
  <c r="BH1011" i="5"/>
  <c r="CB1461" i="5"/>
  <c r="CB1460" i="5"/>
  <c r="CC1243" i="5"/>
  <c r="CC1240" i="5"/>
  <c r="CB541" i="5"/>
  <c r="CB552" i="5" s="1"/>
  <c r="CB542" i="5"/>
  <c r="CC1867" i="5" a="1"/>
  <c r="CC1867" i="5" s="1"/>
  <c r="BW380" i="5"/>
  <c r="CD6" i="2"/>
  <c r="CD6" i="5"/>
  <c r="BI1008" i="5"/>
  <c r="BI1005" i="5"/>
  <c r="CB1451" i="5"/>
  <c r="CB1452" i="5"/>
  <c r="BB973" i="5"/>
  <c r="BV382" i="5"/>
  <c r="CA47" i="1"/>
  <c r="BZ48" i="1"/>
  <c r="BZ53" i="1" s="1"/>
  <c r="BV485" i="5"/>
  <c r="BV486" i="5" s="1"/>
  <c r="CD3" i="5"/>
  <c r="CD4" i="1"/>
  <c r="CD3" i="2"/>
  <c r="AT2127" i="5"/>
  <c r="BJ1381" i="5"/>
  <c r="BJ1389" i="5" s="1"/>
  <c r="BY553" i="5"/>
  <c r="CC1292" i="5"/>
  <c r="BU653" i="5"/>
  <c r="BV650" i="5"/>
  <c r="BV654" i="5" a="1"/>
  <c r="BV654" i="5" s="1"/>
  <c r="CD5" i="5"/>
  <c r="CD5" i="2"/>
  <c r="CB1476" i="5"/>
  <c r="CB1477" i="5"/>
  <c r="CB1226" i="5"/>
  <c r="CB1223" i="5"/>
  <c r="BU444" i="5"/>
  <c r="BV442" i="5"/>
  <c r="CA539" i="5"/>
  <c r="CA543" i="5" s="1"/>
  <c r="BZ548" i="5"/>
  <c r="BV551" i="5"/>
  <c r="BV554" i="5" s="1"/>
  <c r="BU556" i="5"/>
  <c r="CD1" i="5"/>
  <c r="CD1" i="2"/>
  <c r="CB130" i="5"/>
  <c r="CB1486" i="5"/>
  <c r="CB1487" i="5"/>
  <c r="CC1535" i="5"/>
  <c r="AK2159" i="5"/>
  <c r="AL2156" i="5" s="1"/>
  <c r="BY920" i="5"/>
  <c r="BY914" i="5"/>
  <c r="BS505" i="5"/>
  <c r="BS508" i="5" s="1"/>
  <c r="BS518" i="5" s="1"/>
  <c r="BZ924" i="5"/>
  <c r="BZ913" i="5" s="1"/>
  <c r="CE2" i="5"/>
  <c r="CF2" i="1"/>
  <c r="CE5" i="1"/>
  <c r="CE1" i="1"/>
  <c r="CE3" i="1"/>
  <c r="CE2" i="2"/>
  <c r="CE6" i="1"/>
  <c r="AW340" i="5"/>
  <c r="BB994" i="5"/>
  <c r="BR518" i="5"/>
  <c r="CB565" i="5"/>
  <c r="CB568" i="5" s="1"/>
  <c r="CA569" i="5"/>
  <c r="BT651" i="5"/>
  <c r="CD1638" i="5"/>
  <c r="CD1639" i="5" s="1"/>
  <c r="CD1534" i="5"/>
  <c r="CD1417" i="5"/>
  <c r="CD1418" i="5" s="1"/>
  <c r="CD1420" i="5" s="1"/>
  <c r="CD1427" i="5"/>
  <c r="CD1428" i="5" s="1"/>
  <c r="CD1430" i="5" s="1"/>
  <c r="CD1252" i="5"/>
  <c r="CD1234" i="5"/>
  <c r="CD1235" i="5" s="1"/>
  <c r="CD762" i="5"/>
  <c r="CD763" i="5"/>
  <c r="CD764" i="5"/>
  <c r="CD756" i="5"/>
  <c r="CD757" i="5"/>
  <c r="CD758" i="5"/>
  <c r="CD759" i="5"/>
  <c r="CD760" i="5"/>
  <c r="CD761" i="5"/>
  <c r="CD184" i="5"/>
  <c r="CD134" i="5"/>
  <c r="CD135" i="5" s="1"/>
  <c r="CD139" i="5"/>
  <c r="CD140" i="5" s="1"/>
  <c r="CE144" i="5"/>
  <c r="CE145" i="5" s="1"/>
  <c r="CD122" i="5"/>
  <c r="CD123" i="5" s="1"/>
  <c r="CD148" i="5"/>
  <c r="CD2091" i="5"/>
  <c r="CD2094" i="5" s="1"/>
  <c r="CD1045" i="5"/>
  <c r="CD1270" i="5"/>
  <c r="CD1273" i="5" s="1"/>
  <c r="CD1285" i="5"/>
  <c r="CD1288" i="5" s="1"/>
  <c r="BU412" i="5"/>
  <c r="CC1261" i="5"/>
  <c r="CC1255" i="5"/>
  <c r="BU2212" i="5"/>
  <c r="BU2215" i="5" s="1"/>
  <c r="BT2217" i="5"/>
  <c r="BB989" i="5"/>
  <c r="CB1258" i="5"/>
  <c r="CA1263" i="5"/>
  <c r="AX334" i="5"/>
  <c r="CB1568" i="5"/>
  <c r="BZ357" i="5"/>
  <c r="BC984" i="5"/>
  <c r="BD981" i="5" s="1"/>
  <c r="BC986" i="5"/>
  <c r="BC983" i="5"/>
  <c r="CB741" i="5"/>
  <c r="CC739" i="5"/>
  <c r="CB1263" i="5"/>
  <c r="CB1237" i="5"/>
  <c r="BV1441" i="5"/>
  <c r="BU1442" i="5"/>
  <c r="BU1437" i="5" s="1"/>
  <c r="BU1438" i="5" s="1"/>
  <c r="CA295" i="5"/>
  <c r="CA292" i="5"/>
  <c r="BV436" i="5"/>
  <c r="BV438" i="5" s="1"/>
  <c r="CB1543" i="5"/>
  <c r="AL933" i="5"/>
  <c r="CA1220" i="5"/>
  <c r="AL663" i="5"/>
  <c r="BV367" i="5"/>
  <c r="AK822" i="5"/>
  <c r="AL818" i="5" s="1"/>
  <c r="CB1245" i="5"/>
  <c r="BV1276" i="5"/>
  <c r="BU1278" i="5"/>
  <c r="CA1228" i="5"/>
  <c r="BU369" i="5"/>
  <c r="CD1400" i="5"/>
  <c r="CD1402" i="5"/>
  <c r="CE1401" i="5"/>
  <c r="BY64" i="1"/>
  <c r="BX66" i="1"/>
  <c r="BX68" i="1" s="1"/>
  <c r="BO1395" i="5"/>
  <c r="BO1397" i="5" s="1"/>
  <c r="BO1366" i="5"/>
  <c r="BO1386" i="5" s="1"/>
  <c r="BO1390" i="5" s="1"/>
  <c r="BQ950" i="5"/>
  <c r="BR947" i="5" s="1"/>
  <c r="BQ952" i="5"/>
  <c r="CB291" i="5"/>
  <c r="CB284" i="5"/>
  <c r="BC967" i="5"/>
  <c r="BD964" i="5" s="1"/>
  <c r="BC969" i="5"/>
  <c r="BC966" i="5"/>
  <c r="BV388" i="5"/>
  <c r="BM1376" i="5"/>
  <c r="BN1373" i="5" s="1"/>
  <c r="BM1375" i="5"/>
  <c r="BM1374" i="5"/>
  <c r="BP1367" i="5"/>
  <c r="BP1368" i="5"/>
  <c r="BP1362" i="5"/>
  <c r="CC416" i="5"/>
  <c r="BV405" i="5"/>
  <c r="CA806" i="5"/>
  <c r="CA809" i="5"/>
  <c r="AP638" i="5"/>
  <c r="AQ633" i="5"/>
  <c r="BY804" i="5"/>
  <c r="BZ810" i="5"/>
  <c r="BZ803" i="5" s="1"/>
  <c r="CC1403" i="5"/>
  <c r="BL1388" i="5"/>
  <c r="BL1378" i="5"/>
  <c r="AT895" i="5"/>
  <c r="AT899" i="5"/>
  <c r="CC1052" i="5"/>
  <c r="CC1044" i="5"/>
  <c r="CB202" i="5"/>
  <c r="BK358" i="5"/>
  <c r="CA752" i="5"/>
  <c r="CC2098" i="5"/>
  <c r="CD2098" i="5" s="1"/>
  <c r="BU494" i="5"/>
  <c r="BU496" i="5" s="1"/>
  <c r="BO1387" i="5"/>
  <c r="BO1370" i="5"/>
  <c r="CB288" i="5"/>
  <c r="CB767" i="5"/>
  <c r="CB773" i="5" s="1"/>
  <c r="BR1843" i="5" a="1"/>
  <c r="CC1213" i="5" a="1"/>
  <c r="CC372" i="5"/>
  <c r="CC1178" i="5" a="1"/>
  <c r="CD2079" i="5" a="1"/>
  <c r="CC1209" i="5" a="1"/>
  <c r="CC351" i="5"/>
  <c r="CC1182" i="5" a="1"/>
  <c r="O519" i="5"/>
  <c r="CC617" i="5" a="1"/>
  <c r="CD1911" i="5"/>
  <c r="CC378" i="5"/>
  <c r="CC1186" i="5" a="1"/>
  <c r="BW410" i="5" a="1"/>
  <c r="BW403" i="5" a="1"/>
  <c r="CC910" i="5" a="1"/>
  <c r="CC216" i="5" a="1"/>
  <c r="CD1893" i="5"/>
  <c r="CD746" i="5"/>
  <c r="BB1980" i="5" a="1"/>
  <c r="CC1078" i="5" a="1"/>
  <c r="CC800" i="5" a="1"/>
  <c r="CC206" i="5" a="1"/>
  <c r="AH1808" i="5" a="1"/>
  <c r="CE2107" i="5"/>
  <c r="CE750" i="5" a="1"/>
  <c r="CC353" i="5"/>
  <c r="CC1789" i="5" a="1"/>
  <c r="CC215" i="5" a="1"/>
  <c r="N1368" i="5"/>
  <c r="CC386" i="5"/>
  <c r="BW2022" i="5" a="1"/>
  <c r="CC205" i="5" a="1"/>
  <c r="CA1414" i="5"/>
  <c r="CA352" i="5"/>
  <c r="CC365" i="5"/>
  <c r="CB588" i="5" a="1"/>
  <c r="CC1202" i="5" a="1"/>
  <c r="CC455" i="5"/>
  <c r="CC192" i="5" a="1"/>
  <c r="CC196" i="5"/>
  <c r="CC1928" i="5"/>
  <c r="BR2026" i="5" a="1"/>
  <c r="CD1879" i="5" a="1"/>
  <c r="CB580" i="5" a="1"/>
  <c r="CC1423" i="5"/>
  <c r="CB606" i="5" a="1"/>
  <c r="CC1201" i="5" a="1"/>
  <c r="CC1846" i="5" a="1"/>
  <c r="CD1873" i="5"/>
  <c r="CD1870" i="5"/>
  <c r="CD1572" i="5"/>
  <c r="CD1634" i="5"/>
  <c r="CD1660" i="5"/>
  <c r="CD1849" i="5"/>
  <c r="CD465" i="5"/>
  <c r="CD463" i="5"/>
  <c r="CD1860" i="5"/>
  <c r="CD159" i="5"/>
  <c r="CD69" i="5"/>
  <c r="CD126" i="5"/>
  <c r="CD243" i="5"/>
  <c r="CD268" i="5"/>
  <c r="CD256" i="5"/>
  <c r="CD228" i="5"/>
  <c r="CD252" i="5"/>
  <c r="CD264" i="5"/>
  <c r="CD300" i="5"/>
  <c r="CD273" i="5"/>
  <c r="CD280" i="5"/>
  <c r="CD326" i="5"/>
  <c r="CD260" i="5"/>
  <c r="CD277" i="5"/>
  <c r="CD220" i="5"/>
  <c r="CD224" i="5" s="1" a="1"/>
  <c r="CD247" i="5"/>
  <c r="CD321" i="5"/>
  <c r="CD325" i="5"/>
  <c r="CD322" i="5"/>
  <c r="CD348" i="5"/>
  <c r="CD573" i="5"/>
  <c r="CD547" i="5"/>
  <c r="CD577" i="5"/>
  <c r="CD572" i="5"/>
  <c r="CD896" i="5"/>
  <c r="CD1153" i="5"/>
  <c r="CD1154" i="5" s="1" a="1"/>
  <c r="CD1174" i="5"/>
  <c r="CD1173" i="5" s="1" a="1"/>
  <c r="CD1076" i="5"/>
  <c r="CD1072" i="5"/>
  <c r="CD1073" i="5" s="1" a="1"/>
  <c r="CD1063" i="5"/>
  <c r="CD1064" i="5" s="1" a="1"/>
  <c r="CD1081" i="5"/>
  <c r="CD1082" i="5" s="1" a="1"/>
  <c r="CD1077" i="5"/>
  <c r="CD1185" i="5"/>
  <c r="CD1181" i="5"/>
  <c r="CD1177" i="5"/>
  <c r="CD1447" i="5"/>
  <c r="CD1456" i="5"/>
  <c r="CD1471" i="5"/>
  <c r="CD1511" i="5"/>
  <c r="CD1512" i="5" s="1" a="1"/>
  <c r="CD1657" i="5"/>
  <c r="CD1472" i="5"/>
  <c r="CD1531" i="5"/>
  <c r="CD1482" i="5"/>
  <c r="CD1519" i="5"/>
  <c r="CD1520" i="5" s="1" a="1"/>
  <c r="CD1631" i="5"/>
  <c r="CD1557" i="5"/>
  <c r="CD1564" i="5"/>
  <c r="CD1539" i="5"/>
  <c r="CD1552" i="5"/>
  <c r="CD1645" i="5"/>
  <c r="CD1698" i="5"/>
  <c r="CD1648" i="5"/>
  <c r="CD1857" i="5"/>
  <c r="CC592" i="5"/>
  <c r="CC1355" i="5"/>
  <c r="CC448" i="5"/>
  <c r="CC1598" i="5" a="1"/>
  <c r="CC622" i="5" a="1"/>
  <c r="CC490" i="5"/>
  <c r="CC332" i="5" a="1"/>
  <c r="CC1585" i="5" a="1"/>
  <c r="CD314" i="5" a="1"/>
  <c r="AT2125" i="5" a="1"/>
  <c r="P1173" i="5"/>
  <c r="CC331" i="5" a="1"/>
  <c r="CD2111" i="5" a="1"/>
  <c r="CC1508" i="5" a="1"/>
  <c r="CC596" i="5"/>
  <c r="CC188" i="5" a="1"/>
  <c r="CB1515" i="5"/>
  <c r="CC394" i="5"/>
  <c r="CD232" i="5" a="1"/>
  <c r="CB530" i="5" l="1"/>
  <c r="CC526" i="5" s="1"/>
  <c r="CD1277" i="5"/>
  <c r="CD232" i="5"/>
  <c r="CC188" i="5"/>
  <c r="CC1508" i="5"/>
  <c r="CD2111" i="5"/>
  <c r="CC331" i="5"/>
  <c r="AT2125" i="5"/>
  <c r="CD314" i="5"/>
  <c r="CD315" i="5" s="1"/>
  <c r="CC1585" i="5"/>
  <c r="CC332" i="5"/>
  <c r="CC622" i="5"/>
  <c r="CC1598" i="5"/>
  <c r="CD1553" i="5"/>
  <c r="CD1542" i="5"/>
  <c r="CD1567" i="5"/>
  <c r="CD1558" i="5"/>
  <c r="CD1520" i="5"/>
  <c r="CD1485" i="5"/>
  <c r="CD1475" i="5"/>
  <c r="CD1512" i="5"/>
  <c r="CD1459" i="5"/>
  <c r="CD1450" i="5"/>
  <c r="CD1082" i="5"/>
  <c r="CD1064" i="5"/>
  <c r="CD1073" i="5"/>
  <c r="CD1173" i="5"/>
  <c r="CD1154" i="5"/>
  <c r="CD578" i="5"/>
  <c r="CD574" i="5"/>
  <c r="CD327" i="5"/>
  <c r="CD224" i="5"/>
  <c r="CD269" i="5"/>
  <c r="CD283" i="5"/>
  <c r="CD274" i="5"/>
  <c r="CD287" i="5"/>
  <c r="CD261" i="5"/>
  <c r="CD257" i="5"/>
  <c r="CD265" i="5"/>
  <c r="CD248" i="5"/>
  <c r="CD129" i="5"/>
  <c r="CD160" i="5"/>
  <c r="CD470" i="5"/>
  <c r="CD471" i="5"/>
  <c r="CD1573" i="5"/>
  <c r="CC1846" i="5"/>
  <c r="CC1201" i="5"/>
  <c r="CB606" i="5"/>
  <c r="CB580" i="5"/>
  <c r="CD1879" i="5"/>
  <c r="BR2026" i="5"/>
  <c r="CC192" i="5"/>
  <c r="CC1202" i="5"/>
  <c r="CB588" i="5"/>
  <c r="CB354" i="5"/>
  <c r="CC205" i="5"/>
  <c r="BW2022" i="5"/>
  <c r="CC215" i="5"/>
  <c r="CC1789" i="5"/>
  <c r="CE750" i="5"/>
  <c r="CE2116" i="5"/>
  <c r="AH1808" i="5"/>
  <c r="CC206" i="5"/>
  <c r="CC800" i="5"/>
  <c r="CC1078" i="5"/>
  <c r="BB1980" i="5"/>
  <c r="CD755" i="5"/>
  <c r="CC216" i="5"/>
  <c r="CC910" i="5"/>
  <c r="BW403" i="5"/>
  <c r="BW410" i="5"/>
  <c r="CC1186" i="5"/>
  <c r="CC617" i="5"/>
  <c r="CC1182" i="5"/>
  <c r="CC1209" i="5"/>
  <c r="CD2079" i="5"/>
  <c r="CC1178" i="5"/>
  <c r="CC374" i="5"/>
  <c r="CC1213" i="5"/>
  <c r="BR1843" i="5"/>
  <c r="BZ804" i="5"/>
  <c r="BW388" i="5"/>
  <c r="CA296" i="5"/>
  <c r="CC565" i="5"/>
  <c r="CC568" i="5" s="1"/>
  <c r="CB569" i="5"/>
  <c r="CB1220" i="5"/>
  <c r="BU2099" i="5"/>
  <c r="BV2097" i="5"/>
  <c r="CA924" i="5"/>
  <c r="CA913" i="5" s="1"/>
  <c r="CB2112" i="5"/>
  <c r="CA2113" i="5"/>
  <c r="CB806" i="5"/>
  <c r="CB809" i="5"/>
  <c r="BC973" i="5"/>
  <c r="AY330" i="5"/>
  <c r="AX335" i="5"/>
  <c r="AX337" i="5"/>
  <c r="AX338" i="5"/>
  <c r="AX341" i="5" s="1"/>
  <c r="AL2161" i="5"/>
  <c r="BI1013" i="5"/>
  <c r="CB1227" i="5"/>
  <c r="AM837" i="5"/>
  <c r="AL842" i="5"/>
  <c r="CC1452" i="5"/>
  <c r="CC1451" i="5"/>
  <c r="AU2124" i="5"/>
  <c r="AT2129" i="5"/>
  <c r="BJ1004" i="5"/>
  <c r="BJ1006" i="5" s="1"/>
  <c r="BK1002" i="5" s="1"/>
  <c r="BI1011" i="5"/>
  <c r="BR1026" i="5"/>
  <c r="BS1022" i="5" s="1"/>
  <c r="BR1028" i="5"/>
  <c r="CC613" i="5"/>
  <c r="BW674" i="5"/>
  <c r="AL856" i="5"/>
  <c r="AM851" i="5"/>
  <c r="CC1476" i="5"/>
  <c r="CC1477" i="5"/>
  <c r="AQ636" i="5"/>
  <c r="BD969" i="5"/>
  <c r="BD966" i="5"/>
  <c r="BD967" i="5" s="1"/>
  <c r="BJ1008" i="5"/>
  <c r="BJ1005" i="5"/>
  <c r="AT883" i="5"/>
  <c r="AU881" i="5" s="1"/>
  <c r="AU885" i="5" s="1"/>
  <c r="CC1461" i="5"/>
  <c r="CC1460" i="5"/>
  <c r="BW1441" i="5"/>
  <c r="BV1442" i="5"/>
  <c r="BV1437" i="5" s="1"/>
  <c r="BV1438" i="5" s="1"/>
  <c r="BB992" i="5"/>
  <c r="BC989" i="5"/>
  <c r="CD4" i="2"/>
  <c r="CD4" i="5"/>
  <c r="CE8" i="5"/>
  <c r="CE9" i="1"/>
  <c r="CE9" i="5" s="1"/>
  <c r="CE8" i="2"/>
  <c r="CF8" i="1"/>
  <c r="BK1381" i="5"/>
  <c r="BK1389" i="5" s="1"/>
  <c r="CB916" i="5"/>
  <c r="CB919" i="5"/>
  <c r="CB923" i="5"/>
  <c r="BK359" i="5"/>
  <c r="CB292" i="5"/>
  <c r="CB295" i="5"/>
  <c r="BW1276" i="5"/>
  <c r="BV1278" i="5"/>
  <c r="CE6" i="2"/>
  <c r="CE6" i="5"/>
  <c r="CE989" i="5" s="1"/>
  <c r="CD1839" i="5" a="1"/>
  <c r="CD1839" i="5" s="1"/>
  <c r="CD1654" i="5" a="1"/>
  <c r="CD1654" i="5" s="1"/>
  <c r="CD1642" i="5" a="1"/>
  <c r="CD1642" i="5" s="1"/>
  <c r="CD1788" i="5" a="1"/>
  <c r="CD1788" i="5" s="1"/>
  <c r="CD1592" i="5" a="1"/>
  <c r="CD1592" i="5" s="1"/>
  <c r="CD1593" i="5" s="1"/>
  <c r="CD1594" i="5" a="1"/>
  <c r="CD1594" i="5" s="1"/>
  <c r="CD1580" i="5" a="1"/>
  <c r="CD1580" i="5" s="1"/>
  <c r="CD1581" i="5" s="1"/>
  <c r="CD1597" i="5" a="1"/>
  <c r="CD1597" i="5" s="1"/>
  <c r="CD1663" i="5" a="1"/>
  <c r="CD1663" i="5" s="1"/>
  <c r="CD1584" i="5" a="1"/>
  <c r="CD1584" i="5" s="1"/>
  <c r="CD1499" i="5" a="1"/>
  <c r="CD1499" i="5" s="1"/>
  <c r="CD1500" i="5" s="1"/>
  <c r="CD1507" i="5" a="1"/>
  <c r="CD1507" i="5" s="1"/>
  <c r="CD1212" i="5" a="1"/>
  <c r="CD1212" i="5" s="1"/>
  <c r="CD1208" i="5" a="1"/>
  <c r="CD1208" i="5" s="1"/>
  <c r="CD1219" i="5" a="1"/>
  <c r="CD1219" i="5" s="1"/>
  <c r="CD911" i="5" a="1"/>
  <c r="CD911" i="5" s="1"/>
  <c r="CD801" i="5" a="1"/>
  <c r="CD801" i="5" s="1"/>
  <c r="CD661" i="5" a="1"/>
  <c r="CD661" i="5" s="1"/>
  <c r="CD652" i="5" a="1"/>
  <c r="CD652" i="5" s="1"/>
  <c r="CD635" i="5" a="1"/>
  <c r="CD635" i="5" s="1"/>
  <c r="CD620" i="5" a="1"/>
  <c r="CD620" i="5" s="1"/>
  <c r="CD591" i="5" a="1"/>
  <c r="CD591" i="5" s="1"/>
  <c r="CD621" i="5" a="1"/>
  <c r="CD621" i="5" s="1"/>
  <c r="CD610" i="5" a="1"/>
  <c r="CD610" i="5" s="1"/>
  <c r="CD613" i="5" s="1"/>
  <c r="CD611" i="5" a="1"/>
  <c r="CD611" i="5" s="1"/>
  <c r="CD595" i="5" a="1"/>
  <c r="CD595" i="5" s="1"/>
  <c r="CD628" i="5" a="1"/>
  <c r="CD628" i="5" s="1"/>
  <c r="CD629" i="5" s="1"/>
  <c r="CD612" i="5" a="1"/>
  <c r="CD612" i="5" s="1"/>
  <c r="CD616" i="5" a="1"/>
  <c r="CD616" i="5" s="1"/>
  <c r="CD603" i="5" a="1"/>
  <c r="CD603" i="5" s="1"/>
  <c r="CD604" i="5" a="1"/>
  <c r="CD604" i="5" s="1"/>
  <c r="CD605" i="5" a="1"/>
  <c r="CD605" i="5" s="1"/>
  <c r="CD491" i="5" a="1"/>
  <c r="CD491" i="5" s="1"/>
  <c r="CD449" i="5" a="1"/>
  <c r="CD449" i="5" s="1"/>
  <c r="CD454" i="5" a="1"/>
  <c r="CD454" i="5" s="1"/>
  <c r="CD532" i="5"/>
  <c r="CD587" i="5" a="1"/>
  <c r="CD587" i="5" s="1"/>
  <c r="CD417" i="5" a="1"/>
  <c r="CD417" i="5" s="1"/>
  <c r="CD387" i="5" a="1"/>
  <c r="CD387" i="5" s="1"/>
  <c r="CD409" i="5" a="1"/>
  <c r="CD409" i="5" s="1"/>
  <c r="CD544" i="5"/>
  <c r="CD395" i="5" a="1"/>
  <c r="CD395" i="5" s="1"/>
  <c r="CD379" i="5" a="1"/>
  <c r="CD379" i="5" s="1"/>
  <c r="CD402" i="5" a="1"/>
  <c r="CD402" i="5" s="1"/>
  <c r="CD347" i="5" a="1"/>
  <c r="CD347" i="5" s="1"/>
  <c r="CD366" i="5" a="1"/>
  <c r="CD366" i="5" s="1"/>
  <c r="CD373" i="5" a="1"/>
  <c r="CD373" i="5" s="1"/>
  <c r="CD195" i="5" a="1"/>
  <c r="CD195" i="5" s="1"/>
  <c r="CD210" i="5" a="1"/>
  <c r="CD210" i="5" s="1"/>
  <c r="CD191" i="5" a="1"/>
  <c r="CD191" i="5" s="1"/>
  <c r="CD174" i="5" a="1"/>
  <c r="CD174" i="5" s="1"/>
  <c r="CD171" i="5" a="1"/>
  <c r="CD171" i="5" s="1"/>
  <c r="CD167" i="5" a="1"/>
  <c r="CD167" i="5" s="1"/>
  <c r="CD168" i="5" s="1"/>
  <c r="CD163" i="5" a="1"/>
  <c r="CD163" i="5" s="1"/>
  <c r="CD177" i="5" a="1"/>
  <c r="CD177" i="5" s="1"/>
  <c r="CD180" i="5" a="1"/>
  <c r="CD180" i="5" s="1"/>
  <c r="CD187" i="5" a="1"/>
  <c r="CD187" i="5" s="1"/>
  <c r="CD211" i="5" a="1"/>
  <c r="CD211" i="5" s="1"/>
  <c r="CD201" i="5" a="1"/>
  <c r="CD201" i="5" s="1"/>
  <c r="CD200" i="5" a="1"/>
  <c r="CD200" i="5" s="1"/>
  <c r="CD115" i="5" a="1"/>
  <c r="CD115" i="5" s="1"/>
  <c r="CD116" i="5" a="1"/>
  <c r="CD116" i="5" s="1"/>
  <c r="CD114" i="5" s="1" a="1"/>
  <c r="CD114" i="5" s="1"/>
  <c r="CD155" i="5" a="1"/>
  <c r="CD155" i="5" s="1"/>
  <c r="CD151" i="5" a="1"/>
  <c r="CD151" i="5" s="1"/>
  <c r="CD117" i="5" a="1"/>
  <c r="CD117" i="5" s="1"/>
  <c r="CD109" i="5" a="1"/>
  <c r="CD109" i="5" s="1"/>
  <c r="CD110" i="5" a="1"/>
  <c r="CD110" i="5" s="1"/>
  <c r="CD108" i="5" s="1" a="1"/>
  <c r="CD108" i="5" s="1"/>
  <c r="CD111" i="5" a="1"/>
  <c r="CD111" i="5" s="1"/>
  <c r="CD1867" i="5" a="1"/>
  <c r="CD1867" i="5" s="1"/>
  <c r="BV398" i="5"/>
  <c r="BW396" i="5"/>
  <c r="CA357" i="5"/>
  <c r="CC130" i="5"/>
  <c r="CC1487" i="5"/>
  <c r="CC1486" i="5"/>
  <c r="CA810" i="5"/>
  <c r="CA803" i="5" s="1"/>
  <c r="BV2212" i="5"/>
  <c r="BV2215" i="5" s="1"/>
  <c r="BU2217" i="5"/>
  <c r="CD1243" i="5"/>
  <c r="CD1240" i="5"/>
  <c r="CC528" i="5"/>
  <c r="CC529" i="5"/>
  <c r="AM427" i="5"/>
  <c r="AL432" i="5"/>
  <c r="AL824" i="5"/>
  <c r="CD739" i="5"/>
  <c r="CC741" i="5"/>
  <c r="CC1258" i="5"/>
  <c r="CD1261" i="5"/>
  <c r="CD1255" i="5"/>
  <c r="CE3" i="5"/>
  <c r="CE4" i="1"/>
  <c r="CE3" i="2"/>
  <c r="BV653" i="5"/>
  <c r="BW650" i="5"/>
  <c r="BW654" i="5" a="1"/>
  <c r="BW654" i="5" s="1"/>
  <c r="BW485" i="5"/>
  <c r="BW486" i="5"/>
  <c r="BX380" i="5"/>
  <c r="CB752" i="5"/>
  <c r="AL2246" i="5"/>
  <c r="CB1203" i="5"/>
  <c r="CC1051" i="5"/>
  <c r="BP1395" i="5"/>
  <c r="BP1397" i="5" s="1"/>
  <c r="BP1366" i="5"/>
  <c r="BP1386" i="5" s="1"/>
  <c r="BP1390" i="5" s="1"/>
  <c r="BR950" i="5"/>
  <c r="BS947" i="5" s="1"/>
  <c r="BR952" i="5"/>
  <c r="BW367" i="5"/>
  <c r="CE1" i="5"/>
  <c r="CE1" i="2"/>
  <c r="BW382" i="5"/>
  <c r="CC772" i="5"/>
  <c r="CB774" i="5"/>
  <c r="CC1568" i="5"/>
  <c r="BV369" i="5"/>
  <c r="BC994" i="5"/>
  <c r="CE5" i="2"/>
  <c r="CE5" i="5"/>
  <c r="CD416" i="5"/>
  <c r="CB47" i="1"/>
  <c r="CA48" i="1"/>
  <c r="CA53" i="1" s="1"/>
  <c r="CC202" i="5"/>
  <c r="CC450" i="5"/>
  <c r="BV2180" i="5"/>
  <c r="BW2175" i="5"/>
  <c r="BW2178" i="5" s="1"/>
  <c r="CC1543" i="5"/>
  <c r="BQ1365" i="5"/>
  <c r="AM659" i="5"/>
  <c r="AL664" i="5"/>
  <c r="AL666" i="5"/>
  <c r="CD1535" i="5"/>
  <c r="CF2" i="5"/>
  <c r="CG2" i="1"/>
  <c r="CF5" i="1"/>
  <c r="CF1" i="1"/>
  <c r="CF3" i="1"/>
  <c r="CF2" i="2"/>
  <c r="CF6" i="1"/>
  <c r="CC212" i="5"/>
  <c r="CC492" i="5"/>
  <c r="CG788" i="5"/>
  <c r="CF790" i="5"/>
  <c r="AT897" i="5"/>
  <c r="AU894" i="5" s="1"/>
  <c r="BP1387" i="5"/>
  <c r="BP1370" i="5"/>
  <c r="BD986" i="5"/>
  <c r="BD983" i="5"/>
  <c r="BD984" i="5" s="1"/>
  <c r="CE1638" i="5"/>
  <c r="CE1639" i="5" s="1"/>
  <c r="CE1534" i="5"/>
  <c r="CE1417" i="5"/>
  <c r="CE1418" i="5" s="1"/>
  <c r="CE1420" i="5" s="1"/>
  <c r="CE1427" i="5"/>
  <c r="CE1428" i="5" s="1"/>
  <c r="CE1430" i="5" s="1"/>
  <c r="CE1252" i="5"/>
  <c r="CE1234" i="5"/>
  <c r="CE1235" i="5" s="1"/>
  <c r="CE763" i="5"/>
  <c r="CE764" i="5"/>
  <c r="CE756" i="5"/>
  <c r="CE757" i="5"/>
  <c r="CE758" i="5"/>
  <c r="CE759" i="5"/>
  <c r="CE760" i="5"/>
  <c r="CE761" i="5"/>
  <c r="CE762" i="5"/>
  <c r="CE184" i="5"/>
  <c r="CE134" i="5"/>
  <c r="CE135" i="5" s="1"/>
  <c r="CE139" i="5"/>
  <c r="CE140" i="5" s="1"/>
  <c r="CF144" i="5"/>
  <c r="CF145" i="5" s="1"/>
  <c r="CE122" i="5"/>
  <c r="CE123" i="5" s="1"/>
  <c r="CE148" i="5"/>
  <c r="CE1285" i="5"/>
  <c r="CE1288" i="5" s="1"/>
  <c r="CE1270" i="5"/>
  <c r="CE1273" i="5" s="1"/>
  <c r="CE1045" i="5"/>
  <c r="CE2091" i="5"/>
  <c r="CE2094" i="5" s="1"/>
  <c r="BW551" i="5"/>
  <c r="BW554" i="5" s="1"/>
  <c r="BV556" i="5"/>
  <c r="BU651" i="5"/>
  <c r="BU655" i="5" s="1"/>
  <c r="CC541" i="5"/>
  <c r="CC552" i="5" s="1"/>
  <c r="CC542" i="5"/>
  <c r="CC767" i="5"/>
  <c r="CC284" i="5"/>
  <c r="CC291" i="5"/>
  <c r="BZ64" i="1"/>
  <c r="BY66" i="1"/>
  <c r="BY68" i="1" s="1"/>
  <c r="AL934" i="5"/>
  <c r="AM932" i="5" s="1"/>
  <c r="CD1052" i="5"/>
  <c r="CD1044" i="5"/>
  <c r="BZ920" i="5"/>
  <c r="BZ914" i="5"/>
  <c r="BZ553" i="5"/>
  <c r="CD1292" i="5"/>
  <c r="CC1262" i="5"/>
  <c r="AL2195" i="5"/>
  <c r="BR1046" i="5"/>
  <c r="BS1042" i="5" s="1"/>
  <c r="BR1048" i="5"/>
  <c r="BW405" i="5"/>
  <c r="BV412" i="5"/>
  <c r="BL1382" i="5"/>
  <c r="BL1396" i="5" s="1"/>
  <c r="BM1388" i="5"/>
  <c r="BM1378" i="5"/>
  <c r="CE1400" i="5"/>
  <c r="CE1402" i="5"/>
  <c r="CF1401" i="5"/>
  <c r="CB539" i="5"/>
  <c r="CB543" i="5" s="1"/>
  <c r="CA548" i="5"/>
  <c r="CC1237" i="5"/>
  <c r="BW472" i="5"/>
  <c r="BW473" i="5" s="1"/>
  <c r="CC1226" i="5"/>
  <c r="CC1223" i="5"/>
  <c r="BW1291" i="5"/>
  <c r="BV1293" i="5"/>
  <c r="CC288" i="5"/>
  <c r="BN1375" i="5"/>
  <c r="BN1376" i="5"/>
  <c r="BO1373" i="5" s="1"/>
  <c r="BN1374" i="5"/>
  <c r="CD1403" i="5"/>
  <c r="BT655" i="5"/>
  <c r="BT505" i="5"/>
  <c r="BT508" i="5" s="1"/>
  <c r="BT518" i="5"/>
  <c r="BV444" i="5"/>
  <c r="BW442" i="5"/>
  <c r="BR519" i="5"/>
  <c r="BS512" i="5"/>
  <c r="BS515" i="5" s="1"/>
  <c r="CC2081" i="5"/>
  <c r="BV494" i="5"/>
  <c r="BV496" i="5"/>
  <c r="BV390" i="5"/>
  <c r="BW436" i="5"/>
  <c r="CC1244" i="5"/>
  <c r="CD1244" i="5" s="1"/>
  <c r="BX410" i="5" a="1"/>
  <c r="CE1879" i="5" a="1"/>
  <c r="CD800" i="5" a="1"/>
  <c r="CD196" i="5"/>
  <c r="CD351" i="5"/>
  <c r="CE1873" i="5"/>
  <c r="CE1870" i="5"/>
  <c r="CD215" i="5" a="1"/>
  <c r="CD378" i="5"/>
  <c r="BX2022" i="5" a="1"/>
  <c r="CD192" i="5" a="1"/>
  <c r="CE2111" i="5" a="1"/>
  <c r="CD1789" i="5" a="1"/>
  <c r="CD455" i="5"/>
  <c r="CD353" i="5"/>
  <c r="CF2107" i="5"/>
  <c r="CF750" i="5" a="1"/>
  <c r="CD332" i="5" a="1"/>
  <c r="CD1202" i="5" a="1"/>
  <c r="CE1572" i="5"/>
  <c r="CE1634" i="5"/>
  <c r="CE1660" i="5"/>
  <c r="CE1860" i="5"/>
  <c r="CE159" i="5"/>
  <c r="CE465" i="5"/>
  <c r="CE1849" i="5"/>
  <c r="CE463" i="5"/>
  <c r="CE69" i="5"/>
  <c r="CE126" i="5"/>
  <c r="CE243" i="5"/>
  <c r="CE268" i="5"/>
  <c r="CE256" i="5"/>
  <c r="CE228" i="5"/>
  <c r="CE252" i="5"/>
  <c r="CE264" i="5"/>
  <c r="CE273" i="5"/>
  <c r="CE280" i="5"/>
  <c r="CE260" i="5"/>
  <c r="CE348" i="5"/>
  <c r="CE277" i="5"/>
  <c r="CE220" i="5"/>
  <c r="CE224" i="5" s="1" a="1"/>
  <c r="CE247" i="5"/>
  <c r="CE326" i="5"/>
  <c r="CE321" i="5"/>
  <c r="CE325" i="5"/>
  <c r="CE322" i="5"/>
  <c r="CE300" i="5"/>
  <c r="CE573" i="5"/>
  <c r="CE547" i="5"/>
  <c r="CE577" i="5"/>
  <c r="CE572" i="5"/>
  <c r="CE896" i="5"/>
  <c r="CE1077" i="5"/>
  <c r="CE1076" i="5"/>
  <c r="CE1072" i="5"/>
  <c r="CE1073" i="5" s="1" a="1"/>
  <c r="CE1063" i="5"/>
  <c r="CE1064" i="5" s="1" a="1"/>
  <c r="CE1081" i="5"/>
  <c r="CE1082" i="5" s="1" a="1"/>
  <c r="CE1174" i="5"/>
  <c r="CE1173" i="5" s="1" a="1"/>
  <c r="CE1185" i="5"/>
  <c r="CE1181" i="5"/>
  <c r="CE1177" i="5"/>
  <c r="CE1153" i="5"/>
  <c r="CE1154" i="5" s="1" a="1"/>
  <c r="CE1447" i="5"/>
  <c r="CE1519" i="5"/>
  <c r="CE1520" i="5" s="1" a="1"/>
  <c r="CE1456" i="5"/>
  <c r="CE1471" i="5"/>
  <c r="CE1511" i="5"/>
  <c r="CE1512" i="5" s="1" a="1"/>
  <c r="CE1552" i="5"/>
  <c r="CE1657" i="5"/>
  <c r="CE1472" i="5"/>
  <c r="CE1531" i="5"/>
  <c r="CE1482" i="5"/>
  <c r="CE1631" i="5"/>
  <c r="CE1645" i="5"/>
  <c r="CE1557" i="5"/>
  <c r="CE1564" i="5"/>
  <c r="CE1539" i="5"/>
  <c r="CE1698" i="5"/>
  <c r="CE1648" i="5"/>
  <c r="CE1857" i="5"/>
  <c r="CD386" i="5"/>
  <c r="CE2079" i="5" a="1"/>
  <c r="CD1201" i="5" a="1"/>
  <c r="CD365" i="5"/>
  <c r="CE1911" i="5"/>
  <c r="CE746" i="5"/>
  <c r="CE314" i="5" a="1"/>
  <c r="CD331" i="5" a="1"/>
  <c r="CD592" i="5"/>
  <c r="CD1846" i="5" a="1"/>
  <c r="CB352" i="5"/>
  <c r="CB1414" i="5"/>
  <c r="CE1893" i="5"/>
  <c r="CD1178" i="5" a="1"/>
  <c r="CD1598" i="5" a="1"/>
  <c r="CD622" i="5" a="1"/>
  <c r="CD1928" i="5"/>
  <c r="CD490" i="5"/>
  <c r="CD1182" i="5" a="1"/>
  <c r="CC588" i="5" a="1"/>
  <c r="CD1186" i="5" a="1"/>
  <c r="BS1843" i="5" a="1"/>
  <c r="CD1585" i="5" a="1"/>
  <c r="CD188" i="5" a="1"/>
  <c r="AV2001" i="5" a="1"/>
  <c r="CD1355" i="5"/>
  <c r="CD1078" i="5" a="1"/>
  <c r="CD596" i="5"/>
  <c r="CD216" i="5" a="1"/>
  <c r="CD1423" i="5"/>
  <c r="CD1508" i="5" a="1"/>
  <c r="CD206" i="5" a="1"/>
  <c r="BS2026" i="5" a="1"/>
  <c r="CD1213" i="5" a="1"/>
  <c r="CD205" i="5" a="1"/>
  <c r="CD448" i="5"/>
  <c r="CC606" i="5" a="1"/>
  <c r="CD1209" i="5" a="1"/>
  <c r="CD617" i="5" a="1"/>
  <c r="CD1172" i="5" a="1"/>
  <c r="CC1172" i="5" a="1"/>
  <c r="CC1515" i="5"/>
  <c r="CD394" i="5"/>
  <c r="BX403" i="5" a="1"/>
  <c r="CD910" i="5" a="1"/>
  <c r="CC580" i="5" a="1"/>
  <c r="CD372" i="5"/>
  <c r="CE232" i="5" a="1"/>
  <c r="CC530" i="5" l="1"/>
  <c r="CD526" i="5" s="1"/>
  <c r="CD1262" i="5"/>
  <c r="CE232" i="5"/>
  <c r="CD374" i="5"/>
  <c r="CC580" i="5"/>
  <c r="CD910" i="5"/>
  <c r="BX403" i="5"/>
  <c r="CC1172" i="5"/>
  <c r="CD1172" i="5"/>
  <c r="CD617" i="5"/>
  <c r="CD1209" i="5"/>
  <c r="CC606" i="5"/>
  <c r="CD205" i="5"/>
  <c r="CD1213" i="5"/>
  <c r="BS2026" i="5"/>
  <c r="CD206" i="5"/>
  <c r="CD1508" i="5"/>
  <c r="CD216" i="5"/>
  <c r="CD1078" i="5"/>
  <c r="AV2001" i="5"/>
  <c r="CD188" i="5"/>
  <c r="CD1585" i="5"/>
  <c r="BS1843" i="5"/>
  <c r="CD1186" i="5"/>
  <c r="CC588" i="5"/>
  <c r="CD1182" i="5"/>
  <c r="CD622" i="5"/>
  <c r="CD1598" i="5"/>
  <c r="CD1178" i="5"/>
  <c r="CC354" i="5"/>
  <c r="CD1846" i="5"/>
  <c r="CD331" i="5"/>
  <c r="CE314" i="5"/>
  <c r="CE755" i="5"/>
  <c r="CD1201" i="5"/>
  <c r="CE2079" i="5"/>
  <c r="CE1542" i="5"/>
  <c r="CE1567" i="5"/>
  <c r="CE1558" i="5"/>
  <c r="CE1485" i="5"/>
  <c r="CE1475" i="5"/>
  <c r="CE1553" i="5"/>
  <c r="CE1512" i="5"/>
  <c r="CE1459" i="5"/>
  <c r="CE1520" i="5"/>
  <c r="CE1450" i="5"/>
  <c r="CE1154" i="5"/>
  <c r="CE1173" i="5"/>
  <c r="CE1082" i="5"/>
  <c r="CE1064" i="5"/>
  <c r="CE1073" i="5"/>
  <c r="CE578" i="5"/>
  <c r="CE574" i="5"/>
  <c r="CE315" i="5"/>
  <c r="CE327" i="5"/>
  <c r="CE224" i="5"/>
  <c r="CE288" i="5"/>
  <c r="CE269" i="5"/>
  <c r="CE283" i="5"/>
  <c r="CE274" i="5"/>
  <c r="CE287" i="5"/>
  <c r="CE261" i="5"/>
  <c r="CE257" i="5"/>
  <c r="CE265" i="5"/>
  <c r="CE248" i="5"/>
  <c r="CE129" i="5"/>
  <c r="CE470" i="5"/>
  <c r="CE471" i="5"/>
  <c r="CE160" i="5"/>
  <c r="CE1573" i="5"/>
  <c r="CD1202" i="5"/>
  <c r="CD332" i="5"/>
  <c r="CF750" i="5"/>
  <c r="CF2116" i="5"/>
  <c r="CD1789" i="5"/>
  <c r="CE2111" i="5"/>
  <c r="CD192" i="5"/>
  <c r="BX2022" i="5"/>
  <c r="CD215" i="5"/>
  <c r="CD800" i="5"/>
  <c r="CE1879" i="5"/>
  <c r="BX410" i="5"/>
  <c r="BK1008" i="5"/>
  <c r="BK1005" i="5"/>
  <c r="BO1375" i="5"/>
  <c r="BO1376" i="5"/>
  <c r="BP1373" i="5" s="1"/>
  <c r="BO1374" i="5"/>
  <c r="BW496" i="5"/>
  <c r="BW494" i="5"/>
  <c r="AU895" i="5"/>
  <c r="AU899" i="5"/>
  <c r="BY380" i="5"/>
  <c r="CD741" i="5"/>
  <c r="CE739" i="5"/>
  <c r="AU2127" i="5"/>
  <c r="CE2098" i="5"/>
  <c r="BX390" i="5"/>
  <c r="BX388" i="5"/>
  <c r="BX405" i="5"/>
  <c r="CD1568" i="5"/>
  <c r="CC1245" i="5"/>
  <c r="AL2199" i="5"/>
  <c r="AL2192" i="5" s="1"/>
  <c r="AM662" i="5"/>
  <c r="BX382" i="5"/>
  <c r="AL828" i="5"/>
  <c r="AL821" i="5" s="1"/>
  <c r="CD1226" i="5"/>
  <c r="CD1223" i="5"/>
  <c r="BE964" i="5"/>
  <c r="CC919" i="5"/>
  <c r="CC916" i="5"/>
  <c r="CC923" i="5"/>
  <c r="CD1543" i="5"/>
  <c r="CH788" i="5"/>
  <c r="CG790" i="5"/>
  <c r="BQ1367" i="5"/>
  <c r="BQ1368" i="5"/>
  <c r="BR1365" i="5" s="1"/>
  <c r="BQ1362" i="5"/>
  <c r="CC773" i="5"/>
  <c r="BM1382" i="5"/>
  <c r="BM1396" i="5" s="1"/>
  <c r="BM1381" i="5"/>
  <c r="BM1389" i="5" s="1"/>
  <c r="BX1291" i="5"/>
  <c r="BW1293" i="5"/>
  <c r="BX442" i="5"/>
  <c r="BW444" i="5"/>
  <c r="CE1243" i="5"/>
  <c r="CE1240" i="5"/>
  <c r="CE1244" i="5" s="1"/>
  <c r="CE416" i="5"/>
  <c r="BX485" i="5"/>
  <c r="BX486" i="5"/>
  <c r="CD202" i="5"/>
  <c r="BX1276" i="5"/>
  <c r="BW1278" i="5"/>
  <c r="BC992" i="5"/>
  <c r="BD992" i="5"/>
  <c r="AQ637" i="5"/>
  <c r="CB810" i="5"/>
  <c r="CD767" i="5"/>
  <c r="CA553" i="5"/>
  <c r="BX367" i="5"/>
  <c r="BW398" i="5"/>
  <c r="BX396" i="5"/>
  <c r="CB296" i="5"/>
  <c r="CC1227" i="5"/>
  <c r="CD284" i="5"/>
  <c r="CD291" i="5"/>
  <c r="BX472" i="5"/>
  <c r="BX473" i="5"/>
  <c r="CC1263" i="5"/>
  <c r="BX551" i="5"/>
  <c r="BX554" i="5" s="1"/>
  <c r="BW556" i="5"/>
  <c r="CF6" i="2"/>
  <c r="CF6" i="5"/>
  <c r="BW369" i="5"/>
  <c r="CD541" i="5"/>
  <c r="CD552" i="5" s="1"/>
  <c r="CD542" i="5"/>
  <c r="BL358" i="5"/>
  <c r="BL359" i="5" s="1"/>
  <c r="BL361" i="5" s="1"/>
  <c r="BK361" i="5"/>
  <c r="BX1441" i="5"/>
  <c r="BW1442" i="5"/>
  <c r="BW1437" i="5" s="1"/>
  <c r="BW1438" i="5" s="1"/>
  <c r="CC806" i="5"/>
  <c r="CC809" i="5"/>
  <c r="BW651" i="5"/>
  <c r="BW655" i="5" s="1"/>
  <c r="BW653" i="5"/>
  <c r="BX650" i="5"/>
  <c r="BX654" i="5" a="1"/>
  <c r="BX654" i="5" s="1"/>
  <c r="CC539" i="5"/>
  <c r="CC543" i="5" s="1"/>
  <c r="CB548" i="5"/>
  <c r="CE1535" i="5"/>
  <c r="CC2112" i="5"/>
  <c r="CB2113" i="5"/>
  <c r="CC1203" i="5"/>
  <c r="CC1205" i="5" s="1"/>
  <c r="CD288" i="5"/>
  <c r="BX436" i="5"/>
  <c r="BX438" i="5"/>
  <c r="BS1046" i="5"/>
  <c r="BT1042" i="5" s="1"/>
  <c r="BS1048" i="5"/>
  <c r="CE1261" i="5"/>
  <c r="CE1255" i="5"/>
  <c r="BW2180" i="5"/>
  <c r="BX2175" i="5"/>
  <c r="BX2178" i="5" s="1"/>
  <c r="BU505" i="5"/>
  <c r="BU508" i="5" s="1"/>
  <c r="BU518" i="5" s="1"/>
  <c r="CE1292" i="5"/>
  <c r="CG1401" i="5"/>
  <c r="CF1400" i="5"/>
  <c r="CF1402" i="5"/>
  <c r="CE1403" i="5" s="1"/>
  <c r="BW438" i="5"/>
  <c r="CE1052" i="5"/>
  <c r="CE1044" i="5"/>
  <c r="CF3" i="5"/>
  <c r="CF4" i="1"/>
  <c r="CF3" i="2"/>
  <c r="BS950" i="5"/>
  <c r="BT947" i="5" s="1"/>
  <c r="BS952" i="5"/>
  <c r="BV651" i="5"/>
  <c r="BV655" i="5" s="1"/>
  <c r="BX674" i="5"/>
  <c r="CB1228" i="5"/>
  <c r="CA920" i="5"/>
  <c r="CA914" i="5"/>
  <c r="AH1809" i="5"/>
  <c r="CF1" i="5"/>
  <c r="CF1" i="2"/>
  <c r="CC47" i="1"/>
  <c r="CB48" i="1"/>
  <c r="CD1237" i="5"/>
  <c r="AL2165" i="5"/>
  <c r="AL2158" i="5" s="1"/>
  <c r="BV2099" i="5"/>
  <c r="BW2097" i="5"/>
  <c r="CD1452" i="5"/>
  <c r="CD1451" i="5"/>
  <c r="CD1051" i="5"/>
  <c r="BN1388" i="5"/>
  <c r="BN1378" i="5"/>
  <c r="CF5" i="5"/>
  <c r="CF5" i="2"/>
  <c r="CE4" i="5"/>
  <c r="CE4" i="2"/>
  <c r="CD1245" i="5"/>
  <c r="CB924" i="5"/>
  <c r="AU882" i="5"/>
  <c r="CD2081" i="5"/>
  <c r="CD1461" i="5"/>
  <c r="CD1460" i="5"/>
  <c r="BL1381" i="5"/>
  <c r="BL1389" i="5" s="1"/>
  <c r="AM936" i="5"/>
  <c r="BD994" i="5"/>
  <c r="CG2" i="5"/>
  <c r="CH2" i="1"/>
  <c r="CG5" i="1"/>
  <c r="CG1" i="1"/>
  <c r="CG3" i="1"/>
  <c r="CG2" i="2"/>
  <c r="CG6" i="1"/>
  <c r="CE1839" i="5" a="1"/>
  <c r="CE1839" i="5" s="1"/>
  <c r="CE1788" i="5" a="1"/>
  <c r="CE1788" i="5" s="1"/>
  <c r="CE1654" i="5" a="1"/>
  <c r="CE1654" i="5" s="1"/>
  <c r="CE1642" i="5" a="1"/>
  <c r="CE1642" i="5" s="1"/>
  <c r="CE1592" i="5" a="1"/>
  <c r="CE1592" i="5" s="1"/>
  <c r="CE1593" i="5" s="1"/>
  <c r="CE1594" i="5" a="1"/>
  <c r="CE1594" i="5" s="1"/>
  <c r="CE1580" i="5" a="1"/>
  <c r="CE1580" i="5" s="1"/>
  <c r="CE1581" i="5" s="1"/>
  <c r="CE1597" i="5" a="1"/>
  <c r="CE1597" i="5" s="1"/>
  <c r="CE1663" i="5" a="1"/>
  <c r="CE1663" i="5" s="1"/>
  <c r="CE1584" i="5" a="1"/>
  <c r="CE1584" i="5" s="1"/>
  <c r="CE1499" i="5" a="1"/>
  <c r="CE1499" i="5" s="1"/>
  <c r="CE1500" i="5" s="1"/>
  <c r="CE1507" i="5" a="1"/>
  <c r="CE1507" i="5" s="1"/>
  <c r="CE1208" i="5" a="1"/>
  <c r="CE1208" i="5" s="1"/>
  <c r="CE1219" i="5" a="1"/>
  <c r="CE1219" i="5" s="1"/>
  <c r="CE1212" i="5" a="1"/>
  <c r="CE1212" i="5" s="1"/>
  <c r="CE911" i="5" a="1"/>
  <c r="CE911" i="5" s="1"/>
  <c r="CE801" i="5" a="1"/>
  <c r="CE801" i="5" s="1"/>
  <c r="CE661" i="5" a="1"/>
  <c r="CE661" i="5" s="1"/>
  <c r="CE652" i="5" a="1"/>
  <c r="CE652" i="5" s="1"/>
  <c r="CE635" i="5" a="1"/>
  <c r="CE635" i="5" s="1"/>
  <c r="CE620" i="5" a="1"/>
  <c r="CE620" i="5" s="1"/>
  <c r="CE591" i="5" a="1"/>
  <c r="CE591" i="5" s="1"/>
  <c r="CE621" i="5" a="1"/>
  <c r="CE621" i="5" s="1"/>
  <c r="CE610" i="5" a="1"/>
  <c r="CE610" i="5" s="1"/>
  <c r="CE611" i="5" a="1"/>
  <c r="CE611" i="5" s="1"/>
  <c r="CE595" i="5" a="1"/>
  <c r="CE595" i="5" s="1"/>
  <c r="CE628" i="5" a="1"/>
  <c r="CE628" i="5" s="1"/>
  <c r="CE629" i="5" s="1"/>
  <c r="CE612" i="5" a="1"/>
  <c r="CE612" i="5" s="1"/>
  <c r="CE616" i="5" a="1"/>
  <c r="CE616" i="5" s="1"/>
  <c r="CE603" i="5" a="1"/>
  <c r="CE603" i="5" s="1"/>
  <c r="CE604" i="5" a="1"/>
  <c r="CE604" i="5" s="1"/>
  <c r="CE605" i="5" a="1"/>
  <c r="CE605" i="5" s="1"/>
  <c r="CE449" i="5" a="1"/>
  <c r="CE449" i="5" s="1"/>
  <c r="CE454" i="5" a="1"/>
  <c r="CE454" i="5" s="1"/>
  <c r="CE532" i="5"/>
  <c r="CE587" i="5" a="1"/>
  <c r="CE587" i="5" s="1"/>
  <c r="CE544" i="5"/>
  <c r="CE417" i="5" a="1"/>
  <c r="CE417" i="5" s="1"/>
  <c r="CE387" i="5" a="1"/>
  <c r="CE387" i="5" s="1"/>
  <c r="CE409" i="5" a="1"/>
  <c r="CE409" i="5" s="1"/>
  <c r="CE491" i="5" a="1"/>
  <c r="CE491" i="5" s="1"/>
  <c r="CE402" i="5" a="1"/>
  <c r="CE402" i="5" s="1"/>
  <c r="CE347" i="5" a="1"/>
  <c r="CE347" i="5" s="1"/>
  <c r="CE366" i="5" a="1"/>
  <c r="CE366" i="5" s="1"/>
  <c r="CE373" i="5" a="1"/>
  <c r="CE373" i="5" s="1"/>
  <c r="CE395" i="5" a="1"/>
  <c r="CE395" i="5" s="1"/>
  <c r="CE379" i="5" a="1"/>
  <c r="CE379" i="5" s="1"/>
  <c r="CE210" i="5" a="1"/>
  <c r="CE210" i="5" s="1"/>
  <c r="CE200" i="5" a="1"/>
  <c r="CE200" i="5" s="1"/>
  <c r="CE191" i="5" a="1"/>
  <c r="CE191" i="5" s="1"/>
  <c r="CE174" i="5" a="1"/>
  <c r="CE174" i="5" s="1"/>
  <c r="CE171" i="5" a="1"/>
  <c r="CE171" i="5" s="1"/>
  <c r="CE167" i="5" a="1"/>
  <c r="CE167" i="5" s="1"/>
  <c r="CE168" i="5" s="1"/>
  <c r="CE163" i="5" a="1"/>
  <c r="CE163" i="5" s="1"/>
  <c r="CE177" i="5" a="1"/>
  <c r="CE177" i="5" s="1"/>
  <c r="CE180" i="5" a="1"/>
  <c r="CE180" i="5" s="1"/>
  <c r="CE187" i="5" a="1"/>
  <c r="CE187" i="5" s="1"/>
  <c r="CE211" i="5" a="1"/>
  <c r="CE211" i="5" s="1"/>
  <c r="CE201" i="5" a="1"/>
  <c r="CE201" i="5" s="1"/>
  <c r="CE195" i="5" a="1"/>
  <c r="CE195" i="5" s="1"/>
  <c r="CE115" i="5" a="1"/>
  <c r="CE115" i="5" s="1"/>
  <c r="CE116" i="5" a="1"/>
  <c r="CE116" i="5" s="1"/>
  <c r="CE114" i="5" s="1" a="1"/>
  <c r="CE114" i="5" s="1"/>
  <c r="CE155" i="5" a="1"/>
  <c r="CE155" i="5" s="1"/>
  <c r="CE151" i="5" a="1"/>
  <c r="CE151" i="5" s="1"/>
  <c r="CE117" i="5" a="1"/>
  <c r="CE117" i="5" s="1"/>
  <c r="CE109" i="5" a="1"/>
  <c r="CE109" i="5" s="1"/>
  <c r="CE110" i="5" a="1"/>
  <c r="CE110" i="5" s="1"/>
  <c r="CE108" i="5" s="1" a="1"/>
  <c r="CE108" i="5" s="1"/>
  <c r="CE111" i="5" a="1"/>
  <c r="CE111" i="5" s="1"/>
  <c r="CD528" i="5"/>
  <c r="CD530" i="5" s="1"/>
  <c r="CE526" i="5" s="1"/>
  <c r="CD529" i="5"/>
  <c r="CE1277" i="5"/>
  <c r="BS1026" i="5"/>
  <c r="BT1022" i="5" s="1"/>
  <c r="BS1028" i="5"/>
  <c r="CF1638" i="5"/>
  <c r="CF1639" i="5" s="1"/>
  <c r="CF1534" i="5"/>
  <c r="CF1417" i="5"/>
  <c r="CF1418" i="5" s="1"/>
  <c r="CF1420" i="5" s="1"/>
  <c r="CF1427" i="5"/>
  <c r="CF1428" i="5" s="1"/>
  <c r="CF1430" i="5" s="1"/>
  <c r="CF1252" i="5"/>
  <c r="CF1234" i="5"/>
  <c r="CF1235" i="5" s="1"/>
  <c r="CF763" i="5"/>
  <c r="CF764" i="5"/>
  <c r="CF756" i="5"/>
  <c r="CF757" i="5"/>
  <c r="CF758" i="5"/>
  <c r="CF759" i="5"/>
  <c r="CF760" i="5"/>
  <c r="CF761" i="5"/>
  <c r="CF762" i="5"/>
  <c r="CF184" i="5"/>
  <c r="CF134" i="5"/>
  <c r="CF135" i="5" s="1"/>
  <c r="CF139" i="5"/>
  <c r="CF140" i="5" s="1"/>
  <c r="CG144" i="5"/>
  <c r="CG145" i="5" s="1"/>
  <c r="CF122" i="5"/>
  <c r="CF123" i="5" s="1"/>
  <c r="CF148" i="5"/>
  <c r="CF1270" i="5"/>
  <c r="CF1273" i="5" s="1"/>
  <c r="CF1285" i="5"/>
  <c r="CF1288" i="5" s="1"/>
  <c r="CF1045" i="5"/>
  <c r="CF2091" i="5"/>
  <c r="CF2094" i="5" s="1"/>
  <c r="CB1205" i="5"/>
  <c r="CD1258" i="5"/>
  <c r="BW2212" i="5"/>
  <c r="BW2215" i="5" s="1"/>
  <c r="BV2217" i="5"/>
  <c r="CF8" i="2"/>
  <c r="CF9" i="1"/>
  <c r="CF9" i="5" s="1"/>
  <c r="CF8" i="5"/>
  <c r="CG8" i="1"/>
  <c r="BJ1013" i="5"/>
  <c r="AX340" i="5"/>
  <c r="CD1476" i="5"/>
  <c r="CD1477" i="5"/>
  <c r="AL2247" i="5"/>
  <c r="AM2245" i="5" s="1"/>
  <c r="CD1263" i="5"/>
  <c r="CA804" i="5"/>
  <c r="CD450" i="5"/>
  <c r="BK1004" i="5"/>
  <c r="BK1006" i="5" s="1"/>
  <c r="BL1002" i="5" s="1"/>
  <c r="BJ1011" i="5"/>
  <c r="CD565" i="5"/>
  <c r="CD568" i="5" s="1"/>
  <c r="CC569" i="5"/>
  <c r="CD130" i="5"/>
  <c r="CD1486" i="5"/>
  <c r="CD1487" i="5"/>
  <c r="CA64" i="1"/>
  <c r="BZ66" i="1"/>
  <c r="BZ68" i="1" s="1"/>
  <c r="CC1220" i="5"/>
  <c r="CC751" i="5"/>
  <c r="CD212" i="5"/>
  <c r="CD492" i="5"/>
  <c r="CE1867" i="5" a="1"/>
  <c r="CE1867" i="5" s="1"/>
  <c r="AY334" i="5"/>
  <c r="BE981" i="5"/>
  <c r="BS519" i="5"/>
  <c r="BT512" i="5"/>
  <c r="BT515" i="5" s="1"/>
  <c r="CC1228" i="5"/>
  <c r="CC292" i="5"/>
  <c r="CC295" i="5"/>
  <c r="CD772" i="5"/>
  <c r="CC774" i="5"/>
  <c r="CD751" i="5" s="1"/>
  <c r="CD752" i="5" s="1"/>
  <c r="BD973" i="5"/>
  <c r="BW390" i="5"/>
  <c r="BW412" i="5"/>
  <c r="CB357" i="5"/>
  <c r="CF314" i="5" a="1"/>
  <c r="CE1182" i="5" a="1"/>
  <c r="CE394" i="5"/>
  <c r="CE617" i="5" a="1"/>
  <c r="CF1893" i="5"/>
  <c r="CF746" i="5"/>
  <c r="CE1186" i="5" a="1"/>
  <c r="CC1414" i="5"/>
  <c r="CC352" i="5"/>
  <c r="CD588" i="5" a="1"/>
  <c r="CE1213" i="5" a="1"/>
  <c r="CF1911" i="5"/>
  <c r="CE1201" i="5" a="1"/>
  <c r="CE1172" i="5" a="1"/>
  <c r="CE1928" i="5"/>
  <c r="CF159" i="5"/>
  <c r="CF465" i="5"/>
  <c r="CF1849" i="5"/>
  <c r="CF463" i="5"/>
  <c r="CF1572" i="5"/>
  <c r="CF1634" i="5"/>
  <c r="CF1660" i="5"/>
  <c r="CF1860" i="5"/>
  <c r="CF69" i="5"/>
  <c r="CF126" i="5"/>
  <c r="CF220" i="5"/>
  <c r="CF224" i="5" s="1" a="1"/>
  <c r="CF247" i="5"/>
  <c r="CF243" i="5"/>
  <c r="CF268" i="5"/>
  <c r="CF256" i="5"/>
  <c r="CF228" i="5"/>
  <c r="CF252" i="5"/>
  <c r="CF264" i="5"/>
  <c r="CF300" i="5"/>
  <c r="CF273" i="5"/>
  <c r="CF280" i="5"/>
  <c r="CF260" i="5"/>
  <c r="CF277" i="5"/>
  <c r="CF348" i="5"/>
  <c r="CF326" i="5"/>
  <c r="CF321" i="5"/>
  <c r="CF325" i="5"/>
  <c r="CF322" i="5"/>
  <c r="CF573" i="5"/>
  <c r="CF547" i="5"/>
  <c r="CF577" i="5"/>
  <c r="CF572" i="5"/>
  <c r="CF896" i="5"/>
  <c r="CF1081" i="5"/>
  <c r="CF1082" i="5" s="1" a="1"/>
  <c r="CF1077" i="5"/>
  <c r="CF1076" i="5"/>
  <c r="CF1072" i="5"/>
  <c r="CF1073" i="5" s="1" a="1"/>
  <c r="CF1063" i="5"/>
  <c r="CF1064" i="5" s="1" a="1"/>
  <c r="CF1174" i="5"/>
  <c r="CF1173" i="5" s="1" a="1"/>
  <c r="CF1185" i="5"/>
  <c r="CF1181" i="5"/>
  <c r="CF1177" i="5"/>
  <c r="CF1153" i="5"/>
  <c r="CF1154" i="5" s="1" a="1"/>
  <c r="CF1447" i="5"/>
  <c r="CF1456" i="5"/>
  <c r="CF1471" i="5"/>
  <c r="CF1519" i="5"/>
  <c r="CF1520" i="5" s="1" a="1"/>
  <c r="CF1511" i="5"/>
  <c r="CF1512" i="5" s="1" a="1"/>
  <c r="CF1552" i="5"/>
  <c r="CF1472" i="5"/>
  <c r="CF1531" i="5"/>
  <c r="CF1482" i="5"/>
  <c r="CF1631" i="5"/>
  <c r="CF1645" i="5"/>
  <c r="CF1557" i="5"/>
  <c r="CF1564" i="5"/>
  <c r="CF1539" i="5"/>
  <c r="CF1657" i="5"/>
  <c r="CF1698" i="5"/>
  <c r="CF1648" i="5"/>
  <c r="CF1857" i="5"/>
  <c r="CE910" i="5" a="1"/>
  <c r="CF2079" i="5" a="1"/>
  <c r="CF2111" i="5" a="1"/>
  <c r="CE1423" i="5"/>
  <c r="CE800" i="5" a="1"/>
  <c r="CE215" i="5" a="1"/>
  <c r="CE1202" i="5" a="1"/>
  <c r="CE1178" i="5" a="1"/>
  <c r="BY403" i="5" a="1"/>
  <c r="CE1355" i="5"/>
  <c r="CE1789" i="5" a="1"/>
  <c r="CE205" i="5" a="1"/>
  <c r="O1205" i="5"/>
  <c r="CE1209" i="5" a="1"/>
  <c r="P1172" i="5"/>
  <c r="BY2022" i="5" a="1"/>
  <c r="O1367" i="5"/>
  <c r="AM429" i="5"/>
  <c r="CE455" i="5"/>
  <c r="CE192" i="5" a="1"/>
  <c r="BT1843" i="5" a="1"/>
  <c r="CE1078" i="5" a="1"/>
  <c r="CE490" i="5"/>
  <c r="CE448" i="5"/>
  <c r="CD1515" i="5"/>
  <c r="CE196" i="5"/>
  <c r="BY410" i="5" a="1"/>
  <c r="CE372" i="5"/>
  <c r="CE592" i="5"/>
  <c r="CE1846" i="5" a="1"/>
  <c r="CF1873" i="5"/>
  <c r="CF1870" i="5"/>
  <c r="CE206" i="5" a="1"/>
  <c r="CE365" i="5"/>
  <c r="CD606" i="5" a="1"/>
  <c r="CE351" i="5"/>
  <c r="CE1598" i="5" a="1"/>
  <c r="CE622" i="5" a="1"/>
  <c r="CF1879" i="5" a="1"/>
  <c r="CE332" i="5" a="1"/>
  <c r="CE378" i="5"/>
  <c r="AM852" i="5"/>
  <c r="CD580" i="5" a="1"/>
  <c r="BT2026" i="5" a="1"/>
  <c r="AU2125" i="5" a="1"/>
  <c r="AM838" i="5"/>
  <c r="CG2107" i="5"/>
  <c r="CG750" i="5" a="1"/>
  <c r="CE1585" i="5" a="1"/>
  <c r="CE188" i="5" a="1"/>
  <c r="CE331" i="5" a="1"/>
  <c r="CE353" i="5"/>
  <c r="CE596" i="5"/>
  <c r="CE216" i="5" a="1"/>
  <c r="CE386" i="5"/>
  <c r="BC1980" i="5" a="1"/>
  <c r="CE1508" i="5" a="1"/>
  <c r="CF232" i="5" a="1"/>
  <c r="CD1203" i="5" l="1"/>
  <c r="CD1205" i="5" s="1"/>
  <c r="CF1277" i="5"/>
  <c r="CF232" i="5"/>
  <c r="CE1508" i="5"/>
  <c r="BC1980" i="5"/>
  <c r="CE216" i="5"/>
  <c r="CE331" i="5"/>
  <c r="CE188" i="5"/>
  <c r="CE1585" i="5"/>
  <c r="CG750" i="5"/>
  <c r="CG2116" i="5"/>
  <c r="AM840" i="5"/>
  <c r="AU2125" i="5"/>
  <c r="BT2026" i="5"/>
  <c r="CD580" i="5"/>
  <c r="AR853" i="5"/>
  <c r="AM854" i="5"/>
  <c r="CE332" i="5"/>
  <c r="CF1879" i="5"/>
  <c r="CE622" i="5"/>
  <c r="CE1598" i="5"/>
  <c r="CD606" i="5"/>
  <c r="CE206" i="5"/>
  <c r="CE1846" i="5"/>
  <c r="CE374" i="5"/>
  <c r="BY410" i="5"/>
  <c r="CE1078" i="5"/>
  <c r="BT1843" i="5"/>
  <c r="CE192" i="5"/>
  <c r="AM430" i="5"/>
  <c r="BY2022" i="5"/>
  <c r="CE1209" i="5"/>
  <c r="CE205" i="5"/>
  <c r="CE1789" i="5"/>
  <c r="BY403" i="5"/>
  <c r="CE1178" i="5"/>
  <c r="CE1202" i="5"/>
  <c r="CE215" i="5"/>
  <c r="CE800" i="5"/>
  <c r="CF2111" i="5"/>
  <c r="CF2079" i="5"/>
  <c r="CE910" i="5"/>
  <c r="CF1542" i="5"/>
  <c r="CF1567" i="5"/>
  <c r="CF1558" i="5"/>
  <c r="CF1485" i="5"/>
  <c r="CF1475" i="5"/>
  <c r="CF1553" i="5"/>
  <c r="CF1512" i="5"/>
  <c r="CF1520" i="5"/>
  <c r="CF1459" i="5"/>
  <c r="CF1450" i="5"/>
  <c r="CF1154" i="5"/>
  <c r="CF1173" i="5"/>
  <c r="CF1064" i="5"/>
  <c r="CF1073" i="5"/>
  <c r="CF1082" i="5"/>
  <c r="CF578" i="5"/>
  <c r="CF574" i="5"/>
  <c r="CF327" i="5"/>
  <c r="CF269" i="5"/>
  <c r="CF283" i="5"/>
  <c r="CF274" i="5"/>
  <c r="CF287" i="5"/>
  <c r="CF261" i="5"/>
  <c r="CF257" i="5"/>
  <c r="CF265" i="5"/>
  <c r="CF248" i="5"/>
  <c r="CF224" i="5"/>
  <c r="CF129" i="5"/>
  <c r="CF1573" i="5"/>
  <c r="CF470" i="5"/>
  <c r="CF471" i="5"/>
  <c r="CF160" i="5"/>
  <c r="CE1172" i="5"/>
  <c r="CE1201" i="5"/>
  <c r="CE1203" i="5" s="1"/>
  <c r="CE1205" i="5" s="1"/>
  <c r="CE1213" i="5"/>
  <c r="CD588" i="5"/>
  <c r="CD354" i="5"/>
  <c r="CE1186" i="5"/>
  <c r="CF755" i="5"/>
  <c r="CE617" i="5"/>
  <c r="CE1182" i="5"/>
  <c r="CF314" i="5"/>
  <c r="BL1008" i="5"/>
  <c r="BL1005" i="5"/>
  <c r="CG5" i="2"/>
  <c r="CG5" i="5"/>
  <c r="BT1046" i="5"/>
  <c r="BU1042" i="5" s="1"/>
  <c r="BT1048" i="5"/>
  <c r="BY442" i="5"/>
  <c r="BX444" i="5"/>
  <c r="CF2098" i="5"/>
  <c r="BK1013" i="5"/>
  <c r="CI2" i="1"/>
  <c r="CH1" i="1"/>
  <c r="CH5" i="1"/>
  <c r="CH3" i="1"/>
  <c r="CH2" i="2"/>
  <c r="CH2" i="5"/>
  <c r="AI1806" i="5"/>
  <c r="AH1810" i="5"/>
  <c r="CC810" i="5"/>
  <c r="CC803" i="5" s="1"/>
  <c r="BE967" i="5"/>
  <c r="BF964" i="5" s="1"/>
  <c r="BE969" i="5"/>
  <c r="BE966" i="5"/>
  <c r="AV2124" i="5"/>
  <c r="AU2129" i="5"/>
  <c r="BL1004" i="5"/>
  <c r="BL1006" i="5" s="1"/>
  <c r="BM1002" i="5" s="1"/>
  <c r="BK1011" i="5"/>
  <c r="CE1452" i="5"/>
  <c r="CE1451" i="5"/>
  <c r="CC357" i="5"/>
  <c r="CG1" i="5"/>
  <c r="CG1" i="2"/>
  <c r="BT1026" i="5"/>
  <c r="BU1022" i="5" s="1"/>
  <c r="BT1028" i="5"/>
  <c r="CC296" i="5"/>
  <c r="CE492" i="5"/>
  <c r="CG1638" i="5"/>
  <c r="CG1639" i="5" s="1"/>
  <c r="CG1534" i="5"/>
  <c r="CG1427" i="5"/>
  <c r="CG1428" i="5" s="1"/>
  <c r="CG1430" i="5" s="1"/>
  <c r="CG1417" i="5"/>
  <c r="CG1418" i="5" s="1"/>
  <c r="CG1420" i="5" s="1"/>
  <c r="CG1252" i="5"/>
  <c r="CG1234" i="5"/>
  <c r="CG1235" i="5" s="1"/>
  <c r="CG764" i="5"/>
  <c r="CG756" i="5"/>
  <c r="CG757" i="5"/>
  <c r="CG758" i="5"/>
  <c r="CG759" i="5"/>
  <c r="CG760" i="5"/>
  <c r="CG761" i="5"/>
  <c r="CG762" i="5"/>
  <c r="CG763" i="5"/>
  <c r="CG184" i="5"/>
  <c r="CG134" i="5"/>
  <c r="CG135" i="5" s="1"/>
  <c r="CG139" i="5"/>
  <c r="CG140" i="5" s="1"/>
  <c r="CH144" i="5"/>
  <c r="CH145" i="5" s="1"/>
  <c r="CG122" i="5"/>
  <c r="CG123" i="5" s="1"/>
  <c r="CG148" i="5"/>
  <c r="CG1285" i="5"/>
  <c r="CG1288" i="5" s="1"/>
  <c r="CG1045" i="5"/>
  <c r="CG2091" i="5"/>
  <c r="CG2094" i="5" s="1"/>
  <c r="CG1270" i="5"/>
  <c r="CG1273" i="5" s="1"/>
  <c r="BY436" i="5"/>
  <c r="BY438" i="5" s="1"/>
  <c r="BY551" i="5"/>
  <c r="BY554" i="5" s="1"/>
  <c r="BX556" i="5"/>
  <c r="BY1291" i="5"/>
  <c r="BX1293" i="5"/>
  <c r="CD1220" i="5"/>
  <c r="CG8" i="2"/>
  <c r="CG8" i="5"/>
  <c r="CG9" i="1"/>
  <c r="CG9" i="5" s="1"/>
  <c r="CH8" i="1"/>
  <c r="CE613" i="5"/>
  <c r="BN1382" i="5"/>
  <c r="BN1396" i="5" s="1"/>
  <c r="BN1381" i="5"/>
  <c r="BN1389" i="5" s="1"/>
  <c r="CG1400" i="5"/>
  <c r="CG1402" i="5"/>
  <c r="CH1401" i="5"/>
  <c r="CE1461" i="5"/>
  <c r="CE1460" i="5"/>
  <c r="BU512" i="5"/>
  <c r="BU515" i="5" s="1"/>
  <c r="BT519" i="5"/>
  <c r="AM933" i="5"/>
  <c r="CE741" i="5"/>
  <c r="CF739" i="5"/>
  <c r="CF1867" i="5" a="1"/>
  <c r="CF1867" i="5" s="1"/>
  <c r="BY674" i="5"/>
  <c r="CF1292" i="5"/>
  <c r="BY472" i="5"/>
  <c r="BY473" i="5"/>
  <c r="CB803" i="5"/>
  <c r="CD773" i="5"/>
  <c r="BX412" i="5"/>
  <c r="CE130" i="5"/>
  <c r="BE984" i="5"/>
  <c r="BF981" i="5" s="1"/>
  <c r="BE986" i="5"/>
  <c r="BE983" i="5"/>
  <c r="CE565" i="5"/>
  <c r="CE568" i="5" s="1"/>
  <c r="CD569" i="5"/>
  <c r="CE542" i="5"/>
  <c r="CE541" i="5"/>
  <c r="CE552" i="5" s="1"/>
  <c r="CD2112" i="5"/>
  <c r="CC2113" i="5"/>
  <c r="BY1441" i="5"/>
  <c r="BX1442" i="5"/>
  <c r="BX1437" i="5" s="1"/>
  <c r="BX1438" i="5" s="1"/>
  <c r="CD292" i="5"/>
  <c r="CD295" i="5"/>
  <c r="AQ638" i="5"/>
  <c r="AR633" i="5"/>
  <c r="BQ1395" i="5"/>
  <c r="BQ1366" i="5"/>
  <c r="AL822" i="5"/>
  <c r="AM818" i="5" s="1"/>
  <c r="BZ380" i="5"/>
  <c r="BZ382" i="5" s="1"/>
  <c r="CE1476" i="5"/>
  <c r="CE1477" i="5"/>
  <c r="BY382" i="5"/>
  <c r="CD806" i="5"/>
  <c r="CD809" i="5"/>
  <c r="CE1486" i="5"/>
  <c r="CE1487" i="5"/>
  <c r="CE772" i="5"/>
  <c r="BX2212" i="5"/>
  <c r="BX2215" i="5" s="1"/>
  <c r="BW2217" i="5"/>
  <c r="CF1261" i="5"/>
  <c r="CF1255" i="5"/>
  <c r="CE528" i="5"/>
  <c r="CE530" i="5" s="1"/>
  <c r="CF526" i="5" s="1"/>
  <c r="CE529" i="5"/>
  <c r="BW2099" i="5"/>
  <c r="BX2097" i="5"/>
  <c r="BT950" i="5"/>
  <c r="BU947" i="5" s="1"/>
  <c r="BT952" i="5"/>
  <c r="CD1227" i="5"/>
  <c r="CD1228" i="5" s="1"/>
  <c r="BR1368" i="5"/>
  <c r="BS1365" i="5" s="1"/>
  <c r="BR1367" i="5"/>
  <c r="BR1362" i="5"/>
  <c r="AM663" i="5"/>
  <c r="CF1243" i="5"/>
  <c r="CF1240" i="5"/>
  <c r="CF1244" i="5" s="1"/>
  <c r="CB553" i="5"/>
  <c r="BQ1387" i="5"/>
  <c r="BQ1370" i="5"/>
  <c r="AU897" i="5"/>
  <c r="AV894" i="5" s="1"/>
  <c r="CE1568" i="5"/>
  <c r="CB64" i="1"/>
  <c r="CA66" i="1"/>
  <c r="CA68" i="1" s="1"/>
  <c r="BV505" i="5"/>
  <c r="BV508" i="5" s="1"/>
  <c r="BV518" i="5"/>
  <c r="CE202" i="5"/>
  <c r="CE450" i="5"/>
  <c r="AL2159" i="5"/>
  <c r="AM2156" i="5" s="1"/>
  <c r="BX2180" i="5"/>
  <c r="BY2175" i="5"/>
  <c r="BY2178" i="5" s="1"/>
  <c r="CD539" i="5"/>
  <c r="CD543" i="5" s="1"/>
  <c r="CC548" i="5"/>
  <c r="BY1276" i="5"/>
  <c r="BX1278" i="5"/>
  <c r="AL2203" i="5"/>
  <c r="AL2193" i="5"/>
  <c r="AM2190" i="5" s="1"/>
  <c r="BX494" i="5"/>
  <c r="BX496" i="5"/>
  <c r="CE1543" i="5"/>
  <c r="BY405" i="5"/>
  <c r="CF416" i="5"/>
  <c r="CF1535" i="5"/>
  <c r="CE212" i="5"/>
  <c r="AU883" i="5"/>
  <c r="AV881" i="5" s="1"/>
  <c r="AV885" i="5" s="1"/>
  <c r="CF4" i="2"/>
  <c r="CF4" i="5"/>
  <c r="BX653" i="5"/>
  <c r="BX651" i="5" s="1"/>
  <c r="BY650" i="5"/>
  <c r="BY654" i="5" a="1"/>
  <c r="BY654" i="5" s="1"/>
  <c r="BM358" i="5"/>
  <c r="BX398" i="5"/>
  <c r="BY396" i="5"/>
  <c r="CI788" i="5"/>
  <c r="CH790" i="5"/>
  <c r="CE2081" i="5"/>
  <c r="CD916" i="5"/>
  <c r="CD919" i="5"/>
  <c r="CD923" i="5"/>
  <c r="CF1044" i="5"/>
  <c r="CF1052" i="5"/>
  <c r="CG6" i="5"/>
  <c r="CG6" i="2"/>
  <c r="CB913" i="5"/>
  <c r="CB53" i="1"/>
  <c r="CF1839" i="5" a="1"/>
  <c r="CF1839" i="5" s="1"/>
  <c r="CF1663" i="5" a="1"/>
  <c r="CF1663" i="5" s="1"/>
  <c r="CF1788" i="5" a="1"/>
  <c r="CF1788" i="5" s="1"/>
  <c r="CF1592" i="5" a="1"/>
  <c r="CF1592" i="5" s="1"/>
  <c r="CF1593" i="5" s="1"/>
  <c r="CF1594" i="5" a="1"/>
  <c r="CF1594" i="5" s="1"/>
  <c r="CF1580" i="5" a="1"/>
  <c r="CF1580" i="5" s="1"/>
  <c r="CF1581" i="5" s="1"/>
  <c r="CF1597" i="5" a="1"/>
  <c r="CF1597" i="5" s="1"/>
  <c r="CF1584" i="5" a="1"/>
  <c r="CF1584" i="5" s="1"/>
  <c r="CF1507" i="5" a="1"/>
  <c r="CF1507" i="5" s="1"/>
  <c r="CF1642" i="5" a="1"/>
  <c r="CF1642" i="5" s="1"/>
  <c r="CF1654" i="5" a="1"/>
  <c r="CF1654" i="5" s="1"/>
  <c r="CF1499" i="5" a="1"/>
  <c r="CF1499" i="5" s="1"/>
  <c r="CF1500" i="5" s="1"/>
  <c r="CF1208" i="5" a="1"/>
  <c r="CF1208" i="5" s="1"/>
  <c r="CF1219" i="5" a="1"/>
  <c r="CF1219" i="5" s="1"/>
  <c r="CF1212" i="5" a="1"/>
  <c r="CF1212" i="5" s="1"/>
  <c r="CF911" i="5" a="1"/>
  <c r="CF911" i="5" s="1"/>
  <c r="CF801" i="5" a="1"/>
  <c r="CF801" i="5" s="1"/>
  <c r="CF661" i="5" a="1"/>
  <c r="CF661" i="5" s="1"/>
  <c r="CF652" i="5" a="1"/>
  <c r="CF652" i="5" s="1"/>
  <c r="CF635" i="5" a="1"/>
  <c r="CF635" i="5" s="1"/>
  <c r="CF620" i="5" a="1"/>
  <c r="CF620" i="5" s="1"/>
  <c r="CF591" i="5" a="1"/>
  <c r="CF591" i="5" s="1"/>
  <c r="CF621" i="5" a="1"/>
  <c r="CF621" i="5" s="1"/>
  <c r="CF610" i="5" a="1"/>
  <c r="CF610" i="5" s="1"/>
  <c r="CF613" i="5" s="1"/>
  <c r="CF611" i="5" a="1"/>
  <c r="CF611" i="5" s="1"/>
  <c r="CF595" i="5" a="1"/>
  <c r="CF595" i="5" s="1"/>
  <c r="CF628" i="5" a="1"/>
  <c r="CF628" i="5" s="1"/>
  <c r="CF629" i="5" s="1"/>
  <c r="CF612" i="5" a="1"/>
  <c r="CF612" i="5" s="1"/>
  <c r="CF616" i="5" a="1"/>
  <c r="CF616" i="5" s="1"/>
  <c r="CF603" i="5" a="1"/>
  <c r="CF603" i="5" s="1"/>
  <c r="CF604" i="5" a="1"/>
  <c r="CF604" i="5" s="1"/>
  <c r="CF605" i="5" a="1"/>
  <c r="CF605" i="5" s="1"/>
  <c r="CF587" i="5" a="1"/>
  <c r="CF587" i="5" s="1"/>
  <c r="CF532" i="5"/>
  <c r="CF544" i="5"/>
  <c r="CF491" i="5" a="1"/>
  <c r="CF491" i="5" s="1"/>
  <c r="CF449" i="5" a="1"/>
  <c r="CF449" i="5" s="1"/>
  <c r="CF417" i="5" a="1"/>
  <c r="CF417" i="5" s="1"/>
  <c r="CF409" i="5" a="1"/>
  <c r="CF409" i="5" s="1"/>
  <c r="CF395" i="5" a="1"/>
  <c r="CF395" i="5" s="1"/>
  <c r="CF454" i="5" a="1"/>
  <c r="CF454" i="5" s="1"/>
  <c r="CF402" i="5" a="1"/>
  <c r="CF402" i="5" s="1"/>
  <c r="CF347" i="5" a="1"/>
  <c r="CF347" i="5" s="1"/>
  <c r="CF366" i="5" a="1"/>
  <c r="CF366" i="5" s="1"/>
  <c r="CF387" i="5" a="1"/>
  <c r="CF387" i="5" s="1"/>
  <c r="CF373" i="5" a="1"/>
  <c r="CF373" i="5" s="1"/>
  <c r="CF379" i="5" a="1"/>
  <c r="CF379" i="5" s="1"/>
  <c r="CF174" i="5" a="1"/>
  <c r="CF174" i="5" s="1"/>
  <c r="CF171" i="5" a="1"/>
  <c r="CF171" i="5" s="1"/>
  <c r="CF167" i="5" a="1"/>
  <c r="CF167" i="5" s="1"/>
  <c r="CF168" i="5" s="1"/>
  <c r="CF163" i="5" a="1"/>
  <c r="CF163" i="5" s="1"/>
  <c r="CF180" i="5" a="1"/>
  <c r="CF180" i="5" s="1"/>
  <c r="CF187" i="5" a="1"/>
  <c r="CF187" i="5" s="1"/>
  <c r="CF211" i="5" a="1"/>
  <c r="CF211" i="5" s="1"/>
  <c r="CF201" i="5" a="1"/>
  <c r="CF201" i="5" s="1"/>
  <c r="CF195" i="5" a="1"/>
  <c r="CF195" i="5" s="1"/>
  <c r="CF210" i="5" a="1"/>
  <c r="CF210" i="5" s="1"/>
  <c r="CF200" i="5" a="1"/>
  <c r="CF200" i="5" s="1"/>
  <c r="CF116" i="5" a="1"/>
  <c r="CF116" i="5" s="1"/>
  <c r="CF114" i="5" s="1" a="1"/>
  <c r="CF114" i="5" s="1"/>
  <c r="CF191" i="5" a="1"/>
  <c r="CF191" i="5" s="1"/>
  <c r="CF155" i="5" a="1"/>
  <c r="CF155" i="5" s="1"/>
  <c r="CF151" i="5" a="1"/>
  <c r="CF151" i="5" s="1"/>
  <c r="CF117" i="5" a="1"/>
  <c r="CF117" i="5" s="1"/>
  <c r="CF177" i="5" a="1"/>
  <c r="CF177" i="5" s="1"/>
  <c r="CF109" i="5" a="1"/>
  <c r="CF109" i="5" s="1"/>
  <c r="CF110" i="5" a="1"/>
  <c r="CF110" i="5" s="1"/>
  <c r="CF108" i="5" s="1" a="1"/>
  <c r="CF108" i="5" s="1"/>
  <c r="CF111" i="5" a="1"/>
  <c r="CF111" i="5" s="1"/>
  <c r="CF115" i="5" a="1"/>
  <c r="CF115" i="5" s="1"/>
  <c r="CE1258" i="5"/>
  <c r="CE284" i="5"/>
  <c r="CE291" i="5"/>
  <c r="AM2249" i="5"/>
  <c r="CD47" i="1"/>
  <c r="CC48" i="1"/>
  <c r="CC53" i="1" s="1"/>
  <c r="CE1051" i="5"/>
  <c r="BY367" i="5"/>
  <c r="BY485" i="5"/>
  <c r="BY486" i="5" s="1"/>
  <c r="CE1237" i="5"/>
  <c r="BP1375" i="5"/>
  <c r="BP1376" i="5"/>
  <c r="BP1374" i="5"/>
  <c r="CE767" i="5"/>
  <c r="AZ330" i="5"/>
  <c r="AY335" i="5"/>
  <c r="AY337" i="5"/>
  <c r="AY338" i="5"/>
  <c r="AY341" i="5" s="1"/>
  <c r="CC752" i="5"/>
  <c r="CE1226" i="5"/>
  <c r="CE1223" i="5"/>
  <c r="CG3" i="2"/>
  <c r="CG3" i="5"/>
  <c r="CG4" i="1"/>
  <c r="CE1262" i="5"/>
  <c r="BX369" i="5"/>
  <c r="CE1245" i="5"/>
  <c r="CC924" i="5"/>
  <c r="CC913" i="5" s="1"/>
  <c r="BY388" i="5"/>
  <c r="BY390" i="5"/>
  <c r="BO1388" i="5"/>
  <c r="BO1378" i="5"/>
  <c r="CF332" i="5" a="1"/>
  <c r="CF1423" i="5"/>
  <c r="CF1789" i="5" a="1"/>
  <c r="CH2107" i="5"/>
  <c r="CH750" i="5" a="1"/>
  <c r="CF1355" i="5"/>
  <c r="CF188" i="5" a="1"/>
  <c r="BZ403" i="5" a="1"/>
  <c r="CF331" i="5" a="1"/>
  <c r="CE580" i="5" a="1"/>
  <c r="CF490" i="5"/>
  <c r="AW2001" i="5" a="1"/>
  <c r="CF1202" i="5" a="1"/>
  <c r="CG1572" i="5"/>
  <c r="CG1634" i="5"/>
  <c r="CG1660" i="5"/>
  <c r="CG1860" i="5"/>
  <c r="CG465" i="5"/>
  <c r="CG1849" i="5"/>
  <c r="CG463" i="5"/>
  <c r="CG159" i="5"/>
  <c r="CG69" i="5"/>
  <c r="CG126" i="5"/>
  <c r="CG277" i="5"/>
  <c r="CG220" i="5"/>
  <c r="CG224" i="5" s="1" a="1"/>
  <c r="CG247" i="5"/>
  <c r="CG243" i="5"/>
  <c r="CG268" i="5"/>
  <c r="CG256" i="5"/>
  <c r="CG228" i="5"/>
  <c r="CG252" i="5"/>
  <c r="CG264" i="5"/>
  <c r="CG273" i="5"/>
  <c r="CG280" i="5"/>
  <c r="CG260" i="5"/>
  <c r="CG300" i="5"/>
  <c r="CG348" i="5"/>
  <c r="CG326" i="5"/>
  <c r="CG321" i="5"/>
  <c r="CG325" i="5"/>
  <c r="CG322" i="5"/>
  <c r="CG573" i="5"/>
  <c r="CG547" i="5"/>
  <c r="CG577" i="5"/>
  <c r="CG572" i="5"/>
  <c r="CG896" i="5"/>
  <c r="CG1081" i="5"/>
  <c r="CG1082" i="5" s="1" a="1"/>
  <c r="CG1077" i="5"/>
  <c r="CG1153" i="5"/>
  <c r="CG1154" i="5" s="1" a="1"/>
  <c r="CG1076" i="5"/>
  <c r="CG1072" i="5"/>
  <c r="CG1073" i="5" s="1" a="1"/>
  <c r="CG1063" i="5"/>
  <c r="CG1064" i="5" s="1" a="1"/>
  <c r="CG1174" i="5"/>
  <c r="CG1173" i="5" s="1" a="1"/>
  <c r="CG1185" i="5"/>
  <c r="CG1181" i="5"/>
  <c r="CG1177" i="5"/>
  <c r="CG1482" i="5"/>
  <c r="CG1447" i="5"/>
  <c r="CG1456" i="5"/>
  <c r="CG1519" i="5"/>
  <c r="CG1520" i="5" s="1" a="1"/>
  <c r="CG1539" i="5"/>
  <c r="CG1471" i="5"/>
  <c r="CG1511" i="5"/>
  <c r="CG1512" i="5" s="1" a="1"/>
  <c r="CG1552" i="5"/>
  <c r="CG1472" i="5"/>
  <c r="CG1531" i="5"/>
  <c r="CG1631" i="5"/>
  <c r="CG1557" i="5"/>
  <c r="CG1564" i="5"/>
  <c r="CG1645" i="5"/>
  <c r="CG1657" i="5"/>
  <c r="CG1648" i="5"/>
  <c r="CG1698" i="5"/>
  <c r="CG1857" i="5"/>
  <c r="O1395" i="5"/>
  <c r="CF448" i="5"/>
  <c r="O1366" i="5"/>
  <c r="CF1598" i="5" a="1"/>
  <c r="CF592" i="5"/>
  <c r="CF216" i="5" a="1"/>
  <c r="CF1846" i="5" a="1"/>
  <c r="CF910" i="5" a="1"/>
  <c r="CF1178" i="5" a="1"/>
  <c r="O1387" i="5"/>
  <c r="CF394" i="5"/>
  <c r="CF1585" i="5" a="1"/>
  <c r="CF622" i="5" a="1"/>
  <c r="CF206" i="5" a="1"/>
  <c r="CF1182" i="5" a="1"/>
  <c r="CG1879" i="5" a="1"/>
  <c r="CF351" i="5"/>
  <c r="CF1508" i="5" a="1"/>
  <c r="CF196" i="5"/>
  <c r="BZ410" i="5" a="1"/>
  <c r="CG2111" i="5" a="1"/>
  <c r="CF1186" i="5" a="1"/>
  <c r="CG746" i="5"/>
  <c r="CG1873" i="5"/>
  <c r="CG1870" i="5"/>
  <c r="CF378" i="5"/>
  <c r="CF455" i="5"/>
  <c r="CF215" i="5" a="1"/>
  <c r="N1376" i="5"/>
  <c r="CF596" i="5"/>
  <c r="CF205" i="5" a="1"/>
  <c r="CE588" i="5" a="1"/>
  <c r="CF353" i="5"/>
  <c r="CE606" i="5" a="1"/>
  <c r="CF1201" i="5" a="1"/>
  <c r="CG2079" i="5" a="1"/>
  <c r="CF1172" i="5" a="1"/>
  <c r="CD1414" i="5"/>
  <c r="CD352" i="5"/>
  <c r="BU1843" i="5" a="1"/>
  <c r="CG1893" i="5"/>
  <c r="CG1911" i="5"/>
  <c r="CF386" i="5"/>
  <c r="CF1209" i="5" a="1"/>
  <c r="CF192" i="5" a="1"/>
  <c r="BU2026" i="5" a="1"/>
  <c r="CF1078" i="5" a="1"/>
  <c r="CF365" i="5"/>
  <c r="CF617" i="5" a="1"/>
  <c r="BZ2022" i="5" a="1"/>
  <c r="CF372" i="5"/>
  <c r="CF1213" i="5" a="1"/>
  <c r="CG314" i="5" a="1"/>
  <c r="CF1928" i="5"/>
  <c r="CF800" i="5" a="1"/>
  <c r="CE1515" i="5"/>
  <c r="CG232" i="5" a="1"/>
  <c r="CF1262" i="5" l="1"/>
  <c r="CG1292" i="5"/>
  <c r="CG232" i="5"/>
  <c r="CF800" i="5"/>
  <c r="CG314" i="5"/>
  <c r="CF1213" i="5"/>
  <c r="CF374" i="5"/>
  <c r="BZ2022" i="5"/>
  <c r="CF617" i="5"/>
  <c r="CF1078" i="5"/>
  <c r="BU2026" i="5"/>
  <c r="CF192" i="5"/>
  <c r="CF1209" i="5"/>
  <c r="BU1843" i="5"/>
  <c r="CE354" i="5"/>
  <c r="CF1172" i="5"/>
  <c r="CG2079" i="5"/>
  <c r="CF1201" i="5"/>
  <c r="CE606" i="5"/>
  <c r="CE588" i="5"/>
  <c r="CF205" i="5"/>
  <c r="CF215" i="5"/>
  <c r="CG755" i="5"/>
  <c r="CF1186" i="5"/>
  <c r="CG2111" i="5"/>
  <c r="BZ410" i="5"/>
  <c r="CF1508" i="5"/>
  <c r="CG1879" i="5"/>
  <c r="CF1182" i="5"/>
  <c r="CF206" i="5"/>
  <c r="CF622" i="5"/>
  <c r="CF1585" i="5"/>
  <c r="CF1178" i="5"/>
  <c r="CF910" i="5"/>
  <c r="CF1846" i="5"/>
  <c r="CF216" i="5"/>
  <c r="CF1598" i="5"/>
  <c r="CG1567" i="5"/>
  <c r="CG1558" i="5"/>
  <c r="CG1475" i="5"/>
  <c r="CG1553" i="5"/>
  <c r="CG1512" i="5"/>
  <c r="CG1542" i="5"/>
  <c r="CG1520" i="5"/>
  <c r="CG1459" i="5"/>
  <c r="CG1450" i="5"/>
  <c r="CG1485" i="5"/>
  <c r="CG1173" i="5"/>
  <c r="CG1064" i="5"/>
  <c r="CG1073" i="5"/>
  <c r="CG1154" i="5"/>
  <c r="CG1082" i="5"/>
  <c r="CG578" i="5"/>
  <c r="CG574" i="5"/>
  <c r="CG327" i="5"/>
  <c r="CG315" i="5"/>
  <c r="CG269" i="5"/>
  <c r="CG283" i="5"/>
  <c r="CG274" i="5"/>
  <c r="CG287" i="5"/>
  <c r="CG288" i="5" s="1"/>
  <c r="CG261" i="5"/>
  <c r="CG257" i="5"/>
  <c r="CG265" i="5"/>
  <c r="CG248" i="5"/>
  <c r="CG224" i="5"/>
  <c r="CG129" i="5"/>
  <c r="CG160" i="5"/>
  <c r="CG470" i="5"/>
  <c r="CG471" i="5"/>
  <c r="CG1573" i="5"/>
  <c r="CF1202" i="5"/>
  <c r="AW2001" i="5"/>
  <c r="CE580" i="5"/>
  <c r="CF331" i="5"/>
  <c r="BZ403" i="5"/>
  <c r="CF188" i="5"/>
  <c r="CH750" i="5"/>
  <c r="CH2116" i="5"/>
  <c r="CF1789" i="5"/>
  <c r="CF332" i="5"/>
  <c r="BX655" i="5"/>
  <c r="BR1387" i="5"/>
  <c r="BR1370" i="5"/>
  <c r="CD296" i="5"/>
  <c r="CE773" i="5"/>
  <c r="BZ551" i="5"/>
  <c r="BZ554" i="5" s="1"/>
  <c r="BY556" i="5"/>
  <c r="CG1261" i="5"/>
  <c r="CG1255" i="5"/>
  <c r="BM1008" i="5"/>
  <c r="BM1005" i="5"/>
  <c r="CF130" i="5"/>
  <c r="CJ788" i="5"/>
  <c r="CI790" i="5"/>
  <c r="CB804" i="5"/>
  <c r="CI1401" i="5"/>
  <c r="CH1400" i="5"/>
  <c r="CH1402" i="5"/>
  <c r="CH3" i="5"/>
  <c r="CH4" i="1"/>
  <c r="CH3" i="2"/>
  <c r="CF1477" i="5"/>
  <c r="CF1476" i="5"/>
  <c r="AM856" i="5"/>
  <c r="AN851" i="5"/>
  <c r="BY398" i="5"/>
  <c r="BZ396" i="5"/>
  <c r="BS1362" i="5"/>
  <c r="BS1368" i="5"/>
  <c r="BT1365" i="5" s="1"/>
  <c r="BS1367" i="5"/>
  <c r="BZ1441" i="5"/>
  <c r="BY1442" i="5"/>
  <c r="BY1437" i="5" s="1"/>
  <c r="BY1438" i="5" s="1"/>
  <c r="CG1403" i="5"/>
  <c r="BZ436" i="5"/>
  <c r="BZ438" i="5" s="1"/>
  <c r="CH5" i="5"/>
  <c r="CH5" i="2"/>
  <c r="CF1486" i="5"/>
  <c r="CF1487" i="5"/>
  <c r="AY340" i="5"/>
  <c r="CB920" i="5"/>
  <c r="CB914" i="5"/>
  <c r="BW505" i="5"/>
  <c r="BW508" i="5" s="1"/>
  <c r="CE1227" i="5"/>
  <c r="CE1228" i="5" s="1"/>
  <c r="CD810" i="5"/>
  <c r="CD803" i="5" s="1"/>
  <c r="BZ472" i="5"/>
  <c r="BZ473" i="5"/>
  <c r="CG1535" i="5"/>
  <c r="CH1" i="5"/>
  <c r="CH1" i="2"/>
  <c r="CF1226" i="5"/>
  <c r="CF1223" i="5"/>
  <c r="CI2" i="5"/>
  <c r="CJ2" i="1"/>
  <c r="CI5" i="1"/>
  <c r="CI1" i="1"/>
  <c r="CI3" i="1"/>
  <c r="CI2" i="2"/>
  <c r="CI6" i="1"/>
  <c r="CF1568" i="5"/>
  <c r="AN427" i="5"/>
  <c r="AM432" i="5"/>
  <c r="BO1382" i="5"/>
  <c r="BO1396" i="5" s="1"/>
  <c r="AM2246" i="5"/>
  <c r="BY494" i="5"/>
  <c r="BY496" i="5" s="1"/>
  <c r="CB66" i="1"/>
  <c r="CC64" i="1"/>
  <c r="BU950" i="5"/>
  <c r="BV947" i="5" s="1"/>
  <c r="BU952" i="5"/>
  <c r="CE2112" i="5"/>
  <c r="CD2113" i="5"/>
  <c r="BZ674" i="5"/>
  <c r="CG1044" i="5"/>
  <c r="CG1052" i="5"/>
  <c r="AV2127" i="5"/>
  <c r="CG1277" i="5"/>
  <c r="CF767" i="5"/>
  <c r="CF1543" i="5"/>
  <c r="BX2099" i="5"/>
  <c r="BY2097" i="5"/>
  <c r="CF315" i="5"/>
  <c r="CE919" i="5"/>
  <c r="CE916" i="5"/>
  <c r="CE923" i="5"/>
  <c r="AN837" i="5"/>
  <c r="AM842" i="5"/>
  <c r="CE47" i="1"/>
  <c r="CD48" i="1"/>
  <c r="CD53" i="1" s="1"/>
  <c r="AZ334" i="5"/>
  <c r="BZ388" i="5"/>
  <c r="BY653" i="5"/>
  <c r="BZ650" i="5"/>
  <c r="BZ654" i="5" a="1"/>
  <c r="BZ654" i="5" s="1"/>
  <c r="CH8" i="5"/>
  <c r="CH8" i="2"/>
  <c r="CH9" i="1"/>
  <c r="CH9" i="5" s="1"/>
  <c r="CI8" i="1"/>
  <c r="BE973" i="5"/>
  <c r="CG2098" i="5"/>
  <c r="CD357" i="5"/>
  <c r="CF2081" i="5"/>
  <c r="BM359" i="5"/>
  <c r="AM2195" i="5"/>
  <c r="CF202" i="5"/>
  <c r="CC920" i="5"/>
  <c r="CC914" i="5"/>
  <c r="BQ1373" i="5"/>
  <c r="CE295" i="5"/>
  <c r="CE292" i="5"/>
  <c r="CF212" i="5"/>
  <c r="CF1051" i="5"/>
  <c r="AV895" i="5"/>
  <c r="AV899" i="5"/>
  <c r="CA380" i="5"/>
  <c r="CF741" i="5"/>
  <c r="CG739" i="5"/>
  <c r="CG1867" i="5" a="1"/>
  <c r="CG1867" i="5" s="1"/>
  <c r="BY412" i="5"/>
  <c r="BP1388" i="5"/>
  <c r="BP1378" i="5"/>
  <c r="BZ1276" i="5"/>
  <c r="BY1278" i="5"/>
  <c r="CF565" i="5"/>
  <c r="CF568" i="5" s="1"/>
  <c r="CE569" i="5"/>
  <c r="BF969" i="5"/>
  <c r="BF966" i="5"/>
  <c r="BY444" i="5"/>
  <c r="BZ442" i="5"/>
  <c r="CF284" i="5"/>
  <c r="CF291" i="5"/>
  <c r="CE806" i="5"/>
  <c r="CE809" i="5"/>
  <c r="CC553" i="5"/>
  <c r="CF1258" i="5"/>
  <c r="AM824" i="5"/>
  <c r="BE994" i="5"/>
  <c r="BU1026" i="5"/>
  <c r="BV1022" i="5" s="1"/>
  <c r="BU1028" i="5"/>
  <c r="CC804" i="5"/>
  <c r="CG1262" i="5"/>
  <c r="CE539" i="5"/>
  <c r="CE543" i="5" s="1"/>
  <c r="CD548" i="5"/>
  <c r="CF1263" i="5"/>
  <c r="BQ1386" i="5"/>
  <c r="BE989" i="5"/>
  <c r="AM934" i="5"/>
  <c r="AN932" i="5" s="1"/>
  <c r="CF1403" i="5"/>
  <c r="BU1046" i="5"/>
  <c r="BV1042" i="5" s="1"/>
  <c r="BU1048" i="5"/>
  <c r="CF288" i="5"/>
  <c r="CF450" i="5"/>
  <c r="CD924" i="5"/>
  <c r="CD913" i="5" s="1"/>
  <c r="BY2180" i="5"/>
  <c r="BZ2175" i="5"/>
  <c r="BZ2178" i="5" s="1"/>
  <c r="CF1237" i="5"/>
  <c r="BQ1397" i="5"/>
  <c r="BF986" i="5"/>
  <c r="BF983" i="5"/>
  <c r="CF1451" i="5"/>
  <c r="CF1452" i="5"/>
  <c r="BZ485" i="5"/>
  <c r="BZ486" i="5" s="1"/>
  <c r="CG1839" i="5" a="1"/>
  <c r="CG1839" i="5" s="1"/>
  <c r="CG1663" i="5" a="1"/>
  <c r="CG1663" i="5" s="1"/>
  <c r="CG1654" i="5" a="1"/>
  <c r="CG1654" i="5" s="1"/>
  <c r="CG1642" i="5" a="1"/>
  <c r="CG1642" i="5" s="1"/>
  <c r="CG1594" i="5" a="1"/>
  <c r="CG1594" i="5" s="1"/>
  <c r="CG1580" i="5" a="1"/>
  <c r="CG1580" i="5" s="1"/>
  <c r="CG1581" i="5" s="1"/>
  <c r="CG1597" i="5" a="1"/>
  <c r="CG1597" i="5" s="1"/>
  <c r="CG1584" i="5" a="1"/>
  <c r="CG1584" i="5" s="1"/>
  <c r="CG1788" i="5" a="1"/>
  <c r="CG1788" i="5" s="1"/>
  <c r="CG1507" i="5" a="1"/>
  <c r="CG1507" i="5" s="1"/>
  <c r="CG1499" i="5" a="1"/>
  <c r="CG1499" i="5" s="1"/>
  <c r="CG1500" i="5" s="1"/>
  <c r="CG1592" i="5" a="1"/>
  <c r="CG1592" i="5" s="1"/>
  <c r="CG1593" i="5" s="1"/>
  <c r="CG1208" i="5" a="1"/>
  <c r="CG1208" i="5" s="1"/>
  <c r="CG1219" i="5" a="1"/>
  <c r="CG1219" i="5" s="1"/>
  <c r="CG1212" i="5" a="1"/>
  <c r="CG1212" i="5" s="1"/>
  <c r="CG911" i="5" a="1"/>
  <c r="CG911" i="5" s="1"/>
  <c r="CG801" i="5" a="1"/>
  <c r="CG801" i="5" s="1"/>
  <c r="CG635" i="5" a="1"/>
  <c r="CG635" i="5" s="1"/>
  <c r="CG620" i="5" a="1"/>
  <c r="CG620" i="5" s="1"/>
  <c r="CG591" i="5" a="1"/>
  <c r="CG591" i="5" s="1"/>
  <c r="CG621" i="5" a="1"/>
  <c r="CG621" i="5" s="1"/>
  <c r="CG610" i="5" a="1"/>
  <c r="CG610" i="5" s="1"/>
  <c r="CG661" i="5" a="1"/>
  <c r="CG661" i="5" s="1"/>
  <c r="CG611" i="5" a="1"/>
  <c r="CG611" i="5" s="1"/>
  <c r="CG595" i="5" a="1"/>
  <c r="CG595" i="5" s="1"/>
  <c r="CG628" i="5" a="1"/>
  <c r="CG628" i="5" s="1"/>
  <c r="CG629" i="5" s="1"/>
  <c r="CG612" i="5" a="1"/>
  <c r="CG612" i="5" s="1"/>
  <c r="CG616" i="5" a="1"/>
  <c r="CG616" i="5" s="1"/>
  <c r="CG603" i="5" a="1"/>
  <c r="CG603" i="5" s="1"/>
  <c r="CG604" i="5" a="1"/>
  <c r="CG604" i="5" s="1"/>
  <c r="CG605" i="5" a="1"/>
  <c r="CG605" i="5" s="1"/>
  <c r="CG652" i="5" a="1"/>
  <c r="CG652" i="5" s="1"/>
  <c r="CG587" i="5" a="1"/>
  <c r="CG587" i="5" s="1"/>
  <c r="CG532" i="5"/>
  <c r="CG491" i="5" a="1"/>
  <c r="CG491" i="5" s="1"/>
  <c r="CG544" i="5"/>
  <c r="CG449" i="5" a="1"/>
  <c r="CG449" i="5" s="1"/>
  <c r="CG454" i="5" a="1"/>
  <c r="CG454" i="5" s="1"/>
  <c r="CG409" i="5" a="1"/>
  <c r="CG409" i="5" s="1"/>
  <c r="CG395" i="5" a="1"/>
  <c r="CG395" i="5" s="1"/>
  <c r="CG402" i="5" a="1"/>
  <c r="CG402" i="5" s="1"/>
  <c r="CG387" i="5" a="1"/>
  <c r="CG387" i="5" s="1"/>
  <c r="CG366" i="5" a="1"/>
  <c r="CG366" i="5" s="1"/>
  <c r="CG373" i="5" a="1"/>
  <c r="CG373" i="5" s="1"/>
  <c r="CG379" i="5" a="1"/>
  <c r="CG379" i="5" s="1"/>
  <c r="CG347" i="5" a="1"/>
  <c r="CG347" i="5" s="1"/>
  <c r="CG417" i="5" a="1"/>
  <c r="CG417" i="5" s="1"/>
  <c r="CG191" i="5" a="1"/>
  <c r="CG191" i="5" s="1"/>
  <c r="CG177" i="5" a="1"/>
  <c r="CG177" i="5" s="1"/>
  <c r="CG180" i="5" a="1"/>
  <c r="CG180" i="5" s="1"/>
  <c r="CG187" i="5" a="1"/>
  <c r="CG187" i="5" s="1"/>
  <c r="CG211" i="5" a="1"/>
  <c r="CG211" i="5" s="1"/>
  <c r="CG201" i="5" a="1"/>
  <c r="CG201" i="5" s="1"/>
  <c r="CG195" i="5" a="1"/>
  <c r="CG195" i="5" s="1"/>
  <c r="CG210" i="5" a="1"/>
  <c r="CG210" i="5" s="1"/>
  <c r="CG200" i="5" a="1"/>
  <c r="CG200" i="5" s="1"/>
  <c r="CG167" i="5" a="1"/>
  <c r="CG167" i="5" s="1"/>
  <c r="CG168" i="5" s="1"/>
  <c r="CG174" i="5" a="1"/>
  <c r="CG174" i="5" s="1"/>
  <c r="CG163" i="5" a="1"/>
  <c r="CG163" i="5" s="1"/>
  <c r="CG171" i="5" a="1"/>
  <c r="CG171" i="5" s="1"/>
  <c r="CG109" i="5" a="1"/>
  <c r="CG109" i="5" s="1"/>
  <c r="CG110" i="5" a="1"/>
  <c r="CG110" i="5" s="1"/>
  <c r="CG108" i="5" s="1" a="1"/>
  <c r="CG108" i="5" s="1"/>
  <c r="CG111" i="5" a="1"/>
  <c r="CG111" i="5" s="1"/>
  <c r="CG115" i="5" a="1"/>
  <c r="CG115" i="5" s="1"/>
  <c r="CG116" i="5" a="1"/>
  <c r="CG116" i="5" s="1"/>
  <c r="CG114" i="5" s="1" a="1"/>
  <c r="CG114" i="5" s="1"/>
  <c r="CG155" i="5" a="1"/>
  <c r="CG155" i="5" s="1"/>
  <c r="CG151" i="5" a="1"/>
  <c r="CG151" i="5" s="1"/>
  <c r="CG117" i="5" a="1"/>
  <c r="CG117" i="5" s="1"/>
  <c r="BZ367" i="5"/>
  <c r="CF492" i="5"/>
  <c r="CF1245" i="5"/>
  <c r="BY2212" i="5"/>
  <c r="BY2215" i="5" s="1"/>
  <c r="BX2217" i="5"/>
  <c r="AR636" i="5"/>
  <c r="BV512" i="5"/>
  <c r="BV515" i="5" s="1"/>
  <c r="BU519" i="5"/>
  <c r="CG416" i="5"/>
  <c r="CF1460" i="5"/>
  <c r="CF1461" i="5"/>
  <c r="BZ405" i="5"/>
  <c r="CG4" i="5"/>
  <c r="CG4" i="2"/>
  <c r="BY369" i="5"/>
  <c r="CF541" i="5"/>
  <c r="CF552" i="5" s="1"/>
  <c r="CF542" i="5"/>
  <c r="AV882" i="5"/>
  <c r="AM2161" i="5"/>
  <c r="AN659" i="5"/>
  <c r="AM664" i="5"/>
  <c r="AM666" i="5"/>
  <c r="CD774" i="5"/>
  <c r="CE751" i="5" s="1"/>
  <c r="BZ1291" i="5"/>
  <c r="BY1293" i="5"/>
  <c r="CH1638" i="5"/>
  <c r="CH1639" i="5" s="1"/>
  <c r="CH1534" i="5"/>
  <c r="CH1417" i="5"/>
  <c r="CH1418" i="5" s="1"/>
  <c r="CH1420" i="5" s="1"/>
  <c r="CH1234" i="5"/>
  <c r="CH1235" i="5" s="1"/>
  <c r="CH1252" i="5"/>
  <c r="CH1427" i="5"/>
  <c r="CH1428" i="5" s="1"/>
  <c r="CH1430" i="5" s="1"/>
  <c r="CH764" i="5"/>
  <c r="CH756" i="5"/>
  <c r="CH757" i="5"/>
  <c r="CH758" i="5"/>
  <c r="CH759" i="5"/>
  <c r="CH760" i="5"/>
  <c r="CH761" i="5"/>
  <c r="CH762" i="5"/>
  <c r="CH763" i="5"/>
  <c r="CH184" i="5"/>
  <c r="CH134" i="5"/>
  <c r="CH135" i="5" s="1"/>
  <c r="CH139" i="5"/>
  <c r="CH140" i="5" s="1"/>
  <c r="CI144" i="5"/>
  <c r="CI145" i="5" s="1"/>
  <c r="CH122" i="5"/>
  <c r="CH123" i="5" s="1"/>
  <c r="CH148" i="5"/>
  <c r="CH1045" i="5"/>
  <c r="CH1285" i="5"/>
  <c r="CH1288" i="5" s="1"/>
  <c r="CH2091" i="5"/>
  <c r="CH2094" i="5" s="1"/>
  <c r="CH1270" i="5"/>
  <c r="CH1273" i="5" s="1"/>
  <c r="BL1013" i="5"/>
  <c r="CE1220" i="5"/>
  <c r="CE1263" i="5"/>
  <c r="CF528" i="5"/>
  <c r="CF530" i="5" s="1"/>
  <c r="CG526" i="5" s="1"/>
  <c r="CF529" i="5"/>
  <c r="BR1395" i="5"/>
  <c r="BR1397" i="5" s="1"/>
  <c r="BR1366" i="5"/>
  <c r="BR1386" i="5" s="1"/>
  <c r="BR1390" i="5" s="1"/>
  <c r="CF772" i="5"/>
  <c r="CE774" i="5"/>
  <c r="CF751" i="5" s="1"/>
  <c r="CF752" i="5" s="1"/>
  <c r="CG1243" i="5"/>
  <c r="CG1240" i="5"/>
  <c r="CG1244" i="5" s="1"/>
  <c r="CH6" i="1"/>
  <c r="BM1004" i="5"/>
  <c r="BM1006" i="5" s="1"/>
  <c r="BN1002" i="5" s="1"/>
  <c r="BL1011" i="5"/>
  <c r="CG1172" i="5" a="1"/>
  <c r="CH1879" i="5" a="1"/>
  <c r="CG1213" i="5" a="1"/>
  <c r="CG394" i="5"/>
  <c r="CA403" i="5" a="1"/>
  <c r="CH1634" i="5"/>
  <c r="CH1572" i="5"/>
  <c r="CH1660" i="5"/>
  <c r="CH1860" i="5"/>
  <c r="CH465" i="5"/>
  <c r="CH1849" i="5"/>
  <c r="CH463" i="5"/>
  <c r="CH159" i="5"/>
  <c r="CH69" i="5"/>
  <c r="CH126" i="5"/>
  <c r="CH277" i="5"/>
  <c r="CH220" i="5"/>
  <c r="CH224" i="5" s="1" a="1"/>
  <c r="CH247" i="5"/>
  <c r="CH243" i="5"/>
  <c r="CH268" i="5"/>
  <c r="CH256" i="5"/>
  <c r="CH228" i="5"/>
  <c r="CH252" i="5"/>
  <c r="CH264" i="5"/>
  <c r="CH273" i="5"/>
  <c r="CH280" i="5"/>
  <c r="CH260" i="5"/>
  <c r="CH300" i="5"/>
  <c r="CH348" i="5"/>
  <c r="CH326" i="5"/>
  <c r="CH321" i="5"/>
  <c r="CH325" i="5"/>
  <c r="CH322" i="5"/>
  <c r="CH573" i="5"/>
  <c r="CH547" i="5"/>
  <c r="CH577" i="5"/>
  <c r="CH572" i="5"/>
  <c r="CH896" i="5"/>
  <c r="CH1063" i="5"/>
  <c r="CH1064" i="5" s="1" a="1"/>
  <c r="CH1081" i="5"/>
  <c r="CH1082" i="5" s="1" a="1"/>
  <c r="CH1077" i="5"/>
  <c r="CH1076" i="5"/>
  <c r="CH1072" i="5"/>
  <c r="CH1073" i="5" s="1" a="1"/>
  <c r="CH1153" i="5"/>
  <c r="CH1154" i="5" s="1" a="1"/>
  <c r="CH1174" i="5"/>
  <c r="CH1173" i="5" s="1" a="1"/>
  <c r="CH1185" i="5"/>
  <c r="CH1181" i="5"/>
  <c r="CH1177" i="5"/>
  <c r="CH1456" i="5"/>
  <c r="CH1471" i="5"/>
  <c r="CH1472" i="5"/>
  <c r="CH1482" i="5"/>
  <c r="CH1447" i="5"/>
  <c r="CH1519" i="5"/>
  <c r="CH1520" i="5" s="1" a="1"/>
  <c r="CH1539" i="5"/>
  <c r="CH1511" i="5"/>
  <c r="CH1512" i="5" s="1" a="1"/>
  <c r="CH1531" i="5"/>
  <c r="CH1564" i="5"/>
  <c r="CH1552" i="5"/>
  <c r="CH1645" i="5"/>
  <c r="CH1631" i="5"/>
  <c r="CH1557" i="5"/>
  <c r="CH1657" i="5"/>
  <c r="CH1698" i="5"/>
  <c r="CH1648" i="5"/>
  <c r="CH1857" i="5"/>
  <c r="CH314" i="5" a="1"/>
  <c r="CH1873" i="5"/>
  <c r="CH1870" i="5"/>
  <c r="CG800" i="5" a="1"/>
  <c r="CG192" i="5" a="1"/>
  <c r="CG351" i="5"/>
  <c r="CG1201" i="5" a="1"/>
  <c r="CG1078" i="5" a="1"/>
  <c r="CG1202" i="5" a="1"/>
  <c r="CG1928" i="5"/>
  <c r="AI1808" i="5" a="1"/>
  <c r="CA2022" i="5" a="1"/>
  <c r="CG188" i="5" a="1"/>
  <c r="CH746" i="5"/>
  <c r="CH2111" i="5" a="1"/>
  <c r="CE352" i="5"/>
  <c r="CE1414" i="5"/>
  <c r="CG592" i="5"/>
  <c r="CG216" i="5" a="1"/>
  <c r="CG1423" i="5"/>
  <c r="CA410" i="5" a="1"/>
  <c r="CG622" i="5" a="1"/>
  <c r="CG206" i="5" a="1"/>
  <c r="CG1355" i="5"/>
  <c r="CH1893" i="5"/>
  <c r="BV2026" i="5" a="1"/>
  <c r="AV2125" i="5" a="1"/>
  <c r="CG1598" i="5" a="1"/>
  <c r="CG455" i="5"/>
  <c r="CG196" i="5"/>
  <c r="CG1846" i="5" a="1"/>
  <c r="CG490" i="5"/>
  <c r="BD1980" i="5" a="1"/>
  <c r="CH1911" i="5"/>
  <c r="CG332" i="5" a="1"/>
  <c r="CF580" i="5" a="1"/>
  <c r="CF588" i="5" a="1"/>
  <c r="CG1585" i="5" a="1"/>
  <c r="CG215" i="5" a="1"/>
  <c r="CG448" i="5"/>
  <c r="CG910" i="5" a="1"/>
  <c r="O1397" i="5"/>
  <c r="CG1789" i="5" a="1"/>
  <c r="CG205" i="5" a="1"/>
  <c r="BV1843" i="5" a="1"/>
  <c r="CG331" i="5" a="1"/>
  <c r="CG1508" i="5" a="1"/>
  <c r="CG596" i="5"/>
  <c r="CG378" i="5"/>
  <c r="CG372" i="5"/>
  <c r="CF606" i="5" a="1"/>
  <c r="CG1178" i="5" a="1"/>
  <c r="CI2107" i="5"/>
  <c r="CI750" i="5" a="1"/>
  <c r="CG353" i="5"/>
  <c r="CH2079" i="5" a="1"/>
  <c r="CG1182" i="5" a="1"/>
  <c r="O1386" i="5"/>
  <c r="CF1515" i="5"/>
  <c r="CG1209" i="5" a="1"/>
  <c r="CG617" i="5" a="1"/>
  <c r="CG386" i="5"/>
  <c r="CG1186" i="5" a="1"/>
  <c r="CG365" i="5"/>
  <c r="CH232" i="5" a="1"/>
  <c r="CF1203" i="5" l="1"/>
  <c r="CF1205" i="5" s="1"/>
  <c r="CH232" i="5"/>
  <c r="CG1186" i="5"/>
  <c r="CG617" i="5"/>
  <c r="CG1209" i="5"/>
  <c r="CG1182" i="5"/>
  <c r="CH2079" i="5"/>
  <c r="CI750" i="5"/>
  <c r="CI2116" i="5"/>
  <c r="CG1178" i="5"/>
  <c r="CF606" i="5"/>
  <c r="CG374" i="5"/>
  <c r="CG1508" i="5"/>
  <c r="CG331" i="5"/>
  <c r="BV1843" i="5"/>
  <c r="CG205" i="5"/>
  <c r="CG1789" i="5"/>
  <c r="CG910" i="5"/>
  <c r="CG215" i="5"/>
  <c r="CG1585" i="5"/>
  <c r="CF588" i="5"/>
  <c r="CF580" i="5"/>
  <c r="CG332" i="5"/>
  <c r="BD1980" i="5"/>
  <c r="CG1846" i="5"/>
  <c r="CG1598" i="5"/>
  <c r="AV2125" i="5"/>
  <c r="BV2026" i="5"/>
  <c r="CG206" i="5"/>
  <c r="CG622" i="5"/>
  <c r="CA410" i="5"/>
  <c r="CG216" i="5"/>
  <c r="CF354" i="5"/>
  <c r="CH2111" i="5"/>
  <c r="CH755" i="5"/>
  <c r="CG188" i="5"/>
  <c r="CA2022" i="5"/>
  <c r="AI1808" i="5"/>
  <c r="CG1202" i="5"/>
  <c r="CG1078" i="5"/>
  <c r="CG1201" i="5"/>
  <c r="CG1203" i="5" s="1"/>
  <c r="CG1205" i="5" s="1"/>
  <c r="CG192" i="5"/>
  <c r="CG800" i="5"/>
  <c r="CH314" i="5"/>
  <c r="CH1558" i="5"/>
  <c r="CH1553" i="5"/>
  <c r="CH1567" i="5"/>
  <c r="CH1512" i="5"/>
  <c r="CH1542" i="5"/>
  <c r="CH1520" i="5"/>
  <c r="CH1450" i="5"/>
  <c r="CH1485" i="5"/>
  <c r="CH1475" i="5"/>
  <c r="CH1459" i="5"/>
  <c r="CH1173" i="5"/>
  <c r="CH1154" i="5"/>
  <c r="CH1073" i="5"/>
  <c r="CH1082" i="5"/>
  <c r="CH1064" i="5"/>
  <c r="CH578" i="5"/>
  <c r="CH574" i="5"/>
  <c r="CH327" i="5"/>
  <c r="CH269" i="5"/>
  <c r="CH283" i="5"/>
  <c r="CH274" i="5"/>
  <c r="CH287" i="5"/>
  <c r="CH261" i="5"/>
  <c r="CH257" i="5"/>
  <c r="CH265" i="5"/>
  <c r="CH248" i="5"/>
  <c r="CH224" i="5"/>
  <c r="CH288" i="5"/>
  <c r="CH129" i="5"/>
  <c r="CH160" i="5"/>
  <c r="CH470" i="5"/>
  <c r="CH471" i="5"/>
  <c r="CH1573" i="5"/>
  <c r="CA403" i="5"/>
  <c r="CG1213" i="5"/>
  <c r="CH1879" i="5"/>
  <c r="CG1172" i="5"/>
  <c r="BN1008" i="5"/>
  <c r="BN1005" i="5"/>
  <c r="CG1226" i="5"/>
  <c r="CG1223" i="5"/>
  <c r="BE992" i="5"/>
  <c r="BF989" i="5"/>
  <c r="CE810" i="5"/>
  <c r="CE803" i="5" s="1"/>
  <c r="BZ653" i="5"/>
  <c r="CA650" i="5"/>
  <c r="BZ651" i="5"/>
  <c r="BZ655" i="5" s="1"/>
  <c r="CA654" i="5" a="1"/>
  <c r="CA654" i="5" s="1"/>
  <c r="CI5" i="2"/>
  <c r="CI5" i="5"/>
  <c r="BX505" i="5"/>
  <c r="BX508" i="5" s="1"/>
  <c r="BX518" i="5" s="1"/>
  <c r="BS1387" i="5"/>
  <c r="BS1370" i="5"/>
  <c r="CG284" i="5"/>
  <c r="CG291" i="5"/>
  <c r="CF916" i="5"/>
  <c r="CF919" i="5"/>
  <c r="CF923" i="5"/>
  <c r="AV883" i="5"/>
  <c r="AW881" i="5" s="1"/>
  <c r="AW885" i="5" s="1"/>
  <c r="BZ2212" i="5"/>
  <c r="BZ2215" i="5" s="1"/>
  <c r="BY2217" i="5"/>
  <c r="BQ1390" i="5"/>
  <c r="BY651" i="5"/>
  <c r="BZ2097" i="5"/>
  <c r="BY2099" i="5"/>
  <c r="CK2" i="1"/>
  <c r="CJ5" i="1"/>
  <c r="CJ1" i="1"/>
  <c r="CJ3" i="1"/>
  <c r="CJ2" i="2"/>
  <c r="CJ6" i="1"/>
  <c r="CJ2" i="5"/>
  <c r="BT1362" i="5"/>
  <c r="BT1368" i="5"/>
  <c r="BU1365" i="5" s="1"/>
  <c r="BT1367" i="5"/>
  <c r="CI1402" i="5"/>
  <c r="CJ1401" i="5"/>
  <c r="CI1400" i="5"/>
  <c r="CG2081" i="5"/>
  <c r="CH1261" i="5"/>
  <c r="CH1255" i="5"/>
  <c r="CH1262" i="5" s="1"/>
  <c r="BF994" i="5"/>
  <c r="CF295" i="5"/>
  <c r="CF292" i="5"/>
  <c r="BZ494" i="5"/>
  <c r="BZ496" i="5" s="1"/>
  <c r="CI1638" i="5"/>
  <c r="CI1639" i="5" s="1"/>
  <c r="CI1534" i="5"/>
  <c r="CI1417" i="5"/>
  <c r="CI1418" i="5" s="1"/>
  <c r="CI1420" i="5" s="1"/>
  <c r="CI1427" i="5"/>
  <c r="CI1428" i="5" s="1"/>
  <c r="CI1430" i="5" s="1"/>
  <c r="CI1252" i="5"/>
  <c r="CI1234" i="5"/>
  <c r="CI1235" i="5" s="1"/>
  <c r="CI757" i="5"/>
  <c r="CI758" i="5"/>
  <c r="CI759" i="5"/>
  <c r="CI760" i="5"/>
  <c r="CI761" i="5"/>
  <c r="CI762" i="5"/>
  <c r="CI763" i="5"/>
  <c r="CI764" i="5"/>
  <c r="CI756" i="5"/>
  <c r="CI184" i="5"/>
  <c r="CI134" i="5"/>
  <c r="CI135" i="5" s="1"/>
  <c r="CI139" i="5"/>
  <c r="CI140" i="5" s="1"/>
  <c r="CJ144" i="5"/>
  <c r="CJ145" i="5" s="1"/>
  <c r="CI122" i="5"/>
  <c r="CI123" i="5" s="1"/>
  <c r="CI148" i="5"/>
  <c r="CI1270" i="5"/>
  <c r="CI1273" i="5" s="1"/>
  <c r="CI1045" i="5"/>
  <c r="CI2091" i="5"/>
  <c r="CI2094" i="5" s="1"/>
  <c r="CI1285" i="5"/>
  <c r="CI1288" i="5" s="1"/>
  <c r="CH1243" i="5"/>
  <c r="CH1240" i="5"/>
  <c r="CH1244" i="5" s="1"/>
  <c r="BF984" i="5"/>
  <c r="BG981" i="5" s="1"/>
  <c r="CD553" i="5"/>
  <c r="AM2199" i="5"/>
  <c r="AM2192" i="5" s="1"/>
  <c r="CH1292" i="5"/>
  <c r="BS1395" i="5"/>
  <c r="BS1397" i="5" s="1"/>
  <c r="BS1366" i="5"/>
  <c r="BS1386" i="5" s="1"/>
  <c r="BS1390" i="5" s="1"/>
  <c r="CG1486" i="5"/>
  <c r="CG1487" i="5"/>
  <c r="CE357" i="5"/>
  <c r="CF539" i="5"/>
  <c r="CF543" i="5" s="1"/>
  <c r="CE548" i="5"/>
  <c r="BZ444" i="5"/>
  <c r="CA442" i="5"/>
  <c r="CF1220" i="5"/>
  <c r="BZ398" i="5"/>
  <c r="CA396" i="5"/>
  <c r="CK788" i="5"/>
  <c r="CJ790" i="5"/>
  <c r="CG1452" i="5"/>
  <c r="CG1451" i="5"/>
  <c r="CH1535" i="5"/>
  <c r="CA369" i="5"/>
  <c r="CA367" i="5"/>
  <c r="CG202" i="5"/>
  <c r="CG741" i="5"/>
  <c r="CH739" i="5"/>
  <c r="BN358" i="5"/>
  <c r="BN359" i="5" s="1"/>
  <c r="BM361" i="5"/>
  <c r="CA390" i="5"/>
  <c r="CA388" i="5"/>
  <c r="CH1277" i="5"/>
  <c r="CI1277" i="5" s="1"/>
  <c r="AM2247" i="5"/>
  <c r="AN2245" i="5" s="1"/>
  <c r="CF1228" i="5"/>
  <c r="CG1461" i="5"/>
  <c r="CG1460" i="5"/>
  <c r="BZ369" i="5"/>
  <c r="CG212" i="5"/>
  <c r="BF973" i="5"/>
  <c r="BZ390" i="5"/>
  <c r="AW2124" i="5"/>
  <c r="AV2129" i="5"/>
  <c r="CB68" i="1"/>
  <c r="CG613" i="5"/>
  <c r="CA2175" i="5"/>
  <c r="CA2178" i="5" s="1"/>
  <c r="BZ2180" i="5"/>
  <c r="CB380" i="5"/>
  <c r="CB382" i="5" s="1"/>
  <c r="BA330" i="5"/>
  <c r="AZ335" i="5"/>
  <c r="AZ337" i="5"/>
  <c r="AZ338" i="5"/>
  <c r="AZ341" i="5" s="1"/>
  <c r="BO1381" i="5"/>
  <c r="BO1389" i="5" s="1"/>
  <c r="CG130" i="5"/>
  <c r="CG1543" i="5"/>
  <c r="AN662" i="5"/>
  <c r="CH6" i="2"/>
  <c r="CH6" i="5"/>
  <c r="CH989" i="5" s="1"/>
  <c r="CH1044" i="5"/>
  <c r="CH1052" i="5"/>
  <c r="CG450" i="5"/>
  <c r="BV1026" i="5"/>
  <c r="BW1022" i="5" s="1"/>
  <c r="BV1028" i="5"/>
  <c r="BF967" i="5"/>
  <c r="BG964" i="5" s="1"/>
  <c r="CA382" i="5"/>
  <c r="CH416" i="5"/>
  <c r="BM1013" i="5"/>
  <c r="BZ412" i="5"/>
  <c r="CG1237" i="5"/>
  <c r="CG541" i="5"/>
  <c r="CG552" i="5" s="1"/>
  <c r="CG542" i="5"/>
  <c r="CD920" i="5"/>
  <c r="CD914" i="5"/>
  <c r="CF47" i="1"/>
  <c r="CE48" i="1"/>
  <c r="CE53" i="1" s="1"/>
  <c r="CG1051" i="5"/>
  <c r="BN1004" i="5"/>
  <c r="BN1006" i="5" s="1"/>
  <c r="BO1002" i="5" s="1"/>
  <c r="BM1011" i="5"/>
  <c r="CG1245" i="5"/>
  <c r="CA1291" i="5"/>
  <c r="BZ1293" i="5"/>
  <c r="CG492" i="5"/>
  <c r="CG565" i="5"/>
  <c r="CG568" i="5" s="1"/>
  <c r="CF569" i="5"/>
  <c r="AV897" i="5"/>
  <c r="AW894" i="5" s="1"/>
  <c r="CH2098" i="5"/>
  <c r="CA674" i="5"/>
  <c r="CG1476" i="5"/>
  <c r="CG1477" i="5"/>
  <c r="CE752" i="5"/>
  <c r="CG528" i="5"/>
  <c r="CG529" i="5"/>
  <c r="AM828" i="5"/>
  <c r="AM821" i="5" s="1"/>
  <c r="CA436" i="5"/>
  <c r="CA438" i="5" s="1"/>
  <c r="CG1258" i="5"/>
  <c r="CG767" i="5"/>
  <c r="CG772" i="5"/>
  <c r="CI9" i="1"/>
  <c r="CI9" i="5" s="1"/>
  <c r="CJ8" i="1"/>
  <c r="CI8" i="2"/>
  <c r="CI8" i="5"/>
  <c r="CF2112" i="5"/>
  <c r="CE2113" i="5"/>
  <c r="CI6" i="2"/>
  <c r="CI6" i="5"/>
  <c r="CA472" i="5"/>
  <c r="CA473" i="5"/>
  <c r="CG1263" i="5"/>
  <c r="CG1568" i="5"/>
  <c r="BW512" i="5"/>
  <c r="BW515" i="5" s="1"/>
  <c r="BV519" i="5"/>
  <c r="BV1046" i="5"/>
  <c r="BW1042" i="5" s="1"/>
  <c r="BV1048" i="5"/>
  <c r="CA1276" i="5"/>
  <c r="BZ1278" i="5"/>
  <c r="CE296" i="5"/>
  <c r="CH1867" i="5" a="1"/>
  <c r="CH1867" i="5" s="1"/>
  <c r="CE924" i="5"/>
  <c r="CE913" i="5" s="1"/>
  <c r="CD804" i="5"/>
  <c r="CH4" i="2"/>
  <c r="CH4" i="5"/>
  <c r="BV950" i="5"/>
  <c r="BW947" i="5" s="1"/>
  <c r="BV952" i="5"/>
  <c r="CI3" i="2"/>
  <c r="CI3" i="5"/>
  <c r="CI4" i="1"/>
  <c r="CF1227" i="5"/>
  <c r="CG1227" i="5" s="1"/>
  <c r="CA1441" i="5"/>
  <c r="BZ1442" i="5"/>
  <c r="BZ1437" i="5" s="1"/>
  <c r="BZ1438" i="5" s="1"/>
  <c r="CH1839" i="5" a="1"/>
  <c r="CH1839" i="5" s="1"/>
  <c r="CH1663" i="5" a="1"/>
  <c r="CH1663" i="5" s="1"/>
  <c r="CH1654" i="5" a="1"/>
  <c r="CH1654" i="5" s="1"/>
  <c r="CH1642" i="5" a="1"/>
  <c r="CH1642" i="5" s="1"/>
  <c r="CH1597" i="5" a="1"/>
  <c r="CH1597" i="5" s="1"/>
  <c r="CH1584" i="5" a="1"/>
  <c r="CH1584" i="5" s="1"/>
  <c r="CH1788" i="5" a="1"/>
  <c r="CH1788" i="5" s="1"/>
  <c r="CH1594" i="5" a="1"/>
  <c r="CH1594" i="5" s="1"/>
  <c r="CH1592" i="5" a="1"/>
  <c r="CH1592" i="5" s="1"/>
  <c r="CH1593" i="5" s="1"/>
  <c r="CH1580" i="5" a="1"/>
  <c r="CH1580" i="5" s="1"/>
  <c r="CH1581" i="5" s="1"/>
  <c r="CH1499" i="5" a="1"/>
  <c r="CH1499" i="5" s="1"/>
  <c r="CH1500" i="5" s="1"/>
  <c r="CH1507" i="5" a="1"/>
  <c r="CH1507" i="5" s="1"/>
  <c r="CH1208" i="5" a="1"/>
  <c r="CH1208" i="5" s="1"/>
  <c r="CH1219" i="5" a="1"/>
  <c r="CH1219" i="5" s="1"/>
  <c r="CH1212" i="5" a="1"/>
  <c r="CH1212" i="5" s="1"/>
  <c r="CH911" i="5" a="1"/>
  <c r="CH911" i="5" s="1"/>
  <c r="CH801" i="5" a="1"/>
  <c r="CH801" i="5" s="1"/>
  <c r="CH635" i="5" a="1"/>
  <c r="CH635" i="5" s="1"/>
  <c r="CH661" i="5" a="1"/>
  <c r="CH661" i="5" s="1"/>
  <c r="CH652" i="5" a="1"/>
  <c r="CH652" i="5" s="1"/>
  <c r="CH621" i="5" a="1"/>
  <c r="CH621" i="5" s="1"/>
  <c r="CH610" i="5" a="1"/>
  <c r="CH610" i="5" s="1"/>
  <c r="CH611" i="5" a="1"/>
  <c r="CH611" i="5" s="1"/>
  <c r="CH595" i="5" a="1"/>
  <c r="CH595" i="5" s="1"/>
  <c r="CH628" i="5" a="1"/>
  <c r="CH628" i="5" s="1"/>
  <c r="CH629" i="5" s="1"/>
  <c r="CH612" i="5" a="1"/>
  <c r="CH612" i="5" s="1"/>
  <c r="CH616" i="5" a="1"/>
  <c r="CH616" i="5" s="1"/>
  <c r="CH603" i="5" a="1"/>
  <c r="CH603" i="5" s="1"/>
  <c r="CH604" i="5" a="1"/>
  <c r="CH604" i="5" s="1"/>
  <c r="CH605" i="5" a="1"/>
  <c r="CH605" i="5" s="1"/>
  <c r="CH532" i="5"/>
  <c r="CH591" i="5" a="1"/>
  <c r="CH591" i="5" s="1"/>
  <c r="CH620" i="5" a="1"/>
  <c r="CH620" i="5" s="1"/>
  <c r="CH491" i="5" a="1"/>
  <c r="CH491" i="5" s="1"/>
  <c r="CH449" i="5" a="1"/>
  <c r="CH449" i="5" s="1"/>
  <c r="CH544" i="5"/>
  <c r="CH454" i="5" a="1"/>
  <c r="CH454" i="5" s="1"/>
  <c r="CH409" i="5" a="1"/>
  <c r="CH409" i="5" s="1"/>
  <c r="CH395" i="5" a="1"/>
  <c r="CH395" i="5" s="1"/>
  <c r="CH402" i="5" a="1"/>
  <c r="CH402" i="5" s="1"/>
  <c r="CH417" i="5" a="1"/>
  <c r="CH417" i="5" s="1"/>
  <c r="CH587" i="5" a="1"/>
  <c r="CH587" i="5" s="1"/>
  <c r="CH366" i="5" a="1"/>
  <c r="CH366" i="5" s="1"/>
  <c r="CH373" i="5" a="1"/>
  <c r="CH373" i="5" s="1"/>
  <c r="CH387" i="5" a="1"/>
  <c r="CH387" i="5" s="1"/>
  <c r="CH379" i="5" a="1"/>
  <c r="CH379" i="5" s="1"/>
  <c r="CH347" i="5" a="1"/>
  <c r="CH347" i="5" s="1"/>
  <c r="CH174" i="5" a="1"/>
  <c r="CH174" i="5" s="1"/>
  <c r="CH171" i="5" a="1"/>
  <c r="CH171" i="5" s="1"/>
  <c r="CH167" i="5" a="1"/>
  <c r="CH167" i="5" s="1"/>
  <c r="CH168" i="5" s="1"/>
  <c r="CH163" i="5" a="1"/>
  <c r="CH163" i="5" s="1"/>
  <c r="CH177" i="5" a="1"/>
  <c r="CH177" i="5" s="1"/>
  <c r="CH187" i="5" a="1"/>
  <c r="CH187" i="5" s="1"/>
  <c r="CH211" i="5" a="1"/>
  <c r="CH211" i="5" s="1"/>
  <c r="CH195" i="5" a="1"/>
  <c r="CH195" i="5" s="1"/>
  <c r="CH210" i="5" a="1"/>
  <c r="CH210" i="5" s="1"/>
  <c r="CH200" i="5" a="1"/>
  <c r="CH200" i="5" s="1"/>
  <c r="CH191" i="5" a="1"/>
  <c r="CH191" i="5" s="1"/>
  <c r="CH180" i="5" a="1"/>
  <c r="CH180" i="5" s="1"/>
  <c r="CH109" i="5" a="1"/>
  <c r="CH109" i="5" s="1"/>
  <c r="CH110" i="5" a="1"/>
  <c r="CH110" i="5" s="1"/>
  <c r="CH108" i="5" s="1" a="1"/>
  <c r="CH108" i="5" s="1"/>
  <c r="CH111" i="5" a="1"/>
  <c r="CH111" i="5" s="1"/>
  <c r="CH201" i="5" a="1"/>
  <c r="CH201" i="5" s="1"/>
  <c r="CH115" i="5" a="1"/>
  <c r="CH115" i="5" s="1"/>
  <c r="CH116" i="5" a="1"/>
  <c r="CH116" i="5" s="1"/>
  <c r="CH114" i="5" s="1" a="1"/>
  <c r="CH114" i="5" s="1"/>
  <c r="CH155" i="5" a="1"/>
  <c r="CH155" i="5" s="1"/>
  <c r="CH151" i="5" a="1"/>
  <c r="CH151" i="5" s="1"/>
  <c r="CH117" i="5" a="1"/>
  <c r="CH117" i="5" s="1"/>
  <c r="CA551" i="5"/>
  <c r="CA554" i="5" s="1"/>
  <c r="BZ556" i="5"/>
  <c r="CA405" i="5"/>
  <c r="CF806" i="5"/>
  <c r="CF809" i="5"/>
  <c r="AM2165" i="5"/>
  <c r="AM2158" i="5" s="1"/>
  <c r="AR637" i="5"/>
  <c r="CA485" i="5"/>
  <c r="CA486" i="5"/>
  <c r="AN936" i="5"/>
  <c r="BP1382" i="5"/>
  <c r="BP1396" i="5" s="1"/>
  <c r="BQ1376" i="5"/>
  <c r="BR1373" i="5" s="1"/>
  <c r="BQ1375" i="5"/>
  <c r="BQ1374" i="5"/>
  <c r="CC66" i="1"/>
  <c r="CC68" i="1" s="1"/>
  <c r="CD64" i="1"/>
  <c r="CI1" i="5"/>
  <c r="CI1" i="2"/>
  <c r="BW518" i="5"/>
  <c r="CH1403" i="5"/>
  <c r="CF773" i="5"/>
  <c r="AX2001" i="5" a="1"/>
  <c r="CH490" i="5"/>
  <c r="CH205" i="5" a="1"/>
  <c r="CH192" i="5" a="1"/>
  <c r="CH592" i="5"/>
  <c r="CH215" i="5" a="1"/>
  <c r="CH448" i="5"/>
  <c r="CI1849" i="5"/>
  <c r="CI465" i="5"/>
  <c r="CI463" i="5"/>
  <c r="CI1860" i="5"/>
  <c r="CI159" i="5"/>
  <c r="CI1634" i="5"/>
  <c r="CI1572" i="5"/>
  <c r="CI1660" i="5"/>
  <c r="CI69" i="5"/>
  <c r="CI126" i="5"/>
  <c r="CI277" i="5"/>
  <c r="CI220" i="5"/>
  <c r="CI224" i="5" s="1" a="1"/>
  <c r="CI247" i="5"/>
  <c r="CI243" i="5"/>
  <c r="CI268" i="5"/>
  <c r="CI256" i="5"/>
  <c r="CI228" i="5"/>
  <c r="CI252" i="5"/>
  <c r="CI264" i="5"/>
  <c r="CI273" i="5"/>
  <c r="CI280" i="5"/>
  <c r="CI260" i="5"/>
  <c r="CI300" i="5"/>
  <c r="CI348" i="5"/>
  <c r="CI326" i="5"/>
  <c r="CI321" i="5"/>
  <c r="CI325" i="5"/>
  <c r="CI322" i="5"/>
  <c r="CI572" i="5"/>
  <c r="CI573" i="5"/>
  <c r="CI547" i="5"/>
  <c r="CI577" i="5"/>
  <c r="CI896" i="5"/>
  <c r="CI1063" i="5"/>
  <c r="CI1064" i="5" s="1" a="1"/>
  <c r="CI1081" i="5"/>
  <c r="CI1082" i="5" s="1" a="1"/>
  <c r="CI1077" i="5"/>
  <c r="CI1153" i="5"/>
  <c r="CI1154" i="5" s="1" a="1"/>
  <c r="CI1076" i="5"/>
  <c r="CI1072" i="5"/>
  <c r="CI1073" i="5" s="1" a="1"/>
  <c r="CI1174" i="5"/>
  <c r="CI1173" i="5" s="1" a="1"/>
  <c r="CI1185" i="5"/>
  <c r="CI1181" i="5"/>
  <c r="CI1177" i="5"/>
  <c r="CI1447" i="5"/>
  <c r="CI1456" i="5"/>
  <c r="CI1519" i="5"/>
  <c r="CI1520" i="5" s="1" a="1"/>
  <c r="CI1482" i="5"/>
  <c r="CI1539" i="5"/>
  <c r="CI1471" i="5"/>
  <c r="CI1511" i="5"/>
  <c r="CI1512" i="5" s="1" a="1"/>
  <c r="CI1472" i="5"/>
  <c r="CI1531" i="5"/>
  <c r="CI1564" i="5"/>
  <c r="CI1552" i="5"/>
  <c r="CI1631" i="5"/>
  <c r="CI1557" i="5"/>
  <c r="CI1645" i="5"/>
  <c r="CI1657" i="5"/>
  <c r="CI1648" i="5"/>
  <c r="CI1698" i="5"/>
  <c r="CI1857" i="5"/>
  <c r="CH1201" i="5" a="1"/>
  <c r="CI2111" i="5" a="1"/>
  <c r="CH1508" i="5" a="1"/>
  <c r="CH617" i="5" a="1"/>
  <c r="CH606" i="5" a="1"/>
  <c r="CH386" i="5"/>
  <c r="CH1423" i="5"/>
  <c r="CH332" i="5" a="1"/>
  <c r="CG606" i="5" a="1"/>
  <c r="CH394" i="5"/>
  <c r="CH1209" i="5" a="1"/>
  <c r="CH378" i="5"/>
  <c r="CF1414" i="5"/>
  <c r="CF352" i="5"/>
  <c r="AN429" i="5"/>
  <c r="CI2079" i="5" a="1"/>
  <c r="CB2022" i="5" a="1"/>
  <c r="CH331" i="5" a="1"/>
  <c r="CG1515" i="5"/>
  <c r="CG588" i="5" a="1"/>
  <c r="CH1213" i="5" a="1"/>
  <c r="CH800" i="5" a="1"/>
  <c r="CI746" i="5"/>
  <c r="CH353" i="5"/>
  <c r="CI1873" i="5"/>
  <c r="CI1870" i="5"/>
  <c r="CH910" i="5" a="1"/>
  <c r="CH206" i="5" a="1"/>
  <c r="CH1178" i="5" a="1"/>
  <c r="CB403" i="5" a="1"/>
  <c r="CJ2107" i="5"/>
  <c r="CJ750" i="5" a="1"/>
  <c r="CH1182" i="5" a="1"/>
  <c r="CH365" i="5"/>
  <c r="CH1202" i="5" a="1"/>
  <c r="CH196" i="5"/>
  <c r="CH1186" i="5" a="1"/>
  <c r="CH372" i="5"/>
  <c r="CI1879" i="5" a="1"/>
  <c r="CH188" i="5" a="1"/>
  <c r="CG580" i="5" a="1"/>
  <c r="CH596" i="5"/>
  <c r="BW2026" i="5" a="1"/>
  <c r="CH1172" i="5" a="1"/>
  <c r="CI1893" i="5"/>
  <c r="CH351" i="5"/>
  <c r="CI1911" i="5"/>
  <c r="CH1598" i="5" a="1"/>
  <c r="CH622" i="5" a="1"/>
  <c r="CI314" i="5" a="1"/>
  <c r="CH1928" i="5"/>
  <c r="AN852" i="5"/>
  <c r="CH1585" i="5" a="1"/>
  <c r="CH455" i="5"/>
  <c r="CH1355" i="5"/>
  <c r="O1374" i="5"/>
  <c r="CB410" i="5" a="1"/>
  <c r="BW1843" i="5" a="1"/>
  <c r="CH1078" i="5" a="1"/>
  <c r="O1390" i="5"/>
  <c r="AN838" i="5"/>
  <c r="CH1789" i="5" a="1"/>
  <c r="CH216" i="5" a="1"/>
  <c r="CH1846" i="5" a="1"/>
  <c r="O1375" i="5"/>
  <c r="CI232" i="5" a="1"/>
  <c r="CH1245" i="5" l="1"/>
  <c r="CG773" i="5"/>
  <c r="CG530" i="5"/>
  <c r="CH526" i="5" s="1"/>
  <c r="CI2098" i="5"/>
  <c r="CI1292" i="5"/>
  <c r="CI232" i="5"/>
  <c r="CH1846" i="5"/>
  <c r="CH216" i="5"/>
  <c r="CH1789" i="5"/>
  <c r="AN840" i="5"/>
  <c r="CH1078" i="5"/>
  <c r="BW1843" i="5"/>
  <c r="CB410" i="5"/>
  <c r="CH1585" i="5"/>
  <c r="AS853" i="5"/>
  <c r="AN854" i="5"/>
  <c r="CI314" i="5"/>
  <c r="CH622" i="5"/>
  <c r="CH1598" i="5"/>
  <c r="CH1172" i="5"/>
  <c r="BW2026" i="5"/>
  <c r="CG580" i="5"/>
  <c r="CH188" i="5"/>
  <c r="CI1879" i="5"/>
  <c r="CH374" i="5"/>
  <c r="CH1186" i="5"/>
  <c r="CH1202" i="5"/>
  <c r="CH1182" i="5"/>
  <c r="CJ750" i="5"/>
  <c r="CJ2116" i="5"/>
  <c r="CB403" i="5"/>
  <c r="CB405" i="5" s="1"/>
  <c r="CH1178" i="5"/>
  <c r="CH206" i="5"/>
  <c r="CH910" i="5"/>
  <c r="CI755" i="5"/>
  <c r="CH800" i="5"/>
  <c r="CH1213" i="5"/>
  <c r="CG588" i="5"/>
  <c r="CH331" i="5"/>
  <c r="CB2022" i="5"/>
  <c r="CI2079" i="5"/>
  <c r="AN430" i="5"/>
  <c r="CG354" i="5"/>
  <c r="CH1209" i="5"/>
  <c r="CG606" i="5"/>
  <c r="CH332" i="5"/>
  <c r="CH606" i="5"/>
  <c r="CH617" i="5"/>
  <c r="CH1508" i="5"/>
  <c r="CI2111" i="5"/>
  <c r="CH1201" i="5"/>
  <c r="CI1558" i="5"/>
  <c r="CI1553" i="5"/>
  <c r="CI1567" i="5"/>
  <c r="CI1475" i="5"/>
  <c r="CI1512" i="5"/>
  <c r="CI1542" i="5"/>
  <c r="CI1485" i="5"/>
  <c r="CI1520" i="5"/>
  <c r="CI1459" i="5"/>
  <c r="CI1450" i="5"/>
  <c r="CI1173" i="5"/>
  <c r="CI1073" i="5"/>
  <c r="CI1154" i="5"/>
  <c r="CI1082" i="5"/>
  <c r="CI1064" i="5"/>
  <c r="CI578" i="5"/>
  <c r="CI574" i="5"/>
  <c r="CI327" i="5"/>
  <c r="CI315" i="5"/>
  <c r="CI269" i="5"/>
  <c r="CI283" i="5"/>
  <c r="CI274" i="5"/>
  <c r="CI287" i="5"/>
  <c r="CI261" i="5"/>
  <c r="CI257" i="5"/>
  <c r="CI265" i="5"/>
  <c r="CI248" i="5"/>
  <c r="CI224" i="5"/>
  <c r="CI129" i="5"/>
  <c r="CI1573" i="5"/>
  <c r="CI160" i="5"/>
  <c r="CI470" i="5"/>
  <c r="CI471" i="5"/>
  <c r="CH215" i="5"/>
  <c r="CH192" i="5"/>
  <c r="CH205" i="5"/>
  <c r="AX2001" i="5"/>
  <c r="BO1008" i="5"/>
  <c r="BO1005" i="5"/>
  <c r="BN1011" i="5"/>
  <c r="BO1004" i="5"/>
  <c r="BO1006" i="5" s="1"/>
  <c r="BP1002" i="5" s="1"/>
  <c r="BQ1388" i="5"/>
  <c r="BQ1378" i="5"/>
  <c r="CH613" i="5"/>
  <c r="CB1291" i="5"/>
  <c r="CA1293" i="5"/>
  <c r="CI1535" i="5"/>
  <c r="CJ1402" i="5"/>
  <c r="CK1401" i="5"/>
  <c r="CJ1400" i="5"/>
  <c r="CB650" i="5"/>
  <c r="CA651" i="5"/>
  <c r="CA653" i="5"/>
  <c r="CA655" i="5" s="1"/>
  <c r="CB654" i="5" a="1"/>
  <c r="CB654" i="5" s="1"/>
  <c r="CA412" i="5"/>
  <c r="AM822" i="5"/>
  <c r="AN818" i="5" s="1"/>
  <c r="CE553" i="5"/>
  <c r="CI1403" i="5"/>
  <c r="CH1568" i="5"/>
  <c r="BP1381" i="5"/>
  <c r="BP1389" i="5" s="1"/>
  <c r="CH542" i="5"/>
  <c r="CH541" i="5"/>
  <c r="CH552" i="5" s="1"/>
  <c r="CG539" i="5"/>
  <c r="CG543" i="5" s="1"/>
  <c r="CF548" i="5"/>
  <c r="CI1044" i="5"/>
  <c r="CI1052" i="5"/>
  <c r="BT1387" i="5"/>
  <c r="BT1370" i="5"/>
  <c r="CA2212" i="5"/>
  <c r="CA2215" i="5" s="1"/>
  <c r="BZ2217" i="5"/>
  <c r="BY655" i="5"/>
  <c r="CG806" i="5"/>
  <c r="CG809" i="5"/>
  <c r="CA2097" i="5"/>
  <c r="BZ2099" i="5"/>
  <c r="BW950" i="5"/>
  <c r="BX947" i="5" s="1"/>
  <c r="BW952" i="5"/>
  <c r="CB442" i="5"/>
  <c r="CA444" i="5"/>
  <c r="CE920" i="5"/>
  <c r="CE914" i="5"/>
  <c r="CG2112" i="5"/>
  <c r="CF2113" i="5"/>
  <c r="AZ340" i="5"/>
  <c r="BU1368" i="5"/>
  <c r="BV1365" i="5" s="1"/>
  <c r="BU1367" i="5"/>
  <c r="BU1362" i="5"/>
  <c r="AW882" i="5"/>
  <c r="BN1013" i="5"/>
  <c r="CB551" i="5"/>
  <c r="CB554" i="5" s="1"/>
  <c r="CA556" i="5"/>
  <c r="CB472" i="5"/>
  <c r="CH741" i="5"/>
  <c r="CI739" i="5"/>
  <c r="BR1375" i="5"/>
  <c r="BR1376" i="5"/>
  <c r="BS1373" i="5" s="1"/>
  <c r="BR1374" i="5"/>
  <c r="CH450" i="5"/>
  <c r="AN933" i="5"/>
  <c r="CH492" i="5"/>
  <c r="BG969" i="5"/>
  <c r="BG966" i="5"/>
  <c r="CB367" i="5"/>
  <c r="CB369" i="5" s="1"/>
  <c r="CH284" i="5"/>
  <c r="CH291" i="5"/>
  <c r="BA334" i="5"/>
  <c r="CA494" i="5"/>
  <c r="CA496" i="5" s="1"/>
  <c r="BT1395" i="5"/>
  <c r="BT1397" i="5" s="1"/>
  <c r="BT1366" i="5"/>
  <c r="BT1386" i="5" s="1"/>
  <c r="BT1390" i="5" s="1"/>
  <c r="CE804" i="5"/>
  <c r="CF296" i="5"/>
  <c r="CJ1638" i="5"/>
  <c r="CJ1639" i="5" s="1"/>
  <c r="CJ1534" i="5"/>
  <c r="CJ1417" i="5"/>
  <c r="CJ1418" i="5" s="1"/>
  <c r="CJ1420" i="5" s="1"/>
  <c r="CJ1427" i="5"/>
  <c r="CJ1428" i="5" s="1"/>
  <c r="CJ1430" i="5" s="1"/>
  <c r="CJ1252" i="5"/>
  <c r="CJ1234" i="5"/>
  <c r="CJ1235" i="5" s="1"/>
  <c r="CJ757" i="5"/>
  <c r="CJ758" i="5"/>
  <c r="CJ759" i="5"/>
  <c r="CJ760" i="5"/>
  <c r="CJ761" i="5"/>
  <c r="CJ762" i="5"/>
  <c r="CJ763" i="5"/>
  <c r="CJ764" i="5"/>
  <c r="CJ756" i="5"/>
  <c r="CJ184" i="5"/>
  <c r="CJ134" i="5"/>
  <c r="CJ135" i="5" s="1"/>
  <c r="CJ139" i="5"/>
  <c r="CJ140" i="5" s="1"/>
  <c r="CK144" i="5"/>
  <c r="CK145" i="5" s="1"/>
  <c r="CJ122" i="5"/>
  <c r="CJ123" i="5" s="1"/>
  <c r="CJ148" i="5"/>
  <c r="CJ1045" i="5"/>
  <c r="CJ2091" i="5"/>
  <c r="CJ2094" i="5" s="1"/>
  <c r="CJ1285" i="5"/>
  <c r="CJ1288" i="5" s="1"/>
  <c r="CJ1270" i="5"/>
  <c r="CJ1273" i="5" s="1"/>
  <c r="CF924" i="5"/>
  <c r="CF913" i="5" s="1"/>
  <c r="BF992" i="5"/>
  <c r="BG992" i="5"/>
  <c r="CH315" i="5"/>
  <c r="CB485" i="5"/>
  <c r="CB486" i="5" s="1"/>
  <c r="CH529" i="5"/>
  <c r="CH528" i="5"/>
  <c r="CH530" i="5" s="1"/>
  <c r="CI526" i="5" s="1"/>
  <c r="CA1278" i="5"/>
  <c r="CB1276" i="5"/>
  <c r="CI1867" i="5" a="1"/>
  <c r="CI1867" i="5" s="1"/>
  <c r="AN2249" i="5"/>
  <c r="CJ6" i="5"/>
  <c r="CJ6" i="2"/>
  <c r="CH1460" i="5"/>
  <c r="CH1461" i="5"/>
  <c r="AI1809" i="5"/>
  <c r="BO358" i="5"/>
  <c r="AR638" i="5"/>
  <c r="AS633" i="5"/>
  <c r="CA1437" i="5"/>
  <c r="CA1438" i="5" s="1"/>
  <c r="CA1442" i="5"/>
  <c r="CB1441" i="5"/>
  <c r="CG295" i="5"/>
  <c r="CG292" i="5"/>
  <c r="CG1220" i="5"/>
  <c r="CH1476" i="5"/>
  <c r="CH1477" i="5"/>
  <c r="CH2081" i="5"/>
  <c r="AM2159" i="5"/>
  <c r="AN2156" i="5" s="1"/>
  <c r="CH1226" i="5"/>
  <c r="CH1223" i="5"/>
  <c r="BW1046" i="5"/>
  <c r="BX1042" i="5" s="1"/>
  <c r="BW1048" i="5"/>
  <c r="CF774" i="5"/>
  <c r="CG751" i="5" s="1"/>
  <c r="CB674" i="5"/>
  <c r="CG47" i="1"/>
  <c r="CF48" i="1"/>
  <c r="CF53" i="1" s="1"/>
  <c r="CH1051" i="5"/>
  <c r="CA2180" i="5"/>
  <c r="CB2175" i="5"/>
  <c r="CB2178" i="5" s="1"/>
  <c r="CB388" i="5"/>
  <c r="CJ3" i="5"/>
  <c r="CJ3" i="2"/>
  <c r="CJ4" i="1"/>
  <c r="CG1228" i="5"/>
  <c r="CH1486" i="5"/>
  <c r="CH1487" i="5"/>
  <c r="CJ8" i="5"/>
  <c r="CJ9" i="1"/>
  <c r="CJ9" i="5" s="1"/>
  <c r="CK8" i="1"/>
  <c r="CJ8" i="2"/>
  <c r="CH772" i="5"/>
  <c r="CG774" i="5"/>
  <c r="CH751" i="5" s="1"/>
  <c r="CH752" i="5" s="1"/>
  <c r="AM2203" i="5"/>
  <c r="AM2193" i="5"/>
  <c r="AN2190" i="5" s="1"/>
  <c r="CH1258" i="5"/>
  <c r="CJ1" i="5"/>
  <c r="CJ1" i="2"/>
  <c r="CH1452" i="5"/>
  <c r="CH1451" i="5"/>
  <c r="CH767" i="5"/>
  <c r="CF810" i="5"/>
  <c r="CF803" i="5" s="1"/>
  <c r="CI4" i="5"/>
  <c r="CI4" i="2"/>
  <c r="BX512" i="5"/>
  <c r="BX515" i="5" s="1"/>
  <c r="BW519" i="5"/>
  <c r="AW899" i="5"/>
  <c r="AW895" i="5"/>
  <c r="CK790" i="5"/>
  <c r="CL788" i="5"/>
  <c r="CH1263" i="5"/>
  <c r="CJ5" i="2"/>
  <c r="CJ5" i="5"/>
  <c r="CH130" i="5"/>
  <c r="BW1026" i="5"/>
  <c r="BX1022" i="5" s="1"/>
  <c r="BW1028" i="5"/>
  <c r="CH1227" i="5"/>
  <c r="CI416" i="5"/>
  <c r="CI1839" i="5" a="1"/>
  <c r="CI1839" i="5" s="1"/>
  <c r="CI1663" i="5" a="1"/>
  <c r="CI1663" i="5" s="1"/>
  <c r="CI1654" i="5" a="1"/>
  <c r="CI1654" i="5" s="1"/>
  <c r="CI1642" i="5" a="1"/>
  <c r="CI1642" i="5" s="1"/>
  <c r="CI1788" i="5" a="1"/>
  <c r="CI1788" i="5" s="1"/>
  <c r="CI1584" i="5" a="1"/>
  <c r="CI1584" i="5" s="1"/>
  <c r="CI1592" i="5" a="1"/>
  <c r="CI1592" i="5" s="1"/>
  <c r="CI1593" i="5" s="1"/>
  <c r="CI1594" i="5" a="1"/>
  <c r="CI1594" i="5" s="1"/>
  <c r="CI1597" i="5" a="1"/>
  <c r="CI1597" i="5" s="1"/>
  <c r="CI1499" i="5" a="1"/>
  <c r="CI1499" i="5" s="1"/>
  <c r="CI1500" i="5" s="1"/>
  <c r="CI1580" i="5" a="1"/>
  <c r="CI1580" i="5" s="1"/>
  <c r="CI1581" i="5" s="1"/>
  <c r="CI1507" i="5" a="1"/>
  <c r="CI1507" i="5" s="1"/>
  <c r="CI1212" i="5" a="1"/>
  <c r="CI1212" i="5" s="1"/>
  <c r="CI1208" i="5" a="1"/>
  <c r="CI1208" i="5" s="1"/>
  <c r="CI1219" i="5" a="1"/>
  <c r="CI1219" i="5" s="1"/>
  <c r="CI911" i="5" a="1"/>
  <c r="CI911" i="5" s="1"/>
  <c r="CI801" i="5" a="1"/>
  <c r="CI801" i="5" s="1"/>
  <c r="CI635" i="5" a="1"/>
  <c r="CI635" i="5" s="1"/>
  <c r="CI661" i="5" a="1"/>
  <c r="CI661" i="5" s="1"/>
  <c r="CI652" i="5" a="1"/>
  <c r="CI652" i="5" s="1"/>
  <c r="CI628" i="5" a="1"/>
  <c r="CI628" i="5" s="1"/>
  <c r="CI629" i="5" s="1"/>
  <c r="CI612" i="5" a="1"/>
  <c r="CI612" i="5" s="1"/>
  <c r="CI616" i="5" a="1"/>
  <c r="CI616" i="5" s="1"/>
  <c r="CI603" i="5" a="1"/>
  <c r="CI603" i="5" s="1"/>
  <c r="CI604" i="5" a="1"/>
  <c r="CI604" i="5" s="1"/>
  <c r="CI605" i="5" a="1"/>
  <c r="CI605" i="5" s="1"/>
  <c r="CI620" i="5" a="1"/>
  <c r="CI620" i="5" s="1"/>
  <c r="CI591" i="5" a="1"/>
  <c r="CI591" i="5" s="1"/>
  <c r="CI621" i="5" a="1"/>
  <c r="CI621" i="5" s="1"/>
  <c r="CI610" i="5" a="1"/>
  <c r="CI610" i="5" s="1"/>
  <c r="CI611" i="5" a="1"/>
  <c r="CI611" i="5" s="1"/>
  <c r="CI532" i="5"/>
  <c r="CI595" i="5" a="1"/>
  <c r="CI595" i="5" s="1"/>
  <c r="CI491" i="5" a="1"/>
  <c r="CI491" i="5" s="1"/>
  <c r="CI449" i="5" a="1"/>
  <c r="CI449" i="5" s="1"/>
  <c r="CI454" i="5" a="1"/>
  <c r="CI454" i="5" s="1"/>
  <c r="CI544" i="5"/>
  <c r="CI587" i="5" a="1"/>
  <c r="CI587" i="5" s="1"/>
  <c r="CI395" i="5" a="1"/>
  <c r="CI395" i="5" s="1"/>
  <c r="CI402" i="5" a="1"/>
  <c r="CI402" i="5" s="1"/>
  <c r="CI417" i="5" a="1"/>
  <c r="CI417" i="5" s="1"/>
  <c r="CI373" i="5" a="1"/>
  <c r="CI373" i="5" s="1"/>
  <c r="CI409" i="5" a="1"/>
  <c r="CI409" i="5" s="1"/>
  <c r="CI387" i="5" a="1"/>
  <c r="CI387" i="5" s="1"/>
  <c r="CI379" i="5" a="1"/>
  <c r="CI379" i="5" s="1"/>
  <c r="CI347" i="5" a="1"/>
  <c r="CI347" i="5" s="1"/>
  <c r="CI177" i="5" a="1"/>
  <c r="CI177" i="5" s="1"/>
  <c r="CI180" i="5" a="1"/>
  <c r="CI180" i="5" s="1"/>
  <c r="CI211" i="5" a="1"/>
  <c r="CI211" i="5" s="1"/>
  <c r="CI201" i="5" a="1"/>
  <c r="CI201" i="5" s="1"/>
  <c r="CI195" i="5" a="1"/>
  <c r="CI195" i="5" s="1"/>
  <c r="CI210" i="5" a="1"/>
  <c r="CI210" i="5" s="1"/>
  <c r="CI200" i="5" a="1"/>
  <c r="CI200" i="5" s="1"/>
  <c r="CI191" i="5" a="1"/>
  <c r="CI191" i="5" s="1"/>
  <c r="CI366" i="5" a="1"/>
  <c r="CI366" i="5" s="1"/>
  <c r="CI174" i="5" a="1"/>
  <c r="CI174" i="5" s="1"/>
  <c r="CI171" i="5" a="1"/>
  <c r="CI171" i="5" s="1"/>
  <c r="CI167" i="5" a="1"/>
  <c r="CI167" i="5" s="1"/>
  <c r="CI168" i="5" s="1"/>
  <c r="CI163" i="5" a="1"/>
  <c r="CI163" i="5" s="1"/>
  <c r="CI109" i="5" a="1"/>
  <c r="CI109" i="5" s="1"/>
  <c r="CI110" i="5" a="1"/>
  <c r="CI110" i="5" s="1"/>
  <c r="CI108" i="5" s="1" a="1"/>
  <c r="CI108" i="5" s="1"/>
  <c r="CI187" i="5" a="1"/>
  <c r="CI187" i="5" s="1"/>
  <c r="CI111" i="5" a="1"/>
  <c r="CI111" i="5" s="1"/>
  <c r="CI115" i="5" a="1"/>
  <c r="CI115" i="5" s="1"/>
  <c r="CI116" i="5" a="1"/>
  <c r="CI116" i="5" s="1"/>
  <c r="CI114" i="5" s="1" a="1"/>
  <c r="CI114" i="5" s="1"/>
  <c r="CI155" i="5" a="1"/>
  <c r="CI155" i="5" s="1"/>
  <c r="CI151" i="5" a="1"/>
  <c r="CI151" i="5" s="1"/>
  <c r="CI117" i="5" a="1"/>
  <c r="CI117" i="5" s="1"/>
  <c r="AN663" i="5"/>
  <c r="CA398" i="5"/>
  <c r="CB396" i="5"/>
  <c r="BG986" i="5"/>
  <c r="BG983" i="5"/>
  <c r="BG984" i="5" s="1"/>
  <c r="BH981" i="5" s="1"/>
  <c r="CI1243" i="5"/>
  <c r="CI1240" i="5"/>
  <c r="CI1244" i="5" s="1"/>
  <c r="CL2" i="1"/>
  <c r="CK3" i="1"/>
  <c r="CK5" i="1"/>
  <c r="CK1" i="1"/>
  <c r="CK2" i="2"/>
  <c r="CK2" i="5"/>
  <c r="CH1543" i="5"/>
  <c r="CF357" i="5"/>
  <c r="CH212" i="5"/>
  <c r="CC380" i="5"/>
  <c r="CC382" i="5" s="1"/>
  <c r="CE64" i="1"/>
  <c r="CD66" i="1"/>
  <c r="CD68" i="1" s="1"/>
  <c r="CH202" i="5"/>
  <c r="CB436" i="5"/>
  <c r="CB438" i="5"/>
  <c r="CH565" i="5"/>
  <c r="CH568" i="5" s="1"/>
  <c r="CG569" i="5"/>
  <c r="AW2127" i="5"/>
  <c r="BN361" i="5"/>
  <c r="CH1237" i="5"/>
  <c r="CI1261" i="5"/>
  <c r="CI1255" i="5"/>
  <c r="CI1262" i="5" s="1"/>
  <c r="BY505" i="5"/>
  <c r="BY508" i="5" s="1"/>
  <c r="BY518" i="5" s="1"/>
  <c r="CG916" i="5"/>
  <c r="CG919" i="5"/>
  <c r="CG923" i="5"/>
  <c r="CI1078" i="5" a="1"/>
  <c r="CJ746" i="5"/>
  <c r="BE1980" i="5" a="1"/>
  <c r="CI1355" i="5"/>
  <c r="CI206" i="5" a="1"/>
  <c r="BX2026" i="5" a="1"/>
  <c r="CI196" i="5"/>
  <c r="CI192" i="5" a="1"/>
  <c r="CI490" i="5"/>
  <c r="CI1789" i="5" a="1"/>
  <c r="CI455" i="5"/>
  <c r="CI215" i="5" a="1"/>
  <c r="CJ463" i="5"/>
  <c r="CJ159" i="5"/>
  <c r="CJ1634" i="5"/>
  <c r="CJ1572" i="5"/>
  <c r="CJ1660" i="5"/>
  <c r="CJ1849" i="5"/>
  <c r="CJ465" i="5"/>
  <c r="CJ1860" i="5"/>
  <c r="CJ69" i="5"/>
  <c r="CJ126" i="5"/>
  <c r="CJ277" i="5"/>
  <c r="CJ220" i="5"/>
  <c r="CJ224" i="5" s="1" a="1"/>
  <c r="CJ247" i="5"/>
  <c r="CJ243" i="5"/>
  <c r="CJ268" i="5"/>
  <c r="CJ256" i="5"/>
  <c r="CJ228" i="5"/>
  <c r="CJ322" i="5"/>
  <c r="CJ252" i="5"/>
  <c r="CJ264" i="5"/>
  <c r="CJ273" i="5"/>
  <c r="CJ280" i="5"/>
  <c r="CJ260" i="5"/>
  <c r="CJ300" i="5"/>
  <c r="CJ348" i="5"/>
  <c r="CJ326" i="5"/>
  <c r="CJ321" i="5"/>
  <c r="CJ325" i="5"/>
  <c r="CJ572" i="5"/>
  <c r="CJ573" i="5"/>
  <c r="CJ547" i="5"/>
  <c r="CJ577" i="5"/>
  <c r="CJ896" i="5"/>
  <c r="CJ1063" i="5"/>
  <c r="CJ1064" i="5" s="1" a="1"/>
  <c r="CJ1081" i="5"/>
  <c r="CJ1082" i="5" s="1" a="1"/>
  <c r="CJ1077" i="5"/>
  <c r="CJ1076" i="5"/>
  <c r="CJ1072" i="5"/>
  <c r="CJ1073" i="5" s="1" a="1"/>
  <c r="CJ1153" i="5"/>
  <c r="CJ1154" i="5" s="1" a="1"/>
  <c r="CJ1174" i="5"/>
  <c r="CJ1173" i="5" s="1" a="1"/>
  <c r="CJ1185" i="5"/>
  <c r="CJ1181" i="5"/>
  <c r="CJ1177" i="5"/>
  <c r="CJ1482" i="5"/>
  <c r="CJ1472" i="5"/>
  <c r="CJ1447" i="5"/>
  <c r="CJ1471" i="5"/>
  <c r="CJ1456" i="5"/>
  <c r="CJ1519" i="5"/>
  <c r="CJ1520" i="5" s="1" a="1"/>
  <c r="CJ1511" i="5"/>
  <c r="CJ1512" i="5" s="1" a="1"/>
  <c r="CJ1531" i="5"/>
  <c r="CJ1564" i="5"/>
  <c r="CJ1539" i="5"/>
  <c r="CJ1552" i="5"/>
  <c r="CJ1631" i="5"/>
  <c r="CJ1557" i="5"/>
  <c r="CJ1645" i="5"/>
  <c r="CJ1657" i="5"/>
  <c r="CJ1698" i="5"/>
  <c r="CJ1648" i="5"/>
  <c r="CJ1857" i="5"/>
  <c r="CI448" i="5"/>
  <c r="CI1585" i="5" a="1"/>
  <c r="CI205" i="5" a="1"/>
  <c r="CK2107" i="5"/>
  <c r="CK750" i="5" a="1"/>
  <c r="AW2125" i="5" a="1"/>
  <c r="CI1846" i="5" a="1"/>
  <c r="CC2022" i="5" a="1"/>
  <c r="CI1201" i="5" a="1"/>
  <c r="CI1213" i="5" a="1"/>
  <c r="CJ2079" i="5" a="1"/>
  <c r="CI353" i="5"/>
  <c r="CI617" i="5" a="1"/>
  <c r="BX1843" i="5" a="1"/>
  <c r="CI332" i="5" a="1"/>
  <c r="O1388" i="5"/>
  <c r="CI386" i="5"/>
  <c r="CI1598" i="5" a="1"/>
  <c r="CI606" i="5" a="1"/>
  <c r="CC410" i="5" a="1"/>
  <c r="CI365" i="5"/>
  <c r="CI351" i="5"/>
  <c r="CI331" i="5" a="1"/>
  <c r="CH1515" i="5"/>
  <c r="CH580" i="5" a="1"/>
  <c r="CI372" i="5"/>
  <c r="CI592" i="5"/>
  <c r="CJ1893" i="5"/>
  <c r="CJ1879" i="5" a="1"/>
  <c r="CI394" i="5"/>
  <c r="CI1508" i="5" a="1"/>
  <c r="CI1178" i="5" a="1"/>
  <c r="CJ1911" i="5"/>
  <c r="CJ1873" i="5"/>
  <c r="CJ1870" i="5"/>
  <c r="CC403" i="5" a="1"/>
  <c r="CI1182" i="5" a="1"/>
  <c r="CG352" i="5"/>
  <c r="CG1414" i="5"/>
  <c r="CI378" i="5"/>
  <c r="CI1209" i="5" a="1"/>
  <c r="CI622" i="5" a="1"/>
  <c r="CI1186" i="5" a="1"/>
  <c r="CI188" i="5" a="1"/>
  <c r="CH588" i="5" a="1"/>
  <c r="CI910" i="5" a="1"/>
  <c r="CJ314" i="5" a="1"/>
  <c r="CI1172" i="5" a="1"/>
  <c r="CJ2111" i="5" a="1"/>
  <c r="CI1928" i="5"/>
  <c r="CI800" i="5" a="1"/>
  <c r="CI1423" i="5"/>
  <c r="CI1202" i="5" a="1"/>
  <c r="CI596" i="5"/>
  <c r="CI216" i="5" a="1"/>
  <c r="CJ232" i="5" a="1"/>
  <c r="CJ1292" i="5" l="1"/>
  <c r="CJ2098" i="5"/>
  <c r="CJ1277" i="5"/>
  <c r="CI1245" i="5"/>
  <c r="CH1203" i="5"/>
  <c r="CH1205" i="5" s="1"/>
  <c r="CJ232" i="5"/>
  <c r="CI216" i="5"/>
  <c r="CI1202" i="5"/>
  <c r="CI800" i="5"/>
  <c r="CJ2111" i="5"/>
  <c r="CI1172" i="5"/>
  <c r="CJ314" i="5"/>
  <c r="CI910" i="5"/>
  <c r="CH588" i="5"/>
  <c r="CI188" i="5"/>
  <c r="CI1186" i="5"/>
  <c r="CI622" i="5"/>
  <c r="CI1209" i="5"/>
  <c r="CH354" i="5"/>
  <c r="CI1182" i="5"/>
  <c r="CC403" i="5"/>
  <c r="CI1178" i="5"/>
  <c r="CI1508" i="5"/>
  <c r="CJ1879" i="5"/>
  <c r="CI374" i="5"/>
  <c r="CH580" i="5"/>
  <c r="CI331" i="5"/>
  <c r="CC410" i="5"/>
  <c r="CI606" i="5"/>
  <c r="CI1598" i="5"/>
  <c r="CI332" i="5"/>
  <c r="BX1843" i="5"/>
  <c r="CI617" i="5"/>
  <c r="CJ2079" i="5"/>
  <c r="CI1213" i="5"/>
  <c r="CI1201" i="5"/>
  <c r="CC2022" i="5"/>
  <c r="CI1846" i="5"/>
  <c r="AW2125" i="5"/>
  <c r="CK750" i="5"/>
  <c r="CK2116" i="5"/>
  <c r="CI205" i="5"/>
  <c r="CI1585" i="5"/>
  <c r="CJ1558" i="5"/>
  <c r="CJ1553" i="5"/>
  <c r="CJ1542" i="5"/>
  <c r="CJ1567" i="5"/>
  <c r="CJ1512" i="5"/>
  <c r="CJ1520" i="5"/>
  <c r="CJ1459" i="5"/>
  <c r="CJ1450" i="5"/>
  <c r="CJ1475" i="5"/>
  <c r="CJ1485" i="5"/>
  <c r="CJ1173" i="5"/>
  <c r="CJ1154" i="5"/>
  <c r="CJ1073" i="5"/>
  <c r="CJ1082" i="5"/>
  <c r="CJ1064" i="5"/>
  <c r="CJ578" i="5"/>
  <c r="CJ574" i="5"/>
  <c r="CJ327" i="5"/>
  <c r="CJ315" i="5"/>
  <c r="CJ269" i="5"/>
  <c r="CJ283" i="5"/>
  <c r="CJ274" i="5"/>
  <c r="CJ287" i="5"/>
  <c r="CJ261" i="5"/>
  <c r="CJ257" i="5"/>
  <c r="CJ265" i="5"/>
  <c r="CJ248" i="5"/>
  <c r="CJ224" i="5"/>
  <c r="CJ288" i="5"/>
  <c r="CJ129" i="5"/>
  <c r="CJ471" i="5"/>
  <c r="CJ1573" i="5"/>
  <c r="CJ160" i="5"/>
  <c r="CJ470" i="5"/>
  <c r="CI215" i="5"/>
  <c r="CI1789" i="5"/>
  <c r="CI192" i="5"/>
  <c r="BX2026" i="5"/>
  <c r="CI206" i="5"/>
  <c r="BE1980" i="5"/>
  <c r="CJ755" i="5"/>
  <c r="CI1078" i="5"/>
  <c r="BH986" i="5"/>
  <c r="BH983" i="5"/>
  <c r="BH984" i="5" s="1"/>
  <c r="BI981" i="5" s="1"/>
  <c r="CK5" i="5"/>
  <c r="CK5" i="2"/>
  <c r="CB2180" i="5"/>
  <c r="CC2175" i="5"/>
  <c r="CC2178" i="5" s="1"/>
  <c r="CG296" i="5"/>
  <c r="AJ1806" i="5"/>
  <c r="AI1810" i="5"/>
  <c r="CJ1261" i="5"/>
  <c r="CJ1255" i="5"/>
  <c r="CC472" i="5"/>
  <c r="CC473" i="5"/>
  <c r="CB444" i="5"/>
  <c r="CC442" i="5"/>
  <c r="CF553" i="5"/>
  <c r="CK1402" i="5"/>
  <c r="CJ1403" i="5" s="1"/>
  <c r="CL1401" i="5"/>
  <c r="CK1400" i="5"/>
  <c r="BP1008" i="5"/>
  <c r="BP1005" i="5"/>
  <c r="CI767" i="5"/>
  <c r="CC436" i="5"/>
  <c r="CK3" i="2"/>
  <c r="CK4" i="1"/>
  <c r="CK3" i="5"/>
  <c r="CI528" i="5"/>
  <c r="CI529" i="5"/>
  <c r="BY512" i="5"/>
  <c r="BY515" i="5" s="1"/>
  <c r="BX519" i="5"/>
  <c r="CC369" i="5"/>
  <c r="CC367" i="5"/>
  <c r="CH539" i="5"/>
  <c r="CH543" i="5" s="1"/>
  <c r="CG548" i="5"/>
  <c r="CH916" i="5"/>
  <c r="CH919" i="5"/>
  <c r="CH923" i="5"/>
  <c r="CL5" i="1"/>
  <c r="CL1" i="1"/>
  <c r="CM2" i="1"/>
  <c r="CL3" i="1"/>
  <c r="CL2" i="2"/>
  <c r="CL6" i="1"/>
  <c r="CL2" i="5"/>
  <c r="CI772" i="5"/>
  <c r="CF920" i="5"/>
  <c r="CF914" i="5"/>
  <c r="CB556" i="5"/>
  <c r="CC551" i="5"/>
  <c r="CC554" i="5" s="1"/>
  <c r="BX950" i="5"/>
  <c r="BY947" i="5" s="1"/>
  <c r="BX952" i="5"/>
  <c r="CI1237" i="5"/>
  <c r="CI613" i="5"/>
  <c r="CI1226" i="5"/>
  <c r="CI1223" i="5"/>
  <c r="CJ1535" i="5"/>
  <c r="BG973" i="5"/>
  <c r="CI284" i="5"/>
  <c r="CI291" i="5"/>
  <c r="AN856" i="5"/>
  <c r="AO851" i="5"/>
  <c r="BX1028" i="5"/>
  <c r="BX1026" i="5"/>
  <c r="BY1022" i="5" s="1"/>
  <c r="CK8" i="5"/>
  <c r="CK8" i="2"/>
  <c r="CK9" i="1"/>
  <c r="CK9" i="5" s="1"/>
  <c r="CL8" i="1"/>
  <c r="CH47" i="1"/>
  <c r="CG48" i="1"/>
  <c r="CG53" i="1" s="1"/>
  <c r="CB1437" i="5"/>
  <c r="CC1441" i="5"/>
  <c r="CB1442" i="5"/>
  <c r="AW883" i="5"/>
  <c r="AX881" i="5" s="1"/>
  <c r="AX885" i="5" s="1"/>
  <c r="CF804" i="5"/>
  <c r="CJ1867" i="5" a="1"/>
  <c r="CJ1867" i="5" s="1"/>
  <c r="CC674" i="5"/>
  <c r="AN2246" i="5"/>
  <c r="BG967" i="5"/>
  <c r="BH964" i="5" s="1"/>
  <c r="BU1395" i="5"/>
  <c r="BU1397" i="5" s="1"/>
  <c r="BU1366" i="5"/>
  <c r="BU1386" i="5" s="1"/>
  <c r="BU1390" i="5" s="1"/>
  <c r="CB2097" i="5"/>
  <c r="CA2099" i="5"/>
  <c r="CC1291" i="5"/>
  <c r="CB1293" i="5"/>
  <c r="CG752" i="5"/>
  <c r="CJ1044" i="5"/>
  <c r="CJ1052" i="5"/>
  <c r="BU1387" i="5"/>
  <c r="BU1370" i="5"/>
  <c r="CI1451" i="5"/>
  <c r="CI1452" i="5"/>
  <c r="BZ505" i="5"/>
  <c r="BZ508" i="5" s="1"/>
  <c r="BZ518" i="5"/>
  <c r="BV1368" i="5"/>
  <c r="BW1365" i="5" s="1"/>
  <c r="BV1367" i="5"/>
  <c r="BV1362" i="5"/>
  <c r="CG810" i="5"/>
  <c r="CG803" i="5" s="1"/>
  <c r="CI1460" i="5"/>
  <c r="CI1461" i="5"/>
  <c r="CI1258" i="5"/>
  <c r="CB398" i="5"/>
  <c r="CC396" i="5"/>
  <c r="BX1046" i="5"/>
  <c r="BY1042" i="5" s="1"/>
  <c r="BX1048" i="5"/>
  <c r="AS636" i="5"/>
  <c r="CB1278" i="5"/>
  <c r="CC1276" i="5"/>
  <c r="AN934" i="5"/>
  <c r="AO932" i="5" s="1"/>
  <c r="AN824" i="5"/>
  <c r="BQ1382" i="5"/>
  <c r="BQ1381" i="5" s="1"/>
  <c r="CG357" i="5"/>
  <c r="CB412" i="5"/>
  <c r="CH1220" i="5"/>
  <c r="CI1486" i="5"/>
  <c r="CI1487" i="5"/>
  <c r="AO427" i="5"/>
  <c r="AN432" i="5"/>
  <c r="AO659" i="5"/>
  <c r="AN664" i="5"/>
  <c r="AN666" i="5"/>
  <c r="CJ4" i="2"/>
  <c r="CJ4" i="5"/>
  <c r="CH1228" i="5"/>
  <c r="CH773" i="5"/>
  <c r="CC650" i="5"/>
  <c r="CB653" i="5"/>
  <c r="CC654" i="5" a="1"/>
  <c r="CC654" i="5" s="1"/>
  <c r="CI130" i="5"/>
  <c r="CI1543" i="5"/>
  <c r="CI2081" i="5"/>
  <c r="CJ1244" i="5"/>
  <c r="CJ416" i="5"/>
  <c r="AN2161" i="5"/>
  <c r="BS1375" i="5"/>
  <c r="BS1376" i="5"/>
  <c r="BT1373" i="5" s="1"/>
  <c r="BS1374" i="5"/>
  <c r="CB2212" i="5"/>
  <c r="CB2215" i="5" s="1"/>
  <c r="CA2217" i="5"/>
  <c r="CI288" i="5"/>
  <c r="AO837" i="5"/>
  <c r="AN842" i="5"/>
  <c r="BG994" i="5"/>
  <c r="CK1638" i="5"/>
  <c r="CK1639" i="5" s="1"/>
  <c r="CK1534" i="5"/>
  <c r="CK1427" i="5"/>
  <c r="CK1428" i="5" s="1"/>
  <c r="CK1430" i="5" s="1"/>
  <c r="CK1417" i="5"/>
  <c r="CK1418" i="5" s="1"/>
  <c r="CK1420" i="5" s="1"/>
  <c r="CK1234" i="5"/>
  <c r="CK1235" i="5" s="1"/>
  <c r="CK1252" i="5"/>
  <c r="CK758" i="5"/>
  <c r="CK759" i="5"/>
  <c r="CK760" i="5"/>
  <c r="CK761" i="5"/>
  <c r="CK762" i="5"/>
  <c r="CK763" i="5"/>
  <c r="CK764" i="5"/>
  <c r="CK756" i="5"/>
  <c r="CK757" i="5"/>
  <c r="CK184" i="5"/>
  <c r="CK134" i="5"/>
  <c r="CK135" i="5" s="1"/>
  <c r="CK139" i="5"/>
  <c r="CK140" i="5" s="1"/>
  <c r="CL144" i="5"/>
  <c r="CL145" i="5" s="1"/>
  <c r="CK122" i="5"/>
  <c r="CK123" i="5" s="1"/>
  <c r="CK148" i="5"/>
  <c r="CK1045" i="5"/>
  <c r="CK2091" i="5"/>
  <c r="CK2094" i="5" s="1"/>
  <c r="CK1285" i="5"/>
  <c r="CK1288" i="5" s="1"/>
  <c r="CK1270" i="5"/>
  <c r="CK1273" i="5" s="1"/>
  <c r="CI202" i="5"/>
  <c r="CI542" i="5"/>
  <c r="CI541" i="5"/>
  <c r="CI552" i="5" s="1"/>
  <c r="CL790" i="5"/>
  <c r="CM788" i="5"/>
  <c r="CJ1839" i="5" a="1"/>
  <c r="CJ1839" i="5" s="1"/>
  <c r="CJ1788" i="5" a="1"/>
  <c r="CJ1788" i="5" s="1"/>
  <c r="CJ1663" i="5" a="1"/>
  <c r="CJ1663" i="5" s="1"/>
  <c r="CJ1654" i="5" a="1"/>
  <c r="CJ1654" i="5" s="1"/>
  <c r="CJ1642" i="5" a="1"/>
  <c r="CJ1642" i="5" s="1"/>
  <c r="CJ1592" i="5" a="1"/>
  <c r="CJ1592" i="5" s="1"/>
  <c r="CJ1593" i="5" s="1"/>
  <c r="CJ1594" i="5" a="1"/>
  <c r="CJ1594" i="5" s="1"/>
  <c r="CJ1580" i="5" a="1"/>
  <c r="CJ1580" i="5" s="1"/>
  <c r="CJ1581" i="5" s="1"/>
  <c r="CJ1597" i="5" a="1"/>
  <c r="CJ1597" i="5" s="1"/>
  <c r="CJ1584" i="5" a="1"/>
  <c r="CJ1584" i="5" s="1"/>
  <c r="CJ1499" i="5" a="1"/>
  <c r="CJ1499" i="5" s="1"/>
  <c r="CJ1500" i="5" s="1"/>
  <c r="CJ1507" i="5" a="1"/>
  <c r="CJ1507" i="5" s="1"/>
  <c r="CJ1212" i="5" a="1"/>
  <c r="CJ1212" i="5" s="1"/>
  <c r="CJ1208" i="5" a="1"/>
  <c r="CJ1208" i="5" s="1"/>
  <c r="CJ1219" i="5" a="1"/>
  <c r="CJ1219" i="5" s="1"/>
  <c r="CJ911" i="5" a="1"/>
  <c r="CJ911" i="5" s="1"/>
  <c r="CJ661" i="5" a="1"/>
  <c r="CJ661" i="5" s="1"/>
  <c r="CJ652" i="5" a="1"/>
  <c r="CJ652" i="5" s="1"/>
  <c r="CJ801" i="5" a="1"/>
  <c r="CJ801" i="5" s="1"/>
  <c r="CJ616" i="5" a="1"/>
  <c r="CJ616" i="5" s="1"/>
  <c r="CJ603" i="5" a="1"/>
  <c r="CJ603" i="5" s="1"/>
  <c r="CJ604" i="5" a="1"/>
  <c r="CJ604" i="5" s="1"/>
  <c r="CJ605" i="5" a="1"/>
  <c r="CJ605" i="5" s="1"/>
  <c r="CJ635" i="5" a="1"/>
  <c r="CJ635" i="5" s="1"/>
  <c r="CJ620" i="5" a="1"/>
  <c r="CJ620" i="5" s="1"/>
  <c r="CJ591" i="5" a="1"/>
  <c r="CJ591" i="5" s="1"/>
  <c r="CJ621" i="5" a="1"/>
  <c r="CJ621" i="5" s="1"/>
  <c r="CJ610" i="5" a="1"/>
  <c r="CJ610" i="5" s="1"/>
  <c r="CJ613" i="5" s="1"/>
  <c r="CJ611" i="5" a="1"/>
  <c r="CJ611" i="5" s="1"/>
  <c r="CJ595" i="5" a="1"/>
  <c r="CJ595" i="5" s="1"/>
  <c r="CJ628" i="5" a="1"/>
  <c r="CJ628" i="5" s="1"/>
  <c r="CJ629" i="5" s="1"/>
  <c r="CJ612" i="5" a="1"/>
  <c r="CJ612" i="5" s="1"/>
  <c r="CJ491" i="5" a="1"/>
  <c r="CJ491" i="5" s="1"/>
  <c r="CJ449" i="5" a="1"/>
  <c r="CJ449" i="5" s="1"/>
  <c r="CJ454" i="5" a="1"/>
  <c r="CJ454" i="5" s="1"/>
  <c r="CJ544" i="5"/>
  <c r="CJ587" i="5" a="1"/>
  <c r="CJ587" i="5" s="1"/>
  <c r="CJ402" i="5" a="1"/>
  <c r="CJ402" i="5" s="1"/>
  <c r="CJ532" i="5"/>
  <c r="CJ417" i="5" a="1"/>
  <c r="CJ417" i="5" s="1"/>
  <c r="CJ409" i="5" a="1"/>
  <c r="CJ409" i="5" s="1"/>
  <c r="CJ373" i="5" a="1"/>
  <c r="CJ373" i="5" s="1"/>
  <c r="CJ379" i="5" a="1"/>
  <c r="CJ379" i="5" s="1"/>
  <c r="CJ387" i="5" a="1"/>
  <c r="CJ387" i="5" s="1"/>
  <c r="CJ347" i="5" a="1"/>
  <c r="CJ347" i="5" s="1"/>
  <c r="CJ395" i="5" a="1"/>
  <c r="CJ395" i="5" s="1"/>
  <c r="CJ366" i="5" a="1"/>
  <c r="CJ366" i="5" s="1"/>
  <c r="CJ187" i="5" a="1"/>
  <c r="CJ187" i="5" s="1"/>
  <c r="CJ211" i="5" a="1"/>
  <c r="CJ211" i="5" s="1"/>
  <c r="CJ201" i="5" a="1"/>
  <c r="CJ201" i="5" s="1"/>
  <c r="CJ195" i="5" a="1"/>
  <c r="CJ195" i="5" s="1"/>
  <c r="CJ210" i="5" a="1"/>
  <c r="CJ210" i="5" s="1"/>
  <c r="CJ200" i="5" a="1"/>
  <c r="CJ200" i="5" s="1"/>
  <c r="CJ191" i="5" a="1"/>
  <c r="CJ191" i="5" s="1"/>
  <c r="CJ174" i="5" a="1"/>
  <c r="CJ174" i="5" s="1"/>
  <c r="CJ171" i="5" a="1"/>
  <c r="CJ171" i="5" s="1"/>
  <c r="CJ167" i="5" a="1"/>
  <c r="CJ167" i="5" s="1"/>
  <c r="CJ168" i="5" s="1"/>
  <c r="CJ163" i="5" a="1"/>
  <c r="CJ163" i="5" s="1"/>
  <c r="CJ177" i="5" a="1"/>
  <c r="CJ177" i="5" s="1"/>
  <c r="CJ180" i="5" a="1"/>
  <c r="CJ180" i="5" s="1"/>
  <c r="CJ109" i="5" a="1"/>
  <c r="CJ109" i="5" s="1"/>
  <c r="CJ110" i="5" a="1"/>
  <c r="CJ110" i="5" s="1"/>
  <c r="CJ108" i="5" s="1" a="1"/>
  <c r="CJ108" i="5" s="1"/>
  <c r="CJ111" i="5" a="1"/>
  <c r="CJ111" i="5" s="1"/>
  <c r="CJ115" i="5" a="1"/>
  <c r="CJ115" i="5" s="1"/>
  <c r="CJ116" i="5" a="1"/>
  <c r="CJ116" i="5" s="1"/>
  <c r="CJ114" i="5" s="1" a="1"/>
  <c r="CJ114" i="5" s="1"/>
  <c r="CJ155" i="5" a="1"/>
  <c r="CJ155" i="5" s="1"/>
  <c r="CJ151" i="5" a="1"/>
  <c r="CJ151" i="5" s="1"/>
  <c r="CJ117" i="5" a="1"/>
  <c r="CJ117" i="5" s="1"/>
  <c r="CB494" i="5"/>
  <c r="CB496" i="5" s="1"/>
  <c r="BR1388" i="5"/>
  <c r="BR1378" i="5"/>
  <c r="CH2112" i="5"/>
  <c r="CG2113" i="5"/>
  <c r="CI1476" i="5"/>
  <c r="CI1477" i="5"/>
  <c r="CG924" i="5"/>
  <c r="CG913" i="5" s="1"/>
  <c r="CK6" i="1"/>
  <c r="CI212" i="5"/>
  <c r="AN2195" i="5"/>
  <c r="BO359" i="5"/>
  <c r="CC485" i="5"/>
  <c r="CC486" i="5"/>
  <c r="BA335" i="5"/>
  <c r="BA337" i="5"/>
  <c r="BA338" i="5"/>
  <c r="BA341" i="5" s="1"/>
  <c r="BB330" i="5"/>
  <c r="CI741" i="5"/>
  <c r="CJ739" i="5"/>
  <c r="CI1568" i="5"/>
  <c r="CF64" i="1"/>
  <c r="CE66" i="1"/>
  <c r="CE68" i="1" s="1"/>
  <c r="CD382" i="5"/>
  <c r="CD380" i="5"/>
  <c r="CI1263" i="5"/>
  <c r="AX2124" i="5"/>
  <c r="AW2129" i="5"/>
  <c r="CI450" i="5"/>
  <c r="AW897" i="5"/>
  <c r="AX894" i="5" s="1"/>
  <c r="CC388" i="5"/>
  <c r="CC390" i="5" s="1"/>
  <c r="BO1013" i="5"/>
  <c r="CH569" i="5"/>
  <c r="CI565" i="5"/>
  <c r="CI568" i="5" s="1"/>
  <c r="CK1" i="5"/>
  <c r="CK1" i="2"/>
  <c r="CI492" i="5"/>
  <c r="CB390" i="5"/>
  <c r="CJ1243" i="5"/>
  <c r="CJ1245" i="5" s="1"/>
  <c r="CJ1240" i="5"/>
  <c r="CH295" i="5"/>
  <c r="CH292" i="5"/>
  <c r="CB473" i="5"/>
  <c r="CI1051" i="5"/>
  <c r="BO1011" i="5"/>
  <c r="BP1004" i="5"/>
  <c r="BP1006" i="5" s="1"/>
  <c r="CH806" i="5"/>
  <c r="CH809" i="5"/>
  <c r="CJ1178" i="5" a="1"/>
  <c r="O1381" i="5"/>
  <c r="CJ1355" i="5"/>
  <c r="CJ910" i="5" a="1"/>
  <c r="CJ448" i="5"/>
  <c r="CJ1182" i="5" a="1"/>
  <c r="CL2107" i="5"/>
  <c r="CL750" i="5" a="1"/>
  <c r="O1437" i="5"/>
  <c r="O1382" i="5"/>
  <c r="CJ1423" i="5"/>
  <c r="CJ188" i="5" a="1"/>
  <c r="CJ1186" i="5" a="1"/>
  <c r="CJ1172" i="5" a="1"/>
  <c r="BY2026" i="5" a="1"/>
  <c r="CJ206" i="5" a="1"/>
  <c r="CK2111" i="5" a="1"/>
  <c r="CJ490" i="5"/>
  <c r="CJ800" i="5" a="1"/>
  <c r="CJ455" i="5"/>
  <c r="CJ196" i="5"/>
  <c r="CJ353" i="5"/>
  <c r="CJ617" i="5" a="1"/>
  <c r="CJ215" i="5" a="1"/>
  <c r="CJ216" i="5" a="1"/>
  <c r="CK314" i="5" a="1"/>
  <c r="CD410" i="5" a="1"/>
  <c r="CJ1078" i="5" a="1"/>
  <c r="CJ332" i="5" a="1"/>
  <c r="CJ386" i="5"/>
  <c r="CJ1201" i="5" a="1"/>
  <c r="CJ205" i="5" a="1"/>
  <c r="CJ365" i="5"/>
  <c r="CJ192" i="5" a="1"/>
  <c r="CJ1846" i="5" a="1"/>
  <c r="CK1873" i="5"/>
  <c r="CK1870" i="5"/>
  <c r="CI588" i="5" a="1"/>
  <c r="CI1515" i="5"/>
  <c r="CJ372" i="5"/>
  <c r="CK1893" i="5"/>
  <c r="CJ331" i="5" a="1"/>
  <c r="CI580" i="5" a="1"/>
  <c r="CJ394" i="5"/>
  <c r="CK1911" i="5"/>
  <c r="CJ1598" i="5" a="1"/>
  <c r="CJ1202" i="5" a="1"/>
  <c r="BY1843" i="5" a="1"/>
  <c r="AY2001" i="5" a="1"/>
  <c r="CJ351" i="5"/>
  <c r="CJ1585" i="5" a="1"/>
  <c r="CK159" i="5"/>
  <c r="CK1634" i="5"/>
  <c r="CK1572" i="5"/>
  <c r="CK1660" i="5"/>
  <c r="CK1849" i="5"/>
  <c r="CK465" i="5"/>
  <c r="CK1860" i="5"/>
  <c r="CK463" i="5"/>
  <c r="CK69" i="5"/>
  <c r="CK126" i="5"/>
  <c r="CK277" i="5"/>
  <c r="CK220" i="5"/>
  <c r="CK224" i="5" s="1" a="1"/>
  <c r="CK247" i="5"/>
  <c r="CK243" i="5"/>
  <c r="CK268" i="5"/>
  <c r="CK256" i="5"/>
  <c r="CK228" i="5"/>
  <c r="CK252" i="5"/>
  <c r="CK264" i="5"/>
  <c r="CK273" i="5"/>
  <c r="CK280" i="5"/>
  <c r="CK260" i="5"/>
  <c r="CK322" i="5"/>
  <c r="CK300" i="5"/>
  <c r="CK348" i="5"/>
  <c r="CK326" i="5"/>
  <c r="CK321" i="5"/>
  <c r="CK325" i="5"/>
  <c r="CK577" i="5"/>
  <c r="CK572" i="5"/>
  <c r="CK573" i="5"/>
  <c r="CK547" i="5"/>
  <c r="CK896" i="5"/>
  <c r="CK1063" i="5"/>
  <c r="CK1064" i="5" s="1" a="1"/>
  <c r="CK1072" i="5"/>
  <c r="CK1073" i="5" s="1" a="1"/>
  <c r="CK1081" i="5"/>
  <c r="CK1082" i="5" s="1" a="1"/>
  <c r="CK1077" i="5"/>
  <c r="CK1076" i="5"/>
  <c r="CK1153" i="5"/>
  <c r="CK1154" i="5" s="1" a="1"/>
  <c r="CK1174" i="5"/>
  <c r="CK1173" i="5" s="1" a="1"/>
  <c r="CK1185" i="5"/>
  <c r="CK1181" i="5"/>
  <c r="CK1177" i="5"/>
  <c r="CK1447" i="5"/>
  <c r="CK1482" i="5"/>
  <c r="CK1531" i="5"/>
  <c r="CK1511" i="5"/>
  <c r="CK1512" i="5" s="1" a="1"/>
  <c r="CK1472" i="5"/>
  <c r="CK1471" i="5"/>
  <c r="CK1456" i="5"/>
  <c r="CK1519" i="5"/>
  <c r="CK1520" i="5" s="1" a="1"/>
  <c r="CK1564" i="5"/>
  <c r="CK1539" i="5"/>
  <c r="CK1552" i="5"/>
  <c r="CK1648" i="5"/>
  <c r="CK1631" i="5"/>
  <c r="CK1557" i="5"/>
  <c r="CK1645" i="5"/>
  <c r="CK1657" i="5"/>
  <c r="CK1698" i="5"/>
  <c r="CK1857" i="5"/>
  <c r="CK1879" i="5" a="1"/>
  <c r="CJ378" i="5"/>
  <c r="CJ592" i="5"/>
  <c r="CK2079" i="5" a="1"/>
  <c r="CJ1508" i="5" a="1"/>
  <c r="CJ622" i="5" a="1"/>
  <c r="CJ1213" i="5" a="1"/>
  <c r="CJ1928" i="5"/>
  <c r="CK746" i="5"/>
  <c r="CJ1209" i="5" a="1"/>
  <c r="CD403" i="5" a="1"/>
  <c r="CD2022" i="5" a="1"/>
  <c r="CH1414" i="5"/>
  <c r="CH352" i="5"/>
  <c r="CJ596" i="5"/>
  <c r="CJ1789" i="5" a="1"/>
  <c r="CK232" i="5" a="1"/>
  <c r="CI1203" i="5" l="1"/>
  <c r="CI1205" i="5" s="1"/>
  <c r="CI773" i="5"/>
  <c r="CI530" i="5"/>
  <c r="CJ526" i="5" s="1"/>
  <c r="CK232" i="5"/>
  <c r="CJ1789" i="5"/>
  <c r="CI354" i="5"/>
  <c r="CD2022" i="5"/>
  <c r="CD403" i="5"/>
  <c r="CJ1209" i="5"/>
  <c r="CK755" i="5"/>
  <c r="CJ1213" i="5"/>
  <c r="CJ622" i="5"/>
  <c r="CJ1508" i="5"/>
  <c r="CK2079" i="5"/>
  <c r="CK1879" i="5"/>
  <c r="CK1558" i="5"/>
  <c r="CK1553" i="5"/>
  <c r="CK1542" i="5"/>
  <c r="CK1567" i="5"/>
  <c r="CK1520" i="5"/>
  <c r="CK1459" i="5"/>
  <c r="CK1475" i="5"/>
  <c r="CK1512" i="5"/>
  <c r="CK1485" i="5"/>
  <c r="CK1450" i="5"/>
  <c r="CK1173" i="5"/>
  <c r="CK1154" i="5"/>
  <c r="CK1082" i="5"/>
  <c r="CK1073" i="5"/>
  <c r="CK1064" i="5"/>
  <c r="CK574" i="5"/>
  <c r="CK578" i="5"/>
  <c r="CK327" i="5"/>
  <c r="CK269" i="5"/>
  <c r="CK283" i="5"/>
  <c r="CK274" i="5"/>
  <c r="CK287" i="5"/>
  <c r="CK261" i="5"/>
  <c r="CK257" i="5"/>
  <c r="CK265" i="5"/>
  <c r="CK248" i="5"/>
  <c r="CK224" i="5"/>
  <c r="CK129" i="5"/>
  <c r="CK470" i="5"/>
  <c r="CK471" i="5"/>
  <c r="CK1573" i="5"/>
  <c r="CK160" i="5"/>
  <c r="CJ1585" i="5"/>
  <c r="AY2001" i="5"/>
  <c r="BY1843" i="5"/>
  <c r="CJ1202" i="5"/>
  <c r="CJ1598" i="5"/>
  <c r="CI580" i="5"/>
  <c r="CJ331" i="5"/>
  <c r="CJ374" i="5"/>
  <c r="CI588" i="5"/>
  <c r="CJ1846" i="5"/>
  <c r="CJ192" i="5"/>
  <c r="CJ205" i="5"/>
  <c r="CJ1201" i="5"/>
  <c r="CJ1203" i="5" s="1"/>
  <c r="CJ1205" i="5" s="1"/>
  <c r="CJ332" i="5"/>
  <c r="CJ1078" i="5"/>
  <c r="CD410" i="5"/>
  <c r="CK314" i="5"/>
  <c r="CJ216" i="5"/>
  <c r="CJ215" i="5"/>
  <c r="CJ617" i="5"/>
  <c r="CJ800" i="5"/>
  <c r="CK2111" i="5"/>
  <c r="CJ206" i="5"/>
  <c r="BY2026" i="5"/>
  <c r="CJ1172" i="5"/>
  <c r="CJ1186" i="5"/>
  <c r="CJ188" i="5"/>
  <c r="O1438" i="5"/>
  <c r="CL750" i="5"/>
  <c r="CL2116" i="5"/>
  <c r="CJ1182" i="5"/>
  <c r="CJ910" i="5"/>
  <c r="CJ1178" i="5"/>
  <c r="BQ1002" i="5"/>
  <c r="BI986" i="5"/>
  <c r="BI983" i="5"/>
  <c r="BI984" i="5" s="1"/>
  <c r="BJ981" i="5" s="1"/>
  <c r="CH810" i="5"/>
  <c r="CH803" i="5" s="1"/>
  <c r="CJ1226" i="5"/>
  <c r="CJ1223" i="5"/>
  <c r="CK1261" i="5"/>
  <c r="CK1255" i="5"/>
  <c r="BS1388" i="5"/>
  <c r="BS1378" i="5"/>
  <c r="AN828" i="5"/>
  <c r="AN821" i="5" s="1"/>
  <c r="BV1387" i="5"/>
  <c r="BV1370" i="5"/>
  <c r="CI47" i="1"/>
  <c r="CH48" i="1"/>
  <c r="CH53" i="1" s="1"/>
  <c r="CI1220" i="5"/>
  <c r="CJ1487" i="5"/>
  <c r="CJ1486" i="5"/>
  <c r="CD405" i="5"/>
  <c r="BB334" i="5"/>
  <c r="CK1243" i="5"/>
  <c r="CK1240" i="5"/>
  <c r="CK1244" i="5" s="1"/>
  <c r="AN2165" i="5"/>
  <c r="AN2158" i="5" s="1"/>
  <c r="BW1362" i="5"/>
  <c r="BW1367" i="5"/>
  <c r="BW1368" i="5"/>
  <c r="BX1365" i="5" s="1"/>
  <c r="CC2097" i="5"/>
  <c r="CB2099" i="5"/>
  <c r="CL8" i="5"/>
  <c r="CM8" i="1"/>
  <c r="CL8" i="2"/>
  <c r="CL9" i="1"/>
  <c r="CL9" i="5" s="1"/>
  <c r="CL3" i="5"/>
  <c r="CL3" i="2"/>
  <c r="CL4" i="1"/>
  <c r="BZ512" i="5"/>
  <c r="BZ515" i="5" s="1"/>
  <c r="BY519" i="5"/>
  <c r="CC444" i="5"/>
  <c r="CD442" i="5"/>
  <c r="CJ1476" i="5"/>
  <c r="CJ1477" i="5"/>
  <c r="CD388" i="5"/>
  <c r="BA340" i="5"/>
  <c r="CI2112" i="5"/>
  <c r="CH2113" i="5"/>
  <c r="CC1278" i="5"/>
  <c r="CD1276" i="5"/>
  <c r="CL1" i="5"/>
  <c r="CL1" i="2"/>
  <c r="BH989" i="5"/>
  <c r="CJ1461" i="5"/>
  <c r="CJ1460" i="5"/>
  <c r="CJ2081" i="5"/>
  <c r="CH357" i="5"/>
  <c r="AX895" i="5"/>
  <c r="AX899" i="5"/>
  <c r="BR1382" i="5"/>
  <c r="BR1396" i="5" s="1"/>
  <c r="CK1535" i="5"/>
  <c r="AO662" i="5"/>
  <c r="CA505" i="5"/>
  <c r="CA508" i="5" s="1"/>
  <c r="CA518" i="5" s="1"/>
  <c r="BH969" i="5"/>
  <c r="BH966" i="5"/>
  <c r="CL5" i="2"/>
  <c r="CL5" i="5"/>
  <c r="CK1839" i="5" a="1"/>
  <c r="CK1839" i="5" s="1"/>
  <c r="CK1788" i="5" a="1"/>
  <c r="CK1788" i="5" s="1"/>
  <c r="CK1663" i="5" a="1"/>
  <c r="CK1663" i="5" s="1"/>
  <c r="CK1654" i="5" a="1"/>
  <c r="CK1654" i="5" s="1"/>
  <c r="CK1642" i="5" a="1"/>
  <c r="CK1642" i="5" s="1"/>
  <c r="CK1592" i="5" a="1"/>
  <c r="CK1592" i="5" s="1"/>
  <c r="CK1593" i="5" s="1"/>
  <c r="CK1594" i="5" a="1"/>
  <c r="CK1594" i="5" s="1"/>
  <c r="CK1580" i="5" a="1"/>
  <c r="CK1580" i="5" s="1"/>
  <c r="CK1581" i="5" s="1"/>
  <c r="CK1597" i="5" a="1"/>
  <c r="CK1597" i="5" s="1"/>
  <c r="CK1584" i="5" a="1"/>
  <c r="CK1584" i="5" s="1"/>
  <c r="CK1499" i="5" a="1"/>
  <c r="CK1499" i="5" s="1"/>
  <c r="CK1500" i="5" s="1"/>
  <c r="CK1507" i="5" a="1"/>
  <c r="CK1507" i="5" s="1"/>
  <c r="CK1212" i="5" a="1"/>
  <c r="CK1212" i="5" s="1"/>
  <c r="CK1208" i="5" a="1"/>
  <c r="CK1208" i="5" s="1"/>
  <c r="CK1219" i="5" a="1"/>
  <c r="CK1219" i="5" s="1"/>
  <c r="CK911" i="5" a="1"/>
  <c r="CK911" i="5" s="1"/>
  <c r="CK801" i="5" a="1"/>
  <c r="CK801" i="5" s="1"/>
  <c r="CK661" i="5" a="1"/>
  <c r="CK661" i="5" s="1"/>
  <c r="CK652" i="5" a="1"/>
  <c r="CK652" i="5" s="1"/>
  <c r="CK635" i="5" a="1"/>
  <c r="CK635" i="5" s="1"/>
  <c r="CK605" i="5" a="1"/>
  <c r="CK605" i="5" s="1"/>
  <c r="CK620" i="5" a="1"/>
  <c r="CK620" i="5" s="1"/>
  <c r="CK591" i="5" a="1"/>
  <c r="CK591" i="5" s="1"/>
  <c r="CK621" i="5" a="1"/>
  <c r="CK621" i="5" s="1"/>
  <c r="CK610" i="5" a="1"/>
  <c r="CK610" i="5" s="1"/>
  <c r="CK613" i="5" s="1"/>
  <c r="CK611" i="5" a="1"/>
  <c r="CK611" i="5" s="1"/>
  <c r="CK595" i="5" a="1"/>
  <c r="CK595" i="5" s="1"/>
  <c r="CK628" i="5" a="1"/>
  <c r="CK628" i="5" s="1"/>
  <c r="CK629" i="5" s="1"/>
  <c r="CK612" i="5" a="1"/>
  <c r="CK612" i="5" s="1"/>
  <c r="CK616" i="5" a="1"/>
  <c r="CK616" i="5" s="1"/>
  <c r="CK603" i="5" a="1"/>
  <c r="CK603" i="5" s="1"/>
  <c r="CK491" i="5" a="1"/>
  <c r="CK491" i="5" s="1"/>
  <c r="CK604" i="5" a="1"/>
  <c r="CK604" i="5" s="1"/>
  <c r="CK449" i="5" a="1"/>
  <c r="CK449" i="5" s="1"/>
  <c r="CK454" i="5" a="1"/>
  <c r="CK454" i="5" s="1"/>
  <c r="CK544" i="5"/>
  <c r="CK587" i="5" a="1"/>
  <c r="CK587" i="5" s="1"/>
  <c r="CK532" i="5"/>
  <c r="CK417" i="5" a="1"/>
  <c r="CK417" i="5" s="1"/>
  <c r="CK387" i="5" a="1"/>
  <c r="CK387" i="5" s="1"/>
  <c r="CK409" i="5" a="1"/>
  <c r="CK409" i="5" s="1"/>
  <c r="CK395" i="5" a="1"/>
  <c r="CK395" i="5" s="1"/>
  <c r="CK402" i="5" a="1"/>
  <c r="CK402" i="5" s="1"/>
  <c r="CK379" i="5" a="1"/>
  <c r="CK379" i="5" s="1"/>
  <c r="CK347" i="5" a="1"/>
  <c r="CK347" i="5" s="1"/>
  <c r="CK366" i="5" a="1"/>
  <c r="CK366" i="5" s="1"/>
  <c r="CK211" i="5" a="1"/>
  <c r="CK211" i="5" s="1"/>
  <c r="CK201" i="5" a="1"/>
  <c r="CK201" i="5" s="1"/>
  <c r="CK210" i="5" a="1"/>
  <c r="CK210" i="5" s="1"/>
  <c r="CK200" i="5" a="1"/>
  <c r="CK200" i="5" s="1"/>
  <c r="CK373" i="5" a="1"/>
  <c r="CK373" i="5" s="1"/>
  <c r="CK191" i="5" a="1"/>
  <c r="CK191" i="5" s="1"/>
  <c r="CK174" i="5" a="1"/>
  <c r="CK174" i="5" s="1"/>
  <c r="CK171" i="5" a="1"/>
  <c r="CK171" i="5" s="1"/>
  <c r="CK167" i="5" a="1"/>
  <c r="CK167" i="5" s="1"/>
  <c r="CK168" i="5" s="1"/>
  <c r="CK163" i="5" a="1"/>
  <c r="CK163" i="5" s="1"/>
  <c r="CK177" i="5" a="1"/>
  <c r="CK177" i="5" s="1"/>
  <c r="CK180" i="5" a="1"/>
  <c r="CK180" i="5" s="1"/>
  <c r="CK187" i="5" a="1"/>
  <c r="CK187" i="5" s="1"/>
  <c r="CK110" i="5" a="1"/>
  <c r="CK110" i="5" s="1"/>
  <c r="CK108" i="5" s="1" a="1"/>
  <c r="CK108" i="5" s="1"/>
  <c r="CK111" i="5" a="1"/>
  <c r="CK111" i="5" s="1"/>
  <c r="CK115" i="5" a="1"/>
  <c r="CK115" i="5" s="1"/>
  <c r="CK116" i="5" a="1"/>
  <c r="CK116" i="5" s="1"/>
  <c r="CK114" i="5" s="1" a="1"/>
  <c r="CK114" i="5" s="1"/>
  <c r="CK155" i="5" a="1"/>
  <c r="CK155" i="5" s="1"/>
  <c r="CK151" i="5" a="1"/>
  <c r="CK151" i="5" s="1"/>
  <c r="CK117" i="5" a="1"/>
  <c r="CK117" i="5" s="1"/>
  <c r="CK195" i="5" a="1"/>
  <c r="CK195" i="5" s="1"/>
  <c r="CK109" i="5" a="1"/>
  <c r="CK109" i="5" s="1"/>
  <c r="CD472" i="5"/>
  <c r="CD473" i="5" s="1"/>
  <c r="CJ130" i="5"/>
  <c r="AN2247" i="5"/>
  <c r="AO2245" i="5" s="1"/>
  <c r="BY1026" i="5"/>
  <c r="BZ1022" i="5" s="1"/>
  <c r="BY1028" i="5"/>
  <c r="BY950" i="5"/>
  <c r="BZ947" i="5" s="1"/>
  <c r="BY952" i="5"/>
  <c r="CK4" i="2"/>
  <c r="CK4" i="5"/>
  <c r="CJ1258" i="5"/>
  <c r="CJ1262" i="5"/>
  <c r="CJ1452" i="5"/>
  <c r="CJ1451" i="5"/>
  <c r="CH296" i="5"/>
  <c r="CD485" i="5"/>
  <c r="CD486" i="5" s="1"/>
  <c r="AS637" i="5"/>
  <c r="CD674" i="5"/>
  <c r="CC556" i="5"/>
  <c r="CD551" i="5"/>
  <c r="CD554" i="5" s="1"/>
  <c r="CJ1263" i="5"/>
  <c r="CJ1568" i="5"/>
  <c r="AX2127" i="5"/>
  <c r="BP358" i="5"/>
  <c r="BO361" i="5"/>
  <c r="CC494" i="5"/>
  <c r="CC496" i="5"/>
  <c r="CJ529" i="5"/>
  <c r="CJ528" i="5"/>
  <c r="CJ530" i="5" s="1"/>
  <c r="CK526" i="5" s="1"/>
  <c r="CK1044" i="5"/>
  <c r="CK1052" i="5"/>
  <c r="CD436" i="5"/>
  <c r="CD438" i="5" s="1"/>
  <c r="CJ767" i="5"/>
  <c r="CJ1543" i="5"/>
  <c r="AO936" i="5"/>
  <c r="CK1867" i="5" a="1"/>
  <c r="CK1867" i="5" s="1"/>
  <c r="CJ1237" i="5"/>
  <c r="CK1292" i="5"/>
  <c r="CD650" i="5"/>
  <c r="CC653" i="5"/>
  <c r="CD654" i="5" a="1"/>
  <c r="CD654" i="5" s="1"/>
  <c r="BY1046" i="5"/>
  <c r="BZ1042" i="5" s="1"/>
  <c r="BY1048" i="5"/>
  <c r="CH924" i="5"/>
  <c r="CH913" i="5" s="1"/>
  <c r="CC438" i="5"/>
  <c r="CI916" i="5"/>
  <c r="CI919" i="5"/>
  <c r="CI923" i="5"/>
  <c r="AN2199" i="5"/>
  <c r="AN2192" i="5" s="1"/>
  <c r="CJ202" i="5"/>
  <c r="CC398" i="5"/>
  <c r="CD396" i="5"/>
  <c r="CC405" i="5"/>
  <c r="CC412" i="5"/>
  <c r="BH994" i="5"/>
  <c r="CE380" i="5"/>
  <c r="CJ212" i="5"/>
  <c r="CJ541" i="5"/>
  <c r="CJ552" i="5" s="1"/>
  <c r="CJ542" i="5"/>
  <c r="AX882" i="5"/>
  <c r="CI295" i="5"/>
  <c r="CI292" i="5"/>
  <c r="CK1277" i="5"/>
  <c r="BP1013" i="5"/>
  <c r="CC2180" i="5"/>
  <c r="CD2175" i="5"/>
  <c r="CD2178" i="5" s="1"/>
  <c r="CM2" i="5"/>
  <c r="CM3" i="1"/>
  <c r="CM5" i="1"/>
  <c r="CM1" i="1"/>
  <c r="CM2" i="2"/>
  <c r="CM6" i="1"/>
  <c r="CN2" i="1"/>
  <c r="CB651" i="5"/>
  <c r="CJ1051" i="5"/>
  <c r="CH774" i="5"/>
  <c r="CI751" i="5" s="1"/>
  <c r="BP1011" i="5"/>
  <c r="BQ1004" i="5"/>
  <c r="CJ492" i="5"/>
  <c r="CK6" i="2"/>
  <c r="CK6" i="5"/>
  <c r="CK989" i="5" s="1"/>
  <c r="CJ450" i="5"/>
  <c r="CJ772" i="5"/>
  <c r="CI774" i="5"/>
  <c r="CJ751" i="5" s="1"/>
  <c r="CJ752" i="5" s="1"/>
  <c r="CG553" i="5"/>
  <c r="CK2098" i="5"/>
  <c r="CI806" i="5"/>
  <c r="CI809" i="5"/>
  <c r="CI1227" i="5"/>
  <c r="CI539" i="5"/>
  <c r="CI543" i="5" s="1"/>
  <c r="CH548" i="5"/>
  <c r="CK416" i="5"/>
  <c r="CG920" i="5"/>
  <c r="CG914" i="5"/>
  <c r="BQ1396" i="5"/>
  <c r="CG804" i="5"/>
  <c r="CB1438" i="5"/>
  <c r="CL1638" i="5"/>
  <c r="CL1639" i="5" s="1"/>
  <c r="CL1534" i="5"/>
  <c r="CL1417" i="5"/>
  <c r="CL1418" i="5" s="1"/>
  <c r="CL1420" i="5" s="1"/>
  <c r="CL1427" i="5"/>
  <c r="CL1428" i="5" s="1"/>
  <c r="CL1430" i="5" s="1"/>
  <c r="CL1252" i="5"/>
  <c r="CL1234" i="5"/>
  <c r="CL1235" i="5" s="1"/>
  <c r="CL758" i="5"/>
  <c r="CL759" i="5"/>
  <c r="CL760" i="5"/>
  <c r="CL761" i="5"/>
  <c r="CL762" i="5"/>
  <c r="CL763" i="5"/>
  <c r="CL764" i="5"/>
  <c r="CL756" i="5"/>
  <c r="CL757" i="5"/>
  <c r="CL184" i="5"/>
  <c r="CL134" i="5"/>
  <c r="CL135" i="5" s="1"/>
  <c r="CL139" i="5"/>
  <c r="CL140" i="5" s="1"/>
  <c r="CM144" i="5"/>
  <c r="CM145" i="5" s="1"/>
  <c r="CL122" i="5"/>
  <c r="CL123" i="5" s="1"/>
  <c r="CL148" i="5"/>
  <c r="CL1270" i="5"/>
  <c r="CL1273" i="5" s="1"/>
  <c r="CL2091" i="5"/>
  <c r="CL2094" i="5" s="1"/>
  <c r="CL1045" i="5"/>
  <c r="CL1285" i="5"/>
  <c r="CL1288" i="5" s="1"/>
  <c r="CD367" i="5"/>
  <c r="CM1401" i="5"/>
  <c r="CL1402" i="5"/>
  <c r="CL1400" i="5"/>
  <c r="CJ284" i="5"/>
  <c r="CJ291" i="5"/>
  <c r="CG64" i="1"/>
  <c r="CF66" i="1"/>
  <c r="CF68" i="1" s="1"/>
  <c r="CC2212" i="5"/>
  <c r="CC2215" i="5" s="1"/>
  <c r="CB2217" i="5"/>
  <c r="CJ773" i="5"/>
  <c r="CD1441" i="5"/>
  <c r="CC1442" i="5"/>
  <c r="CC1437" i="5" s="1"/>
  <c r="CC1438" i="5" s="1"/>
  <c r="CJ565" i="5"/>
  <c r="CJ568" i="5" s="1"/>
  <c r="CI569" i="5"/>
  <c r="CK739" i="5"/>
  <c r="CJ741" i="5"/>
  <c r="CM790" i="5"/>
  <c r="CN788" i="5"/>
  <c r="CN790" i="5" s="1"/>
  <c r="BT1375" i="5"/>
  <c r="BT1376" i="5"/>
  <c r="BU1373" i="5" s="1"/>
  <c r="BT1374" i="5"/>
  <c r="BQ1389" i="5"/>
  <c r="BV1395" i="5"/>
  <c r="BV1397" i="5" s="1"/>
  <c r="BV1366" i="5"/>
  <c r="BV1386" i="5" s="1"/>
  <c r="BV1390" i="5" s="1"/>
  <c r="CC1293" i="5"/>
  <c r="CD1291" i="5"/>
  <c r="CL6" i="5"/>
  <c r="CL6" i="2"/>
  <c r="CK592" i="5"/>
  <c r="CK365" i="5"/>
  <c r="CK1598" i="5" a="1"/>
  <c r="CK622" i="5" a="1"/>
  <c r="AO838" i="5"/>
  <c r="CK372" i="5"/>
  <c r="CL746" i="5"/>
  <c r="CK1585" i="5" a="1"/>
  <c r="CK351" i="5"/>
  <c r="CE2022" i="5" a="1"/>
  <c r="CK331" i="5" a="1"/>
  <c r="CJ580" i="5" a="1"/>
  <c r="AO429" i="5"/>
  <c r="CK378" i="5"/>
  <c r="CE403" i="5" a="1"/>
  <c r="CK1508" i="5" a="1"/>
  <c r="CK596" i="5"/>
  <c r="CK188" i="5" a="1"/>
  <c r="CE410" i="5" a="1"/>
  <c r="CK1213" i="5" a="1"/>
  <c r="CJ588" i="5" a="1"/>
  <c r="CK353" i="5"/>
  <c r="CK1178" i="5" a="1"/>
  <c r="CK332" i="5" a="1"/>
  <c r="CL314" i="5" a="1"/>
  <c r="CK1209" i="5" a="1"/>
  <c r="CJ606" i="5" a="1"/>
  <c r="CK1182" i="5" a="1"/>
  <c r="CK617" i="5" a="1"/>
  <c r="CK1928" i="5"/>
  <c r="O1389" i="5"/>
  <c r="CK394" i="5"/>
  <c r="CK1846" i="5" a="1"/>
  <c r="CK1186" i="5" a="1"/>
  <c r="BZ1843" i="5" a="1"/>
  <c r="CK910" i="5" a="1"/>
  <c r="CK216" i="5" a="1"/>
  <c r="AO852" i="5"/>
  <c r="CK1423" i="5"/>
  <c r="O1396" i="5"/>
  <c r="CK1355" i="5"/>
  <c r="CL1911" i="5"/>
  <c r="CL1893" i="5"/>
  <c r="CK1172" i="5" a="1"/>
  <c r="CK800" i="5" a="1"/>
  <c r="CK206" i="5" a="1"/>
  <c r="CL2079" i="5" a="1"/>
  <c r="CI352" i="5"/>
  <c r="CI1414" i="5"/>
  <c r="CL1879" i="5" a="1"/>
  <c r="CK1789" i="5" a="1"/>
  <c r="CK215" i="5" a="1"/>
  <c r="CK1078" i="5" a="1"/>
  <c r="CL2111" i="5" a="1"/>
  <c r="CK205" i="5" a="1"/>
  <c r="CM2107" i="5"/>
  <c r="CM750" i="5" a="1"/>
  <c r="CK490" i="5"/>
  <c r="CK455" i="5"/>
  <c r="AX2125" i="5" a="1"/>
  <c r="BZ2026" i="5" a="1"/>
  <c r="CL1873" i="5"/>
  <c r="CL1870" i="5"/>
  <c r="CK1202" i="5" a="1"/>
  <c r="CK192" i="5" a="1"/>
  <c r="CK196" i="5"/>
  <c r="AJ1808" i="5" a="1"/>
  <c r="CK1201" i="5" a="1"/>
  <c r="CJ1515" i="5"/>
  <c r="BF1980" i="5" a="1"/>
  <c r="CK448" i="5"/>
  <c r="CL1634" i="5"/>
  <c r="CL1572" i="5"/>
  <c r="CL1660" i="5"/>
  <c r="CL1849" i="5"/>
  <c r="CL463" i="5"/>
  <c r="CL1860" i="5"/>
  <c r="CL465" i="5"/>
  <c r="CL159" i="5"/>
  <c r="CL69" i="5"/>
  <c r="CL126" i="5"/>
  <c r="CL260" i="5"/>
  <c r="CL277" i="5"/>
  <c r="CL220" i="5"/>
  <c r="CL224" i="5" s="1" a="1"/>
  <c r="CL247" i="5"/>
  <c r="CL243" i="5"/>
  <c r="CL268" i="5"/>
  <c r="CL256" i="5"/>
  <c r="CL228" i="5"/>
  <c r="CL252" i="5"/>
  <c r="CL264" i="5"/>
  <c r="CL273" i="5"/>
  <c r="CL280" i="5"/>
  <c r="CL322" i="5"/>
  <c r="CL300" i="5"/>
  <c r="CL348" i="5"/>
  <c r="CL326" i="5"/>
  <c r="CL321" i="5"/>
  <c r="CL325" i="5"/>
  <c r="CL547" i="5"/>
  <c r="CL577" i="5"/>
  <c r="CL572" i="5"/>
  <c r="CL573" i="5"/>
  <c r="CL896" i="5"/>
  <c r="CL1072" i="5"/>
  <c r="CL1073" i="5" s="1" a="1"/>
  <c r="CL1063" i="5"/>
  <c r="CL1064" i="5" s="1" a="1"/>
  <c r="CL1081" i="5"/>
  <c r="CL1082" i="5" s="1" a="1"/>
  <c r="CL1077" i="5"/>
  <c r="CL1177" i="5"/>
  <c r="CL1076" i="5"/>
  <c r="CL1153" i="5"/>
  <c r="CL1154" i="5" s="1" a="1"/>
  <c r="CL1174" i="5"/>
  <c r="CL1173" i="5" s="1" a="1"/>
  <c r="CL1185" i="5"/>
  <c r="CL1181" i="5"/>
  <c r="CL1447" i="5"/>
  <c r="CL1456" i="5"/>
  <c r="CL1472" i="5"/>
  <c r="CL1531" i="5"/>
  <c r="CL1482" i="5"/>
  <c r="CL1519" i="5"/>
  <c r="CL1520" i="5" s="1" a="1"/>
  <c r="CL1471" i="5"/>
  <c r="CL1511" i="5"/>
  <c r="CL1512" i="5" s="1" a="1"/>
  <c r="CL1564" i="5"/>
  <c r="CL1539" i="5"/>
  <c r="CL1552" i="5"/>
  <c r="CL1631" i="5"/>
  <c r="CL1557" i="5"/>
  <c r="CL1648" i="5"/>
  <c r="CL1645" i="5"/>
  <c r="CL1657" i="5"/>
  <c r="CL1698" i="5"/>
  <c r="CL1857" i="5"/>
  <c r="CK386" i="5"/>
  <c r="CL232" i="5" a="1"/>
  <c r="CL2098" i="5" l="1"/>
  <c r="CK1262" i="5"/>
  <c r="CJ1227" i="5"/>
  <c r="CL232" i="5"/>
  <c r="CL1558" i="5"/>
  <c r="CL1553" i="5"/>
  <c r="CL1542" i="5"/>
  <c r="CL1567" i="5"/>
  <c r="CL1512" i="5"/>
  <c r="CL1520" i="5"/>
  <c r="CL1485" i="5"/>
  <c r="CL1475" i="5"/>
  <c r="CL1459" i="5"/>
  <c r="CL1450" i="5"/>
  <c r="CL1173" i="5"/>
  <c r="CL1154" i="5"/>
  <c r="CL1082" i="5"/>
  <c r="CL1064" i="5"/>
  <c r="CL1073" i="5"/>
  <c r="CL574" i="5"/>
  <c r="CL578" i="5"/>
  <c r="CL327" i="5"/>
  <c r="CL315" i="5"/>
  <c r="CL283" i="5"/>
  <c r="CL274" i="5"/>
  <c r="CL287" i="5"/>
  <c r="CL261" i="5"/>
  <c r="CL257" i="5"/>
  <c r="CL265" i="5"/>
  <c r="CL248" i="5"/>
  <c r="CL224" i="5"/>
  <c r="CL288" i="5"/>
  <c r="CL269" i="5"/>
  <c r="CL129" i="5"/>
  <c r="CL160" i="5"/>
  <c r="CL471" i="5"/>
  <c r="CL470" i="5"/>
  <c r="CL1573" i="5"/>
  <c r="BF1980" i="5"/>
  <c r="CK1201" i="5"/>
  <c r="AJ1808" i="5"/>
  <c r="CK192" i="5"/>
  <c r="CK1202" i="5"/>
  <c r="BZ2026" i="5"/>
  <c r="AX2125" i="5"/>
  <c r="CM750" i="5"/>
  <c r="CM2116" i="5"/>
  <c r="CK205" i="5"/>
  <c r="CL2111" i="5"/>
  <c r="CK1078" i="5"/>
  <c r="CK215" i="5"/>
  <c r="CK1789" i="5"/>
  <c r="CL1879" i="5"/>
  <c r="CJ354" i="5"/>
  <c r="CL2079" i="5"/>
  <c r="CK206" i="5"/>
  <c r="CK800" i="5"/>
  <c r="CK1172" i="5"/>
  <c r="AT853" i="5"/>
  <c r="AO854" i="5"/>
  <c r="CK216" i="5"/>
  <c r="CK910" i="5"/>
  <c r="BZ1843" i="5"/>
  <c r="CK1186" i="5"/>
  <c r="CK1846" i="5"/>
  <c r="CK617" i="5"/>
  <c r="CK1182" i="5"/>
  <c r="CJ606" i="5"/>
  <c r="CK1209" i="5"/>
  <c r="CL314" i="5"/>
  <c r="CK332" i="5"/>
  <c r="CK1178" i="5"/>
  <c r="CJ588" i="5"/>
  <c r="CK1213" i="5"/>
  <c r="CE410" i="5"/>
  <c r="CK188" i="5"/>
  <c r="CK1508" i="5"/>
  <c r="CE403" i="5"/>
  <c r="CE405" i="5" s="1"/>
  <c r="AO430" i="5"/>
  <c r="CJ580" i="5"/>
  <c r="CK331" i="5"/>
  <c r="CE2022" i="5"/>
  <c r="CK1585" i="5"/>
  <c r="CL755" i="5"/>
  <c r="CK374" i="5"/>
  <c r="AO840" i="5"/>
  <c r="CK622" i="5"/>
  <c r="CK1598" i="5"/>
  <c r="CK565" i="5"/>
  <c r="CK568" i="5" s="1"/>
  <c r="CJ569" i="5"/>
  <c r="CK528" i="5"/>
  <c r="CK529" i="5"/>
  <c r="CL1839" i="5" a="1"/>
  <c r="CL1839" i="5" s="1"/>
  <c r="CL1654" i="5" a="1"/>
  <c r="CL1654" i="5" s="1"/>
  <c r="CL1642" i="5" a="1"/>
  <c r="CL1642" i="5" s="1"/>
  <c r="CL1788" i="5" a="1"/>
  <c r="CL1788" i="5" s="1"/>
  <c r="CL1592" i="5" a="1"/>
  <c r="CL1592" i="5" s="1"/>
  <c r="CL1593" i="5" s="1"/>
  <c r="CL1663" i="5" a="1"/>
  <c r="CL1663" i="5" s="1"/>
  <c r="CL1594" i="5" a="1"/>
  <c r="CL1594" i="5" s="1"/>
  <c r="CL1580" i="5" a="1"/>
  <c r="CL1580" i="5" s="1"/>
  <c r="CL1581" i="5" s="1"/>
  <c r="CL1597" i="5" a="1"/>
  <c r="CL1597" i="5" s="1"/>
  <c r="CL1584" i="5" a="1"/>
  <c r="CL1584" i="5" s="1"/>
  <c r="CL1499" i="5" a="1"/>
  <c r="CL1499" i="5" s="1"/>
  <c r="CL1500" i="5" s="1"/>
  <c r="CL1507" i="5" a="1"/>
  <c r="CL1507" i="5" s="1"/>
  <c r="CL1212" i="5" a="1"/>
  <c r="CL1212" i="5" s="1"/>
  <c r="CL1208" i="5" a="1"/>
  <c r="CL1208" i="5" s="1"/>
  <c r="CL1219" i="5" a="1"/>
  <c r="CL1219" i="5" s="1"/>
  <c r="CL911" i="5" a="1"/>
  <c r="CL911" i="5" s="1"/>
  <c r="CL801" i="5" a="1"/>
  <c r="CL801" i="5" s="1"/>
  <c r="CL661" i="5" a="1"/>
  <c r="CL661" i="5" s="1"/>
  <c r="CL652" i="5" a="1"/>
  <c r="CL652" i="5" s="1"/>
  <c r="CL635" i="5" a="1"/>
  <c r="CL635" i="5" s="1"/>
  <c r="CL620" i="5" a="1"/>
  <c r="CL620" i="5" s="1"/>
  <c r="CL591" i="5" a="1"/>
  <c r="CL591" i="5" s="1"/>
  <c r="CL621" i="5" a="1"/>
  <c r="CL621" i="5" s="1"/>
  <c r="CL610" i="5" a="1"/>
  <c r="CL610" i="5" s="1"/>
  <c r="CL613" i="5" s="1"/>
  <c r="CL611" i="5" a="1"/>
  <c r="CL611" i="5" s="1"/>
  <c r="CL595" i="5" a="1"/>
  <c r="CL595" i="5" s="1"/>
  <c r="CL628" i="5" a="1"/>
  <c r="CL628" i="5" s="1"/>
  <c r="CL629" i="5" s="1"/>
  <c r="CL612" i="5" a="1"/>
  <c r="CL612" i="5" s="1"/>
  <c r="CL616" i="5" a="1"/>
  <c r="CL616" i="5" s="1"/>
  <c r="CL603" i="5" a="1"/>
  <c r="CL603" i="5" s="1"/>
  <c r="CL604" i="5" a="1"/>
  <c r="CL604" i="5" s="1"/>
  <c r="CL605" i="5" a="1"/>
  <c r="CL605" i="5" s="1"/>
  <c r="CL491" i="5" a="1"/>
  <c r="CL491" i="5" s="1"/>
  <c r="CL449" i="5" a="1"/>
  <c r="CL449" i="5" s="1"/>
  <c r="CL454" i="5" a="1"/>
  <c r="CL454" i="5" s="1"/>
  <c r="CL587" i="5" a="1"/>
  <c r="CL587" i="5" s="1"/>
  <c r="CL544" i="5"/>
  <c r="CL532" i="5"/>
  <c r="CL417" i="5" a="1"/>
  <c r="CL417" i="5" s="1"/>
  <c r="CL387" i="5" a="1"/>
  <c r="CL387" i="5" s="1"/>
  <c r="CL409" i="5" a="1"/>
  <c r="CL409" i="5" s="1"/>
  <c r="CL395" i="5" a="1"/>
  <c r="CL395" i="5" s="1"/>
  <c r="CL379" i="5" a="1"/>
  <c r="CL379" i="5" s="1"/>
  <c r="CL347" i="5" a="1"/>
  <c r="CL347" i="5" s="1"/>
  <c r="CL366" i="5" a="1"/>
  <c r="CL366" i="5" s="1"/>
  <c r="CL402" i="5" a="1"/>
  <c r="CL402" i="5" s="1"/>
  <c r="CL373" i="5" a="1"/>
  <c r="CL373" i="5" s="1"/>
  <c r="CL195" i="5" a="1"/>
  <c r="CL195" i="5" s="1"/>
  <c r="CL210" i="5" a="1"/>
  <c r="CL210" i="5" s="1"/>
  <c r="CL191" i="5" a="1"/>
  <c r="CL191" i="5" s="1"/>
  <c r="CL174" i="5" a="1"/>
  <c r="CL174" i="5" s="1"/>
  <c r="CL171" i="5" a="1"/>
  <c r="CL171" i="5" s="1"/>
  <c r="CL167" i="5" a="1"/>
  <c r="CL167" i="5" s="1"/>
  <c r="CL168" i="5" s="1"/>
  <c r="CL163" i="5" a="1"/>
  <c r="CL163" i="5" s="1"/>
  <c r="CL177" i="5" a="1"/>
  <c r="CL177" i="5" s="1"/>
  <c r="CL180" i="5" a="1"/>
  <c r="CL180" i="5" s="1"/>
  <c r="CL187" i="5" a="1"/>
  <c r="CL187" i="5" s="1"/>
  <c r="CL211" i="5" a="1"/>
  <c r="CL211" i="5" s="1"/>
  <c r="CL201" i="5" a="1"/>
  <c r="CL201" i="5" s="1"/>
  <c r="CL115" i="5" a="1"/>
  <c r="CL115" i="5" s="1"/>
  <c r="CL116" i="5" a="1"/>
  <c r="CL116" i="5" s="1"/>
  <c r="CL114" i="5" s="1" a="1"/>
  <c r="CL114" i="5" s="1"/>
  <c r="CL155" i="5" a="1"/>
  <c r="CL155" i="5" s="1"/>
  <c r="CL151" i="5" a="1"/>
  <c r="CL151" i="5" s="1"/>
  <c r="CL117" i="5" a="1"/>
  <c r="CL117" i="5" s="1"/>
  <c r="CL109" i="5" a="1"/>
  <c r="CL109" i="5" s="1"/>
  <c r="CL110" i="5" a="1"/>
  <c r="CL110" i="5" s="1"/>
  <c r="CL108" i="5" s="1" a="1"/>
  <c r="CL108" i="5" s="1"/>
  <c r="CL200" i="5" a="1"/>
  <c r="CL200" i="5" s="1"/>
  <c r="CL111" i="5" a="1"/>
  <c r="CL111" i="5" s="1"/>
  <c r="CH804" i="5"/>
  <c r="CK1568" i="5"/>
  <c r="CL1044" i="5"/>
  <c r="CL1052" i="5"/>
  <c r="CM1" i="5"/>
  <c r="CM1" i="2"/>
  <c r="CI1228" i="5"/>
  <c r="BI994" i="5"/>
  <c r="CK1543" i="5"/>
  <c r="CM5" i="5"/>
  <c r="CM5" i="2"/>
  <c r="CF380" i="5"/>
  <c r="CF382" i="5" s="1"/>
  <c r="BP359" i="5"/>
  <c r="CK541" i="5"/>
  <c r="CK552" i="5" s="1"/>
  <c r="CK542" i="5"/>
  <c r="CL1867" i="5" a="1"/>
  <c r="CL1867" i="5" s="1"/>
  <c r="BJ986" i="5"/>
  <c r="BJ983" i="5"/>
  <c r="BJ984" i="5" s="1"/>
  <c r="BK981" i="5" s="1"/>
  <c r="CK772" i="5"/>
  <c r="CJ774" i="5"/>
  <c r="CK751" i="5" s="1"/>
  <c r="CM3" i="5"/>
  <c r="CM3" i="2"/>
  <c r="CM4" i="1"/>
  <c r="CE382" i="5"/>
  <c r="AO933" i="5"/>
  <c r="BR1381" i="5"/>
  <c r="BR1389" i="5" s="1"/>
  <c r="CJ2112" i="5"/>
  <c r="CI2113" i="5"/>
  <c r="CM1638" i="5"/>
  <c r="CM1639" i="5" s="1"/>
  <c r="CM1534" i="5"/>
  <c r="CM1427" i="5"/>
  <c r="CM1428" i="5" s="1"/>
  <c r="CM1430" i="5" s="1"/>
  <c r="CM1417" i="5"/>
  <c r="CM1418" i="5" s="1"/>
  <c r="CM1420" i="5" s="1"/>
  <c r="CM1252" i="5"/>
  <c r="CM1234" i="5"/>
  <c r="CM1235" i="5" s="1"/>
  <c r="CM759" i="5"/>
  <c r="CM760" i="5"/>
  <c r="CM761" i="5"/>
  <c r="CM762" i="5"/>
  <c r="CM763" i="5"/>
  <c r="CM764" i="5"/>
  <c r="CM756" i="5"/>
  <c r="CM757" i="5"/>
  <c r="CM758" i="5"/>
  <c r="CM184" i="5"/>
  <c r="CM139" i="5"/>
  <c r="CM140" i="5" s="1"/>
  <c r="CN144" i="5"/>
  <c r="CN145" i="5" s="1"/>
  <c r="CM122" i="5"/>
  <c r="CM123" i="5" s="1"/>
  <c r="CM148" i="5"/>
  <c r="CM134" i="5"/>
  <c r="CM135" i="5" s="1"/>
  <c r="CM2091" i="5"/>
  <c r="CM2094" i="5" s="1"/>
  <c r="CM1045" i="5"/>
  <c r="CM1285" i="5"/>
  <c r="CM1288" i="5" s="1"/>
  <c r="CM1270" i="5"/>
  <c r="CM1273" i="5" s="1"/>
  <c r="AY2124" i="5"/>
  <c r="AX2129" i="5"/>
  <c r="CK202" i="5"/>
  <c r="CK450" i="5"/>
  <c r="CN8" i="1"/>
  <c r="CM8" i="2"/>
  <c r="CM9" i="1"/>
  <c r="CM9" i="5" s="1"/>
  <c r="CM8" i="5"/>
  <c r="CH920" i="5"/>
  <c r="CH914" i="5"/>
  <c r="CK212" i="5"/>
  <c r="AX897" i="5"/>
  <c r="AY894" i="5" s="1"/>
  <c r="CJ47" i="1"/>
  <c r="CI48" i="1"/>
  <c r="CI53" i="1" s="1"/>
  <c r="BQ1008" i="5"/>
  <c r="BQ1005" i="5"/>
  <c r="CJ806" i="5"/>
  <c r="CJ809" i="5"/>
  <c r="CK2081" i="5"/>
  <c r="CD2180" i="5"/>
  <c r="CE2175" i="5"/>
  <c r="CE2178" i="5" s="1"/>
  <c r="CK492" i="5"/>
  <c r="CE388" i="5"/>
  <c r="CE390" i="5" s="1"/>
  <c r="CE1291" i="5"/>
  <c r="CD1293" i="5"/>
  <c r="CE1441" i="5"/>
  <c r="CD1442" i="5"/>
  <c r="CD1437" i="5"/>
  <c r="CD1438" i="5" s="1"/>
  <c r="CD2212" i="5"/>
  <c r="CD2215" i="5" s="1"/>
  <c r="CC2217" i="5"/>
  <c r="CD398" i="5"/>
  <c r="CE396" i="5"/>
  <c r="CD556" i="5"/>
  <c r="CE551" i="5"/>
  <c r="CE554" i="5" s="1"/>
  <c r="CD390" i="5"/>
  <c r="CD2097" i="5"/>
  <c r="CC2099" i="5"/>
  <c r="CK284" i="5"/>
  <c r="CK291" i="5"/>
  <c r="CM2098" i="5"/>
  <c r="CL1292" i="5"/>
  <c r="BU1375" i="5"/>
  <c r="BU1376" i="5"/>
  <c r="BV1373" i="5" s="1"/>
  <c r="BU1374" i="5"/>
  <c r="CH64" i="1"/>
  <c r="CG66" i="1"/>
  <c r="CG68" i="1" s="1"/>
  <c r="CE436" i="5"/>
  <c r="CE438" i="5" s="1"/>
  <c r="BZ952" i="5"/>
  <c r="BZ950" i="5"/>
  <c r="CA947" i="5" s="1"/>
  <c r="CK1226" i="5"/>
  <c r="CK1223" i="5"/>
  <c r="AN822" i="5"/>
  <c r="AO818" i="5" s="1"/>
  <c r="BT1388" i="5"/>
  <c r="BT1378" i="5"/>
  <c r="CJ292" i="5"/>
  <c r="CJ295" i="5"/>
  <c r="CL1277" i="5"/>
  <c r="CE674" i="5"/>
  <c r="BH973" i="5"/>
  <c r="BX1367" i="5"/>
  <c r="BX1368" i="5"/>
  <c r="BY1365" i="5" s="1"/>
  <c r="BX1362" i="5"/>
  <c r="BS1382" i="5"/>
  <c r="BS1396" i="5" s="1"/>
  <c r="CK767" i="5"/>
  <c r="CH553" i="5"/>
  <c r="CI296" i="5"/>
  <c r="BZ1046" i="5"/>
  <c r="CA1042" i="5" s="1"/>
  <c r="BZ1048" i="5"/>
  <c r="CK1051" i="5"/>
  <c r="AS638" i="5"/>
  <c r="AT633" i="5"/>
  <c r="BZ1026" i="5"/>
  <c r="CA1022" i="5" s="1"/>
  <c r="BZ1028" i="5"/>
  <c r="CD444" i="5"/>
  <c r="CE442" i="5"/>
  <c r="BW1387" i="5"/>
  <c r="BW1370" i="5"/>
  <c r="CJ916" i="5"/>
  <c r="CJ919" i="5"/>
  <c r="CJ923" i="5"/>
  <c r="CD412" i="5"/>
  <c r="CK315" i="5"/>
  <c r="CK1451" i="5"/>
  <c r="CK1452" i="5"/>
  <c r="CJ539" i="5"/>
  <c r="CJ543" i="5" s="1"/>
  <c r="CI548" i="5"/>
  <c r="CI752" i="5"/>
  <c r="CE650" i="5"/>
  <c r="CD653" i="5"/>
  <c r="CD651" i="5" s="1"/>
  <c r="CD655" i="5" s="1"/>
  <c r="CE654" i="5" a="1"/>
  <c r="CE654" i="5" s="1"/>
  <c r="AO2249" i="5"/>
  <c r="BH967" i="5"/>
  <c r="BI964" i="5" s="1"/>
  <c r="BH992" i="5"/>
  <c r="BI989" i="5"/>
  <c r="BW1395" i="5"/>
  <c r="BW1397" i="5" s="1"/>
  <c r="BW1366" i="5"/>
  <c r="BW1386" i="5" s="1"/>
  <c r="BW1390" i="5" s="1"/>
  <c r="CK1258" i="5"/>
  <c r="CK1487" i="5"/>
  <c r="CK1486" i="5"/>
  <c r="CL1243" i="5"/>
  <c r="CL1240" i="5"/>
  <c r="CL1244" i="5" s="1"/>
  <c r="AX883" i="5"/>
  <c r="AY881" i="5" s="1"/>
  <c r="AY885" i="5" s="1"/>
  <c r="AN2203" i="5"/>
  <c r="AN2193" i="5"/>
  <c r="AO2190" i="5" s="1"/>
  <c r="AN2159" i="5"/>
  <c r="AO2156" i="5" s="1"/>
  <c r="CK1263" i="5"/>
  <c r="CL1261" i="5"/>
  <c r="CL1255" i="5"/>
  <c r="CL1262" i="5" s="1"/>
  <c r="CB655" i="5"/>
  <c r="CB505" i="5"/>
  <c r="CB508" i="5" s="1"/>
  <c r="CB518" i="5"/>
  <c r="CL416" i="5"/>
  <c r="CA512" i="5"/>
  <c r="CA515" i="5" s="1"/>
  <c r="BZ519" i="5"/>
  <c r="CK1237" i="5"/>
  <c r="CJ1220" i="5"/>
  <c r="CK1477" i="5"/>
  <c r="CK1476" i="5"/>
  <c r="CI357" i="5"/>
  <c r="CL739" i="5"/>
  <c r="CK741" i="5"/>
  <c r="CI810" i="5"/>
  <c r="CI803" i="5" s="1"/>
  <c r="CN2" i="5"/>
  <c r="CN3" i="1"/>
  <c r="CN2" i="2"/>
  <c r="CN5" i="1"/>
  <c r="CN6" i="1" s="1"/>
  <c r="CN1" i="1"/>
  <c r="CC651" i="5"/>
  <c r="CC655" i="5" s="1"/>
  <c r="CD494" i="5"/>
  <c r="AO663" i="5"/>
  <c r="CD1278" i="5"/>
  <c r="CE1276" i="5"/>
  <c r="CL4" i="5"/>
  <c r="CL4" i="2"/>
  <c r="CK1245" i="5"/>
  <c r="CJ1228" i="5"/>
  <c r="CK130" i="5"/>
  <c r="CK1461" i="5"/>
  <c r="CK1460" i="5"/>
  <c r="CL1535" i="5"/>
  <c r="CM1402" i="5"/>
  <c r="CL1403" i="5" s="1"/>
  <c r="CM1400" i="5"/>
  <c r="CN1401" i="5"/>
  <c r="CK1403" i="5"/>
  <c r="CE367" i="5"/>
  <c r="CD369" i="5"/>
  <c r="CM6" i="5"/>
  <c r="CM6" i="2"/>
  <c r="CI924" i="5"/>
  <c r="CI913" i="5" s="1"/>
  <c r="CE485" i="5"/>
  <c r="CE486" i="5" s="1"/>
  <c r="CE472" i="5"/>
  <c r="CE473" i="5"/>
  <c r="BB335" i="5"/>
  <c r="BB337" i="5"/>
  <c r="BB338" i="5"/>
  <c r="BB341" i="5" s="1"/>
  <c r="BC330" i="5"/>
  <c r="CK288" i="5"/>
  <c r="CL1078" i="5" a="1"/>
  <c r="CA2026" i="5" a="1"/>
  <c r="CL1585" i="5" a="1"/>
  <c r="CL188" i="5" a="1"/>
  <c r="CL1355" i="5"/>
  <c r="CK580" i="5" a="1"/>
  <c r="CL448" i="5"/>
  <c r="CF410" i="5" a="1"/>
  <c r="CL596" i="5"/>
  <c r="CL216" i="5" a="1"/>
  <c r="CM1911" i="5"/>
  <c r="CL490" i="5"/>
  <c r="CL1508" i="5" a="1"/>
  <c r="CL206" i="5" a="1"/>
  <c r="CM1893" i="5"/>
  <c r="CL1213" i="5" a="1"/>
  <c r="CF403" i="5" a="1"/>
  <c r="CL1209" i="5" a="1"/>
  <c r="CL617" i="5" a="1"/>
  <c r="CK588" i="5" a="1"/>
  <c r="CL394" i="5"/>
  <c r="CM2111" i="5" a="1"/>
  <c r="CA1843" i="5" a="1"/>
  <c r="CL606" i="5" a="1"/>
  <c r="CJ1414" i="5"/>
  <c r="CJ352" i="5"/>
  <c r="AZ2001" i="5" a="1"/>
  <c r="CL386" i="5"/>
  <c r="CL910" i="5" a="1"/>
  <c r="CM746" i="5"/>
  <c r="CL365" i="5"/>
  <c r="CL800" i="5" a="1"/>
  <c r="CL196" i="5"/>
  <c r="CM159" i="5"/>
  <c r="CM1660" i="5"/>
  <c r="CM1634" i="5"/>
  <c r="CM1572" i="5"/>
  <c r="CM1849" i="5"/>
  <c r="CM465" i="5"/>
  <c r="CM1860" i="5"/>
  <c r="CM463" i="5"/>
  <c r="CM69" i="5"/>
  <c r="CM126" i="5"/>
  <c r="CM260" i="5"/>
  <c r="CM277" i="5"/>
  <c r="CM220" i="5"/>
  <c r="CM224" i="5" s="1" a="1"/>
  <c r="CM247" i="5"/>
  <c r="CM243" i="5"/>
  <c r="CM268" i="5"/>
  <c r="CM256" i="5"/>
  <c r="CM228" i="5"/>
  <c r="CM252" i="5"/>
  <c r="CM264" i="5"/>
  <c r="CM273" i="5"/>
  <c r="CM280" i="5"/>
  <c r="CM322" i="5"/>
  <c r="CM300" i="5"/>
  <c r="CM348" i="5"/>
  <c r="CM326" i="5"/>
  <c r="CM321" i="5"/>
  <c r="CM325" i="5"/>
  <c r="CM547" i="5"/>
  <c r="CM577" i="5"/>
  <c r="CM572" i="5"/>
  <c r="CM573" i="5"/>
  <c r="CM896" i="5"/>
  <c r="CM1063" i="5"/>
  <c r="CM1064" i="5" s="1" a="1"/>
  <c r="CM1076" i="5"/>
  <c r="CM1072" i="5"/>
  <c r="CM1073" i="5" s="1" a="1"/>
  <c r="CM1081" i="5"/>
  <c r="CM1082" i="5" s="1" a="1"/>
  <c r="CM1077" i="5"/>
  <c r="CM1177" i="5"/>
  <c r="CM1153" i="5"/>
  <c r="CM1154" i="5" s="1" a="1"/>
  <c r="CM1174" i="5"/>
  <c r="CM1173" i="5" s="1" a="1"/>
  <c r="CM1185" i="5"/>
  <c r="CM1181" i="5"/>
  <c r="CM1472" i="5"/>
  <c r="CM1456" i="5"/>
  <c r="CM1482" i="5"/>
  <c r="CM1531" i="5"/>
  <c r="CM1447" i="5"/>
  <c r="CM1519" i="5"/>
  <c r="CM1520" i="5" s="1" a="1"/>
  <c r="CM1471" i="5"/>
  <c r="CM1511" i="5"/>
  <c r="CM1512" i="5" s="1" a="1"/>
  <c r="CM1564" i="5"/>
  <c r="CM1539" i="5"/>
  <c r="CM1552" i="5"/>
  <c r="CM1648" i="5"/>
  <c r="CM1631" i="5"/>
  <c r="CM1557" i="5"/>
  <c r="CM1645" i="5"/>
  <c r="CM1657" i="5"/>
  <c r="CM1698" i="5"/>
  <c r="CM1857" i="5"/>
  <c r="CL372" i="5"/>
  <c r="CL351" i="5"/>
  <c r="I2237" i="5" a="1"/>
  <c r="CN2107" i="5"/>
  <c r="CN750" i="5" a="1"/>
  <c r="CK1515" i="5"/>
  <c r="P72" i="1"/>
  <c r="P75" i="1"/>
  <c r="P77" i="1"/>
  <c r="P1612" i="5" s="1"/>
  <c r="P80" i="1"/>
  <c r="P83" i="1"/>
  <c r="P85" i="1"/>
  <c r="P1355" i="5" s="1"/>
  <c r="P89" i="1"/>
  <c r="P41" i="1"/>
  <c r="O41" i="1"/>
  <c r="O89" i="1"/>
  <c r="O85" i="1"/>
  <c r="O1355" i="5" s="1"/>
  <c r="N72" i="1"/>
  <c r="N89" i="1"/>
  <c r="N83" i="1"/>
  <c r="O23" i="1"/>
  <c r="O29" i="1"/>
  <c r="O27" i="1"/>
  <c r="O38" i="1"/>
  <c r="O21" i="1"/>
  <c r="O17" i="1"/>
  <c r="O40" i="1"/>
  <c r="O36" i="1"/>
  <c r="O33" i="1"/>
  <c r="N75" i="1"/>
  <c r="N41" i="1"/>
  <c r="M75" i="1"/>
  <c r="M72" i="1"/>
  <c r="M89" i="1"/>
  <c r="M41" i="1"/>
  <c r="M85" i="1"/>
  <c r="M1355" i="5" s="1"/>
  <c r="N40" i="1"/>
  <c r="N17" i="1"/>
  <c r="N21" i="1"/>
  <c r="N23" i="1"/>
  <c r="N27" i="1"/>
  <c r="N29" i="1"/>
  <c r="N33" i="1"/>
  <c r="N36" i="1"/>
  <c r="N38" i="1"/>
  <c r="J83" i="1"/>
  <c r="L85" i="1"/>
  <c r="L1355" i="5" s="1"/>
  <c r="J77" i="1"/>
  <c r="J80" i="1"/>
  <c r="J41" i="1"/>
  <c r="J85" i="1"/>
  <c r="J89" i="1"/>
  <c r="L72" i="1"/>
  <c r="L75" i="1"/>
  <c r="L77" i="1"/>
  <c r="L1612" i="5" s="1"/>
  <c r="L80" i="1"/>
  <c r="L83" i="1"/>
  <c r="M38" i="1"/>
  <c r="M36" i="1"/>
  <c r="M33" i="1"/>
  <c r="M29" i="1"/>
  <c r="M27" i="1"/>
  <c r="M23" i="1"/>
  <c r="M21" i="1"/>
  <c r="M17" i="1"/>
  <c r="M40" i="1"/>
  <c r="L89" i="1"/>
  <c r="L41" i="1"/>
  <c r="J72" i="1"/>
  <c r="J75" i="1"/>
  <c r="J40" i="1"/>
  <c r="J17" i="1"/>
  <c r="J21" i="1"/>
  <c r="J23" i="1"/>
  <c r="J27" i="1"/>
  <c r="J29" i="1"/>
  <c r="J33" i="1"/>
  <c r="J36" i="1"/>
  <c r="J38" i="1"/>
  <c r="L40" i="1"/>
  <c r="L17" i="1"/>
  <c r="L21" i="1"/>
  <c r="L23" i="1"/>
  <c r="L27" i="1"/>
  <c r="L29" i="1"/>
  <c r="L33" i="1"/>
  <c r="L36" i="1"/>
  <c r="L38" i="1"/>
  <c r="K89" i="1"/>
  <c r="K85" i="1"/>
  <c r="K1355" i="5" s="1"/>
  <c r="K83" i="1"/>
  <c r="K41" i="1"/>
  <c r="K38" i="1"/>
  <c r="K36" i="1"/>
  <c r="K33" i="1"/>
  <c r="K29" i="1"/>
  <c r="K27" i="1"/>
  <c r="K23" i="1"/>
  <c r="K21" i="1"/>
  <c r="K17" i="1"/>
  <c r="K40" i="1"/>
  <c r="K80" i="1"/>
  <c r="K77" i="1"/>
  <c r="K1612" i="5" s="1"/>
  <c r="K75" i="1"/>
  <c r="K72" i="1"/>
  <c r="M83" i="1"/>
  <c r="M80" i="1"/>
  <c r="M77" i="1"/>
  <c r="M1612" i="5" s="1"/>
  <c r="N85" i="1"/>
  <c r="N1355" i="5" s="1"/>
  <c r="N80" i="1"/>
  <c r="N77" i="1"/>
  <c r="N1612" i="5" s="1"/>
  <c r="O83" i="1"/>
  <c r="O80" i="1"/>
  <c r="O77" i="1"/>
  <c r="O1612" i="5" s="1"/>
  <c r="O75" i="1"/>
  <c r="O72" i="1"/>
  <c r="P21" i="1"/>
  <c r="P23" i="1"/>
  <c r="P27" i="1"/>
  <c r="P29" i="1"/>
  <c r="P33" i="1"/>
  <c r="P36" i="1"/>
  <c r="P38" i="1"/>
  <c r="P40" i="1"/>
  <c r="P17" i="1"/>
  <c r="CL331" i="5" a="1"/>
  <c r="CF2022" i="5" a="1"/>
  <c r="CL215" i="5" a="1"/>
  <c r="CL378" i="5"/>
  <c r="CL192" i="5" a="1"/>
  <c r="CL1789" i="5" a="1"/>
  <c r="CL455" i="5"/>
  <c r="CL1182" i="5" a="1"/>
  <c r="CL332" i="5" a="1"/>
  <c r="CM2079" i="5" a="1"/>
  <c r="CL1202" i="5" a="1"/>
  <c r="CL1201" i="5" a="1"/>
  <c r="CL205" i="5" a="1"/>
  <c r="O508" i="5"/>
  <c r="CL353" i="5"/>
  <c r="CL1186" i="5" a="1"/>
  <c r="CM314" i="5" a="1"/>
  <c r="CM1873" i="5"/>
  <c r="CM1870" i="5"/>
  <c r="CL1172" i="5" a="1"/>
  <c r="CL592" i="5"/>
  <c r="CL1846" i="5" a="1"/>
  <c r="CM1879" i="5" a="1"/>
  <c r="CL1928" i="5"/>
  <c r="CL622" i="5" a="1"/>
  <c r="CL1423" i="5"/>
  <c r="CL1178" i="5" a="1"/>
  <c r="CL1598" i="5" a="1"/>
  <c r="CK606" i="5" a="1"/>
  <c r="CM232" i="5" a="1"/>
  <c r="P353" i="5"/>
  <c r="P1613" i="5"/>
  <c r="O1611" i="5"/>
  <c r="O1928" i="5"/>
  <c r="O386" i="5"/>
  <c r="O365" i="5"/>
  <c r="O378" i="5"/>
  <c r="O372" i="5"/>
  <c r="O416" i="5"/>
  <c r="O448" i="5"/>
  <c r="O490" i="5"/>
  <c r="N448" i="5"/>
  <c r="N490" i="5"/>
  <c r="N365" i="5"/>
  <c r="N386" i="5"/>
  <c r="N378" i="5"/>
  <c r="N372" i="5"/>
  <c r="N416" i="5"/>
  <c r="N1928" i="5"/>
  <c r="N1611" i="5"/>
  <c r="L353" i="5"/>
  <c r="L1613" i="5"/>
  <c r="M1611" i="5"/>
  <c r="M1928" i="5"/>
  <c r="M378" i="5"/>
  <c r="M372" i="5"/>
  <c r="M386" i="5"/>
  <c r="M416" i="5"/>
  <c r="M365" i="5"/>
  <c r="M490" i="5"/>
  <c r="M448" i="5"/>
  <c r="J1928" i="5"/>
  <c r="L448" i="5"/>
  <c r="L490" i="5"/>
  <c r="L386" i="5"/>
  <c r="L416" i="5"/>
  <c r="L372" i="5"/>
  <c r="L378" i="5"/>
  <c r="L365" i="5"/>
  <c r="L1928" i="5"/>
  <c r="L1611" i="5"/>
  <c r="K1611" i="5"/>
  <c r="K1928" i="5"/>
  <c r="K386" i="5"/>
  <c r="K378" i="5"/>
  <c r="K372" i="5"/>
  <c r="K416" i="5"/>
  <c r="K365" i="5"/>
  <c r="K448" i="5"/>
  <c r="K490" i="5"/>
  <c r="K1613" i="5"/>
  <c r="K353" i="5"/>
  <c r="M353" i="5"/>
  <c r="M1613" i="5"/>
  <c r="N353" i="5"/>
  <c r="N1613" i="5"/>
  <c r="O1613" i="5"/>
  <c r="O353" i="5"/>
  <c r="P1928" i="5"/>
  <c r="P1611" i="5"/>
  <c r="P448" i="5"/>
  <c r="P490" i="5"/>
  <c r="P372" i="5"/>
  <c r="P365" i="5"/>
  <c r="P378" i="5"/>
  <c r="P416" i="5"/>
  <c r="P386" i="5"/>
  <c r="CK530" i="5" l="1"/>
  <c r="CL526" i="5" s="1"/>
  <c r="CM1277" i="5"/>
  <c r="CM1292" i="5"/>
  <c r="P1617" i="5"/>
  <c r="CM232" i="5"/>
  <c r="CK606" i="5"/>
  <c r="CL1598" i="5"/>
  <c r="CL1178" i="5"/>
  <c r="CL622" i="5"/>
  <c r="CM1879" i="5"/>
  <c r="CL1846" i="5"/>
  <c r="CL1172" i="5"/>
  <c r="CM314" i="5"/>
  <c r="CL1186" i="5"/>
  <c r="P505" i="5"/>
  <c r="O509" i="5"/>
  <c r="CL205" i="5"/>
  <c r="CL1201" i="5"/>
  <c r="CL1202" i="5"/>
  <c r="CM2079" i="5"/>
  <c r="CL332" i="5"/>
  <c r="CL1182" i="5"/>
  <c r="CL1789" i="5"/>
  <c r="CL192" i="5"/>
  <c r="CL215" i="5"/>
  <c r="CF2022" i="5"/>
  <c r="CL331" i="5"/>
  <c r="P18" i="1"/>
  <c r="P30" i="1"/>
  <c r="P24" i="1"/>
  <c r="O1616" i="5"/>
  <c r="O1618" i="5" s="1"/>
  <c r="O1620" i="5" s="1"/>
  <c r="N1616" i="5"/>
  <c r="N1618" i="5" s="1"/>
  <c r="N1620" i="5" s="1"/>
  <c r="M1616" i="5"/>
  <c r="M1618" i="5" s="1"/>
  <c r="M1620" i="5" s="1"/>
  <c r="K1616" i="5"/>
  <c r="K1618" i="5" s="1"/>
  <c r="K1620" i="5" s="1"/>
  <c r="K18" i="1"/>
  <c r="K24" i="1"/>
  <c r="K30" i="1"/>
  <c r="K43" i="1"/>
  <c r="K42" i="1"/>
  <c r="L30" i="1"/>
  <c r="L24" i="1"/>
  <c r="L18" i="1"/>
  <c r="J30" i="1"/>
  <c r="J24" i="1"/>
  <c r="J18" i="1"/>
  <c r="L43" i="1"/>
  <c r="L42" i="1"/>
  <c r="M18" i="1"/>
  <c r="M24" i="1"/>
  <c r="M30" i="1"/>
  <c r="L1616" i="5"/>
  <c r="L1618" i="5" s="1"/>
  <c r="L1620" i="5" s="1"/>
  <c r="J43" i="1"/>
  <c r="J42" i="1"/>
  <c r="N30" i="1"/>
  <c r="N24" i="1"/>
  <c r="N18" i="1"/>
  <c r="M43" i="1"/>
  <c r="M42" i="1"/>
  <c r="N43" i="1"/>
  <c r="N42" i="1"/>
  <c r="O18" i="1"/>
  <c r="O30" i="1"/>
  <c r="O24" i="1"/>
  <c r="O43" i="1"/>
  <c r="O42" i="1"/>
  <c r="P43" i="1"/>
  <c r="P42" i="1"/>
  <c r="P1616" i="5"/>
  <c r="P1618" i="5" s="1"/>
  <c r="P1620" i="5" s="1"/>
  <c r="CN750" i="5"/>
  <c r="CN2116" i="5"/>
  <c r="I2237" i="5"/>
  <c r="CL374" i="5"/>
  <c r="CM1558" i="5"/>
  <c r="CM1553" i="5"/>
  <c r="CM1542" i="5"/>
  <c r="CM1567" i="5"/>
  <c r="CM1512" i="5"/>
  <c r="CM1520" i="5"/>
  <c r="CM1450" i="5"/>
  <c r="CM1485" i="5"/>
  <c r="CM1459" i="5"/>
  <c r="CM1475" i="5"/>
  <c r="CM1173" i="5"/>
  <c r="CM1154" i="5"/>
  <c r="CM1082" i="5"/>
  <c r="CM1073" i="5"/>
  <c r="CM1064" i="5"/>
  <c r="CM574" i="5"/>
  <c r="CM578" i="5"/>
  <c r="CM327" i="5"/>
  <c r="CM315" i="5"/>
  <c r="CM283" i="5"/>
  <c r="CM274" i="5"/>
  <c r="CM287" i="5"/>
  <c r="CM288" i="5" s="1"/>
  <c r="CM261" i="5"/>
  <c r="CM257" i="5"/>
  <c r="CM265" i="5"/>
  <c r="CM248" i="5"/>
  <c r="CM224" i="5"/>
  <c r="CM269" i="5"/>
  <c r="CM129" i="5"/>
  <c r="CM470" i="5"/>
  <c r="CM471" i="5"/>
  <c r="CM1573" i="5"/>
  <c r="CM160" i="5"/>
  <c r="CL800" i="5"/>
  <c r="CM755" i="5"/>
  <c r="CL910" i="5"/>
  <c r="AZ2001" i="5"/>
  <c r="CK354" i="5"/>
  <c r="CL606" i="5"/>
  <c r="CA1843" i="5"/>
  <c r="CM2111" i="5"/>
  <c r="CK588" i="5"/>
  <c r="CL617" i="5"/>
  <c r="CL1209" i="5"/>
  <c r="CF403" i="5"/>
  <c r="CL1213" i="5"/>
  <c r="CL206" i="5"/>
  <c r="CL1508" i="5"/>
  <c r="CL216" i="5"/>
  <c r="CF410" i="5"/>
  <c r="CK580" i="5"/>
  <c r="CL188" i="5"/>
  <c r="CL1585" i="5"/>
  <c r="CA2026" i="5"/>
  <c r="CL1078" i="5"/>
  <c r="CN6" i="5"/>
  <c r="CN989" i="5" s="1"/>
  <c r="CN6" i="2"/>
  <c r="CN1402" i="5"/>
  <c r="CN1403" i="5" s="1"/>
  <c r="CN1400" i="5"/>
  <c r="CE494" i="5"/>
  <c r="CL1245" i="5"/>
  <c r="BY1368" i="5"/>
  <c r="BZ1365" i="5" s="1"/>
  <c r="BY1367" i="5"/>
  <c r="BY1362" i="5"/>
  <c r="CE2180" i="5"/>
  <c r="CF2175" i="5"/>
  <c r="CF2178" i="5" s="1"/>
  <c r="BC334" i="5"/>
  <c r="BX1387" i="5"/>
  <c r="BX1370" i="5"/>
  <c r="CE556" i="5"/>
  <c r="CF551" i="5"/>
  <c r="CF554" i="5" s="1"/>
  <c r="CK2112" i="5"/>
  <c r="CJ2113" i="5"/>
  <c r="CN1" i="5"/>
  <c r="CN1" i="2"/>
  <c r="V416" i="5"/>
  <c r="CF436" i="5"/>
  <c r="CF438" i="5" s="1"/>
  <c r="BQ358" i="5"/>
  <c r="BP361" i="5"/>
  <c r="CL528" i="5"/>
  <c r="CL530" i="5" s="1"/>
  <c r="CM526" i="5" s="1"/>
  <c r="CL529" i="5"/>
  <c r="CK806" i="5"/>
  <c r="CK809" i="5"/>
  <c r="AJ1809" i="5"/>
  <c r="BB340" i="5"/>
  <c r="CI553" i="5"/>
  <c r="CA1026" i="5"/>
  <c r="CB1022" i="5" s="1"/>
  <c r="CA1028" i="5"/>
  <c r="CE398" i="5"/>
  <c r="CF396" i="5"/>
  <c r="CM1867" i="5" a="1"/>
  <c r="CM1867" i="5" s="1"/>
  <c r="CG380" i="5"/>
  <c r="CL541" i="5"/>
  <c r="CL552" i="5" s="1"/>
  <c r="CL542" i="5"/>
  <c r="AO842" i="5"/>
  <c r="AP837" i="5"/>
  <c r="CK1203" i="5"/>
  <c r="CK1205" i="5" s="1"/>
  <c r="CL284" i="5"/>
  <c r="CL291" i="5"/>
  <c r="CC505" i="5"/>
  <c r="CC508" i="5" s="1"/>
  <c r="CK539" i="5"/>
  <c r="CK543" i="5" s="1"/>
  <c r="CJ548" i="5"/>
  <c r="AT637" i="5"/>
  <c r="AT636" i="5"/>
  <c r="CF674" i="5"/>
  <c r="CI64" i="1"/>
  <c r="CH66" i="1"/>
  <c r="CH68" i="1" s="1"/>
  <c r="CJ810" i="5"/>
  <c r="CJ803" i="5" s="1"/>
  <c r="AO934" i="5"/>
  <c r="AP932" i="5" s="1"/>
  <c r="CL202" i="5"/>
  <c r="CL2081" i="5"/>
  <c r="CL767" i="5"/>
  <c r="CJ357" i="5"/>
  <c r="CL1451" i="5"/>
  <c r="CL1452" i="5"/>
  <c r="CE2212" i="5"/>
  <c r="CE2215" i="5" s="1"/>
  <c r="CD2217" i="5"/>
  <c r="CM4" i="5"/>
  <c r="CM4" i="2"/>
  <c r="CL450" i="5"/>
  <c r="CK1524" i="5"/>
  <c r="CL1461" i="5"/>
  <c r="CL1460" i="5"/>
  <c r="CL1263" i="5"/>
  <c r="BU1388" i="5"/>
  <c r="BU1378" i="5"/>
  <c r="CL212" i="5"/>
  <c r="CL492" i="5"/>
  <c r="CL1476" i="5"/>
  <c r="CL1477" i="5"/>
  <c r="CB512" i="5"/>
  <c r="CB515" i="5" s="1"/>
  <c r="CA519" i="5"/>
  <c r="CN8" i="5"/>
  <c r="CN8" i="2"/>
  <c r="CN9" i="1"/>
  <c r="CN9" i="5" s="1"/>
  <c r="CF472" i="5"/>
  <c r="CF473" i="5" s="1"/>
  <c r="CN3" i="2"/>
  <c r="CN4" i="1"/>
  <c r="CN3" i="5"/>
  <c r="CL1258" i="5"/>
  <c r="BV1375" i="5"/>
  <c r="BV1376" i="5"/>
  <c r="BW1373" i="5" s="1"/>
  <c r="BV1374" i="5"/>
  <c r="BQ1013" i="5"/>
  <c r="CN1638" i="5"/>
  <c r="CN1639" i="5" s="1"/>
  <c r="CN1427" i="5"/>
  <c r="CN1428" i="5" s="1"/>
  <c r="CN1430" i="5" s="1"/>
  <c r="CN1534" i="5"/>
  <c r="CN1417" i="5"/>
  <c r="CN1418" i="5" s="1"/>
  <c r="CN1420" i="5" s="1"/>
  <c r="CN1252" i="5"/>
  <c r="CN1234" i="5"/>
  <c r="CN1235" i="5" s="1"/>
  <c r="CN759" i="5"/>
  <c r="CN760" i="5"/>
  <c r="CN761" i="5"/>
  <c r="CN762" i="5"/>
  <c r="CN763" i="5"/>
  <c r="CN764" i="5"/>
  <c r="CN756" i="5"/>
  <c r="CN757" i="5"/>
  <c r="CN758" i="5"/>
  <c r="CN184" i="5"/>
  <c r="CN139" i="5"/>
  <c r="CN140" i="5" s="1"/>
  <c r="CN122" i="5"/>
  <c r="CN123" i="5" s="1"/>
  <c r="CN148" i="5"/>
  <c r="CN134" i="5"/>
  <c r="CN135" i="5" s="1"/>
  <c r="CN2091" i="5"/>
  <c r="CN2094" i="5" s="1"/>
  <c r="CN1045" i="5"/>
  <c r="CN1285" i="5"/>
  <c r="CN1288" i="5" s="1"/>
  <c r="CN1270" i="5"/>
  <c r="CN1273" i="5" s="1"/>
  <c r="CJ296" i="5"/>
  <c r="BQ1011" i="5"/>
  <c r="BR1004" i="5"/>
  <c r="CM1243" i="5"/>
  <c r="CM1240" i="5"/>
  <c r="CM1244" i="5" s="1"/>
  <c r="CF485" i="5"/>
  <c r="CF486" i="5"/>
  <c r="CI804" i="5"/>
  <c r="BI992" i="5"/>
  <c r="BJ992" i="5"/>
  <c r="CA1046" i="5"/>
  <c r="CB1042" i="5" s="1"/>
  <c r="CA1048" i="5"/>
  <c r="BT1382" i="5"/>
  <c r="BT1396" i="5" s="1"/>
  <c r="BQ1006" i="5"/>
  <c r="BR1002" i="5" s="1"/>
  <c r="CM1261" i="5"/>
  <c r="CM1255" i="5"/>
  <c r="CM1262" i="5" s="1"/>
  <c r="CM1839" i="5" a="1"/>
  <c r="CM1839" i="5" s="1"/>
  <c r="CM1788" i="5" a="1"/>
  <c r="CM1788" i="5" s="1"/>
  <c r="CM1654" i="5" a="1"/>
  <c r="CM1654" i="5" s="1"/>
  <c r="CM1592" i="5" a="1"/>
  <c r="CM1592" i="5" s="1"/>
  <c r="CM1593" i="5" s="1"/>
  <c r="CM1663" i="5" a="1"/>
  <c r="CM1663" i="5" s="1"/>
  <c r="CM1594" i="5" a="1"/>
  <c r="CM1594" i="5" s="1"/>
  <c r="CM1580" i="5" a="1"/>
  <c r="CM1580" i="5" s="1"/>
  <c r="CM1581" i="5" s="1"/>
  <c r="CM1597" i="5" a="1"/>
  <c r="CM1597" i="5" s="1"/>
  <c r="CM1584" i="5" a="1"/>
  <c r="CM1584" i="5" s="1"/>
  <c r="CM1642" i="5" a="1"/>
  <c r="CM1642" i="5" s="1"/>
  <c r="CM1499" i="5" a="1"/>
  <c r="CM1499" i="5" s="1"/>
  <c r="CM1500" i="5" s="1"/>
  <c r="CM1507" i="5" a="1"/>
  <c r="CM1507" i="5" s="1"/>
  <c r="CM1208" i="5" a="1"/>
  <c r="CM1208" i="5" s="1"/>
  <c r="CM1219" i="5" a="1"/>
  <c r="CM1219" i="5" s="1"/>
  <c r="CM1212" i="5" a="1"/>
  <c r="CM1212" i="5" s="1"/>
  <c r="CM911" i="5" a="1"/>
  <c r="CM911" i="5" s="1"/>
  <c r="CM801" i="5" a="1"/>
  <c r="CM801" i="5" s="1"/>
  <c r="CM661" i="5" a="1"/>
  <c r="CM661" i="5" s="1"/>
  <c r="CM652" i="5" a="1"/>
  <c r="CM652" i="5" s="1"/>
  <c r="CM635" i="5" a="1"/>
  <c r="CM635" i="5" s="1"/>
  <c r="CM620" i="5" a="1"/>
  <c r="CM620" i="5" s="1"/>
  <c r="CM591" i="5" a="1"/>
  <c r="CM591" i="5" s="1"/>
  <c r="CM621" i="5" a="1"/>
  <c r="CM621" i="5" s="1"/>
  <c r="CM610" i="5" a="1"/>
  <c r="CM610" i="5" s="1"/>
  <c r="CM611" i="5" a="1"/>
  <c r="CM611" i="5" s="1"/>
  <c r="CM595" i="5" a="1"/>
  <c r="CM595" i="5" s="1"/>
  <c r="CM628" i="5" a="1"/>
  <c r="CM628" i="5" s="1"/>
  <c r="CM629" i="5" s="1"/>
  <c r="CM612" i="5" a="1"/>
  <c r="CM612" i="5" s="1"/>
  <c r="CM616" i="5" a="1"/>
  <c r="CM616" i="5" s="1"/>
  <c r="CM603" i="5" a="1"/>
  <c r="CM603" i="5" s="1"/>
  <c r="CM604" i="5" a="1"/>
  <c r="CM604" i="5" s="1"/>
  <c r="CM605" i="5" a="1"/>
  <c r="CM605" i="5" s="1"/>
  <c r="CM449" i="5" a="1"/>
  <c r="CM449" i="5" s="1"/>
  <c r="CM454" i="5" a="1"/>
  <c r="CM454" i="5" s="1"/>
  <c r="CM587" i="5" a="1"/>
  <c r="CM587" i="5" s="1"/>
  <c r="CM544" i="5"/>
  <c r="CM532" i="5"/>
  <c r="CM417" i="5" a="1"/>
  <c r="CM417" i="5" s="1"/>
  <c r="CM387" i="5" a="1"/>
  <c r="CM387" i="5" s="1"/>
  <c r="CM409" i="5" a="1"/>
  <c r="CM409" i="5" s="1"/>
  <c r="CM491" i="5" a="1"/>
  <c r="CM491" i="5" s="1"/>
  <c r="CM347" i="5" a="1"/>
  <c r="CM347" i="5" s="1"/>
  <c r="CM395" i="5" a="1"/>
  <c r="CM395" i="5" s="1"/>
  <c r="CM366" i="5" a="1"/>
  <c r="CM366" i="5" s="1"/>
  <c r="CM373" i="5" a="1"/>
  <c r="CM373" i="5" s="1"/>
  <c r="CM402" i="5" a="1"/>
  <c r="CM402" i="5" s="1"/>
  <c r="CM379" i="5" a="1"/>
  <c r="CM379" i="5" s="1"/>
  <c r="CM210" i="5" a="1"/>
  <c r="CM210" i="5" s="1"/>
  <c r="CM200" i="5" a="1"/>
  <c r="CM200" i="5" s="1"/>
  <c r="CM191" i="5" a="1"/>
  <c r="CM191" i="5" s="1"/>
  <c r="CM174" i="5" a="1"/>
  <c r="CM174" i="5" s="1"/>
  <c r="CM171" i="5" a="1"/>
  <c r="CM171" i="5" s="1"/>
  <c r="CM167" i="5" a="1"/>
  <c r="CM167" i="5" s="1"/>
  <c r="CM168" i="5" s="1"/>
  <c r="CM163" i="5" a="1"/>
  <c r="CM163" i="5" s="1"/>
  <c r="CM177" i="5" a="1"/>
  <c r="CM177" i="5" s="1"/>
  <c r="CM180" i="5" a="1"/>
  <c r="CM180" i="5" s="1"/>
  <c r="CM187" i="5" a="1"/>
  <c r="CM187" i="5" s="1"/>
  <c r="CM211" i="5" a="1"/>
  <c r="CM211" i="5" s="1"/>
  <c r="CM201" i="5" a="1"/>
  <c r="CM201" i="5" s="1"/>
  <c r="CM195" i="5" a="1"/>
  <c r="CM195" i="5" s="1"/>
  <c r="CM115" i="5" a="1"/>
  <c r="CM115" i="5" s="1"/>
  <c r="CM116" i="5" a="1"/>
  <c r="CM116" i="5" s="1"/>
  <c r="CM114" i="5" s="1" a="1"/>
  <c r="CM114" i="5" s="1"/>
  <c r="CM155" i="5" a="1"/>
  <c r="CM155" i="5" s="1"/>
  <c r="CM151" i="5" a="1"/>
  <c r="CM151" i="5" s="1"/>
  <c r="CM117" i="5" a="1"/>
  <c r="CM117" i="5" s="1"/>
  <c r="CM109" i="5" a="1"/>
  <c r="CM109" i="5" s="1"/>
  <c r="CM110" i="5" a="1"/>
  <c r="CM110" i="5" s="1"/>
  <c r="CM108" i="5" s="1" a="1"/>
  <c r="CM108" i="5" s="1"/>
  <c r="CM111" i="5" a="1"/>
  <c r="CM111" i="5" s="1"/>
  <c r="CL1486" i="5"/>
  <c r="CL1487" i="5"/>
  <c r="CI920" i="5"/>
  <c r="CI914" i="5"/>
  <c r="AO2161" i="5"/>
  <c r="CN1292" i="5"/>
  <c r="CF1441" i="5"/>
  <c r="CE1442" i="5"/>
  <c r="CE1437" i="5" s="1"/>
  <c r="CE1438" i="5" s="1"/>
  <c r="AY2127" i="5"/>
  <c r="CK752" i="5"/>
  <c r="CL130" i="5"/>
  <c r="CN5" i="5"/>
  <c r="CN5" i="2"/>
  <c r="CM739" i="5"/>
  <c r="CL741" i="5"/>
  <c r="BI969" i="5"/>
  <c r="BI966" i="5"/>
  <c r="BI967" i="5" s="1"/>
  <c r="BJ964" i="5" s="1"/>
  <c r="CN2098" i="5"/>
  <c r="CK47" i="1"/>
  <c r="CJ48" i="1"/>
  <c r="CJ53" i="1" s="1"/>
  <c r="CL772" i="5"/>
  <c r="CL1226" i="5"/>
  <c r="CL1223" i="5"/>
  <c r="AP427" i="5"/>
  <c r="AO432" i="5"/>
  <c r="AO2195" i="5"/>
  <c r="AO2246" i="5"/>
  <c r="CJ924" i="5"/>
  <c r="CJ913" i="5" s="1"/>
  <c r="AO824" i="5"/>
  <c r="CK292" i="5"/>
  <c r="CK295" i="5"/>
  <c r="CF1291" i="5"/>
  <c r="CE1293" i="5"/>
  <c r="AY899" i="5"/>
  <c r="AY895" i="5"/>
  <c r="CM1535" i="5"/>
  <c r="BJ994" i="5"/>
  <c r="CF405" i="5"/>
  <c r="CK916" i="5"/>
  <c r="CK919" i="5"/>
  <c r="CK923" i="5"/>
  <c r="CL1568" i="5"/>
  <c r="CK1220" i="5"/>
  <c r="CL1543" i="5"/>
  <c r="AY882" i="5"/>
  <c r="CF650" i="5"/>
  <c r="CE653" i="5"/>
  <c r="CF654" i="5" a="1"/>
  <c r="CF654" i="5" s="1"/>
  <c r="CM1044" i="5"/>
  <c r="CM1052" i="5"/>
  <c r="BK984" i="5"/>
  <c r="BL981" i="5" s="1"/>
  <c r="BK986" i="5"/>
  <c r="BK983" i="5"/>
  <c r="CM416" i="5"/>
  <c r="CL565" i="5"/>
  <c r="CL568" i="5" s="1"/>
  <c r="CK569" i="5"/>
  <c r="AO856" i="5"/>
  <c r="AP851" i="5"/>
  <c r="CF367" i="5"/>
  <c r="CF369" i="5" s="1"/>
  <c r="CE369" i="5"/>
  <c r="AP659" i="5"/>
  <c r="AO664" i="5"/>
  <c r="AO666" i="5"/>
  <c r="BS1381" i="5"/>
  <c r="BS1389" i="5" s="1"/>
  <c r="CD2099" i="5"/>
  <c r="CE2097" i="5"/>
  <c r="CF388" i="5"/>
  <c r="CF390" i="5" s="1"/>
  <c r="CE412" i="5"/>
  <c r="CF1276" i="5"/>
  <c r="CE1278" i="5"/>
  <c r="CK1227" i="5"/>
  <c r="CD496" i="5"/>
  <c r="CL1237" i="5"/>
  <c r="CF442" i="5"/>
  <c r="CE444" i="5"/>
  <c r="BX1395" i="5"/>
  <c r="BX1397" i="5" s="1"/>
  <c r="BX1366" i="5"/>
  <c r="BX1386" i="5" s="1"/>
  <c r="BX1390" i="5" s="1"/>
  <c r="CA950" i="5"/>
  <c r="CB947" i="5" s="1"/>
  <c r="CA952" i="5"/>
  <c r="CK773" i="5"/>
  <c r="CK774" i="5" s="1"/>
  <c r="CL751" i="5" s="1"/>
  <c r="CL1051" i="5"/>
  <c r="CN2079" i="5" a="1"/>
  <c r="CM1186" i="5" a="1"/>
  <c r="CM1598" i="5" a="1"/>
  <c r="CM622" i="5" a="1"/>
  <c r="CM386" i="5"/>
  <c r="CM800" i="5" a="1"/>
  <c r="CM1423" i="5"/>
  <c r="CM1172" i="5" a="1"/>
  <c r="CM1585" i="5" a="1"/>
  <c r="CM365" i="5"/>
  <c r="BG1980" i="5" a="1"/>
  <c r="CM1182" i="5" a="1"/>
  <c r="CL1515" i="5"/>
  <c r="CM188" i="5" a="1"/>
  <c r="CM372" i="5"/>
  <c r="CM351" i="5"/>
  <c r="O651" i="5"/>
  <c r="N1011" i="5"/>
  <c r="N1013" i="5"/>
  <c r="O2217" i="5"/>
  <c r="O496" i="5"/>
  <c r="O405" i="5"/>
  <c r="O486" i="5"/>
  <c r="O382" i="5"/>
  <c r="M1980" i="5"/>
  <c r="O803" i="5"/>
  <c r="L853" i="5"/>
  <c r="O913" i="5"/>
  <c r="O553" i="5"/>
  <c r="M973" i="5"/>
  <c r="M969" i="5"/>
  <c r="O588" i="5"/>
  <c r="O809" i="5"/>
  <c r="M989" i="5"/>
  <c r="O806" i="5"/>
  <c r="O292" i="5"/>
  <c r="O580" i="5"/>
  <c r="O606" i="5"/>
  <c r="O923" i="5"/>
  <c r="O919" i="5"/>
  <c r="O916" i="5"/>
  <c r="M983" i="5"/>
  <c r="O1078" i="5"/>
  <c r="O1460" i="5"/>
  <c r="O1213" i="5"/>
  <c r="O1051" i="5"/>
  <c r="O206" i="5"/>
  <c r="O1543" i="5"/>
  <c r="O215" i="5"/>
  <c r="O216" i="5"/>
  <c r="O617" i="5"/>
  <c r="O1789" i="5"/>
  <c r="O331" i="5"/>
  <c r="O552" i="5"/>
  <c r="O288" i="5"/>
  <c r="O332" i="5"/>
  <c r="O1186" i="5"/>
  <c r="O767" i="5"/>
  <c r="O188" i="5"/>
  <c r="O622" i="5"/>
  <c r="O192" i="5"/>
  <c r="O492" i="5"/>
  <c r="O751" i="5"/>
  <c r="O130" i="5"/>
  <c r="O1585" i="5"/>
  <c r="O1182" i="5"/>
  <c r="O315" i="5"/>
  <c r="O455" i="5"/>
  <c r="O224" i="5"/>
  <c r="O1154" i="5"/>
  <c r="N952" i="5"/>
  <c r="N2217" i="5"/>
  <c r="M1013" i="5"/>
  <c r="L895" i="5"/>
  <c r="L899" i="5"/>
  <c r="N2180" i="5"/>
  <c r="N412" i="5"/>
  <c r="M1008" i="5"/>
  <c r="M361" i="5"/>
  <c r="M1005" i="5"/>
  <c r="N674" i="5"/>
  <c r="N438" i="5"/>
  <c r="N369" i="5"/>
  <c r="L885" i="5"/>
  <c r="N382" i="5"/>
  <c r="N920" i="5"/>
  <c r="N913" i="5"/>
  <c r="N553" i="5"/>
  <c r="N803" i="5"/>
  <c r="L340" i="5"/>
  <c r="N357" i="5"/>
  <c r="L341" i="5"/>
  <c r="N919" i="5"/>
  <c r="N916" i="5"/>
  <c r="N809" i="5"/>
  <c r="N292" i="5"/>
  <c r="N617" i="5"/>
  <c r="N332" i="5"/>
  <c r="N1223" i="5"/>
  <c r="N216" i="5"/>
  <c r="N1073" i="5"/>
  <c r="N1542" i="5"/>
  <c r="N592" i="5"/>
  <c r="N1581" i="5"/>
  <c r="N315" i="5"/>
  <c r="N1064" i="5"/>
  <c r="N287" i="5"/>
  <c r="N1255" i="5"/>
  <c r="N274" i="5"/>
  <c r="N755" i="5"/>
  <c r="N1879" i="5"/>
  <c r="N283" i="5"/>
  <c r="N1593" i="5"/>
  <c r="N168" i="5"/>
  <c r="M1028" i="5"/>
  <c r="K2203" i="5"/>
  <c r="M496" i="5"/>
  <c r="K2192" i="5"/>
  <c r="K666" i="5"/>
  <c r="M405" i="5"/>
  <c r="M390" i="5"/>
  <c r="K838" i="5"/>
  <c r="K852" i="5"/>
  <c r="K429" i="5"/>
  <c r="K824" i="5"/>
  <c r="K2195" i="5"/>
  <c r="K2249" i="5"/>
  <c r="K2161" i="5"/>
  <c r="L1980" i="5"/>
  <c r="K662" i="5"/>
  <c r="K936" i="5"/>
  <c r="L1005" i="5"/>
  <c r="L358" i="5"/>
  <c r="M809" i="5"/>
  <c r="M1220" i="5"/>
  <c r="M806" i="5"/>
  <c r="M588" i="5"/>
  <c r="M752" i="5"/>
  <c r="M1209" i="5"/>
  <c r="M450" i="5"/>
  <c r="M1476" i="5"/>
  <c r="M1451" i="5"/>
  <c r="M1515" i="5"/>
  <c r="M1568" i="5"/>
  <c r="M617" i="5"/>
  <c r="M1486" i="5"/>
  <c r="M168" i="5"/>
  <c r="M1558" i="5"/>
  <c r="M1073" i="5"/>
  <c r="M1154" i="5"/>
  <c r="M287" i="5"/>
  <c r="M283" i="5"/>
  <c r="M1255" i="5"/>
  <c r="M1240" i="5"/>
  <c r="M196" i="5"/>
  <c r="M455" i="5"/>
  <c r="M1879" i="5"/>
  <c r="M1573" i="5"/>
  <c r="M1475" i="5"/>
  <c r="M1593" i="5"/>
  <c r="M274" i="5"/>
  <c r="M471" i="5"/>
  <c r="M1485" i="5"/>
  <c r="M746" i="5"/>
  <c r="L651" i="5"/>
  <c r="K882" i="5"/>
  <c r="L438" i="5"/>
  <c r="K2001" i="5"/>
  <c r="K885" i="5"/>
  <c r="L920" i="5"/>
  <c r="K853" i="5"/>
  <c r="L913" i="5"/>
  <c r="L357" i="5"/>
  <c r="K361" i="5"/>
  <c r="L752" i="5"/>
  <c r="K358" i="5"/>
  <c r="L809" i="5"/>
  <c r="L806" i="5"/>
  <c r="L606" i="5"/>
  <c r="L919" i="5"/>
  <c r="L580" i="5"/>
  <c r="L916" i="5"/>
  <c r="L588" i="5"/>
  <c r="L923" i="5"/>
  <c r="K992" i="5"/>
  <c r="L1220" i="5"/>
  <c r="L206" i="5"/>
  <c r="K973" i="5"/>
  <c r="K1013" i="5"/>
  <c r="L1543" i="5"/>
  <c r="L1598" i="5"/>
  <c r="L1460" i="5"/>
  <c r="L205" i="5"/>
  <c r="L1789" i="5"/>
  <c r="L751" i="5"/>
  <c r="L1258" i="5"/>
  <c r="L613" i="5"/>
  <c r="L215" i="5"/>
  <c r="L332" i="5"/>
  <c r="L1178" i="5"/>
  <c r="L1186" i="5"/>
  <c r="L192" i="5"/>
  <c r="L617" i="5"/>
  <c r="L800" i="5"/>
  <c r="L1451" i="5"/>
  <c r="L1515" i="5"/>
  <c r="L216" i="5"/>
  <c r="L450" i="5"/>
  <c r="K989" i="5"/>
  <c r="L622" i="5"/>
  <c r="L188" i="5"/>
  <c r="L910" i="5"/>
  <c r="L1051" i="5"/>
  <c r="L455" i="5"/>
  <c r="L1154" i="5"/>
  <c r="L1052" i="5"/>
  <c r="L196" i="5"/>
  <c r="L1044" i="5"/>
  <c r="L592" i="5"/>
  <c r="L1535" i="5"/>
  <c r="L1581" i="5"/>
  <c r="L1573" i="5"/>
  <c r="L315" i="5"/>
  <c r="L1520" i="5"/>
  <c r="L471" i="5"/>
  <c r="L1459" i="5"/>
  <c r="L1593" i="5"/>
  <c r="L470" i="5"/>
  <c r="L1475" i="5"/>
  <c r="L168" i="5"/>
  <c r="L160" i="5"/>
  <c r="L1450" i="5"/>
  <c r="L288" i="5"/>
  <c r="L1255" i="5"/>
  <c r="L129" i="5"/>
  <c r="L1485" i="5"/>
  <c r="L755" i="5"/>
  <c r="L596" i="5"/>
  <c r="L287" i="5"/>
  <c r="L578" i="5"/>
  <c r="L1558" i="5"/>
  <c r="L1240" i="5"/>
  <c r="L274" i="5"/>
  <c r="L574" i="5"/>
  <c r="L1512" i="5"/>
  <c r="L1879" i="5"/>
  <c r="K966" i="5"/>
  <c r="L283" i="5"/>
  <c r="L1073" i="5"/>
  <c r="L1567" i="5"/>
  <c r="K2217" i="5"/>
  <c r="K2180" i="5"/>
  <c r="K412" i="5"/>
  <c r="K496" i="5"/>
  <c r="K398" i="5"/>
  <c r="K444" i="5"/>
  <c r="K651" i="5"/>
  <c r="K952" i="5"/>
  <c r="K369" i="5"/>
  <c r="K653" i="5"/>
  <c r="K1028" i="5"/>
  <c r="K473" i="5"/>
  <c r="K438" i="5"/>
  <c r="K920" i="5"/>
  <c r="K913" i="5"/>
  <c r="K803" i="5"/>
  <c r="K357" i="5"/>
  <c r="K752" i="5"/>
  <c r="K1051" i="5"/>
  <c r="K809" i="5"/>
  <c r="K806" i="5"/>
  <c r="K923" i="5"/>
  <c r="K751" i="5"/>
  <c r="K1182" i="5"/>
  <c r="K1209" i="5"/>
  <c r="K910" i="5"/>
  <c r="K1789" i="5"/>
  <c r="K1178" i="5"/>
  <c r="K1213" i="5"/>
  <c r="K1052" i="5"/>
  <c r="K1460" i="5"/>
  <c r="K332" i="5"/>
  <c r="K331" i="5"/>
  <c r="K206" i="5"/>
  <c r="K1044" i="5"/>
  <c r="K1543" i="5"/>
  <c r="K622" i="5"/>
  <c r="K192" i="5"/>
  <c r="K1486" i="5"/>
  <c r="K613" i="5"/>
  <c r="K160" i="5"/>
  <c r="K1573" i="5"/>
  <c r="K1459" i="5"/>
  <c r="K470" i="5"/>
  <c r="K1450" i="5"/>
  <c r="K592" i="5"/>
  <c r="K471" i="5"/>
  <c r="K1475" i="5"/>
  <c r="K1879" i="5"/>
  <c r="K168" i="5"/>
  <c r="K1045" i="5"/>
  <c r="K129" i="5"/>
  <c r="K574" i="5"/>
  <c r="K1512" i="5"/>
  <c r="K552" i="5"/>
  <c r="K1485" i="5"/>
  <c r="K1581" i="5"/>
  <c r="K548" i="5"/>
  <c r="K1520" i="5"/>
  <c r="K578" i="5"/>
  <c r="K1558" i="5"/>
  <c r="K455" i="5"/>
  <c r="K1593" i="5"/>
  <c r="K755" i="5"/>
  <c r="K1073" i="5"/>
  <c r="K1567" i="5"/>
  <c r="K287" i="5"/>
  <c r="K1064" i="5"/>
  <c r="K1542" i="5"/>
  <c r="K196" i="5"/>
  <c r="K274" i="5"/>
  <c r="K1082" i="5"/>
  <c r="K1553" i="5"/>
  <c r="K1240" i="5"/>
  <c r="K283" i="5"/>
  <c r="K629" i="5"/>
  <c r="K746" i="5"/>
  <c r="K2094" i="5"/>
  <c r="K2221" i="5"/>
  <c r="K1273" i="5"/>
  <c r="K1288" i="5"/>
  <c r="P428" i="5"/>
  <c r="P827" i="5"/>
  <c r="P871" i="5"/>
  <c r="P1059" i="5"/>
  <c r="P2138" i="5"/>
  <c r="P2213" i="5"/>
  <c r="P1101" i="5"/>
  <c r="O1821" i="5"/>
  <c r="O1465" i="5"/>
  <c r="O1055" i="5"/>
  <c r="O2177" i="5"/>
  <c r="O2157" i="5"/>
  <c r="O1417" i="5"/>
  <c r="O1108" i="5"/>
  <c r="O1003" i="5"/>
  <c r="O865" i="5"/>
  <c r="O1816" i="5"/>
  <c r="O1273" i="5"/>
  <c r="O982" i="5"/>
  <c r="O820" i="5"/>
  <c r="O719" i="5"/>
  <c r="O1800" i="5"/>
  <c r="O1312" i="5"/>
  <c r="O1024" i="5"/>
  <c r="O2141" i="5"/>
  <c r="O2164" i="5"/>
  <c r="O1069" i="5"/>
  <c r="O1025" i="5"/>
  <c r="O819" i="5"/>
  <c r="O634" i="5"/>
  <c r="O333" i="5"/>
  <c r="J160" i="5"/>
  <c r="J145" i="5"/>
  <c r="J123" i="5"/>
  <c r="J140" i="5"/>
  <c r="J130" i="5"/>
  <c r="J450" i="5"/>
  <c r="J1795" i="5"/>
  <c r="J1800" i="5"/>
  <c r="J1789" i="5"/>
  <c r="J1860" i="5"/>
  <c r="J1857" i="5"/>
  <c r="J1911" i="5"/>
  <c r="J1849" i="5"/>
  <c r="J1853" i="5"/>
  <c r="J1870" i="5"/>
  <c r="J1925" i="5"/>
  <c r="J1937" i="5"/>
  <c r="J1945" i="5"/>
  <c r="J1955" i="5"/>
  <c r="J1933" i="5"/>
  <c r="J1941" i="5"/>
  <c r="J1950" i="5"/>
  <c r="J1893" i="5"/>
  <c r="J1958" i="5"/>
  <c r="J1965" i="5"/>
  <c r="J1968" i="5"/>
  <c r="J1974" i="5"/>
  <c r="J1961" i="5"/>
  <c r="J1971" i="5"/>
  <c r="J1977" i="5"/>
  <c r="J2005" i="5"/>
  <c r="J2008" i="5"/>
  <c r="J2012" i="5"/>
  <c r="J2016" i="5"/>
  <c r="J2029" i="5"/>
  <c r="J1998" i="5"/>
  <c r="J2091" i="5"/>
  <c r="J2076" i="5"/>
  <c r="J2032" i="5"/>
  <c r="J2062" i="5"/>
  <c r="J2094" i="5"/>
  <c r="J2107" i="5"/>
  <c r="J2125" i="5"/>
  <c r="J2126" i="5"/>
  <c r="J2129" i="5"/>
  <c r="O2176" i="5"/>
  <c r="O1394" i="5"/>
  <c r="O734" i="5"/>
  <c r="O2214" i="5"/>
  <c r="O1681" i="5"/>
  <c r="O949" i="5"/>
  <c r="O1795" i="5"/>
  <c r="O1121" i="5"/>
  <c r="O868" i="5"/>
  <c r="O506" i="5"/>
  <c r="O1285" i="5"/>
  <c r="O1165" i="5"/>
  <c r="O2144" i="5"/>
  <c r="O1101" i="5"/>
  <c r="O2094" i="5"/>
  <c r="O1270" i="5"/>
  <c r="O1086" i="5"/>
  <c r="O948" i="5"/>
  <c r="O428" i="5"/>
  <c r="O2198" i="5"/>
  <c r="O2091" i="5"/>
  <c r="O1288" i="5"/>
  <c r="O1130" i="5"/>
  <c r="O871" i="5"/>
  <c r="O507" i="5"/>
  <c r="O2191" i="5"/>
  <c r="O1466" i="5"/>
  <c r="O1023" i="5"/>
  <c r="O827" i="5"/>
  <c r="O839" i="5"/>
  <c r="O513" i="5"/>
  <c r="P145" i="5"/>
  <c r="P123" i="5"/>
  <c r="P144" i="5"/>
  <c r="P122" i="5"/>
  <c r="P140" i="5"/>
  <c r="P139" i="5"/>
  <c r="P66" i="5"/>
  <c r="P135" i="5"/>
  <c r="P134" i="5"/>
  <c r="P235" i="5"/>
  <c r="P298" i="5"/>
  <c r="P184" i="5"/>
  <c r="P599" i="5"/>
  <c r="P584" i="5"/>
  <c r="P728" i="5"/>
  <c r="P727" i="5"/>
  <c r="P726" i="5"/>
  <c r="P725" i="5"/>
  <c r="P724" i="5"/>
  <c r="P723" i="5"/>
  <c r="P731" i="5"/>
  <c r="P722" i="5"/>
  <c r="P730" i="5"/>
  <c r="P729" i="5"/>
  <c r="P762" i="5"/>
  <c r="P761" i="5"/>
  <c r="P760" i="5"/>
  <c r="P759" i="5"/>
  <c r="P758" i="5"/>
  <c r="P750" i="5"/>
  <c r="P757" i="5"/>
  <c r="P756" i="5"/>
  <c r="P764" i="5"/>
  <c r="P763" i="5"/>
  <c r="P972" i="5"/>
  <c r="P956" i="5"/>
  <c r="P955" i="5"/>
  <c r="P939" i="5"/>
  <c r="P1032" i="5"/>
  <c r="P993" i="5"/>
  <c r="P1031" i="5"/>
  <c r="P1012" i="5"/>
  <c r="P1157" i="5"/>
  <c r="P1193" i="5"/>
  <c r="P1194" i="5"/>
  <c r="P1235" i="5"/>
  <c r="P1192" i="5"/>
  <c r="P1234" i="5"/>
  <c r="P1427" i="5"/>
  <c r="P1252" i="5"/>
  <c r="P1428" i="5"/>
  <c r="P1534" i="5"/>
  <c r="P1547" i="5"/>
  <c r="P1638" i="5"/>
  <c r="P1639" i="5"/>
  <c r="P1925" i="5"/>
  <c r="P1945" i="5"/>
  <c r="P1933" i="5"/>
  <c r="P1941" i="5"/>
  <c r="P1950" i="5"/>
  <c r="P1958" i="5"/>
  <c r="P1968" i="5"/>
  <c r="P1974" i="5"/>
  <c r="P1961" i="5"/>
  <c r="P1971" i="5"/>
  <c r="P1977" i="5"/>
  <c r="P2005" i="5"/>
  <c r="P2062" i="5"/>
  <c r="P2012" i="5"/>
  <c r="P2016" i="5"/>
  <c r="P1998" i="5"/>
  <c r="P2126" i="5"/>
  <c r="P2220" i="5"/>
  <c r="P2202" i="5"/>
  <c r="P2221" i="5"/>
  <c r="P2252" i="5"/>
  <c r="O2107" i="5"/>
  <c r="O2076" i="5"/>
  <c r="O1116" i="5"/>
  <c r="O1045" i="5"/>
  <c r="O802" i="5"/>
  <c r="O783" i="5"/>
  <c r="N949" i="5"/>
  <c r="N1025" i="5"/>
  <c r="N428" i="5"/>
  <c r="N634" i="5"/>
  <c r="N820" i="5"/>
  <c r="N1024" i="5"/>
  <c r="N1069" i="5"/>
  <c r="N1285" i="5"/>
  <c r="N2214" i="5"/>
  <c r="N333" i="5"/>
  <c r="N719" i="5"/>
  <c r="N912" i="5"/>
  <c r="N1108" i="5"/>
  <c r="N1270" i="5"/>
  <c r="N1394" i="5"/>
  <c r="N1418" i="5"/>
  <c r="N1821" i="5"/>
  <c r="N2144" i="5"/>
  <c r="N660" i="5"/>
  <c r="N965" i="5"/>
  <c r="N1055" i="5"/>
  <c r="N1417" i="5"/>
  <c r="N1807" i="5"/>
  <c r="N2138" i="5"/>
  <c r="N2177" i="5"/>
  <c r="N948" i="5"/>
  <c r="N1125" i="5"/>
  <c r="N1465" i="5"/>
  <c r="N1795" i="5"/>
  <c r="N2107" i="5"/>
  <c r="N2157" i="5"/>
  <c r="N506" i="5"/>
  <c r="N1045" i="5"/>
  <c r="N514" i="5"/>
  <c r="N783" i="5"/>
  <c r="N827" i="5"/>
  <c r="N1023" i="5"/>
  <c r="N1003" i="5"/>
  <c r="N1548" i="5"/>
  <c r="N871" i="5"/>
  <c r="N2091" i="5"/>
  <c r="N2213" i="5"/>
  <c r="N2164" i="5"/>
  <c r="N819" i="5"/>
  <c r="N1681" i="5"/>
  <c r="N734" i="5"/>
  <c r="N1116" i="5"/>
  <c r="N507" i="5"/>
  <c r="N839" i="5"/>
  <c r="N1043" i="5"/>
  <c r="N1466" i="5"/>
  <c r="N1800" i="5"/>
  <c r="N513" i="5"/>
  <c r="N802" i="5"/>
  <c r="N1130" i="5"/>
  <c r="N2191" i="5"/>
  <c r="N1086" i="5"/>
  <c r="N2076" i="5"/>
  <c r="N2198" i="5"/>
  <c r="M1800" i="5"/>
  <c r="M1043" i="5"/>
  <c r="M827" i="5"/>
  <c r="M514" i="5"/>
  <c r="M2213" i="5"/>
  <c r="M1795" i="5"/>
  <c r="M1125" i="5"/>
  <c r="M871" i="5"/>
  <c r="M719" i="5"/>
  <c r="M2107" i="5"/>
  <c r="M1807" i="5"/>
  <c r="M1059" i="5"/>
  <c r="M948" i="5"/>
  <c r="M839" i="5"/>
  <c r="M1288" i="5"/>
  <c r="M802" i="5"/>
  <c r="M2094" i="5"/>
  <c r="M2157" i="5"/>
  <c r="M1466" i="5"/>
  <c r="M1465" i="5"/>
  <c r="M1108" i="5"/>
  <c r="M1055" i="5"/>
  <c r="M965" i="5"/>
  <c r="M868" i="5"/>
  <c r="M507" i="5"/>
  <c r="M1101" i="5"/>
  <c r="M1270" i="5"/>
  <c r="M2144" i="5"/>
  <c r="M1045" i="5"/>
  <c r="M2177" i="5"/>
  <c r="M1816" i="5"/>
  <c r="M634" i="5"/>
  <c r="M1086" i="5"/>
  <c r="M2091" i="5"/>
  <c r="M912" i="5"/>
  <c r="M734" i="5"/>
  <c r="N145" i="5"/>
  <c r="N123" i="5"/>
  <c r="N144" i="5"/>
  <c r="N122" i="5"/>
  <c r="N140" i="5"/>
  <c r="N139" i="5"/>
  <c r="N66" i="5"/>
  <c r="N135" i="5"/>
  <c r="N134" i="5"/>
  <c r="N235" i="5"/>
  <c r="N184" i="5"/>
  <c r="N298" i="5"/>
  <c r="N584" i="5"/>
  <c r="N727" i="5"/>
  <c r="N599" i="5"/>
  <c r="N726" i="5"/>
  <c r="N725" i="5"/>
  <c r="N724" i="5"/>
  <c r="N723" i="5"/>
  <c r="N731" i="5"/>
  <c r="N722" i="5"/>
  <c r="N730" i="5"/>
  <c r="N729" i="5"/>
  <c r="N728" i="5"/>
  <c r="N761" i="5"/>
  <c r="N760" i="5"/>
  <c r="N956" i="5"/>
  <c r="N759" i="5"/>
  <c r="N758" i="5"/>
  <c r="N750" i="5"/>
  <c r="N757" i="5"/>
  <c r="N756" i="5"/>
  <c r="N764" i="5"/>
  <c r="N763" i="5"/>
  <c r="N762" i="5"/>
  <c r="N993" i="5"/>
  <c r="N955" i="5"/>
  <c r="N939" i="5"/>
  <c r="N972" i="5"/>
  <c r="N1032" i="5"/>
  <c r="N1031" i="5"/>
  <c r="N1012" i="5"/>
  <c r="N1157" i="5"/>
  <c r="N1194" i="5"/>
  <c r="N1235" i="5"/>
  <c r="N1192" i="5"/>
  <c r="N1234" i="5"/>
  <c r="N1193" i="5"/>
  <c r="N1252" i="5"/>
  <c r="N1427" i="5"/>
  <c r="N1428" i="5"/>
  <c r="N1534" i="5"/>
  <c r="N1547" i="5"/>
  <c r="N1638" i="5"/>
  <c r="N1639" i="5"/>
  <c r="N1933" i="5"/>
  <c r="N1941" i="5"/>
  <c r="N1950" i="5"/>
  <c r="N1958" i="5"/>
  <c r="N1968" i="5"/>
  <c r="N1925" i="5"/>
  <c r="N1945" i="5"/>
  <c r="N1974" i="5"/>
  <c r="N1961" i="5"/>
  <c r="N1971" i="5"/>
  <c r="N1977" i="5"/>
  <c r="N2062" i="5"/>
  <c r="N1998" i="5"/>
  <c r="N2005" i="5"/>
  <c r="N2012" i="5"/>
  <c r="N2016" i="5"/>
  <c r="N2126" i="5"/>
  <c r="N2202" i="5"/>
  <c r="N2221" i="5"/>
  <c r="N2220" i="5"/>
  <c r="N2252" i="5"/>
  <c r="M1418" i="5"/>
  <c r="M1024" i="5"/>
  <c r="M982" i="5"/>
  <c r="M865" i="5"/>
  <c r="M820" i="5"/>
  <c r="L1101" i="5"/>
  <c r="L506" i="5"/>
  <c r="L1121" i="5"/>
  <c r="L1285" i="5"/>
  <c r="L2141" i="5"/>
  <c r="L820" i="5"/>
  <c r="L982" i="5"/>
  <c r="L1312" i="5"/>
  <c r="L1466" i="5"/>
  <c r="L333" i="5"/>
  <c r="L865" i="5"/>
  <c r="L839" i="5"/>
  <c r="L912" i="5"/>
  <c r="L1165" i="5"/>
  <c r="L2164" i="5"/>
  <c r="L871" i="5"/>
  <c r="L1025" i="5"/>
  <c r="L1069" i="5"/>
  <c r="L1816" i="5"/>
  <c r="K2176" i="5"/>
  <c r="K1821" i="5"/>
  <c r="K1394" i="5"/>
  <c r="K1059" i="5"/>
  <c r="K2138" i="5"/>
  <c r="K1807" i="5"/>
  <c r="K1125" i="5"/>
  <c r="K719" i="5"/>
  <c r="K1800" i="5"/>
  <c r="K2213" i="5"/>
  <c r="K1465" i="5"/>
  <c r="K1055" i="5"/>
  <c r="K868" i="5"/>
  <c r="K1548" i="5"/>
  <c r="K2157" i="5"/>
  <c r="K1108" i="5"/>
  <c r="K948" i="5"/>
  <c r="K634" i="5"/>
  <c r="K2144" i="5"/>
  <c r="K1816" i="5"/>
  <c r="K1466" i="5"/>
  <c r="K965" i="5"/>
  <c r="K827" i="5"/>
  <c r="K734" i="5"/>
  <c r="K2107" i="5"/>
  <c r="K1024" i="5"/>
  <c r="K871" i="5"/>
  <c r="K2164" i="5"/>
  <c r="K1681" i="5"/>
  <c r="K1418" i="5"/>
  <c r="K912" i="5"/>
  <c r="K839" i="5"/>
  <c r="K1025" i="5"/>
  <c r="K2141" i="5"/>
  <c r="K982" i="5"/>
  <c r="K333" i="5"/>
  <c r="K865" i="5"/>
  <c r="K1003" i="5"/>
  <c r="K660" i="5"/>
  <c r="K1121" i="5"/>
  <c r="K1165" i="5"/>
  <c r="K1101" i="5"/>
  <c r="K2191" i="5"/>
  <c r="K1312" i="5"/>
  <c r="K1069" i="5"/>
  <c r="K1023" i="5"/>
  <c r="K2076" i="5"/>
  <c r="K820" i="5"/>
  <c r="K1086" i="5"/>
  <c r="K949" i="5"/>
  <c r="K783" i="5"/>
  <c r="K2198" i="5"/>
  <c r="K1417" i="5"/>
  <c r="K1130" i="5"/>
  <c r="K819" i="5"/>
  <c r="K2220" i="5"/>
  <c r="K2202" i="5"/>
  <c r="K2126" i="5"/>
  <c r="K2016" i="5"/>
  <c r="K2012" i="5"/>
  <c r="K1998" i="5"/>
  <c r="K2062" i="5"/>
  <c r="K1974" i="5"/>
  <c r="K1968" i="5"/>
  <c r="K1958" i="5"/>
  <c r="K2005" i="5"/>
  <c r="K1977" i="5"/>
  <c r="K1971" i="5"/>
  <c r="K1961" i="5"/>
  <c r="K1945" i="5"/>
  <c r="K1925" i="5"/>
  <c r="K1950" i="5"/>
  <c r="K1941" i="5"/>
  <c r="K1933" i="5"/>
  <c r="K1639" i="5"/>
  <c r="K1638" i="5"/>
  <c r="K1547" i="5"/>
  <c r="K1534" i="5"/>
  <c r="K1428" i="5"/>
  <c r="K1427" i="5"/>
  <c r="K1252" i="5"/>
  <c r="K1234" i="5"/>
  <c r="K1235" i="5"/>
  <c r="K1194" i="5"/>
  <c r="K1157" i="5"/>
  <c r="K1193" i="5"/>
  <c r="K1192" i="5"/>
  <c r="K1032" i="5"/>
  <c r="K1012" i="5"/>
  <c r="K993" i="5"/>
  <c r="K955" i="5"/>
  <c r="K956" i="5"/>
  <c r="K972" i="5"/>
  <c r="K1031" i="5"/>
  <c r="K761" i="5"/>
  <c r="K762" i="5"/>
  <c r="K763" i="5"/>
  <c r="K764" i="5"/>
  <c r="K756" i="5"/>
  <c r="K757" i="5"/>
  <c r="K750" i="5"/>
  <c r="K758" i="5"/>
  <c r="K759" i="5"/>
  <c r="K726" i="5"/>
  <c r="K727" i="5"/>
  <c r="K728" i="5"/>
  <c r="K729" i="5"/>
  <c r="K730" i="5"/>
  <c r="K722" i="5"/>
  <c r="K731" i="5"/>
  <c r="K723" i="5"/>
  <c r="K724" i="5"/>
  <c r="K760" i="5"/>
  <c r="K725" i="5"/>
  <c r="K599" i="5"/>
  <c r="K584" i="5"/>
  <c r="K184" i="5"/>
  <c r="K298" i="5"/>
  <c r="K235" i="5"/>
  <c r="K144" i="5"/>
  <c r="K123" i="5"/>
  <c r="K145" i="5"/>
  <c r="K134" i="5"/>
  <c r="K135" i="5"/>
  <c r="K66" i="5"/>
  <c r="K139" i="5"/>
  <c r="K140" i="5"/>
  <c r="K122" i="5"/>
  <c r="K1795" i="5"/>
  <c r="K1043" i="5"/>
  <c r="K428" i="5"/>
  <c r="L123" i="5"/>
  <c r="L144" i="5"/>
  <c r="L122" i="5"/>
  <c r="L140" i="5"/>
  <c r="L139" i="5"/>
  <c r="L66" i="5"/>
  <c r="L135" i="5"/>
  <c r="L134" i="5"/>
  <c r="L145" i="5"/>
  <c r="L235" i="5"/>
  <c r="L298" i="5"/>
  <c r="L184" i="5"/>
  <c r="L584" i="5"/>
  <c r="L599" i="5"/>
  <c r="L726" i="5"/>
  <c r="L725" i="5"/>
  <c r="L724" i="5"/>
  <c r="L723" i="5"/>
  <c r="L731" i="5"/>
  <c r="L722" i="5"/>
  <c r="L730" i="5"/>
  <c r="L729" i="5"/>
  <c r="L728" i="5"/>
  <c r="L727" i="5"/>
  <c r="L760" i="5"/>
  <c r="L759" i="5"/>
  <c r="L758" i="5"/>
  <c r="L750" i="5"/>
  <c r="L757" i="5"/>
  <c r="L756" i="5"/>
  <c r="L764" i="5"/>
  <c r="L763" i="5"/>
  <c r="L762" i="5"/>
  <c r="L761" i="5"/>
  <c r="L939" i="5"/>
  <c r="L1032" i="5"/>
  <c r="L972" i="5"/>
  <c r="L956" i="5"/>
  <c r="L955" i="5"/>
  <c r="L993" i="5"/>
  <c r="L1031" i="5"/>
  <c r="L1012" i="5"/>
  <c r="L1157" i="5"/>
  <c r="L1194" i="5"/>
  <c r="L1235" i="5"/>
  <c r="L1192" i="5"/>
  <c r="L1234" i="5"/>
  <c r="L1193" i="5"/>
  <c r="L1252" i="5"/>
  <c r="L1427" i="5"/>
  <c r="L1428" i="5"/>
  <c r="L1534" i="5"/>
  <c r="L1547" i="5"/>
  <c r="L1638" i="5"/>
  <c r="L1639" i="5"/>
  <c r="L1933" i="5"/>
  <c r="L1941" i="5"/>
  <c r="L1950" i="5"/>
  <c r="L1958" i="5"/>
  <c r="L1968" i="5"/>
  <c r="L1925" i="5"/>
  <c r="L1945" i="5"/>
  <c r="L1974" i="5"/>
  <c r="L1961" i="5"/>
  <c r="L1971" i="5"/>
  <c r="L1977" i="5"/>
  <c r="L2005" i="5"/>
  <c r="L2062" i="5"/>
  <c r="L1998" i="5"/>
  <c r="L2012" i="5"/>
  <c r="L2016" i="5"/>
  <c r="L2126" i="5"/>
  <c r="L2220" i="5"/>
  <c r="L2252" i="5"/>
  <c r="L2202" i="5"/>
  <c r="L2221" i="5"/>
  <c r="J159" i="5"/>
  <c r="J135" i="5"/>
  <c r="J235" i="5"/>
  <c r="J556" i="5"/>
  <c r="J553" i="5"/>
  <c r="J552" i="5"/>
  <c r="J1078" i="5"/>
  <c r="J1873" i="5"/>
  <c r="J1867" i="5"/>
  <c r="J1980" i="5"/>
  <c r="K1116" i="5"/>
  <c r="K802" i="5"/>
  <c r="L965" i="5"/>
  <c r="L1024" i="5"/>
  <c r="L1681" i="5"/>
  <c r="L2214" i="5"/>
  <c r="L734" i="5"/>
  <c r="L868" i="5"/>
  <c r="L948" i="5"/>
  <c r="L1418" i="5"/>
  <c r="L2091" i="5"/>
  <c r="M2221" i="5"/>
  <c r="M2252" i="5"/>
  <c r="M2220" i="5"/>
  <c r="M2202" i="5"/>
  <c r="M2126" i="5"/>
  <c r="M2016" i="5"/>
  <c r="M2012" i="5"/>
  <c r="M2062" i="5"/>
  <c r="M1998" i="5"/>
  <c r="M2005" i="5"/>
  <c r="M1977" i="5"/>
  <c r="M1971" i="5"/>
  <c r="M1961" i="5"/>
  <c r="M1974" i="5"/>
  <c r="M1968" i="5"/>
  <c r="M1945" i="5"/>
  <c r="M1925" i="5"/>
  <c r="M1958" i="5"/>
  <c r="M1950" i="5"/>
  <c r="M1941" i="5"/>
  <c r="M1933" i="5"/>
  <c r="M1639" i="5"/>
  <c r="M1638" i="5"/>
  <c r="M1547" i="5"/>
  <c r="M1534" i="5"/>
  <c r="M1428" i="5"/>
  <c r="M1427" i="5"/>
  <c r="M1252" i="5"/>
  <c r="M1193" i="5"/>
  <c r="M1234" i="5"/>
  <c r="M1235" i="5"/>
  <c r="M1194" i="5"/>
  <c r="M1192" i="5"/>
  <c r="M1157" i="5"/>
  <c r="M1012" i="5"/>
  <c r="M1031" i="5"/>
  <c r="M993" i="5"/>
  <c r="M1032" i="5"/>
  <c r="M956" i="5"/>
  <c r="M972" i="5"/>
  <c r="M939" i="5"/>
  <c r="M955" i="5"/>
  <c r="M762" i="5"/>
  <c r="M763" i="5"/>
  <c r="M764" i="5"/>
  <c r="M756" i="5"/>
  <c r="M757" i="5"/>
  <c r="M750" i="5"/>
  <c r="M758" i="5"/>
  <c r="M759" i="5"/>
  <c r="M760" i="5"/>
  <c r="M727" i="5"/>
  <c r="M728" i="5"/>
  <c r="M729" i="5"/>
  <c r="M730" i="5"/>
  <c r="M722" i="5"/>
  <c r="M761" i="5"/>
  <c r="M731" i="5"/>
  <c r="M723" i="5"/>
  <c r="M724" i="5"/>
  <c r="M725" i="5"/>
  <c r="M726" i="5"/>
  <c r="M599" i="5"/>
  <c r="M584" i="5"/>
  <c r="M298" i="5"/>
  <c r="M235" i="5"/>
  <c r="M134" i="5"/>
  <c r="M135" i="5"/>
  <c r="M66" i="5"/>
  <c r="M139" i="5"/>
  <c r="M140" i="5"/>
  <c r="M122" i="5"/>
  <c r="M144" i="5"/>
  <c r="M123" i="5"/>
  <c r="M184" i="5"/>
  <c r="M145" i="5"/>
  <c r="L507" i="5"/>
  <c r="L634" i="5"/>
  <c r="L1086" i="5"/>
  <c r="L2138" i="5"/>
  <c r="L2177" i="5"/>
  <c r="L827" i="5"/>
  <c r="L1273" i="5"/>
  <c r="L2107" i="5"/>
  <c r="L2213" i="5"/>
  <c r="L719" i="5"/>
  <c r="L1045" i="5"/>
  <c r="L1055" i="5"/>
  <c r="L1108" i="5"/>
  <c r="L1807" i="5"/>
  <c r="L2157" i="5"/>
  <c r="L1821" i="5"/>
  <c r="L514" i="5"/>
  <c r="L660" i="5"/>
  <c r="L819" i="5"/>
  <c r="L1043" i="5"/>
  <c r="L1125" i="5"/>
  <c r="L1795" i="5"/>
  <c r="L1003" i="5"/>
  <c r="L1417" i="5"/>
  <c r="L1548" i="5"/>
  <c r="L1800" i="5"/>
  <c r="L2144" i="5"/>
  <c r="L2176" i="5"/>
  <c r="L513" i="5"/>
  <c r="L783" i="5"/>
  <c r="L802" i="5"/>
  <c r="L1023" i="5"/>
  <c r="L1116" i="5"/>
  <c r="L1465" i="5"/>
  <c r="L2076" i="5"/>
  <c r="J84" i="5"/>
  <c r="L428" i="5"/>
  <c r="L949" i="5"/>
  <c r="L1130" i="5"/>
  <c r="L1270" i="5"/>
  <c r="L1059" i="5"/>
  <c r="L1394" i="5"/>
  <c r="L1288" i="5"/>
  <c r="L2094" i="5"/>
  <c r="L2191" i="5"/>
  <c r="L2198" i="5"/>
  <c r="M2164" i="5"/>
  <c r="M1681" i="5"/>
  <c r="M1069" i="5"/>
  <c r="M1025" i="5"/>
  <c r="M333" i="5"/>
  <c r="M2214" i="5"/>
  <c r="M1312" i="5"/>
  <c r="M819" i="5"/>
  <c r="M1130" i="5"/>
  <c r="M1548" i="5"/>
  <c r="M1285" i="5"/>
  <c r="M1165" i="5"/>
  <c r="M1394" i="5"/>
  <c r="M783" i="5"/>
  <c r="M2176" i="5"/>
  <c r="M2141" i="5"/>
  <c r="M1417" i="5"/>
  <c r="M1121" i="5"/>
  <c r="M949" i="5"/>
  <c r="M506" i="5"/>
  <c r="M1003" i="5"/>
  <c r="M2198" i="5"/>
  <c r="M2076" i="5"/>
  <c r="M1273" i="5"/>
  <c r="M428" i="5"/>
  <c r="M2191" i="5"/>
  <c r="M2138" i="5"/>
  <c r="M1821" i="5"/>
  <c r="M1116" i="5"/>
  <c r="M1023" i="5"/>
  <c r="M513" i="5"/>
  <c r="M660" i="5"/>
  <c r="O2252" i="5"/>
  <c r="O2220" i="5"/>
  <c r="O2221" i="5"/>
  <c r="O2202" i="5"/>
  <c r="O2126" i="5"/>
  <c r="O2016" i="5"/>
  <c r="O2012" i="5"/>
  <c r="O2005" i="5"/>
  <c r="O1998" i="5"/>
  <c r="O2062" i="5"/>
  <c r="O1977" i="5"/>
  <c r="O1971" i="5"/>
  <c r="O1961" i="5"/>
  <c r="O1974" i="5"/>
  <c r="O1968" i="5"/>
  <c r="O1958" i="5"/>
  <c r="O1945" i="5"/>
  <c r="O1925" i="5"/>
  <c r="O1950" i="5"/>
  <c r="O1941" i="5"/>
  <c r="O1933" i="5"/>
  <c r="O1639" i="5"/>
  <c r="O1638" i="5"/>
  <c r="O1547" i="5"/>
  <c r="O1534" i="5"/>
  <c r="O1428" i="5"/>
  <c r="O1427" i="5"/>
  <c r="O1252" i="5"/>
  <c r="O1193" i="5"/>
  <c r="O1234" i="5"/>
  <c r="O1235" i="5"/>
  <c r="O1194" i="5"/>
  <c r="O1192" i="5"/>
  <c r="O1157" i="5"/>
  <c r="O1012" i="5"/>
  <c r="O1031" i="5"/>
  <c r="O993" i="5"/>
  <c r="O1032" i="5"/>
  <c r="O939" i="5"/>
  <c r="O955" i="5"/>
  <c r="O956" i="5"/>
  <c r="O972" i="5"/>
  <c r="O763" i="5"/>
  <c r="O764" i="5"/>
  <c r="O756" i="5"/>
  <c r="O757" i="5"/>
  <c r="O750" i="5"/>
  <c r="O758" i="5"/>
  <c r="O759" i="5"/>
  <c r="O760" i="5"/>
  <c r="O761" i="5"/>
  <c r="O728" i="5"/>
  <c r="O729" i="5"/>
  <c r="O762" i="5"/>
  <c r="O730" i="5"/>
  <c r="O722" i="5"/>
  <c r="O731" i="5"/>
  <c r="O723" i="5"/>
  <c r="O724" i="5"/>
  <c r="O725" i="5"/>
  <c r="O726" i="5"/>
  <c r="O727" i="5"/>
  <c r="O599" i="5"/>
  <c r="O584" i="5"/>
  <c r="O298" i="5"/>
  <c r="O184" i="5"/>
  <c r="O235" i="5"/>
  <c r="O134" i="5"/>
  <c r="O135" i="5"/>
  <c r="O66" i="5"/>
  <c r="O139" i="5"/>
  <c r="O140" i="5"/>
  <c r="O122" i="5"/>
  <c r="O144" i="5"/>
  <c r="O123" i="5"/>
  <c r="O145" i="5"/>
  <c r="N868" i="5"/>
  <c r="N1059" i="5"/>
  <c r="N1273" i="5"/>
  <c r="N2094" i="5"/>
  <c r="N2176" i="5"/>
  <c r="N1101" i="5"/>
  <c r="N1165" i="5"/>
  <c r="N2141" i="5"/>
  <c r="N1288" i="5"/>
  <c r="N1312" i="5"/>
  <c r="N865" i="5"/>
  <c r="N982" i="5"/>
  <c r="N1816" i="5"/>
  <c r="N1121" i="5"/>
  <c r="O2213" i="5"/>
  <c r="O2138" i="5"/>
  <c r="O1548" i="5"/>
  <c r="O1043" i="5"/>
  <c r="O514" i="5"/>
  <c r="O1807" i="5"/>
  <c r="O1418" i="5"/>
  <c r="O1125" i="5"/>
  <c r="O965" i="5"/>
  <c r="O660" i="5"/>
  <c r="O1059" i="5"/>
  <c r="O912" i="5"/>
  <c r="J1839" i="5"/>
  <c r="J2001" i="5"/>
  <c r="J2127" i="5"/>
  <c r="P868" i="5"/>
  <c r="P1165" i="5"/>
  <c r="P1795" i="5"/>
  <c r="P2176" i="5"/>
  <c r="P506" i="5"/>
  <c r="P1043" i="5"/>
  <c r="P1273" i="5"/>
  <c r="P1800" i="5"/>
  <c r="P2141" i="5"/>
  <c r="P2214" i="5"/>
  <c r="K2177" i="5"/>
  <c r="P734" i="5"/>
  <c r="P819" i="5"/>
  <c r="P1121" i="5"/>
  <c r="P1270" i="5"/>
  <c r="P1466" i="5"/>
  <c r="P1681" i="5"/>
  <c r="P2164" i="5"/>
  <c r="P634" i="5"/>
  <c r="P1025" i="5"/>
  <c r="P1288" i="5"/>
  <c r="P1418" i="5"/>
  <c r="P2157" i="5"/>
  <c r="P948" i="5"/>
  <c r="P982" i="5"/>
  <c r="P1024" i="5"/>
  <c r="P1417" i="5"/>
  <c r="J168" i="5"/>
  <c r="K2091" i="5"/>
  <c r="P1069" i="5"/>
  <c r="P820" i="5"/>
  <c r="P1394" i="5"/>
  <c r="K2214" i="5"/>
  <c r="K2252" i="5"/>
  <c r="P912" i="5"/>
  <c r="P1821" i="5"/>
  <c r="P719" i="5"/>
  <c r="P865" i="5"/>
  <c r="P1312" i="5"/>
  <c r="P333" i="5"/>
  <c r="P1465" i="5"/>
  <c r="P965" i="5"/>
  <c r="P1285" i="5"/>
  <c r="P1003" i="5"/>
  <c r="P1055" i="5"/>
  <c r="P1108" i="5"/>
  <c r="P1816" i="5"/>
  <c r="P1807" i="5"/>
  <c r="K1285" i="5"/>
  <c r="P514" i="5"/>
  <c r="P660" i="5"/>
  <c r="P783" i="5"/>
  <c r="P2107" i="5"/>
  <c r="P1116" i="5"/>
  <c r="K939" i="5"/>
  <c r="P2177" i="5"/>
  <c r="P1045" i="5"/>
  <c r="P507" i="5"/>
  <c r="P1086" i="5"/>
  <c r="P1548" i="5"/>
  <c r="P2191" i="5"/>
  <c r="P1125" i="5"/>
  <c r="P802" i="5"/>
  <c r="P2091" i="5"/>
  <c r="P1023" i="5"/>
  <c r="P1130" i="5"/>
  <c r="P2076" i="5"/>
  <c r="P2144" i="5"/>
  <c r="P513" i="5"/>
  <c r="P839" i="5"/>
  <c r="P2094" i="5"/>
  <c r="P2198" i="5"/>
  <c r="K1270" i="5"/>
  <c r="P949" i="5"/>
  <c r="K1535" i="5"/>
  <c r="K1255" i="5"/>
  <c r="K596" i="5"/>
  <c r="K224" i="5"/>
  <c r="K1154" i="5"/>
  <c r="K232" i="5"/>
  <c r="K130" i="5"/>
  <c r="K1078" i="5"/>
  <c r="K288" i="5"/>
  <c r="K1223" i="5"/>
  <c r="K450" i="5"/>
  <c r="K205" i="5"/>
  <c r="K1237" i="5"/>
  <c r="K606" i="5"/>
  <c r="K492" i="5"/>
  <c r="K1585" i="5"/>
  <c r="K216" i="5"/>
  <c r="K1186" i="5"/>
  <c r="K1476" i="5"/>
  <c r="K215" i="5"/>
  <c r="K188" i="5"/>
  <c r="K1598" i="5"/>
  <c r="K617" i="5"/>
  <c r="K800" i="5"/>
  <c r="K315" i="5"/>
  <c r="K767" i="5"/>
  <c r="K291" i="5"/>
  <c r="K1451" i="5"/>
  <c r="K1515" i="5"/>
  <c r="K553" i="5"/>
  <c r="K1568" i="5"/>
  <c r="K284" i="5"/>
  <c r="K1258" i="5"/>
  <c r="K580" i="5"/>
  <c r="K919" i="5"/>
  <c r="K588" i="5"/>
  <c r="K292" i="5"/>
  <c r="K916" i="5"/>
  <c r="K1220" i="5"/>
  <c r="K1980" i="5"/>
  <c r="K382" i="5"/>
  <c r="K674" i="5"/>
  <c r="K486" i="5"/>
  <c r="K405" i="5"/>
  <c r="K556" i="5"/>
  <c r="K1048" i="5"/>
  <c r="K390" i="5"/>
  <c r="L746" i="5"/>
  <c r="K1005" i="5"/>
  <c r="L1542" i="5"/>
  <c r="K969" i="5"/>
  <c r="K1008" i="5"/>
  <c r="L1064" i="5"/>
  <c r="L1553" i="5"/>
  <c r="L629" i="5"/>
  <c r="L224" i="5"/>
  <c r="L1082" i="5"/>
  <c r="L232" i="5"/>
  <c r="L1585" i="5"/>
  <c r="L1213" i="5"/>
  <c r="L1182" i="5"/>
  <c r="K986" i="5"/>
  <c r="L492" i="5"/>
  <c r="L1476" i="5"/>
  <c r="L130" i="5"/>
  <c r="L291" i="5"/>
  <c r="K1011" i="5"/>
  <c r="K983" i="5"/>
  <c r="L284" i="5"/>
  <c r="L1209" i="5"/>
  <c r="L1486" i="5"/>
  <c r="L1237" i="5"/>
  <c r="L767" i="5"/>
  <c r="L1568" i="5"/>
  <c r="L1223" i="5"/>
  <c r="L331" i="5"/>
  <c r="L1078" i="5"/>
  <c r="L552" i="5"/>
  <c r="L292" i="5"/>
  <c r="K994" i="5"/>
  <c r="K341" i="5"/>
  <c r="K340" i="5"/>
  <c r="L548" i="5"/>
  <c r="L803" i="5"/>
  <c r="L553" i="5"/>
  <c r="L382" i="5"/>
  <c r="L369" i="5"/>
  <c r="L405" i="5"/>
  <c r="L674" i="5"/>
  <c r="K895" i="5"/>
  <c r="K899" i="5"/>
  <c r="L473" i="5"/>
  <c r="L390" i="5"/>
  <c r="L556" i="5"/>
  <c r="L653" i="5"/>
  <c r="L444" i="5"/>
  <c r="L2180" i="5"/>
  <c r="L496" i="5"/>
  <c r="L398" i="5"/>
  <c r="L486" i="5"/>
  <c r="L412" i="5"/>
  <c r="L1028" i="5"/>
  <c r="L1048" i="5"/>
  <c r="L952" i="5"/>
  <c r="L2217" i="5"/>
  <c r="M1052" i="5"/>
  <c r="M470" i="5"/>
  <c r="M1450" i="5"/>
  <c r="M160" i="5"/>
  <c r="M1459" i="5"/>
  <c r="M1044" i="5"/>
  <c r="M596" i="5"/>
  <c r="K636" i="5"/>
  <c r="M1535" i="5"/>
  <c r="M129" i="5"/>
  <c r="M574" i="5"/>
  <c r="M1520" i="5"/>
  <c r="M629" i="5"/>
  <c r="M1512" i="5"/>
  <c r="M224" i="5"/>
  <c r="M578" i="5"/>
  <c r="M1567" i="5"/>
  <c r="M1581" i="5"/>
  <c r="M1064" i="5"/>
  <c r="M1542" i="5"/>
  <c r="M592" i="5"/>
  <c r="M755" i="5"/>
  <c r="M1082" i="5"/>
  <c r="M1553" i="5"/>
  <c r="M232" i="5"/>
  <c r="M1460" i="5"/>
  <c r="M130" i="5"/>
  <c r="M315" i="5"/>
  <c r="M1078" i="5"/>
  <c r="M284" i="5"/>
  <c r="M800" i="5"/>
  <c r="M1213" i="5"/>
  <c r="M291" i="5"/>
  <c r="M215" i="5"/>
  <c r="M613" i="5"/>
  <c r="M1598" i="5"/>
  <c r="M1178" i="5"/>
  <c r="M552" i="5"/>
  <c r="M288" i="5"/>
  <c r="M622" i="5"/>
  <c r="M1051" i="5"/>
  <c r="M205" i="5"/>
  <c r="M192" i="5"/>
  <c r="M206" i="5"/>
  <c r="M1585" i="5"/>
  <c r="M1223" i="5"/>
  <c r="M1543" i="5"/>
  <c r="M1258" i="5"/>
  <c r="M492" i="5"/>
  <c r="M188" i="5"/>
  <c r="M910" i="5"/>
  <c r="M751" i="5"/>
  <c r="M1186" i="5"/>
  <c r="M331" i="5"/>
  <c r="M216" i="5"/>
  <c r="M332" i="5"/>
  <c r="M1237" i="5"/>
  <c r="M767" i="5"/>
  <c r="M1182" i="5"/>
  <c r="M1789" i="5"/>
  <c r="M606" i="5"/>
  <c r="M580" i="5"/>
  <c r="M923" i="5"/>
  <c r="M919" i="5"/>
  <c r="M292" i="5"/>
  <c r="M916" i="5"/>
  <c r="M357" i="5"/>
  <c r="M548" i="5"/>
  <c r="L1008" i="5"/>
  <c r="L361" i="5"/>
  <c r="M553" i="5"/>
  <c r="L1011" i="5"/>
  <c r="M803" i="5"/>
  <c r="L1013" i="5"/>
  <c r="M913" i="5"/>
  <c r="M920" i="5"/>
  <c r="K933" i="5"/>
  <c r="L969" i="5"/>
  <c r="M438" i="5"/>
  <c r="K2246" i="5"/>
  <c r="L966" i="5"/>
  <c r="M382" i="5"/>
  <c r="L989" i="5"/>
  <c r="M674" i="5"/>
  <c r="M473" i="5"/>
  <c r="M486" i="5"/>
  <c r="L992" i="5"/>
  <c r="M2180" i="5"/>
  <c r="M412" i="5"/>
  <c r="L983" i="5"/>
  <c r="M653" i="5"/>
  <c r="M556" i="5"/>
  <c r="L986" i="5"/>
  <c r="K842" i="5"/>
  <c r="M369" i="5"/>
  <c r="K2158" i="5"/>
  <c r="K821" i="5"/>
  <c r="M444" i="5"/>
  <c r="M651" i="5"/>
  <c r="L973" i="5"/>
  <c r="M398" i="5"/>
  <c r="K856" i="5"/>
  <c r="K432" i="5"/>
  <c r="L994" i="5"/>
  <c r="M2217" i="5"/>
  <c r="M952" i="5"/>
  <c r="M1048" i="5"/>
  <c r="N746" i="5"/>
  <c r="N1154" i="5"/>
  <c r="N160" i="5"/>
  <c r="N1520" i="5"/>
  <c r="N1573" i="5"/>
  <c r="N1553" i="5"/>
  <c r="N1052" i="5"/>
  <c r="N471" i="5"/>
  <c r="N1450" i="5"/>
  <c r="N1044" i="5"/>
  <c r="N1240" i="5"/>
  <c r="N470" i="5"/>
  <c r="N1459" i="5"/>
  <c r="N129" i="5"/>
  <c r="N574" i="5"/>
  <c r="N1512" i="5"/>
  <c r="N629" i="5"/>
  <c r="N224" i="5"/>
  <c r="N1475" i="5"/>
  <c r="N455" i="5"/>
  <c r="N596" i="5"/>
  <c r="N578" i="5"/>
  <c r="N1485" i="5"/>
  <c r="N1082" i="5"/>
  <c r="N1558" i="5"/>
  <c r="N196" i="5"/>
  <c r="N1535" i="5"/>
  <c r="N1567" i="5"/>
  <c r="N232" i="5"/>
  <c r="N1051" i="5"/>
  <c r="N1178" i="5"/>
  <c r="N800" i="5"/>
  <c r="N1237" i="5"/>
  <c r="N188" i="5"/>
  <c r="N206" i="5"/>
  <c r="N1209" i="5"/>
  <c r="N910" i="5"/>
  <c r="N492" i="5"/>
  <c r="N1543" i="5"/>
  <c r="N288" i="5"/>
  <c r="N205" i="5"/>
  <c r="N215" i="5"/>
  <c r="N1258" i="5"/>
  <c r="N1598" i="5"/>
  <c r="N331" i="5"/>
  <c r="N1486" i="5"/>
  <c r="N1568" i="5"/>
  <c r="N1186" i="5"/>
  <c r="N284" i="5"/>
  <c r="N1476" i="5"/>
  <c r="N1789" i="5"/>
  <c r="N192" i="5"/>
  <c r="N291" i="5"/>
  <c r="N613" i="5"/>
  <c r="N1182" i="5"/>
  <c r="N1213" i="5"/>
  <c r="N1585" i="5"/>
  <c r="N450" i="5"/>
  <c r="N1515" i="5"/>
  <c r="N1451" i="5"/>
  <c r="N1078" i="5"/>
  <c r="N767" i="5"/>
  <c r="N751" i="5"/>
  <c r="N622" i="5"/>
  <c r="N552" i="5"/>
  <c r="N1460" i="5"/>
  <c r="N130" i="5"/>
  <c r="N588" i="5"/>
  <c r="N806" i="5"/>
  <c r="N752" i="5"/>
  <c r="N580" i="5"/>
  <c r="N606" i="5"/>
  <c r="N1220" i="5"/>
  <c r="N923" i="5"/>
  <c r="N548" i="5"/>
  <c r="M358" i="5"/>
  <c r="K1808" i="5"/>
  <c r="L2001" i="5"/>
  <c r="N405" i="5"/>
  <c r="N486" i="5"/>
  <c r="L882" i="5"/>
  <c r="N473" i="5"/>
  <c r="N653" i="5"/>
  <c r="N444" i="5"/>
  <c r="N556" i="5"/>
  <c r="N651" i="5"/>
  <c r="M1011" i="5"/>
  <c r="N390" i="5"/>
  <c r="N398" i="5"/>
  <c r="N496" i="5"/>
  <c r="N1028" i="5"/>
  <c r="N1048" i="5"/>
  <c r="O746" i="5"/>
  <c r="O196" i="5"/>
  <c r="O1044" i="5"/>
  <c r="O1052" i="5"/>
  <c r="O160" i="5"/>
  <c r="O1459" i="5"/>
  <c r="O470" i="5"/>
  <c r="O1450" i="5"/>
  <c r="O471" i="5"/>
  <c r="O1512" i="5"/>
  <c r="O629" i="5"/>
  <c r="O1573" i="5"/>
  <c r="O1475" i="5"/>
  <c r="O596" i="5"/>
  <c r="O129" i="5"/>
  <c r="O574" i="5"/>
  <c r="O1485" i="5"/>
  <c r="O1520" i="5"/>
  <c r="O578" i="5"/>
  <c r="O1558" i="5"/>
  <c r="O1535" i="5"/>
  <c r="O1255" i="5"/>
  <c r="O1073" i="5"/>
  <c r="O1567" i="5"/>
  <c r="O592" i="5"/>
  <c r="O1240" i="5"/>
  <c r="O287" i="5"/>
  <c r="O1064" i="5"/>
  <c r="O1542" i="5"/>
  <c r="O168" i="5"/>
  <c r="O274" i="5"/>
  <c r="O1082" i="5"/>
  <c r="O1553" i="5"/>
  <c r="O283" i="5"/>
  <c r="O1879" i="5"/>
  <c r="O613" i="5"/>
  <c r="O1581" i="5"/>
  <c r="O1593" i="5"/>
  <c r="O755" i="5"/>
  <c r="O232" i="5"/>
  <c r="O1486" i="5"/>
  <c r="O1237" i="5"/>
  <c r="O291" i="5"/>
  <c r="O910" i="5"/>
  <c r="O205" i="5"/>
  <c r="O450" i="5"/>
  <c r="O1476" i="5"/>
  <c r="O284" i="5"/>
  <c r="O1258" i="5"/>
  <c r="O1598" i="5"/>
  <c r="O1178" i="5"/>
  <c r="O800" i="5"/>
  <c r="O1209" i="5"/>
  <c r="O1515" i="5"/>
  <c r="O1451" i="5"/>
  <c r="O1223" i="5"/>
  <c r="O1568" i="5"/>
  <c r="O1220" i="5"/>
  <c r="M986" i="5"/>
  <c r="O752" i="5"/>
  <c r="M966" i="5"/>
  <c r="O357" i="5"/>
  <c r="O548" i="5"/>
  <c r="M992" i="5"/>
  <c r="M994" i="5"/>
  <c r="L636" i="5"/>
  <c r="O920" i="5"/>
  <c r="O674" i="5"/>
  <c r="O369" i="5"/>
  <c r="O438" i="5"/>
  <c r="O444" i="5"/>
  <c r="O473" i="5"/>
  <c r="O556" i="5"/>
  <c r="O390" i="5"/>
  <c r="O653" i="5"/>
  <c r="O398" i="5"/>
  <c r="N1005" i="5"/>
  <c r="O412" i="5"/>
  <c r="N1008" i="5"/>
  <c r="O2180" i="5"/>
  <c r="N358" i="5"/>
  <c r="CN1849" i="5"/>
  <c r="CN465" i="5"/>
  <c r="CN1860" i="5"/>
  <c r="CN463" i="5"/>
  <c r="CN1572" i="5"/>
  <c r="CN1634" i="5"/>
  <c r="CN1660" i="5"/>
  <c r="CN159" i="5"/>
  <c r="CN69" i="5"/>
  <c r="CN126" i="5"/>
  <c r="CN273" i="5"/>
  <c r="CN280" i="5"/>
  <c r="CN260" i="5"/>
  <c r="CN277" i="5"/>
  <c r="CN220" i="5"/>
  <c r="CN224" i="5" s="1" a="1"/>
  <c r="CN247" i="5"/>
  <c r="CN243" i="5"/>
  <c r="CN268" i="5"/>
  <c r="CN256" i="5"/>
  <c r="CN228" i="5"/>
  <c r="CN252" i="5"/>
  <c r="CN264" i="5"/>
  <c r="CN322" i="5"/>
  <c r="CN300" i="5"/>
  <c r="CN348" i="5"/>
  <c r="CN326" i="5"/>
  <c r="CN321" i="5"/>
  <c r="CN325" i="5"/>
  <c r="CN547" i="5"/>
  <c r="CN577" i="5"/>
  <c r="CN572" i="5"/>
  <c r="CN573" i="5"/>
  <c r="CN896" i="5"/>
  <c r="CN1076" i="5"/>
  <c r="CN1072" i="5"/>
  <c r="CN1073" i="5" s="1" a="1"/>
  <c r="CN1063" i="5"/>
  <c r="CN1064" i="5" s="1" a="1"/>
  <c r="CN1081" i="5"/>
  <c r="CN1082" i="5" s="1" a="1"/>
  <c r="CN1181" i="5"/>
  <c r="CN1077" i="5"/>
  <c r="CN1177" i="5"/>
  <c r="CN1153" i="5"/>
  <c r="CN1154" i="5" s="1" a="1"/>
  <c r="CN1174" i="5"/>
  <c r="CN1173" i="5" s="1" a="1"/>
  <c r="CN1185" i="5"/>
  <c r="CN1472" i="5"/>
  <c r="CN1456" i="5"/>
  <c r="CN1557" i="5"/>
  <c r="CN1447" i="5"/>
  <c r="CN1471" i="5"/>
  <c r="CN1519" i="5"/>
  <c r="CN1520" i="5" s="1" a="1"/>
  <c r="CN1531" i="5"/>
  <c r="CN1482" i="5"/>
  <c r="CN1511" i="5"/>
  <c r="CN1512" i="5" s="1" a="1"/>
  <c r="CN1564" i="5"/>
  <c r="CN1539" i="5"/>
  <c r="CN1552" i="5"/>
  <c r="CN1648" i="5"/>
  <c r="CN1631" i="5"/>
  <c r="CN1645" i="5"/>
  <c r="CN1657" i="5"/>
  <c r="CN1698" i="5"/>
  <c r="CN1857" i="5"/>
  <c r="CM1178" i="5" a="1"/>
  <c r="CM596" i="5"/>
  <c r="CM216" i="5" a="1"/>
  <c r="CM215" i="5" a="1"/>
  <c r="CM1846" i="5" a="1"/>
  <c r="CM1078" i="5" a="1"/>
  <c r="CM1508" i="5" a="1"/>
  <c r="CM206" i="5" a="1"/>
  <c r="CM378" i="5"/>
  <c r="CM192" i="5" a="1"/>
  <c r="AY2125" i="5" a="1"/>
  <c r="CB1843" i="5" a="1"/>
  <c r="CB2026" i="5" a="1"/>
  <c r="O515" i="5"/>
  <c r="CN1911" i="5"/>
  <c r="CM1209" i="5" a="1"/>
  <c r="CM196" i="5"/>
  <c r="CM455" i="5"/>
  <c r="CM394" i="5"/>
  <c r="CM592" i="5"/>
  <c r="CG2022" i="5" a="1"/>
  <c r="CN2111" i="5" a="1"/>
  <c r="CN1893" i="5"/>
  <c r="CM617" i="5" a="1"/>
  <c r="CM353" i="5"/>
  <c r="N361" i="5"/>
  <c r="CM1213" i="5" a="1"/>
  <c r="CK1414" i="5"/>
  <c r="CK352" i="5"/>
  <c r="CL580" i="5" a="1"/>
  <c r="CM1928" i="5"/>
  <c r="CM1355" i="5"/>
  <c r="O53" i="1"/>
  <c r="O48" i="1"/>
  <c r="O47" i="1"/>
  <c r="N53" i="1"/>
  <c r="N48" i="1"/>
  <c r="M66" i="1"/>
  <c r="M53" i="1"/>
  <c r="M48" i="1"/>
  <c r="M47" i="1"/>
  <c r="L66" i="1"/>
  <c r="L53" i="1"/>
  <c r="L48" i="1"/>
  <c r="K53" i="1"/>
  <c r="K48" i="1"/>
  <c r="K47" i="1"/>
  <c r="P56" i="1"/>
  <c r="P65" i="1"/>
  <c r="P51" i="1"/>
  <c r="O51" i="1"/>
  <c r="O56" i="1"/>
  <c r="O59" i="1"/>
  <c r="M51" i="1"/>
  <c r="M56" i="1"/>
  <c r="J61" i="1"/>
  <c r="J59" i="1"/>
  <c r="J1625" i="5" s="1"/>
  <c r="J56" i="1"/>
  <c r="L65" i="1"/>
  <c r="J48" i="1"/>
  <c r="L59" i="1"/>
  <c r="J53" i="1"/>
  <c r="J51" i="1"/>
  <c r="J47" i="1"/>
  <c r="J1624" i="5" s="1"/>
  <c r="K59" i="1"/>
  <c r="K65" i="1"/>
  <c r="K51" i="1"/>
  <c r="K56" i="1"/>
  <c r="K61" i="1"/>
  <c r="L61" i="1"/>
  <c r="L56" i="1"/>
  <c r="L51" i="1"/>
  <c r="J65" i="1"/>
  <c r="M59" i="1"/>
  <c r="M61" i="1"/>
  <c r="M65" i="1"/>
  <c r="N61" i="1"/>
  <c r="N65" i="1"/>
  <c r="N59" i="1"/>
  <c r="N56" i="1"/>
  <c r="N51" i="1"/>
  <c r="J66" i="1"/>
  <c r="O61" i="1"/>
  <c r="O65" i="1"/>
  <c r="P61" i="1"/>
  <c r="P59" i="1"/>
  <c r="K66" i="1"/>
  <c r="L47" i="1"/>
  <c r="N47" i="1"/>
  <c r="N66" i="1"/>
  <c r="O66" i="1"/>
  <c r="CG410" i="5" a="1"/>
  <c r="CN1879" i="5" a="1"/>
  <c r="CM910" i="5" a="1"/>
  <c r="CN314" i="5" a="1"/>
  <c r="CG403" i="5" a="1"/>
  <c r="CN1873" i="5"/>
  <c r="CN1870" i="5"/>
  <c r="CN746" i="5"/>
  <c r="CM1789" i="5" a="1"/>
  <c r="CM205" i="5" a="1"/>
  <c r="CM331" i="5" a="1"/>
  <c r="CM448" i="5"/>
  <c r="CL588" i="5" a="1"/>
  <c r="CM1201" i="5" a="1"/>
  <c r="CM490" i="5"/>
  <c r="CM1202" i="5" a="1"/>
  <c r="CM332" i="5" a="1"/>
  <c r="CN232" i="5" a="1"/>
  <c r="O352" i="5"/>
  <c r="O1414" i="5"/>
  <c r="M1414" i="5"/>
  <c r="M352" i="5"/>
  <c r="K1414" i="5"/>
  <c r="K352" i="5"/>
  <c r="L352" i="5"/>
  <c r="L1414" i="5"/>
  <c r="N352" i="5"/>
  <c r="N1414" i="5"/>
  <c r="P746" i="5"/>
  <c r="BT1381" i="5" l="1"/>
  <c r="BT1389" i="5" s="1"/>
  <c r="CN232" i="5"/>
  <c r="CM332" i="5"/>
  <c r="CM1202" i="5"/>
  <c r="CM1201" i="5"/>
  <c r="CM1203" i="5" s="1"/>
  <c r="CM1205" i="5" s="1"/>
  <c r="CL588" i="5"/>
  <c r="CM331" i="5"/>
  <c r="CM205" i="5"/>
  <c r="CM1789" i="5"/>
  <c r="CN755" i="5"/>
  <c r="CG403" i="5"/>
  <c r="CN314" i="5"/>
  <c r="CM910" i="5"/>
  <c r="CN1879" i="5"/>
  <c r="CG410" i="5"/>
  <c r="J68" i="1"/>
  <c r="K68" i="1"/>
  <c r="L68" i="1"/>
  <c r="M68" i="1"/>
  <c r="N68" i="1"/>
  <c r="O68" i="1"/>
  <c r="CL580" i="5"/>
  <c r="CL354" i="5"/>
  <c r="CM1213" i="5"/>
  <c r="CM617" i="5"/>
  <c r="CN2111" i="5"/>
  <c r="CG2022" i="5"/>
  <c r="CM1209" i="5"/>
  <c r="P512" i="5"/>
  <c r="O516" i="5"/>
  <c r="CB2026" i="5"/>
  <c r="CB1843" i="5"/>
  <c r="AY2125" i="5"/>
  <c r="CM192" i="5"/>
  <c r="CM206" i="5"/>
  <c r="CM1508" i="5"/>
  <c r="CM1078" i="5"/>
  <c r="CM1846" i="5"/>
  <c r="CM215" i="5"/>
  <c r="CM216" i="5"/>
  <c r="CM1178" i="5"/>
  <c r="CN1553" i="5"/>
  <c r="CN1542" i="5"/>
  <c r="CN1567" i="5"/>
  <c r="CN1512" i="5"/>
  <c r="CN1485" i="5"/>
  <c r="CN1520" i="5"/>
  <c r="CN1450" i="5"/>
  <c r="CN1558" i="5"/>
  <c r="CN1459" i="5"/>
  <c r="CN1475" i="5"/>
  <c r="CN1173" i="5"/>
  <c r="CN1154" i="5"/>
  <c r="CN1082" i="5"/>
  <c r="CN1064" i="5"/>
  <c r="CN1073" i="5"/>
  <c r="CN574" i="5"/>
  <c r="CN578" i="5"/>
  <c r="CN327" i="5"/>
  <c r="CN315" i="5"/>
  <c r="CN257" i="5"/>
  <c r="CN261" i="5"/>
  <c r="CN265" i="5"/>
  <c r="CN248" i="5"/>
  <c r="CN224" i="5"/>
  <c r="CN269" i="5"/>
  <c r="CN283" i="5"/>
  <c r="CN274" i="5"/>
  <c r="CN287" i="5"/>
  <c r="CN129" i="5"/>
  <c r="CN160" i="5"/>
  <c r="CN1573" i="5"/>
  <c r="CN470" i="5"/>
  <c r="CN471" i="5"/>
  <c r="O655" i="5"/>
  <c r="O295" i="5"/>
  <c r="N655" i="5"/>
  <c r="N295" i="5"/>
  <c r="M655" i="5"/>
  <c r="M296" i="5"/>
  <c r="M295" i="5"/>
  <c r="L655" i="5"/>
  <c r="L296" i="5"/>
  <c r="L295" i="5"/>
  <c r="K296" i="5"/>
  <c r="K295" i="5"/>
  <c r="P2084" i="5"/>
  <c r="P2116" i="5"/>
  <c r="O1191" i="5" a="1"/>
  <c r="O1191" i="5" s="1"/>
  <c r="M2084" i="5"/>
  <c r="K84" i="5"/>
  <c r="L2084" i="5"/>
  <c r="L2116" i="5"/>
  <c r="M1191" i="5" a="1"/>
  <c r="M1191" i="5" s="1"/>
  <c r="L1191" i="5" a="1"/>
  <c r="L1191" i="5" s="1"/>
  <c r="K70" i="5"/>
  <c r="K1191" i="5" a="1"/>
  <c r="K1191" i="5" s="1"/>
  <c r="K2084" i="5"/>
  <c r="K2116" i="5"/>
  <c r="N1191" i="5" a="1"/>
  <c r="N1191" i="5" s="1"/>
  <c r="M2116" i="5"/>
  <c r="N2084" i="5"/>
  <c r="N2116" i="5"/>
  <c r="O2084" i="5"/>
  <c r="O2116" i="5"/>
  <c r="P1191" i="5" a="1"/>
  <c r="P1191" i="5" s="1"/>
  <c r="J2116" i="5"/>
  <c r="J2084" i="5"/>
  <c r="K1853" i="5"/>
  <c r="K655" i="5"/>
  <c r="N296" i="5"/>
  <c r="O296" i="5"/>
  <c r="CM374" i="5"/>
  <c r="CM188" i="5"/>
  <c r="CM1182" i="5"/>
  <c r="BG1980" i="5"/>
  <c r="CM1585" i="5"/>
  <c r="CM1172" i="5"/>
  <c r="CM800" i="5"/>
  <c r="CM622" i="5"/>
  <c r="CM1598" i="5"/>
  <c r="CM1186" i="5"/>
  <c r="CN2079" i="5"/>
  <c r="CN2081" i="5" s="1"/>
  <c r="CL752" i="5"/>
  <c r="CN1262" i="5"/>
  <c r="CN1261" i="5"/>
  <c r="CN1263" i="5" s="1"/>
  <c r="CN1255" i="5"/>
  <c r="CK810" i="5"/>
  <c r="CK803" i="5" s="1"/>
  <c r="CM1451" i="5"/>
  <c r="CM1452" i="5"/>
  <c r="CM1237" i="5"/>
  <c r="CM1245" i="5"/>
  <c r="CG1276" i="5"/>
  <c r="CF1278" i="5"/>
  <c r="CF1293" i="5"/>
  <c r="CG1291" i="5"/>
  <c r="CM202" i="5"/>
  <c r="CM450" i="5"/>
  <c r="CN1867" i="5" a="1"/>
  <c r="CN1867" i="5" s="1"/>
  <c r="CG405" i="5"/>
  <c r="CM130" i="5"/>
  <c r="AP936" i="5"/>
  <c r="J1623" i="5"/>
  <c r="J1626" i="5" s="1"/>
  <c r="AY897" i="5"/>
  <c r="AZ894" i="5" s="1"/>
  <c r="CL1220" i="5"/>
  <c r="CM772" i="5"/>
  <c r="CK296" i="5"/>
  <c r="CM1258" i="5"/>
  <c r="CJ804" i="5"/>
  <c r="BC337" i="5"/>
  <c r="BC338" i="5"/>
  <c r="BC341" i="5" s="1"/>
  <c r="BD330" i="5"/>
  <c r="BC335" i="5"/>
  <c r="CM1568" i="5"/>
  <c r="CG442" i="5"/>
  <c r="CF444" i="5"/>
  <c r="CN416" i="5"/>
  <c r="CF494" i="5"/>
  <c r="CF496" i="5" s="1"/>
  <c r="CF412" i="5"/>
  <c r="CL806" i="5"/>
  <c r="CL809" i="5"/>
  <c r="CM528" i="5"/>
  <c r="CM529" i="5"/>
  <c r="CN4" i="5"/>
  <c r="CN4" i="2"/>
  <c r="BU1382" i="5"/>
  <c r="BU1396" i="5" s="1"/>
  <c r="CL295" i="5"/>
  <c r="CL292" i="5"/>
  <c r="CL1203" i="5"/>
  <c r="CL1205" i="5" s="1"/>
  <c r="CE651" i="5"/>
  <c r="CG472" i="5"/>
  <c r="CG473" i="5"/>
  <c r="CN1535" i="5"/>
  <c r="CG388" i="5"/>
  <c r="CG390" i="5" s="1"/>
  <c r="BK994" i="5"/>
  <c r="AO828" i="5"/>
  <c r="AO821" i="5" s="1"/>
  <c r="CK48" i="1"/>
  <c r="CK53" i="1" s="1"/>
  <c r="CL47" i="1"/>
  <c r="CF1442" i="5"/>
  <c r="CG1441" i="5"/>
  <c r="CF1437" i="5"/>
  <c r="CF1438" i="5" s="1"/>
  <c r="CM1263" i="5"/>
  <c r="CN1277" i="5"/>
  <c r="CH380" i="5"/>
  <c r="CH382" i="5" s="1"/>
  <c r="CF2180" i="5"/>
  <c r="CG2175" i="5"/>
  <c r="CG2178" i="5" s="1"/>
  <c r="CM1543" i="5"/>
  <c r="CG367" i="5"/>
  <c r="CM1460" i="5"/>
  <c r="CM1461" i="5"/>
  <c r="CL1227" i="5"/>
  <c r="CL1228" i="5" s="1"/>
  <c r="AZ2124" i="5"/>
  <c r="AY2129" i="5"/>
  <c r="BK989" i="5"/>
  <c r="CM1226" i="5"/>
  <c r="CM1223" i="5"/>
  <c r="BR1008" i="5"/>
  <c r="BR1006" i="5"/>
  <c r="BS1002" i="5" s="1"/>
  <c r="BR1005" i="5"/>
  <c r="CJ64" i="1"/>
  <c r="CI66" i="1"/>
  <c r="CI68" i="1" s="1"/>
  <c r="CG382" i="5"/>
  <c r="CG485" i="5"/>
  <c r="CJ920" i="5"/>
  <c r="CJ914" i="5"/>
  <c r="BI973" i="5"/>
  <c r="AO2165" i="5"/>
  <c r="AO2158" i="5" s="1"/>
  <c r="CN1044" i="5"/>
  <c r="CN1052" i="5"/>
  <c r="CC512" i="5"/>
  <c r="CC515" i="5" s="1"/>
  <c r="CB519" i="5"/>
  <c r="CG674" i="5"/>
  <c r="CL773" i="5"/>
  <c r="CE2099" i="5"/>
  <c r="CF2097" i="5"/>
  <c r="BL986" i="5"/>
  <c r="BL983" i="5"/>
  <c r="CK924" i="5"/>
  <c r="CK913" i="5" s="1"/>
  <c r="AO2247" i="5"/>
  <c r="AP2245" i="5" s="1"/>
  <c r="CM1403" i="5"/>
  <c r="CF2212" i="5"/>
  <c r="CF2215" i="5" s="1"/>
  <c r="CE2217" i="5"/>
  <c r="CF398" i="5"/>
  <c r="CG396" i="5"/>
  <c r="BQ359" i="5"/>
  <c r="BY1395" i="5"/>
  <c r="BY1397" i="5" s="1"/>
  <c r="BY1366" i="5"/>
  <c r="BY1386" i="5" s="1"/>
  <c r="BY1390" i="5" s="1"/>
  <c r="CL1524" i="5"/>
  <c r="CD505" i="5"/>
  <c r="CD508" i="5" s="1"/>
  <c r="CD518" i="5"/>
  <c r="AJ1810" i="5"/>
  <c r="AK1806" i="5"/>
  <c r="CF556" i="5"/>
  <c r="CG551" i="5"/>
  <c r="CG554" i="5" s="1"/>
  <c r="AY883" i="5"/>
  <c r="AZ881" i="5" s="1"/>
  <c r="AZ885" i="5" s="1"/>
  <c r="CM212" i="5"/>
  <c r="AO2199" i="5"/>
  <c r="AO2192" i="5" s="1"/>
  <c r="AT638" i="5"/>
  <c r="AU633" i="5"/>
  <c r="BY1387" i="5"/>
  <c r="BY1370" i="5"/>
  <c r="CK357" i="5"/>
  <c r="V1524" i="5"/>
  <c r="BU1525" i="5"/>
  <c r="CF1525" i="5"/>
  <c r="CN1526" i="5"/>
  <c r="BP1526" i="5"/>
  <c r="CC1526" i="5"/>
  <c r="BD1525" i="5"/>
  <c r="BM1525" i="5"/>
  <c r="BR1526" i="5"/>
  <c r="AF1525" i="5"/>
  <c r="AJ1525" i="5"/>
  <c r="AK1525" i="5"/>
  <c r="BW1526" i="5"/>
  <c r="BT1526" i="5"/>
  <c r="BM1526" i="5"/>
  <c r="AM1525" i="5"/>
  <c r="BJ1526" i="5"/>
  <c r="AK1526" i="5"/>
  <c r="BI1525" i="5"/>
  <c r="AE1525" i="5"/>
  <c r="BO1526" i="5"/>
  <c r="BF1526" i="5"/>
  <c r="Z1526" i="5"/>
  <c r="AW1526" i="5"/>
  <c r="CG1526" i="5"/>
  <c r="CN1525" i="5"/>
  <c r="AD1526" i="5"/>
  <c r="AB1525" i="5"/>
  <c r="CK1526" i="5"/>
  <c r="AV1526" i="5"/>
  <c r="AO1526" i="5"/>
  <c r="W1524" i="5"/>
  <c r="AV1525" i="5"/>
  <c r="CB1525" i="5"/>
  <c r="BW1525" i="5"/>
  <c r="CA1526" i="5"/>
  <c r="BZ1526" i="5"/>
  <c r="BF1525" i="5"/>
  <c r="AQ1525" i="5"/>
  <c r="V1526" i="5"/>
  <c r="BR1525" i="5"/>
  <c r="BJ1525" i="5"/>
  <c r="V1525" i="5"/>
  <c r="AU1525" i="5"/>
  <c r="BI1526" i="5"/>
  <c r="AC1526" i="5"/>
  <c r="AO1525" i="5"/>
  <c r="Z1525" i="5"/>
  <c r="BP1525" i="5"/>
  <c r="BA1525" i="5"/>
  <c r="AN1526" i="5"/>
  <c r="AI1526" i="5"/>
  <c r="AX1525" i="5"/>
  <c r="AR1526" i="5"/>
  <c r="CM1525" i="5"/>
  <c r="X1525" i="5"/>
  <c r="BS1526" i="5"/>
  <c r="AE1526" i="5"/>
  <c r="CE1526" i="5"/>
  <c r="U1525" i="5"/>
  <c r="BN1525" i="5"/>
  <c r="BC1525" i="5"/>
  <c r="BL1526" i="5"/>
  <c r="BX1526" i="5"/>
  <c r="AZ1526" i="5"/>
  <c r="BG1526" i="5"/>
  <c r="BL1525" i="5"/>
  <c r="AJ1526" i="5"/>
  <c r="CI1525" i="5"/>
  <c r="BH1525" i="5"/>
  <c r="AA1526" i="5"/>
  <c r="BV1525" i="5"/>
  <c r="CH1526" i="5"/>
  <c r="BB1526" i="5"/>
  <c r="AS1525" i="5"/>
  <c r="AW1525" i="5"/>
  <c r="BO1525" i="5"/>
  <c r="AP1526" i="5"/>
  <c r="CJ1525" i="5"/>
  <c r="CK1525" i="5"/>
  <c r="CK1527" i="5" s="1"/>
  <c r="BE1525" i="5"/>
  <c r="BA1526" i="5"/>
  <c r="U1526" i="5"/>
  <c r="W1526" i="5"/>
  <c r="CC1525" i="5"/>
  <c r="BZ1525" i="5"/>
  <c r="BK1525" i="5"/>
  <c r="AD1525" i="5"/>
  <c r="BT1525" i="5"/>
  <c r="AN1525" i="5"/>
  <c r="AF1526" i="5"/>
  <c r="AI1525" i="5"/>
  <c r="CG1525" i="5"/>
  <c r="AY1525" i="5"/>
  <c r="CB1526" i="5"/>
  <c r="AH1526" i="5"/>
  <c r="W1525" i="5"/>
  <c r="AT1526" i="5"/>
  <c r="BY1525" i="5"/>
  <c r="AZ1525" i="5"/>
  <c r="BN1526" i="5"/>
  <c r="CM1526" i="5"/>
  <c r="Y1526" i="5"/>
  <c r="CF1526" i="5"/>
  <c r="BK1526" i="5"/>
  <c r="BQ1526" i="5"/>
  <c r="BX1525" i="5"/>
  <c r="AR1525" i="5"/>
  <c r="AG1525" i="5"/>
  <c r="AH1525" i="5"/>
  <c r="BV1526" i="5"/>
  <c r="AM1526" i="5"/>
  <c r="BY1526" i="5"/>
  <c r="AS1526" i="5"/>
  <c r="CE1525" i="5"/>
  <c r="BG1525" i="5"/>
  <c r="AA1525" i="5"/>
  <c r="AC1525" i="5"/>
  <c r="CL1526" i="5"/>
  <c r="BE1526" i="5"/>
  <c r="CD1525" i="5"/>
  <c r="BH1526" i="5"/>
  <c r="AB1526" i="5"/>
  <c r="AG1526" i="5"/>
  <c r="AP1525" i="5"/>
  <c r="BC1526" i="5"/>
  <c r="CJ1526" i="5"/>
  <c r="BU1526" i="5"/>
  <c r="AL1525" i="5"/>
  <c r="AX1526" i="5"/>
  <c r="AQ1526" i="5"/>
  <c r="CL1525" i="5"/>
  <c r="AT1525" i="5"/>
  <c r="Y1525" i="5"/>
  <c r="AL1526" i="5"/>
  <c r="CH1525" i="5"/>
  <c r="BD1526" i="5"/>
  <c r="AY1526" i="5"/>
  <c r="AU1526" i="5"/>
  <c r="BS1525" i="5"/>
  <c r="CD1526" i="5"/>
  <c r="CI1526" i="5"/>
  <c r="BQ1525" i="5"/>
  <c r="BB1525" i="5"/>
  <c r="CA1525" i="5"/>
  <c r="X1526" i="5"/>
  <c r="X1524" i="5"/>
  <c r="Y1524" i="5"/>
  <c r="U1524" i="5"/>
  <c r="Z1524" i="5"/>
  <c r="AA1524" i="5"/>
  <c r="AA1527" i="5" s="1"/>
  <c r="AB1524" i="5"/>
  <c r="AB1527" i="5" s="1"/>
  <c r="AC1524" i="5"/>
  <c r="AD1524" i="5"/>
  <c r="AE1524" i="5"/>
  <c r="AE1527" i="5" s="1"/>
  <c r="AF1524" i="5"/>
  <c r="AF1527" i="5" s="1"/>
  <c r="AG1524" i="5"/>
  <c r="AH1524" i="5"/>
  <c r="AH1527" i="5" s="1"/>
  <c r="AI1524" i="5"/>
  <c r="AJ1524" i="5"/>
  <c r="AJ1527" i="5" s="1"/>
  <c r="AK1524" i="5"/>
  <c r="AK1527" i="5" s="1"/>
  <c r="AL1524" i="5"/>
  <c r="AM1524" i="5"/>
  <c r="AM1527" i="5" s="1"/>
  <c r="AN1524" i="5"/>
  <c r="AN1527" i="5" s="1"/>
  <c r="AO1524" i="5"/>
  <c r="AO1527" i="5" s="1"/>
  <c r="AP1524" i="5"/>
  <c r="AQ1524" i="5"/>
  <c r="AQ1527" i="5" s="1"/>
  <c r="AR1524" i="5"/>
  <c r="AR1527" i="5" s="1"/>
  <c r="AS1524" i="5"/>
  <c r="AT1524" i="5"/>
  <c r="AU1524" i="5"/>
  <c r="AU1527" i="5" s="1"/>
  <c r="AV1524" i="5"/>
  <c r="AW1524" i="5"/>
  <c r="AX1524" i="5"/>
  <c r="AX1527" i="5" s="1"/>
  <c r="AY1524" i="5"/>
  <c r="AY1527" i="5" s="1"/>
  <c r="AZ1524" i="5"/>
  <c r="BA1524" i="5"/>
  <c r="BA1527" i="5" s="1"/>
  <c r="BB1524" i="5"/>
  <c r="BB1527" i="5" s="1"/>
  <c r="BC1524" i="5"/>
  <c r="BD1524" i="5"/>
  <c r="BE1524" i="5"/>
  <c r="BF1524" i="5"/>
  <c r="BF1527" i="5" s="1"/>
  <c r="BG1524" i="5"/>
  <c r="BG1527" i="5" s="1"/>
  <c r="BH1524" i="5"/>
  <c r="BH1527" i="5" s="1"/>
  <c r="BI1524" i="5"/>
  <c r="BI1527" i="5" s="1"/>
  <c r="BJ1524" i="5"/>
  <c r="BK1524" i="5"/>
  <c r="BL1524" i="5"/>
  <c r="BL1527" i="5" s="1"/>
  <c r="BM1524" i="5"/>
  <c r="BN1524" i="5"/>
  <c r="BN1527" i="5" s="1"/>
  <c r="BO1524" i="5"/>
  <c r="BO1527" i="5" s="1"/>
  <c r="BP1524" i="5"/>
  <c r="BQ1524" i="5"/>
  <c r="BR1524" i="5"/>
  <c r="BR1527" i="5" s="1"/>
  <c r="BS1524" i="5"/>
  <c r="BT1524" i="5"/>
  <c r="BT1527" i="5" s="1"/>
  <c r="BU1524" i="5"/>
  <c r="BU1527" i="5" s="1"/>
  <c r="BV1524" i="5"/>
  <c r="BW1524" i="5"/>
  <c r="BW1527" i="5" s="1"/>
  <c r="BX1524" i="5"/>
  <c r="BX1527" i="5" s="1"/>
  <c r="BY1524" i="5"/>
  <c r="BZ1524" i="5"/>
  <c r="BZ1527" i="5" s="1"/>
  <c r="CA1524" i="5"/>
  <c r="CB1524" i="5"/>
  <c r="CB1527" i="5" s="1"/>
  <c r="CC1524" i="5"/>
  <c r="CD1524" i="5"/>
  <c r="CD1527" i="5" s="1"/>
  <c r="CE1524" i="5"/>
  <c r="CE1527" i="5" s="1"/>
  <c r="CF1524" i="5"/>
  <c r="CG1524" i="5"/>
  <c r="CG1527" i="5" s="1"/>
  <c r="CH1524" i="5"/>
  <c r="CI1524" i="5"/>
  <c r="CJ1524" i="5"/>
  <c r="CJ1527" i="5" s="1"/>
  <c r="CN1839" i="5" a="1"/>
  <c r="CN1839" i="5" s="1"/>
  <c r="CN1788" i="5" a="1"/>
  <c r="CN1788" i="5" s="1"/>
  <c r="CN1663" i="5" a="1"/>
  <c r="CN1663" i="5" s="1"/>
  <c r="CN1592" i="5" a="1"/>
  <c r="CN1592" i="5" s="1"/>
  <c r="CN1593" i="5" s="1"/>
  <c r="CN1594" i="5" a="1"/>
  <c r="CN1594" i="5" s="1"/>
  <c r="CN1580" i="5" a="1"/>
  <c r="CN1580" i="5" s="1"/>
  <c r="CN1581" i="5" s="1"/>
  <c r="CN1597" i="5" a="1"/>
  <c r="CN1597" i="5" s="1"/>
  <c r="CN1584" i="5" a="1"/>
  <c r="CN1584" i="5" s="1"/>
  <c r="CN1654" i="5" a="1"/>
  <c r="CN1654" i="5" s="1"/>
  <c r="CN1642" i="5" a="1"/>
  <c r="CN1642" i="5" s="1"/>
  <c r="CN1507" i="5" a="1"/>
  <c r="CN1507" i="5" s="1"/>
  <c r="CN1499" i="5" a="1"/>
  <c r="CN1499" i="5" s="1"/>
  <c r="CN1500" i="5" s="1"/>
  <c r="K1500" i="5" s="1"/>
  <c r="CN1208" i="5" a="1"/>
  <c r="CN1208" i="5" s="1"/>
  <c r="CN1219" i="5" a="1"/>
  <c r="CN1219" i="5" s="1"/>
  <c r="CN1212" i="5" a="1"/>
  <c r="CN1212" i="5" s="1"/>
  <c r="CN911" i="5" a="1"/>
  <c r="CN911" i="5" s="1"/>
  <c r="CN801" i="5" a="1"/>
  <c r="CN801" i="5" s="1"/>
  <c r="CN661" i="5" a="1"/>
  <c r="CN661" i="5" s="1"/>
  <c r="CN652" i="5" a="1"/>
  <c r="CN652" i="5" s="1"/>
  <c r="CN635" i="5" a="1"/>
  <c r="CN635" i="5" s="1"/>
  <c r="CN620" i="5" a="1"/>
  <c r="CN620" i="5" s="1"/>
  <c r="CN591" i="5" a="1"/>
  <c r="CN591" i="5" s="1"/>
  <c r="CN621" i="5" a="1"/>
  <c r="CN621" i="5" s="1"/>
  <c r="CN610" i="5" a="1"/>
  <c r="CN610" i="5" s="1"/>
  <c r="CN611" i="5" a="1"/>
  <c r="CN611" i="5" s="1"/>
  <c r="CN595" i="5" a="1"/>
  <c r="CN595" i="5" s="1"/>
  <c r="CN628" i="5" a="1"/>
  <c r="CN628" i="5" s="1"/>
  <c r="CN629" i="5" s="1"/>
  <c r="CN612" i="5" a="1"/>
  <c r="CN612" i="5" s="1"/>
  <c r="CN616" i="5" a="1"/>
  <c r="CN616" i="5" s="1"/>
  <c r="CN603" i="5" a="1"/>
  <c r="CN603" i="5" s="1"/>
  <c r="CN604" i="5" a="1"/>
  <c r="CN604" i="5" s="1"/>
  <c r="CN605" i="5" a="1"/>
  <c r="CN605" i="5" s="1"/>
  <c r="CN587" i="5" a="1"/>
  <c r="CN587" i="5" s="1"/>
  <c r="CN544" i="5"/>
  <c r="CN532" i="5"/>
  <c r="CN491" i="5" a="1"/>
  <c r="CN491" i="5" s="1"/>
  <c r="CN449" i="5" a="1"/>
  <c r="CN449" i="5" s="1"/>
  <c r="CN417" i="5" a="1"/>
  <c r="CN417" i="5" s="1"/>
  <c r="CN409" i="5" a="1"/>
  <c r="CN409" i="5" s="1"/>
  <c r="CN395" i="5" a="1"/>
  <c r="CN395" i="5" s="1"/>
  <c r="CN454" i="5" a="1"/>
  <c r="CN454" i="5" s="1"/>
  <c r="CN402" i="5" a="1"/>
  <c r="CN402" i="5" s="1"/>
  <c r="CN347" i="5" a="1"/>
  <c r="CN347" i="5" s="1"/>
  <c r="CN387" i="5" a="1"/>
  <c r="CN387" i="5" s="1"/>
  <c r="CN366" i="5" a="1"/>
  <c r="CN366" i="5" s="1"/>
  <c r="CN373" i="5" a="1"/>
  <c r="CN373" i="5" s="1"/>
  <c r="CN379" i="5" a="1"/>
  <c r="CN379" i="5" s="1"/>
  <c r="CN174" i="5" a="1"/>
  <c r="CN174" i="5" s="1"/>
  <c r="CN171" i="5" a="1"/>
  <c r="CN171" i="5" s="1"/>
  <c r="CN167" i="5" a="1"/>
  <c r="CN167" i="5" s="1"/>
  <c r="CN168" i="5" s="1"/>
  <c r="CN163" i="5" a="1"/>
  <c r="CN163" i="5" s="1"/>
  <c r="CN180" i="5" a="1"/>
  <c r="CN180" i="5" s="1"/>
  <c r="CN187" i="5" a="1"/>
  <c r="CN187" i="5" s="1"/>
  <c r="CN211" i="5" a="1"/>
  <c r="CN211" i="5" s="1"/>
  <c r="CN201" i="5" a="1"/>
  <c r="CN201" i="5" s="1"/>
  <c r="CN195" i="5" a="1"/>
  <c r="CN195" i="5" s="1"/>
  <c r="CN210" i="5" a="1"/>
  <c r="CN210" i="5" s="1"/>
  <c r="CN200" i="5" a="1"/>
  <c r="CN200" i="5" s="1"/>
  <c r="CN116" i="5" a="1"/>
  <c r="CN116" i="5" s="1"/>
  <c r="CN114" i="5" s="1" a="1"/>
  <c r="CN114" i="5" s="1"/>
  <c r="CN155" i="5" a="1"/>
  <c r="CN155" i="5" s="1"/>
  <c r="CN151" i="5" a="1"/>
  <c r="CN151" i="5" s="1"/>
  <c r="CN117" i="5" a="1"/>
  <c r="CN117" i="5" s="1"/>
  <c r="CN177" i="5" a="1"/>
  <c r="CN177" i="5" s="1"/>
  <c r="CN109" i="5" a="1"/>
  <c r="CN109" i="5" s="1"/>
  <c r="CN110" i="5" a="1"/>
  <c r="CN110" i="5" s="1"/>
  <c r="CN108" i="5" s="1" a="1"/>
  <c r="CN108" i="5" s="1"/>
  <c r="CN111" i="5" a="1"/>
  <c r="CN111" i="5" s="1"/>
  <c r="CN191" i="5" a="1"/>
  <c r="CN191" i="5" s="1"/>
  <c r="CN115" i="5" a="1"/>
  <c r="CN115" i="5" s="1"/>
  <c r="K542" i="5"/>
  <c r="L541" i="5"/>
  <c r="L567" i="5"/>
  <c r="K529" i="5"/>
  <c r="K540" i="5"/>
  <c r="K567" i="5"/>
  <c r="M566" i="5"/>
  <c r="L529" i="5"/>
  <c r="L1500" i="5"/>
  <c r="N527" i="5"/>
  <c r="M529" i="5"/>
  <c r="L542" i="5"/>
  <c r="L566" i="5"/>
  <c r="L527" i="5"/>
  <c r="M1500" i="5"/>
  <c r="M542" i="5"/>
  <c r="K541" i="5"/>
  <c r="M540" i="5"/>
  <c r="L540" i="5"/>
  <c r="K527" i="5"/>
  <c r="K566" i="5"/>
  <c r="L1508" i="5"/>
  <c r="N1500" i="5"/>
  <c r="M541" i="5"/>
  <c r="M567" i="5"/>
  <c r="M1508" i="5"/>
  <c r="M527" i="5"/>
  <c r="O527" i="5"/>
  <c r="N540" i="5"/>
  <c r="N566" i="5"/>
  <c r="O1508" i="5"/>
  <c r="O529" i="5"/>
  <c r="O542" i="5"/>
  <c r="P1500" i="5"/>
  <c r="P567" i="5"/>
  <c r="N1508" i="5"/>
  <c r="N541" i="5"/>
  <c r="O567" i="5"/>
  <c r="N529" i="5"/>
  <c r="O1500" i="5"/>
  <c r="N567" i="5"/>
  <c r="N542" i="5"/>
  <c r="O541" i="5"/>
  <c r="O540" i="5"/>
  <c r="P566" i="5"/>
  <c r="P527" i="5"/>
  <c r="O566" i="5"/>
  <c r="P540" i="5"/>
  <c r="CM1477" i="5"/>
  <c r="CM1476" i="5"/>
  <c r="CM1486" i="5"/>
  <c r="CM1487" i="5"/>
  <c r="CB950" i="5"/>
  <c r="CB952" i="5"/>
  <c r="CM1051" i="5"/>
  <c r="BJ969" i="5"/>
  <c r="BJ966" i="5"/>
  <c r="BJ967" i="5" s="1"/>
  <c r="BK964" i="5" s="1"/>
  <c r="CK1228" i="5"/>
  <c r="CM492" i="5"/>
  <c r="CB1046" i="5"/>
  <c r="CB1048" i="5"/>
  <c r="BW1375" i="5"/>
  <c r="BW1376" i="5"/>
  <c r="BX1373" i="5" s="1"/>
  <c r="BW1374" i="5"/>
  <c r="CJ553" i="5"/>
  <c r="CG436" i="5"/>
  <c r="CG438" i="5"/>
  <c r="BZ1367" i="5"/>
  <c r="BZ1362" i="5"/>
  <c r="BZ1368" i="5"/>
  <c r="CA1365" i="5" s="1"/>
  <c r="CM541" i="5"/>
  <c r="CM552" i="5" s="1"/>
  <c r="CM542" i="5"/>
  <c r="CM530" i="5"/>
  <c r="CN526" i="5" s="1"/>
  <c r="CN739" i="5"/>
  <c r="CN741" i="5" s="1"/>
  <c r="CM741" i="5"/>
  <c r="CM613" i="5"/>
  <c r="BV1388" i="5"/>
  <c r="BV1378" i="5"/>
  <c r="CL539" i="5"/>
  <c r="CL543" i="5" s="1"/>
  <c r="CK548" i="5"/>
  <c r="CB1026" i="5"/>
  <c r="CB1028" i="5"/>
  <c r="V418" i="5"/>
  <c r="CL916" i="5"/>
  <c r="CL919" i="5"/>
  <c r="CL923" i="5"/>
  <c r="CL2112" i="5"/>
  <c r="CK2113" i="5"/>
  <c r="CN1243" i="5"/>
  <c r="CN1240" i="5"/>
  <c r="CM565" i="5"/>
  <c r="CM568" i="5" s="1"/>
  <c r="CL569" i="5"/>
  <c r="AP662" i="5"/>
  <c r="CG650" i="5"/>
  <c r="CF653" i="5"/>
  <c r="CG654" i="5" a="1"/>
  <c r="CG654" i="5" s="1"/>
  <c r="CC518" i="5"/>
  <c r="CE496" i="5"/>
  <c r="CM767" i="5"/>
  <c r="CM284" i="5"/>
  <c r="CM291" i="5"/>
  <c r="CM2081" i="5"/>
  <c r="P232" i="5"/>
  <c r="O1843" i="5"/>
  <c r="P1450" i="5"/>
  <c r="P160" i="5"/>
  <c r="P1255" i="5"/>
  <c r="M1526" i="5"/>
  <c r="CN617" i="5" a="1"/>
  <c r="P1558" i="5"/>
  <c r="CN331" i="5" a="1"/>
  <c r="P1573" i="5"/>
  <c r="AP838" i="5"/>
  <c r="CN372" i="5"/>
  <c r="CL1414" i="5"/>
  <c r="CL352" i="5"/>
  <c r="K1526" i="5"/>
  <c r="CN1213" i="5" a="1"/>
  <c r="CN606" i="5" a="1"/>
  <c r="O1026" i="5"/>
  <c r="P1459" i="5"/>
  <c r="P470" i="5"/>
  <c r="CN351" i="5"/>
  <c r="CN910" i="5" a="1"/>
  <c r="O950" i="5"/>
  <c r="O1028" i="5"/>
  <c r="P1475" i="5"/>
  <c r="P315" i="5"/>
  <c r="P471" i="5"/>
  <c r="CN378" i="5"/>
  <c r="P1525" i="5"/>
  <c r="K1524" i="5"/>
  <c r="N1524" i="5"/>
  <c r="CN800" i="5" a="1"/>
  <c r="O952" i="5"/>
  <c r="CN1186" i="5" a="1"/>
  <c r="CN332" i="5" a="1"/>
  <c r="CM1515" i="5"/>
  <c r="CM580" i="5" a="1"/>
  <c r="P1526" i="5"/>
  <c r="CN1789" i="5" a="1"/>
  <c r="CN1201" i="5" a="1"/>
  <c r="CN1172" i="5" a="1"/>
  <c r="U84" i="5"/>
  <c r="CN353" i="5"/>
  <c r="CM606" i="5" a="1"/>
  <c r="P168" i="5"/>
  <c r="P1154" i="5"/>
  <c r="CN386" i="5"/>
  <c r="N1526" i="5"/>
  <c r="P1593" i="5"/>
  <c r="BA2001" i="5" a="1"/>
  <c r="CN1178" i="5" a="1"/>
  <c r="P1044" i="5"/>
  <c r="M1524" i="5"/>
  <c r="CN1202" i="5" a="1"/>
  <c r="CN192" i="5" a="1"/>
  <c r="P1581" i="5"/>
  <c r="CN188" i="5" a="1"/>
  <c r="P518" i="5"/>
  <c r="P755" i="5"/>
  <c r="CN1078" i="5" a="1"/>
  <c r="CN1928" i="5"/>
  <c r="P1052" i="5"/>
  <c r="O1526" i="5"/>
  <c r="CH403" i="5" a="1"/>
  <c r="CN1182" i="5" a="1"/>
  <c r="P224" i="5"/>
  <c r="P1535" i="5"/>
  <c r="M1525" i="5"/>
  <c r="CN1598" i="5" a="1"/>
  <c r="CN592" i="5"/>
  <c r="P592" i="5" s="1"/>
  <c r="CN216" i="5" a="1"/>
  <c r="CN1846" i="5" a="1"/>
  <c r="P1553" i="5"/>
  <c r="P1082" i="5"/>
  <c r="CN1423" i="5"/>
  <c r="K1525" i="5"/>
  <c r="L1526" i="5"/>
  <c r="CN1585" i="5" a="1"/>
  <c r="CN622" i="5" a="1"/>
  <c r="CN206" i="5" a="1"/>
  <c r="O1046" i="5"/>
  <c r="CH2022" i="5" a="1"/>
  <c r="P1542" i="5"/>
  <c r="P1064" i="5"/>
  <c r="AF1853" i="5"/>
  <c r="AE1853" i="5"/>
  <c r="AD1853" i="5"/>
  <c r="AC1853" i="5"/>
  <c r="AB1853" i="5"/>
  <c r="AA1853" i="5"/>
  <c r="Z1853" i="5"/>
  <c r="Y1853" i="5"/>
  <c r="V1853" i="5"/>
  <c r="W1853" i="5"/>
  <c r="U1853" i="5"/>
  <c r="X1853" i="5"/>
  <c r="CN1355" i="5"/>
  <c r="L1525" i="5"/>
  <c r="L1524" i="5"/>
  <c r="CN196" i="5"/>
  <c r="P196" i="5" s="1"/>
  <c r="O1048" i="5"/>
  <c r="CN1209" i="5" a="1"/>
  <c r="P1879" i="5"/>
  <c r="P1567" i="5"/>
  <c r="P1073" i="5"/>
  <c r="P283" i="5"/>
  <c r="AF70" i="5"/>
  <c r="AE70" i="5"/>
  <c r="AD70" i="5"/>
  <c r="AC70" i="5"/>
  <c r="AB70" i="5"/>
  <c r="AA70" i="5"/>
  <c r="Z70" i="5"/>
  <c r="Y70" i="5"/>
  <c r="U70" i="5"/>
  <c r="V70" i="5"/>
  <c r="W70" i="5"/>
  <c r="X70" i="5"/>
  <c r="CN490" i="5"/>
  <c r="AP429" i="5"/>
  <c r="CN455" i="5"/>
  <c r="P455" i="5" s="1"/>
  <c r="CN215" i="5" a="1"/>
  <c r="P1240" i="5"/>
  <c r="CH410" i="5" a="1"/>
  <c r="P1512" i="5"/>
  <c r="P574" i="5"/>
  <c r="P274" i="5"/>
  <c r="CN448" i="5"/>
  <c r="O1525" i="5"/>
  <c r="CN1508" i="5" a="1"/>
  <c r="CN596" i="5"/>
  <c r="P596" i="5" s="1"/>
  <c r="CN205" i="5" a="1"/>
  <c r="AP852" i="5"/>
  <c r="P1485" i="5"/>
  <c r="P578" i="5"/>
  <c r="P287" i="5"/>
  <c r="CM588" i="5" a="1"/>
  <c r="CN394" i="5"/>
  <c r="P629" i="5"/>
  <c r="O2026" i="5"/>
  <c r="P1520" i="5"/>
  <c r="P129" i="5"/>
  <c r="CN365" i="5"/>
  <c r="O2178" i="5"/>
  <c r="O472" i="5"/>
  <c r="O442" i="5"/>
  <c r="O436" i="5"/>
  <c r="O367" i="5"/>
  <c r="O554" i="5"/>
  <c r="O380" i="5"/>
  <c r="L637" i="5"/>
  <c r="O914" i="5"/>
  <c r="O804" i="5"/>
  <c r="O354" i="5"/>
  <c r="M984" i="5"/>
  <c r="O774" i="5"/>
  <c r="O1203" i="5"/>
  <c r="O2112" i="5"/>
  <c r="O1227" i="5"/>
  <c r="M967" i="5"/>
  <c r="O773" i="5"/>
  <c r="O1461" i="5"/>
  <c r="O1226" i="5"/>
  <c r="O1477" i="5"/>
  <c r="O1202" i="5"/>
  <c r="O1487" i="5"/>
  <c r="O1245" i="5"/>
  <c r="O1263" i="5"/>
  <c r="N950" i="5"/>
  <c r="N1046" i="5"/>
  <c r="L883" i="5"/>
  <c r="N2099" i="5"/>
  <c r="L897" i="5"/>
  <c r="N494" i="5"/>
  <c r="N2215" i="5"/>
  <c r="M1006" i="5"/>
  <c r="N410" i="5"/>
  <c r="N1441" i="5"/>
  <c r="N485" i="5"/>
  <c r="N396" i="5"/>
  <c r="K1809" i="5"/>
  <c r="N2022" i="5"/>
  <c r="N442" i="5"/>
  <c r="N388" i="5"/>
  <c r="N554" i="5"/>
  <c r="N403" i="5"/>
  <c r="N436" i="5"/>
  <c r="N1291" i="5"/>
  <c r="N2178" i="5"/>
  <c r="N472" i="5"/>
  <c r="M359" i="5"/>
  <c r="N914" i="5"/>
  <c r="N2112" i="5"/>
  <c r="N354" i="5"/>
  <c r="N1203" i="5"/>
  <c r="N1228" i="5"/>
  <c r="N774" i="5"/>
  <c r="N1227" i="5"/>
  <c r="N1452" i="5"/>
  <c r="N772" i="5"/>
  <c r="N773" i="5"/>
  <c r="L334" i="5"/>
  <c r="N1487" i="5"/>
  <c r="N1477" i="5"/>
  <c r="N2081" i="5"/>
  <c r="N1262" i="5"/>
  <c r="N1461" i="5"/>
  <c r="N1263" i="5"/>
  <c r="N1201" i="5"/>
  <c r="N741" i="5"/>
  <c r="N1202" i="5"/>
  <c r="M950" i="5"/>
  <c r="M2026" i="5"/>
  <c r="M2099" i="5"/>
  <c r="K822" i="5"/>
  <c r="K2159" i="5"/>
  <c r="M2215" i="5"/>
  <c r="M1278" i="5"/>
  <c r="M494" i="5"/>
  <c r="K2247" i="5"/>
  <c r="L984" i="5"/>
  <c r="M1293" i="5"/>
  <c r="K828" i="5"/>
  <c r="M410" i="5"/>
  <c r="M1276" i="5"/>
  <c r="M403" i="5"/>
  <c r="K2199" i="5"/>
  <c r="M388" i="5"/>
  <c r="K663" i="5"/>
  <c r="M1441" i="5"/>
  <c r="K430" i="5"/>
  <c r="M2022" i="5"/>
  <c r="M485" i="5"/>
  <c r="K2165" i="5"/>
  <c r="M1291" i="5"/>
  <c r="M472" i="5"/>
  <c r="M367" i="5"/>
  <c r="K854" i="5"/>
  <c r="M396" i="5"/>
  <c r="M436" i="5"/>
  <c r="K934" i="5"/>
  <c r="L967" i="5"/>
  <c r="K840" i="5"/>
  <c r="M2178" i="5"/>
  <c r="L1006" i="5"/>
  <c r="L359" i="5"/>
  <c r="M924" i="5"/>
  <c r="M810" i="5"/>
  <c r="M2113" i="5"/>
  <c r="M773" i="5"/>
  <c r="M1203" i="5"/>
  <c r="M354" i="5"/>
  <c r="M1228" i="5"/>
  <c r="M1245" i="5"/>
  <c r="M1263" i="5"/>
  <c r="M1262" i="5"/>
  <c r="M741" i="5"/>
  <c r="M772" i="5"/>
  <c r="M1202" i="5"/>
  <c r="M374" i="5"/>
  <c r="M1227" i="5"/>
  <c r="M1201" i="5"/>
  <c r="L1442" i="5"/>
  <c r="K883" i="5"/>
  <c r="L494" i="5"/>
  <c r="L1278" i="5"/>
  <c r="K897" i="5"/>
  <c r="L1276" i="5"/>
  <c r="L2022" i="5"/>
  <c r="L1441" i="5"/>
  <c r="L367" i="5"/>
  <c r="L485" i="5"/>
  <c r="L1291" i="5"/>
  <c r="L554" i="5"/>
  <c r="L403" i="5"/>
  <c r="L2178" i="5"/>
  <c r="L472" i="5"/>
  <c r="L410" i="5"/>
  <c r="L396" i="5"/>
  <c r="L388" i="5"/>
  <c r="L442" i="5"/>
  <c r="L914" i="5"/>
  <c r="L804" i="5"/>
  <c r="L924" i="5"/>
  <c r="L1228" i="5"/>
  <c r="K967" i="5"/>
  <c r="L1452" i="5"/>
  <c r="L1846" i="5"/>
  <c r="L1263" i="5"/>
  <c r="L374" i="5"/>
  <c r="L1226" i="5"/>
  <c r="L1487" i="5"/>
  <c r="L741" i="5"/>
  <c r="L1202" i="5"/>
  <c r="L1477" i="5"/>
  <c r="L1244" i="5"/>
  <c r="L2081" i="5"/>
  <c r="K334" i="5"/>
  <c r="K1293" i="5"/>
  <c r="K1026" i="5"/>
  <c r="K950" i="5"/>
  <c r="K1046" i="5"/>
  <c r="K2215" i="5"/>
  <c r="K2113" i="5"/>
  <c r="K354" i="5"/>
  <c r="K774" i="5"/>
  <c r="K1203" i="5"/>
  <c r="K2112" i="5"/>
  <c r="K1228" i="5"/>
  <c r="K773" i="5"/>
  <c r="K1227" i="5"/>
  <c r="K772" i="5"/>
  <c r="K1477" i="5"/>
  <c r="K1202" i="5"/>
  <c r="K374" i="5"/>
  <c r="K1263" i="5"/>
  <c r="P1292" i="5"/>
  <c r="P789" i="5"/>
  <c r="P872" i="5"/>
  <c r="P2080" i="5"/>
  <c r="P1150" i="5"/>
  <c r="P1146" i="5"/>
  <c r="P740" i="5"/>
  <c r="J2097" i="5"/>
  <c r="P2139" i="5"/>
  <c r="P741" i="5"/>
  <c r="P1261" i="5"/>
  <c r="P788" i="5"/>
  <c r="P1091" i="5"/>
  <c r="P1262" i="5"/>
  <c r="P2098" i="5"/>
  <c r="P2145" i="5"/>
  <c r="P1095" i="5"/>
  <c r="P1467" i="5"/>
  <c r="P1420" i="5"/>
  <c r="P1243" i="5"/>
  <c r="J2099" i="5"/>
  <c r="J2098" i="5"/>
  <c r="J2022" i="5"/>
  <c r="J1826" i="5"/>
  <c r="O2139" i="5"/>
  <c r="O740" i="5"/>
  <c r="O1095" i="5"/>
  <c r="O1292" i="5"/>
  <c r="O872" i="5"/>
  <c r="O1243" i="5"/>
  <c r="N739" i="5"/>
  <c r="N1261" i="5"/>
  <c r="N2139" i="5"/>
  <c r="N1467" i="5"/>
  <c r="N1277" i="5"/>
  <c r="N1091" i="5"/>
  <c r="N2079" i="5"/>
  <c r="N1150" i="5"/>
  <c r="N713" i="5"/>
  <c r="O148" i="5"/>
  <c r="O304" i="5"/>
  <c r="O309" i="5"/>
  <c r="O307" i="5"/>
  <c r="O314" i="5"/>
  <c r="O305" i="5"/>
  <c r="O312" i="5"/>
  <c r="O310" i="5"/>
  <c r="O308" i="5"/>
  <c r="O306" i="5"/>
  <c r="O313" i="5"/>
  <c r="O311" i="5"/>
  <c r="O1430" i="5"/>
  <c r="O1826" i="5"/>
  <c r="N2080" i="5"/>
  <c r="N1292" i="5"/>
  <c r="N2111" i="5"/>
  <c r="N1095" i="5"/>
  <c r="N872" i="5"/>
  <c r="N1244" i="5"/>
  <c r="N866" i="5"/>
  <c r="N1243" i="5"/>
  <c r="N740" i="5"/>
  <c r="N1420" i="5"/>
  <c r="N1682" i="5"/>
  <c r="N2145" i="5"/>
  <c r="M713" i="5"/>
  <c r="M1150" i="5"/>
  <c r="M866" i="5"/>
  <c r="M2145" i="5"/>
  <c r="M739" i="5"/>
  <c r="M1261" i="5"/>
  <c r="M1095" i="5"/>
  <c r="M2079" i="5"/>
  <c r="M789" i="5"/>
  <c r="M1091" i="5"/>
  <c r="M1243" i="5"/>
  <c r="M2080" i="5"/>
  <c r="N1826" i="5"/>
  <c r="N1430" i="5"/>
  <c r="N311" i="5"/>
  <c r="N304" i="5"/>
  <c r="N313" i="5"/>
  <c r="N306" i="5"/>
  <c r="N308" i="5"/>
  <c r="N310" i="5"/>
  <c r="N312" i="5"/>
  <c r="N305" i="5"/>
  <c r="N314" i="5"/>
  <c r="N307" i="5"/>
  <c r="N309" i="5"/>
  <c r="N148" i="5"/>
  <c r="M1277" i="5"/>
  <c r="M1682" i="5"/>
  <c r="M2111" i="5"/>
  <c r="M2225" i="5"/>
  <c r="M1292" i="5"/>
  <c r="M740" i="5"/>
  <c r="M1146" i="5"/>
  <c r="L2079" i="5"/>
  <c r="L1095" i="5"/>
  <c r="L740" i="5"/>
  <c r="J2112" i="5"/>
  <c r="L1420" i="5"/>
  <c r="L2098" i="5"/>
  <c r="L1467" i="5"/>
  <c r="L1292" i="5"/>
  <c r="L2225" i="5"/>
  <c r="L2139" i="5"/>
  <c r="J2080" i="5"/>
  <c r="L1146" i="5"/>
  <c r="L872" i="5"/>
  <c r="M148" i="5"/>
  <c r="M307" i="5"/>
  <c r="M314" i="5"/>
  <c r="M305" i="5"/>
  <c r="M312" i="5"/>
  <c r="M310" i="5"/>
  <c r="M308" i="5"/>
  <c r="M306" i="5"/>
  <c r="M313" i="5"/>
  <c r="M304" i="5"/>
  <c r="M311" i="5"/>
  <c r="M309" i="5"/>
  <c r="M1430" i="5"/>
  <c r="M1826" i="5"/>
  <c r="J2111" i="5"/>
  <c r="L1682" i="5"/>
  <c r="L2080" i="5"/>
  <c r="L1277" i="5"/>
  <c r="L1091" i="5"/>
  <c r="L1243" i="5"/>
  <c r="L739" i="5"/>
  <c r="J2079" i="5"/>
  <c r="L2111" i="5"/>
  <c r="L1261" i="5"/>
  <c r="L789" i="5"/>
  <c r="L1826" i="5"/>
  <c r="L1430" i="5"/>
  <c r="L309" i="5"/>
  <c r="L311" i="5"/>
  <c r="L304" i="5"/>
  <c r="L313" i="5"/>
  <c r="L306" i="5"/>
  <c r="L308" i="5"/>
  <c r="L310" i="5"/>
  <c r="L312" i="5"/>
  <c r="L305" i="5"/>
  <c r="L314" i="5"/>
  <c r="L307" i="5"/>
  <c r="L148" i="5"/>
  <c r="K740" i="5"/>
  <c r="K1095" i="5"/>
  <c r="K1244" i="5"/>
  <c r="K2079" i="5"/>
  <c r="K1243" i="5"/>
  <c r="K866" i="5"/>
  <c r="K1261" i="5"/>
  <c r="K1277" i="5"/>
  <c r="K713" i="5"/>
  <c r="K789" i="5"/>
  <c r="K1150" i="5"/>
  <c r="K2111" i="5"/>
  <c r="K2145" i="5"/>
  <c r="K739" i="5"/>
  <c r="K872" i="5"/>
  <c r="K1091" i="5"/>
  <c r="K1682" i="5"/>
  <c r="K1146" i="5"/>
  <c r="K2080" i="5"/>
  <c r="K1292" i="5"/>
  <c r="K1420" i="5"/>
  <c r="K1467" i="5"/>
  <c r="K1262" i="5"/>
  <c r="K2098" i="5"/>
  <c r="K2225" i="5"/>
  <c r="K2139" i="5"/>
  <c r="K1826" i="5"/>
  <c r="K1430" i="5"/>
  <c r="K307" i="5"/>
  <c r="K309" i="5"/>
  <c r="K311" i="5"/>
  <c r="K304" i="5"/>
  <c r="K313" i="5"/>
  <c r="K306" i="5"/>
  <c r="K308" i="5"/>
  <c r="K310" i="5"/>
  <c r="K312" i="5"/>
  <c r="K305" i="5"/>
  <c r="K314" i="5"/>
  <c r="K148" i="5"/>
  <c r="L2145" i="5"/>
  <c r="L1150" i="5"/>
  <c r="L713" i="5"/>
  <c r="L1262" i="5"/>
  <c r="L866" i="5"/>
  <c r="M872" i="5"/>
  <c r="M1420" i="5"/>
  <c r="M2139" i="5"/>
  <c r="M1467" i="5"/>
  <c r="M2098" i="5"/>
  <c r="N2225" i="5"/>
  <c r="N2098" i="5"/>
  <c r="N1146" i="5"/>
  <c r="N789" i="5"/>
  <c r="P1826" i="5"/>
  <c r="P1430" i="5"/>
  <c r="P1204" i="5"/>
  <c r="P304" i="5"/>
  <c r="P313" i="5"/>
  <c r="P306" i="5"/>
  <c r="P308" i="5"/>
  <c r="P310" i="5"/>
  <c r="P312" i="5"/>
  <c r="P305" i="5"/>
  <c r="P314" i="5"/>
  <c r="P307" i="5"/>
  <c r="P309" i="5"/>
  <c r="P311" i="5"/>
  <c r="P148" i="5"/>
  <c r="O1277" i="5"/>
  <c r="O2080" i="5"/>
  <c r="O2111" i="5"/>
  <c r="O713" i="5"/>
  <c r="O1150" i="5"/>
  <c r="O1244" i="5"/>
  <c r="O1262" i="5"/>
  <c r="O2079" i="5"/>
  <c r="O739" i="5"/>
  <c r="O789" i="5"/>
  <c r="O1146" i="5"/>
  <c r="O1261" i="5"/>
  <c r="O1420" i="5"/>
  <c r="J2113" i="5"/>
  <c r="J2081" i="5"/>
  <c r="J1994" i="5"/>
  <c r="J1990" i="5"/>
  <c r="O866" i="5"/>
  <c r="O1467" i="5"/>
  <c r="O1682" i="5"/>
  <c r="O1091" i="5"/>
  <c r="O2145" i="5"/>
  <c r="O2225" i="5"/>
  <c r="O2098" i="5"/>
  <c r="P1682" i="5"/>
  <c r="P1263" i="5"/>
  <c r="P866" i="5"/>
  <c r="P2081" i="5"/>
  <c r="P739" i="5"/>
  <c r="P2225" i="5"/>
  <c r="P2079" i="5"/>
  <c r="P1277" i="5"/>
  <c r="P713" i="5"/>
  <c r="P2111" i="5"/>
  <c r="P790" i="5"/>
  <c r="K1201" i="5"/>
  <c r="K1226" i="5"/>
  <c r="K1461" i="5"/>
  <c r="K741" i="5"/>
  <c r="K1487" i="5"/>
  <c r="K1245" i="5"/>
  <c r="K2081" i="5"/>
  <c r="K1452" i="5"/>
  <c r="K810" i="5"/>
  <c r="K924" i="5"/>
  <c r="K804" i="5"/>
  <c r="K914" i="5"/>
  <c r="K380" i="5"/>
  <c r="K2022" i="5"/>
  <c r="K410" i="5"/>
  <c r="K442" i="5"/>
  <c r="K2178" i="5"/>
  <c r="K396" i="5"/>
  <c r="K485" i="5"/>
  <c r="K1276" i="5"/>
  <c r="K388" i="5"/>
  <c r="K1441" i="5"/>
  <c r="K554" i="5"/>
  <c r="K403" i="5"/>
  <c r="K472" i="5"/>
  <c r="K367" i="5"/>
  <c r="K1291" i="5"/>
  <c r="K436" i="5"/>
  <c r="K2026" i="5"/>
  <c r="K1278" i="5"/>
  <c r="K1442" i="5"/>
  <c r="K1843" i="5"/>
  <c r="K2097" i="5"/>
  <c r="K494" i="5"/>
  <c r="K2099" i="5"/>
  <c r="K1006" i="5"/>
  <c r="L1461" i="5"/>
  <c r="L772" i="5"/>
  <c r="L1201" i="5"/>
  <c r="K984" i="5"/>
  <c r="L2112" i="5"/>
  <c r="L354" i="5"/>
  <c r="L773" i="5"/>
  <c r="L1203" i="5"/>
  <c r="K359" i="5"/>
  <c r="K337" i="5"/>
  <c r="L1227" i="5"/>
  <c r="K338" i="5"/>
  <c r="L1245" i="5"/>
  <c r="L774" i="5"/>
  <c r="L2113" i="5"/>
  <c r="L810" i="5"/>
  <c r="L380" i="5"/>
  <c r="L436" i="5"/>
  <c r="L2215" i="5"/>
  <c r="L2097" i="5"/>
  <c r="L1293" i="5"/>
  <c r="L1843" i="5"/>
  <c r="L2099" i="5"/>
  <c r="L950" i="5"/>
  <c r="L1026" i="5"/>
  <c r="L2026" i="5"/>
  <c r="L1046" i="5"/>
  <c r="K637" i="5"/>
  <c r="M2081" i="5"/>
  <c r="M1244" i="5"/>
  <c r="M1461" i="5"/>
  <c r="M1226" i="5"/>
  <c r="M1452" i="5"/>
  <c r="M1477" i="5"/>
  <c r="M1846" i="5"/>
  <c r="M1487" i="5"/>
  <c r="M2112" i="5"/>
  <c r="M774" i="5"/>
  <c r="M804" i="5"/>
  <c r="M914" i="5"/>
  <c r="M380" i="5"/>
  <c r="M442" i="5"/>
  <c r="M554" i="5"/>
  <c r="M1442" i="5"/>
  <c r="M2097" i="5"/>
  <c r="K2193" i="5"/>
  <c r="M1843" i="5"/>
  <c r="M1026" i="5"/>
  <c r="M1046" i="5"/>
  <c r="N374" i="5"/>
  <c r="N1245" i="5"/>
  <c r="N1846" i="5"/>
  <c r="N1226" i="5"/>
  <c r="L337" i="5"/>
  <c r="L338" i="5"/>
  <c r="N810" i="5"/>
  <c r="N924" i="5"/>
  <c r="N2113" i="5"/>
  <c r="N804" i="5"/>
  <c r="N380" i="5"/>
  <c r="N1276" i="5"/>
  <c r="N367" i="5"/>
  <c r="N1293" i="5"/>
  <c r="N1442" i="5"/>
  <c r="N2097" i="5"/>
  <c r="N1278" i="5"/>
  <c r="N1026" i="5"/>
  <c r="N1843" i="5"/>
  <c r="N2026" i="5"/>
  <c r="O1201" i="5"/>
  <c r="O741" i="5"/>
  <c r="O772" i="5"/>
  <c r="O2081" i="5"/>
  <c r="O374" i="5"/>
  <c r="O1846" i="5"/>
  <c r="O1452" i="5"/>
  <c r="O1228" i="5"/>
  <c r="O2113" i="5"/>
  <c r="O810" i="5"/>
  <c r="O924" i="5"/>
  <c r="O1441" i="5"/>
  <c r="O403" i="5"/>
  <c r="O1291" i="5"/>
  <c r="O396" i="5"/>
  <c r="O1276" i="5"/>
  <c r="O410" i="5"/>
  <c r="O2022" i="5"/>
  <c r="O485" i="5"/>
  <c r="O388" i="5"/>
  <c r="O2215" i="5"/>
  <c r="O1293" i="5"/>
  <c r="O1442" i="5"/>
  <c r="O494" i="5"/>
  <c r="O1278" i="5"/>
  <c r="O2097" i="5"/>
  <c r="N1006" i="5"/>
  <c r="O2099" i="5"/>
  <c r="N359" i="5"/>
  <c r="N1525" i="5"/>
  <c r="O1524" i="5"/>
  <c r="AT1527" i="5" l="1"/>
  <c r="AD1527" i="5"/>
  <c r="BV1527" i="5"/>
  <c r="AP1527" i="5"/>
  <c r="Z1527" i="5"/>
  <c r="BD1527" i="5"/>
  <c r="Y1527" i="5"/>
  <c r="CI1527" i="5"/>
  <c r="BS1527" i="5"/>
  <c r="BC1527" i="5"/>
  <c r="X1527" i="5"/>
  <c r="CH1527" i="5"/>
  <c r="CL1527" i="5"/>
  <c r="V1527" i="5"/>
  <c r="BU1381" i="5"/>
  <c r="BU1389" i="5" s="1"/>
  <c r="AI1527" i="5"/>
  <c r="BM1527" i="5"/>
  <c r="AW1527" i="5"/>
  <c r="BK1527" i="5"/>
  <c r="O1527" i="5"/>
  <c r="O1002" i="5"/>
  <c r="P2212" i="5"/>
  <c r="O1022" i="5"/>
  <c r="O799" i="5"/>
  <c r="N1042" i="5"/>
  <c r="N1022" i="5"/>
  <c r="L2190" i="5"/>
  <c r="N909" i="5"/>
  <c r="N799" i="5"/>
  <c r="K638" i="5"/>
  <c r="L633" i="5"/>
  <c r="L638" i="5" s="1"/>
  <c r="M1042" i="5"/>
  <c r="M1022" i="5"/>
  <c r="M947" i="5"/>
  <c r="M2212" i="5"/>
  <c r="L981" i="5"/>
  <c r="L1002" i="5"/>
  <c r="L551" i="5"/>
  <c r="K551" i="5"/>
  <c r="L2175" i="5"/>
  <c r="L909" i="5"/>
  <c r="L799" i="5"/>
  <c r="P1680" i="5"/>
  <c r="P864" i="5"/>
  <c r="N2137" i="5"/>
  <c r="M864" i="5"/>
  <c r="L2137" i="5"/>
  <c r="L1680" i="5"/>
  <c r="L864" i="5"/>
  <c r="M1680" i="5"/>
  <c r="M2137" i="5"/>
  <c r="N1680" i="5"/>
  <c r="N864" i="5"/>
  <c r="O1680" i="5"/>
  <c r="O864" i="5"/>
  <c r="O2137" i="5"/>
  <c r="P2137" i="5"/>
  <c r="L2212" i="5"/>
  <c r="L1042" i="5"/>
  <c r="L947" i="5"/>
  <c r="L1022" i="5"/>
  <c r="L330" i="5"/>
  <c r="L335" i="5" s="1"/>
  <c r="K335" i="5"/>
  <c r="L964" i="5"/>
  <c r="M799" i="5"/>
  <c r="M909" i="5"/>
  <c r="M2175" i="5"/>
  <c r="L894" i="5"/>
  <c r="L881" i="5"/>
  <c r="M1002" i="5"/>
  <c r="N2175" i="5"/>
  <c r="L837" i="5"/>
  <c r="M964" i="5"/>
  <c r="L932" i="5"/>
  <c r="L851" i="5"/>
  <c r="L427" i="5"/>
  <c r="L659" i="5"/>
  <c r="K664" i="5"/>
  <c r="M981" i="5"/>
  <c r="L2245" i="5"/>
  <c r="N2212" i="5"/>
  <c r="L2156" i="5"/>
  <c r="L818" i="5"/>
  <c r="N947" i="5"/>
  <c r="M330" i="5"/>
  <c r="O909" i="5"/>
  <c r="O2175" i="5"/>
  <c r="L1806" i="5"/>
  <c r="K1810" i="5"/>
  <c r="N1002" i="5"/>
  <c r="O2212" i="5"/>
  <c r="M894" i="5"/>
  <c r="M881" i="5"/>
  <c r="O1042" i="5"/>
  <c r="O947" i="5"/>
  <c r="N964" i="5"/>
  <c r="N981" i="5"/>
  <c r="P799" i="5"/>
  <c r="P909" i="5"/>
  <c r="M633" i="5"/>
  <c r="P2175" i="5"/>
  <c r="CM588" i="5"/>
  <c r="AU853" i="5"/>
  <c r="AP854" i="5"/>
  <c r="CN205" i="5"/>
  <c r="CN1508" i="5"/>
  <c r="CH410" i="5"/>
  <c r="CN215" i="5"/>
  <c r="AP430" i="5"/>
  <c r="CN1209" i="5"/>
  <c r="L1527" i="5"/>
  <c r="CH2022" i="5"/>
  <c r="P1042" i="5"/>
  <c r="CN206" i="5"/>
  <c r="CN622" i="5"/>
  <c r="CN1585" i="5"/>
  <c r="CN1846" i="5"/>
  <c r="CN216" i="5"/>
  <c r="CN1598" i="5"/>
  <c r="CN1182" i="5"/>
  <c r="CH403" i="5"/>
  <c r="CN1078" i="5"/>
  <c r="CN188" i="5"/>
  <c r="CN192" i="5"/>
  <c r="CN1202" i="5"/>
  <c r="M1527" i="5"/>
  <c r="CN1178" i="5"/>
  <c r="BA2001" i="5"/>
  <c r="CM606" i="5"/>
  <c r="CN1172" i="5"/>
  <c r="CN1201" i="5"/>
  <c r="CN1789" i="5"/>
  <c r="CM580" i="5"/>
  <c r="CN332" i="5"/>
  <c r="CN1186" i="5"/>
  <c r="CN800" i="5"/>
  <c r="N1527" i="5"/>
  <c r="K1527" i="5"/>
  <c r="P947" i="5"/>
  <c r="CN910" i="5"/>
  <c r="P1022" i="5"/>
  <c r="CN606" i="5"/>
  <c r="CN1213" i="5"/>
  <c r="CM354" i="5"/>
  <c r="CN374" i="5"/>
  <c r="AP840" i="5"/>
  <c r="CN331" i="5"/>
  <c r="CN617" i="5"/>
  <c r="CN1524" i="5"/>
  <c r="CN1527" i="5" s="1"/>
  <c r="BQ1527" i="5"/>
  <c r="CH367" i="5"/>
  <c r="AO822" i="5"/>
  <c r="AP818" i="5" s="1"/>
  <c r="L530" i="5"/>
  <c r="M526" i="5" s="1"/>
  <c r="K543" i="5"/>
  <c r="L539" i="5" s="1"/>
  <c r="L543" i="5"/>
  <c r="M539" i="5" s="1"/>
  <c r="K568" i="5"/>
  <c r="K530" i="5"/>
  <c r="L526" i="5" s="1"/>
  <c r="L568" i="5"/>
  <c r="M543" i="5"/>
  <c r="N539" i="5" s="1"/>
  <c r="M568" i="5"/>
  <c r="N543" i="5"/>
  <c r="O539" i="5" s="1"/>
  <c r="N530" i="5"/>
  <c r="O526" i="5" s="1"/>
  <c r="N568" i="5"/>
  <c r="M530" i="5"/>
  <c r="N526" i="5" s="1"/>
  <c r="O530" i="5"/>
  <c r="P526" i="5" s="1"/>
  <c r="O543" i="5"/>
  <c r="P539" i="5" s="1"/>
  <c r="O568" i="5"/>
  <c r="CN130" i="5"/>
  <c r="BV1381" i="5"/>
  <c r="BV1389" i="5" s="1"/>
  <c r="BV1382" i="5"/>
  <c r="BV1396" i="5" s="1"/>
  <c r="CF1527" i="5"/>
  <c r="BP1527" i="5"/>
  <c r="AZ1527" i="5"/>
  <c r="W1527" i="5"/>
  <c r="CM773" i="5"/>
  <c r="CN773" i="5" s="1"/>
  <c r="CG369" i="5"/>
  <c r="CN1487" i="5"/>
  <c r="CN1486" i="5"/>
  <c r="BX1376" i="5"/>
  <c r="BY1373" i="5" s="1"/>
  <c r="BX1375" i="5"/>
  <c r="BX1374" i="5"/>
  <c r="CN202" i="5"/>
  <c r="CG412" i="5"/>
  <c r="CM292" i="5"/>
  <c r="CM295" i="5"/>
  <c r="CN1237" i="5"/>
  <c r="BW1388" i="5"/>
  <c r="BW1378" i="5"/>
  <c r="CN212" i="5"/>
  <c r="BR358" i="5"/>
  <c r="BR359" i="5" s="1"/>
  <c r="BR361" i="5" s="1"/>
  <c r="BQ361" i="5"/>
  <c r="CK64" i="1"/>
  <c r="CJ66" i="1"/>
  <c r="CJ68" i="1" s="1"/>
  <c r="CH388" i="5"/>
  <c r="CH390" i="5" s="1"/>
  <c r="K80" i="5" a="1"/>
  <c r="K80" i="5" s="1"/>
  <c r="L70" i="5"/>
  <c r="L71" i="5" s="1"/>
  <c r="K76" i="5"/>
  <c r="CN284" i="5"/>
  <c r="CN291" i="5"/>
  <c r="CN1568" i="5"/>
  <c r="CN613" i="5"/>
  <c r="CC1527" i="5"/>
  <c r="AG1527" i="5"/>
  <c r="CG398" i="5"/>
  <c r="CH396" i="5"/>
  <c r="CH674" i="5"/>
  <c r="BR1013" i="5"/>
  <c r="CG2180" i="5"/>
  <c r="CH2175" i="5"/>
  <c r="CH2178" i="5" s="1"/>
  <c r="CL810" i="5"/>
  <c r="CL803" i="5" s="1"/>
  <c r="CL774" i="5"/>
  <c r="CM751" i="5" s="1"/>
  <c r="CG1293" i="5"/>
  <c r="CH1291" i="5"/>
  <c r="CN1244" i="5"/>
  <c r="CN1245" i="5" s="1"/>
  <c r="L1853" i="5"/>
  <c r="CN1543" i="5"/>
  <c r="CM916" i="5"/>
  <c r="CM919" i="5"/>
  <c r="CM923" i="5"/>
  <c r="CC1042" i="5"/>
  <c r="AV1527" i="5"/>
  <c r="AU636" i="5"/>
  <c r="AU637" i="5" s="1"/>
  <c r="BS1008" i="5"/>
  <c r="BS1005" i="5"/>
  <c r="CN772" i="5"/>
  <c r="CN288" i="5"/>
  <c r="CM2112" i="5"/>
  <c r="CL2113" i="5"/>
  <c r="CA1527" i="5"/>
  <c r="CD512" i="5"/>
  <c r="CD515" i="5" s="1"/>
  <c r="CC519" i="5"/>
  <c r="BR1011" i="5"/>
  <c r="BS1004" i="5"/>
  <c r="BS1006" i="5" s="1"/>
  <c r="BT1002" i="5" s="1"/>
  <c r="CI380" i="5"/>
  <c r="CH405" i="5"/>
  <c r="BJ1527" i="5"/>
  <c r="AO2203" i="5"/>
  <c r="AO2193" i="5"/>
  <c r="AP2190" i="5" s="1"/>
  <c r="CG2212" i="5"/>
  <c r="CG2215" i="5" s="1"/>
  <c r="CF2217" i="5"/>
  <c r="CM1220" i="5"/>
  <c r="CH1276" i="5"/>
  <c r="CG1278" i="5"/>
  <c r="CN767" i="5"/>
  <c r="CN565" i="5"/>
  <c r="CN568" i="5" s="1"/>
  <c r="CN569" i="5" s="1"/>
  <c r="CM569" i="5"/>
  <c r="CM539" i="5"/>
  <c r="CM543" i="5" s="1"/>
  <c r="CL548" i="5"/>
  <c r="CN450" i="5"/>
  <c r="CH650" i="5"/>
  <c r="CG651" i="5"/>
  <c r="CG653" i="5"/>
  <c r="CH654" i="5" a="1"/>
  <c r="CH654" i="5" s="1"/>
  <c r="BJ973" i="5"/>
  <c r="CN492" i="5"/>
  <c r="BY1527" i="5"/>
  <c r="AS1527" i="5"/>
  <c r="AC1527" i="5"/>
  <c r="CN1051" i="5"/>
  <c r="CH472" i="5"/>
  <c r="CH473" i="5" s="1"/>
  <c r="CG494" i="5"/>
  <c r="CG496" i="5"/>
  <c r="AZ899" i="5"/>
  <c r="AZ895" i="5"/>
  <c r="CL357" i="5"/>
  <c r="CN529" i="5"/>
  <c r="P529" i="5" s="1"/>
  <c r="CN528" i="5"/>
  <c r="AZ882" i="5"/>
  <c r="BK992" i="5"/>
  <c r="BL989" i="5"/>
  <c r="CE655" i="5"/>
  <c r="CG444" i="5"/>
  <c r="CH442" i="5"/>
  <c r="CL924" i="5"/>
  <c r="CL913" i="5" s="1"/>
  <c r="CA1362" i="5"/>
  <c r="CA1367" i="5"/>
  <c r="CA1368" i="5"/>
  <c r="CB1365" i="5" s="1"/>
  <c r="BK969" i="5"/>
  <c r="BK966" i="5"/>
  <c r="CN541" i="5"/>
  <c r="CN542" i="5"/>
  <c r="P542" i="5" s="1"/>
  <c r="CH551" i="5"/>
  <c r="CH554" i="5" s="1"/>
  <c r="CG556" i="5"/>
  <c r="AP2249" i="5"/>
  <c r="AO2159" i="5"/>
  <c r="AP2156" i="5" s="1"/>
  <c r="AP933" i="5"/>
  <c r="CM806" i="5"/>
  <c r="CM809" i="5"/>
  <c r="L84" i="5"/>
  <c r="W84" i="5" a="1"/>
  <c r="W84" i="5" s="1"/>
  <c r="V84" i="5" a="1"/>
  <c r="V84" i="5" s="1"/>
  <c r="X84" i="5" a="1"/>
  <c r="X84" i="5" s="1"/>
  <c r="Y84" i="5" a="1"/>
  <c r="Y84" i="5" s="1"/>
  <c r="Z84" i="5" a="1"/>
  <c r="Z84" i="5" s="1"/>
  <c r="AA84" i="5" a="1"/>
  <c r="AA84" i="5" s="1"/>
  <c r="AB84" i="5" a="1"/>
  <c r="AB84" i="5" s="1"/>
  <c r="AC84" i="5" a="1"/>
  <c r="AC84" i="5" s="1"/>
  <c r="AD84" i="5" a="1"/>
  <c r="AD84" i="5" s="1"/>
  <c r="AE84" i="5" a="1"/>
  <c r="AE84" i="5" s="1"/>
  <c r="AF84" i="5" a="1"/>
  <c r="AF84" i="5" s="1"/>
  <c r="CF651" i="5"/>
  <c r="BZ1395" i="5"/>
  <c r="BZ1397" i="5" s="1"/>
  <c r="BZ1366" i="5"/>
  <c r="BZ1386" i="5" s="1"/>
  <c r="BZ1390" i="5" s="1"/>
  <c r="CK920" i="5"/>
  <c r="CK914" i="5"/>
  <c r="AZ2127" i="5"/>
  <c r="CL296" i="5"/>
  <c r="W418" i="5"/>
  <c r="V420" i="5"/>
  <c r="BZ1387" i="5"/>
  <c r="BZ1370" i="5"/>
  <c r="BE1527" i="5"/>
  <c r="U1527" i="5"/>
  <c r="BL994" i="5"/>
  <c r="CG1442" i="5"/>
  <c r="CG1437" i="5" s="1"/>
  <c r="CG1438" i="5" s="1"/>
  <c r="CH1441" i="5"/>
  <c r="CK804" i="5"/>
  <c r="CM1524" i="5"/>
  <c r="CN1477" i="5"/>
  <c r="CN1476" i="5"/>
  <c r="AP663" i="5"/>
  <c r="CC947" i="5"/>
  <c r="CM1227" i="5"/>
  <c r="CM1228" i="5" s="1"/>
  <c r="BD334" i="5"/>
  <c r="CN1460" i="5"/>
  <c r="CN1461" i="5"/>
  <c r="CC1022" i="5"/>
  <c r="BL984" i="5"/>
  <c r="BM981" i="5" s="1"/>
  <c r="CH485" i="5"/>
  <c r="CH486" i="5" s="1"/>
  <c r="CL48" i="1"/>
  <c r="CL53" i="1" s="1"/>
  <c r="CM47" i="1"/>
  <c r="CK553" i="5"/>
  <c r="CH436" i="5"/>
  <c r="CH438" i="5"/>
  <c r="CN1226" i="5"/>
  <c r="CN1223" i="5"/>
  <c r="AL1527" i="5"/>
  <c r="CE505" i="5"/>
  <c r="CE508" i="5" s="1"/>
  <c r="CE518" i="5" s="1"/>
  <c r="CF2099" i="5"/>
  <c r="CG2097" i="5"/>
  <c r="CG486" i="5"/>
  <c r="BC340" i="5"/>
  <c r="CN1258" i="5"/>
  <c r="CN1452" i="5"/>
  <c r="CN1451" i="5"/>
  <c r="CI2022" i="5" a="1"/>
  <c r="AF76" i="5"/>
  <c r="AE76" i="5"/>
  <c r="AD76" i="5"/>
  <c r="AC76" i="5"/>
  <c r="AB76" i="5"/>
  <c r="AA76" i="5"/>
  <c r="Z76" i="5"/>
  <c r="Y76" i="5"/>
  <c r="U76" i="5"/>
  <c r="V76" i="5"/>
  <c r="W76" i="5"/>
  <c r="X76" i="5"/>
  <c r="P1477" i="5"/>
  <c r="P606" i="5"/>
  <c r="P374" i="5"/>
  <c r="P1237" i="5"/>
  <c r="P284" i="5"/>
  <c r="P492" i="5"/>
  <c r="P206" i="5"/>
  <c r="P291" i="5"/>
  <c r="P772" i="5"/>
  <c r="P1524" i="5"/>
  <c r="P622" i="5"/>
  <c r="P1201" i="5"/>
  <c r="P331" i="5"/>
  <c r="P1568" i="5"/>
  <c r="P1244" i="5"/>
  <c r="P1585" i="5"/>
  <c r="P1789" i="5"/>
  <c r="P617" i="5"/>
  <c r="AR1853" i="5"/>
  <c r="AQ1853" i="5"/>
  <c r="AP1853" i="5"/>
  <c r="AO1853" i="5"/>
  <c r="AN1853" i="5"/>
  <c r="AM1853" i="5"/>
  <c r="AL1853" i="5"/>
  <c r="AK1853" i="5"/>
  <c r="AJ1853" i="5"/>
  <c r="AI1853" i="5"/>
  <c r="AH1853" i="5"/>
  <c r="AG1853" i="5"/>
  <c r="P288" i="5"/>
  <c r="P1846" i="5"/>
  <c r="P773" i="5"/>
  <c r="P216" i="5"/>
  <c r="P332" i="5"/>
  <c r="P613" i="5"/>
  <c r="P1543" i="5"/>
  <c r="V1136" i="5"/>
  <c r="V1142" i="5"/>
  <c r="V1133" i="5"/>
  <c r="V1139" i="5" s="1"/>
  <c r="V1160" i="5"/>
  <c r="P205" i="5"/>
  <c r="P1598" i="5"/>
  <c r="P1186" i="5"/>
  <c r="P1487" i="5"/>
  <c r="P1226" i="5"/>
  <c r="P1223" i="5"/>
  <c r="P1051" i="5"/>
  <c r="BH1980" i="5" a="1"/>
  <c r="P1460" i="5"/>
  <c r="P1461" i="5"/>
  <c r="P1476" i="5"/>
  <c r="P1182" i="5"/>
  <c r="P800" i="5"/>
  <c r="P1486" i="5"/>
  <c r="CI410" i="5" a="1"/>
  <c r="CI403" i="5" a="1"/>
  <c r="P767" i="5"/>
  <c r="M334" i="5"/>
  <c r="P215" i="5"/>
  <c r="P1078" i="5"/>
  <c r="P188" i="5"/>
  <c r="P519" i="5"/>
  <c r="AK1808" i="5" a="1"/>
  <c r="AR71" i="5"/>
  <c r="AQ71" i="5"/>
  <c r="AP71" i="5"/>
  <c r="AO71" i="5"/>
  <c r="AN71" i="5"/>
  <c r="AM71" i="5"/>
  <c r="AL71" i="5"/>
  <c r="AK71" i="5"/>
  <c r="AJ71" i="5"/>
  <c r="AI71" i="5"/>
  <c r="AH71" i="5"/>
  <c r="AG71" i="5"/>
  <c r="CC1843" i="5" a="1"/>
  <c r="P1209" i="5"/>
  <c r="P192" i="5"/>
  <c r="P910" i="5"/>
  <c r="P1202" i="5"/>
  <c r="P130" i="5"/>
  <c r="CN580" i="5" a="1"/>
  <c r="CM1414" i="5"/>
  <c r="CM352" i="5"/>
  <c r="CC2026" i="5" a="1"/>
  <c r="AF80" i="5"/>
  <c r="AE80" i="5"/>
  <c r="AD80" i="5"/>
  <c r="AC80" i="5"/>
  <c r="AB80" i="5"/>
  <c r="AA80" i="5"/>
  <c r="Z80" i="5"/>
  <c r="Y80" i="5"/>
  <c r="U80" i="5"/>
  <c r="V80" i="5"/>
  <c r="W80" i="5"/>
  <c r="X80" i="5"/>
  <c r="P450" i="5"/>
  <c r="CN588" i="5" a="1"/>
  <c r="P1178" i="5"/>
  <c r="P1213" i="5"/>
  <c r="AR70" i="5"/>
  <c r="AQ70" i="5"/>
  <c r="AP70" i="5"/>
  <c r="AO70" i="5"/>
  <c r="AN70" i="5"/>
  <c r="AM70" i="5"/>
  <c r="AL70" i="5"/>
  <c r="AK70" i="5"/>
  <c r="AJ70" i="5"/>
  <c r="AI70" i="5"/>
  <c r="AH70" i="5"/>
  <c r="AG70" i="5"/>
  <c r="P1258" i="5"/>
  <c r="AZ2125" i="5" a="1"/>
  <c r="P1452" i="5"/>
  <c r="P1451" i="5"/>
  <c r="CN1515" i="5"/>
  <c r="P1515" i="5" s="1"/>
  <c r="P1245" i="5"/>
  <c r="U1990" i="5"/>
  <c r="U1994" i="5" a="1"/>
  <c r="V1994" i="5" a="1"/>
  <c r="V1990" i="5"/>
  <c r="U2008" i="5"/>
  <c r="K2008" i="5" s="1"/>
  <c r="V2008" i="5"/>
  <c r="U2029" i="5"/>
  <c r="K2029" i="5" s="1"/>
  <c r="U2032" i="5"/>
  <c r="K2032" i="5" s="1"/>
  <c r="V2029" i="5"/>
  <c r="V2032" i="5"/>
  <c r="CN530" i="5" l="1"/>
  <c r="P530" i="5" s="1"/>
  <c r="CG655" i="5"/>
  <c r="V1994" i="5"/>
  <c r="U1994" i="5"/>
  <c r="AZ2125" i="5"/>
  <c r="CN588" i="5"/>
  <c r="CC2026" i="5"/>
  <c r="CN354" i="5"/>
  <c r="CN580" i="5"/>
  <c r="CC1843" i="5"/>
  <c r="AK1808" i="5"/>
  <c r="N330" i="5"/>
  <c r="M335" i="5"/>
  <c r="CI403" i="5"/>
  <c r="CI410" i="5"/>
  <c r="BH1980" i="5"/>
  <c r="P1527" i="5"/>
  <c r="P295" i="5"/>
  <c r="CI2022" i="5"/>
  <c r="CI485" i="5"/>
  <c r="CI486" i="5" s="1"/>
  <c r="CH1442" i="5"/>
  <c r="CH1437" i="5"/>
  <c r="CH1438" i="5" s="1"/>
  <c r="CI1441" i="5"/>
  <c r="M84" i="5"/>
  <c r="AG84" i="5" a="1"/>
  <c r="AG84" i="5" s="1"/>
  <c r="AH84" i="5" a="1"/>
  <c r="AH84" i="5" s="1"/>
  <c r="AI84" i="5" a="1"/>
  <c r="AI84" i="5" s="1"/>
  <c r="AJ84" i="5" a="1"/>
  <c r="AJ84" i="5" s="1"/>
  <c r="AK84" i="5" a="1"/>
  <c r="AK84" i="5" s="1"/>
  <c r="AL84" i="5" a="1"/>
  <c r="AL84" i="5" s="1"/>
  <c r="AM84" i="5" a="1"/>
  <c r="AM84" i="5" s="1"/>
  <c r="AN84" i="5" a="1"/>
  <c r="AN84" i="5" s="1"/>
  <c r="AO84" i="5" a="1"/>
  <c r="AO84" i="5" s="1"/>
  <c r="AP84" i="5" a="1"/>
  <c r="AP84" i="5" s="1"/>
  <c r="AQ84" i="5" a="1"/>
  <c r="AQ84" i="5" s="1"/>
  <c r="AR84" i="5" a="1"/>
  <c r="AR84" i="5" s="1"/>
  <c r="CJ380" i="5"/>
  <c r="BT1008" i="5"/>
  <c r="BT1005" i="5"/>
  <c r="CL804" i="5"/>
  <c r="L80" i="5" a="1"/>
  <c r="L80" i="5" s="1"/>
  <c r="M70" i="5"/>
  <c r="L76" i="5"/>
  <c r="CM296" i="5"/>
  <c r="BM986" i="5"/>
  <c r="BM983" i="5"/>
  <c r="BM984" i="5" s="1"/>
  <c r="BN981" i="5" s="1"/>
  <c r="CA1387" i="5"/>
  <c r="CA1370" i="5"/>
  <c r="CH494" i="5"/>
  <c r="CH496" i="5" s="1"/>
  <c r="CI382" i="5"/>
  <c r="CH2180" i="5"/>
  <c r="CI2175" i="5"/>
  <c r="CI2178" i="5" s="1"/>
  <c r="L565" i="5"/>
  <c r="L569" i="5" s="1"/>
  <c r="K569" i="5"/>
  <c r="CN47" i="1"/>
  <c r="CM48" i="1"/>
  <c r="CM53" i="1" s="1"/>
  <c r="CH2097" i="5"/>
  <c r="CG2099" i="5"/>
  <c r="CC1026" i="5"/>
  <c r="CD1022" i="5" s="1"/>
  <c r="CC1028" i="5"/>
  <c r="CM810" i="5"/>
  <c r="CM803" i="5" s="1"/>
  <c r="CA1395" i="5"/>
  <c r="CA1397" i="5" s="1"/>
  <c r="CA1366" i="5"/>
  <c r="CA1386" i="5" s="1"/>
  <c r="CA1390" i="5" s="1"/>
  <c r="CL553" i="5"/>
  <c r="AU638" i="5"/>
  <c r="AV633" i="5"/>
  <c r="CL920" i="5"/>
  <c r="CL914" i="5"/>
  <c r="CN916" i="5"/>
  <c r="CN919" i="5"/>
  <c r="CN923" i="5"/>
  <c r="M71" i="5"/>
  <c r="CI436" i="5"/>
  <c r="CI438" i="5" s="1"/>
  <c r="AP934" i="5"/>
  <c r="AQ932" i="5" s="1"/>
  <c r="CH444" i="5"/>
  <c r="CI442" i="5"/>
  <c r="CC1048" i="5"/>
  <c r="CC1046" i="5"/>
  <c r="CD1042" i="5" s="1"/>
  <c r="CI674" i="5"/>
  <c r="AQ427" i="5"/>
  <c r="AP432" i="5"/>
  <c r="X418" i="5"/>
  <c r="W420" i="5"/>
  <c r="CI472" i="5"/>
  <c r="CI473" i="5" s="1"/>
  <c r="CF505" i="5"/>
  <c r="CF508" i="5" s="1"/>
  <c r="CF518" i="5"/>
  <c r="CE512" i="5"/>
  <c r="CE515" i="5" s="1"/>
  <c r="CD519" i="5"/>
  <c r="CH398" i="5"/>
  <c r="CI396" i="5"/>
  <c r="CL64" i="1"/>
  <c r="CK66" i="1"/>
  <c r="CK68" i="1" s="1"/>
  <c r="BX1388" i="5"/>
  <c r="BX1378" i="5"/>
  <c r="P568" i="5"/>
  <c r="AP824" i="5"/>
  <c r="CI388" i="5"/>
  <c r="CI390" i="5" s="1"/>
  <c r="BD338" i="5"/>
  <c r="BE330" i="5"/>
  <c r="BD335" i="5"/>
  <c r="BD337" i="5"/>
  <c r="AP2246" i="5"/>
  <c r="BY1375" i="5"/>
  <c r="BY1376" i="5"/>
  <c r="BZ1373" i="5" s="1"/>
  <c r="BY1374" i="5"/>
  <c r="P565" i="5"/>
  <c r="CI367" i="5"/>
  <c r="CH412" i="5"/>
  <c r="CM924" i="5"/>
  <c r="CM913" i="5" s="1"/>
  <c r="CH369" i="5"/>
  <c r="CN806" i="5"/>
  <c r="CN809" i="5"/>
  <c r="K1508" i="5"/>
  <c r="P1508" i="5"/>
  <c r="CN539" i="5"/>
  <c r="CN543" i="5" s="1"/>
  <c r="CM548" i="5"/>
  <c r="AP2161" i="5"/>
  <c r="CN1220" i="5"/>
  <c r="CN1227" i="5"/>
  <c r="CN1228" i="5" s="1"/>
  <c r="BL992" i="5"/>
  <c r="BM992" i="5"/>
  <c r="CI1276" i="5"/>
  <c r="CH1278" i="5"/>
  <c r="CC950" i="5"/>
  <c r="CD947" i="5" s="1"/>
  <c r="CC952" i="5"/>
  <c r="CI551" i="5"/>
  <c r="CI554" i="5" s="1"/>
  <c r="CH556" i="5"/>
  <c r="AZ883" i="5"/>
  <c r="BA881" i="5" s="1"/>
  <c r="BA885" i="5" s="1"/>
  <c r="CN2112" i="5"/>
  <c r="CM2113" i="5"/>
  <c r="BS358" i="5"/>
  <c r="CF655" i="5"/>
  <c r="AQ851" i="5"/>
  <c r="AP856" i="5"/>
  <c r="O565" i="5"/>
  <c r="O569" i="5" s="1"/>
  <c r="CN552" i="5"/>
  <c r="P541" i="5"/>
  <c r="CH2212" i="5"/>
  <c r="CH2215" i="5" s="1"/>
  <c r="CG2217" i="5"/>
  <c r="M1853" i="5"/>
  <c r="AQ659" i="5"/>
  <c r="AP664" i="5"/>
  <c r="AP666" i="5"/>
  <c r="BK973" i="5"/>
  <c r="CI650" i="5"/>
  <c r="CH653" i="5"/>
  <c r="CI654" i="5" a="1"/>
  <c r="CI654" i="5" s="1"/>
  <c r="AP2195" i="5"/>
  <c r="CM774" i="5"/>
  <c r="CN751" i="5" s="1"/>
  <c r="BW1382" i="5"/>
  <c r="BW1396" i="5" s="1"/>
  <c r="CN1203" i="5"/>
  <c r="CM1527" i="5"/>
  <c r="BA2124" i="5"/>
  <c r="AZ2129" i="5"/>
  <c r="CN774" i="5"/>
  <c r="CH1293" i="5"/>
  <c r="CI1291" i="5"/>
  <c r="CN292" i="5"/>
  <c r="CN295" i="5"/>
  <c r="N565" i="5"/>
  <c r="N569" i="5" s="1"/>
  <c r="M569" i="5"/>
  <c r="AQ837" i="5"/>
  <c r="AP842" i="5"/>
  <c r="BK967" i="5"/>
  <c r="BL964" i="5" s="1"/>
  <c r="AZ897" i="5"/>
  <c r="BA894" i="5" s="1"/>
  <c r="BS1013" i="5"/>
  <c r="CB1368" i="5"/>
  <c r="CB1362" i="5"/>
  <c r="CB1367" i="5"/>
  <c r="BS1011" i="5"/>
  <c r="BT1004" i="5"/>
  <c r="BT1006" i="5" s="1"/>
  <c r="BU1002" i="5" s="1"/>
  <c r="CM752" i="5"/>
  <c r="M565" i="5"/>
  <c r="CM357" i="5"/>
  <c r="CJ2022" i="5" a="1"/>
  <c r="P751" i="5"/>
  <c r="P2112" i="5"/>
  <c r="O1368" i="5"/>
  <c r="BB2001" i="5" a="1"/>
  <c r="P588" i="5"/>
  <c r="P774" i="5"/>
  <c r="BD71" i="5"/>
  <c r="BC71" i="5"/>
  <c r="BB71" i="5"/>
  <c r="BA71" i="5"/>
  <c r="AZ71" i="5"/>
  <c r="AY71" i="5"/>
  <c r="AX71" i="5"/>
  <c r="AW71" i="5"/>
  <c r="AV71" i="5"/>
  <c r="AU71" i="5"/>
  <c r="AT71" i="5"/>
  <c r="AS71" i="5"/>
  <c r="CD2026" i="5" a="1"/>
  <c r="P354" i="5"/>
  <c r="P1220" i="5"/>
  <c r="P580" i="5"/>
  <c r="P1227" i="5"/>
  <c r="P292" i="5"/>
  <c r="CD1843" i="5" a="1"/>
  <c r="M338" i="5"/>
  <c r="CJ410" i="5" a="1"/>
  <c r="AR80" i="5"/>
  <c r="AQ80" i="5"/>
  <c r="AP80" i="5"/>
  <c r="AO80" i="5"/>
  <c r="AN80" i="5"/>
  <c r="AM80" i="5"/>
  <c r="AL80" i="5"/>
  <c r="AK80" i="5"/>
  <c r="AJ80" i="5"/>
  <c r="AI80" i="5"/>
  <c r="AH80" i="5"/>
  <c r="AG80" i="5"/>
  <c r="P916" i="5"/>
  <c r="W2032" i="5"/>
  <c r="W2029" i="5"/>
  <c r="W2008" i="5"/>
  <c r="W1994" i="5" a="1"/>
  <c r="W1990" i="5"/>
  <c r="W1142" i="5"/>
  <c r="W1136" i="5"/>
  <c r="W1133" i="5"/>
  <c r="W1139" i="5" s="1"/>
  <c r="W1160" i="5"/>
  <c r="P1228" i="5"/>
  <c r="P806" i="5"/>
  <c r="BD70" i="5"/>
  <c r="BC70" i="5"/>
  <c r="BB70" i="5"/>
  <c r="BA70" i="5"/>
  <c r="AZ70" i="5"/>
  <c r="AY70" i="5"/>
  <c r="AX70" i="5"/>
  <c r="AW70" i="5"/>
  <c r="AV70" i="5"/>
  <c r="AU70" i="5"/>
  <c r="AT70" i="5"/>
  <c r="AS70" i="5"/>
  <c r="CN1414" i="5"/>
  <c r="CN352" i="5"/>
  <c r="P47" i="1"/>
  <c r="P919" i="5"/>
  <c r="CJ403" i="5" a="1"/>
  <c r="AR76" i="5"/>
  <c r="AQ76" i="5"/>
  <c r="AP76" i="5"/>
  <c r="AO76" i="5"/>
  <c r="AN76" i="5"/>
  <c r="AM76" i="5"/>
  <c r="AL76" i="5"/>
  <c r="AK76" i="5"/>
  <c r="AJ76" i="5"/>
  <c r="AI76" i="5"/>
  <c r="AH76" i="5"/>
  <c r="AG76" i="5"/>
  <c r="P923" i="5"/>
  <c r="P552" i="5"/>
  <c r="M337" i="5"/>
  <c r="P809" i="5"/>
  <c r="P1203" i="5"/>
  <c r="BD1853" i="5"/>
  <c r="BC1853" i="5"/>
  <c r="BB1853" i="5"/>
  <c r="BA1853" i="5"/>
  <c r="AZ1853" i="5"/>
  <c r="AY1853" i="5"/>
  <c r="AX1853" i="5"/>
  <c r="AW1853" i="5"/>
  <c r="AV1853" i="5"/>
  <c r="AU1853" i="5"/>
  <c r="AT1853" i="5"/>
  <c r="AS1853" i="5"/>
  <c r="P352" i="5"/>
  <c r="P1414" i="5"/>
  <c r="P569" i="5" l="1"/>
  <c r="CJ403" i="5"/>
  <c r="W1994" i="5"/>
  <c r="CJ410" i="5"/>
  <c r="CD1843" i="5"/>
  <c r="P296" i="5"/>
  <c r="CD2026" i="5"/>
  <c r="BB2001" i="5"/>
  <c r="CJ2022" i="5"/>
  <c r="BU1008" i="5"/>
  <c r="BU1005" i="5"/>
  <c r="BN986" i="5"/>
  <c r="BN983" i="5"/>
  <c r="CH655" i="5"/>
  <c r="N1853" i="5"/>
  <c r="AP2247" i="5"/>
  <c r="AQ2245" i="5" s="1"/>
  <c r="AQ936" i="5"/>
  <c r="BA899" i="5"/>
  <c r="BA895" i="5"/>
  <c r="CN1205" i="5"/>
  <c r="CJ551" i="5"/>
  <c r="CJ554" i="5" s="1"/>
  <c r="CI556" i="5"/>
  <c r="BD340" i="5"/>
  <c r="CF512" i="5"/>
  <c r="CF515" i="5" s="1"/>
  <c r="CE519" i="5"/>
  <c r="CD1026" i="5"/>
  <c r="CE1022" i="5" s="1"/>
  <c r="CD1028" i="5"/>
  <c r="CI2212" i="5"/>
  <c r="CI2215" i="5" s="1"/>
  <c r="CH2217" i="5"/>
  <c r="CJ405" i="5"/>
  <c r="BW1381" i="5"/>
  <c r="BW1389" i="5" s="1"/>
  <c r="AP2199" i="5"/>
  <c r="AP2192" i="5" s="1"/>
  <c r="CJ1276" i="5"/>
  <c r="CI1278" i="5"/>
  <c r="CM920" i="5"/>
  <c r="CM914" i="5"/>
  <c r="CJ388" i="5"/>
  <c r="CJ390" i="5" s="1"/>
  <c r="CJ472" i="5"/>
  <c r="CJ473" i="5" s="1"/>
  <c r="CN48" i="1"/>
  <c r="N70" i="5"/>
  <c r="CN810" i="5"/>
  <c r="CG505" i="5"/>
  <c r="CG508" i="5" s="1"/>
  <c r="CG518" i="5"/>
  <c r="CN924" i="5"/>
  <c r="CH2099" i="5"/>
  <c r="CI2097" i="5"/>
  <c r="CJ650" i="5"/>
  <c r="CI653" i="5"/>
  <c r="CI651" i="5" s="1"/>
  <c r="CI655" i="5" s="1"/>
  <c r="CJ654" i="5" a="1"/>
  <c r="CJ654" i="5" s="1"/>
  <c r="AP828" i="5"/>
  <c r="AP821" i="5" s="1"/>
  <c r="Y418" i="5"/>
  <c r="X420" i="5"/>
  <c r="AK1809" i="5"/>
  <c r="CI412" i="5"/>
  <c r="BD341" i="5"/>
  <c r="CI405" i="5"/>
  <c r="CI2180" i="5"/>
  <c r="CJ2175" i="5"/>
  <c r="CJ2178" i="5" s="1"/>
  <c r="BT1013" i="5"/>
  <c r="CD950" i="5"/>
  <c r="CE947" i="5" s="1"/>
  <c r="CD952" i="5"/>
  <c r="CN296" i="5"/>
  <c r="CJ367" i="5"/>
  <c r="BU1004" i="5"/>
  <c r="BT1011" i="5"/>
  <c r="N84" i="5"/>
  <c r="AS84" i="5" a="1"/>
  <c r="AS84" i="5" s="1"/>
  <c r="AT84" i="5" a="1"/>
  <c r="AT84" i="5" s="1"/>
  <c r="AU84" i="5" a="1"/>
  <c r="AU84" i="5" s="1"/>
  <c r="AV84" i="5" a="1"/>
  <c r="AV84" i="5" s="1"/>
  <c r="AW84" i="5" a="1"/>
  <c r="AW84" i="5" s="1"/>
  <c r="AX84" i="5" a="1"/>
  <c r="AX84" i="5" s="1"/>
  <c r="AY84" i="5" a="1"/>
  <c r="AY84" i="5" s="1"/>
  <c r="AZ84" i="5" a="1"/>
  <c r="AZ84" i="5" s="1"/>
  <c r="BA84" i="5" a="1"/>
  <c r="BA84" i="5" s="1"/>
  <c r="BB84" i="5" a="1"/>
  <c r="BB84" i="5" s="1"/>
  <c r="BC84" i="5" a="1"/>
  <c r="BC84" i="5" s="1"/>
  <c r="BD84" i="5" a="1"/>
  <c r="BD84" i="5" s="1"/>
  <c r="BE334" i="5"/>
  <c r="CI1293" i="5"/>
  <c r="CJ1291" i="5"/>
  <c r="CH651" i="5"/>
  <c r="CI369" i="5"/>
  <c r="BX1382" i="5"/>
  <c r="BX1396" i="5" s="1"/>
  <c r="AV636" i="5"/>
  <c r="AV637" i="5" s="1"/>
  <c r="CI1442" i="5"/>
  <c r="CJ1441" i="5"/>
  <c r="CI1437" i="5"/>
  <c r="CI1438" i="5" s="1"/>
  <c r="CN357" i="5"/>
  <c r="AP2165" i="5"/>
  <c r="AP2158" i="5" s="1"/>
  <c r="CJ674" i="5"/>
  <c r="CK380" i="5"/>
  <c r="BL969" i="5"/>
  <c r="BL966" i="5"/>
  <c r="BL967" i="5" s="1"/>
  <c r="BM964" i="5" s="1"/>
  <c r="N71" i="5"/>
  <c r="CB1387" i="5"/>
  <c r="CB1370" i="5"/>
  <c r="BS359" i="5"/>
  <c r="CD1046" i="5"/>
  <c r="CE1042" i="5" s="1"/>
  <c r="CD1048" i="5"/>
  <c r="CI494" i="5"/>
  <c r="CI496" i="5"/>
  <c r="CJ382" i="5"/>
  <c r="M72" i="5"/>
  <c r="M80" i="5" s="1" a="1"/>
  <c r="M80" i="5" s="1"/>
  <c r="CB1395" i="5"/>
  <c r="CB1397" i="5" s="1"/>
  <c r="CB1366" i="5"/>
  <c r="CB1386" i="5" s="1"/>
  <c r="CB1390" i="5" s="1"/>
  <c r="CM553" i="5"/>
  <c r="CM64" i="1"/>
  <c r="CL66" i="1"/>
  <c r="CL68" i="1" s="1"/>
  <c r="CC1365" i="5"/>
  <c r="BA2127" i="5"/>
  <c r="CN2113" i="5"/>
  <c r="CN548" i="5"/>
  <c r="P543" i="5"/>
  <c r="BZ1375" i="5"/>
  <c r="BZ1376" i="5"/>
  <c r="CA1373" i="5" s="1"/>
  <c r="BZ1374" i="5"/>
  <c r="CI398" i="5"/>
  <c r="CJ396" i="5"/>
  <c r="CJ442" i="5"/>
  <c r="CI444" i="5"/>
  <c r="CJ485" i="5"/>
  <c r="CJ486" i="5" s="1"/>
  <c r="CJ436" i="5"/>
  <c r="CJ438" i="5"/>
  <c r="CN752" i="5"/>
  <c r="AQ662" i="5"/>
  <c r="BA882" i="5"/>
  <c r="BY1388" i="5"/>
  <c r="BY1378" i="5"/>
  <c r="CM804" i="5"/>
  <c r="BM994" i="5"/>
  <c r="CK403" i="5" a="1"/>
  <c r="BP70" i="5"/>
  <c r="BO70" i="5"/>
  <c r="BN70" i="5"/>
  <c r="BM70" i="5"/>
  <c r="BL70" i="5"/>
  <c r="BK70" i="5"/>
  <c r="BJ70" i="5"/>
  <c r="BI70" i="5"/>
  <c r="BH70" i="5"/>
  <c r="BG70" i="5"/>
  <c r="BF70" i="5"/>
  <c r="BE70" i="5"/>
  <c r="X1133" i="5"/>
  <c r="X1142" i="5"/>
  <c r="X1136" i="5"/>
  <c r="X1990" i="5"/>
  <c r="X1994" i="5" a="1"/>
  <c r="X2008" i="5"/>
  <c r="X2029" i="5"/>
  <c r="X2032" i="5"/>
  <c r="AQ429" i="5"/>
  <c r="CK410" i="5" a="1"/>
  <c r="BP71" i="5"/>
  <c r="BO71" i="5"/>
  <c r="BN71" i="5"/>
  <c r="BM71" i="5"/>
  <c r="BL71" i="5"/>
  <c r="BK71" i="5"/>
  <c r="BJ71" i="5"/>
  <c r="BI71" i="5"/>
  <c r="BH71" i="5"/>
  <c r="BG71" i="5"/>
  <c r="BF71" i="5"/>
  <c r="BE71" i="5"/>
  <c r="BD72" i="5"/>
  <c r="BC72" i="5"/>
  <c r="BB72" i="5"/>
  <c r="BA72" i="5"/>
  <c r="AZ72" i="5"/>
  <c r="AY72" i="5"/>
  <c r="AX72" i="5"/>
  <c r="AW72" i="5"/>
  <c r="AV72" i="5"/>
  <c r="AU72" i="5"/>
  <c r="AT72" i="5"/>
  <c r="AS72" i="5"/>
  <c r="CE1843" i="5" a="1"/>
  <c r="P810" i="5"/>
  <c r="M341" i="5"/>
  <c r="AQ838" i="5"/>
  <c r="AQ852" i="5"/>
  <c r="CE2026" i="5" a="1"/>
  <c r="P1205" i="5"/>
  <c r="P924" i="5"/>
  <c r="CK2022" i="5" a="1"/>
  <c r="P752" i="5"/>
  <c r="BA2125" i="5" a="1"/>
  <c r="M340" i="5"/>
  <c r="P2113" i="5"/>
  <c r="BI1980" i="5" a="1"/>
  <c r="P548" i="5"/>
  <c r="P48" i="1"/>
  <c r="P357" i="5"/>
  <c r="BP1853" i="5"/>
  <c r="BO1853" i="5"/>
  <c r="BN1853" i="5"/>
  <c r="BM1853" i="5"/>
  <c r="BL1853" i="5"/>
  <c r="BK1853" i="5"/>
  <c r="BJ1853" i="5"/>
  <c r="BI1853" i="5"/>
  <c r="BH1853" i="5"/>
  <c r="BG1853" i="5"/>
  <c r="BF1853" i="5"/>
  <c r="BE1853" i="5"/>
  <c r="BD80" i="5"/>
  <c r="BC80" i="5"/>
  <c r="BB80" i="5"/>
  <c r="BA80" i="5"/>
  <c r="AZ80" i="5"/>
  <c r="AY80" i="5"/>
  <c r="AX80" i="5"/>
  <c r="AW80" i="5"/>
  <c r="AV80" i="5"/>
  <c r="AU80" i="5"/>
  <c r="AT80" i="5"/>
  <c r="AS80" i="5"/>
  <c r="X1139" i="5"/>
  <c r="X1160" i="5"/>
  <c r="BU1006" i="5" l="1"/>
  <c r="BV1002" i="5" s="1"/>
  <c r="BI1980" i="5"/>
  <c r="BA2125" i="5"/>
  <c r="CK2022" i="5"/>
  <c r="CE2026" i="5"/>
  <c r="AV853" i="5"/>
  <c r="AQ854" i="5"/>
  <c r="AQ840" i="5"/>
  <c r="CE1843" i="5"/>
  <c r="CK410" i="5"/>
  <c r="AQ430" i="5"/>
  <c r="X1994" i="5"/>
  <c r="CK403" i="5"/>
  <c r="CK405" i="5" s="1"/>
  <c r="BM969" i="5"/>
  <c r="BM966" i="5"/>
  <c r="BV1006" i="5"/>
  <c r="BW1002" i="5" s="1"/>
  <c r="BV1008" i="5"/>
  <c r="BV1005" i="5"/>
  <c r="AP2159" i="5"/>
  <c r="AQ2156" i="5" s="1"/>
  <c r="CK367" i="5"/>
  <c r="CK369" i="5" s="1"/>
  <c r="Z418" i="5"/>
  <c r="Y420" i="5"/>
  <c r="O1853" i="5"/>
  <c r="CJ369" i="5"/>
  <c r="AP822" i="5"/>
  <c r="AQ818" i="5" s="1"/>
  <c r="CN53" i="1"/>
  <c r="CJ2212" i="5"/>
  <c r="CJ2215" i="5" s="1"/>
  <c r="CI2217" i="5"/>
  <c r="CK650" i="5"/>
  <c r="CJ653" i="5"/>
  <c r="CK654" i="5" a="1"/>
  <c r="CK654" i="5" s="1"/>
  <c r="BN994" i="5"/>
  <c r="BZ1388" i="5"/>
  <c r="BZ1378" i="5"/>
  <c r="CJ494" i="5"/>
  <c r="CJ496" i="5"/>
  <c r="CK472" i="5"/>
  <c r="CK473" i="5" s="1"/>
  <c r="CE1026" i="5"/>
  <c r="CF1022" i="5" s="1"/>
  <c r="CE1028" i="5"/>
  <c r="BN989" i="5"/>
  <c r="CJ1437" i="5"/>
  <c r="CJ1438" i="5" s="1"/>
  <c r="CJ1442" i="5"/>
  <c r="CK1441" i="5"/>
  <c r="CE950" i="5"/>
  <c r="CF947" i="5" s="1"/>
  <c r="CE952" i="5"/>
  <c r="BN984" i="5"/>
  <c r="BO981" i="5" s="1"/>
  <c r="CA1376" i="5"/>
  <c r="CB1373" i="5" s="1"/>
  <c r="CA1375" i="5"/>
  <c r="CA1374" i="5"/>
  <c r="CN553" i="5"/>
  <c r="CK388" i="5"/>
  <c r="CK390" i="5" s="1"/>
  <c r="BU1013" i="5"/>
  <c r="BA883" i="5"/>
  <c r="BB881" i="5" s="1"/>
  <c r="BB885" i="5" s="1"/>
  <c r="CE1046" i="5"/>
  <c r="CF1042" i="5" s="1"/>
  <c r="CE1048" i="5"/>
  <c r="CG512" i="5"/>
  <c r="CG515" i="5" s="1"/>
  <c r="CF519" i="5"/>
  <c r="AQ663" i="5"/>
  <c r="BT359" i="5"/>
  <c r="BT358" i="5"/>
  <c r="BS361" i="5"/>
  <c r="BV1004" i="5"/>
  <c r="BU1011" i="5"/>
  <c r="CJ2180" i="5"/>
  <c r="CK2175" i="5"/>
  <c r="CK2178" i="5" s="1"/>
  <c r="CI2099" i="5"/>
  <c r="CJ2097" i="5"/>
  <c r="BY1382" i="5"/>
  <c r="BY1396" i="5" s="1"/>
  <c r="AV638" i="5"/>
  <c r="AW633" i="5"/>
  <c r="BB2124" i="5"/>
  <c r="BA2129" i="5"/>
  <c r="BX1381" i="5"/>
  <c r="BX1389" i="5" s="1"/>
  <c r="CN913" i="5"/>
  <c r="CK1276" i="5"/>
  <c r="CJ1278" i="5"/>
  <c r="CK551" i="5"/>
  <c r="CK554" i="5" s="1"/>
  <c r="CJ556" i="5"/>
  <c r="AP2203" i="5"/>
  <c r="AP2193" i="5"/>
  <c r="AQ2190" i="5" s="1"/>
  <c r="O84" i="5"/>
  <c r="BE84" i="5" a="1"/>
  <c r="BE84" i="5" s="1"/>
  <c r="BF84" i="5" a="1"/>
  <c r="BF84" i="5" s="1"/>
  <c r="BG84" i="5" a="1"/>
  <c r="BG84" i="5" s="1"/>
  <c r="BH84" i="5" a="1"/>
  <c r="BH84" i="5" s="1"/>
  <c r="BI84" i="5" a="1"/>
  <c r="BI84" i="5" s="1"/>
  <c r="BJ84" i="5" a="1"/>
  <c r="BJ84" i="5" s="1"/>
  <c r="BK84" i="5" a="1"/>
  <c r="BK84" i="5" s="1"/>
  <c r="BL84" i="5" a="1"/>
  <c r="BL84" i="5" s="1"/>
  <c r="BM84" i="5" a="1"/>
  <c r="BM84" i="5" s="1"/>
  <c r="BN84" i="5" a="1"/>
  <c r="BN84" i="5" s="1"/>
  <c r="BO84" i="5" a="1"/>
  <c r="BO84" i="5" s="1"/>
  <c r="BP84" i="5" a="1"/>
  <c r="BP84" i="5" s="1"/>
  <c r="CH505" i="5"/>
  <c r="CH508" i="5" s="1"/>
  <c r="BA897" i="5"/>
  <c r="BB894" i="5" s="1"/>
  <c r="CC1362" i="5"/>
  <c r="CC1368" i="5"/>
  <c r="CD1365" i="5" s="1"/>
  <c r="CC1367" i="5"/>
  <c r="CN803" i="5"/>
  <c r="N72" i="5"/>
  <c r="O71" i="5"/>
  <c r="CK485" i="5"/>
  <c r="CK486" i="5" s="1"/>
  <c r="CL380" i="5"/>
  <c r="CL382" i="5" s="1"/>
  <c r="AQ933" i="5"/>
  <c r="CJ412" i="5"/>
  <c r="CK436" i="5"/>
  <c r="CK438" i="5"/>
  <c r="CJ1293" i="5"/>
  <c r="CK1291" i="5"/>
  <c r="CK382" i="5"/>
  <c r="BF330" i="5"/>
  <c r="BE335" i="5"/>
  <c r="BE337" i="5"/>
  <c r="BE338" i="5"/>
  <c r="BE341" i="5" s="1"/>
  <c r="AK1810" i="5"/>
  <c r="AL1806" i="5"/>
  <c r="M76" i="5"/>
  <c r="BL973" i="5"/>
  <c r="CN64" i="1"/>
  <c r="CN66" i="1" s="1"/>
  <c r="CM66" i="1"/>
  <c r="CM68" i="1" s="1"/>
  <c r="CJ444" i="5"/>
  <c r="CK442" i="5"/>
  <c r="CJ398" i="5"/>
  <c r="CK396" i="5"/>
  <c r="CK674" i="5"/>
  <c r="O70" i="5"/>
  <c r="AQ2249" i="5"/>
  <c r="CB71" i="5"/>
  <c r="CA71" i="5"/>
  <c r="BZ71" i="5"/>
  <c r="BY71" i="5"/>
  <c r="BX71" i="5"/>
  <c r="BW71" i="5"/>
  <c r="BV71" i="5"/>
  <c r="BU71" i="5"/>
  <c r="BT71" i="5"/>
  <c r="BS71" i="5"/>
  <c r="BR71" i="5"/>
  <c r="BQ71" i="5"/>
  <c r="CL2022" i="5" a="1"/>
  <c r="P913" i="5"/>
  <c r="CF2026" i="5" a="1"/>
  <c r="BD76" i="5"/>
  <c r="BC76" i="5"/>
  <c r="BB76" i="5"/>
  <c r="BA76" i="5"/>
  <c r="AZ76" i="5"/>
  <c r="AY76" i="5"/>
  <c r="AX76" i="5"/>
  <c r="AW76" i="5"/>
  <c r="AV76" i="5"/>
  <c r="AU76" i="5"/>
  <c r="AT76" i="5"/>
  <c r="AS76" i="5"/>
  <c r="P553" i="5"/>
  <c r="P66" i="1"/>
  <c r="Y2032" i="5"/>
  <c r="Y2029" i="5"/>
  <c r="Y2008" i="5"/>
  <c r="Y1994" i="5" a="1"/>
  <c r="Y1990" i="5"/>
  <c r="Y1133" i="5"/>
  <c r="Y1142" i="5"/>
  <c r="Y1136" i="5"/>
  <c r="Y1139" i="5" s="1"/>
  <c r="Y1160" i="5"/>
  <c r="CF1843" i="5" a="1"/>
  <c r="CB1853" i="5"/>
  <c r="CA1853" i="5"/>
  <c r="BZ1853" i="5"/>
  <c r="BY1853" i="5"/>
  <c r="BX1853" i="5"/>
  <c r="BW1853" i="5"/>
  <c r="BV1853" i="5"/>
  <c r="BU1853" i="5"/>
  <c r="BT1853" i="5"/>
  <c r="BS1853" i="5"/>
  <c r="BR1853" i="5"/>
  <c r="BQ1853" i="5"/>
  <c r="BC2001" i="5" a="1"/>
  <c r="CL410" i="5" a="1"/>
  <c r="P53" i="1"/>
  <c r="CL403" i="5" a="1"/>
  <c r="P1367" i="5"/>
  <c r="CB70" i="5"/>
  <c r="CA70" i="5"/>
  <c r="BZ70" i="5"/>
  <c r="BY70" i="5"/>
  <c r="BX70" i="5"/>
  <c r="BW70" i="5"/>
  <c r="BV70" i="5"/>
  <c r="BU70" i="5"/>
  <c r="BT70" i="5"/>
  <c r="BS70" i="5"/>
  <c r="BR70" i="5"/>
  <c r="BQ70" i="5"/>
  <c r="P803" i="5"/>
  <c r="BP72" i="5"/>
  <c r="BO72" i="5"/>
  <c r="BN72" i="5"/>
  <c r="BM72" i="5"/>
  <c r="BL72" i="5"/>
  <c r="BK72" i="5"/>
  <c r="BJ72" i="5"/>
  <c r="BI72" i="5"/>
  <c r="BH72" i="5"/>
  <c r="BG72" i="5"/>
  <c r="BF72" i="5"/>
  <c r="BE72" i="5"/>
  <c r="BY1381" i="5" l="1"/>
  <c r="BY1389" i="5" s="1"/>
  <c r="CL403" i="5"/>
  <c r="P68" i="1"/>
  <c r="CL410" i="5"/>
  <c r="BC2001" i="5"/>
  <c r="CF1843" i="5"/>
  <c r="Y1994" i="5"/>
  <c r="CF2026" i="5"/>
  <c r="CL2022" i="5"/>
  <c r="BE340" i="5"/>
  <c r="O72" i="5"/>
  <c r="BU358" i="5"/>
  <c r="CF950" i="5"/>
  <c r="CG947" i="5" s="1"/>
  <c r="CF952" i="5"/>
  <c r="BW1008" i="5"/>
  <c r="BW1005" i="5"/>
  <c r="CN804" i="5"/>
  <c r="BB2127" i="5"/>
  <c r="AR659" i="5"/>
  <c r="AQ664" i="5"/>
  <c r="AQ666" i="5"/>
  <c r="CK1442" i="5"/>
  <c r="CL1441" i="5"/>
  <c r="CK1437" i="5"/>
  <c r="CK1438" i="5" s="1"/>
  <c r="CJ651" i="5"/>
  <c r="BM973" i="5"/>
  <c r="P70" i="5"/>
  <c r="BF334" i="5"/>
  <c r="CC1387" i="5"/>
  <c r="CC1370" i="5"/>
  <c r="AW636" i="5"/>
  <c r="AW637" i="5" s="1"/>
  <c r="CD1362" i="5"/>
  <c r="CD1367" i="5"/>
  <c r="CD1368" i="5"/>
  <c r="CE1365" i="5" s="1"/>
  <c r="CH512" i="5"/>
  <c r="CH515" i="5" s="1"/>
  <c r="CG519" i="5"/>
  <c r="BM967" i="5"/>
  <c r="BN964" i="5" s="1"/>
  <c r="CL674" i="5"/>
  <c r="CL1291" i="5"/>
  <c r="CK1293" i="5"/>
  <c r="BN992" i="5"/>
  <c r="CK2212" i="5"/>
  <c r="CK2215" i="5" s="1"/>
  <c r="CJ2217" i="5"/>
  <c r="CL405" i="5"/>
  <c r="CK398" i="5"/>
  <c r="CL396" i="5"/>
  <c r="CC1395" i="5"/>
  <c r="CC1366" i="5"/>
  <c r="P84" i="5"/>
  <c r="BQ84" i="5" a="1"/>
  <c r="BQ84" i="5" s="1"/>
  <c r="BR84" i="5" a="1"/>
  <c r="BR84" i="5" s="1"/>
  <c r="BS84" i="5" a="1"/>
  <c r="BS84" i="5" s="1"/>
  <c r="BT84" i="5" a="1"/>
  <c r="BT84" i="5" s="1"/>
  <c r="BU84" i="5" a="1"/>
  <c r="BU84" i="5" s="1"/>
  <c r="BV84" i="5" a="1"/>
  <c r="BV84" i="5" s="1"/>
  <c r="BW84" i="5" a="1"/>
  <c r="BW84" i="5" s="1"/>
  <c r="BX84" i="5" a="1"/>
  <c r="BX84" i="5" s="1"/>
  <c r="BY84" i="5" a="1"/>
  <c r="BY84" i="5" s="1"/>
  <c r="BZ84" i="5" a="1"/>
  <c r="BZ84" i="5" s="1"/>
  <c r="CA84" i="5" a="1"/>
  <c r="CA84" i="5" s="1"/>
  <c r="CB84" i="5" a="1"/>
  <c r="CB84" i="5" s="1"/>
  <c r="CF1046" i="5"/>
  <c r="CG1042" i="5" s="1"/>
  <c r="CF1048" i="5"/>
  <c r="CN68" i="1"/>
  <c r="BB899" i="5"/>
  <c r="BB895" i="5"/>
  <c r="AQ2195" i="5"/>
  <c r="BB882" i="5"/>
  <c r="CF1026" i="5"/>
  <c r="CG1022" i="5" s="1"/>
  <c r="CF1028" i="5"/>
  <c r="AQ824" i="5"/>
  <c r="AR427" i="5"/>
  <c r="AQ432" i="5"/>
  <c r="CK444" i="5"/>
  <c r="CL442" i="5"/>
  <c r="CL436" i="5"/>
  <c r="CL438" i="5" s="1"/>
  <c r="CI505" i="5"/>
  <c r="CI508" i="5" s="1"/>
  <c r="CI518" i="5"/>
  <c r="CK2097" i="5"/>
  <c r="CJ2099" i="5"/>
  <c r="CK412" i="5"/>
  <c r="CH518" i="5"/>
  <c r="CL472" i="5"/>
  <c r="CL473" i="5" s="1"/>
  <c r="P1853" i="5"/>
  <c r="AQ934" i="5"/>
  <c r="AR932" i="5" s="1"/>
  <c r="CK2180" i="5"/>
  <c r="CL2175" i="5"/>
  <c r="CL2178" i="5" s="1"/>
  <c r="CL388" i="5"/>
  <c r="CL390" i="5" s="1"/>
  <c r="AR837" i="5"/>
  <c r="AQ842" i="5"/>
  <c r="N73" i="5"/>
  <c r="CL551" i="5"/>
  <c r="CL554" i="5" s="1"/>
  <c r="CK556" i="5"/>
  <c r="CK494" i="5"/>
  <c r="AA418" i="5"/>
  <c r="Z420" i="5"/>
  <c r="AR851" i="5"/>
  <c r="AQ856" i="5"/>
  <c r="CM380" i="5"/>
  <c r="BZ1382" i="5"/>
  <c r="BZ1396" i="5" s="1"/>
  <c r="CL367" i="5"/>
  <c r="CL1276" i="5"/>
  <c r="CK1278" i="5"/>
  <c r="CA1388" i="5"/>
  <c r="CA1378" i="5"/>
  <c r="CN920" i="5"/>
  <c r="CN914" i="5"/>
  <c r="CB1375" i="5"/>
  <c r="CB1376" i="5"/>
  <c r="CB1374" i="5"/>
  <c r="AQ2161" i="5"/>
  <c r="CL485" i="5"/>
  <c r="CL486" i="5" s="1"/>
  <c r="BO986" i="5"/>
  <c r="BO983" i="5"/>
  <c r="CK653" i="5"/>
  <c r="CK651" i="5" s="1"/>
  <c r="CL650" i="5"/>
  <c r="CL654" i="5" a="1"/>
  <c r="CL654" i="5" s="1"/>
  <c r="BV1013" i="5"/>
  <c r="AQ2246" i="5"/>
  <c r="P71" i="5"/>
  <c r="BT361" i="5"/>
  <c r="CJ655" i="5"/>
  <c r="BW1004" i="5"/>
  <c r="BV1011" i="5"/>
  <c r="CM403" i="5" a="1"/>
  <c r="AL1808" i="5" a="1"/>
  <c r="P920" i="5"/>
  <c r="CM410" i="5" a="1"/>
  <c r="Z1133" i="5"/>
  <c r="Z1142" i="5"/>
  <c r="Z1136" i="5"/>
  <c r="Z1994" i="5" a="1"/>
  <c r="Z1990" i="5"/>
  <c r="Z2008" i="5"/>
  <c r="Z2029" i="5"/>
  <c r="Z2032" i="5"/>
  <c r="CN1853" i="5"/>
  <c r="CM1853" i="5"/>
  <c r="CL1853" i="5"/>
  <c r="CK1853" i="5"/>
  <c r="CJ1853" i="5"/>
  <c r="CI1853" i="5"/>
  <c r="CH1853" i="5"/>
  <c r="CG1853" i="5"/>
  <c r="CF1853" i="5"/>
  <c r="CE1853" i="5"/>
  <c r="CD1853" i="5"/>
  <c r="CC1853" i="5"/>
  <c r="CN71" i="5"/>
  <c r="CM71" i="5"/>
  <c r="CL71" i="5"/>
  <c r="CK71" i="5"/>
  <c r="CJ71" i="5"/>
  <c r="CI71" i="5"/>
  <c r="CH71" i="5"/>
  <c r="CG71" i="5"/>
  <c r="CF71" i="5"/>
  <c r="CE71" i="5"/>
  <c r="CD71" i="5"/>
  <c r="CC71" i="5"/>
  <c r="CG1843" i="5" a="1"/>
  <c r="P804" i="5"/>
  <c r="P1387" i="5"/>
  <c r="O1376" i="5"/>
  <c r="CG2026" i="5" a="1"/>
  <c r="BB2125" i="5" a="1"/>
  <c r="CM2022" i="5" a="1"/>
  <c r="P914" i="5"/>
  <c r="BJ1980" i="5" a="1"/>
  <c r="CB72" i="5"/>
  <c r="CA72" i="5"/>
  <c r="BZ72" i="5"/>
  <c r="BY72" i="5"/>
  <c r="BX72" i="5"/>
  <c r="BW72" i="5"/>
  <c r="BV72" i="5"/>
  <c r="BU72" i="5"/>
  <c r="BT72" i="5"/>
  <c r="BS72" i="5"/>
  <c r="BR72" i="5"/>
  <c r="BQ72" i="5"/>
  <c r="P1395" i="5"/>
  <c r="P1366" i="5"/>
  <c r="BP73" i="5"/>
  <c r="BO73" i="5"/>
  <c r="BN73" i="5"/>
  <c r="BM73" i="5"/>
  <c r="BL73" i="5"/>
  <c r="BK73" i="5"/>
  <c r="BJ73" i="5"/>
  <c r="BI73" i="5"/>
  <c r="BH73" i="5"/>
  <c r="BG73" i="5"/>
  <c r="BF73" i="5"/>
  <c r="BE73" i="5"/>
  <c r="CN70" i="5"/>
  <c r="CM70" i="5"/>
  <c r="CL70" i="5"/>
  <c r="CK70" i="5"/>
  <c r="CJ70" i="5"/>
  <c r="CI70" i="5"/>
  <c r="CH70" i="5"/>
  <c r="CG70" i="5"/>
  <c r="CF70" i="5"/>
  <c r="CE70" i="5"/>
  <c r="CD70" i="5"/>
  <c r="CC70" i="5"/>
  <c r="Z1139" i="5"/>
  <c r="Z1160" i="5"/>
  <c r="BW1006" i="5" l="1"/>
  <c r="BX1002" i="5" s="1"/>
  <c r="CK655" i="5"/>
  <c r="BJ1980" i="5"/>
  <c r="CM2022" i="5"/>
  <c r="BB2125" i="5"/>
  <c r="CG2026" i="5"/>
  <c r="CG1843" i="5"/>
  <c r="Z1994" i="5"/>
  <c r="CM410" i="5"/>
  <c r="AL1808" i="5"/>
  <c r="CM403" i="5"/>
  <c r="BX1008" i="5"/>
  <c r="BX1005" i="5"/>
  <c r="BN969" i="5"/>
  <c r="BN966" i="5"/>
  <c r="CA1382" i="5"/>
  <c r="CA1396" i="5" s="1"/>
  <c r="CK2099" i="5"/>
  <c r="CL2097" i="5"/>
  <c r="CG950" i="5"/>
  <c r="CH947" i="5" s="1"/>
  <c r="CG952" i="5"/>
  <c r="BB897" i="5"/>
  <c r="BC894" i="5" s="1"/>
  <c r="CH519" i="5"/>
  <c r="CI512" i="5"/>
  <c r="CI515" i="5" s="1"/>
  <c r="AQ2199" i="5"/>
  <c r="AQ2192" i="5" s="1"/>
  <c r="BO994" i="5"/>
  <c r="O73" i="5"/>
  <c r="O74" i="5"/>
  <c r="CJ505" i="5"/>
  <c r="CJ508" i="5" s="1"/>
  <c r="CJ518" i="5"/>
  <c r="CC84" i="5" a="1"/>
  <c r="CC84" i="5" s="1"/>
  <c r="CD84" i="5" a="1"/>
  <c r="CD84" i="5" s="1"/>
  <c r="CE84" i="5" a="1"/>
  <c r="CE84" i="5" s="1"/>
  <c r="CF84" i="5" a="1"/>
  <c r="CF84" i="5" s="1"/>
  <c r="CG84" i="5" a="1"/>
  <c r="CG84" i="5" s="1"/>
  <c r="CH84" i="5" a="1"/>
  <c r="CH84" i="5" s="1"/>
  <c r="CI84" i="5" a="1"/>
  <c r="CI84" i="5" s="1"/>
  <c r="CJ84" i="5" a="1"/>
  <c r="CJ84" i="5" s="1"/>
  <c r="CK84" i="5" a="1"/>
  <c r="CK84" i="5" s="1"/>
  <c r="CL84" i="5" a="1"/>
  <c r="CL84" i="5" s="1"/>
  <c r="CM84" i="5" a="1"/>
  <c r="CM84" i="5" s="1"/>
  <c r="CN84" i="5" a="1"/>
  <c r="CN84" i="5" s="1"/>
  <c r="CE1367" i="5"/>
  <c r="CE1362" i="5"/>
  <c r="CE1368" i="5"/>
  <c r="CF1365" i="5" s="1"/>
  <c r="CM1276" i="5"/>
  <c r="CL1278" i="5"/>
  <c r="CC1386" i="5"/>
  <c r="CD1387" i="5"/>
  <c r="CD1370" i="5"/>
  <c r="CM1441" i="5"/>
  <c r="CL1442" i="5"/>
  <c r="CL1437" i="5" s="1"/>
  <c r="CL1438" i="5" s="1"/>
  <c r="BU359" i="5"/>
  <c r="CM551" i="5"/>
  <c r="CM554" i="5" s="1"/>
  <c r="CL556" i="5"/>
  <c r="BO984" i="5"/>
  <c r="BP981" i="5" s="1"/>
  <c r="CM367" i="5"/>
  <c r="CM436" i="5"/>
  <c r="CM438" i="5"/>
  <c r="CC1397" i="5"/>
  <c r="CD1395" i="5"/>
  <c r="CD1397" i="5" s="1"/>
  <c r="CD1366" i="5"/>
  <c r="CD1386" i="5" s="1"/>
  <c r="CD1390" i="5" s="1"/>
  <c r="P72" i="5"/>
  <c r="CL369" i="5"/>
  <c r="CL444" i="5"/>
  <c r="CM442" i="5"/>
  <c r="CG1046" i="5"/>
  <c r="CH1042" i="5" s="1"/>
  <c r="CG1048" i="5"/>
  <c r="CL398" i="5"/>
  <c r="CM396" i="5"/>
  <c r="CM388" i="5"/>
  <c r="CM390" i="5" s="1"/>
  <c r="N80" i="5" a="1"/>
  <c r="N80" i="5" s="1"/>
  <c r="CL494" i="5"/>
  <c r="CL496" i="5" s="1"/>
  <c r="CM485" i="5"/>
  <c r="CM486" i="5" s="1"/>
  <c r="AQ2165" i="5"/>
  <c r="AQ2158" i="5" s="1"/>
  <c r="BZ1381" i="5"/>
  <c r="BZ1389" i="5" s="1"/>
  <c r="CL2180" i="5"/>
  <c r="CM2175" i="5"/>
  <c r="CM2178" i="5" s="1"/>
  <c r="AR662" i="5"/>
  <c r="CN380" i="5"/>
  <c r="AW638" i="5"/>
  <c r="AX633" i="5"/>
  <c r="CM382" i="5"/>
  <c r="CL2212" i="5"/>
  <c r="CL2215" i="5" s="1"/>
  <c r="CK2217" i="5"/>
  <c r="BC2124" i="5"/>
  <c r="BB2129" i="5"/>
  <c r="CC1373" i="5"/>
  <c r="BO989" i="5"/>
  <c r="AR936" i="5"/>
  <c r="AQ828" i="5"/>
  <c r="AQ821" i="5" s="1"/>
  <c r="AQ2247" i="5"/>
  <c r="AR2245" i="5" s="1"/>
  <c r="CB1388" i="5"/>
  <c r="CB1378" i="5"/>
  <c r="BG330" i="5"/>
  <c r="BF335" i="5"/>
  <c r="BF337" i="5"/>
  <c r="BF338" i="5"/>
  <c r="BF341" i="5" s="1"/>
  <c r="N76" i="5"/>
  <c r="CM472" i="5"/>
  <c r="CM473" i="5"/>
  <c r="BW1013" i="5"/>
  <c r="CL412" i="5"/>
  <c r="CL651" i="5"/>
  <c r="CL655" i="5" s="1"/>
  <c r="CL653" i="5"/>
  <c r="CM650" i="5"/>
  <c r="CM654" i="5" a="1"/>
  <c r="CM654" i="5" s="1"/>
  <c r="AB418" i="5"/>
  <c r="AA420" i="5"/>
  <c r="CG1026" i="5"/>
  <c r="CH1022" i="5" s="1"/>
  <c r="CG1028" i="5"/>
  <c r="CM1291" i="5"/>
  <c r="CL1293" i="5"/>
  <c r="BX1004" i="5"/>
  <c r="BW1011" i="5"/>
  <c r="CK496" i="5"/>
  <c r="BB883" i="5"/>
  <c r="BC881" i="5" s="1"/>
  <c r="BC885" i="5" s="1"/>
  <c r="CM674" i="5"/>
  <c r="CM405" i="5"/>
  <c r="CN2022" i="5" a="1"/>
  <c r="AA2032" i="5"/>
  <c r="AA2029" i="5"/>
  <c r="AA1990" i="5"/>
  <c r="AA1994" i="5" a="1"/>
  <c r="AA2008" i="5"/>
  <c r="AA1136" i="5"/>
  <c r="AA1133" i="5"/>
  <c r="AA1142" i="5"/>
  <c r="AA1139" i="5"/>
  <c r="P1386" i="5"/>
  <c r="P1397" i="5"/>
  <c r="CH2026" i="5" a="1"/>
  <c r="CH1843" i="5" a="1"/>
  <c r="CN72" i="5"/>
  <c r="CM72" i="5"/>
  <c r="CL72" i="5"/>
  <c r="CK72" i="5"/>
  <c r="CJ72" i="5"/>
  <c r="CI72" i="5"/>
  <c r="CH72" i="5"/>
  <c r="CG72" i="5"/>
  <c r="CF72" i="5"/>
  <c r="CE72" i="5"/>
  <c r="CD72" i="5"/>
  <c r="CC72" i="5"/>
  <c r="CN410" i="5" a="1"/>
  <c r="L936" i="5"/>
  <c r="P380" i="5"/>
  <c r="AR852" i="5"/>
  <c r="BD2001" i="5" a="1"/>
  <c r="CN403" i="5" a="1"/>
  <c r="N989" i="5"/>
  <c r="L662" i="5"/>
  <c r="BP80" i="5"/>
  <c r="BO80" i="5"/>
  <c r="BN80" i="5"/>
  <c r="BM80" i="5"/>
  <c r="BL80" i="5"/>
  <c r="BK80" i="5"/>
  <c r="BJ80" i="5"/>
  <c r="BI80" i="5"/>
  <c r="BH80" i="5"/>
  <c r="BG80" i="5"/>
  <c r="BF80" i="5"/>
  <c r="BE80" i="5"/>
  <c r="CB73" i="5"/>
  <c r="CA73" i="5"/>
  <c r="BZ73" i="5"/>
  <c r="BY73" i="5"/>
  <c r="BX73" i="5"/>
  <c r="BW73" i="5"/>
  <c r="BV73" i="5"/>
  <c r="BU73" i="5"/>
  <c r="BT73" i="5"/>
  <c r="BS73" i="5"/>
  <c r="BR73" i="5"/>
  <c r="BQ73" i="5"/>
  <c r="AR429" i="5"/>
  <c r="CB74" i="5"/>
  <c r="CA74" i="5"/>
  <c r="BZ74" i="5"/>
  <c r="BY74" i="5"/>
  <c r="BX74" i="5"/>
  <c r="BW74" i="5"/>
  <c r="BV74" i="5"/>
  <c r="BU74" i="5"/>
  <c r="BT74" i="5"/>
  <c r="BS74" i="5"/>
  <c r="BR74" i="5"/>
  <c r="BQ74" i="5"/>
  <c r="AR838" i="5"/>
  <c r="BP76" i="5"/>
  <c r="BO76" i="5"/>
  <c r="BN76" i="5"/>
  <c r="BM76" i="5"/>
  <c r="BL76" i="5"/>
  <c r="BK76" i="5"/>
  <c r="BJ76" i="5"/>
  <c r="BI76" i="5"/>
  <c r="BH76" i="5"/>
  <c r="BG76" i="5"/>
  <c r="BF76" i="5"/>
  <c r="BE76" i="5"/>
  <c r="AA1160" i="5"/>
  <c r="L852" i="5"/>
  <c r="L429" i="5"/>
  <c r="L838" i="5"/>
  <c r="BX1006" i="5" l="1"/>
  <c r="BY1002" i="5" s="1"/>
  <c r="AR840" i="5"/>
  <c r="AR430" i="5"/>
  <c r="CN403" i="5"/>
  <c r="BD2001" i="5"/>
  <c r="AW853" i="5"/>
  <c r="AR854" i="5"/>
  <c r="CN410" i="5"/>
  <c r="CH1843" i="5"/>
  <c r="CH2026" i="5"/>
  <c r="AA1994" i="5"/>
  <c r="CN2022" i="5"/>
  <c r="BY1008" i="5"/>
  <c r="BY1005" i="5"/>
  <c r="AX637" i="5"/>
  <c r="AX636" i="5"/>
  <c r="CB1382" i="5"/>
  <c r="CB1396" i="5" s="1"/>
  <c r="CF1367" i="5"/>
  <c r="CF1368" i="5"/>
  <c r="CG1365" i="5" s="1"/>
  <c r="CF1362" i="5"/>
  <c r="CK505" i="5"/>
  <c r="CK508" i="5" s="1"/>
  <c r="CK518" i="5" s="1"/>
  <c r="BN973" i="5"/>
  <c r="CN388" i="5"/>
  <c r="CN367" i="5"/>
  <c r="CN369" i="5" s="1"/>
  <c r="CE1395" i="5"/>
  <c r="CE1397" i="5" s="1"/>
  <c r="CE1366" i="5"/>
  <c r="CE1386" i="5" s="1"/>
  <c r="CE1390" i="5" s="1"/>
  <c r="P74" i="5"/>
  <c r="CM653" i="5"/>
  <c r="CN650" i="5"/>
  <c r="CN654" i="5" a="1"/>
  <c r="CN654" i="5" s="1"/>
  <c r="AR2249" i="5"/>
  <c r="CM398" i="5"/>
  <c r="CN396" i="5"/>
  <c r="CM369" i="5"/>
  <c r="CE1387" i="5"/>
  <c r="CE1370" i="5"/>
  <c r="P73" i="5"/>
  <c r="O76" i="5"/>
  <c r="BN967" i="5"/>
  <c r="BO964" i="5" s="1"/>
  <c r="BP986" i="5"/>
  <c r="BP983" i="5"/>
  <c r="BX1013" i="5"/>
  <c r="AQ2203" i="5"/>
  <c r="AQ2193" i="5"/>
  <c r="AR2190" i="5" s="1"/>
  <c r="BY1004" i="5"/>
  <c r="BY1006" i="5" s="1"/>
  <c r="BZ1002" i="5" s="1"/>
  <c r="BX1011" i="5"/>
  <c r="AR663" i="5"/>
  <c r="CN551" i="5"/>
  <c r="CN554" i="5" s="1"/>
  <c r="CM556" i="5"/>
  <c r="CI519" i="5"/>
  <c r="CJ512" i="5"/>
  <c r="CJ515" i="5" s="1"/>
  <c r="AQ822" i="5"/>
  <c r="AR818" i="5" s="1"/>
  <c r="BC882" i="5"/>
  <c r="BO992" i="5"/>
  <c r="BP992" i="5"/>
  <c r="CN442" i="5"/>
  <c r="CM444" i="5"/>
  <c r="BV358" i="5"/>
  <c r="BU361" i="5"/>
  <c r="CN405" i="5"/>
  <c r="O80" i="5" a="1"/>
  <c r="O80" i="5" s="1"/>
  <c r="CN674" i="5"/>
  <c r="AR933" i="5"/>
  <c r="CN382" i="5"/>
  <c r="CH1046" i="5"/>
  <c r="CI1042" i="5" s="1"/>
  <c r="CH1048" i="5"/>
  <c r="CN472" i="5"/>
  <c r="CC1376" i="5"/>
  <c r="CD1373" i="5" s="1"/>
  <c r="CC1375" i="5"/>
  <c r="CC1374" i="5"/>
  <c r="CM2180" i="5"/>
  <c r="CN2175" i="5"/>
  <c r="CN2178" i="5" s="1"/>
  <c r="BC899" i="5"/>
  <c r="BC895" i="5"/>
  <c r="AL1809" i="5"/>
  <c r="CM1442" i="5"/>
  <c r="CN1441" i="5"/>
  <c r="CM1437" i="5"/>
  <c r="CM1438" i="5" s="1"/>
  <c r="CM412" i="5"/>
  <c r="CH950" i="5"/>
  <c r="CI947" i="5" s="1"/>
  <c r="CH952" i="5"/>
  <c r="BC2127" i="5"/>
  <c r="CL2099" i="5"/>
  <c r="CM2097" i="5"/>
  <c r="AQ2159" i="5"/>
  <c r="AR2156" i="5" s="1"/>
  <c r="BF340" i="5"/>
  <c r="CH1026" i="5"/>
  <c r="CI1022" i="5" s="1"/>
  <c r="CH1028" i="5"/>
  <c r="CN485" i="5"/>
  <c r="CN486" i="5" s="1"/>
  <c r="CC1390" i="5"/>
  <c r="CM2212" i="5"/>
  <c r="CM2215" i="5" s="1"/>
  <c r="CL2217" i="5"/>
  <c r="CA1381" i="5"/>
  <c r="CA1389" i="5" s="1"/>
  <c r="CN1291" i="5"/>
  <c r="CM1293" i="5"/>
  <c r="BG334" i="5"/>
  <c r="AB420" i="5"/>
  <c r="AC418" i="5"/>
  <c r="CM494" i="5"/>
  <c r="CN436" i="5"/>
  <c r="CN438" i="5" s="1"/>
  <c r="CN1276" i="5"/>
  <c r="CM1278" i="5"/>
  <c r="L840" i="5"/>
  <c r="CN74" i="5"/>
  <c r="CM74" i="5"/>
  <c r="CL74" i="5"/>
  <c r="CK74" i="5"/>
  <c r="CJ74" i="5"/>
  <c r="CI74" i="5"/>
  <c r="CH74" i="5"/>
  <c r="CG74" i="5"/>
  <c r="CF74" i="5"/>
  <c r="CE74" i="5"/>
  <c r="CD74" i="5"/>
  <c r="CC74" i="5"/>
  <c r="N992" i="5"/>
  <c r="BC2125" i="5" a="1"/>
  <c r="L430" i="5"/>
  <c r="P403" i="5"/>
  <c r="N986" i="5"/>
  <c r="P442" i="5"/>
  <c r="P1375" i="5"/>
  <c r="AB1133" i="5"/>
  <c r="AB1142" i="5"/>
  <c r="AB1136" i="5"/>
  <c r="AB2008" i="5"/>
  <c r="AB1994" i="5" a="1"/>
  <c r="AB2032" i="5"/>
  <c r="AB1990" i="5"/>
  <c r="AB2029" i="5"/>
  <c r="M2001" i="5"/>
  <c r="N983" i="5"/>
  <c r="P1374" i="5"/>
  <c r="L854" i="5"/>
  <c r="P2178" i="5"/>
  <c r="P410" i="5"/>
  <c r="P436" i="5"/>
  <c r="CI1843" i="5" a="1"/>
  <c r="L2249" i="5"/>
  <c r="CN73" i="5"/>
  <c r="CM73" i="5"/>
  <c r="CL73" i="5"/>
  <c r="CK73" i="5"/>
  <c r="CJ73" i="5"/>
  <c r="CI73" i="5"/>
  <c r="CH73" i="5"/>
  <c r="CG73" i="5"/>
  <c r="CF73" i="5"/>
  <c r="CE73" i="5"/>
  <c r="CD73" i="5"/>
  <c r="CC73" i="5"/>
  <c r="CI2026" i="5" a="1"/>
  <c r="P405" i="5"/>
  <c r="P1276" i="5"/>
  <c r="P396" i="5"/>
  <c r="L663" i="5"/>
  <c r="CB80" i="5"/>
  <c r="CA80" i="5"/>
  <c r="BZ80" i="5"/>
  <c r="BY80" i="5"/>
  <c r="BX80" i="5"/>
  <c r="BW80" i="5"/>
  <c r="BV80" i="5"/>
  <c r="BU80" i="5"/>
  <c r="BT80" i="5"/>
  <c r="BS80" i="5"/>
  <c r="BR80" i="5"/>
  <c r="BQ80" i="5"/>
  <c r="P485" i="5"/>
  <c r="P367" i="5"/>
  <c r="P2022" i="5"/>
  <c r="P369" i="5"/>
  <c r="P554" i="5"/>
  <c r="P674" i="5"/>
  <c r="P1441" i="5"/>
  <c r="P388" i="5"/>
  <c r="L933" i="5"/>
  <c r="P1390" i="5"/>
  <c r="BK1980" i="5" a="1"/>
  <c r="P382" i="5"/>
  <c r="CB76" i="5"/>
  <c r="CA76" i="5"/>
  <c r="BZ76" i="5"/>
  <c r="BY76" i="5"/>
  <c r="BX76" i="5"/>
  <c r="BW76" i="5"/>
  <c r="BV76" i="5"/>
  <c r="BU76" i="5"/>
  <c r="BT76" i="5"/>
  <c r="BS76" i="5"/>
  <c r="BR76" i="5"/>
  <c r="BQ76" i="5"/>
  <c r="P472" i="5"/>
  <c r="P1291" i="5"/>
  <c r="P438" i="5"/>
  <c r="P486" i="5"/>
  <c r="AB1139" i="5"/>
  <c r="AB1160" i="5"/>
  <c r="BK1980" i="5" l="1"/>
  <c r="M659" i="5"/>
  <c r="L664" i="5"/>
  <c r="CI2026" i="5"/>
  <c r="CI1843" i="5"/>
  <c r="M851" i="5"/>
  <c r="AB1994" i="5"/>
  <c r="M427" i="5"/>
  <c r="BC2125" i="5"/>
  <c r="M837" i="5"/>
  <c r="CN1293" i="5"/>
  <c r="BD2124" i="5"/>
  <c r="BC2129" i="5"/>
  <c r="BC883" i="5"/>
  <c r="BD881" i="5" s="1"/>
  <c r="BD885" i="5" s="1"/>
  <c r="P75" i="5"/>
  <c r="P80" i="5" s="1" a="1"/>
  <c r="P80" i="5" s="1"/>
  <c r="AX638" i="5"/>
  <c r="AY633" i="5"/>
  <c r="CI950" i="5"/>
  <c r="CJ947" i="5" s="1"/>
  <c r="CI952" i="5"/>
  <c r="AR824" i="5"/>
  <c r="BY1013" i="5"/>
  <c r="CN2212" i="5"/>
  <c r="CN2215" i="5" s="1"/>
  <c r="CM2217" i="5"/>
  <c r="BZ1008" i="5"/>
  <c r="BZ1005" i="5"/>
  <c r="CK512" i="5"/>
  <c r="CK515" i="5" s="1"/>
  <c r="CJ519" i="5"/>
  <c r="AR934" i="5"/>
  <c r="BZ1004" i="5"/>
  <c r="BY1011" i="5"/>
  <c r="CN1442" i="5"/>
  <c r="CN1437" i="5" s="1"/>
  <c r="CN556" i="5"/>
  <c r="CN390" i="5"/>
  <c r="AS659" i="5"/>
  <c r="AR664" i="5"/>
  <c r="AR666" i="5"/>
  <c r="CN398" i="5"/>
  <c r="CN1278" i="5"/>
  <c r="AL1810" i="5"/>
  <c r="AM1806" i="5"/>
  <c r="CI1046" i="5"/>
  <c r="CJ1042" i="5" s="1"/>
  <c r="CI1048" i="5"/>
  <c r="CI1026" i="5"/>
  <c r="CJ1022" i="5" s="1"/>
  <c r="CI1028" i="5"/>
  <c r="BC897" i="5"/>
  <c r="BD894" i="5" s="1"/>
  <c r="AR2246" i="5"/>
  <c r="CL505" i="5"/>
  <c r="CL508" i="5" s="1"/>
  <c r="CL518" i="5" s="1"/>
  <c r="AR2195" i="5"/>
  <c r="CN412" i="5"/>
  <c r="CN494" i="5"/>
  <c r="CN496" i="5"/>
  <c r="CN2180" i="5"/>
  <c r="CN653" i="5"/>
  <c r="CN651" i="5"/>
  <c r="CN655" i="5" s="1"/>
  <c r="CF1395" i="5"/>
  <c r="CF1397" i="5" s="1"/>
  <c r="CF1366" i="5"/>
  <c r="CF1386" i="5" s="1"/>
  <c r="CF1390" i="5" s="1"/>
  <c r="AS851" i="5"/>
  <c r="AR856" i="5"/>
  <c r="CM496" i="5"/>
  <c r="BV359" i="5"/>
  <c r="CG1367" i="5"/>
  <c r="CG1368" i="5"/>
  <c r="CH1365" i="5" s="1"/>
  <c r="CG1362" i="5"/>
  <c r="AC420" i="5"/>
  <c r="AD418" i="5"/>
  <c r="AR2161" i="5"/>
  <c r="BP994" i="5"/>
  <c r="CF1387" i="5"/>
  <c r="CF1370" i="5"/>
  <c r="CM2099" i="5"/>
  <c r="CN2097" i="5"/>
  <c r="CC1388" i="5"/>
  <c r="CC1378" i="5"/>
  <c r="CN444" i="5"/>
  <c r="CB1381" i="5"/>
  <c r="CB1389" i="5" s="1"/>
  <c r="BH330" i="5"/>
  <c r="BG335" i="5"/>
  <c r="BG337" i="5"/>
  <c r="BG338" i="5"/>
  <c r="BG341" i="5" s="1"/>
  <c r="CD1375" i="5"/>
  <c r="CD1376" i="5"/>
  <c r="CE1373" i="5" s="1"/>
  <c r="CD1374" i="5"/>
  <c r="BP984" i="5"/>
  <c r="CM651" i="5"/>
  <c r="AS427" i="5"/>
  <c r="AR432" i="5"/>
  <c r="CN473" i="5"/>
  <c r="BO969" i="5"/>
  <c r="BO966" i="5"/>
  <c r="AS837" i="5"/>
  <c r="AR842" i="5"/>
  <c r="CN75" i="5"/>
  <c r="CM75" i="5"/>
  <c r="CL75" i="5"/>
  <c r="CK75" i="5"/>
  <c r="CJ75" i="5"/>
  <c r="CI75" i="5"/>
  <c r="CH75" i="5"/>
  <c r="CG75" i="5"/>
  <c r="CF75" i="5"/>
  <c r="CE75" i="5"/>
  <c r="CD75" i="5"/>
  <c r="CC75" i="5"/>
  <c r="L934" i="5"/>
  <c r="P651" i="5"/>
  <c r="P1293" i="5"/>
  <c r="L2161" i="5"/>
  <c r="P653" i="5"/>
  <c r="CN80" i="5"/>
  <c r="CM80" i="5"/>
  <c r="CL80" i="5"/>
  <c r="CK80" i="5"/>
  <c r="CJ80" i="5"/>
  <c r="CI80" i="5"/>
  <c r="CH80" i="5"/>
  <c r="CG80" i="5"/>
  <c r="CF80" i="5"/>
  <c r="CE80" i="5"/>
  <c r="CD80" i="5"/>
  <c r="CC80" i="5"/>
  <c r="BE2001" i="5" a="1"/>
  <c r="P2097" i="5"/>
  <c r="L432" i="5"/>
  <c r="CJ2026" i="5" a="1"/>
  <c r="L856" i="5"/>
  <c r="M885" i="5"/>
  <c r="CJ1843" i="5" a="1"/>
  <c r="P1437" i="5"/>
  <c r="L2246" i="5"/>
  <c r="P496" i="5"/>
  <c r="P1388" i="5"/>
  <c r="P473" i="5"/>
  <c r="L842" i="5"/>
  <c r="N984" i="5"/>
  <c r="P1442" i="5"/>
  <c r="P398" i="5"/>
  <c r="P1278" i="5"/>
  <c r="L824" i="5"/>
  <c r="P556" i="5"/>
  <c r="P444" i="5"/>
  <c r="P390" i="5"/>
  <c r="AC1994" i="5" a="1"/>
  <c r="AC2008" i="5"/>
  <c r="AC2032" i="5"/>
  <c r="AC1990" i="5"/>
  <c r="AC2029" i="5"/>
  <c r="AC1142" i="5"/>
  <c r="AC1133" i="5"/>
  <c r="AC1136" i="5"/>
  <c r="P2180" i="5"/>
  <c r="P2215" i="5"/>
  <c r="L2195" i="5"/>
  <c r="P494" i="5"/>
  <c r="N994" i="5"/>
  <c r="P412" i="5"/>
  <c r="L666" i="5"/>
  <c r="AC1139" i="5"/>
  <c r="AC1160" i="5"/>
  <c r="P76" i="5" l="1"/>
  <c r="BZ1006" i="5"/>
  <c r="CA1002" i="5" s="1"/>
  <c r="AC1994" i="5"/>
  <c r="O981" i="5"/>
  <c r="P1438" i="5"/>
  <c r="CJ1843" i="5"/>
  <c r="CJ2026" i="5"/>
  <c r="BE2001" i="5"/>
  <c r="P655" i="5"/>
  <c r="M932" i="5"/>
  <c r="CA1008" i="5"/>
  <c r="CA1005" i="5"/>
  <c r="CL512" i="5"/>
  <c r="CL515" i="5" s="1"/>
  <c r="CK519" i="5"/>
  <c r="AD420" i="5"/>
  <c r="AE418" i="5"/>
  <c r="BG340" i="5"/>
  <c r="CE1375" i="5"/>
  <c r="CE1376" i="5"/>
  <c r="CF1373" i="5" s="1"/>
  <c r="CE1374" i="5"/>
  <c r="CD1388" i="5"/>
  <c r="CD1378" i="5"/>
  <c r="CA1004" i="5"/>
  <c r="BZ1011" i="5"/>
  <c r="BH334" i="5"/>
  <c r="CG1395" i="5"/>
  <c r="CG1397" i="5" s="1"/>
  <c r="CG1366" i="5"/>
  <c r="CG1386" i="5" s="1"/>
  <c r="CG1390" i="5" s="1"/>
  <c r="AR2199" i="5"/>
  <c r="AS662" i="5"/>
  <c r="CN2217" i="5"/>
  <c r="CH1368" i="5"/>
  <c r="CI1365" i="5" s="1"/>
  <c r="CH1362" i="5"/>
  <c r="CH1367" i="5"/>
  <c r="BO973" i="5"/>
  <c r="CG1387" i="5"/>
  <c r="CG1370" i="5"/>
  <c r="AR828" i="5"/>
  <c r="BZ1013" i="5"/>
  <c r="BO967" i="5"/>
  <c r="BP964" i="5" s="1"/>
  <c r="CC1382" i="5"/>
  <c r="CC1381" i="5"/>
  <c r="BW358" i="5"/>
  <c r="BW359" i="5" s="1"/>
  <c r="BV361" i="5"/>
  <c r="CM505" i="5"/>
  <c r="CM508" i="5" s="1"/>
  <c r="CM518" i="5" s="1"/>
  <c r="BQ981" i="5"/>
  <c r="BD2127" i="5"/>
  <c r="AR2247" i="5"/>
  <c r="CN1438" i="5"/>
  <c r="BD882" i="5"/>
  <c r="BD899" i="5"/>
  <c r="BD895" i="5"/>
  <c r="CJ950" i="5"/>
  <c r="CK947" i="5" s="1"/>
  <c r="CJ952" i="5"/>
  <c r="CJ1046" i="5"/>
  <c r="CK1042" i="5" s="1"/>
  <c r="CJ1048" i="5"/>
  <c r="CN2099" i="5"/>
  <c r="AY636" i="5"/>
  <c r="CJ1026" i="5"/>
  <c r="CK1022" i="5" s="1"/>
  <c r="CJ1028" i="5"/>
  <c r="AR2165" i="5"/>
  <c r="CM655" i="5"/>
  <c r="AS932" i="5"/>
  <c r="CC76" i="5"/>
  <c r="CD76" i="5"/>
  <c r="CE76" i="5"/>
  <c r="CF76" i="5"/>
  <c r="CG76" i="5"/>
  <c r="CH76" i="5"/>
  <c r="CI76" i="5"/>
  <c r="CJ76" i="5"/>
  <c r="CK76" i="5"/>
  <c r="CL76" i="5"/>
  <c r="CM76" i="5"/>
  <c r="CN76" i="5"/>
  <c r="P2217" i="5"/>
  <c r="P2099" i="5"/>
  <c r="CK1843" i="5" a="1"/>
  <c r="AS429" i="5"/>
  <c r="CK2026" i="5" a="1"/>
  <c r="AM1808" i="5" a="1"/>
  <c r="AS852" i="5"/>
  <c r="M882" i="5"/>
  <c r="BD2125" i="5" a="1"/>
  <c r="AS838" i="5"/>
  <c r="L2247" i="5"/>
  <c r="L828" i="5"/>
  <c r="AD1133" i="5"/>
  <c r="AD1136" i="5"/>
  <c r="AD1142" i="5"/>
  <c r="AD2008" i="5"/>
  <c r="AD1994" i="5" a="1"/>
  <c r="AD2032" i="5"/>
  <c r="AD1990" i="5"/>
  <c r="AD2029" i="5"/>
  <c r="P1382" i="5"/>
  <c r="P1381" i="5"/>
  <c r="L2165" i="5"/>
  <c r="M895" i="5"/>
  <c r="BL1980" i="5" a="1"/>
  <c r="L2199" i="5"/>
  <c r="M899" i="5"/>
  <c r="AD1139" i="5"/>
  <c r="AD1160" i="5"/>
  <c r="BL1980" i="5" l="1"/>
  <c r="AD1994" i="5"/>
  <c r="M2245" i="5"/>
  <c r="AS840" i="5"/>
  <c r="BD2125" i="5"/>
  <c r="AX853" i="5"/>
  <c r="AS854" i="5"/>
  <c r="AM1808" i="5"/>
  <c r="CK2026" i="5"/>
  <c r="AS430" i="5"/>
  <c r="CK1843" i="5"/>
  <c r="CH1395" i="5"/>
  <c r="CH1397" i="5" s="1"/>
  <c r="CH1366" i="5"/>
  <c r="CH1386" i="5" s="1"/>
  <c r="CH1390" i="5" s="1"/>
  <c r="CK1046" i="5"/>
  <c r="CL1042" i="5" s="1"/>
  <c r="CK1048" i="5"/>
  <c r="BX359" i="5"/>
  <c r="BX358" i="5"/>
  <c r="AS663" i="5"/>
  <c r="AF418" i="5"/>
  <c r="AE420" i="5"/>
  <c r="AS936" i="5"/>
  <c r="CM512" i="5"/>
  <c r="CM515" i="5" s="1"/>
  <c r="CL519" i="5"/>
  <c r="CK950" i="5"/>
  <c r="CL947" i="5" s="1"/>
  <c r="CK952" i="5"/>
  <c r="CA1013" i="5"/>
  <c r="AR2192" i="5"/>
  <c r="BD897" i="5"/>
  <c r="AR2158" i="5"/>
  <c r="CC1389" i="5"/>
  <c r="CC1396" i="5"/>
  <c r="BP969" i="5"/>
  <c r="BP966" i="5"/>
  <c r="BP967" i="5" s="1"/>
  <c r="AR821" i="5"/>
  <c r="BI330" i="5"/>
  <c r="BH335" i="5"/>
  <c r="BH337" i="5"/>
  <c r="BH338" i="5"/>
  <c r="BH341" i="5" s="1"/>
  <c r="CB1004" i="5"/>
  <c r="CA1011" i="5"/>
  <c r="AS2245" i="5"/>
  <c r="CA1006" i="5"/>
  <c r="CB1002" i="5" s="1"/>
  <c r="BE2124" i="5"/>
  <c r="BD2129" i="5"/>
  <c r="AY637" i="5"/>
  <c r="CH1387" i="5"/>
  <c r="CH1370" i="5"/>
  <c r="BD883" i="5"/>
  <c r="CK1026" i="5"/>
  <c r="CL1022" i="5" s="1"/>
  <c r="CK1028" i="5"/>
  <c r="BQ986" i="5"/>
  <c r="BQ983" i="5"/>
  <c r="CD1382" i="5"/>
  <c r="CD1396" i="5" s="1"/>
  <c r="CD1381" i="5"/>
  <c r="CD1389" i="5" s="1"/>
  <c r="CN505" i="5"/>
  <c r="CN508" i="5" s="1"/>
  <c r="CI1362" i="5"/>
  <c r="CI1368" i="5"/>
  <c r="CJ1365" i="5" s="1"/>
  <c r="CI1367" i="5"/>
  <c r="CF1375" i="5"/>
  <c r="CF1376" i="5"/>
  <c r="CG1373" i="5" s="1"/>
  <c r="CF1374" i="5"/>
  <c r="CE1388" i="5"/>
  <c r="CE1378" i="5"/>
  <c r="BW361" i="5"/>
  <c r="P1396" i="5"/>
  <c r="N966" i="5"/>
  <c r="BF2001" i="5" a="1"/>
  <c r="CL1843" i="5" a="1"/>
  <c r="N969" i="5"/>
  <c r="K418" i="5"/>
  <c r="CL2026" i="5" a="1"/>
  <c r="AE2029" i="5"/>
  <c r="AE1990" i="5"/>
  <c r="AE2008" i="5"/>
  <c r="AE2032" i="5"/>
  <c r="AE1994" i="5" a="1"/>
  <c r="AE1133" i="5"/>
  <c r="AE1136" i="5"/>
  <c r="AE1142" i="5"/>
  <c r="L821" i="5"/>
  <c r="M883" i="5"/>
  <c r="P508" i="5"/>
  <c r="L2192" i="5"/>
  <c r="N2124" i="5" a="1"/>
  <c r="L2158" i="5"/>
  <c r="M897" i="5"/>
  <c r="P1389" i="5"/>
  <c r="N967" i="5"/>
  <c r="AE1139" i="5"/>
  <c r="AE1160" i="5"/>
  <c r="O964" i="5" l="1"/>
  <c r="N894" i="5"/>
  <c r="N2124" i="5"/>
  <c r="P509" i="5"/>
  <c r="N881" i="5"/>
  <c r="AE1994" i="5"/>
  <c r="CL2026" i="5"/>
  <c r="CL1843" i="5"/>
  <c r="BF2001" i="5"/>
  <c r="BQ964" i="5"/>
  <c r="BE894" i="5"/>
  <c r="AR2159" i="5"/>
  <c r="AT427" i="5"/>
  <c r="AS432" i="5"/>
  <c r="BE2127" i="5"/>
  <c r="AR2203" i="5"/>
  <c r="AR2193" i="5"/>
  <c r="CN512" i="5"/>
  <c r="CN515" i="5" s="1"/>
  <c r="CM519" i="5"/>
  <c r="AM1809" i="5"/>
  <c r="AT851" i="5"/>
  <c r="AS856" i="5"/>
  <c r="BQ994" i="5"/>
  <c r="CL1046" i="5"/>
  <c r="CM1042" i="5" s="1"/>
  <c r="CL1048" i="5"/>
  <c r="BQ984" i="5"/>
  <c r="BR981" i="5" s="1"/>
  <c r="CL1026" i="5"/>
  <c r="CM1022" i="5" s="1"/>
  <c r="CL1028" i="5"/>
  <c r="BI334" i="5"/>
  <c r="AS933" i="5"/>
  <c r="CG1376" i="5"/>
  <c r="CH1373" i="5" s="1"/>
  <c r="CG1375" i="5"/>
  <c r="CG1374" i="5"/>
  <c r="BE881" i="5"/>
  <c r="BE885" i="5" s="1"/>
  <c r="AR822" i="5"/>
  <c r="AG418" i="5"/>
  <c r="AF420" i="5"/>
  <c r="AT837" i="5"/>
  <c r="AS842" i="5"/>
  <c r="CL950" i="5"/>
  <c r="CM947" i="5" s="1"/>
  <c r="CL952" i="5"/>
  <c r="BQ989" i="5"/>
  <c r="BH340" i="5"/>
  <c r="CF1388" i="5"/>
  <c r="CF1378" i="5"/>
  <c r="CI1387" i="5"/>
  <c r="CI1370" i="5"/>
  <c r="AT659" i="5"/>
  <c r="AS664" i="5"/>
  <c r="AS666" i="5"/>
  <c r="BY358" i="5"/>
  <c r="BY359" i="5" s="1"/>
  <c r="BY361" i="5" s="1"/>
  <c r="CB1008" i="5"/>
  <c r="CB1005" i="5"/>
  <c r="AS2249" i="5"/>
  <c r="CE1382" i="5"/>
  <c r="CE1396" i="5" s="1"/>
  <c r="CE1381" i="5"/>
  <c r="CE1389" i="5" s="1"/>
  <c r="CJ1362" i="5"/>
  <c r="CJ1368" i="5"/>
  <c r="CK1365" i="5" s="1"/>
  <c r="CJ1367" i="5"/>
  <c r="AY638" i="5"/>
  <c r="AZ633" i="5"/>
  <c r="CI1395" i="5"/>
  <c r="CI1397" i="5" s="1"/>
  <c r="CI1366" i="5"/>
  <c r="CI1386" i="5" s="1"/>
  <c r="CI1390" i="5" s="1"/>
  <c r="CN518" i="5"/>
  <c r="BP973" i="5"/>
  <c r="BX361" i="5"/>
  <c r="BE2125" i="5" a="1"/>
  <c r="L2203" i="5"/>
  <c r="L2193" i="5"/>
  <c r="P515" i="5"/>
  <c r="L822" i="5"/>
  <c r="CM2026" i="5" a="1"/>
  <c r="K420" i="5"/>
  <c r="AF1142" i="5"/>
  <c r="AF1136" i="5"/>
  <c r="AF1133" i="5"/>
  <c r="AF1990" i="5"/>
  <c r="K1990" i="5" s="1"/>
  <c r="AF1994" i="5" a="1"/>
  <c r="AF2029" i="5"/>
  <c r="AF2032" i="5"/>
  <c r="AF2008" i="5"/>
  <c r="CM1843" i="5" a="1"/>
  <c r="O1008" i="5"/>
  <c r="N973" i="5"/>
  <c r="O1005" i="5"/>
  <c r="L2159" i="5"/>
  <c r="BM1980" i="5" a="1"/>
  <c r="N2127" i="5"/>
  <c r="AF1139" i="5"/>
  <c r="K1139" i="5" s="1"/>
  <c r="AF1160" i="5"/>
  <c r="K1160" i="5" s="1"/>
  <c r="BM1980" i="5" l="1"/>
  <c r="M2156" i="5"/>
  <c r="CM1843" i="5"/>
  <c r="AF1994" i="5"/>
  <c r="CM2026" i="5"/>
  <c r="M818" i="5"/>
  <c r="P516" i="5"/>
  <c r="M2190" i="5"/>
  <c r="BE2125" i="5"/>
  <c r="BF2124" i="5"/>
  <c r="BE2129" i="5"/>
  <c r="BJ330" i="5"/>
  <c r="BI335" i="5"/>
  <c r="BI337" i="5"/>
  <c r="BI338" i="5"/>
  <c r="BI341" i="5" s="1"/>
  <c r="CM1026" i="5"/>
  <c r="CN1022" i="5" s="1"/>
  <c r="CM1028" i="5"/>
  <c r="BQ992" i="5"/>
  <c r="BR986" i="5"/>
  <c r="BR989" i="5" s="1"/>
  <c r="BR983" i="5"/>
  <c r="AS2156" i="5"/>
  <c r="CB1013" i="5"/>
  <c r="BE899" i="5"/>
  <c r="BE895" i="5"/>
  <c r="AS934" i="5"/>
  <c r="AT932" i="5" s="1"/>
  <c r="AS2246" i="5"/>
  <c r="CC1004" i="5"/>
  <c r="CB1011" i="5"/>
  <c r="CM950" i="5"/>
  <c r="CN947" i="5" s="1"/>
  <c r="CM952" i="5"/>
  <c r="CM1046" i="5"/>
  <c r="CN1042" i="5" s="1"/>
  <c r="CM1048" i="5"/>
  <c r="BQ969" i="5"/>
  <c r="BQ966" i="5"/>
  <c r="BQ967" i="5" s="1"/>
  <c r="BR964" i="5" s="1"/>
  <c r="CB1006" i="5"/>
  <c r="CF1382" i="5"/>
  <c r="CF1396" i="5" s="1"/>
  <c r="AZ636" i="5"/>
  <c r="BZ358" i="5"/>
  <c r="AH418" i="5"/>
  <c r="AG420" i="5"/>
  <c r="AM1810" i="5"/>
  <c r="AN1806" i="5"/>
  <c r="AS818" i="5"/>
  <c r="CJ1387" i="5"/>
  <c r="CJ1370" i="5"/>
  <c r="BE882" i="5"/>
  <c r="CN519" i="5"/>
  <c r="CK1368" i="5"/>
  <c r="CL1365" i="5" s="1"/>
  <c r="CK1367" i="5"/>
  <c r="CK1362" i="5"/>
  <c r="AT662" i="5"/>
  <c r="AS2190" i="5"/>
  <c r="CG1388" i="5"/>
  <c r="CG1378" i="5"/>
  <c r="CJ1395" i="5"/>
  <c r="CJ1397" i="5" s="1"/>
  <c r="CJ1366" i="5"/>
  <c r="CJ1386" i="5" s="1"/>
  <c r="CJ1390" i="5" s="1"/>
  <c r="CH1376" i="5"/>
  <c r="CI1373" i="5" s="1"/>
  <c r="CH1375" i="5"/>
  <c r="CH1374" i="5"/>
  <c r="O1011" i="5"/>
  <c r="CN1843" i="5" a="1"/>
  <c r="AT429" i="5"/>
  <c r="K1994" i="5"/>
  <c r="CN2026" i="5" a="1"/>
  <c r="AG1136" i="5"/>
  <c r="L1136" i="5" s="1"/>
  <c r="AG1133" i="5"/>
  <c r="AG1142" i="5"/>
  <c r="L1142" i="5" s="1"/>
  <c r="AG1990" i="5"/>
  <c r="AG2029" i="5"/>
  <c r="L2029" i="5" s="1"/>
  <c r="AG2032" i="5"/>
  <c r="L2032" i="5" s="1"/>
  <c r="AG1994" i="5" a="1"/>
  <c r="AG2008" i="5"/>
  <c r="L2008" i="5" s="1"/>
  <c r="O1006" i="5"/>
  <c r="N2125" i="5"/>
  <c r="BG2001" i="5" a="1"/>
  <c r="O1013" i="5"/>
  <c r="N2129" i="5"/>
  <c r="AT838" i="5"/>
  <c r="AT852" i="5"/>
  <c r="AG1139" i="5"/>
  <c r="AG1160" i="5"/>
  <c r="L1133" i="5"/>
  <c r="CF1381" i="5" l="1"/>
  <c r="CF1389" i="5" s="1"/>
  <c r="AY853" i="5"/>
  <c r="AT854" i="5"/>
  <c r="AT840" i="5"/>
  <c r="BG2001" i="5"/>
  <c r="P1002" i="5"/>
  <c r="AG1994" i="5"/>
  <c r="CN2026" i="5"/>
  <c r="AT430" i="5"/>
  <c r="CN1843" i="5"/>
  <c r="AS2247" i="5"/>
  <c r="AT2245" i="5" s="1"/>
  <c r="BI340" i="5"/>
  <c r="BE883" i="5"/>
  <c r="BF881" i="5" s="1"/>
  <c r="BF885" i="5" s="1"/>
  <c r="BE897" i="5"/>
  <c r="BF894" i="5" s="1"/>
  <c r="BJ334" i="5"/>
  <c r="AS2161" i="5"/>
  <c r="BF2127" i="5"/>
  <c r="BR994" i="5"/>
  <c r="CH1388" i="5"/>
  <c r="CH1378" i="5"/>
  <c r="CI1376" i="5"/>
  <c r="CJ1373" i="5" s="1"/>
  <c r="CI1375" i="5"/>
  <c r="CI1374" i="5"/>
  <c r="AS824" i="5"/>
  <c r="CG1382" i="5"/>
  <c r="CG1396" i="5" s="1"/>
  <c r="BQ973" i="5"/>
  <c r="CC1002" i="5"/>
  <c r="BR984" i="5"/>
  <c r="BS981" i="5" s="1"/>
  <c r="BR992" i="5"/>
  <c r="BS992" i="5"/>
  <c r="CL1368" i="5"/>
  <c r="CM1365" i="5" s="1"/>
  <c r="CL1367" i="5"/>
  <c r="CL1362" i="5"/>
  <c r="AI418" i="5"/>
  <c r="AH420" i="5"/>
  <c r="BR969" i="5"/>
  <c r="BR966" i="5"/>
  <c r="AS2195" i="5"/>
  <c r="CN1046" i="5"/>
  <c r="CN1048" i="5"/>
  <c r="AT663" i="5"/>
  <c r="BZ359" i="5"/>
  <c r="CK1395" i="5"/>
  <c r="CK1397" i="5" s="1"/>
  <c r="CK1366" i="5"/>
  <c r="CK1386" i="5" s="1"/>
  <c r="CK1390" i="5" s="1"/>
  <c r="CN950" i="5"/>
  <c r="CN952" i="5"/>
  <c r="AT936" i="5"/>
  <c r="CK1387" i="5"/>
  <c r="CK1370" i="5"/>
  <c r="AZ637" i="5"/>
  <c r="CN1028" i="5"/>
  <c r="CN1026" i="5"/>
  <c r="P1046" i="5"/>
  <c r="P1048" i="5"/>
  <c r="BF2125" i="5" a="1"/>
  <c r="P2026" i="5"/>
  <c r="P950" i="5"/>
  <c r="P952" i="5"/>
  <c r="P1843" i="5"/>
  <c r="AH1990" i="5"/>
  <c r="AH1994" i="5" a="1"/>
  <c r="AH2029" i="5"/>
  <c r="AH2032" i="5"/>
  <c r="AH2008" i="5"/>
  <c r="AH1136" i="5"/>
  <c r="AH1133" i="5"/>
  <c r="AH1142" i="5"/>
  <c r="AH1139" i="5"/>
  <c r="AH1160" i="5"/>
  <c r="AN1808" i="5" a="1"/>
  <c r="P1028" i="5"/>
  <c r="P1026" i="5"/>
  <c r="BN1980" i="5" a="1"/>
  <c r="BN1980" i="5" l="1"/>
  <c r="AN1808" i="5"/>
  <c r="AH1994" i="5"/>
  <c r="BF2125" i="5"/>
  <c r="AS2199" i="5"/>
  <c r="AS2192" i="5" s="1"/>
  <c r="BK330" i="5"/>
  <c r="BJ335" i="5"/>
  <c r="BJ337" i="5"/>
  <c r="BJ338" i="5"/>
  <c r="BJ341" i="5" s="1"/>
  <c r="BR973" i="5"/>
  <c r="CG1381" i="5"/>
  <c r="CG1389" i="5" s="1"/>
  <c r="BF899" i="5"/>
  <c r="BF895" i="5"/>
  <c r="AZ638" i="5"/>
  <c r="BA633" i="5"/>
  <c r="BF882" i="5"/>
  <c r="BR967" i="5"/>
  <c r="BS964" i="5" s="1"/>
  <c r="AS828" i="5"/>
  <c r="AS821" i="5" s="1"/>
  <c r="AT933" i="5"/>
  <c r="AJ418" i="5"/>
  <c r="AI420" i="5"/>
  <c r="AT2249" i="5"/>
  <c r="CL1395" i="5"/>
  <c r="CL1397" i="5" s="1"/>
  <c r="CL1366" i="5"/>
  <c r="CL1386" i="5" s="1"/>
  <c r="CL1390" i="5" s="1"/>
  <c r="CL1387" i="5"/>
  <c r="CL1370" i="5"/>
  <c r="CI1388" i="5"/>
  <c r="CI1378" i="5"/>
  <c r="AU427" i="5"/>
  <c r="AT432" i="5"/>
  <c r="CM1362" i="5"/>
  <c r="CM1367" i="5"/>
  <c r="CM1368" i="5"/>
  <c r="CN1365" i="5" s="1"/>
  <c r="CJ1376" i="5"/>
  <c r="CK1373" i="5" s="1"/>
  <c r="CJ1375" i="5"/>
  <c r="CJ1374" i="5"/>
  <c r="CH1382" i="5"/>
  <c r="CH1396" i="5" s="1"/>
  <c r="CA358" i="5"/>
  <c r="CA359" i="5" s="1"/>
  <c r="CA361" i="5" s="1"/>
  <c r="BZ361" i="5"/>
  <c r="AU659" i="5"/>
  <c r="AT664" i="5"/>
  <c r="AT666" i="5"/>
  <c r="BS986" i="5"/>
  <c r="BS983" i="5"/>
  <c r="AT842" i="5"/>
  <c r="AU837" i="5"/>
  <c r="CC1008" i="5"/>
  <c r="CC1005" i="5"/>
  <c r="BG2124" i="5"/>
  <c r="BF2129" i="5"/>
  <c r="AU851" i="5"/>
  <c r="AT856" i="5"/>
  <c r="AS2165" i="5"/>
  <c r="AS2158" i="5" s="1"/>
  <c r="AI1142" i="5"/>
  <c r="AI1136" i="5"/>
  <c r="AI1133" i="5"/>
  <c r="AI1139" i="5" s="1"/>
  <c r="AI1160" i="5"/>
  <c r="AI1994" i="5" a="1"/>
  <c r="AI2029" i="5"/>
  <c r="AI1990" i="5"/>
  <c r="AI2008" i="5"/>
  <c r="AI2032" i="5"/>
  <c r="BH2001" i="5" a="1"/>
  <c r="BH2001" i="5" l="1"/>
  <c r="AI1994" i="5"/>
  <c r="CK1375" i="5"/>
  <c r="CK1376" i="5"/>
  <c r="CL1373" i="5" s="1"/>
  <c r="CK1374" i="5"/>
  <c r="BK334" i="5"/>
  <c r="BS994" i="5"/>
  <c r="CN1367" i="5"/>
  <c r="CN1368" i="5"/>
  <c r="CN1362" i="5"/>
  <c r="AS2203" i="5"/>
  <c r="AS2193" i="5"/>
  <c r="AT2190" i="5" s="1"/>
  <c r="AT934" i="5"/>
  <c r="AU932" i="5" s="1"/>
  <c r="BS984" i="5"/>
  <c r="BT981" i="5" s="1"/>
  <c r="AS822" i="5"/>
  <c r="AT818" i="5" s="1"/>
  <c r="CM1395" i="5"/>
  <c r="CM1397" i="5" s="1"/>
  <c r="CM1366" i="5"/>
  <c r="CM1386" i="5" s="1"/>
  <c r="CM1390" i="5" s="1"/>
  <c r="AN1809" i="5"/>
  <c r="AS2159" i="5"/>
  <c r="AT2156" i="5" s="1"/>
  <c r="AU662" i="5"/>
  <c r="BF883" i="5"/>
  <c r="BG881" i="5" s="1"/>
  <c r="BG885" i="5" s="1"/>
  <c r="BA637" i="5"/>
  <c r="BA636" i="5"/>
  <c r="CI1382" i="5"/>
  <c r="CI1396" i="5" s="1"/>
  <c r="BF897" i="5"/>
  <c r="BG894" i="5" s="1"/>
  <c r="BG2127" i="5"/>
  <c r="CB358" i="5"/>
  <c r="CB359" i="5" s="1"/>
  <c r="CB361" i="5" s="1"/>
  <c r="CC1013" i="5"/>
  <c r="CD1004" i="5"/>
  <c r="CC1011" i="5"/>
  <c r="CH1381" i="5"/>
  <c r="CH1389" i="5" s="1"/>
  <c r="CC1006" i="5"/>
  <c r="CD1002" i="5" s="1"/>
  <c r="AT2246" i="5"/>
  <c r="BJ340" i="5"/>
  <c r="CJ1388" i="5"/>
  <c r="CJ1378" i="5"/>
  <c r="AK418" i="5"/>
  <c r="AJ420" i="5"/>
  <c r="CM1387" i="5"/>
  <c r="CM1370" i="5"/>
  <c r="BS969" i="5"/>
  <c r="BS966" i="5"/>
  <c r="AU838" i="5"/>
  <c r="AJ1990" i="5"/>
  <c r="AJ1994" i="5" a="1"/>
  <c r="AJ2029" i="5"/>
  <c r="AJ2008" i="5"/>
  <c r="AJ2032" i="5"/>
  <c r="AJ1142" i="5"/>
  <c r="AJ1136" i="5"/>
  <c r="AJ1133" i="5"/>
  <c r="P1368" i="5"/>
  <c r="BG2125" i="5" a="1"/>
  <c r="O359" i="5"/>
  <c r="O361" i="5"/>
  <c r="O358" i="5"/>
  <c r="AU429" i="5"/>
  <c r="BO1980" i="5" a="1"/>
  <c r="AU852" i="5"/>
  <c r="AJ1139" i="5"/>
  <c r="AJ1160" i="5"/>
  <c r="CI1381" i="5" l="1"/>
  <c r="CI1389" i="5" s="1"/>
  <c r="AZ853" i="5"/>
  <c r="AU854" i="5"/>
  <c r="BO1980" i="5"/>
  <c r="AU430" i="5"/>
  <c r="BG2125" i="5"/>
  <c r="AJ1994" i="5"/>
  <c r="AU840" i="5"/>
  <c r="AT2195" i="5"/>
  <c r="CD1008" i="5"/>
  <c r="CD1005" i="5"/>
  <c r="CD1006" i="5" s="1"/>
  <c r="CE1002" i="5" s="1"/>
  <c r="CN1395" i="5"/>
  <c r="CN1397" i="5" s="1"/>
  <c r="CN1366" i="5"/>
  <c r="CN1386" i="5" s="1"/>
  <c r="CN1390" i="5" s="1"/>
  <c r="CN1387" i="5"/>
  <c r="CN1370" i="5"/>
  <c r="BS973" i="5"/>
  <c r="BG882" i="5"/>
  <c r="AT2247" i="5"/>
  <c r="AU2245" i="5" s="1"/>
  <c r="AU663" i="5"/>
  <c r="BL330" i="5"/>
  <c r="BK335" i="5"/>
  <c r="BK337" i="5"/>
  <c r="BK338" i="5"/>
  <c r="BK341" i="5" s="1"/>
  <c r="AT2161" i="5"/>
  <c r="CL1375" i="5"/>
  <c r="CL1376" i="5"/>
  <c r="CM1373" i="5" s="1"/>
  <c r="CL1374" i="5"/>
  <c r="CC358" i="5"/>
  <c r="CC359" i="5" s="1"/>
  <c r="AN1810" i="5"/>
  <c r="AO1806" i="5"/>
  <c r="CK1388" i="5"/>
  <c r="CK1378" i="5"/>
  <c r="BH2124" i="5"/>
  <c r="BG2129" i="5"/>
  <c r="AU936" i="5"/>
  <c r="AL418" i="5"/>
  <c r="AK420" i="5"/>
  <c r="BA638" i="5"/>
  <c r="BB633" i="5"/>
  <c r="BS967" i="5"/>
  <c r="BT964" i="5" s="1"/>
  <c r="CJ1382" i="5"/>
  <c r="CJ1396" i="5" s="1"/>
  <c r="BG899" i="5"/>
  <c r="BG895" i="5"/>
  <c r="AT824" i="5"/>
  <c r="BT986" i="5"/>
  <c r="BT983" i="5"/>
  <c r="AK1133" i="5"/>
  <c r="AK1136" i="5"/>
  <c r="AK1142" i="5"/>
  <c r="AK1139" i="5"/>
  <c r="AK1990" i="5"/>
  <c r="AK1994" i="5" a="1"/>
  <c r="AK2029" i="5"/>
  <c r="AK2008" i="5"/>
  <c r="AK2032" i="5"/>
  <c r="BI2001" i="5" a="1"/>
  <c r="AK1160" i="5"/>
  <c r="BI2001" i="5" l="1"/>
  <c r="AK1994" i="5"/>
  <c r="CD358" i="5"/>
  <c r="CC361" i="5"/>
  <c r="CE1008" i="5"/>
  <c r="CE1005" i="5"/>
  <c r="CM1375" i="5"/>
  <c r="CM1376" i="5"/>
  <c r="CN1373" i="5" s="1"/>
  <c r="CM1374" i="5"/>
  <c r="BT994" i="5"/>
  <c r="CD1013" i="5"/>
  <c r="CD1011" i="5"/>
  <c r="CE1004" i="5"/>
  <c r="AU933" i="5"/>
  <c r="AT2199" i="5"/>
  <c r="AT2192" i="5" s="1"/>
  <c r="BK340" i="5"/>
  <c r="BH2127" i="5"/>
  <c r="AT828" i="5"/>
  <c r="AT821" i="5" s="1"/>
  <c r="BL334" i="5"/>
  <c r="BT969" i="5"/>
  <c r="BT966" i="5"/>
  <c r="BB636" i="5"/>
  <c r="BB637" i="5" s="1"/>
  <c r="AT2165" i="5"/>
  <c r="AT2158" i="5" s="1"/>
  <c r="BT989" i="5"/>
  <c r="CK1382" i="5"/>
  <c r="CK1396" i="5" s="1"/>
  <c r="AV427" i="5"/>
  <c r="AU432" i="5"/>
  <c r="AM418" i="5"/>
  <c r="AL420" i="5"/>
  <c r="AU842" i="5"/>
  <c r="AV837" i="5"/>
  <c r="BT984" i="5"/>
  <c r="BU981" i="5" s="1"/>
  <c r="AV659" i="5"/>
  <c r="AU664" i="5"/>
  <c r="AU666" i="5"/>
  <c r="BG897" i="5"/>
  <c r="BH894" i="5" s="1"/>
  <c r="AU2249" i="5"/>
  <c r="BG883" i="5"/>
  <c r="BH881" i="5" s="1"/>
  <c r="BH885" i="5" s="1"/>
  <c r="AV851" i="5"/>
  <c r="AU856" i="5"/>
  <c r="CL1388" i="5"/>
  <c r="CL1378" i="5"/>
  <c r="CJ1381" i="5"/>
  <c r="CJ1389" i="5" s="1"/>
  <c r="BP1980" i="5" a="1"/>
  <c r="BH2125" i="5" a="1"/>
  <c r="AO1808" i="5" a="1"/>
  <c r="AL1994" i="5" a="1"/>
  <c r="AL1990" i="5"/>
  <c r="AL2008" i="5"/>
  <c r="AL2029" i="5"/>
  <c r="AL2032" i="5"/>
  <c r="AL1136" i="5"/>
  <c r="AL1142" i="5"/>
  <c r="AL1133" i="5"/>
  <c r="AL1139" i="5" s="1"/>
  <c r="AL1160" i="5"/>
  <c r="AL1994" i="5" l="1"/>
  <c r="AO1808" i="5"/>
  <c r="BH2125" i="5"/>
  <c r="BP1980" i="5"/>
  <c r="BB638" i="5"/>
  <c r="BC633" i="5"/>
  <c r="AT2159" i="5"/>
  <c r="AU2156" i="5" s="1"/>
  <c r="BH895" i="5"/>
  <c r="BH899" i="5"/>
  <c r="BT973" i="5"/>
  <c r="AV662" i="5"/>
  <c r="CN1376" i="5"/>
  <c r="CN1375" i="5"/>
  <c r="CN1374" i="5"/>
  <c r="CM1388" i="5"/>
  <c r="CM1378" i="5"/>
  <c r="CE1013" i="5"/>
  <c r="AU2246" i="5"/>
  <c r="CE1011" i="5"/>
  <c r="CF1004" i="5"/>
  <c r="BT967" i="5"/>
  <c r="BU964" i="5" s="1"/>
  <c r="BM330" i="5"/>
  <c r="BL335" i="5"/>
  <c r="BL337" i="5"/>
  <c r="BL338" i="5"/>
  <c r="BL341" i="5" s="1"/>
  <c r="BI2124" i="5"/>
  <c r="BH2129" i="5"/>
  <c r="CE1006" i="5"/>
  <c r="CF1002" i="5" s="1"/>
  <c r="CL1382" i="5"/>
  <c r="CL1396" i="5" s="1"/>
  <c r="AT2203" i="5"/>
  <c r="AT2193" i="5"/>
  <c r="AU2190" i="5" s="1"/>
  <c r="CD359" i="5"/>
  <c r="BT992" i="5"/>
  <c r="AT822" i="5"/>
  <c r="AU818" i="5" s="1"/>
  <c r="BH882" i="5"/>
  <c r="AU934" i="5"/>
  <c r="AV932" i="5" s="1"/>
  <c r="BU986" i="5"/>
  <c r="BU989" i="5" s="1"/>
  <c r="BU983" i="5"/>
  <c r="AN418" i="5"/>
  <c r="AM420" i="5"/>
  <c r="CK1381" i="5"/>
  <c r="CK1389" i="5" s="1"/>
  <c r="AV429" i="5"/>
  <c r="N1980" i="5"/>
  <c r="BJ2001" i="5" a="1"/>
  <c r="AV838" i="5"/>
  <c r="P1376" i="5"/>
  <c r="AV852" i="5"/>
  <c r="AM1142" i="5"/>
  <c r="AM1136" i="5"/>
  <c r="AM1133" i="5"/>
  <c r="AM1139" i="5" s="1"/>
  <c r="AM1160" i="5"/>
  <c r="AM1990" i="5"/>
  <c r="AM2008" i="5"/>
  <c r="AM1994" i="5" a="1"/>
  <c r="AM2029" i="5"/>
  <c r="AM2032" i="5"/>
  <c r="AM1994" i="5" l="1"/>
  <c r="BA853" i="5"/>
  <c r="AV854" i="5"/>
  <c r="AV840" i="5"/>
  <c r="BJ2001" i="5"/>
  <c r="AV430" i="5"/>
  <c r="AO418" i="5"/>
  <c r="AN420" i="5"/>
  <c r="CN1388" i="5"/>
  <c r="CN1378" i="5"/>
  <c r="BU994" i="5"/>
  <c r="BI2127" i="5"/>
  <c r="CF1008" i="5"/>
  <c r="CF1005" i="5"/>
  <c r="CF1006" i="5" s="1"/>
  <c r="CG1002" i="5" s="1"/>
  <c r="AV663" i="5"/>
  <c r="BU984" i="5"/>
  <c r="BV981" i="5" s="1"/>
  <c r="AV936" i="5"/>
  <c r="BH883" i="5"/>
  <c r="BI881" i="5" s="1"/>
  <c r="BI885" i="5" s="1"/>
  <c r="BL340" i="5"/>
  <c r="AU824" i="5"/>
  <c r="BH897" i="5"/>
  <c r="BI894" i="5" s="1"/>
  <c r="BU992" i="5"/>
  <c r="BV992" i="5"/>
  <c r="BM334" i="5"/>
  <c r="AU2161" i="5"/>
  <c r="BU969" i="5"/>
  <c r="BU966" i="5"/>
  <c r="BU967" i="5" s="1"/>
  <c r="BV964" i="5" s="1"/>
  <c r="BC637" i="5"/>
  <c r="BC636" i="5"/>
  <c r="CE358" i="5"/>
  <c r="CD361" i="5"/>
  <c r="AU2195" i="5"/>
  <c r="AU2247" i="5"/>
  <c r="AV2245" i="5" s="1"/>
  <c r="AO1809" i="5"/>
  <c r="CL1381" i="5"/>
  <c r="CL1389" i="5" s="1"/>
  <c r="CM1382" i="5"/>
  <c r="CM1396" i="5" s="1"/>
  <c r="AN1990" i="5"/>
  <c r="AN2008" i="5"/>
  <c r="AN1994" i="5" a="1"/>
  <c r="AN2029" i="5"/>
  <c r="AN2032" i="5"/>
  <c r="AN1136" i="5"/>
  <c r="AN1142" i="5"/>
  <c r="AN1133" i="5"/>
  <c r="BQ1980" i="5" a="1"/>
  <c r="BI2125" i="5" a="1"/>
  <c r="AN1139" i="5"/>
  <c r="AN1160" i="5"/>
  <c r="BI2125" i="5" l="1"/>
  <c r="BQ1980" i="5"/>
  <c r="AN1994" i="5"/>
  <c r="CG1008" i="5"/>
  <c r="CG1005" i="5"/>
  <c r="CM1381" i="5"/>
  <c r="CM1389" i="5" s="1"/>
  <c r="AU2165" i="5"/>
  <c r="AU2158" i="5" s="1"/>
  <c r="CF1011" i="5"/>
  <c r="CG1004" i="5"/>
  <c r="CG1006" i="5" s="1"/>
  <c r="CH1002" i="5" s="1"/>
  <c r="CF1013" i="5"/>
  <c r="AO1810" i="5"/>
  <c r="AP1806" i="5"/>
  <c r="BN330" i="5"/>
  <c r="BM335" i="5"/>
  <c r="BM337" i="5"/>
  <c r="BM338" i="5"/>
  <c r="BM341" i="5" s="1"/>
  <c r="BJ2124" i="5"/>
  <c r="BI2129" i="5"/>
  <c r="AV2249" i="5"/>
  <c r="AU2199" i="5"/>
  <c r="AU2192" i="5" s="1"/>
  <c r="BI899" i="5"/>
  <c r="BI895" i="5"/>
  <c r="CN1382" i="5"/>
  <c r="CN1396" i="5" s="1"/>
  <c r="CN1381" i="5"/>
  <c r="CN1389" i="5" s="1"/>
  <c r="AU828" i="5"/>
  <c r="AU821" i="5" s="1"/>
  <c r="AP418" i="5"/>
  <c r="AO420" i="5"/>
  <c r="CE359" i="5"/>
  <c r="BI882" i="5"/>
  <c r="BV969" i="5"/>
  <c r="BV966" i="5"/>
  <c r="AW427" i="5"/>
  <c r="AV432" i="5"/>
  <c r="AV933" i="5"/>
  <c r="AV842" i="5"/>
  <c r="AW837" i="5"/>
  <c r="BC638" i="5"/>
  <c r="BD633" i="5"/>
  <c r="AW851" i="5"/>
  <c r="AV856" i="5"/>
  <c r="BU973" i="5"/>
  <c r="BV986" i="5"/>
  <c r="BV983" i="5"/>
  <c r="BV984" i="5" s="1"/>
  <c r="BW981" i="5" s="1"/>
  <c r="AW659" i="5"/>
  <c r="AV664" i="5"/>
  <c r="AV666" i="5"/>
  <c r="BK2001" i="5" a="1"/>
  <c r="AO1136" i="5"/>
  <c r="AO1142" i="5"/>
  <c r="AO1133" i="5"/>
  <c r="AO1990" i="5"/>
  <c r="AO2008" i="5"/>
  <c r="AO1994" i="5" a="1"/>
  <c r="AO2029" i="5"/>
  <c r="AO2032" i="5"/>
  <c r="AO1139" i="5"/>
  <c r="AO1160" i="5"/>
  <c r="AO1994" i="5" l="1"/>
  <c r="BK2001" i="5"/>
  <c r="CH1008" i="5"/>
  <c r="CH1005" i="5"/>
  <c r="BI883" i="5"/>
  <c r="BJ881" i="5" s="1"/>
  <c r="BJ885" i="5" s="1"/>
  <c r="BM340" i="5"/>
  <c r="BN334" i="5"/>
  <c r="AQ418" i="5"/>
  <c r="AP420" i="5"/>
  <c r="CF358" i="5"/>
  <c r="CF359" i="5" s="1"/>
  <c r="CF361" i="5" s="1"/>
  <c r="CE361" i="5"/>
  <c r="BD636" i="5"/>
  <c r="BI897" i="5"/>
  <c r="BJ894" i="5" s="1"/>
  <c r="AU822" i="5"/>
  <c r="AV818" i="5" s="1"/>
  <c r="AV934" i="5"/>
  <c r="AW932" i="5" s="1"/>
  <c r="AU2159" i="5"/>
  <c r="AV2156" i="5" s="1"/>
  <c r="BW986" i="5"/>
  <c r="BW983" i="5"/>
  <c r="CG1013" i="5"/>
  <c r="CG1011" i="5"/>
  <c r="CH1004" i="5"/>
  <c r="CH1006" i="5" s="1"/>
  <c r="CI1002" i="5" s="1"/>
  <c r="AU2203" i="5"/>
  <c r="AU2193" i="5"/>
  <c r="AV2190" i="5" s="1"/>
  <c r="BV973" i="5"/>
  <c r="AW662" i="5"/>
  <c r="AV2246" i="5"/>
  <c r="BV994" i="5"/>
  <c r="BV967" i="5"/>
  <c r="BW964" i="5" s="1"/>
  <c r="BJ2127" i="5"/>
  <c r="AW852" i="5"/>
  <c r="AW429" i="5"/>
  <c r="M636" i="5"/>
  <c r="AW838" i="5"/>
  <c r="BR1980" i="5" a="1"/>
  <c r="AP1994" i="5" a="1"/>
  <c r="AP1990" i="5"/>
  <c r="AP2008" i="5"/>
  <c r="AP2029" i="5"/>
  <c r="AP2032" i="5"/>
  <c r="AP1136" i="5"/>
  <c r="AP1142" i="5"/>
  <c r="AP1133" i="5"/>
  <c r="AP1139" i="5" s="1"/>
  <c r="AP1160" i="5"/>
  <c r="AP1808" i="5" a="1"/>
  <c r="BJ2125" i="5" a="1"/>
  <c r="BJ2125" i="5" l="1"/>
  <c r="AP1808" i="5"/>
  <c r="AP1994" i="5"/>
  <c r="BR1980" i="5"/>
  <c r="AW840" i="5"/>
  <c r="AW430" i="5"/>
  <c r="BB853" i="5"/>
  <c r="AW854" i="5"/>
  <c r="CI1008" i="5"/>
  <c r="CI1005" i="5"/>
  <c r="BW989" i="5"/>
  <c r="BW969" i="5"/>
  <c r="BW966" i="5"/>
  <c r="AV2161" i="5"/>
  <c r="AR418" i="5"/>
  <c r="AQ420" i="5"/>
  <c r="CG358" i="5"/>
  <c r="AW936" i="5"/>
  <c r="BO330" i="5"/>
  <c r="BN335" i="5"/>
  <c r="BN337" i="5"/>
  <c r="BN338" i="5"/>
  <c r="BN341" i="5" s="1"/>
  <c r="BK2124" i="5"/>
  <c r="BJ2129" i="5"/>
  <c r="AV2247" i="5"/>
  <c r="AW2245" i="5" s="1"/>
  <c r="AW663" i="5"/>
  <c r="BW994" i="5"/>
  <c r="BW984" i="5"/>
  <c r="BX981" i="5" s="1"/>
  <c r="AV824" i="5"/>
  <c r="BJ895" i="5"/>
  <c r="BJ899" i="5"/>
  <c r="CH1013" i="5"/>
  <c r="BJ882" i="5"/>
  <c r="BD637" i="5"/>
  <c r="AV2195" i="5"/>
  <c r="CH1011" i="5"/>
  <c r="CI1004" i="5"/>
  <c r="L418" i="5"/>
  <c r="AQ1133" i="5"/>
  <c r="AQ1136" i="5"/>
  <c r="AQ1142" i="5"/>
  <c r="AQ1139" i="5"/>
  <c r="AQ1994" i="5" a="1"/>
  <c r="AQ1990" i="5"/>
  <c r="AQ2008" i="5"/>
  <c r="AQ2029" i="5"/>
  <c r="AQ2032" i="5"/>
  <c r="M637" i="5"/>
  <c r="BL2001" i="5" a="1"/>
  <c r="AQ1160" i="5"/>
  <c r="CI1006" i="5" l="1"/>
  <c r="CJ1002" i="5" s="1"/>
  <c r="BL2001" i="5"/>
  <c r="M638" i="5"/>
  <c r="N633" i="5"/>
  <c r="AQ1994" i="5"/>
  <c r="CJ1008" i="5"/>
  <c r="CJ1005" i="5"/>
  <c r="AW2249" i="5"/>
  <c r="AV2165" i="5"/>
  <c r="AV2158" i="5" s="1"/>
  <c r="BW973" i="5"/>
  <c r="BK2127" i="5"/>
  <c r="BW967" i="5"/>
  <c r="BX964" i="5" s="1"/>
  <c r="AV2199" i="5"/>
  <c r="AV2192" i="5" s="1"/>
  <c r="BW992" i="5"/>
  <c r="BN340" i="5"/>
  <c r="CI1013" i="5"/>
  <c r="BD638" i="5"/>
  <c r="BE633" i="5"/>
  <c r="CI1011" i="5"/>
  <c r="CJ1004" i="5"/>
  <c r="BJ883" i="5"/>
  <c r="BK881" i="5" s="1"/>
  <c r="BK885" i="5" s="1"/>
  <c r="BO334" i="5"/>
  <c r="AW933" i="5"/>
  <c r="AX851" i="5"/>
  <c r="AW856" i="5"/>
  <c r="BJ897" i="5"/>
  <c r="BK894" i="5" s="1"/>
  <c r="AX427" i="5"/>
  <c r="AW432" i="5"/>
  <c r="AV828" i="5"/>
  <c r="AV821" i="5" s="1"/>
  <c r="AW842" i="5"/>
  <c r="AX837" i="5"/>
  <c r="CG359" i="5"/>
  <c r="BX986" i="5"/>
  <c r="BX989" i="5" s="1"/>
  <c r="BX983" i="5"/>
  <c r="BX984" i="5" s="1"/>
  <c r="BY981" i="5" s="1"/>
  <c r="AR420" i="5"/>
  <c r="AS418" i="5"/>
  <c r="AP1809" i="5"/>
  <c r="AW664" i="5"/>
  <c r="AX659" i="5"/>
  <c r="AW666" i="5"/>
  <c r="BS1980" i="5" a="1"/>
  <c r="BK2125" i="5" a="1"/>
  <c r="L420" i="5"/>
  <c r="AR1994" i="5" a="1"/>
  <c r="AR2029" i="5"/>
  <c r="AR2032" i="5"/>
  <c r="AR1990" i="5"/>
  <c r="L1990" i="5" s="1"/>
  <c r="AR2008" i="5"/>
  <c r="AR1136" i="5"/>
  <c r="AR1142" i="5"/>
  <c r="AR1133" i="5"/>
  <c r="AR1139" i="5"/>
  <c r="L1139" i="5" s="1"/>
  <c r="AR1160" i="5"/>
  <c r="L1160" i="5" s="1"/>
  <c r="CJ1006" i="5" l="1"/>
  <c r="CK1002" i="5" s="1"/>
  <c r="AR1994" i="5"/>
  <c r="BK2125" i="5"/>
  <c r="BS1980" i="5"/>
  <c r="CK1008" i="5"/>
  <c r="CK1005" i="5"/>
  <c r="BX992" i="5"/>
  <c r="BY992" i="5"/>
  <c r="AV822" i="5"/>
  <c r="AW818" i="5" s="1"/>
  <c r="AV2203" i="5"/>
  <c r="AV2193" i="5"/>
  <c r="AW2190" i="5" s="1"/>
  <c r="AX662" i="5"/>
  <c r="BK895" i="5"/>
  <c r="BK899" i="5"/>
  <c r="BX969" i="5"/>
  <c r="BX966" i="5"/>
  <c r="BL2124" i="5"/>
  <c r="BK2129" i="5"/>
  <c r="AP1810" i="5"/>
  <c r="AQ1806" i="5"/>
  <c r="AS420" i="5"/>
  <c r="AT418" i="5"/>
  <c r="AW934" i="5"/>
  <c r="AX932" i="5" s="1"/>
  <c r="BP330" i="5"/>
  <c r="BO335" i="5"/>
  <c r="BO337" i="5"/>
  <c r="BO338" i="5"/>
  <c r="BO341" i="5" s="1"/>
  <c r="AV2159" i="5"/>
  <c r="AW2156" i="5" s="1"/>
  <c r="BX994" i="5"/>
  <c r="BK882" i="5"/>
  <c r="AW2246" i="5"/>
  <c r="BY986" i="5"/>
  <c r="BY983" i="5"/>
  <c r="CJ1013" i="5"/>
  <c r="BE636" i="5"/>
  <c r="CK1004" i="5"/>
  <c r="CJ1011" i="5"/>
  <c r="CH358" i="5"/>
  <c r="CH359" i="5" s="1"/>
  <c r="CG361" i="5"/>
  <c r="L1994" i="5"/>
  <c r="AX838" i="5"/>
  <c r="BM2001" i="5" a="1"/>
  <c r="AX429" i="5"/>
  <c r="AX852" i="5"/>
  <c r="AS1142" i="5"/>
  <c r="M1142" i="5" s="1"/>
  <c r="AS1136" i="5"/>
  <c r="M1136" i="5" s="1"/>
  <c r="AS1133" i="5"/>
  <c r="AS1994" i="5" a="1"/>
  <c r="AS2029" i="5"/>
  <c r="M2029" i="5" s="1"/>
  <c r="AS2032" i="5"/>
  <c r="M2032" i="5" s="1"/>
  <c r="AS1990" i="5"/>
  <c r="AS2008" i="5"/>
  <c r="M2008" i="5" s="1"/>
  <c r="AS1139" i="5"/>
  <c r="AS1160" i="5"/>
  <c r="M1133" i="5"/>
  <c r="CK1006" i="5" l="1"/>
  <c r="CL1002" i="5" s="1"/>
  <c r="AS1994" i="5"/>
  <c r="BC853" i="5"/>
  <c r="AX854" i="5"/>
  <c r="AX430" i="5"/>
  <c r="BM2001" i="5"/>
  <c r="AX840" i="5"/>
  <c r="CI358" i="5"/>
  <c r="CI359" i="5" s="1"/>
  <c r="CH361" i="5"/>
  <c r="CL1008" i="5"/>
  <c r="CL1005" i="5"/>
  <c r="BK883" i="5"/>
  <c r="BL881" i="5" s="1"/>
  <c r="BL885" i="5" s="1"/>
  <c r="BP334" i="5"/>
  <c r="AX663" i="5"/>
  <c r="AX936" i="5"/>
  <c r="AT420" i="5"/>
  <c r="AU418" i="5"/>
  <c r="AW2195" i="5"/>
  <c r="BE637" i="5"/>
  <c r="BY994" i="5"/>
  <c r="BY984" i="5"/>
  <c r="BZ981" i="5" s="1"/>
  <c r="AW824" i="5"/>
  <c r="AW2247" i="5"/>
  <c r="AX2245" i="5" s="1"/>
  <c r="BL2127" i="5"/>
  <c r="CK1013" i="5"/>
  <c r="BX973" i="5"/>
  <c r="CL1004" i="5"/>
  <c r="CK1011" i="5"/>
  <c r="AW2161" i="5"/>
  <c r="BX967" i="5"/>
  <c r="BY964" i="5" s="1"/>
  <c r="BO340" i="5"/>
  <c r="BK897" i="5"/>
  <c r="BL894" i="5" s="1"/>
  <c r="AT1994" i="5" a="1"/>
  <c r="AT2008" i="5"/>
  <c r="AT2029" i="5"/>
  <c r="AT2032" i="5"/>
  <c r="AT1990" i="5"/>
  <c r="AT1142" i="5"/>
  <c r="AT1136" i="5"/>
  <c r="AT1133" i="5"/>
  <c r="AT1139" i="5"/>
  <c r="BT1980" i="5" a="1"/>
  <c r="AQ1808" i="5" a="1"/>
  <c r="BL2125" i="5" a="1"/>
  <c r="N334" i="5"/>
  <c r="AT1160" i="5"/>
  <c r="O330" i="5" l="1"/>
  <c r="N335" i="5"/>
  <c r="BL2125" i="5"/>
  <c r="AQ1808" i="5"/>
  <c r="BT1980" i="5"/>
  <c r="AT1994" i="5"/>
  <c r="BQ330" i="5"/>
  <c r="BP335" i="5"/>
  <c r="BP337" i="5"/>
  <c r="BP338" i="5"/>
  <c r="BY969" i="5"/>
  <c r="BY966" i="5"/>
  <c r="CJ358" i="5"/>
  <c r="CJ359" i="5" s="1"/>
  <c r="CJ361" i="5" s="1"/>
  <c r="AW2165" i="5"/>
  <c r="AW2158" i="5" s="1"/>
  <c r="AX842" i="5"/>
  <c r="AY837" i="5"/>
  <c r="BM2124" i="5"/>
  <c r="BL2129" i="5"/>
  <c r="AY659" i="5"/>
  <c r="AX664" i="5"/>
  <c r="AX666" i="5"/>
  <c r="CL1013" i="5"/>
  <c r="AX2249" i="5"/>
  <c r="BL882" i="5"/>
  <c r="AW828" i="5"/>
  <c r="AW821" i="5" s="1"/>
  <c r="CM1004" i="5"/>
  <c r="CL1011" i="5"/>
  <c r="BL895" i="5"/>
  <c r="BL899" i="5"/>
  <c r="BZ986" i="5"/>
  <c r="BZ983" i="5"/>
  <c r="CL1006" i="5"/>
  <c r="CM1002" i="5" s="1"/>
  <c r="CI361" i="5"/>
  <c r="BE638" i="5"/>
  <c r="BF633" i="5"/>
  <c r="AW2199" i="5"/>
  <c r="AW2192" i="5" s="1"/>
  <c r="AV418" i="5"/>
  <c r="AU420" i="5"/>
  <c r="AY427" i="5"/>
  <c r="AX432" i="5"/>
  <c r="AY851" i="5"/>
  <c r="AX856" i="5"/>
  <c r="AX933" i="5"/>
  <c r="AU1142" i="5"/>
  <c r="AU1136" i="5"/>
  <c r="AU1133" i="5"/>
  <c r="AU1139" i="5" s="1"/>
  <c r="AU1160" i="5"/>
  <c r="AU1990" i="5"/>
  <c r="AU2008" i="5"/>
  <c r="AU2029" i="5"/>
  <c r="AU1994" i="5" a="1"/>
  <c r="AU2032" i="5"/>
  <c r="N337" i="5"/>
  <c r="BN2001" i="5" a="1"/>
  <c r="N338" i="5"/>
  <c r="BN2001" i="5" l="1"/>
  <c r="AU1994" i="5"/>
  <c r="BL883" i="5"/>
  <c r="BM881" i="5" s="1"/>
  <c r="BM885" i="5" s="1"/>
  <c r="BY973" i="5"/>
  <c r="AX2246" i="5"/>
  <c r="AW2203" i="5"/>
  <c r="AW2193" i="5"/>
  <c r="AX2190" i="5" s="1"/>
  <c r="BQ334" i="5"/>
  <c r="AW418" i="5"/>
  <c r="AV420" i="5"/>
  <c r="AY662" i="5"/>
  <c r="CM1008" i="5"/>
  <c r="CM1005" i="5"/>
  <c r="CK359" i="5"/>
  <c r="CK358" i="5"/>
  <c r="BY967" i="5"/>
  <c r="BZ964" i="5" s="1"/>
  <c r="BZ994" i="5"/>
  <c r="BM2127" i="5"/>
  <c r="AW822" i="5"/>
  <c r="AX818" i="5" s="1"/>
  <c r="BP341" i="5"/>
  <c r="BZ989" i="5"/>
  <c r="AQ1809" i="5"/>
  <c r="BF636" i="5"/>
  <c r="BF637" i="5" s="1"/>
  <c r="BP340" i="5"/>
  <c r="AX934" i="5"/>
  <c r="AY932" i="5" s="1"/>
  <c r="BZ984" i="5"/>
  <c r="CA981" i="5" s="1"/>
  <c r="BL897" i="5"/>
  <c r="BM894" i="5" s="1"/>
  <c r="AW2159" i="5"/>
  <c r="AX2156" i="5" s="1"/>
  <c r="AY852" i="5"/>
  <c r="N341" i="5"/>
  <c r="N340" i="5"/>
  <c r="BM2125" i="5" a="1"/>
  <c r="AY429" i="5"/>
  <c r="BU1980" i="5" a="1"/>
  <c r="AV1990" i="5"/>
  <c r="AV1994" i="5" a="1"/>
  <c r="AV2029" i="5"/>
  <c r="AV2032" i="5"/>
  <c r="AV2008" i="5"/>
  <c r="AV1142" i="5"/>
  <c r="AV1136" i="5"/>
  <c r="AV1133" i="5"/>
  <c r="AY838" i="5"/>
  <c r="AV1139" i="5"/>
  <c r="AV1160" i="5"/>
  <c r="AY840" i="5" l="1"/>
  <c r="AV1994" i="5"/>
  <c r="BU1980" i="5"/>
  <c r="AY430" i="5"/>
  <c r="BM2125" i="5"/>
  <c r="BD853" i="5"/>
  <c r="AY854" i="5"/>
  <c r="CM1013" i="5"/>
  <c r="CN1004" i="5"/>
  <c r="CM1011" i="5"/>
  <c r="AY663" i="5"/>
  <c r="CL358" i="5"/>
  <c r="AQ1810" i="5"/>
  <c r="AR1806" i="5"/>
  <c r="BZ992" i="5"/>
  <c r="CA989" i="5"/>
  <c r="BM899" i="5"/>
  <c r="BM895" i="5"/>
  <c r="BQ335" i="5"/>
  <c r="BQ337" i="5"/>
  <c r="BQ338" i="5"/>
  <c r="BQ341" i="5" s="1"/>
  <c r="BR330" i="5"/>
  <c r="BF638" i="5"/>
  <c r="BG633" i="5"/>
  <c r="CM1006" i="5"/>
  <c r="CN1002" i="5" s="1"/>
  <c r="AX2161" i="5"/>
  <c r="AX824" i="5"/>
  <c r="AX2195" i="5"/>
  <c r="AX418" i="5"/>
  <c r="AW420" i="5"/>
  <c r="CA986" i="5"/>
  <c r="CA983" i="5"/>
  <c r="AX2247" i="5"/>
  <c r="AY2245" i="5" s="1"/>
  <c r="AY936" i="5"/>
  <c r="BN2124" i="5"/>
  <c r="BM2129" i="5"/>
  <c r="BZ969" i="5"/>
  <c r="BZ966" i="5"/>
  <c r="BM882" i="5"/>
  <c r="CK361" i="5"/>
  <c r="O989" i="5"/>
  <c r="BO2001" i="5" a="1"/>
  <c r="AW1136" i="5"/>
  <c r="AW1142" i="5"/>
  <c r="AW1133" i="5"/>
  <c r="AW1990" i="5"/>
  <c r="AW2029" i="5"/>
  <c r="AW1994" i="5" a="1"/>
  <c r="AW2032" i="5"/>
  <c r="AW2008" i="5"/>
  <c r="M853" i="5"/>
  <c r="AW1139" i="5"/>
  <c r="AW1160" i="5"/>
  <c r="AW1994" i="5" l="1"/>
  <c r="BO2001" i="5"/>
  <c r="BM883" i="5"/>
  <c r="BN881" i="5" s="1"/>
  <c r="BN885" i="5" s="1"/>
  <c r="AX2199" i="5"/>
  <c r="AX2192" i="5" s="1"/>
  <c r="BZ973" i="5"/>
  <c r="AX828" i="5"/>
  <c r="AX821" i="5" s="1"/>
  <c r="BZ967" i="5"/>
  <c r="CA964" i="5" s="1"/>
  <c r="AX2165" i="5"/>
  <c r="AX2158" i="5" s="1"/>
  <c r="CL359" i="5"/>
  <c r="BN2127" i="5"/>
  <c r="CN1008" i="5"/>
  <c r="CN1005" i="5"/>
  <c r="AZ659" i="5"/>
  <c r="AY664" i="5"/>
  <c r="AY666" i="5"/>
  <c r="BG637" i="5"/>
  <c r="BG636" i="5"/>
  <c r="AY933" i="5"/>
  <c r="BR334" i="5"/>
  <c r="AY2249" i="5"/>
  <c r="AZ851" i="5"/>
  <c r="AY856" i="5"/>
  <c r="CA994" i="5"/>
  <c r="BQ340" i="5"/>
  <c r="CA984" i="5"/>
  <c r="CB981" i="5" s="1"/>
  <c r="BM897" i="5"/>
  <c r="BN894" i="5" s="1"/>
  <c r="AZ427" i="5"/>
  <c r="AY432" i="5"/>
  <c r="AY418" i="5"/>
  <c r="AX420" i="5"/>
  <c r="CA992" i="5"/>
  <c r="CB992" i="5"/>
  <c r="AZ837" i="5"/>
  <c r="AY842" i="5"/>
  <c r="BV1980" i="5" a="1"/>
  <c r="AR1808" i="5" a="1"/>
  <c r="AX1994" i="5" a="1"/>
  <c r="AX2032" i="5"/>
  <c r="AX1990" i="5"/>
  <c r="AX2029" i="5"/>
  <c r="AX2008" i="5"/>
  <c r="AX1136" i="5"/>
  <c r="AX1133" i="5"/>
  <c r="AX1142" i="5"/>
  <c r="O992" i="5"/>
  <c r="BN2125" i="5" a="1"/>
  <c r="P1008" i="5"/>
  <c r="P1005" i="5"/>
  <c r="BN2125" i="5" l="1"/>
  <c r="AX1994" i="5"/>
  <c r="AR1808" i="5"/>
  <c r="BV1980" i="5"/>
  <c r="BN895" i="5"/>
  <c r="BN899" i="5"/>
  <c r="CN1013" i="5"/>
  <c r="CB986" i="5"/>
  <c r="CB983" i="5"/>
  <c r="CN1011" i="5"/>
  <c r="CN1006" i="5"/>
  <c r="BO2124" i="5"/>
  <c r="BN2129" i="5"/>
  <c r="CM358" i="5"/>
  <c r="CM359" i="5" s="1"/>
  <c r="CL361" i="5"/>
  <c r="AX2159" i="5"/>
  <c r="AY2156" i="5" s="1"/>
  <c r="AY2246" i="5"/>
  <c r="CA969" i="5"/>
  <c r="CA966" i="5"/>
  <c r="CA967" i="5" s="1"/>
  <c r="CB964" i="5" s="1"/>
  <c r="AX822" i="5"/>
  <c r="BR335" i="5"/>
  <c r="BR337" i="5"/>
  <c r="BR338" i="5"/>
  <c r="BR341" i="5" s="1"/>
  <c r="BS330" i="5"/>
  <c r="AY934" i="5"/>
  <c r="AZ932" i="5" s="1"/>
  <c r="AZ418" i="5"/>
  <c r="AY420" i="5"/>
  <c r="BG638" i="5"/>
  <c r="BH633" i="5"/>
  <c r="AX2203" i="5"/>
  <c r="AX2193" i="5"/>
  <c r="AY2190" i="5" s="1"/>
  <c r="BN882" i="5"/>
  <c r="AZ662" i="5"/>
  <c r="L1808" i="5"/>
  <c r="AZ852" i="5"/>
  <c r="AY1136" i="5"/>
  <c r="AY1142" i="5"/>
  <c r="AY1133" i="5"/>
  <c r="AY1994" i="5" a="1"/>
  <c r="AY2032" i="5"/>
  <c r="AY2008" i="5"/>
  <c r="AY1990" i="5"/>
  <c r="AY2029" i="5"/>
  <c r="AZ429" i="5"/>
  <c r="P1013" i="5"/>
  <c r="AZ838" i="5"/>
  <c r="P1006" i="5"/>
  <c r="AX1139" i="5"/>
  <c r="BP2001" i="5" a="1"/>
  <c r="O986" i="5"/>
  <c r="O983" i="5"/>
  <c r="P1011" i="5"/>
  <c r="AX1160" i="5"/>
  <c r="BP2001" i="5" l="1"/>
  <c r="AZ840" i="5"/>
  <c r="AZ430" i="5"/>
  <c r="AY1994" i="5"/>
  <c r="BE853" i="5"/>
  <c r="AZ854" i="5"/>
  <c r="CB969" i="5"/>
  <c r="CB966" i="5"/>
  <c r="BR340" i="5"/>
  <c r="CN358" i="5"/>
  <c r="CB994" i="5"/>
  <c r="BN883" i="5"/>
  <c r="BO881" i="5" s="1"/>
  <c r="BO885" i="5" s="1"/>
  <c r="AY2247" i="5"/>
  <c r="AZ2245" i="5" s="1"/>
  <c r="AY2195" i="5"/>
  <c r="CB984" i="5"/>
  <c r="AZ663" i="5"/>
  <c r="BO2127" i="5"/>
  <c r="AY818" i="5"/>
  <c r="BH636" i="5"/>
  <c r="BH637" i="5" s="1"/>
  <c r="AY2161" i="5"/>
  <c r="CA973" i="5"/>
  <c r="BN897" i="5"/>
  <c r="BO894" i="5" s="1"/>
  <c r="BA418" i="5"/>
  <c r="AZ420" i="5"/>
  <c r="AR1809" i="5"/>
  <c r="AZ936" i="5"/>
  <c r="BS334" i="5"/>
  <c r="CM361" i="5"/>
  <c r="N2001" i="5"/>
  <c r="L1809" i="5"/>
  <c r="O984" i="5"/>
  <c r="O969" i="5"/>
  <c r="BO2125" i="5" a="1"/>
  <c r="O966" i="5"/>
  <c r="P358" i="5"/>
  <c r="O994" i="5"/>
  <c r="BW1980" i="5" a="1"/>
  <c r="BW1980" i="5" l="1"/>
  <c r="BO2125" i="5"/>
  <c r="P981" i="5"/>
  <c r="M1806" i="5"/>
  <c r="L1810" i="5"/>
  <c r="CN359" i="5"/>
  <c r="AY2165" i="5"/>
  <c r="AY2158" i="5" s="1"/>
  <c r="CB973" i="5"/>
  <c r="BO899" i="5"/>
  <c r="BO895" i="5"/>
  <c r="BH638" i="5"/>
  <c r="BI633" i="5"/>
  <c r="AY824" i="5"/>
  <c r="CB967" i="5"/>
  <c r="BP2124" i="5"/>
  <c r="BO2129" i="5"/>
  <c r="BA851" i="5"/>
  <c r="AZ856" i="5"/>
  <c r="BA659" i="5"/>
  <c r="AZ664" i="5"/>
  <c r="AZ666" i="5"/>
  <c r="AZ933" i="5"/>
  <c r="CC981" i="5"/>
  <c r="BO882" i="5"/>
  <c r="AY2199" i="5"/>
  <c r="AY2192" i="5" s="1"/>
  <c r="BA427" i="5"/>
  <c r="AZ432" i="5"/>
  <c r="BB418" i="5"/>
  <c r="BA420" i="5"/>
  <c r="BS337" i="5"/>
  <c r="BS338" i="5"/>
  <c r="BS341" i="5" s="1"/>
  <c r="BT330" i="5"/>
  <c r="BS335" i="5"/>
  <c r="AS1806" i="5"/>
  <c r="AR1810" i="5"/>
  <c r="BA837" i="5"/>
  <c r="AZ842" i="5"/>
  <c r="AZ2249" i="5"/>
  <c r="P359" i="5"/>
  <c r="O973" i="5"/>
  <c r="BQ2001" i="5" a="1"/>
  <c r="AZ1136" i="5"/>
  <c r="AZ1133" i="5"/>
  <c r="AZ1142" i="5"/>
  <c r="AZ2032" i="5"/>
  <c r="AZ2029" i="5"/>
  <c r="AZ1994" i="5" a="1"/>
  <c r="AZ1990" i="5"/>
  <c r="AZ2008" i="5"/>
  <c r="O967" i="5"/>
  <c r="P964" i="5" l="1"/>
  <c r="AZ1994" i="5"/>
  <c r="BQ2001" i="5"/>
  <c r="BT334" i="5"/>
  <c r="BI636" i="5"/>
  <c r="AY2203" i="5"/>
  <c r="AY2193" i="5"/>
  <c r="AZ2190" i="5" s="1"/>
  <c r="BO883" i="5"/>
  <c r="BP881" i="5" s="1"/>
  <c r="BP885" i="5" s="1"/>
  <c r="BC418" i="5"/>
  <c r="BB420" i="5"/>
  <c r="CC964" i="5"/>
  <c r="AY828" i="5"/>
  <c r="AY821" i="5" s="1"/>
  <c r="AZ2246" i="5"/>
  <c r="BO897" i="5"/>
  <c r="BP894" i="5" s="1"/>
  <c r="CC984" i="5"/>
  <c r="CD981" i="5" s="1"/>
  <c r="CC986" i="5"/>
  <c r="CC983" i="5"/>
  <c r="AZ934" i="5"/>
  <c r="BA932" i="5" s="1"/>
  <c r="AY2159" i="5"/>
  <c r="AZ2156" i="5" s="1"/>
  <c r="BS340" i="5"/>
  <c r="CN361" i="5"/>
  <c r="BA662" i="5"/>
  <c r="BP2127" i="5"/>
  <c r="BP2125" i="5" a="1"/>
  <c r="BA838" i="5"/>
  <c r="BX1980" i="5" a="1"/>
  <c r="N885" i="5"/>
  <c r="AS1808" i="5" a="1"/>
  <c r="P361" i="5"/>
  <c r="BA429" i="5"/>
  <c r="BA852" i="5"/>
  <c r="BF853" i="5" l="1"/>
  <c r="BA854" i="5"/>
  <c r="BA430" i="5"/>
  <c r="AS1808" i="5"/>
  <c r="BX1980" i="5"/>
  <c r="BA840" i="5"/>
  <c r="BP2125" i="5"/>
  <c r="AZ2195" i="5"/>
  <c r="AZ2247" i="5"/>
  <c r="BA2245" i="5" s="1"/>
  <c r="AY822" i="5"/>
  <c r="CC969" i="5"/>
  <c r="CC966" i="5"/>
  <c r="BA663" i="5"/>
  <c r="BD418" i="5"/>
  <c r="BC420" i="5"/>
  <c r="BP882" i="5"/>
  <c r="AZ2161" i="5"/>
  <c r="BI637" i="5"/>
  <c r="BA936" i="5"/>
  <c r="CC994" i="5"/>
  <c r="BT338" i="5"/>
  <c r="BT341" i="5" s="1"/>
  <c r="BU330" i="5"/>
  <c r="BT335" i="5"/>
  <c r="BT337" i="5"/>
  <c r="CC989" i="5"/>
  <c r="BQ2124" i="5"/>
  <c r="BP2129" i="5"/>
  <c r="CD986" i="5"/>
  <c r="CD983" i="5"/>
  <c r="BP899" i="5"/>
  <c r="BP895" i="5"/>
  <c r="N882" i="5"/>
  <c r="N899" i="5"/>
  <c r="N895" i="5"/>
  <c r="AY1139" i="5"/>
  <c r="BR2001" i="5" a="1"/>
  <c r="M418" i="5"/>
  <c r="O2124" i="5" a="1"/>
  <c r="AY1160" i="5"/>
  <c r="O2124" i="5" l="1"/>
  <c r="BR2001" i="5"/>
  <c r="BB427" i="5"/>
  <c r="BA432" i="5"/>
  <c r="BQ2127" i="5"/>
  <c r="BE418" i="5"/>
  <c r="BD420" i="5"/>
  <c r="BB659" i="5"/>
  <c r="BA664" i="5"/>
  <c r="BA666" i="5"/>
  <c r="CC992" i="5"/>
  <c r="CD989" i="5"/>
  <c r="CD994" i="5"/>
  <c r="CC973" i="5"/>
  <c r="BT340" i="5"/>
  <c r="CC967" i="5"/>
  <c r="CD964" i="5" s="1"/>
  <c r="AZ818" i="5"/>
  <c r="BU334" i="5"/>
  <c r="BA2249" i="5"/>
  <c r="AZ2199" i="5"/>
  <c r="AZ2192" i="5" s="1"/>
  <c r="AZ2165" i="5"/>
  <c r="AZ2158" i="5" s="1"/>
  <c r="BA933" i="5"/>
  <c r="BP897" i="5"/>
  <c r="BB837" i="5"/>
  <c r="BA842" i="5"/>
  <c r="BI638" i="5"/>
  <c r="BJ633" i="5"/>
  <c r="CD984" i="5"/>
  <c r="CE981" i="5" s="1"/>
  <c r="AS1809" i="5"/>
  <c r="BP883" i="5"/>
  <c r="BA856" i="5"/>
  <c r="BB851" i="5"/>
  <c r="N883" i="5"/>
  <c r="BA2032" i="5"/>
  <c r="BA2029" i="5"/>
  <c r="BA1994" i="5" a="1"/>
  <c r="BA2008" i="5"/>
  <c r="BA1990" i="5"/>
  <c r="BA1142" i="5"/>
  <c r="BA1136" i="5"/>
  <c r="BA1133" i="5"/>
  <c r="BQ2125" i="5" a="1"/>
  <c r="O2127" i="5"/>
  <c r="M420" i="5"/>
  <c r="N897" i="5"/>
  <c r="BY1980" i="5" a="1"/>
  <c r="BY1980" i="5" l="1"/>
  <c r="O894" i="5"/>
  <c r="BQ2125" i="5"/>
  <c r="BA1994" i="5"/>
  <c r="O881" i="5"/>
  <c r="BJ636" i="5"/>
  <c r="BJ637" i="5" s="1"/>
  <c r="CD992" i="5"/>
  <c r="CE992" i="5"/>
  <c r="BQ894" i="5"/>
  <c r="AZ2159" i="5"/>
  <c r="BA2156" i="5" s="1"/>
  <c r="AZ2203" i="5"/>
  <c r="AZ2193" i="5"/>
  <c r="BA2190" i="5" s="1"/>
  <c r="BF418" i="5"/>
  <c r="BE420" i="5"/>
  <c r="BA2246" i="5"/>
  <c r="BR2124" i="5"/>
  <c r="BQ2129" i="5"/>
  <c r="BV330" i="5"/>
  <c r="BU335" i="5"/>
  <c r="BU337" i="5"/>
  <c r="BU338" i="5"/>
  <c r="BU341" i="5" s="1"/>
  <c r="BA934" i="5"/>
  <c r="BB932" i="5" s="1"/>
  <c r="AZ824" i="5"/>
  <c r="BQ881" i="5"/>
  <c r="BQ885" i="5" s="1"/>
  <c r="CD969" i="5"/>
  <c r="CD966" i="5"/>
  <c r="CD967" i="5" s="1"/>
  <c r="CE964" i="5" s="1"/>
  <c r="AT1806" i="5"/>
  <c r="AS1810" i="5"/>
  <c r="BB662" i="5"/>
  <c r="CE986" i="5"/>
  <c r="CE983" i="5"/>
  <c r="O2125" i="5"/>
  <c r="O2129" i="5"/>
  <c r="BB852" i="5"/>
  <c r="BS2001" i="5" a="1"/>
  <c r="BB429" i="5"/>
  <c r="BB838" i="5"/>
  <c r="BB840" i="5" l="1"/>
  <c r="BB430" i="5"/>
  <c r="BS2001" i="5"/>
  <c r="BG853" i="5"/>
  <c r="BB854" i="5"/>
  <c r="AZ828" i="5"/>
  <c r="AZ821" i="5" s="1"/>
  <c r="BG418" i="5"/>
  <c r="BF420" i="5"/>
  <c r="BA2195" i="5"/>
  <c r="CE994" i="5"/>
  <c r="BB936" i="5"/>
  <c r="BA2161" i="5"/>
  <c r="CE984" i="5"/>
  <c r="CF981" i="5" s="1"/>
  <c r="BU340" i="5"/>
  <c r="BQ899" i="5"/>
  <c r="BQ895" i="5"/>
  <c r="BB663" i="5"/>
  <c r="BV334" i="5"/>
  <c r="BJ638" i="5"/>
  <c r="BK633" i="5"/>
  <c r="CD973" i="5"/>
  <c r="BR2127" i="5"/>
  <c r="CE969" i="5"/>
  <c r="CE966" i="5"/>
  <c r="BA2247" i="5"/>
  <c r="BB2245" i="5" s="1"/>
  <c r="BQ882" i="5"/>
  <c r="AT1808" i="5" a="1"/>
  <c r="BR2125" i="5" a="1"/>
  <c r="BZ1980" i="5" a="1"/>
  <c r="BZ1980" i="5" l="1"/>
  <c r="BR2125" i="5"/>
  <c r="AT1808" i="5"/>
  <c r="CF986" i="5"/>
  <c r="CF983" i="5"/>
  <c r="BA2165" i="5"/>
  <c r="BA2158" i="5" s="1"/>
  <c r="BQ883" i="5"/>
  <c r="BR881" i="5" s="1"/>
  <c r="BR885" i="5" s="1"/>
  <c r="BB933" i="5"/>
  <c r="BA2199" i="5"/>
  <c r="BA2192" i="5" s="1"/>
  <c r="BS2124" i="5"/>
  <c r="BR2129" i="5"/>
  <c r="CE973" i="5"/>
  <c r="CE967" i="5"/>
  <c r="CF964" i="5" s="1"/>
  <c r="BK636" i="5"/>
  <c r="BK637" i="5" s="1"/>
  <c r="BH418" i="5"/>
  <c r="BG420" i="5"/>
  <c r="AZ822" i="5"/>
  <c r="BW330" i="5"/>
  <c r="BV335" i="5"/>
  <c r="BV337" i="5"/>
  <c r="BV338" i="5"/>
  <c r="BV341" i="5" s="1"/>
  <c r="BC659" i="5"/>
  <c r="BB664" i="5"/>
  <c r="BB666" i="5"/>
  <c r="BB856" i="5"/>
  <c r="BC851" i="5"/>
  <c r="BQ897" i="5"/>
  <c r="BR894" i="5" s="1"/>
  <c r="BC427" i="5"/>
  <c r="BB432" i="5"/>
  <c r="BB2249" i="5"/>
  <c r="BC837" i="5"/>
  <c r="BB842" i="5"/>
  <c r="BB1994" i="5" a="1"/>
  <c r="BB2008" i="5"/>
  <c r="BB1990" i="5"/>
  <c r="BB2029" i="5"/>
  <c r="BB2032" i="5"/>
  <c r="BB1133" i="5"/>
  <c r="BB1142" i="5"/>
  <c r="BB1136" i="5"/>
  <c r="AZ1139" i="5"/>
  <c r="BT2001" i="5" a="1"/>
  <c r="AZ1160" i="5"/>
  <c r="BT2001" i="5" l="1"/>
  <c r="BB1994" i="5"/>
  <c r="BK638" i="5"/>
  <c r="BL633" i="5"/>
  <c r="BR899" i="5"/>
  <c r="BR895" i="5"/>
  <c r="BS2127" i="5"/>
  <c r="BA2203" i="5"/>
  <c r="BA2193" i="5"/>
  <c r="BB2190" i="5" s="1"/>
  <c r="BC662" i="5"/>
  <c r="BB934" i="5"/>
  <c r="BC932" i="5" s="1"/>
  <c r="CF969" i="5"/>
  <c r="CF966" i="5"/>
  <c r="CF967" i="5" s="1"/>
  <c r="CG964" i="5" s="1"/>
  <c r="BR882" i="5"/>
  <c r="BV340" i="5"/>
  <c r="BA2159" i="5"/>
  <c r="BB2156" i="5" s="1"/>
  <c r="CF994" i="5"/>
  <c r="BW334" i="5"/>
  <c r="CF989" i="5"/>
  <c r="BB2246" i="5"/>
  <c r="BA818" i="5"/>
  <c r="CF984" i="5"/>
  <c r="CG981" i="5" s="1"/>
  <c r="AT1809" i="5"/>
  <c r="BH420" i="5"/>
  <c r="BI418" i="5"/>
  <c r="BC429" i="5"/>
  <c r="CA1980" i="5" a="1"/>
  <c r="BC852" i="5"/>
  <c r="BC838" i="5"/>
  <c r="BS2125" i="5" a="1"/>
  <c r="BS2125" i="5" l="1"/>
  <c r="BC840" i="5"/>
  <c r="BH853" i="5"/>
  <c r="BC854" i="5"/>
  <c r="CA1980" i="5"/>
  <c r="BC430" i="5"/>
  <c r="CG969" i="5"/>
  <c r="CG966" i="5"/>
  <c r="CG967" i="5" s="1"/>
  <c r="CH964" i="5" s="1"/>
  <c r="BA824" i="5"/>
  <c r="BB2247" i="5"/>
  <c r="BC2245" i="5" s="1"/>
  <c r="AU1806" i="5"/>
  <c r="AT1810" i="5"/>
  <c r="BC663" i="5"/>
  <c r="BX330" i="5"/>
  <c r="BW335" i="5"/>
  <c r="BW337" i="5"/>
  <c r="BW338" i="5"/>
  <c r="BW341" i="5" s="1"/>
  <c r="BT2124" i="5"/>
  <c r="BS2129" i="5"/>
  <c r="BC936" i="5"/>
  <c r="BB2195" i="5"/>
  <c r="CF992" i="5"/>
  <c r="BB2161" i="5"/>
  <c r="BR897" i="5"/>
  <c r="BS894" i="5" s="1"/>
  <c r="BR883" i="5"/>
  <c r="BS881" i="5" s="1"/>
  <c r="BS885" i="5" s="1"/>
  <c r="CG986" i="5"/>
  <c r="CG989" i="5" s="1"/>
  <c r="CG983" i="5"/>
  <c r="BL636" i="5"/>
  <c r="CF973" i="5"/>
  <c r="BI420" i="5"/>
  <c r="BJ418" i="5"/>
  <c r="BU2001" i="5" a="1"/>
  <c r="BU2001" i="5" l="1"/>
  <c r="CG992" i="5"/>
  <c r="CH992" i="5"/>
  <c r="BS882" i="5"/>
  <c r="BX334" i="5"/>
  <c r="BS899" i="5"/>
  <c r="BS895" i="5"/>
  <c r="BD659" i="5"/>
  <c r="BC664" i="5"/>
  <c r="BC666" i="5"/>
  <c r="BB2165" i="5"/>
  <c r="BB2158" i="5" s="1"/>
  <c r="BC2249" i="5"/>
  <c r="BA828" i="5"/>
  <c r="BA821" i="5" s="1"/>
  <c r="BB2199" i="5"/>
  <c r="BB2192" i="5" s="1"/>
  <c r="CG973" i="5"/>
  <c r="BJ420" i="5"/>
  <c r="BK418" i="5"/>
  <c r="BC933" i="5"/>
  <c r="CH969" i="5"/>
  <c r="CH966" i="5"/>
  <c r="CH967" i="5" s="1"/>
  <c r="CI964" i="5" s="1"/>
  <c r="BD427" i="5"/>
  <c r="BC432" i="5"/>
  <c r="BT2127" i="5"/>
  <c r="BL637" i="5"/>
  <c r="BC856" i="5"/>
  <c r="BD851" i="5"/>
  <c r="CG994" i="5"/>
  <c r="BW340" i="5"/>
  <c r="BD837" i="5"/>
  <c r="BC842" i="5"/>
  <c r="CG984" i="5"/>
  <c r="CH981" i="5" s="1"/>
  <c r="CB1980" i="5" a="1"/>
  <c r="BC2032" i="5"/>
  <c r="BC2029" i="5"/>
  <c r="BC1994" i="5" a="1"/>
  <c r="BC2008" i="5"/>
  <c r="BC1990" i="5"/>
  <c r="BC1142" i="5"/>
  <c r="BC1136" i="5"/>
  <c r="BC1133" i="5"/>
  <c r="BT2125" i="5" a="1"/>
  <c r="AU1808" i="5" a="1"/>
  <c r="AU1808" i="5" l="1"/>
  <c r="BT2125" i="5"/>
  <c r="BC1994" i="5"/>
  <c r="CB1980" i="5"/>
  <c r="BA822" i="5"/>
  <c r="BL638" i="5"/>
  <c r="BM633" i="5"/>
  <c r="BC2246" i="5"/>
  <c r="BB2159" i="5"/>
  <c r="BC2156" i="5" s="1"/>
  <c r="BU2124" i="5"/>
  <c r="BT2129" i="5"/>
  <c r="CH973" i="5"/>
  <c r="BD662" i="5"/>
  <c r="CH986" i="5"/>
  <c r="CH983" i="5"/>
  <c r="BS897" i="5"/>
  <c r="BT894" i="5" s="1"/>
  <c r="BL418" i="5"/>
  <c r="BK420" i="5"/>
  <c r="BS883" i="5"/>
  <c r="BT881" i="5" s="1"/>
  <c r="BT885" i="5" s="1"/>
  <c r="CI969" i="5"/>
  <c r="CI966" i="5"/>
  <c r="BC934" i="5"/>
  <c r="BD932" i="5" s="1"/>
  <c r="BY330" i="5"/>
  <c r="BX335" i="5"/>
  <c r="BX337" i="5"/>
  <c r="BX338" i="5"/>
  <c r="BX341" i="5" s="1"/>
  <c r="BB2203" i="5"/>
  <c r="BB2193" i="5"/>
  <c r="BC2190" i="5" s="1"/>
  <c r="O1980" i="5"/>
  <c r="BD838" i="5"/>
  <c r="BV2001" i="5" a="1"/>
  <c r="BD852" i="5"/>
  <c r="BA1139" i="5"/>
  <c r="M662" i="5"/>
  <c r="BD429" i="5"/>
  <c r="M838" i="5"/>
  <c r="M852" i="5"/>
  <c r="BA1160" i="5"/>
  <c r="M429" i="5"/>
  <c r="BD430" i="5" l="1"/>
  <c r="BI853" i="5"/>
  <c r="BD854" i="5"/>
  <c r="BV2001" i="5"/>
  <c r="BD840" i="5"/>
  <c r="BM418" i="5"/>
  <c r="BL420" i="5"/>
  <c r="CI973" i="5"/>
  <c r="BD936" i="5"/>
  <c r="CI967" i="5"/>
  <c r="CJ964" i="5" s="1"/>
  <c r="BT882" i="5"/>
  <c r="BU2127" i="5"/>
  <c r="BC2161" i="5"/>
  <c r="BD663" i="5"/>
  <c r="BY334" i="5"/>
  <c r="BT899" i="5"/>
  <c r="BT895" i="5"/>
  <c r="BC2195" i="5"/>
  <c r="BC2247" i="5"/>
  <c r="BD2245" i="5" s="1"/>
  <c r="BB818" i="5"/>
  <c r="BM636" i="5"/>
  <c r="CH994" i="5"/>
  <c r="CH984" i="5"/>
  <c r="CI981" i="5" s="1"/>
  <c r="BX340" i="5"/>
  <c r="AU1809" i="5"/>
  <c r="M430" i="5"/>
  <c r="M663" i="5"/>
  <c r="M854" i="5"/>
  <c r="M840" i="5"/>
  <c r="M936" i="5"/>
  <c r="CC1980" i="5" a="1"/>
  <c r="BU2125" i="5" a="1"/>
  <c r="BU2125" i="5" l="1"/>
  <c r="CC1980" i="5"/>
  <c r="N837" i="5"/>
  <c r="N851" i="5"/>
  <c r="M664" i="5"/>
  <c r="N659" i="5"/>
  <c r="N427" i="5"/>
  <c r="AV1806" i="5"/>
  <c r="AU1810" i="5"/>
  <c r="BC2165" i="5"/>
  <c r="BC2158" i="5" s="1"/>
  <c r="BV2124" i="5"/>
  <c r="BU2129" i="5"/>
  <c r="CI986" i="5"/>
  <c r="CI983" i="5"/>
  <c r="CI984" i="5" s="1"/>
  <c r="CJ981" i="5" s="1"/>
  <c r="BT883" i="5"/>
  <c r="BU881" i="5" s="1"/>
  <c r="BU885" i="5" s="1"/>
  <c r="CJ969" i="5"/>
  <c r="CJ966" i="5"/>
  <c r="CJ967" i="5" s="1"/>
  <c r="CK964" i="5" s="1"/>
  <c r="BD933" i="5"/>
  <c r="BM637" i="5"/>
  <c r="BB824" i="5"/>
  <c r="BD2249" i="5"/>
  <c r="BC2199" i="5"/>
  <c r="BC2192" i="5" s="1"/>
  <c r="BN418" i="5"/>
  <c r="BM420" i="5"/>
  <c r="BE837" i="5"/>
  <c r="BD842" i="5"/>
  <c r="BT897" i="5"/>
  <c r="BU894" i="5" s="1"/>
  <c r="BD856" i="5"/>
  <c r="BE851" i="5"/>
  <c r="BZ330" i="5"/>
  <c r="BY335" i="5"/>
  <c r="BY337" i="5"/>
  <c r="BY338" i="5"/>
  <c r="BY341" i="5" s="1"/>
  <c r="BE659" i="5"/>
  <c r="BD664" i="5"/>
  <c r="BD666" i="5"/>
  <c r="BE427" i="5"/>
  <c r="BD432" i="5"/>
  <c r="BW2001" i="5" a="1"/>
  <c r="M856" i="5"/>
  <c r="M933" i="5"/>
  <c r="M842" i="5"/>
  <c r="M2249" i="5"/>
  <c r="M666" i="5"/>
  <c r="BD1136" i="5"/>
  <c r="BD1142" i="5"/>
  <c r="BD1133" i="5"/>
  <c r="BD2032" i="5"/>
  <c r="BD2029" i="5"/>
  <c r="BD1994" i="5" a="1"/>
  <c r="BD1990" i="5"/>
  <c r="M1990" i="5" s="1"/>
  <c r="BD2008" i="5"/>
  <c r="M432" i="5"/>
  <c r="BD1994" i="5" l="1"/>
  <c r="BW2001" i="5"/>
  <c r="CK969" i="5"/>
  <c r="CK966" i="5"/>
  <c r="CI994" i="5"/>
  <c r="CI989" i="5"/>
  <c r="CJ986" i="5"/>
  <c r="CJ983" i="5"/>
  <c r="BV2127" i="5"/>
  <c r="BC2159" i="5"/>
  <c r="BD2156" i="5" s="1"/>
  <c r="BO418" i="5"/>
  <c r="BN420" i="5"/>
  <c r="BC2203" i="5"/>
  <c r="BC2193" i="5"/>
  <c r="BD2190" i="5" s="1"/>
  <c r="BD2246" i="5"/>
  <c r="BE662" i="5"/>
  <c r="BB828" i="5"/>
  <c r="BB821" i="5" s="1"/>
  <c r="BY340" i="5"/>
  <c r="BN633" i="5"/>
  <c r="BM638" i="5"/>
  <c r="BD934" i="5"/>
  <c r="BZ334" i="5"/>
  <c r="BU899" i="5"/>
  <c r="BU895" i="5"/>
  <c r="CJ973" i="5"/>
  <c r="BU882" i="5"/>
  <c r="M1994" i="5"/>
  <c r="M2246" i="5"/>
  <c r="BE852" i="5"/>
  <c r="M934" i="5"/>
  <c r="CD1980" i="5" a="1"/>
  <c r="BE429" i="5"/>
  <c r="BV2125" i="5" a="1"/>
  <c r="AV1808" i="5" a="1"/>
  <c r="BE838" i="5"/>
  <c r="BE840" i="5" l="1"/>
  <c r="AV1808" i="5"/>
  <c r="BV2125" i="5"/>
  <c r="BE430" i="5"/>
  <c r="CD1980" i="5"/>
  <c r="N932" i="5"/>
  <c r="BJ853" i="5"/>
  <c r="BE854" i="5"/>
  <c r="BW2124" i="5"/>
  <c r="BV2129" i="5"/>
  <c r="BD2161" i="5"/>
  <c r="CJ994" i="5"/>
  <c r="BN636" i="5"/>
  <c r="BN637" i="5" s="1"/>
  <c r="BP418" i="5"/>
  <c r="BO420" i="5"/>
  <c r="BU883" i="5"/>
  <c r="BV881" i="5" s="1"/>
  <c r="BV885" i="5" s="1"/>
  <c r="CJ984" i="5"/>
  <c r="CK981" i="5" s="1"/>
  <c r="CI992" i="5"/>
  <c r="CJ989" i="5"/>
  <c r="CK973" i="5"/>
  <c r="BB822" i="5"/>
  <c r="BE663" i="5"/>
  <c r="BD2195" i="5"/>
  <c r="BE932" i="5"/>
  <c r="BD2247" i="5"/>
  <c r="BU897" i="5"/>
  <c r="BV894" i="5" s="1"/>
  <c r="CK967" i="5"/>
  <c r="CL964" i="5" s="1"/>
  <c r="CA330" i="5"/>
  <c r="BZ335" i="5"/>
  <c r="BZ337" i="5"/>
  <c r="BZ338" i="5"/>
  <c r="BZ341" i="5" s="1"/>
  <c r="N418" i="5"/>
  <c r="BB1139" i="5"/>
  <c r="M2195" i="5"/>
  <c r="BX2001" i="5" a="1"/>
  <c r="M2161" i="5"/>
  <c r="M2247" i="5"/>
  <c r="BB1160" i="5"/>
  <c r="N2245" i="5" l="1"/>
  <c r="BX2001" i="5"/>
  <c r="CL969" i="5"/>
  <c r="CL966" i="5"/>
  <c r="CL967" i="5" s="1"/>
  <c r="CM964" i="5" s="1"/>
  <c r="BV895" i="5"/>
  <c r="BV899" i="5"/>
  <c r="BN638" i="5"/>
  <c r="BO633" i="5"/>
  <c r="BE2245" i="5"/>
  <c r="BE936" i="5"/>
  <c r="BD2165" i="5"/>
  <c r="BD2199" i="5"/>
  <c r="BF659" i="5"/>
  <c r="BE664" i="5"/>
  <c r="BE666" i="5"/>
  <c r="BW2127" i="5"/>
  <c r="BC818" i="5"/>
  <c r="BE856" i="5"/>
  <c r="BF851" i="5"/>
  <c r="CJ992" i="5"/>
  <c r="CK992" i="5"/>
  <c r="CK986" i="5"/>
  <c r="CK983" i="5"/>
  <c r="CK984" i="5" s="1"/>
  <c r="CL981" i="5" s="1"/>
  <c r="BF427" i="5"/>
  <c r="BE432" i="5"/>
  <c r="BZ340" i="5"/>
  <c r="BV882" i="5"/>
  <c r="AV1809" i="5"/>
  <c r="CA334" i="5"/>
  <c r="BQ418" i="5"/>
  <c r="BP420" i="5"/>
  <c r="BE842" i="5"/>
  <c r="BF837" i="5"/>
  <c r="N420" i="5"/>
  <c r="CE1980" i="5" a="1"/>
  <c r="M2165" i="5"/>
  <c r="M2199" i="5"/>
  <c r="BE1133" i="5"/>
  <c r="N1133" i="5" s="1"/>
  <c r="BE1142" i="5"/>
  <c r="N1142" i="5" s="1"/>
  <c r="BE1136" i="5"/>
  <c r="N1136" i="5" s="1"/>
  <c r="BE2008" i="5"/>
  <c r="N2008" i="5" s="1"/>
  <c r="BE1990" i="5"/>
  <c r="BE1994" i="5" a="1"/>
  <c r="BE2029" i="5"/>
  <c r="N2029" i="5" s="1"/>
  <c r="BE2032" i="5"/>
  <c r="N2032" i="5" s="1"/>
  <c r="BW2125" i="5" a="1"/>
  <c r="BW2125" i="5" l="1"/>
  <c r="BE1994" i="5"/>
  <c r="CE1980" i="5"/>
  <c r="CL986" i="5"/>
  <c r="CL983" i="5"/>
  <c r="CB330" i="5"/>
  <c r="CA335" i="5"/>
  <c r="CA337" i="5"/>
  <c r="CA338" i="5"/>
  <c r="CA341" i="5" s="1"/>
  <c r="BC824" i="5"/>
  <c r="AW1806" i="5"/>
  <c r="AV1810" i="5"/>
  <c r="CM969" i="5"/>
  <c r="CM966" i="5"/>
  <c r="CM967" i="5" s="1"/>
  <c r="CN964" i="5" s="1"/>
  <c r="BV883" i="5"/>
  <c r="BW881" i="5" s="1"/>
  <c r="BW885" i="5" s="1"/>
  <c r="BX2124" i="5"/>
  <c r="BW2129" i="5"/>
  <c r="BE933" i="5"/>
  <c r="BF662" i="5"/>
  <c r="BD2192" i="5"/>
  <c r="BD2158" i="5"/>
  <c r="CK994" i="5"/>
  <c r="BO636" i="5"/>
  <c r="BO637" i="5" s="1"/>
  <c r="BE2249" i="5"/>
  <c r="BV897" i="5"/>
  <c r="BW894" i="5" s="1"/>
  <c r="BR418" i="5"/>
  <c r="BQ420" i="5"/>
  <c r="CL973" i="5"/>
  <c r="BF852" i="5"/>
  <c r="BY2001" i="5" a="1"/>
  <c r="BF429" i="5"/>
  <c r="M2192" i="5"/>
  <c r="M2158" i="5"/>
  <c r="BF838" i="5"/>
  <c r="BF840" i="5" l="1"/>
  <c r="BF430" i="5"/>
  <c r="BY2001" i="5"/>
  <c r="BK853" i="5"/>
  <c r="BF854" i="5"/>
  <c r="CN969" i="5"/>
  <c r="CN966" i="5"/>
  <c r="BW899" i="5"/>
  <c r="BW895" i="5"/>
  <c r="BD2159" i="5"/>
  <c r="BD2203" i="5"/>
  <c r="BD2193" i="5"/>
  <c r="BC828" i="5"/>
  <c r="BC821" i="5" s="1"/>
  <c r="CA340" i="5"/>
  <c r="BO638" i="5"/>
  <c r="BP633" i="5"/>
  <c r="BF663" i="5"/>
  <c r="BS418" i="5"/>
  <c r="BR420" i="5"/>
  <c r="CL994" i="5"/>
  <c r="CL984" i="5"/>
  <c r="CM981" i="5" s="1"/>
  <c r="BE934" i="5"/>
  <c r="BF932" i="5" s="1"/>
  <c r="CB334" i="5"/>
  <c r="BE2246" i="5"/>
  <c r="CL989" i="5"/>
  <c r="BX2127" i="5"/>
  <c r="BW882" i="5"/>
  <c r="CM973" i="5"/>
  <c r="P969" i="5"/>
  <c r="AW1808" i="5" a="1"/>
  <c r="P966" i="5"/>
  <c r="CF1980" i="5" a="1"/>
  <c r="M2203" i="5"/>
  <c r="M2159" i="5"/>
  <c r="O334" i="5"/>
  <c r="M2193" i="5"/>
  <c r="BX2125" i="5" a="1"/>
  <c r="BX2125" i="5" l="1"/>
  <c r="N2190" i="5"/>
  <c r="P330" i="5"/>
  <c r="O335" i="5"/>
  <c r="N2156" i="5"/>
  <c r="CF1980" i="5"/>
  <c r="AW1808" i="5"/>
  <c r="BC822" i="5"/>
  <c r="BE2190" i="5"/>
  <c r="CC330" i="5"/>
  <c r="CB335" i="5"/>
  <c r="CB337" i="5"/>
  <c r="CB338" i="5"/>
  <c r="BE2156" i="5"/>
  <c r="BY2124" i="5"/>
  <c r="BX2129" i="5"/>
  <c r="BF936" i="5"/>
  <c r="BW897" i="5"/>
  <c r="BX894" i="5" s="1"/>
  <c r="CN973" i="5"/>
  <c r="CM986" i="5"/>
  <c r="CM989" i="5" s="1"/>
  <c r="CM983" i="5"/>
  <c r="CM984" i="5" s="1"/>
  <c r="CN981" i="5" s="1"/>
  <c r="CL992" i="5"/>
  <c r="BT418" i="5"/>
  <c r="BS420" i="5"/>
  <c r="CN967" i="5"/>
  <c r="BG659" i="5"/>
  <c r="BF664" i="5"/>
  <c r="BF666" i="5"/>
  <c r="BG851" i="5"/>
  <c r="BF856" i="5"/>
  <c r="BE2247" i="5"/>
  <c r="BF2245" i="5" s="1"/>
  <c r="BP636" i="5"/>
  <c r="BG427" i="5"/>
  <c r="BF432" i="5"/>
  <c r="BW883" i="5"/>
  <c r="BX881" i="5" s="1"/>
  <c r="BX885" i="5" s="1"/>
  <c r="BG837" i="5"/>
  <c r="BF842" i="5"/>
  <c r="BC1139" i="5"/>
  <c r="BC1160" i="5"/>
  <c r="BF1136" i="5"/>
  <c r="BF1142" i="5"/>
  <c r="BF1133" i="5"/>
  <c r="BF2032" i="5"/>
  <c r="BF2029" i="5"/>
  <c r="BF1990" i="5"/>
  <c r="BF2008" i="5"/>
  <c r="BF1994" i="5" a="1"/>
  <c r="O337" i="5"/>
  <c r="O338" i="5"/>
  <c r="P967" i="5"/>
  <c r="BZ2001" i="5" a="1"/>
  <c r="P973" i="5"/>
  <c r="N636" i="5"/>
  <c r="P989" i="5"/>
  <c r="BZ2001" i="5" l="1"/>
  <c r="BF1994" i="5"/>
  <c r="CM992" i="5"/>
  <c r="CN992" i="5"/>
  <c r="BF2249" i="5"/>
  <c r="BF933" i="5"/>
  <c r="BY2127" i="5"/>
  <c r="BG662" i="5"/>
  <c r="BE2161" i="5"/>
  <c r="CB341" i="5"/>
  <c r="CB340" i="5"/>
  <c r="BU418" i="5"/>
  <c r="BT420" i="5"/>
  <c r="BX882" i="5"/>
  <c r="CC334" i="5"/>
  <c r="BE2195" i="5"/>
  <c r="CM994" i="5"/>
  <c r="BD818" i="5"/>
  <c r="AW1809" i="5"/>
  <c r="CN986" i="5"/>
  <c r="CN983" i="5"/>
  <c r="CN984" i="5" s="1"/>
  <c r="BP637" i="5"/>
  <c r="BX895" i="5"/>
  <c r="BX899" i="5"/>
  <c r="O340" i="5"/>
  <c r="P983" i="5"/>
  <c r="BG838" i="5"/>
  <c r="N637" i="5"/>
  <c r="P992" i="5"/>
  <c r="CG1980" i="5" a="1"/>
  <c r="BG429" i="5"/>
  <c r="P984" i="5"/>
  <c r="BY2125" i="5" a="1"/>
  <c r="O341" i="5"/>
  <c r="P986" i="5"/>
  <c r="BG852" i="5"/>
  <c r="BL853" i="5" l="1"/>
  <c r="BG854" i="5"/>
  <c r="BY2125" i="5"/>
  <c r="BG430" i="5"/>
  <c r="CG1980" i="5"/>
  <c r="N638" i="5"/>
  <c r="O633" i="5"/>
  <c r="BG840" i="5"/>
  <c r="BX883" i="5"/>
  <c r="BY881" i="5" s="1"/>
  <c r="BY885" i="5" s="1"/>
  <c r="BE2165" i="5"/>
  <c r="BE2158" i="5" s="1"/>
  <c r="CD330" i="5"/>
  <c r="CC335" i="5"/>
  <c r="CC337" i="5"/>
  <c r="CC338" i="5"/>
  <c r="CC341" i="5" s="1"/>
  <c r="AX1806" i="5"/>
  <c r="AW1810" i="5"/>
  <c r="BD824" i="5"/>
  <c r="BG663" i="5"/>
  <c r="BE2199" i="5"/>
  <c r="BE2192" i="5" s="1"/>
  <c r="BZ2124" i="5"/>
  <c r="BY2129" i="5"/>
  <c r="BF934" i="5"/>
  <c r="BG932" i="5" s="1"/>
  <c r="BF2246" i="5"/>
  <c r="BP638" i="5"/>
  <c r="BQ633" i="5"/>
  <c r="BV418" i="5"/>
  <c r="BU420" i="5"/>
  <c r="BX897" i="5"/>
  <c r="BY894" i="5" s="1"/>
  <c r="CN994" i="5"/>
  <c r="P994" i="5"/>
  <c r="CA2001" i="5" a="1"/>
  <c r="M824" i="5"/>
  <c r="CA2001" i="5" l="1"/>
  <c r="BE2203" i="5"/>
  <c r="BE2193" i="5"/>
  <c r="BF2190" i="5" s="1"/>
  <c r="BH427" i="5"/>
  <c r="BG432" i="5"/>
  <c r="BH659" i="5"/>
  <c r="BG664" i="5"/>
  <c r="BG666" i="5"/>
  <c r="BD828" i="5"/>
  <c r="BH851" i="5"/>
  <c r="BG856" i="5"/>
  <c r="BY899" i="5"/>
  <c r="BY895" i="5"/>
  <c r="CC340" i="5"/>
  <c r="BW418" i="5"/>
  <c r="BV420" i="5"/>
  <c r="BQ636" i="5"/>
  <c r="CD334" i="5"/>
  <c r="BE2159" i="5"/>
  <c r="BF2156" i="5" s="1"/>
  <c r="BF2247" i="5"/>
  <c r="BG2245" i="5" s="1"/>
  <c r="BY882" i="5"/>
  <c r="BG936" i="5"/>
  <c r="BH837" i="5"/>
  <c r="BG842" i="5"/>
  <c r="BZ2127" i="5"/>
  <c r="CH1980" i="5" a="1"/>
  <c r="M828" i="5"/>
  <c r="AX1808" i="5" a="1"/>
  <c r="BZ2125" i="5" a="1"/>
  <c r="BG2032" i="5"/>
  <c r="BG2029" i="5"/>
  <c r="BG1990" i="5"/>
  <c r="BG2008" i="5"/>
  <c r="BG1994" i="5" a="1"/>
  <c r="BG1136" i="5"/>
  <c r="BG1133" i="5"/>
  <c r="BG1142" i="5"/>
  <c r="BG1994" i="5" l="1"/>
  <c r="BZ2125" i="5"/>
  <c r="AX1808" i="5"/>
  <c r="CH1980" i="5"/>
  <c r="BG933" i="5"/>
  <c r="CE330" i="5"/>
  <c r="CD335" i="5"/>
  <c r="CD337" i="5"/>
  <c r="CD338" i="5"/>
  <c r="CD341" i="5" s="1"/>
  <c r="BQ637" i="5"/>
  <c r="BY897" i="5"/>
  <c r="BZ894" i="5" s="1"/>
  <c r="CA2124" i="5"/>
  <c r="BZ2129" i="5"/>
  <c r="BY883" i="5"/>
  <c r="BZ881" i="5" s="1"/>
  <c r="BZ885" i="5" s="1"/>
  <c r="BD821" i="5"/>
  <c r="BG2249" i="5"/>
  <c r="BF2161" i="5"/>
  <c r="BH662" i="5"/>
  <c r="BX418" i="5"/>
  <c r="BW420" i="5"/>
  <c r="BF2195" i="5"/>
  <c r="CB2001" i="5" a="1"/>
  <c r="M821" i="5"/>
  <c r="BH429" i="5"/>
  <c r="BH852" i="5"/>
  <c r="BH838" i="5"/>
  <c r="BH840" i="5" l="1"/>
  <c r="BM853" i="5"/>
  <c r="BH854" i="5"/>
  <c r="BH430" i="5"/>
  <c r="CB2001" i="5"/>
  <c r="BF2199" i="5"/>
  <c r="BF2192" i="5" s="1"/>
  <c r="CA2127" i="5"/>
  <c r="BX420" i="5"/>
  <c r="BY418" i="5"/>
  <c r="BZ895" i="5"/>
  <c r="BZ899" i="5"/>
  <c r="BH663" i="5"/>
  <c r="CD340" i="5"/>
  <c r="BF2165" i="5"/>
  <c r="BF2158" i="5" s="1"/>
  <c r="CE334" i="5"/>
  <c r="BQ638" i="5"/>
  <c r="BR633" i="5"/>
  <c r="BG2246" i="5"/>
  <c r="BG934" i="5"/>
  <c r="BH932" i="5" s="1"/>
  <c r="BD822" i="5"/>
  <c r="BZ882" i="5"/>
  <c r="AX1809" i="5"/>
  <c r="O2001" i="5"/>
  <c r="CA2125" i="5" a="1"/>
  <c r="BD1139" i="5"/>
  <c r="M1139" i="5" s="1"/>
  <c r="BD1160" i="5"/>
  <c r="M1160" i="5" s="1"/>
  <c r="M822" i="5"/>
  <c r="CI1980" i="5" a="1"/>
  <c r="CI1980" i="5" l="1"/>
  <c r="N818" i="5"/>
  <c r="CA2125" i="5"/>
  <c r="BE818" i="5"/>
  <c r="BF2159" i="5"/>
  <c r="BG2156" i="5" s="1"/>
  <c r="BH936" i="5"/>
  <c r="BI659" i="5"/>
  <c r="BH664" i="5"/>
  <c r="BH666" i="5"/>
  <c r="BZ897" i="5"/>
  <c r="CA894" i="5" s="1"/>
  <c r="BY420" i="5"/>
  <c r="BZ418" i="5"/>
  <c r="AY1806" i="5"/>
  <c r="AX1810" i="5"/>
  <c r="BZ883" i="5"/>
  <c r="CA881" i="5" s="1"/>
  <c r="CA885" i="5" s="1"/>
  <c r="CB2124" i="5"/>
  <c r="CA2129" i="5"/>
  <c r="BF2203" i="5"/>
  <c r="BF2193" i="5"/>
  <c r="BG2190" i="5" s="1"/>
  <c r="BG2247" i="5"/>
  <c r="BH2245" i="5" s="1"/>
  <c r="BI427" i="5"/>
  <c r="BH432" i="5"/>
  <c r="BR636" i="5"/>
  <c r="BR637" i="5" s="1"/>
  <c r="BI851" i="5"/>
  <c r="BH856" i="5"/>
  <c r="CF330" i="5"/>
  <c r="CE335" i="5"/>
  <c r="CE337" i="5"/>
  <c r="CE338" i="5"/>
  <c r="CE341" i="5" s="1"/>
  <c r="BI837" i="5"/>
  <c r="BH842" i="5"/>
  <c r="CC2001" i="5" a="1"/>
  <c r="BH1133" i="5"/>
  <c r="BH1142" i="5"/>
  <c r="BH1136" i="5"/>
  <c r="BH2029" i="5"/>
  <c r="BH1990" i="5"/>
  <c r="BH2008" i="5"/>
  <c r="BH1994" i="5" a="1"/>
  <c r="BH2032" i="5"/>
  <c r="BH1994" i="5" l="1"/>
  <c r="CC2001" i="5"/>
  <c r="CA882" i="5"/>
  <c r="CF334" i="5"/>
  <c r="BZ420" i="5"/>
  <c r="CA418" i="5"/>
  <c r="BS633" i="5"/>
  <c r="BR638" i="5"/>
  <c r="CA895" i="5"/>
  <c r="CA899" i="5"/>
  <c r="BI662" i="5"/>
  <c r="BH2249" i="5"/>
  <c r="BH933" i="5"/>
  <c r="BG2195" i="5"/>
  <c r="BG2161" i="5"/>
  <c r="BE824" i="5"/>
  <c r="CB2127" i="5"/>
  <c r="CE340" i="5"/>
  <c r="CJ1980" i="5" a="1"/>
  <c r="AY1808" i="5" a="1"/>
  <c r="BI852" i="5"/>
  <c r="CB2125" i="5" a="1"/>
  <c r="BI838" i="5"/>
  <c r="BI429" i="5"/>
  <c r="BI430" i="5" l="1"/>
  <c r="BI840" i="5"/>
  <c r="CB2125" i="5"/>
  <c r="BN853" i="5"/>
  <c r="BI854" i="5"/>
  <c r="AY1808" i="5"/>
  <c r="CJ1980" i="5"/>
  <c r="BH2246" i="5"/>
  <c r="CA897" i="5"/>
  <c r="CB894" i="5" s="1"/>
  <c r="CC2124" i="5"/>
  <c r="CB2129" i="5"/>
  <c r="BS636" i="5"/>
  <c r="BS637" i="5" s="1"/>
  <c r="BH934" i="5"/>
  <c r="BI932" i="5" s="1"/>
  <c r="BE828" i="5"/>
  <c r="BE821" i="5" s="1"/>
  <c r="CB418" i="5"/>
  <c r="CA420" i="5"/>
  <c r="BG2165" i="5"/>
  <c r="BG2158" i="5" s="1"/>
  <c r="BG2199" i="5"/>
  <c r="BG2192" i="5" s="1"/>
  <c r="CG330" i="5"/>
  <c r="CF335" i="5"/>
  <c r="CF337" i="5"/>
  <c r="CF338" i="5"/>
  <c r="CF341" i="5" s="1"/>
  <c r="CA883" i="5"/>
  <c r="CB881" i="5" s="1"/>
  <c r="CB885" i="5" s="1"/>
  <c r="BI663" i="5"/>
  <c r="P2124" i="5" a="1"/>
  <c r="O885" i="5"/>
  <c r="CD2001" i="5" a="1"/>
  <c r="O418" i="5"/>
  <c r="CD2001" i="5" l="1"/>
  <c r="P2124" i="5"/>
  <c r="BS638" i="5"/>
  <c r="BT633" i="5"/>
  <c r="BE822" i="5"/>
  <c r="BJ837" i="5"/>
  <c r="BI842" i="5"/>
  <c r="CC418" i="5"/>
  <c r="CB420" i="5"/>
  <c r="CB882" i="5"/>
  <c r="CB895" i="5"/>
  <c r="CB899" i="5"/>
  <c r="BI936" i="5"/>
  <c r="CC2127" i="5"/>
  <c r="BJ659" i="5"/>
  <c r="BI664" i="5"/>
  <c r="BI666" i="5"/>
  <c r="BH2247" i="5"/>
  <c r="BI2245" i="5" s="1"/>
  <c r="CF340" i="5"/>
  <c r="BG2159" i="5"/>
  <c r="BH2156" i="5" s="1"/>
  <c r="AY1809" i="5"/>
  <c r="CG334" i="5"/>
  <c r="BJ851" i="5"/>
  <c r="BI856" i="5"/>
  <c r="BG2203" i="5"/>
  <c r="BG2193" i="5"/>
  <c r="BH2190" i="5" s="1"/>
  <c r="BJ427" i="5"/>
  <c r="BI432" i="5"/>
  <c r="BE1139" i="5"/>
  <c r="BE1160" i="5"/>
  <c r="CK1980" i="5" a="1"/>
  <c r="O420" i="5"/>
  <c r="O882" i="5"/>
  <c r="O895" i="5"/>
  <c r="O899" i="5"/>
  <c r="P2127" i="5"/>
  <c r="CC2125" i="5" a="1"/>
  <c r="BI1990" i="5"/>
  <c r="BI2008" i="5"/>
  <c r="BI1994" i="5" a="1"/>
  <c r="BI2032" i="5"/>
  <c r="BI2029" i="5"/>
  <c r="BI1142" i="5"/>
  <c r="BI1133" i="5"/>
  <c r="BI1136" i="5"/>
  <c r="BI1994" i="5" l="1"/>
  <c r="CC2125" i="5"/>
  <c r="CK1980" i="5"/>
  <c r="BI2249" i="5"/>
  <c r="BT636" i="5"/>
  <c r="BJ662" i="5"/>
  <c r="CD2124" i="5"/>
  <c r="CC2129" i="5"/>
  <c r="BH2195" i="5"/>
  <c r="BI933" i="5"/>
  <c r="CB897" i="5"/>
  <c r="CG335" i="5"/>
  <c r="CG337" i="5"/>
  <c r="CG338" i="5"/>
  <c r="CG341" i="5" s="1"/>
  <c r="CH330" i="5"/>
  <c r="CB883" i="5"/>
  <c r="AZ1806" i="5"/>
  <c r="AY1810" i="5"/>
  <c r="BH2161" i="5"/>
  <c r="CD418" i="5"/>
  <c r="CC420" i="5"/>
  <c r="BF818" i="5"/>
  <c r="BJ838" i="5"/>
  <c r="BJ852" i="5"/>
  <c r="P2125" i="5"/>
  <c r="P2129" i="5"/>
  <c r="O897" i="5"/>
  <c r="BJ429" i="5"/>
  <c r="CE2001" i="5" a="1"/>
  <c r="O883" i="5"/>
  <c r="P881" i="5" l="1"/>
  <c r="CE2001" i="5"/>
  <c r="BJ430" i="5"/>
  <c r="P894" i="5"/>
  <c r="BO853" i="5"/>
  <c r="BJ854" i="5"/>
  <c r="BJ840" i="5"/>
  <c r="BH2165" i="5"/>
  <c r="BH2158" i="5" s="1"/>
  <c r="CC881" i="5"/>
  <c r="CE418" i="5"/>
  <c r="CD420" i="5"/>
  <c r="CD2127" i="5"/>
  <c r="CH334" i="5"/>
  <c r="BJ663" i="5"/>
  <c r="BT637" i="5"/>
  <c r="CC894" i="5"/>
  <c r="BI2246" i="5"/>
  <c r="BI934" i="5"/>
  <c r="BJ932" i="5" s="1"/>
  <c r="CG340" i="5"/>
  <c r="BF824" i="5"/>
  <c r="BH2199" i="5"/>
  <c r="BH2192" i="5" s="1"/>
  <c r="CL1980" i="5" a="1"/>
  <c r="CD2125" i="5" a="1"/>
  <c r="AZ1808" i="5" a="1"/>
  <c r="AZ1808" i="5" l="1"/>
  <c r="CD2125" i="5"/>
  <c r="CL1980" i="5"/>
  <c r="CC885" i="5"/>
  <c r="CC882" i="5"/>
  <c r="BF828" i="5"/>
  <c r="BF821" i="5" s="1"/>
  <c r="CE2124" i="5"/>
  <c r="CD2129" i="5"/>
  <c r="BH2203" i="5"/>
  <c r="BH2193" i="5"/>
  <c r="BI2190" i="5" s="1"/>
  <c r="BJ842" i="5"/>
  <c r="BK837" i="5"/>
  <c r="CC899" i="5"/>
  <c r="CC895" i="5"/>
  <c r="CH335" i="5"/>
  <c r="CH337" i="5"/>
  <c r="CH338" i="5"/>
  <c r="CH341" i="5" s="1"/>
  <c r="CI330" i="5"/>
  <c r="CF418" i="5"/>
  <c r="CE420" i="5"/>
  <c r="BH2159" i="5"/>
  <c r="BI2156" i="5" s="1"/>
  <c r="BJ936" i="5"/>
  <c r="BK851" i="5"/>
  <c r="BJ856" i="5"/>
  <c r="BI2247" i="5"/>
  <c r="BJ2245" i="5" s="1"/>
  <c r="BK427" i="5"/>
  <c r="BJ432" i="5"/>
  <c r="BT638" i="5"/>
  <c r="BU633" i="5"/>
  <c r="BK659" i="5"/>
  <c r="BJ664" i="5"/>
  <c r="BJ666" i="5"/>
  <c r="BJ1994" i="5" a="1"/>
  <c r="BJ2029" i="5"/>
  <c r="BJ2032" i="5"/>
  <c r="BJ2008" i="5"/>
  <c r="BJ1990" i="5"/>
  <c r="BJ1142" i="5"/>
  <c r="BJ1136" i="5"/>
  <c r="BJ1133" i="5"/>
  <c r="CF2001" i="5" a="1"/>
  <c r="CF2001" i="5" l="1"/>
  <c r="BJ1994" i="5"/>
  <c r="BF822" i="5"/>
  <c r="CG418" i="5"/>
  <c r="CF420" i="5"/>
  <c r="BI2161" i="5"/>
  <c r="CC897" i="5"/>
  <c r="CD894" i="5" s="1"/>
  <c r="BJ2249" i="5"/>
  <c r="BI2195" i="5"/>
  <c r="BJ933" i="5"/>
  <c r="CE2127" i="5"/>
  <c r="CC883" i="5"/>
  <c r="CD881" i="5" s="1"/>
  <c r="CD885" i="5" s="1"/>
  <c r="CI334" i="5"/>
  <c r="BK662" i="5"/>
  <c r="CH340" i="5"/>
  <c r="BU636" i="5"/>
  <c r="AZ1809" i="5"/>
  <c r="BK852" i="5"/>
  <c r="BF1139" i="5"/>
  <c r="CE2125" i="5" a="1"/>
  <c r="CM1980" i="5" a="1"/>
  <c r="BK429" i="5"/>
  <c r="BK838" i="5"/>
  <c r="BF1160" i="5"/>
  <c r="BK840" i="5" l="1"/>
  <c r="BK430" i="5"/>
  <c r="CM1980" i="5"/>
  <c r="CE2125" i="5"/>
  <c r="BP853" i="5"/>
  <c r="BK854" i="5"/>
  <c r="BI2199" i="5"/>
  <c r="BI2192" i="5" s="1"/>
  <c r="AZ1810" i="5"/>
  <c r="BA1806" i="5"/>
  <c r="BJ2246" i="5"/>
  <c r="BU637" i="5"/>
  <c r="BK663" i="5"/>
  <c r="CD895" i="5"/>
  <c r="CD899" i="5"/>
  <c r="CI337" i="5"/>
  <c r="CI338" i="5"/>
  <c r="CI341" i="5" s="1"/>
  <c r="CJ330" i="5"/>
  <c r="CI335" i="5"/>
  <c r="CD882" i="5"/>
  <c r="BI2165" i="5"/>
  <c r="BI2158" i="5" s="1"/>
  <c r="CF2124" i="5"/>
  <c r="CE2129" i="5"/>
  <c r="CH418" i="5"/>
  <c r="CG420" i="5"/>
  <c r="BJ934" i="5"/>
  <c r="BK932" i="5" s="1"/>
  <c r="BG818" i="5"/>
  <c r="N853" i="5"/>
  <c r="CG2001" i="5" a="1"/>
  <c r="CG2001" i="5" l="1"/>
  <c r="CD897" i="5"/>
  <c r="CE894" i="5" s="1"/>
  <c r="BU638" i="5"/>
  <c r="BV633" i="5"/>
  <c r="BL659" i="5"/>
  <c r="BK664" i="5"/>
  <c r="BK666" i="5"/>
  <c r="BG824" i="5"/>
  <c r="BK936" i="5"/>
  <c r="BJ2247" i="5"/>
  <c r="BK2245" i="5" s="1"/>
  <c r="CI340" i="5"/>
  <c r="CI418" i="5"/>
  <c r="CH420" i="5"/>
  <c r="BI2203" i="5"/>
  <c r="BI2193" i="5"/>
  <c r="BJ2190" i="5" s="1"/>
  <c r="CF2127" i="5"/>
  <c r="BL851" i="5"/>
  <c r="BK856" i="5"/>
  <c r="CD883" i="5"/>
  <c r="CE881" i="5" s="1"/>
  <c r="CE885" i="5" s="1"/>
  <c r="BI2159" i="5"/>
  <c r="BJ2156" i="5" s="1"/>
  <c r="BL427" i="5"/>
  <c r="BK432" i="5"/>
  <c r="CJ334" i="5"/>
  <c r="BK842" i="5"/>
  <c r="BL837" i="5"/>
  <c r="CF2125" i="5" a="1"/>
  <c r="CN1980" i="5" a="1"/>
  <c r="BA1808" i="5" a="1"/>
  <c r="BK1133" i="5"/>
  <c r="BK1142" i="5"/>
  <c r="BK1136" i="5"/>
  <c r="BK1990" i="5"/>
  <c r="BK2029" i="5"/>
  <c r="BK2032" i="5"/>
  <c r="BK1994" i="5" a="1"/>
  <c r="BK2008" i="5"/>
  <c r="BK1994" i="5" l="1"/>
  <c r="BA1808" i="5"/>
  <c r="CN1980" i="5"/>
  <c r="CF2125" i="5"/>
  <c r="CJ338" i="5"/>
  <c r="CJ341" i="5" s="1"/>
  <c r="CK330" i="5"/>
  <c r="CJ335" i="5"/>
  <c r="CJ337" i="5"/>
  <c r="BK2249" i="5"/>
  <c r="BJ2161" i="5"/>
  <c r="BK933" i="5"/>
  <c r="CE882" i="5"/>
  <c r="BG828" i="5"/>
  <c r="BG821" i="5" s="1"/>
  <c r="CG2124" i="5"/>
  <c r="CF2129" i="5"/>
  <c r="BL662" i="5"/>
  <c r="BJ2195" i="5"/>
  <c r="BV636" i="5"/>
  <c r="CE899" i="5"/>
  <c r="CE895" i="5"/>
  <c r="CJ418" i="5"/>
  <c r="CI420" i="5"/>
  <c r="BL852" i="5"/>
  <c r="P1980" i="5"/>
  <c r="CH2001" i="5" a="1"/>
  <c r="BL838" i="5"/>
  <c r="BL429" i="5"/>
  <c r="BL430" i="5" l="1"/>
  <c r="BL840" i="5"/>
  <c r="CH2001" i="5"/>
  <c r="BQ853" i="5"/>
  <c r="BL854" i="5"/>
  <c r="CE883" i="5"/>
  <c r="CF881" i="5" s="1"/>
  <c r="CF885" i="5" s="1"/>
  <c r="CK418" i="5"/>
  <c r="CJ420" i="5"/>
  <c r="BJ2165" i="5"/>
  <c r="BJ2158" i="5" s="1"/>
  <c r="CE897" i="5"/>
  <c r="CF894" i="5" s="1"/>
  <c r="BJ2199" i="5"/>
  <c r="BJ2192" i="5" s="1"/>
  <c r="BK934" i="5"/>
  <c r="BL932" i="5" s="1"/>
  <c r="BK2246" i="5"/>
  <c r="BV637" i="5"/>
  <c r="BL663" i="5"/>
  <c r="CJ340" i="5"/>
  <c r="CK334" i="5"/>
  <c r="CG2127" i="5"/>
  <c r="BA1809" i="5"/>
  <c r="BG822" i="5"/>
  <c r="CG2125" i="5" a="1"/>
  <c r="BG1139" i="5"/>
  <c r="BG1160" i="5"/>
  <c r="CG2125" i="5" l="1"/>
  <c r="BM659" i="5"/>
  <c r="BL664" i="5"/>
  <c r="BL666" i="5"/>
  <c r="BV638" i="5"/>
  <c r="BW633" i="5"/>
  <c r="BK2247" i="5"/>
  <c r="BL2245" i="5" s="1"/>
  <c r="BL936" i="5"/>
  <c r="BJ2203" i="5"/>
  <c r="BJ2193" i="5"/>
  <c r="BK2190" i="5" s="1"/>
  <c r="CF899" i="5"/>
  <c r="CF895" i="5"/>
  <c r="BJ2159" i="5"/>
  <c r="BK2156" i="5" s="1"/>
  <c r="CL418" i="5"/>
  <c r="CK420" i="5"/>
  <c r="BH818" i="5"/>
  <c r="CF882" i="5"/>
  <c r="BA1810" i="5"/>
  <c r="BB1806" i="5"/>
  <c r="BM851" i="5"/>
  <c r="BL856" i="5"/>
  <c r="CH2124" i="5"/>
  <c r="CG2129" i="5"/>
  <c r="CL330" i="5"/>
  <c r="CK335" i="5"/>
  <c r="CK337" i="5"/>
  <c r="CK338" i="5"/>
  <c r="CK341" i="5" s="1"/>
  <c r="BL842" i="5"/>
  <c r="BM837" i="5"/>
  <c r="BM427" i="5"/>
  <c r="BL432" i="5"/>
  <c r="BL1990" i="5"/>
  <c r="BL1994" i="5" a="1"/>
  <c r="BL2029" i="5"/>
  <c r="BL2032" i="5"/>
  <c r="BL2008" i="5"/>
  <c r="BL1142" i="5"/>
  <c r="BL1136" i="5"/>
  <c r="BL1133" i="5"/>
  <c r="CI2001" i="5" a="1"/>
  <c r="CI2001" i="5" l="1"/>
  <c r="BL1994" i="5"/>
  <c r="CF883" i="5"/>
  <c r="CG881" i="5" s="1"/>
  <c r="CG885" i="5" s="1"/>
  <c r="BM662" i="5"/>
  <c r="BH824" i="5"/>
  <c r="CK340" i="5"/>
  <c r="CF897" i="5"/>
  <c r="CG894" i="5" s="1"/>
  <c r="BK2161" i="5"/>
  <c r="CL334" i="5"/>
  <c r="BK2195" i="5"/>
  <c r="BL933" i="5"/>
  <c r="CH2127" i="5"/>
  <c r="CM418" i="5"/>
  <c r="CL420" i="5"/>
  <c r="BL2249" i="5"/>
  <c r="BW636" i="5"/>
  <c r="CH2125" i="5" a="1"/>
  <c r="BM838" i="5"/>
  <c r="BM429" i="5"/>
  <c r="BM852" i="5"/>
  <c r="BB1808" i="5" a="1"/>
  <c r="BB1808" i="5" l="1"/>
  <c r="BR853" i="5"/>
  <c r="BM854" i="5"/>
  <c r="BM430" i="5"/>
  <c r="BM840" i="5"/>
  <c r="CH2125" i="5"/>
  <c r="BK2165" i="5"/>
  <c r="BK2158" i="5" s="1"/>
  <c r="BL2246" i="5"/>
  <c r="CG899" i="5"/>
  <c r="CG895" i="5"/>
  <c r="BW637" i="5"/>
  <c r="CN418" i="5"/>
  <c r="CM420" i="5"/>
  <c r="BH828" i="5"/>
  <c r="BH821" i="5" s="1"/>
  <c r="CI2124" i="5"/>
  <c r="CH2129" i="5"/>
  <c r="BL934" i="5"/>
  <c r="BM932" i="5" s="1"/>
  <c r="BM663" i="5"/>
  <c r="BK2199" i="5"/>
  <c r="BK2192" i="5" s="1"/>
  <c r="CG882" i="5"/>
  <c r="CM330" i="5"/>
  <c r="CL335" i="5"/>
  <c r="CL337" i="5"/>
  <c r="CL338" i="5"/>
  <c r="CL341" i="5" s="1"/>
  <c r="P418" i="5"/>
  <c r="CJ2001" i="5" a="1"/>
  <c r="CJ2001" i="5" l="1"/>
  <c r="BH822" i="5"/>
  <c r="CI2127" i="5"/>
  <c r="BW638" i="5"/>
  <c r="BX633" i="5"/>
  <c r="CG897" i="5"/>
  <c r="CH894" i="5" s="1"/>
  <c r="CN420" i="5"/>
  <c r="CL340" i="5"/>
  <c r="BL2247" i="5"/>
  <c r="BM2245" i="5" s="1"/>
  <c r="BK2159" i="5"/>
  <c r="BL2156" i="5" s="1"/>
  <c r="CM334" i="5"/>
  <c r="CG883" i="5"/>
  <c r="CH881" i="5" s="1"/>
  <c r="CH885" i="5" s="1"/>
  <c r="BM842" i="5"/>
  <c r="BN837" i="5"/>
  <c r="BK2203" i="5"/>
  <c r="BK2193" i="5"/>
  <c r="BL2190" i="5" s="1"/>
  <c r="BN427" i="5"/>
  <c r="BM432" i="5"/>
  <c r="BM664" i="5"/>
  <c r="BN659" i="5"/>
  <c r="BM666" i="5"/>
  <c r="BN851" i="5"/>
  <c r="BM856" i="5"/>
  <c r="BM936" i="5"/>
  <c r="BB1809" i="5"/>
  <c r="CI2125" i="5" a="1"/>
  <c r="BH1139" i="5"/>
  <c r="BM2008" i="5"/>
  <c r="BM1994" i="5" a="1"/>
  <c r="BM2032" i="5"/>
  <c r="BM2029" i="5"/>
  <c r="BM1990" i="5"/>
  <c r="BM1136" i="5"/>
  <c r="BM1142" i="5"/>
  <c r="BM1133" i="5"/>
  <c r="P420" i="5"/>
  <c r="BH1160" i="5"/>
  <c r="BM1994" i="5" l="1"/>
  <c r="CI2125" i="5"/>
  <c r="BL2161" i="5"/>
  <c r="BM933" i="5"/>
  <c r="BM2249" i="5"/>
  <c r="CN330" i="5"/>
  <c r="CM335" i="5"/>
  <c r="CM337" i="5"/>
  <c r="CM338" i="5"/>
  <c r="CM341" i="5" s="1"/>
  <c r="CH882" i="5"/>
  <c r="BN662" i="5"/>
  <c r="CH899" i="5"/>
  <c r="CH895" i="5"/>
  <c r="BB1810" i="5"/>
  <c r="BC1806" i="5"/>
  <c r="BX636" i="5"/>
  <c r="CJ2124" i="5"/>
  <c r="CI2129" i="5"/>
  <c r="BL2195" i="5"/>
  <c r="BI818" i="5"/>
  <c r="CK2001" i="5" a="1"/>
  <c r="BN429" i="5"/>
  <c r="BN838" i="5"/>
  <c r="BN852" i="5"/>
  <c r="BS853" i="5" l="1"/>
  <c r="BN854" i="5"/>
  <c r="BN840" i="5"/>
  <c r="BN430" i="5"/>
  <c r="CK2001" i="5"/>
  <c r="BI824" i="5"/>
  <c r="BN663" i="5"/>
  <c r="CH883" i="5"/>
  <c r="CI881" i="5" s="1"/>
  <c r="CI885" i="5" s="1"/>
  <c r="BL2199" i="5"/>
  <c r="BL2192" i="5" s="1"/>
  <c r="CM340" i="5"/>
  <c r="CJ2127" i="5"/>
  <c r="CN334" i="5"/>
  <c r="BM2246" i="5"/>
  <c r="BX637" i="5"/>
  <c r="BM934" i="5"/>
  <c r="BN932" i="5" s="1"/>
  <c r="BL2165" i="5"/>
  <c r="BL2158" i="5" s="1"/>
  <c r="CH897" i="5"/>
  <c r="CI894" i="5" s="1"/>
  <c r="BC1808" i="5" a="1"/>
  <c r="P334" i="5"/>
  <c r="CJ2125" i="5" a="1"/>
  <c r="CJ2125" i="5" l="1"/>
  <c r="P335" i="5"/>
  <c r="BC1808" i="5"/>
  <c r="BM2247" i="5"/>
  <c r="BN2245" i="5" s="1"/>
  <c r="BL2203" i="5"/>
  <c r="BL2193" i="5"/>
  <c r="BM2190" i="5" s="1"/>
  <c r="CI882" i="5"/>
  <c r="CK2124" i="5"/>
  <c r="CJ2129" i="5"/>
  <c r="BO659" i="5"/>
  <c r="BN664" i="5"/>
  <c r="BN666" i="5"/>
  <c r="CN335" i="5"/>
  <c r="CN337" i="5"/>
  <c r="CN338" i="5"/>
  <c r="BI828" i="5"/>
  <c r="BI821" i="5" s="1"/>
  <c r="BL2159" i="5"/>
  <c r="BM2156" i="5" s="1"/>
  <c r="CI899" i="5"/>
  <c r="CI895" i="5"/>
  <c r="BN936" i="5"/>
  <c r="BO427" i="5"/>
  <c r="BN432" i="5"/>
  <c r="BX638" i="5"/>
  <c r="BY633" i="5"/>
  <c r="BN842" i="5"/>
  <c r="BO837" i="5"/>
  <c r="BO851" i="5"/>
  <c r="BN856" i="5"/>
  <c r="CL2001" i="5" a="1"/>
  <c r="BN1142" i="5"/>
  <c r="BN1136" i="5"/>
  <c r="BN1133" i="5"/>
  <c r="BN2008" i="5"/>
  <c r="BN2032" i="5"/>
  <c r="BN2029" i="5"/>
  <c r="BN1990" i="5"/>
  <c r="BN1994" i="5" a="1"/>
  <c r="P337" i="5"/>
  <c r="P338" i="5"/>
  <c r="BN1994" i="5" l="1"/>
  <c r="CL2001" i="5"/>
  <c r="CN341" i="5"/>
  <c r="CN340" i="5"/>
  <c r="BY636" i="5"/>
  <c r="BO662" i="5"/>
  <c r="CK2127" i="5"/>
  <c r="BN933" i="5"/>
  <c r="CI883" i="5"/>
  <c r="CJ881" i="5" s="1"/>
  <c r="CJ885" i="5" s="1"/>
  <c r="BM2195" i="5"/>
  <c r="CI897" i="5"/>
  <c r="CJ894" i="5" s="1"/>
  <c r="BN2249" i="5"/>
  <c r="BC1809" i="5"/>
  <c r="BM2161" i="5"/>
  <c r="BI822" i="5"/>
  <c r="P340" i="5"/>
  <c r="BO838" i="5"/>
  <c r="BO429" i="5"/>
  <c r="BO852" i="5"/>
  <c r="BI1139" i="5"/>
  <c r="CK2125" i="5" a="1"/>
  <c r="P341" i="5"/>
  <c r="BI1160" i="5"/>
  <c r="CK2125" i="5" l="1"/>
  <c r="BT853" i="5"/>
  <c r="BO854" i="5"/>
  <c r="BO430" i="5"/>
  <c r="BO840" i="5"/>
  <c r="BO663" i="5"/>
  <c r="BM2199" i="5"/>
  <c r="BM2192" i="5" s="1"/>
  <c r="CJ882" i="5"/>
  <c r="BN934" i="5"/>
  <c r="BO932" i="5" s="1"/>
  <c r="BJ818" i="5"/>
  <c r="CL2124" i="5"/>
  <c r="CK2129" i="5"/>
  <c r="BY637" i="5"/>
  <c r="BC1810" i="5"/>
  <c r="BD1806" i="5"/>
  <c r="BM2165" i="5"/>
  <c r="BM2158" i="5" s="1"/>
  <c r="BN2246" i="5"/>
  <c r="CJ899" i="5"/>
  <c r="CJ895" i="5"/>
  <c r="CM2001" i="5" a="1"/>
  <c r="CM2001" i="5" l="1"/>
  <c r="BZ633" i="5"/>
  <c r="BY638" i="5"/>
  <c r="CL2127" i="5"/>
  <c r="BJ824" i="5"/>
  <c r="BO936" i="5"/>
  <c r="CJ883" i="5"/>
  <c r="CK881" i="5" s="1"/>
  <c r="CK885" i="5" s="1"/>
  <c r="BM2203" i="5"/>
  <c r="BM2193" i="5"/>
  <c r="BN2190" i="5" s="1"/>
  <c r="BP659" i="5"/>
  <c r="BO664" i="5"/>
  <c r="BO666" i="5"/>
  <c r="CJ897" i="5"/>
  <c r="CK894" i="5" s="1"/>
  <c r="BP837" i="5"/>
  <c r="BO842" i="5"/>
  <c r="BP427" i="5"/>
  <c r="BO432" i="5"/>
  <c r="BN2247" i="5"/>
  <c r="BO2245" i="5" s="1"/>
  <c r="BP851" i="5"/>
  <c r="BO856" i="5"/>
  <c r="BM2159" i="5"/>
  <c r="BN2156" i="5" s="1"/>
  <c r="CL2125" i="5" a="1"/>
  <c r="BO2008" i="5"/>
  <c r="BO2032" i="5"/>
  <c r="BO2029" i="5"/>
  <c r="BO1990" i="5"/>
  <c r="BO1994" i="5" a="1"/>
  <c r="BO1136" i="5"/>
  <c r="BO1142" i="5"/>
  <c r="BO1133" i="5"/>
  <c r="BD1808" i="5" a="1"/>
  <c r="BD1808" i="5" l="1"/>
  <c r="BO1994" i="5"/>
  <c r="CL2125" i="5"/>
  <c r="CK899" i="5"/>
  <c r="CK895" i="5"/>
  <c r="BP662" i="5"/>
  <c r="CK882" i="5"/>
  <c r="BN2195" i="5"/>
  <c r="BN2161" i="5"/>
  <c r="BO933" i="5"/>
  <c r="BJ828" i="5"/>
  <c r="BJ821" i="5" s="1"/>
  <c r="BO2249" i="5"/>
  <c r="CM2124" i="5"/>
  <c r="CL2129" i="5"/>
  <c r="BZ636" i="5"/>
  <c r="M1808" i="5"/>
  <c r="BP429" i="5"/>
  <c r="CN2001" i="5" a="1"/>
  <c r="N662" i="5"/>
  <c r="BP838" i="5"/>
  <c r="BP852" i="5"/>
  <c r="N429" i="5"/>
  <c r="N838" i="5"/>
  <c r="N852" i="5"/>
  <c r="BU853" i="5" l="1"/>
  <c r="BP854" i="5"/>
  <c r="BP840" i="5"/>
  <c r="CN2001" i="5"/>
  <c r="BP430" i="5"/>
  <c r="BJ822" i="5"/>
  <c r="BO934" i="5"/>
  <c r="BP932" i="5" s="1"/>
  <c r="BN2165" i="5"/>
  <c r="BN2158" i="5" s="1"/>
  <c r="BN2199" i="5"/>
  <c r="BN2192" i="5" s="1"/>
  <c r="CK883" i="5"/>
  <c r="CL881" i="5" s="1"/>
  <c r="CL885" i="5" s="1"/>
  <c r="BZ637" i="5"/>
  <c r="BP663" i="5"/>
  <c r="CK897" i="5"/>
  <c r="CL894" i="5" s="1"/>
  <c r="CM2127" i="5"/>
  <c r="BO2246" i="5"/>
  <c r="BD1809" i="5"/>
  <c r="N854" i="5"/>
  <c r="N840" i="5"/>
  <c r="N430" i="5"/>
  <c r="N663" i="5"/>
  <c r="P2001" i="5"/>
  <c r="BJ1139" i="5"/>
  <c r="CM2125" i="5" a="1"/>
  <c r="M1809" i="5"/>
  <c r="BJ1160" i="5"/>
  <c r="N1806" i="5" l="1"/>
  <c r="M1810" i="5"/>
  <c r="CM2125" i="5"/>
  <c r="O659" i="5"/>
  <c r="N664" i="5"/>
  <c r="O427" i="5"/>
  <c r="O837" i="5"/>
  <c r="O851" i="5"/>
  <c r="BN2203" i="5"/>
  <c r="BN2193" i="5"/>
  <c r="BO2190" i="5" s="1"/>
  <c r="BN2159" i="5"/>
  <c r="BO2156" i="5" s="1"/>
  <c r="CN2124" i="5"/>
  <c r="CM2129" i="5"/>
  <c r="BD1810" i="5"/>
  <c r="BE1806" i="5"/>
  <c r="CL882" i="5"/>
  <c r="BK818" i="5"/>
  <c r="BO2247" i="5"/>
  <c r="BP2245" i="5" s="1"/>
  <c r="CL899" i="5"/>
  <c r="CL895" i="5"/>
  <c r="BQ659" i="5"/>
  <c r="BP664" i="5"/>
  <c r="BP666" i="5"/>
  <c r="CA633" i="5"/>
  <c r="BZ638" i="5"/>
  <c r="BP936" i="5"/>
  <c r="BQ427" i="5"/>
  <c r="BP432" i="5"/>
  <c r="BQ837" i="5"/>
  <c r="BP842" i="5"/>
  <c r="BQ851" i="5"/>
  <c r="BP856" i="5"/>
  <c r="N842" i="5"/>
  <c r="N856" i="5"/>
  <c r="N666" i="5"/>
  <c r="N936" i="5"/>
  <c r="BP2008" i="5"/>
  <c r="BP1990" i="5"/>
  <c r="N1990" i="5" s="1"/>
  <c r="BP1994" i="5" a="1"/>
  <c r="BP2029" i="5"/>
  <c r="BP2032" i="5"/>
  <c r="BP1142" i="5"/>
  <c r="BP1136" i="5"/>
  <c r="BP1133" i="5"/>
  <c r="N432" i="5"/>
  <c r="BP1994" i="5" l="1"/>
  <c r="BP933" i="5"/>
  <c r="CN2127" i="5"/>
  <c r="CN2129" i="5" s="1"/>
  <c r="BO2161" i="5"/>
  <c r="BO2195" i="5"/>
  <c r="CA637" i="5"/>
  <c r="CA636" i="5"/>
  <c r="BQ662" i="5"/>
  <c r="CL897" i="5"/>
  <c r="CM894" i="5" s="1"/>
  <c r="BP2249" i="5"/>
  <c r="BK824" i="5"/>
  <c r="CL883" i="5"/>
  <c r="CM881" i="5" s="1"/>
  <c r="CM885" i="5" s="1"/>
  <c r="N1994" i="5"/>
  <c r="BQ838" i="5"/>
  <c r="BE1808" i="5" a="1"/>
  <c r="N2249" i="5"/>
  <c r="BQ429" i="5"/>
  <c r="BQ852" i="5"/>
  <c r="N933" i="5"/>
  <c r="CN2125" i="5" a="1"/>
  <c r="CN2125" i="5" l="1"/>
  <c r="BV853" i="5"/>
  <c r="BQ854" i="5"/>
  <c r="BQ430" i="5"/>
  <c r="BE1808" i="5"/>
  <c r="BQ840" i="5"/>
  <c r="BO2165" i="5"/>
  <c r="BO2158" i="5" s="1"/>
  <c r="BO2199" i="5"/>
  <c r="BO2192" i="5" s="1"/>
  <c r="CM882" i="5"/>
  <c r="BK828" i="5"/>
  <c r="BK821" i="5" s="1"/>
  <c r="BP934" i="5"/>
  <c r="CB633" i="5"/>
  <c r="CA638" i="5"/>
  <c r="BP2246" i="5"/>
  <c r="CM899" i="5"/>
  <c r="CM895" i="5"/>
  <c r="BQ663" i="5"/>
  <c r="N934" i="5"/>
  <c r="N2246" i="5"/>
  <c r="O932" i="5" l="1"/>
  <c r="CM897" i="5"/>
  <c r="CN894" i="5" s="1"/>
  <c r="BP2247" i="5"/>
  <c r="CB636" i="5"/>
  <c r="BQ932" i="5"/>
  <c r="BK822" i="5"/>
  <c r="CM883" i="5"/>
  <c r="CN881" i="5" s="1"/>
  <c r="CN885" i="5" s="1"/>
  <c r="BO2203" i="5"/>
  <c r="BO2193" i="5"/>
  <c r="BP2190" i="5" s="1"/>
  <c r="BO2159" i="5"/>
  <c r="BP2156" i="5" s="1"/>
  <c r="BR837" i="5"/>
  <c r="BQ842" i="5"/>
  <c r="BE1809" i="5"/>
  <c r="BR427" i="5"/>
  <c r="BQ432" i="5"/>
  <c r="BQ856" i="5"/>
  <c r="BR851" i="5"/>
  <c r="BR659" i="5"/>
  <c r="BQ664" i="5"/>
  <c r="BQ666" i="5"/>
  <c r="N2247" i="5"/>
  <c r="BK1139" i="5"/>
  <c r="O636" i="5"/>
  <c r="BQ1142" i="5"/>
  <c r="O1142" i="5" s="1"/>
  <c r="BQ1136" i="5"/>
  <c r="O1136" i="5" s="1"/>
  <c r="BQ1133" i="5"/>
  <c r="O1133" i="5" s="1"/>
  <c r="BQ2032" i="5"/>
  <c r="O2032" i="5" s="1"/>
  <c r="BQ2029" i="5"/>
  <c r="O2029" i="5" s="1"/>
  <c r="BQ1994" i="5" a="1"/>
  <c r="BQ2008" i="5"/>
  <c r="O2008" i="5" s="1"/>
  <c r="BQ1990" i="5"/>
  <c r="P885" i="5"/>
  <c r="BK1160" i="5"/>
  <c r="BQ1994" i="5" l="1"/>
  <c r="O2245" i="5"/>
  <c r="CN899" i="5"/>
  <c r="CN895" i="5"/>
  <c r="BE1810" i="5"/>
  <c r="BF1806" i="5"/>
  <c r="BP2161" i="5"/>
  <c r="CN882" i="5"/>
  <c r="BP2195" i="5"/>
  <c r="BL818" i="5"/>
  <c r="BQ936" i="5"/>
  <c r="BR662" i="5"/>
  <c r="CB637" i="5"/>
  <c r="BQ2245" i="5"/>
  <c r="P899" i="5"/>
  <c r="P895" i="5"/>
  <c r="O637" i="5"/>
  <c r="BR852" i="5"/>
  <c r="N2161" i="5"/>
  <c r="P882" i="5"/>
  <c r="N2195" i="5"/>
  <c r="BR429" i="5"/>
  <c r="BR838" i="5"/>
  <c r="BR840" i="5" l="1"/>
  <c r="BR430" i="5"/>
  <c r="BW853" i="5"/>
  <c r="BR854" i="5"/>
  <c r="O638" i="5"/>
  <c r="P633" i="5"/>
  <c r="BL824" i="5"/>
  <c r="BP2199" i="5"/>
  <c r="CN883" i="5"/>
  <c r="BQ2249" i="5"/>
  <c r="BP2165" i="5"/>
  <c r="CB638" i="5"/>
  <c r="CC633" i="5"/>
  <c r="BR663" i="5"/>
  <c r="CN897" i="5"/>
  <c r="BQ933" i="5"/>
  <c r="P897" i="5"/>
  <c r="N2199" i="5"/>
  <c r="P883" i="5"/>
  <c r="N2165" i="5"/>
  <c r="BF1808" i="5" a="1"/>
  <c r="BF1808" i="5" l="1"/>
  <c r="BP2158" i="5"/>
  <c r="BQ2246" i="5"/>
  <c r="BP2192" i="5"/>
  <c r="BL828" i="5"/>
  <c r="BL821" i="5" s="1"/>
  <c r="BQ934" i="5"/>
  <c r="BR932" i="5" s="1"/>
  <c r="BR856" i="5"/>
  <c r="BS851" i="5"/>
  <c r="BS659" i="5"/>
  <c r="BR664" i="5"/>
  <c r="BR666" i="5"/>
  <c r="BS427" i="5"/>
  <c r="BR432" i="5"/>
  <c r="CC636" i="5"/>
  <c r="BS837" i="5"/>
  <c r="BR842" i="5"/>
  <c r="N2158" i="5"/>
  <c r="BR2032" i="5"/>
  <c r="BR2029" i="5"/>
  <c r="BR1990" i="5"/>
  <c r="BR2008" i="5"/>
  <c r="BR1994" i="5" a="1"/>
  <c r="BR1136" i="5"/>
  <c r="BR1142" i="5"/>
  <c r="BR1133" i="5"/>
  <c r="N2192" i="5"/>
  <c r="BR1994" i="5" l="1"/>
  <c r="BQ2247" i="5"/>
  <c r="BR2245" i="5" s="1"/>
  <c r="BP2203" i="5"/>
  <c r="BP2193" i="5"/>
  <c r="CC637" i="5"/>
  <c r="BS662" i="5"/>
  <c r="BR936" i="5"/>
  <c r="BL822" i="5"/>
  <c r="BP2159" i="5"/>
  <c r="BF1809" i="5"/>
  <c r="N2203" i="5"/>
  <c r="N2193" i="5"/>
  <c r="BS429" i="5"/>
  <c r="N2159" i="5"/>
  <c r="BS852" i="5"/>
  <c r="BL1139" i="5"/>
  <c r="BS838" i="5"/>
  <c r="BL1160" i="5"/>
  <c r="BS840" i="5" l="1"/>
  <c r="BX853" i="5"/>
  <c r="BS854" i="5"/>
  <c r="O2156" i="5"/>
  <c r="BS430" i="5"/>
  <c r="O2190" i="5"/>
  <c r="BR933" i="5"/>
  <c r="BM818" i="5"/>
  <c r="BS663" i="5"/>
  <c r="BQ2156" i="5"/>
  <c r="CD633" i="5"/>
  <c r="CC638" i="5"/>
  <c r="BQ2190" i="5"/>
  <c r="BF1810" i="5"/>
  <c r="BG1806" i="5"/>
  <c r="BR2249" i="5"/>
  <c r="BT837" i="5" l="1"/>
  <c r="BS842" i="5"/>
  <c r="BQ2195" i="5"/>
  <c r="BQ2161" i="5"/>
  <c r="BT659" i="5"/>
  <c r="BS664" i="5"/>
  <c r="BS666" i="5"/>
  <c r="BM824" i="5"/>
  <c r="BS856" i="5"/>
  <c r="BT851" i="5"/>
  <c r="BR2246" i="5"/>
  <c r="CD636" i="5"/>
  <c r="BR934" i="5"/>
  <c r="BS932" i="5" s="1"/>
  <c r="BT427" i="5"/>
  <c r="BS432" i="5"/>
  <c r="BS1990" i="5"/>
  <c r="BS2008" i="5"/>
  <c r="BS1994" i="5" a="1"/>
  <c r="BS2029" i="5"/>
  <c r="BS2032" i="5"/>
  <c r="BS1142" i="5"/>
  <c r="BS1136" i="5"/>
  <c r="BS1133" i="5"/>
  <c r="BG1808" i="5" a="1"/>
  <c r="BG1808" i="5" l="1"/>
  <c r="BS1994" i="5"/>
  <c r="BQ2199" i="5"/>
  <c r="BQ2192" i="5" s="1"/>
  <c r="BS936" i="5"/>
  <c r="CD637" i="5"/>
  <c r="BR2247" i="5"/>
  <c r="BS2245" i="5" s="1"/>
  <c r="BM828" i="5"/>
  <c r="BM821" i="5" s="1"/>
  <c r="BT662" i="5"/>
  <c r="BQ2165" i="5"/>
  <c r="BQ2158" i="5" s="1"/>
  <c r="BT429" i="5"/>
  <c r="BT838" i="5"/>
  <c r="BT852" i="5"/>
  <c r="BY853" i="5" l="1"/>
  <c r="BT854" i="5"/>
  <c r="BT840" i="5"/>
  <c r="BT430" i="5"/>
  <c r="BQ2159" i="5"/>
  <c r="BR2156" i="5" s="1"/>
  <c r="BT663" i="5"/>
  <c r="BM822" i="5"/>
  <c r="BS2249" i="5"/>
  <c r="BS933" i="5"/>
  <c r="CE633" i="5"/>
  <c r="CD638" i="5"/>
  <c r="BQ2203" i="5"/>
  <c r="BQ2193" i="5"/>
  <c r="BR2190" i="5" s="1"/>
  <c r="BG1809" i="5"/>
  <c r="BM1139" i="5"/>
  <c r="BM1160" i="5"/>
  <c r="BU427" i="5" l="1"/>
  <c r="BT432" i="5"/>
  <c r="BT856" i="5"/>
  <c r="BU851" i="5"/>
  <c r="BU837" i="5"/>
  <c r="BT842" i="5"/>
  <c r="BG1810" i="5"/>
  <c r="BH1806" i="5"/>
  <c r="BS934" i="5"/>
  <c r="BT932" i="5" s="1"/>
  <c r="BS2246" i="5"/>
  <c r="BR2195" i="5"/>
  <c r="CE636" i="5"/>
  <c r="CE637" i="5" s="1"/>
  <c r="BN818" i="5"/>
  <c r="BU659" i="5"/>
  <c r="BT664" i="5"/>
  <c r="BT666" i="5"/>
  <c r="BR2161" i="5"/>
  <c r="BT1142" i="5"/>
  <c r="BT1133" i="5"/>
  <c r="BT1136" i="5"/>
  <c r="BT2008" i="5"/>
  <c r="BT1990" i="5"/>
  <c r="BT1994" i="5" a="1"/>
  <c r="BT2029" i="5"/>
  <c r="BT2032" i="5"/>
  <c r="BT1994" i="5" l="1"/>
  <c r="BN824" i="5"/>
  <c r="CF633" i="5"/>
  <c r="CE638" i="5"/>
  <c r="BR2199" i="5"/>
  <c r="BR2192" i="5" s="1"/>
  <c r="BS2247" i="5"/>
  <c r="BT2245" i="5" s="1"/>
  <c r="BT936" i="5"/>
  <c r="BR2165" i="5"/>
  <c r="BR2158" i="5" s="1"/>
  <c r="BU662" i="5"/>
  <c r="BU429" i="5"/>
  <c r="BU838" i="5"/>
  <c r="BU852" i="5"/>
  <c r="BH1808" i="5" a="1"/>
  <c r="BH1808" i="5" l="1"/>
  <c r="BZ853" i="5"/>
  <c r="BU854" i="5"/>
  <c r="BU840" i="5"/>
  <c r="BU430" i="5"/>
  <c r="BR2159" i="5"/>
  <c r="BS2156" i="5" s="1"/>
  <c r="BT933" i="5"/>
  <c r="BT2249" i="5"/>
  <c r="BR2203" i="5"/>
  <c r="BR2193" i="5"/>
  <c r="BS2190" i="5" s="1"/>
  <c r="CF636" i="5"/>
  <c r="BN828" i="5"/>
  <c r="BN821" i="5" s="1"/>
  <c r="BU663" i="5"/>
  <c r="BV659" i="5" l="1"/>
  <c r="BU664" i="5"/>
  <c r="BU666" i="5"/>
  <c r="BN822" i="5"/>
  <c r="CF637" i="5"/>
  <c r="BS2195" i="5"/>
  <c r="BT2246" i="5"/>
  <c r="BT934" i="5"/>
  <c r="BU932" i="5" s="1"/>
  <c r="BS2161" i="5"/>
  <c r="BV427" i="5"/>
  <c r="BU432" i="5"/>
  <c r="BU842" i="5"/>
  <c r="BV837" i="5"/>
  <c r="BU856" i="5"/>
  <c r="BV851" i="5"/>
  <c r="BH1809" i="5"/>
  <c r="BN1139" i="5"/>
  <c r="BN1160" i="5"/>
  <c r="BU2008" i="5"/>
  <c r="BU1990" i="5"/>
  <c r="BU1994" i="5" a="1"/>
  <c r="BU2029" i="5"/>
  <c r="BU2032" i="5"/>
  <c r="BU1136" i="5"/>
  <c r="BU1142" i="5"/>
  <c r="BU1133" i="5"/>
  <c r="BU1994" i="5" l="1"/>
  <c r="BU936" i="5"/>
  <c r="BT2247" i="5"/>
  <c r="BU2245" i="5" s="1"/>
  <c r="BS2165" i="5"/>
  <c r="BS2158" i="5" s="1"/>
  <c r="CG633" i="5"/>
  <c r="CF638" i="5"/>
  <c r="BO818" i="5"/>
  <c r="BS2199" i="5"/>
  <c r="BS2192" i="5" s="1"/>
  <c r="BI1806" i="5"/>
  <c r="BH1810" i="5"/>
  <c r="BV662" i="5"/>
  <c r="BV838" i="5"/>
  <c r="BV429" i="5"/>
  <c r="BV852" i="5"/>
  <c r="CA853" i="5" l="1"/>
  <c r="BV854" i="5"/>
  <c r="BV430" i="5"/>
  <c r="BV840" i="5"/>
  <c r="BS2203" i="5"/>
  <c r="BS2193" i="5"/>
  <c r="BT2190" i="5" s="1"/>
  <c r="BS2159" i="5"/>
  <c r="BT2156" i="5" s="1"/>
  <c r="BO824" i="5"/>
  <c r="CG636" i="5"/>
  <c r="BU2249" i="5"/>
  <c r="BV663" i="5"/>
  <c r="BU933" i="5"/>
  <c r="BI1808" i="5" a="1"/>
  <c r="BI1808" i="5" l="1"/>
  <c r="BU934" i="5"/>
  <c r="BV932" i="5" s="1"/>
  <c r="BU2246" i="5"/>
  <c r="BT2161" i="5"/>
  <c r="BT2195" i="5"/>
  <c r="BW659" i="5"/>
  <c r="BV664" i="5"/>
  <c r="BV666" i="5"/>
  <c r="BO828" i="5"/>
  <c r="BO821" i="5" s="1"/>
  <c r="BW837" i="5"/>
  <c r="BV842" i="5"/>
  <c r="CG637" i="5"/>
  <c r="BW427" i="5"/>
  <c r="BV432" i="5"/>
  <c r="BW851" i="5"/>
  <c r="BV856" i="5"/>
  <c r="BV2032" i="5"/>
  <c r="BV2029" i="5"/>
  <c r="BV1990" i="5"/>
  <c r="BV2008" i="5"/>
  <c r="BV1994" i="5" a="1"/>
  <c r="BV1136" i="5"/>
  <c r="BV1142" i="5"/>
  <c r="BV1133" i="5"/>
  <c r="BV1994" i="5" l="1"/>
  <c r="BO822" i="5"/>
  <c r="BT2199" i="5"/>
  <c r="BT2192" i="5" s="1"/>
  <c r="CH633" i="5"/>
  <c r="CG638" i="5"/>
  <c r="BW662" i="5"/>
  <c r="BT2165" i="5"/>
  <c r="BT2158" i="5" s="1"/>
  <c r="BU2247" i="5"/>
  <c r="BV2245" i="5" s="1"/>
  <c r="BV936" i="5"/>
  <c r="BI1809" i="5"/>
  <c r="BW429" i="5"/>
  <c r="BO1139" i="5"/>
  <c r="BW838" i="5"/>
  <c r="BW852" i="5"/>
  <c r="BO1160" i="5"/>
  <c r="CB853" i="5" l="1"/>
  <c r="BW854" i="5"/>
  <c r="BW840" i="5"/>
  <c r="BW430" i="5"/>
  <c r="BV2249" i="5"/>
  <c r="BT2159" i="5"/>
  <c r="BU2156" i="5" s="1"/>
  <c r="BW663" i="5"/>
  <c r="CH636" i="5"/>
  <c r="CH637" i="5" s="1"/>
  <c r="BT2203" i="5"/>
  <c r="BT2193" i="5"/>
  <c r="BU2190" i="5" s="1"/>
  <c r="BP818" i="5"/>
  <c r="BJ1806" i="5"/>
  <c r="BI1810" i="5"/>
  <c r="BV933" i="5"/>
  <c r="O853" i="5"/>
  <c r="CI633" i="5" l="1"/>
  <c r="CH638" i="5"/>
  <c r="BP824" i="5"/>
  <c r="BV934" i="5"/>
  <c r="BW932" i="5" s="1"/>
  <c r="BU2195" i="5"/>
  <c r="BX659" i="5"/>
  <c r="BW664" i="5"/>
  <c r="BW666" i="5"/>
  <c r="BU2161" i="5"/>
  <c r="BV2246" i="5"/>
  <c r="BX427" i="5"/>
  <c r="BW432" i="5"/>
  <c r="BX837" i="5"/>
  <c r="BW842" i="5"/>
  <c r="BX851" i="5"/>
  <c r="BW856" i="5"/>
  <c r="BW1142" i="5"/>
  <c r="BW1136" i="5"/>
  <c r="BW1133" i="5"/>
  <c r="BW2032" i="5"/>
  <c r="BW2029" i="5"/>
  <c r="BW1990" i="5"/>
  <c r="BW2008" i="5"/>
  <c r="BW1994" i="5" a="1"/>
  <c r="N824" i="5"/>
  <c r="BJ1808" i="5" a="1"/>
  <c r="BJ1808" i="5" l="1"/>
  <c r="BW1994" i="5"/>
  <c r="BX662" i="5"/>
  <c r="BU2165" i="5"/>
  <c r="BU2158" i="5" s="1"/>
  <c r="BW936" i="5"/>
  <c r="BV2247" i="5"/>
  <c r="BW2245" i="5" s="1"/>
  <c r="BU2199" i="5"/>
  <c r="BU2192" i="5" s="1"/>
  <c r="BP828" i="5"/>
  <c r="CI636" i="5"/>
  <c r="BX429" i="5"/>
  <c r="BX838" i="5"/>
  <c r="BX852" i="5"/>
  <c r="N828" i="5"/>
  <c r="CC853" i="5" l="1"/>
  <c r="BX854" i="5"/>
  <c r="BX840" i="5"/>
  <c r="BX430" i="5"/>
  <c r="BU2203" i="5"/>
  <c r="BU2193" i="5"/>
  <c r="BV2190" i="5" s="1"/>
  <c r="BP821" i="5"/>
  <c r="BW933" i="5"/>
  <c r="BX663" i="5"/>
  <c r="BU2159" i="5"/>
  <c r="BV2156" i="5" s="1"/>
  <c r="BW2249" i="5"/>
  <c r="CI637" i="5"/>
  <c r="BJ1809" i="5"/>
  <c r="N821" i="5"/>
  <c r="BK1806" i="5" l="1"/>
  <c r="BJ1810" i="5"/>
  <c r="CI638" i="5"/>
  <c r="CJ633" i="5"/>
  <c r="BW2246" i="5"/>
  <c r="BV2161" i="5"/>
  <c r="BY659" i="5"/>
  <c r="BX664" i="5"/>
  <c r="BX666" i="5"/>
  <c r="BW934" i="5"/>
  <c r="BX932" i="5" s="1"/>
  <c r="BP822" i="5"/>
  <c r="BV2195" i="5"/>
  <c r="BY427" i="5"/>
  <c r="BX432" i="5"/>
  <c r="BY837" i="5"/>
  <c r="BX842" i="5"/>
  <c r="BY851" i="5"/>
  <c r="BX856" i="5"/>
  <c r="BX1990" i="5"/>
  <c r="BX2032" i="5"/>
  <c r="BX2008" i="5"/>
  <c r="BX2029" i="5"/>
  <c r="BX1994" i="5" a="1"/>
  <c r="BX1136" i="5"/>
  <c r="BX1142" i="5"/>
  <c r="BX1133" i="5"/>
  <c r="BP1139" i="5"/>
  <c r="N1139" i="5" s="1"/>
  <c r="BP1160" i="5"/>
  <c r="N1160" i="5" s="1"/>
  <c r="N822" i="5"/>
  <c r="O818" i="5" l="1"/>
  <c r="BX1994" i="5"/>
  <c r="BX936" i="5"/>
  <c r="BY662" i="5"/>
  <c r="BV2165" i="5"/>
  <c r="BV2158" i="5" s="1"/>
  <c r="BV2199" i="5"/>
  <c r="BV2192" i="5" s="1"/>
  <c r="BQ818" i="5"/>
  <c r="BW2247" i="5"/>
  <c r="BX2245" i="5" s="1"/>
  <c r="CJ636" i="5"/>
  <c r="CJ637" i="5" s="1"/>
  <c r="BY838" i="5"/>
  <c r="BK1808" i="5" a="1"/>
  <c r="BY429" i="5"/>
  <c r="BY852" i="5"/>
  <c r="CD853" i="5" l="1"/>
  <c r="BY854" i="5"/>
  <c r="BY430" i="5"/>
  <c r="BK1808" i="5"/>
  <c r="BY840" i="5"/>
  <c r="CK633" i="5"/>
  <c r="CJ638" i="5"/>
  <c r="BY663" i="5"/>
  <c r="BQ824" i="5"/>
  <c r="BV2203" i="5"/>
  <c r="BV2193" i="5"/>
  <c r="BW2190" i="5" s="1"/>
  <c r="BV2159" i="5"/>
  <c r="BW2156" i="5" s="1"/>
  <c r="BX2249" i="5"/>
  <c r="BX933" i="5"/>
  <c r="BW2195" i="5" l="1"/>
  <c r="BX2246" i="5"/>
  <c r="BZ659" i="5"/>
  <c r="BY664" i="5"/>
  <c r="BY666" i="5"/>
  <c r="BW2161" i="5"/>
  <c r="BZ837" i="5"/>
  <c r="BY842" i="5"/>
  <c r="BK1809" i="5"/>
  <c r="BX934" i="5"/>
  <c r="BY932" i="5" s="1"/>
  <c r="BQ828" i="5"/>
  <c r="BQ821" i="5" s="1"/>
  <c r="CK636" i="5"/>
  <c r="CK637" i="5" s="1"/>
  <c r="BZ851" i="5"/>
  <c r="BY856" i="5"/>
  <c r="BZ427" i="5"/>
  <c r="BY432" i="5"/>
  <c r="BY1994" i="5" a="1"/>
  <c r="BY2029" i="5"/>
  <c r="BY2008" i="5"/>
  <c r="BY2032" i="5"/>
  <c r="BY1990" i="5"/>
  <c r="BY1142" i="5"/>
  <c r="BY1136" i="5"/>
  <c r="BY1133" i="5"/>
  <c r="BY1994" i="5" l="1"/>
  <c r="BL1806" i="5"/>
  <c r="BK1810" i="5"/>
  <c r="BY936" i="5"/>
  <c r="BW2165" i="5"/>
  <c r="BW2158" i="5" s="1"/>
  <c r="BQ822" i="5"/>
  <c r="BZ662" i="5"/>
  <c r="BX2247" i="5"/>
  <c r="BY2245" i="5" s="1"/>
  <c r="BW2199" i="5"/>
  <c r="BW2192" i="5" s="1"/>
  <c r="CL633" i="5"/>
  <c r="CK638" i="5"/>
  <c r="BZ852" i="5"/>
  <c r="BZ838" i="5"/>
  <c r="BQ1139" i="5"/>
  <c r="BQ1160" i="5"/>
  <c r="BZ429" i="5"/>
  <c r="BZ430" i="5" l="1"/>
  <c r="BZ840" i="5"/>
  <c r="CE853" i="5"/>
  <c r="BZ854" i="5"/>
  <c r="BY2249" i="5"/>
  <c r="BR818" i="5"/>
  <c r="BW2159" i="5"/>
  <c r="BX2156" i="5" s="1"/>
  <c r="BZ663" i="5"/>
  <c r="BY933" i="5"/>
  <c r="CL636" i="5"/>
  <c r="CL637" i="5" s="1"/>
  <c r="BW2203" i="5"/>
  <c r="BW2193" i="5"/>
  <c r="BX2190" i="5" s="1"/>
  <c r="BL1808" i="5" a="1"/>
  <c r="BL1808" i="5" l="1"/>
  <c r="CL638" i="5"/>
  <c r="CM633" i="5"/>
  <c r="BX2195" i="5"/>
  <c r="BY934" i="5"/>
  <c r="BZ932" i="5" s="1"/>
  <c r="CA659" i="5"/>
  <c r="BZ664" i="5"/>
  <c r="BZ666" i="5"/>
  <c r="BX2161" i="5"/>
  <c r="BR824" i="5"/>
  <c r="BY2246" i="5"/>
  <c r="CA851" i="5"/>
  <c r="BZ856" i="5"/>
  <c r="BZ842" i="5"/>
  <c r="CA837" i="5"/>
  <c r="CA427" i="5"/>
  <c r="BZ432" i="5"/>
  <c r="BZ1133" i="5"/>
  <c r="BZ1136" i="5"/>
  <c r="BZ1142" i="5"/>
  <c r="BZ1994" i="5" a="1"/>
  <c r="BZ2029" i="5"/>
  <c r="BZ2008" i="5"/>
  <c r="BZ2032" i="5"/>
  <c r="BZ1990" i="5"/>
  <c r="BZ1994" i="5" l="1"/>
  <c r="BX2165" i="5"/>
  <c r="BX2158" i="5" s="1"/>
  <c r="CA662" i="5"/>
  <c r="BZ936" i="5"/>
  <c r="BX2199" i="5"/>
  <c r="BX2192" i="5" s="1"/>
  <c r="BY2247" i="5"/>
  <c r="BZ2245" i="5" s="1"/>
  <c r="CM636" i="5"/>
  <c r="CM637" i="5" s="1"/>
  <c r="BR828" i="5"/>
  <c r="BR821" i="5" s="1"/>
  <c r="BL1809" i="5"/>
  <c r="CA852" i="5"/>
  <c r="CA838" i="5"/>
  <c r="CA429" i="5"/>
  <c r="CA430" i="5" l="1"/>
  <c r="CA840" i="5"/>
  <c r="CF853" i="5"/>
  <c r="CA854" i="5"/>
  <c r="CN633" i="5"/>
  <c r="CM638" i="5"/>
  <c r="BX2203" i="5"/>
  <c r="BX2193" i="5"/>
  <c r="BY2190" i="5" s="1"/>
  <c r="BZ2249" i="5"/>
  <c r="BX2159" i="5"/>
  <c r="BY2156" i="5" s="1"/>
  <c r="BR822" i="5"/>
  <c r="BZ933" i="5"/>
  <c r="CA663" i="5"/>
  <c r="BM1806" i="5"/>
  <c r="BL1810" i="5"/>
  <c r="BR1139" i="5"/>
  <c r="BR1160" i="5"/>
  <c r="BS818" i="5" l="1"/>
  <c r="BZ2246" i="5"/>
  <c r="CN636" i="5"/>
  <c r="CN637" i="5" s="1"/>
  <c r="BZ934" i="5"/>
  <c r="CA932" i="5" s="1"/>
  <c r="CB851" i="5"/>
  <c r="CA856" i="5"/>
  <c r="BY2161" i="5"/>
  <c r="CA842" i="5"/>
  <c r="CB837" i="5"/>
  <c r="CB659" i="5"/>
  <c r="CA664" i="5"/>
  <c r="CA666" i="5"/>
  <c r="BY2195" i="5"/>
  <c r="CB427" i="5"/>
  <c r="CA432" i="5"/>
  <c r="BM1808" i="5" a="1"/>
  <c r="P637" i="5"/>
  <c r="CA1990" i="5"/>
  <c r="CA2029" i="5"/>
  <c r="CA1994" i="5" a="1"/>
  <c r="CA2008" i="5"/>
  <c r="CA2032" i="5"/>
  <c r="CA1142" i="5"/>
  <c r="CA1136" i="5"/>
  <c r="CA1133" i="5"/>
  <c r="P636" i="5"/>
  <c r="CA1994" i="5" l="1"/>
  <c r="P638" i="5"/>
  <c r="BM1808" i="5"/>
  <c r="CB662" i="5"/>
  <c r="BY2165" i="5"/>
  <c r="BY2158" i="5" s="1"/>
  <c r="CA936" i="5"/>
  <c r="CN638" i="5"/>
  <c r="BZ2247" i="5"/>
  <c r="CA2245" i="5" s="1"/>
  <c r="BS824" i="5"/>
  <c r="BY2199" i="5"/>
  <c r="BY2192" i="5" s="1"/>
  <c r="CB838" i="5"/>
  <c r="CB429" i="5"/>
  <c r="O662" i="5"/>
  <c r="CB852" i="5"/>
  <c r="O838" i="5"/>
  <c r="O429" i="5"/>
  <c r="O852" i="5"/>
  <c r="CG853" i="5" l="1"/>
  <c r="CB854" i="5"/>
  <c r="CB430" i="5"/>
  <c r="CB840" i="5"/>
  <c r="CA933" i="5"/>
  <c r="BY2159" i="5"/>
  <c r="BZ2156" i="5" s="1"/>
  <c r="CA2249" i="5"/>
  <c r="CB663" i="5"/>
  <c r="BM1809" i="5"/>
  <c r="BY2203" i="5"/>
  <c r="BY2193" i="5"/>
  <c r="BZ2190" i="5" s="1"/>
  <c r="BS828" i="5"/>
  <c r="BS821" i="5" s="1"/>
  <c r="O663" i="5"/>
  <c r="O854" i="5"/>
  <c r="O840" i="5"/>
  <c r="O430" i="5"/>
  <c r="P427" i="5" l="1"/>
  <c r="P837" i="5"/>
  <c r="P851" i="5"/>
  <c r="P659" i="5"/>
  <c r="O664" i="5"/>
  <c r="CC427" i="5"/>
  <c r="CB432" i="5"/>
  <c r="CB842" i="5"/>
  <c r="CC837" i="5"/>
  <c r="CC851" i="5"/>
  <c r="CB856" i="5"/>
  <c r="BZ2195" i="5"/>
  <c r="BN1806" i="5"/>
  <c r="BM1810" i="5"/>
  <c r="CC659" i="5"/>
  <c r="CB664" i="5"/>
  <c r="CB666" i="5"/>
  <c r="CA2246" i="5"/>
  <c r="BS822" i="5"/>
  <c r="BZ2161" i="5"/>
  <c r="CA934" i="5"/>
  <c r="CB932" i="5" s="1"/>
  <c r="O666" i="5"/>
  <c r="BS1139" i="5"/>
  <c r="BS1160" i="5"/>
  <c r="CB2008" i="5"/>
  <c r="CB2032" i="5"/>
  <c r="CB2029" i="5"/>
  <c r="CB1994" i="5" a="1"/>
  <c r="CB1990" i="5"/>
  <c r="O1990" i="5" s="1"/>
  <c r="CB1142" i="5"/>
  <c r="CB1136" i="5"/>
  <c r="CB1133" i="5"/>
  <c r="O432" i="5"/>
  <c r="O842" i="5"/>
  <c r="O856" i="5"/>
  <c r="CB1994" i="5" l="1"/>
  <c r="BZ2199" i="5"/>
  <c r="BZ2192" i="5" s="1"/>
  <c r="CB936" i="5"/>
  <c r="BZ2165" i="5"/>
  <c r="BZ2158" i="5" s="1"/>
  <c r="BT818" i="5"/>
  <c r="CA2247" i="5"/>
  <c r="CB2245" i="5" s="1"/>
  <c r="CC662" i="5"/>
  <c r="O1994" i="5"/>
  <c r="BN1808" i="5" a="1"/>
  <c r="CC852" i="5"/>
  <c r="CC429" i="5"/>
  <c r="CC838" i="5"/>
  <c r="O936" i="5"/>
  <c r="CC840" i="5" l="1"/>
  <c r="CC430" i="5"/>
  <c r="CH853" i="5"/>
  <c r="CC854" i="5"/>
  <c r="BN1808" i="5"/>
  <c r="BT824" i="5"/>
  <c r="CB2249" i="5"/>
  <c r="BZ2159" i="5"/>
  <c r="CA2156" i="5" s="1"/>
  <c r="CB933" i="5"/>
  <c r="BZ2203" i="5"/>
  <c r="BZ2193" i="5"/>
  <c r="CA2190" i="5" s="1"/>
  <c r="CC663" i="5"/>
  <c r="O2249" i="5"/>
  <c r="O933" i="5"/>
  <c r="CC664" i="5" l="1"/>
  <c r="CD659" i="5"/>
  <c r="CC666" i="5"/>
  <c r="CA2195" i="5"/>
  <c r="CB934" i="5"/>
  <c r="CA2161" i="5"/>
  <c r="CB2246" i="5"/>
  <c r="BT828" i="5"/>
  <c r="BT821" i="5" s="1"/>
  <c r="BN1809" i="5"/>
  <c r="CD851" i="5"/>
  <c r="CC856" i="5"/>
  <c r="CD427" i="5"/>
  <c r="CC432" i="5"/>
  <c r="CC842" i="5"/>
  <c r="CD837" i="5"/>
  <c r="CC2008" i="5"/>
  <c r="P2008" i="5" s="1"/>
  <c r="CC1994" i="5" a="1"/>
  <c r="CC2032" i="5"/>
  <c r="P2032" i="5" s="1"/>
  <c r="CC2029" i="5"/>
  <c r="P2029" i="5" s="1"/>
  <c r="CC1990" i="5"/>
  <c r="CC1142" i="5"/>
  <c r="P1142" i="5" s="1"/>
  <c r="CC1133" i="5"/>
  <c r="P1133" i="5" s="1"/>
  <c r="CC1136" i="5"/>
  <c r="P1136" i="5" s="1"/>
  <c r="O934" i="5"/>
  <c r="O2246" i="5"/>
  <c r="P932" i="5" l="1"/>
  <c r="CC1994" i="5"/>
  <c r="BT822" i="5"/>
  <c r="CA2165" i="5"/>
  <c r="CA2158" i="5" s="1"/>
  <c r="BO1806" i="5"/>
  <c r="BN1810" i="5"/>
  <c r="CD662" i="5"/>
  <c r="CB2247" i="5"/>
  <c r="CC932" i="5"/>
  <c r="CA2199" i="5"/>
  <c r="CA2192" i="5" s="1"/>
  <c r="CD838" i="5"/>
  <c r="BT1139" i="5"/>
  <c r="CD429" i="5"/>
  <c r="O2247" i="5"/>
  <c r="CD852" i="5"/>
  <c r="BT1160" i="5"/>
  <c r="CI853" i="5" l="1"/>
  <c r="CD854" i="5"/>
  <c r="P2245" i="5"/>
  <c r="CD430" i="5"/>
  <c r="CD840" i="5"/>
  <c r="CC936" i="5"/>
  <c r="CC2245" i="5"/>
  <c r="CD663" i="5"/>
  <c r="CA2159" i="5"/>
  <c r="CB2156" i="5" s="1"/>
  <c r="BU818" i="5"/>
  <c r="CA2203" i="5"/>
  <c r="CA2193" i="5"/>
  <c r="CB2190" i="5" s="1"/>
  <c r="BO1808" i="5" a="1"/>
  <c r="BO1808" i="5" l="1"/>
  <c r="CC933" i="5"/>
  <c r="CB2195" i="5"/>
  <c r="BU824" i="5"/>
  <c r="CB2161" i="5"/>
  <c r="CE659" i="5"/>
  <c r="CD664" i="5"/>
  <c r="CD666" i="5"/>
  <c r="CC2249" i="5"/>
  <c r="CD842" i="5"/>
  <c r="CE837" i="5"/>
  <c r="CE427" i="5"/>
  <c r="CD432" i="5"/>
  <c r="CE851" i="5"/>
  <c r="CD856" i="5"/>
  <c r="CD1136" i="5"/>
  <c r="CD1133" i="5"/>
  <c r="CD1142" i="5"/>
  <c r="CD2008" i="5"/>
  <c r="CD2032" i="5"/>
  <c r="CD2029" i="5"/>
  <c r="CD1994" i="5" a="1"/>
  <c r="CD1990" i="5"/>
  <c r="O2195" i="5"/>
  <c r="O2161" i="5"/>
  <c r="CD1994" i="5" l="1"/>
  <c r="BU828" i="5"/>
  <c r="BU821" i="5" s="1"/>
  <c r="CC2246" i="5"/>
  <c r="CE662" i="5"/>
  <c r="CB2165" i="5"/>
  <c r="CB2199" i="5"/>
  <c r="CC934" i="5"/>
  <c r="CD932" i="5" s="1"/>
  <c r="BO1809" i="5"/>
  <c r="CE838" i="5"/>
  <c r="O2165" i="5"/>
  <c r="O2199" i="5"/>
  <c r="CE852" i="5"/>
  <c r="CE429" i="5"/>
  <c r="CE430" i="5" l="1"/>
  <c r="CJ853" i="5"/>
  <c r="CE854" i="5"/>
  <c r="CE840" i="5"/>
  <c r="BP1806" i="5"/>
  <c r="BO1810" i="5"/>
  <c r="CD936" i="5"/>
  <c r="CB2192" i="5"/>
  <c r="CB2158" i="5"/>
  <c r="CE663" i="5"/>
  <c r="CC2247" i="5"/>
  <c r="CD2245" i="5" s="1"/>
  <c r="BU822" i="5"/>
  <c r="BU1139" i="5"/>
  <c r="BU1160" i="5"/>
  <c r="O2158" i="5"/>
  <c r="O2192" i="5"/>
  <c r="CF659" i="5" l="1"/>
  <c r="CE664" i="5"/>
  <c r="CE666" i="5"/>
  <c r="CB2203" i="5"/>
  <c r="CB2193" i="5"/>
  <c r="CD2249" i="5"/>
  <c r="CB2159" i="5"/>
  <c r="CF837" i="5"/>
  <c r="CE842" i="5"/>
  <c r="CF851" i="5"/>
  <c r="CE856" i="5"/>
  <c r="BV818" i="5"/>
  <c r="CD933" i="5"/>
  <c r="CF427" i="5"/>
  <c r="CE432" i="5"/>
  <c r="CE1136" i="5"/>
  <c r="CE1142" i="5"/>
  <c r="CE1133" i="5"/>
  <c r="CE1994" i="5" a="1"/>
  <c r="CE1990" i="5"/>
  <c r="CE2008" i="5"/>
  <c r="CE2029" i="5"/>
  <c r="CE2032" i="5"/>
  <c r="O2203" i="5"/>
  <c r="O2193" i="5"/>
  <c r="BP1808" i="5" a="1"/>
  <c r="O2159" i="5"/>
  <c r="P2156" i="5" l="1"/>
  <c r="BP1808" i="5"/>
  <c r="P2190" i="5"/>
  <c r="CE1994" i="5"/>
  <c r="CD934" i="5"/>
  <c r="CE932" i="5" s="1"/>
  <c r="BV824" i="5"/>
  <c r="CC2156" i="5"/>
  <c r="CD2246" i="5"/>
  <c r="CC2190" i="5"/>
  <c r="CF662" i="5"/>
  <c r="N1808" i="5"/>
  <c r="CF429" i="5"/>
  <c r="CF852" i="5"/>
  <c r="CF838" i="5"/>
  <c r="CF840" i="5" l="1"/>
  <c r="CK853" i="5"/>
  <c r="CF854" i="5"/>
  <c r="CF430" i="5"/>
  <c r="CC2195" i="5"/>
  <c r="CD2247" i="5"/>
  <c r="CE2245" i="5" s="1"/>
  <c r="CC2161" i="5"/>
  <c r="BV828" i="5"/>
  <c r="BV821" i="5" s="1"/>
  <c r="CE936" i="5"/>
  <c r="CF663" i="5"/>
  <c r="BP1809" i="5"/>
  <c r="N1809" i="5"/>
  <c r="O1806" i="5" l="1"/>
  <c r="N1810" i="5"/>
  <c r="BP1810" i="5"/>
  <c r="BQ1806" i="5"/>
  <c r="CE933" i="5"/>
  <c r="CE2249" i="5"/>
  <c r="BV822" i="5"/>
  <c r="CG427" i="5"/>
  <c r="CF432" i="5"/>
  <c r="CG659" i="5"/>
  <c r="CF664" i="5"/>
  <c r="CF666" i="5"/>
  <c r="CC2165" i="5"/>
  <c r="CC2158" i="5" s="1"/>
  <c r="CC2199" i="5"/>
  <c r="CC2192" i="5" s="1"/>
  <c r="CG851" i="5"/>
  <c r="CF856" i="5"/>
  <c r="CG837" i="5"/>
  <c r="CF842" i="5"/>
  <c r="BV1139" i="5"/>
  <c r="CF1990" i="5"/>
  <c r="CF1994" i="5" a="1"/>
  <c r="CF2008" i="5"/>
  <c r="CF2029" i="5"/>
  <c r="CF2032" i="5"/>
  <c r="CF1136" i="5"/>
  <c r="CF1133" i="5"/>
  <c r="CF1142" i="5"/>
  <c r="BV1160" i="5"/>
  <c r="CF1994" i="5" l="1"/>
  <c r="CC2203" i="5"/>
  <c r="CC2193" i="5"/>
  <c r="CD2190" i="5" s="1"/>
  <c r="CC2159" i="5"/>
  <c r="CD2156" i="5" s="1"/>
  <c r="CG662" i="5"/>
  <c r="BW818" i="5"/>
  <c r="CE2246" i="5"/>
  <c r="CE934" i="5"/>
  <c r="CF932" i="5" s="1"/>
  <c r="CG429" i="5"/>
  <c r="CG838" i="5"/>
  <c r="BQ1808" i="5" a="1"/>
  <c r="CG852" i="5"/>
  <c r="CL853" i="5" l="1"/>
  <c r="CG854" i="5"/>
  <c r="BQ1808" i="5"/>
  <c r="CG840" i="5"/>
  <c r="CG430" i="5"/>
  <c r="CF936" i="5"/>
  <c r="CE2247" i="5"/>
  <c r="CF2245" i="5" s="1"/>
  <c r="BW824" i="5"/>
  <c r="CD2161" i="5"/>
  <c r="CG663" i="5"/>
  <c r="CD2195" i="5"/>
  <c r="CD2199" i="5" l="1"/>
  <c r="CD2192" i="5" s="1"/>
  <c r="BW828" i="5"/>
  <c r="BW821" i="5" s="1"/>
  <c r="CH659" i="5"/>
  <c r="CG664" i="5"/>
  <c r="CG666" i="5"/>
  <c r="CD2165" i="5"/>
  <c r="CD2158" i="5" s="1"/>
  <c r="CF2249" i="5"/>
  <c r="CF933" i="5"/>
  <c r="CH427" i="5"/>
  <c r="CG432" i="5"/>
  <c r="CH837" i="5"/>
  <c r="CG842" i="5"/>
  <c r="BQ1809" i="5"/>
  <c r="CG856" i="5"/>
  <c r="CH851" i="5"/>
  <c r="CG1133" i="5"/>
  <c r="CG1136" i="5"/>
  <c r="CG1142" i="5"/>
  <c r="CG1990" i="5"/>
  <c r="CG1994" i="5" a="1"/>
  <c r="CG2008" i="5"/>
  <c r="CG2029" i="5"/>
  <c r="CG2032" i="5"/>
  <c r="CG1994" i="5" l="1"/>
  <c r="CD2203" i="5"/>
  <c r="CD2193" i="5"/>
  <c r="CE2190" i="5" s="1"/>
  <c r="CF934" i="5"/>
  <c r="CG932" i="5" s="1"/>
  <c r="BQ1810" i="5"/>
  <c r="BR1806" i="5"/>
  <c r="CF2246" i="5"/>
  <c r="CD2159" i="5"/>
  <c r="CE2156" i="5" s="1"/>
  <c r="CH662" i="5"/>
  <c r="BW822" i="5"/>
  <c r="BW1139" i="5"/>
  <c r="CH429" i="5"/>
  <c r="CH852" i="5"/>
  <c r="CH838" i="5"/>
  <c r="BW1160" i="5"/>
  <c r="CH840" i="5" l="1"/>
  <c r="CM853" i="5"/>
  <c r="CH854" i="5"/>
  <c r="CH430" i="5"/>
  <c r="CE2161" i="5"/>
  <c r="CF2247" i="5"/>
  <c r="CG2245" i="5" s="1"/>
  <c r="CH663" i="5"/>
  <c r="CG936" i="5"/>
  <c r="CE2195" i="5"/>
  <c r="BX818" i="5"/>
  <c r="BR1808" i="5" a="1"/>
  <c r="BR1808" i="5" l="1"/>
  <c r="CI659" i="5"/>
  <c r="CH664" i="5"/>
  <c r="CH666" i="5"/>
  <c r="CG933" i="5"/>
  <c r="CG2249" i="5"/>
  <c r="CE2199" i="5"/>
  <c r="CE2192" i="5" s="1"/>
  <c r="CE2165" i="5"/>
  <c r="CE2158" i="5" s="1"/>
  <c r="CI427" i="5"/>
  <c r="CH432" i="5"/>
  <c r="CH856" i="5"/>
  <c r="CI851" i="5"/>
  <c r="BX824" i="5"/>
  <c r="CI837" i="5"/>
  <c r="CH842" i="5"/>
  <c r="CH1136" i="5"/>
  <c r="CH1142" i="5"/>
  <c r="CH1133" i="5"/>
  <c r="CH2032" i="5"/>
  <c r="CH2029" i="5"/>
  <c r="CH2008" i="5"/>
  <c r="CH1994" i="5" a="1"/>
  <c r="CH1990" i="5"/>
  <c r="CH1994" i="5" l="1"/>
  <c r="BX828" i="5"/>
  <c r="BX821" i="5" s="1"/>
  <c r="CE2203" i="5"/>
  <c r="CE2193" i="5"/>
  <c r="CF2190" i="5" s="1"/>
  <c r="CG2246" i="5"/>
  <c r="CG934" i="5"/>
  <c r="CH932" i="5" s="1"/>
  <c r="CE2159" i="5"/>
  <c r="CF2156" i="5" s="1"/>
  <c r="CI662" i="5"/>
  <c r="BR1809" i="5"/>
  <c r="CI429" i="5"/>
  <c r="CI852" i="5"/>
  <c r="CI838" i="5"/>
  <c r="CI840" i="5" l="1"/>
  <c r="CN853" i="5"/>
  <c r="CI854" i="5"/>
  <c r="CI430" i="5"/>
  <c r="BR1810" i="5"/>
  <c r="BS1806" i="5"/>
  <c r="CI663" i="5"/>
  <c r="CF2161" i="5"/>
  <c r="CH936" i="5"/>
  <c r="CG2247" i="5"/>
  <c r="CH2245" i="5" s="1"/>
  <c r="CF2195" i="5"/>
  <c r="BX822" i="5"/>
  <c r="P853" i="5"/>
  <c r="BX1139" i="5"/>
  <c r="BX1160" i="5"/>
  <c r="BY818" i="5" l="1"/>
  <c r="CF2199" i="5"/>
  <c r="CF2192" i="5" s="1"/>
  <c r="CH2249" i="5"/>
  <c r="CH933" i="5"/>
  <c r="CF2165" i="5"/>
  <c r="CF2158" i="5" s="1"/>
  <c r="CJ659" i="5"/>
  <c r="CI664" i="5"/>
  <c r="CI666" i="5"/>
  <c r="CJ427" i="5"/>
  <c r="CI432" i="5"/>
  <c r="CI856" i="5"/>
  <c r="CJ851" i="5"/>
  <c r="CJ837" i="5"/>
  <c r="CI842" i="5"/>
  <c r="CI2032" i="5"/>
  <c r="CI2029" i="5"/>
  <c r="CI1994" i="5" a="1"/>
  <c r="CI2008" i="5"/>
  <c r="CI1990" i="5"/>
  <c r="CI1133" i="5"/>
  <c r="CI1136" i="5"/>
  <c r="CI1142" i="5"/>
  <c r="BS1808" i="5" a="1"/>
  <c r="BS1808" i="5" l="1"/>
  <c r="CI1994" i="5"/>
  <c r="CJ662" i="5"/>
  <c r="CH934" i="5"/>
  <c r="CI932" i="5" s="1"/>
  <c r="BY824" i="5"/>
  <c r="CF2159" i="5"/>
  <c r="CG2156" i="5" s="1"/>
  <c r="CH2246" i="5"/>
  <c r="CF2203" i="5"/>
  <c r="CF2193" i="5"/>
  <c r="CG2190" i="5" s="1"/>
  <c r="CJ838" i="5"/>
  <c r="CJ852" i="5"/>
  <c r="CJ429" i="5"/>
  <c r="CJ430" i="5" l="1"/>
  <c r="CJ854" i="5"/>
  <c r="CJ840" i="5"/>
  <c r="BY828" i="5"/>
  <c r="BY821" i="5" s="1"/>
  <c r="CH2247" i="5"/>
  <c r="CI2245" i="5" s="1"/>
  <c r="CG2161" i="5"/>
  <c r="CI936" i="5"/>
  <c r="CJ663" i="5"/>
  <c r="CG2195" i="5"/>
  <c r="BS1809" i="5"/>
  <c r="CI933" i="5" l="1"/>
  <c r="CG2165" i="5"/>
  <c r="CG2158" i="5" s="1"/>
  <c r="CG2199" i="5"/>
  <c r="CG2192" i="5" s="1"/>
  <c r="CK659" i="5"/>
  <c r="CJ664" i="5"/>
  <c r="CJ666" i="5"/>
  <c r="CI2249" i="5"/>
  <c r="BS1810" i="5"/>
  <c r="BT1806" i="5"/>
  <c r="BY822" i="5"/>
  <c r="CK837" i="5"/>
  <c r="CJ842" i="5"/>
  <c r="CJ856" i="5"/>
  <c r="CK851" i="5"/>
  <c r="CK427" i="5"/>
  <c r="CJ432" i="5"/>
  <c r="CJ1136" i="5"/>
  <c r="CJ1133" i="5"/>
  <c r="CJ1142" i="5"/>
  <c r="CJ2032" i="5"/>
  <c r="CJ2029" i="5"/>
  <c r="CJ1994" i="5" a="1"/>
  <c r="CJ1990" i="5"/>
  <c r="CJ2008" i="5"/>
  <c r="BY1139" i="5"/>
  <c r="BY1160" i="5"/>
  <c r="CJ1994" i="5" l="1"/>
  <c r="BZ818" i="5"/>
  <c r="CI2246" i="5"/>
  <c r="CK662" i="5"/>
  <c r="CG2203" i="5"/>
  <c r="CG2193" i="5"/>
  <c r="CH2190" i="5" s="1"/>
  <c r="CG2159" i="5"/>
  <c r="CH2156" i="5" s="1"/>
  <c r="CI934" i="5"/>
  <c r="CJ932" i="5" s="1"/>
  <c r="CK852" i="5"/>
  <c r="CK838" i="5"/>
  <c r="CK429" i="5"/>
  <c r="BT1808" i="5" a="1"/>
  <c r="BT1808" i="5" l="1"/>
  <c r="CK430" i="5"/>
  <c r="CK840" i="5"/>
  <c r="CK854" i="5"/>
  <c r="CH2195" i="5"/>
  <c r="CI2247" i="5"/>
  <c r="CJ2245" i="5" s="1"/>
  <c r="CH2161" i="5"/>
  <c r="CK663" i="5"/>
  <c r="BZ824" i="5"/>
  <c r="CJ936" i="5"/>
  <c r="CL659" i="5" l="1"/>
  <c r="CK664" i="5"/>
  <c r="CK666" i="5"/>
  <c r="CJ933" i="5"/>
  <c r="BZ828" i="5"/>
  <c r="BZ821" i="5" s="1"/>
  <c r="CH2165" i="5"/>
  <c r="CH2158" i="5" s="1"/>
  <c r="CJ2249" i="5"/>
  <c r="CH2199" i="5"/>
  <c r="CH2192" i="5" s="1"/>
  <c r="CK856" i="5"/>
  <c r="CL851" i="5"/>
  <c r="CK842" i="5"/>
  <c r="CL837" i="5"/>
  <c r="CL427" i="5"/>
  <c r="CK432" i="5"/>
  <c r="BT1809" i="5"/>
  <c r="CK2032" i="5"/>
  <c r="CK2029" i="5"/>
  <c r="CK1994" i="5" a="1"/>
  <c r="CK1990" i="5"/>
  <c r="CK2008" i="5"/>
  <c r="CK1133" i="5"/>
  <c r="CK1142" i="5"/>
  <c r="CK1136" i="5"/>
  <c r="CK1994" i="5" l="1"/>
  <c r="CH2203" i="5"/>
  <c r="CH2193" i="5"/>
  <c r="CI2190" i="5" s="1"/>
  <c r="CJ2246" i="5"/>
  <c r="CH2159" i="5"/>
  <c r="CI2156" i="5" s="1"/>
  <c r="BZ822" i="5"/>
  <c r="CJ934" i="5"/>
  <c r="CK932" i="5" s="1"/>
  <c r="BT1810" i="5"/>
  <c r="BU1806" i="5"/>
  <c r="CL662" i="5"/>
  <c r="CL429" i="5"/>
  <c r="CL838" i="5"/>
  <c r="CL852" i="5"/>
  <c r="BZ1139" i="5"/>
  <c r="BZ1160" i="5"/>
  <c r="CL854" i="5" l="1"/>
  <c r="CL840" i="5"/>
  <c r="CL430" i="5"/>
  <c r="CK936" i="5"/>
  <c r="CI2195" i="5"/>
  <c r="CA818" i="5"/>
  <c r="CI2161" i="5"/>
  <c r="CJ2247" i="5"/>
  <c r="CK2245" i="5" s="1"/>
  <c r="CL663" i="5"/>
  <c r="BU1808" i="5" a="1"/>
  <c r="BU1808" i="5" l="1"/>
  <c r="CK2249" i="5"/>
  <c r="CI2165" i="5"/>
  <c r="CI2158" i="5" s="1"/>
  <c r="CA824" i="5"/>
  <c r="CI2199" i="5"/>
  <c r="CI2192" i="5" s="1"/>
  <c r="CK933" i="5"/>
  <c r="CM659" i="5"/>
  <c r="CL664" i="5"/>
  <c r="CL666" i="5"/>
  <c r="CM427" i="5"/>
  <c r="CL432" i="5"/>
  <c r="CM837" i="5"/>
  <c r="CL842" i="5"/>
  <c r="CM851" i="5"/>
  <c r="CL856" i="5"/>
  <c r="CL1136" i="5"/>
  <c r="CL1142" i="5"/>
  <c r="CL1133" i="5"/>
  <c r="CL2032" i="5"/>
  <c r="CL2029" i="5"/>
  <c r="CL1990" i="5"/>
  <c r="CL2008" i="5"/>
  <c r="CL1994" i="5" a="1"/>
  <c r="CL1994" i="5" l="1"/>
  <c r="CK934" i="5"/>
  <c r="CL932" i="5" s="1"/>
  <c r="CI2203" i="5"/>
  <c r="CI2193" i="5"/>
  <c r="CJ2190" i="5" s="1"/>
  <c r="CM662" i="5"/>
  <c r="CA828" i="5"/>
  <c r="CA821" i="5" s="1"/>
  <c r="CI2159" i="5"/>
  <c r="CJ2156" i="5" s="1"/>
  <c r="CK2246" i="5"/>
  <c r="BU1809" i="5"/>
  <c r="CM838" i="5"/>
  <c r="CM429" i="5"/>
  <c r="CM852" i="5"/>
  <c r="CM854" i="5" l="1"/>
  <c r="CM430" i="5"/>
  <c r="CM840" i="5"/>
  <c r="CJ2161" i="5"/>
  <c r="CJ2195" i="5"/>
  <c r="CA822" i="5"/>
  <c r="CL936" i="5"/>
  <c r="BU1810" i="5"/>
  <c r="BV1806" i="5"/>
  <c r="CK2247" i="5"/>
  <c r="CL2245" i="5" s="1"/>
  <c r="CM663" i="5"/>
  <c r="CA1139" i="5"/>
  <c r="CA1160" i="5"/>
  <c r="CL2249" i="5" l="1"/>
  <c r="CL933" i="5"/>
  <c r="CB818" i="5"/>
  <c r="CJ2199" i="5"/>
  <c r="CJ2192" i="5" s="1"/>
  <c r="CJ2165" i="5"/>
  <c r="CJ2158" i="5" s="1"/>
  <c r="CN837" i="5"/>
  <c r="CM842" i="5"/>
  <c r="CN427" i="5"/>
  <c r="CM432" i="5"/>
  <c r="CN659" i="5"/>
  <c r="CM664" i="5"/>
  <c r="CM666" i="5"/>
  <c r="CN851" i="5"/>
  <c r="CM856" i="5"/>
  <c r="BV1808" i="5" a="1"/>
  <c r="CM1136" i="5"/>
  <c r="CM1133" i="5"/>
  <c r="CM1142" i="5"/>
  <c r="CM1994" i="5" a="1"/>
  <c r="CM2008" i="5"/>
  <c r="CM1990" i="5"/>
  <c r="CM2029" i="5"/>
  <c r="CM2032" i="5"/>
  <c r="CM1994" i="5" l="1"/>
  <c r="BV1808" i="5"/>
  <c r="CJ2159" i="5"/>
  <c r="CK2156" i="5" s="1"/>
  <c r="CB824" i="5"/>
  <c r="CL934" i="5"/>
  <c r="CM932" i="5" s="1"/>
  <c r="CN662" i="5"/>
  <c r="CL2246" i="5"/>
  <c r="CJ2203" i="5"/>
  <c r="CJ2193" i="5"/>
  <c r="CK2190" i="5" s="1"/>
  <c r="CN838" i="5"/>
  <c r="P662" i="5"/>
  <c r="CN429" i="5"/>
  <c r="O824" i="5"/>
  <c r="CN852" i="5"/>
  <c r="P838" i="5"/>
  <c r="P429" i="5"/>
  <c r="P852" i="5"/>
  <c r="CN854" i="5" l="1"/>
  <c r="CN430" i="5"/>
  <c r="CN840" i="5"/>
  <c r="CK2195" i="5"/>
  <c r="CM936" i="5"/>
  <c r="CB828" i="5"/>
  <c r="CK2161" i="5"/>
  <c r="CL2247" i="5"/>
  <c r="CM2245" i="5" s="1"/>
  <c r="CN663" i="5"/>
  <c r="BV1809" i="5"/>
  <c r="P854" i="5"/>
  <c r="P430" i="5"/>
  <c r="P840" i="5"/>
  <c r="O828" i="5"/>
  <c r="P663" i="5"/>
  <c r="P664" i="5" l="1"/>
  <c r="CN664" i="5"/>
  <c r="CN666" i="5"/>
  <c r="CM2249" i="5"/>
  <c r="CK2165" i="5"/>
  <c r="CK2158" i="5" s="1"/>
  <c r="CB821" i="5"/>
  <c r="BV1810" i="5"/>
  <c r="BW1806" i="5"/>
  <c r="CM933" i="5"/>
  <c r="CK2199" i="5"/>
  <c r="CK2192" i="5" s="1"/>
  <c r="CN842" i="5"/>
  <c r="CN432" i="5"/>
  <c r="CN856" i="5"/>
  <c r="P856" i="5"/>
  <c r="P666" i="5"/>
  <c r="CN2032" i="5"/>
  <c r="CN1994" i="5" a="1"/>
  <c r="CN2008" i="5"/>
  <c r="CN1990" i="5"/>
  <c r="P1990" i="5" s="1"/>
  <c r="CN2029" i="5"/>
  <c r="CN1133" i="5"/>
  <c r="CN1142" i="5"/>
  <c r="CN1136" i="5"/>
  <c r="P432" i="5"/>
  <c r="O821" i="5"/>
  <c r="P842" i="5"/>
  <c r="CN1994" i="5" l="1"/>
  <c r="CK2203" i="5"/>
  <c r="CK2193" i="5"/>
  <c r="CL2190" i="5" s="1"/>
  <c r="CM934" i="5"/>
  <c r="CN932" i="5" s="1"/>
  <c r="CB822" i="5"/>
  <c r="CM2246" i="5"/>
  <c r="CK2159" i="5"/>
  <c r="CL2156" i="5" s="1"/>
  <c r="P1994" i="5"/>
  <c r="BW1808" i="5" a="1"/>
  <c r="CB1139" i="5"/>
  <c r="O1139" i="5" s="1"/>
  <c r="CB1160" i="5"/>
  <c r="O1160" i="5" s="1"/>
  <c r="O822" i="5"/>
  <c r="P818" i="5" l="1"/>
  <c r="BW1808" i="5"/>
  <c r="CL2161" i="5"/>
  <c r="CL2195" i="5"/>
  <c r="CC818" i="5"/>
  <c r="CN936" i="5"/>
  <c r="CM2247" i="5"/>
  <c r="CN2245" i="5" s="1"/>
  <c r="P936" i="5"/>
  <c r="CN2249" i="5" l="1"/>
  <c r="CN933" i="5"/>
  <c r="CC824" i="5"/>
  <c r="CL2199" i="5"/>
  <c r="CL2192" i="5" s="1"/>
  <c r="CL2165" i="5"/>
  <c r="CL2158" i="5" s="1"/>
  <c r="BW1809" i="5"/>
  <c r="P2249" i="5"/>
  <c r="P933" i="5"/>
  <c r="BW1810" i="5" l="1"/>
  <c r="BX1806" i="5"/>
  <c r="CL2159" i="5"/>
  <c r="CM2156" i="5" s="1"/>
  <c r="CL2203" i="5"/>
  <c r="CL2193" i="5"/>
  <c r="CM2190" i="5" s="1"/>
  <c r="CC828" i="5"/>
  <c r="CC821" i="5" s="1"/>
  <c r="CN934" i="5"/>
  <c r="CN2246" i="5"/>
  <c r="P934" i="5"/>
  <c r="P2246" i="5"/>
  <c r="CN2247" i="5" l="1"/>
  <c r="CC822" i="5"/>
  <c r="CM2195" i="5"/>
  <c r="CM2161" i="5"/>
  <c r="P2247" i="5"/>
  <c r="CC1139" i="5"/>
  <c r="BX1808" i="5" a="1"/>
  <c r="CC1160" i="5"/>
  <c r="BX1808" i="5" l="1"/>
  <c r="CM2199" i="5"/>
  <c r="CM2192" i="5" s="1"/>
  <c r="CM2165" i="5"/>
  <c r="CM2158" i="5" s="1"/>
  <c r="CD818" i="5"/>
  <c r="CD824" i="5" l="1"/>
  <c r="CM2159" i="5"/>
  <c r="CN2156" i="5" s="1"/>
  <c r="CM2203" i="5"/>
  <c r="CM2193" i="5"/>
  <c r="CN2190" i="5" s="1"/>
  <c r="BX1809" i="5"/>
  <c r="BY1806" i="5" l="1"/>
  <c r="BX1810" i="5"/>
  <c r="CN2195" i="5"/>
  <c r="CN2161" i="5"/>
  <c r="CD828" i="5"/>
  <c r="CD821" i="5" s="1"/>
  <c r="P2161" i="5"/>
  <c r="P2195" i="5"/>
  <c r="CN2199" i="5" l="1"/>
  <c r="CD822" i="5"/>
  <c r="CN2165" i="5"/>
  <c r="P2199" i="5"/>
  <c r="CD1139" i="5"/>
  <c r="P2165" i="5"/>
  <c r="BY1808" i="5" a="1"/>
  <c r="CD1160" i="5"/>
  <c r="BY1808" i="5" l="1"/>
  <c r="CN2158" i="5"/>
  <c r="CE818" i="5"/>
  <c r="CN2192" i="5"/>
  <c r="P2158" i="5"/>
  <c r="P2192" i="5"/>
  <c r="CN2203" i="5" l="1"/>
  <c r="CN2193" i="5"/>
  <c r="CN2159" i="5"/>
  <c r="CE824" i="5"/>
  <c r="BY1809" i="5"/>
  <c r="P2203" i="5"/>
  <c r="P2193" i="5"/>
  <c r="P2159" i="5"/>
  <c r="BZ1806" i="5" l="1"/>
  <c r="BY1810" i="5"/>
  <c r="CE828" i="5"/>
  <c r="CE821" i="5" s="1"/>
  <c r="CE822" i="5" l="1"/>
  <c r="CE1139" i="5"/>
  <c r="BZ1808" i="5" a="1"/>
  <c r="CE1160" i="5"/>
  <c r="BZ1808" i="5" l="1"/>
  <c r="CF818" i="5"/>
  <c r="CF824" i="5" l="1"/>
  <c r="BZ1809" i="5"/>
  <c r="CF828" i="5" l="1"/>
  <c r="CF821" i="5" s="1"/>
  <c r="CA1806" i="5"/>
  <c r="BZ1810" i="5"/>
  <c r="CF822" i="5" l="1"/>
  <c r="CA1808" i="5" a="1"/>
  <c r="CF1139" i="5"/>
  <c r="CF1160" i="5"/>
  <c r="CA1808" i="5" l="1"/>
  <c r="CG818" i="5"/>
  <c r="CG824" i="5" l="1"/>
  <c r="CA1809" i="5"/>
  <c r="CB1806" i="5" l="1"/>
  <c r="CA1810" i="5"/>
  <c r="CG828" i="5"/>
  <c r="CG821" i="5" s="1"/>
  <c r="CG822" i="5" l="1"/>
  <c r="CG1139" i="5"/>
  <c r="CB1808" i="5" a="1"/>
  <c r="CG1160" i="5"/>
  <c r="CB1808" i="5" l="1"/>
  <c r="CH818" i="5"/>
  <c r="O1808" i="5"/>
  <c r="CH824" i="5" l="1"/>
  <c r="CB1809" i="5"/>
  <c r="O1809" i="5"/>
  <c r="P1806" i="5" l="1"/>
  <c r="O1810" i="5"/>
  <c r="CC1806" i="5"/>
  <c r="CB1810" i="5"/>
  <c r="CH828" i="5"/>
  <c r="CH821" i="5" s="1"/>
  <c r="CH822" i="5" l="1"/>
  <c r="CC1808" i="5" a="1"/>
  <c r="CH1139" i="5"/>
  <c r="CH1160" i="5"/>
  <c r="CC1808" i="5" l="1"/>
  <c r="CI818" i="5"/>
  <c r="CI824" i="5" l="1"/>
  <c r="CC1809" i="5"/>
  <c r="CD1806" i="5" l="1"/>
  <c r="CC1810" i="5"/>
  <c r="CI828" i="5"/>
  <c r="CI821" i="5" s="1"/>
  <c r="CI822" i="5" l="1"/>
  <c r="CI1139" i="5"/>
  <c r="CD1808" i="5" a="1"/>
  <c r="CI1160" i="5"/>
  <c r="CD1808" i="5" l="1"/>
  <c r="CJ818" i="5"/>
  <c r="CJ824" i="5" l="1"/>
  <c r="CD1809" i="5"/>
  <c r="CE1806" i="5" l="1"/>
  <c r="CD1810" i="5"/>
  <c r="CJ828" i="5"/>
  <c r="CJ821" i="5" s="1"/>
  <c r="CJ822" i="5" l="1"/>
  <c r="CJ1139" i="5"/>
  <c r="CE1808" i="5" a="1"/>
  <c r="CJ1160" i="5"/>
  <c r="CE1808" i="5" l="1"/>
  <c r="CK818" i="5"/>
  <c r="CK824" i="5" l="1"/>
  <c r="CE1809" i="5"/>
  <c r="CK828" i="5" l="1"/>
  <c r="CK821" i="5" s="1"/>
  <c r="CF1806" i="5"/>
  <c r="CE1810" i="5"/>
  <c r="CK822" i="5" l="1"/>
  <c r="CF1808" i="5" a="1"/>
  <c r="CK1139" i="5"/>
  <c r="CK1160" i="5"/>
  <c r="CF1808" i="5" l="1"/>
  <c r="CL818" i="5"/>
  <c r="CL824" i="5" l="1"/>
  <c r="CF1809" i="5"/>
  <c r="CF1810" i="5" l="1"/>
  <c r="CG1806" i="5"/>
  <c r="CL828" i="5"/>
  <c r="CL821" i="5" s="1"/>
  <c r="CL822" i="5" l="1"/>
  <c r="CL1139" i="5"/>
  <c r="CG1808" i="5" a="1"/>
  <c r="CL1160" i="5"/>
  <c r="CG1808" i="5" l="1"/>
  <c r="CM818" i="5"/>
  <c r="CM824" i="5" l="1"/>
  <c r="CG1809" i="5"/>
  <c r="CG1810" i="5" l="1"/>
  <c r="CH1806" i="5"/>
  <c r="CM828" i="5"/>
  <c r="CM821" i="5" s="1"/>
  <c r="CM822" i="5" l="1"/>
  <c r="CM1139" i="5"/>
  <c r="CM1160" i="5"/>
  <c r="CH1808" i="5" a="1"/>
  <c r="CH1808" i="5" l="1"/>
  <c r="CN818" i="5"/>
  <c r="CN824" i="5" l="1"/>
  <c r="CH1809" i="5"/>
  <c r="P824" i="5"/>
  <c r="CH1810" i="5" l="1"/>
  <c r="CI1806" i="5"/>
  <c r="CN828" i="5"/>
  <c r="P828" i="5"/>
  <c r="CN821" i="5" l="1"/>
  <c r="P821" i="5"/>
  <c r="CI1808" i="5" a="1"/>
  <c r="CI1808" i="5" l="1"/>
  <c r="CN822" i="5"/>
  <c r="CN1139" i="5"/>
  <c r="P1139" i="5" s="1"/>
  <c r="CN1160" i="5"/>
  <c r="P1160" i="5" s="1"/>
  <c r="P822" i="5"/>
  <c r="CI1809" i="5" l="1"/>
  <c r="CI1810" i="5" l="1"/>
  <c r="CJ1806" i="5"/>
  <c r="CJ1808" i="5" l="1" a="1"/>
  <c r="CJ1808" i="5" l="1"/>
  <c r="CJ1809" i="5" l="1"/>
  <c r="CJ1810" i="5" l="1"/>
  <c r="CK1806" i="5"/>
  <c r="CK1808" i="5" l="1" a="1"/>
  <c r="CK1808" i="5" l="1"/>
  <c r="CK1809" i="5" l="1"/>
  <c r="CK1810" i="5" l="1"/>
  <c r="CL1806" i="5"/>
  <c r="CL1808" i="5" l="1" a="1"/>
  <c r="CL1808" i="5" l="1"/>
  <c r="CL1809" i="5" l="1"/>
  <c r="CL1810" i="5" l="1"/>
  <c r="CM1806" i="5"/>
  <c r="CM1808" i="5" l="1" a="1"/>
  <c r="CM1808" i="5" l="1"/>
  <c r="CM1809" i="5" l="1"/>
  <c r="CM1810" i="5" l="1"/>
  <c r="CN1806" i="5"/>
  <c r="CN1808" i="5" l="1" a="1"/>
  <c r="CN1808" i="5" l="1"/>
  <c r="P1808" i="5"/>
  <c r="CN1809" i="5" l="1"/>
  <c r="P1809" i="5"/>
  <c r="P1810" i="5" l="1"/>
  <c r="CN1810"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T2" authorId="0" shapeId="0" xr:uid="{18CAAFE7-4D48-4055-BCE3-54B7CA848F50}">
      <text>
        <r>
          <rPr>
            <b/>
            <sz val="9"/>
            <color indexed="81"/>
            <rFont val="Tahoma"/>
            <family val="2"/>
          </rPr>
          <t>Joseph Orsi:</t>
        </r>
        <r>
          <rPr>
            <sz val="9"/>
            <color indexed="81"/>
            <rFont val="Tahoma"/>
            <family val="2"/>
          </rPr>
          <t xml:space="preserve">
Beginning Month</t>
        </r>
      </text>
    </comment>
    <comment ref="U2" authorId="0" shapeId="0" xr:uid="{DDB526C2-70AD-477E-A182-39056B524A3E}">
      <text>
        <r>
          <rPr>
            <b/>
            <sz val="9"/>
            <color indexed="81"/>
            <rFont val="Tahoma"/>
            <family val="2"/>
          </rPr>
          <t>Joseph Orsi:</t>
        </r>
        <r>
          <rPr>
            <sz val="9"/>
            <color indexed="81"/>
            <rFont val="Tahoma"/>
            <family val="2"/>
          </rPr>
          <t xml:space="preserve">
Beginning Month</t>
        </r>
      </text>
    </comment>
    <comment ref="B47" authorId="0" shapeId="0" xr:uid="{32F74556-C2E3-49FA-93EE-202B9E1A617C}">
      <text>
        <r>
          <rPr>
            <b/>
            <sz val="9"/>
            <color indexed="81"/>
            <rFont val="Tahoma"/>
            <family val="2"/>
          </rPr>
          <t>Joseph Orsi:</t>
        </r>
        <r>
          <rPr>
            <sz val="9"/>
            <color indexed="81"/>
            <rFont val="Tahoma"/>
            <family val="2"/>
          </rPr>
          <t xml:space="preserve">
Negative cash = insufficient financing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26A848DF-FBD1-46AA-8220-F4432AE7F61E}">
      <text>
        <r>
          <rPr>
            <b/>
            <sz val="9"/>
            <color indexed="81"/>
            <rFont val="Tahoma"/>
            <family val="2"/>
          </rPr>
          <t>Joseph Orsi:</t>
        </r>
        <r>
          <rPr>
            <sz val="9"/>
            <color indexed="81"/>
            <rFont val="Tahoma"/>
            <family val="2"/>
          </rPr>
          <t xml:space="preserve">
Income Statement</t>
        </r>
      </text>
    </comment>
    <comment ref="B752" authorId="0" shapeId="0" xr:uid="{57C0E5FB-A436-408C-B372-2F0431CBDB96}">
      <text>
        <r>
          <rPr>
            <b/>
            <sz val="9"/>
            <color indexed="81"/>
            <rFont val="Tahoma"/>
            <family val="2"/>
          </rPr>
          <t>Joseph Orsi:</t>
        </r>
        <r>
          <rPr>
            <sz val="9"/>
            <color indexed="81"/>
            <rFont val="Tahoma"/>
            <family val="2"/>
          </rPr>
          <t xml:space="preserve">
Statement of Cash Flows</t>
        </r>
      </text>
    </comment>
    <comment ref="B1400" authorId="0" shapeId="0" xr:uid="{5CC91185-A880-44FB-8C23-26678F32C545}">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67BC7EE3-A2BA-49C4-8738-0671AFD1D29D}">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8AE93001-C309-4A21-B98A-BDC438E4D3EC}">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06C1B083-E448-4F12-95B7-09BBAB776418}">
      <text>
        <r>
          <rPr>
            <b/>
            <sz val="9"/>
            <color indexed="81"/>
            <rFont val="Tahoma"/>
            <family val="2"/>
          </rPr>
          <t>Joseph Orsi:</t>
        </r>
        <r>
          <rPr>
            <sz val="9"/>
            <color indexed="81"/>
            <rFont val="Tahoma"/>
            <family val="2"/>
          </rPr>
          <t xml:space="preserve">
Starting month</t>
        </r>
      </text>
    </comment>
    <comment ref="I1843" authorId="0" shapeId="0" xr:uid="{1B7EE0CF-8465-499A-AEB4-B6429379D653}">
      <text>
        <r>
          <rPr>
            <b/>
            <sz val="9"/>
            <color indexed="81"/>
            <rFont val="Tahoma"/>
            <family val="2"/>
          </rPr>
          <t>Joseph Orsi:</t>
        </r>
        <r>
          <rPr>
            <sz val="9"/>
            <color indexed="81"/>
            <rFont val="Tahoma"/>
            <family val="2"/>
          </rPr>
          <t xml:space="preserve">
Starting month</t>
        </r>
      </text>
    </comment>
    <comment ref="I1846" authorId="0" shapeId="0" xr:uid="{7F9CE132-0725-466E-8948-6719F7B80CA5}">
      <text>
        <r>
          <rPr>
            <b/>
            <sz val="9"/>
            <color indexed="81"/>
            <rFont val="Tahoma"/>
            <family val="2"/>
          </rPr>
          <t>Joseph Orsi:</t>
        </r>
        <r>
          <rPr>
            <sz val="9"/>
            <color indexed="81"/>
            <rFont val="Tahoma"/>
            <family val="2"/>
          </rPr>
          <t xml:space="preserve">
Starting month</t>
        </r>
      </text>
    </comment>
    <comment ref="K1849" authorId="0" shapeId="0" xr:uid="{577AC5D3-60BF-4A53-A03F-2F3274C17D54}">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C53CF647-E3A0-4D1D-BFF6-2FC1EB9B6170}">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1909976E-FBB5-4342-96ED-796F8A77D583}">
      <text>
        <r>
          <rPr>
            <b/>
            <sz val="9"/>
            <color indexed="81"/>
            <rFont val="Tahoma"/>
            <family val="2"/>
          </rPr>
          <t>Joseph Orsi:</t>
        </r>
        <r>
          <rPr>
            <sz val="9"/>
            <color indexed="81"/>
            <rFont val="Tahoma"/>
            <family val="2"/>
          </rPr>
          <t xml:space="preserve">
Starting month</t>
        </r>
      </text>
    </comment>
    <comment ref="I1980" authorId="0" shapeId="0" xr:uid="{1DBB8E93-546F-4845-AB95-6C5D961FAD23}">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<sst xmlns="http://schemas.openxmlformats.org/spreadsheetml/2006/main" count="17051" uniqueCount="1202">
  <si>
    <t>TIME SERIES</t>
  </si>
  <si>
    <t>(year)</t>
  </si>
  <si>
    <t>(year end)</t>
  </si>
  <si>
    <t>(Quarter name)</t>
  </si>
  <si>
    <t>(Quarter end)</t>
  </si>
  <si>
    <t>(Time series divisor)</t>
  </si>
  <si>
    <t>(Index Period)</t>
  </si>
  <si>
    <t>(Index Year)</t>
  </si>
  <si>
    <t>(Projection or Actuals)</t>
  </si>
  <si>
    <t>A</t>
  </si>
  <si>
    <t>P</t>
  </si>
  <si>
    <t>Volume:</t>
  </si>
  <si>
    <t>V: volume</t>
  </si>
  <si>
    <t>Income statement:</t>
  </si>
  <si>
    <t>Revenue:</t>
  </si>
  <si>
    <t>Total Revenue</t>
  </si>
  <si>
    <t>IS: revenue</t>
  </si>
  <si>
    <t>% YoY growth</t>
  </si>
  <si>
    <t>Direct Costs:</t>
  </si>
  <si>
    <t>Total Direct Costs</t>
  </si>
  <si>
    <t>IS: direct costs</t>
  </si>
  <si>
    <t>Gross Profit</t>
  </si>
  <si>
    <t>% Gross Profit Margin</t>
  </si>
  <si>
    <t>Operating Costs:</t>
  </si>
  <si>
    <t>Total Operating Costs</t>
  </si>
  <si>
    <t>IS: Corporate Overhead</t>
  </si>
  <si>
    <t>EBITDA</t>
  </si>
  <si>
    <t>% EBITDA Margin</t>
  </si>
  <si>
    <t>Depreciation and Amortization:</t>
  </si>
  <si>
    <t>Total Depreciation and Amortization</t>
  </si>
  <si>
    <t>IS: D&amp;A</t>
  </si>
  <si>
    <t>Interest Expense:</t>
  </si>
  <si>
    <t>Total Interest Expense</t>
  </si>
  <si>
    <t>IS: interest expense</t>
  </si>
  <si>
    <t>Other Income/(Expense)</t>
  </si>
  <si>
    <t>IS: Other Income/Expense</t>
  </si>
  <si>
    <t>Pre-Tax Income</t>
  </si>
  <si>
    <t>Net Income</t>
  </si>
  <si>
    <t>IS: Net Income</t>
  </si>
  <si>
    <t>% margin</t>
  </si>
  <si>
    <t>Check 1</t>
  </si>
  <si>
    <t>Balance Sheet:</t>
  </si>
  <si>
    <t>Current Assets:</t>
  </si>
  <si>
    <t>Cash</t>
  </si>
  <si>
    <t>Total Current Assets</t>
  </si>
  <si>
    <t>BS: current assets</t>
  </si>
  <si>
    <t>Fixed Assets:</t>
  </si>
  <si>
    <t>Total Fixed Assets</t>
  </si>
  <si>
    <t>BS: fixed assets</t>
  </si>
  <si>
    <t>Total Assets</t>
  </si>
  <si>
    <t>Current Liabilities:</t>
  </si>
  <si>
    <t>Total Current Liabilities</t>
  </si>
  <si>
    <t>BS: current liabilities</t>
  </si>
  <si>
    <t>LT Liabilities:</t>
  </si>
  <si>
    <t>Total LT Liabilities</t>
  </si>
  <si>
    <t>BS: LT Liabilities</t>
  </si>
  <si>
    <t>Total Liabilities</t>
  </si>
  <si>
    <t>Equity:</t>
  </si>
  <si>
    <t>Beginning Equity</t>
  </si>
  <si>
    <t>Retained Earnings</t>
  </si>
  <si>
    <t>Total Equity</t>
  </si>
  <si>
    <t>BS: equity</t>
  </si>
  <si>
    <t>Check</t>
  </si>
  <si>
    <t>BS2</t>
  </si>
  <si>
    <t>Statement of Cash Flows:</t>
  </si>
  <si>
    <t>Cash flow from operations:</t>
  </si>
  <si>
    <t>Changes in Working Capital:</t>
  </si>
  <si>
    <t>Total Change in Working Capital</t>
  </si>
  <si>
    <t>CF: WC</t>
  </si>
  <si>
    <t>Total Cash Flow from Operations</t>
  </si>
  <si>
    <t>CF: Non-cash</t>
  </si>
  <si>
    <t>Cash flow from investing:</t>
  </si>
  <si>
    <t>Total Cash Flow from Investing</t>
  </si>
  <si>
    <t>CF: CFI</t>
  </si>
  <si>
    <t>Cash Flow From Financing:</t>
  </si>
  <si>
    <t>Total Cash Flow from Financing</t>
  </si>
  <si>
    <t>CF: CFF</t>
  </si>
  <si>
    <t>Total Change in Cash</t>
  </si>
  <si>
    <t>Cap Table:</t>
  </si>
  <si>
    <t># of shares:</t>
  </si>
  <si>
    <t>Total # of Shares</t>
  </si>
  <si>
    <t>C: CAP</t>
  </si>
  <si>
    <t>Code</t>
  </si>
  <si>
    <t>Description</t>
  </si>
  <si>
    <t>Examples</t>
  </si>
  <si>
    <t>Assumptions</t>
  </si>
  <si>
    <t>Time Series Assumptions:</t>
  </si>
  <si>
    <t>Time Series Unit</t>
  </si>
  <si>
    <t>Monthly</t>
  </si>
  <si>
    <t>Beginning Month</t>
  </si>
  <si>
    <t>Circularity Breaker (1=On, 0=Off)</t>
  </si>
  <si>
    <t>x</t>
  </si>
  <si>
    <t>FIXEDHEADER-E</t>
  </si>
  <si>
    <t>Column Driver 5 Header</t>
  </si>
  <si>
    <t>Column Driver 4 Header</t>
  </si>
  <si>
    <t>Column Driver 3 Header</t>
  </si>
  <si>
    <t>Column Driver 2 Header</t>
  </si>
  <si>
    <t>Column Driver 1 Header</t>
  </si>
  <si>
    <t>Item</t>
  </si>
  <si>
    <t>Amount</t>
  </si>
  <si>
    <t>Date</t>
  </si>
  <si>
    <t>Matching IS item</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</si>
  <si>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</si>
  <si>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</si>
  <si>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</si>
  <si>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</si>
  <si>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</si>
  <si>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</si>
  <si>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</si>
  <si>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</si>
  <si>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</si>
  <si>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</si>
  <si>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</si>
  <si>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</si>
  <si>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</si>
  <si>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</si>
  <si>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</si>
  <si>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</si>
  <si>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</si>
  <si>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</si>
  <si>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</si>
  <si>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</si>
  <si>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</si>
  <si>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</si>
  <si>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</si>
  <si>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</si>
  <si>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</si>
  <si>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</si>
  <si>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</si>
  <si>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</si>
  <si>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</si>
  <si>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</si>
  <si>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</si>
  <si>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</si>
  <si>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</si>
  <si>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</si>
  <si>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</si>
  <si>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</si>
  <si>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</si>
  <si>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</si>
  <si>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</si>
  <si>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</si>
  <si>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</si>
  <si>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</si>
  <si>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</si>
  <si>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</si>
  <si>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</si>
  <si>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</si>
  <si>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</si>
  <si>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</si>
  <si>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</si>
  <si>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</si>
  <si>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</si>
  <si>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</si>
  <si>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</si>
  <si>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</si>
  <si>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</si>
  <si>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</si>
  <si>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</si>
  <si>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Tuition/Student</t>
  </si>
  <si>
    <t>R</t>
  </si>
  <si>
    <t>Tuition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</si>
  <si>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</si>
  <si>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</si>
  <si>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</si>
  <si>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</si>
  <si>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</si>
  <si>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</si>
  <si>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</si>
  <si>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</si>
  <si>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</si>
  <si>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</si>
  <si>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</si>
  <si>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</si>
  <si>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</si>
  <si>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</si>
  <si>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</si>
  <si>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</si>
  <si>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</si>
  <si>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</si>
  <si>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</si>
  <si>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</si>
  <si>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</si>
  <si>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</si>
  <si>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</si>
  <si>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</si>
  <si>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</si>
  <si>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</si>
  <si>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</si>
  <si>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</si>
  <si>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</si>
  <si>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</si>
  <si>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</si>
  <si>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</si>
  <si>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</si>
  <si>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</si>
  <si>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</si>
  <si>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</si>
  <si>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</si>
  <si>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</si>
  <si>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</si>
  <si>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</si>
  <si>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</si>
  <si>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</si>
  <si>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</si>
  <si>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</si>
  <si>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</si>
  <si>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</si>
  <si>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</si>
  <si>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</si>
  <si>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</si>
  <si>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</si>
  <si>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</si>
  <si>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</si>
  <si>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</si>
  <si>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</si>
  <si>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</si>
  <si>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</si>
  <si>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</si>
  <si>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</si>
  <si>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</si>
  <si>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</si>
  <si>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</si>
  <si>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</si>
  <si>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</si>
  <si>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</si>
  <si>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</si>
  <si>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</si>
  <si>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</si>
  <si>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</si>
  <si>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</si>
  <si>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</si>
  <si>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</si>
  <si>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</si>
  <si>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</si>
  <si>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</si>
  <si>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</si>
  <si>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</si>
  <si>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</si>
  <si>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</si>
  <si>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</si>
  <si>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</si>
  <si>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</si>
  <si>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</si>
  <si>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</si>
  <si>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</si>
  <si>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</si>
  <si>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</si>
  <si>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</si>
  <si>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</si>
  <si>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</si>
  <si>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</si>
  <si>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</si>
  <si>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</si>
  <si>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</si>
  <si>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</si>
  <si>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</si>
  <si>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</si>
  <si>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</si>
  <si>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</si>
  <si>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</si>
  <si>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</si>
  <si>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</si>
  <si>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</si>
  <si>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</si>
  <si>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</si>
  <si>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</si>
  <si>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</si>
  <si>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</si>
  <si>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</si>
  <si>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</si>
  <si>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</si>
  <si>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</si>
  <si>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</si>
  <si>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</si>
  <si>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</si>
  <si>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</si>
  <si>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</si>
  <si>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</si>
  <si>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</si>
  <si>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</si>
  <si>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</si>
  <si>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</si>
  <si>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</si>
  <si>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</si>
  <si>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</si>
  <si>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</si>
  <si>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</si>
  <si>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</si>
  <si>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</si>
  <si>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</si>
  <si>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</si>
  <si>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</si>
  <si>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</si>
  <si>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</si>
  <si>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</si>
  <si>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</si>
  <si>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</si>
  <si>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</si>
  <si>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</si>
  <si>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</si>
  <si>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</si>
  <si>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</si>
  <si>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</si>
  <si>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</si>
  <si>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</si>
  <si>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</si>
  <si>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</si>
  <si>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</si>
  <si>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</si>
  <si>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</si>
  <si>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</si>
  <si>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</si>
  <si>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</si>
  <si>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</si>
  <si>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</si>
  <si>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</si>
  <si>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</si>
  <si>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</si>
  <si>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</si>
  <si>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</si>
  <si>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</si>
  <si>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</si>
  <si>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</si>
  <si>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</si>
  <si>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</si>
  <si>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</si>
  <si>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</si>
  <si>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</si>
  <si>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</si>
  <si>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</si>
  <si>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</si>
  <si>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</si>
  <si>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</si>
  <si>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</si>
  <si>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</si>
  <si>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</si>
  <si>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</si>
  <si>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</si>
  <si>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</si>
  <si>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</si>
  <si>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</si>
  <si>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</si>
  <si>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</si>
  <si>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</si>
  <si>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</si>
  <si>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</si>
  <si>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</si>
  <si>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</si>
  <si>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</si>
  <si>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</si>
  <si>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</si>
  <si>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</si>
  <si>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</si>
  <si>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</si>
  <si>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</si>
  <si>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</si>
  <si>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</si>
  <si>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</si>
  <si>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</si>
  <si>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L</t>
  </si>
  <si>
    <t>Unearned Revenue - Unit Sales</t>
  </si>
  <si>
    <t>CF</t>
  </si>
  <si>
    <t>Change in Accounts Receivable - Unit Sales</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</si>
  <si>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</si>
  <si>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</si>
  <si>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</si>
  <si>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</si>
  <si>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</si>
  <si>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</si>
  <si>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</si>
  <si>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</si>
  <si>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</si>
  <si>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</si>
  <si>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</si>
  <si>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</si>
  <si>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</si>
  <si>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</si>
  <si>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</si>
  <si>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</si>
  <si>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</si>
  <si>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</si>
  <si>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</si>
  <si>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</si>
  <si>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</si>
  <si>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</si>
  <si>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</si>
  <si>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</si>
  <si>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</si>
  <si>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</si>
  <si>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</si>
  <si>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</si>
  <si>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</si>
  <si>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</si>
  <si>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</si>
  <si>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</si>
  <si>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</si>
  <si>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</si>
  <si>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</si>
  <si>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</si>
  <si>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</si>
  <si>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</si>
  <si>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</si>
  <si>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</si>
  <si>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</si>
  <si>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</si>
  <si>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</si>
  <si>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</si>
  <si>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</si>
  <si>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</si>
  <si>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</si>
  <si>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</si>
  <si>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</si>
  <si>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</si>
  <si>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</si>
  <si>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</si>
  <si>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</si>
  <si>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</si>
  <si>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</si>
  <si>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</si>
  <si>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</si>
  <si>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</si>
  <si>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</si>
  <si>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</si>
  <si>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</si>
  <si>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</si>
  <si>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</si>
  <si>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</si>
  <si>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</si>
  <si>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</si>
  <si>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</si>
  <si>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</si>
  <si>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</si>
  <si>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</si>
  <si>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</si>
  <si>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</si>
  <si>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</si>
  <si>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</si>
  <si>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</si>
  <si>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</si>
  <si>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</si>
  <si>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</si>
  <si>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</si>
  <si>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</si>
  <si>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</si>
  <si>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</si>
  <si>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</si>
  <si>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</si>
  <si>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</si>
  <si>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</si>
  <si>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</si>
  <si>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</si>
  <si>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Financial Statement Items:</t>
  </si>
  <si>
    <t>Operating Costs</t>
  </si>
  <si>
    <t>ASSET</t>
  </si>
  <si>
    <t>Fixed Assets - Acquisition</t>
  </si>
  <si>
    <t>Acquisitions</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</si>
  <si>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</si>
  <si>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</si>
  <si>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</si>
  <si>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</si>
  <si>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</si>
  <si>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</si>
  <si>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</si>
  <si>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</si>
  <si>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</si>
  <si>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</si>
  <si>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</si>
  <si>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</si>
  <si>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</si>
  <si>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</si>
  <si>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</si>
  <si>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</si>
  <si>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</si>
  <si>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</si>
  <si>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</si>
  <si>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</si>
  <si>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</si>
  <si>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</si>
  <si>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</si>
  <si>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</si>
  <si>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</si>
  <si>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</si>
  <si>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</si>
  <si>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</si>
  <si>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</si>
  <si>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</si>
  <si>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</si>
  <si>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</si>
  <si>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</si>
  <si>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</si>
  <si>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</si>
  <si>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</si>
  <si>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</si>
  <si>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</si>
  <si>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</si>
  <si>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</si>
  <si>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</si>
  <si>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</si>
  <si>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</si>
  <si>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</si>
  <si>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</si>
  <si>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</si>
  <si>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</si>
  <si>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</si>
  <si>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</si>
  <si>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</si>
  <si>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</si>
  <si>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</si>
  <si>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</si>
  <si>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</si>
  <si>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</si>
  <si>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</si>
  <si>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</si>
  <si>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</si>
  <si>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</si>
  <si>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</si>
  <si>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</si>
  <si>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</si>
  <si>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</si>
  <si>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</si>
  <si>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</si>
  <si>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</si>
  <si>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</si>
  <si>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</si>
  <si>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</si>
  <si>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</si>
  <si>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</si>
  <si>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</si>
  <si>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</si>
  <si>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</si>
  <si>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</si>
  <si>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</si>
  <si>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</si>
  <si>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</si>
  <si>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</si>
  <si>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</si>
  <si>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</si>
  <si>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</si>
  <si>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</si>
  <si>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</si>
  <si>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</si>
  <si>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</si>
  <si>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</si>
  <si>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</si>
  <si>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</si>
  <si>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</si>
  <si>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</si>
  <si>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</si>
  <si>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</si>
  <si>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</si>
  <si>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</si>
  <si>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</si>
  <si>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</si>
  <si>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</si>
  <si>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</si>
  <si>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</si>
  <si>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</si>
  <si>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</si>
  <si>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</si>
  <si>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</si>
  <si>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</si>
  <si>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</si>
  <si>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</si>
  <si>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</si>
  <si>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</si>
  <si>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</si>
  <si>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</si>
  <si>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</si>
  <si>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</si>
  <si>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Depreciation - Trucks</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</si>
  <si>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</si>
  <si>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</si>
  <si>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</si>
  <si>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</si>
  <si>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</si>
  <si>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</si>
  <si>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</si>
  <si>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</si>
  <si>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</si>
  <si>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</si>
  <si>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</si>
  <si>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</si>
  <si>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</si>
  <si>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</si>
  <si>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</si>
  <si>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</si>
  <si>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</si>
  <si>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</si>
  <si>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</si>
  <si>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</si>
  <si>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</si>
  <si>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</si>
  <si>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</si>
  <si>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</si>
  <si>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</si>
  <si>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</si>
  <si>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</si>
  <si>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</si>
  <si>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</si>
  <si>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</si>
  <si>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</si>
  <si>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</si>
  <si>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</si>
  <si>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</si>
  <si>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</si>
  <si>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</si>
  <si>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</si>
  <si>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</si>
  <si>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</si>
  <si>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</si>
  <si>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</si>
  <si>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</si>
  <si>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</si>
  <si>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</si>
  <si>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</si>
  <si>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</si>
  <si>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</si>
  <si>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</si>
  <si>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</si>
  <si>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</si>
  <si>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</si>
  <si>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</si>
  <si>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</si>
  <si>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</si>
  <si>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</si>
  <si>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</si>
  <si>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</si>
  <si>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</si>
  <si>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</si>
  <si>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</si>
  <si>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</si>
  <si>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</si>
  <si>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</si>
  <si>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</si>
  <si>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</si>
  <si>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</si>
  <si>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</si>
  <si>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</si>
  <si>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</si>
  <si>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</si>
  <si>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</si>
  <si>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</si>
  <si>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</si>
  <si>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</si>
  <si>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</si>
  <si>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</si>
  <si>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</si>
  <si>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</si>
  <si>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</si>
  <si>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</si>
  <si>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</si>
  <si>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</si>
  <si>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</si>
  <si>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</si>
  <si>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</si>
  <si>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</si>
  <si>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</si>
  <si>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</si>
  <si>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</si>
  <si>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</si>
  <si>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</si>
  <si>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</si>
  <si>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</si>
  <si>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</si>
  <si>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</si>
  <si>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</si>
  <si>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</si>
  <si>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</si>
  <si>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</si>
  <si>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</si>
  <si>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</si>
  <si>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</si>
  <si>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</si>
  <si>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</si>
  <si>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</si>
  <si>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</si>
  <si>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</si>
  <si>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</si>
  <si>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</si>
  <si>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</si>
  <si>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</si>
  <si>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</si>
  <si>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</si>
  <si>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</si>
  <si>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</si>
  <si>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</si>
  <si>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</si>
  <si>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</si>
  <si>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</si>
  <si>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</si>
  <si>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</si>
  <si>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</si>
  <si>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</si>
  <si>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</si>
  <si>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</si>
  <si>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</si>
  <si>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</si>
  <si>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</si>
  <si>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</si>
  <si>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</si>
  <si>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</si>
  <si>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</si>
  <si>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</si>
  <si>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</si>
  <si>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</si>
  <si>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</si>
  <si>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</si>
  <si>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</si>
  <si>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</si>
  <si>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</si>
  <si>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</si>
  <si>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</si>
  <si>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</si>
  <si>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</si>
  <si>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</si>
  <si>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</si>
  <si>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</si>
  <si>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</si>
  <si>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</si>
  <si>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</si>
  <si>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</si>
  <si>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</si>
  <si>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</si>
  <si>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</si>
  <si>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</si>
  <si>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</si>
  <si>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</si>
  <si>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</si>
  <si>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</si>
  <si>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</si>
  <si>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</si>
  <si>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</si>
  <si>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</si>
  <si>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</si>
  <si>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</si>
  <si>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</si>
  <si>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</si>
  <si>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</si>
  <si>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</si>
  <si>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</si>
  <si>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</si>
  <si>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</si>
  <si>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</si>
  <si>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</si>
  <si>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</si>
  <si>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</si>
  <si>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</si>
  <si>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</si>
  <si>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</si>
  <si>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</si>
  <si>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</si>
  <si>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</si>
  <si>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</si>
  <si>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</si>
  <si>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</si>
  <si>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</si>
  <si>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</si>
  <si>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</si>
  <si>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</si>
  <si>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</si>
  <si>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</si>
  <si>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</si>
  <si>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</si>
  <si>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</si>
  <si>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</si>
  <si>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</si>
  <si>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</si>
  <si>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</si>
  <si>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</si>
  <si>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</si>
  <si>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</si>
  <si>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</si>
  <si>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</si>
  <si>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</si>
  <si>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</si>
  <si>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</si>
  <si>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</si>
  <si>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</si>
  <si>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</si>
  <si>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</si>
  <si>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</si>
  <si>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</si>
  <si>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</si>
  <si>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</si>
  <si>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</si>
  <si>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</si>
  <si>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</si>
  <si>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</si>
  <si>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</si>
  <si>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</si>
  <si>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</si>
  <si>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</si>
  <si>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</si>
  <si>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</si>
  <si>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</si>
  <si>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</si>
  <si>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</si>
  <si>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</si>
  <si>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</si>
  <si>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</si>
  <si>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</si>
  <si>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</si>
  <si>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</si>
  <si>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</si>
  <si>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</si>
  <si>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</si>
  <si>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</si>
  <si>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</si>
  <si>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</si>
  <si>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</si>
  <si>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</si>
  <si>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</si>
  <si>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</si>
  <si>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</si>
  <si>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</si>
  <si>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</si>
  <si>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</si>
  <si>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</si>
  <si>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</si>
  <si>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</si>
  <si>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</si>
  <si>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</si>
  <si>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</si>
  <si>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</si>
  <si>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</si>
  <si>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</si>
  <si>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</si>
  <si>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</si>
  <si>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</si>
  <si>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</si>
  <si>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</si>
  <si>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</si>
  <si>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</si>
  <si>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</si>
  <si>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</si>
  <si>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</si>
  <si>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</si>
  <si>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</si>
  <si>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</si>
  <si>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</si>
  <si>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</si>
  <si>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</si>
  <si>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</si>
  <si>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</si>
  <si>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</si>
  <si>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</si>
  <si>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</si>
  <si>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Minimum:</t>
  </si>
  <si>
    <t>EQUITYCAPTABLE-ER</t>
  </si>
  <si>
    <t>Cash Low Point</t>
  </si>
  <si>
    <t>Pre-money valuation</t>
  </si>
  <si>
    <t>Angel round</t>
  </si>
  <si>
    <t>RA</t>
  </si>
  <si>
    <t>Employee pool</t>
  </si>
  <si>
    <t>Cap table:</t>
  </si>
  <si>
    <t>Founders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</si>
  <si>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</si>
  <si>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</si>
  <si>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</si>
  <si>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</si>
  <si>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</si>
  <si>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</si>
  <si>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</si>
  <si>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</si>
  <si>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</si>
  <si>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</si>
  <si>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</si>
  <si>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</si>
  <si>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</si>
  <si>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</si>
  <si>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</si>
  <si>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</si>
  <si>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</si>
  <si>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</si>
  <si>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</si>
  <si>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</si>
  <si>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</si>
  <si>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</si>
  <si>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</si>
  <si>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</si>
  <si>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</si>
  <si>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</si>
  <si>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</si>
  <si>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</si>
  <si>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</si>
  <si>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</si>
  <si>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</si>
  <si>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</si>
  <si>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</si>
  <si>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</si>
  <si>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</si>
  <si>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</si>
  <si>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</si>
  <si>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</si>
  <si>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</si>
  <si>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</si>
  <si>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</si>
  <si>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</si>
  <si>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</si>
  <si>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</si>
  <si>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</si>
  <si>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</si>
  <si>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</si>
  <si>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</si>
  <si>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</si>
  <si>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</si>
  <si>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</si>
  <si>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</si>
  <si>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</si>
  <si>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</si>
  <si>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</si>
  <si>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</si>
  <si>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</si>
  <si>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</si>
  <si>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</si>
  <si>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</si>
  <si>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</si>
  <si>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</si>
  <si>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</si>
  <si>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</si>
  <si>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</si>
  <si>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</si>
  <si>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</si>
  <si>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</si>
  <si>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</si>
  <si>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</si>
  <si>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</si>
  <si>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</si>
  <si>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</si>
  <si>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</si>
  <si>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</si>
  <si>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</si>
  <si>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</si>
  <si>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</si>
  <si>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</si>
  <si>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</si>
  <si>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</si>
  <si>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</si>
  <si>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</si>
  <si>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</si>
  <si>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</si>
  <si>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</si>
  <si>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</si>
  <si>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</si>
  <si>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</si>
  <si>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</si>
  <si>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</si>
  <si>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</si>
  <si>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</si>
  <si>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</si>
  <si>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</si>
  <si>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</si>
  <si>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</si>
  <si>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</si>
  <si>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</si>
  <si>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</si>
  <si>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</si>
  <si>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</si>
  <si>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</si>
  <si>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</si>
  <si>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</si>
  <si>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</si>
  <si>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</si>
  <si>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</si>
  <si>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</si>
  <si>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</si>
  <si>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</si>
  <si>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</si>
  <si>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</si>
  <si>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</si>
  <si>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</si>
  <si>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</si>
  <si>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</si>
  <si>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</si>
  <si>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</si>
  <si>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</si>
  <si>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</si>
  <si>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</si>
  <si>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</si>
  <si>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</si>
  <si>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</si>
  <si>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</si>
  <si>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</si>
  <si>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</si>
  <si>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</si>
  <si>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</si>
  <si>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</si>
  <si>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</si>
  <si>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</si>
  <si>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</si>
  <si>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</si>
  <si>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</si>
  <si>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</si>
  <si>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</si>
  <si>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</si>
  <si>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</si>
  <si>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</si>
  <si>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</si>
  <si>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</si>
  <si>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</si>
  <si>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</si>
  <si>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</si>
  <si>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</si>
  <si>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</si>
  <si>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</si>
  <si>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</si>
  <si>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</si>
  <si>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</si>
  <si>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</si>
  <si>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</si>
  <si>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</si>
  <si>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</si>
  <si>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</si>
  <si>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</si>
  <si>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</si>
  <si>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</si>
  <si>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</si>
  <si>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</si>
  <si>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</si>
  <si>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</si>
  <si>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</si>
  <si>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</si>
  <si>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</si>
  <si>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</si>
  <si>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</si>
  <si>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</si>
  <si>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</si>
  <si>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</si>
  <si>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</si>
  <si>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</si>
  <si>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</si>
  <si>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</si>
  <si>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</si>
  <si>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</si>
  <si>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</si>
  <si>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</si>
  <si>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</si>
  <si>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</si>
  <si>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</si>
  <si>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</si>
  <si>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</si>
  <si>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</si>
  <si>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</si>
  <si>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</si>
  <si>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</si>
  <si>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</si>
  <si>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</si>
  <si>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</si>
  <si>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</si>
  <si>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</si>
  <si>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</si>
  <si>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</si>
  <si>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</si>
  <si>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</si>
  <si>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</si>
  <si>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</si>
  <si>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</si>
  <si>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</si>
  <si>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</si>
  <si>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</si>
  <si>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</si>
  <si>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</si>
  <si>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</si>
  <si>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</si>
  <si>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</si>
  <si>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</si>
  <si>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</si>
  <si>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</si>
  <si>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</si>
  <si>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</si>
  <si>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</si>
  <si>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</si>
  <si>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</si>
  <si>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</si>
  <si>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</si>
  <si>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</si>
  <si>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</si>
  <si>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</si>
  <si>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COLUMNASS-E</t>
  </si>
  <si>
    <t>Column 3</t>
  </si>
  <si>
    <t>Column 2</t>
  </si>
  <si>
    <t>Column 1</t>
  </si>
  <si>
    <t>FORMULA-S</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</si>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</sst>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quot;$&quot;\ #,##0_);_(* &quot;$&quot;\ \(#,##0\);_(* &quot;&quot;&quot;$&quot;\ \ \-&quot;&quot;?_);_(@_)"/>
    <numFmt numFmtId="165" formatCode="&quot;Year &quot;#"/>
    <numFmt numFmtId="166" formatCode="_(* ###0_);_(* \(###0\);_(* &quot;   -&quot;?_);_(@_)"/>
    <numFmt numFmtId="167" formatCode="_(* #,##0_);_(* \(#,##0\);_(* &quot;   -&quot;?_);_(@_)"/>
    <numFmt numFmtId="168" formatCode="_(* #,##0.0%;_(* \(#,##0.0\)%;_(* &quot;   -&quot;?_)"/>
    <numFmt numFmtId="169" formatCode="_(* &quot;$&quot;#,##0_);_(* &quot;$&quot;\(#,##0\);_(* &quot;$&quot;\ \-_);_(@_)"/>
    <numFmt numFmtId="170" formatCode="0.0%"/>
    <numFmt numFmtId="171" formatCode="&quot;Month &quot;#"/>
    <numFmt numFmtId="172" formatCode="&quot;Month &quot;#&quot;+&quot;"/>
    <numFmt numFmtId="173" formatCode="&quot;Payment &quot;#"/>
    <numFmt numFmtId="174" formatCode="_(* #,##0.0\x;_(* \(#,##0.0\)\x;_(* &quot;   -&quot;?_)"/>
    <numFmt numFmtId="175" formatCode="_(* #,##0.0_);_(* \(#,##0.0\);_(* &quot;   -&quot;?_);_(@_)"/>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61"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color rgb="FF000000"/>
      <name val="Calibri"/>
      <family val="2"/>
      <scheme val="minor"/>
    </font>
    <font>
      <sz val="11"/>
      <color rgb="FF008000"/>
      <name val="Calibri"/>
      <family val="2"/>
      <scheme val="minor"/>
    </font>
    <font>
      <i/>
      <sz val="11"/>
      <color theme="1"/>
      <name val="Calibri"/>
      <family val="2"/>
      <scheme val="minor"/>
    </font>
    <font>
      <i/>
      <sz val="11"/>
      <color rgb="FF0000FF"/>
      <name val="Calibri"/>
      <family val="2"/>
      <scheme val="minor"/>
    </font>
    <font>
      <i/>
      <sz val="11"/>
      <color rgb="FF000000"/>
      <name val="Calibri"/>
      <family val="2"/>
      <scheme val="minor"/>
    </font>
    <font>
      <b/>
      <i/>
      <sz val="11"/>
      <color theme="1"/>
      <name val="Calibri"/>
      <family val="2"/>
      <scheme val="minor"/>
    </font>
    <font>
      <b/>
      <i/>
      <sz val="11"/>
      <color theme="0"/>
      <name val="Calibri"/>
      <family val="2"/>
      <scheme val="minor"/>
    </font>
    <font>
      <b/>
      <sz val="11"/>
      <name val="Calibri"/>
      <family val="2"/>
      <scheme val="minor"/>
    </font>
    <font>
      <b/>
      <sz val="11"/>
      <color indexed="12"/>
      <name val="Calibri"/>
      <family val="2"/>
      <scheme val="minor"/>
    </font>
    <font>
      <b/>
      <sz val="11"/>
      <color rgb="FF800080"/>
      <name val="Calibri"/>
      <family val="2"/>
      <scheme val="minor"/>
    </font>
    <font>
      <sz val="11"/>
      <color indexed="12"/>
      <name val="Calibri"/>
      <family val="2"/>
      <scheme val="minor"/>
    </font>
    <font>
      <sz val="11"/>
      <color rgb="FF800080"/>
      <name val="Calibri"/>
      <family val="2"/>
      <scheme val="minor"/>
    </font>
    <font>
      <sz val="11"/>
      <color rgb="FF0000FF"/>
      <name val="Calibri"/>
      <family val="2"/>
      <scheme val="minor"/>
    </font>
    <font>
      <sz val="11"/>
      <name val="Calibri"/>
      <family val="2"/>
      <scheme val="minor"/>
    </font>
    <font>
      <b/>
      <i/>
      <sz val="11"/>
      <name val="Calibri"/>
      <family val="2"/>
      <scheme val="minor"/>
    </font>
    <font>
      <b/>
      <sz val="9"/>
      <color indexed="81"/>
      <name val="Tahoma"/>
      <family val="2"/>
    </font>
    <font>
      <sz val="9"/>
      <color indexed="81"/>
      <name val="Tahoma"/>
      <family val="2"/>
    </font>
    <font>
      <sz val="10"/>
      <color rgb="FF000000"/>
      <name val="Arial"/>
      <family val="2"/>
    </font>
    <font>
      <i/>
      <sz val="11"/>
      <color rgb="FF008000"/>
      <name val="Calibri"/>
      <family val="2"/>
      <scheme val="minor"/>
    </font>
    <font>
      <sz val="10"/>
      <color rgb="FF0000FF"/>
      <name val="Arial"/>
      <family val="2"/>
    </font>
    <font>
      <sz val="11"/>
      <color rgb="FF0000FF"/>
      <name val="Arial"/>
      <family val="2"/>
    </font>
    <font>
      <i/>
      <sz val="10"/>
      <color rgb="FF0000FF"/>
      <name val="Arial"/>
      <family val="2"/>
    </font>
    <font>
      <i/>
      <sz val="11"/>
      <color rgb="FF0000FF"/>
      <name val="Arial"/>
      <family val="2"/>
    </font>
    <font>
      <b/>
      <sz val="11"/>
      <color rgb="FF0000FF"/>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b/>
      <sz val="11"/>
      <color rgb="FFFF0000"/>
      <name val="Calibri"/>
      <family val="2"/>
      <scheme val="minor"/>
    </font>
    <font>
      <i/>
      <sz val="11"/>
      <color indexed="12"/>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s>
  <fills count="9">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0" tint="-4.9989318521683403E-2"/>
        <bgColor indexed="64"/>
      </patternFill>
    </fill>
    <fill>
      <patternFill patternType="solid">
        <fgColor rgb="FF00B050"/>
        <bgColor indexed="64"/>
      </patternFill>
    </fill>
  </fills>
  <borders count="41">
    <border>
      <left/>
      <right/>
      <top/>
      <bottom/>
      <diagonal/>
    </border>
    <border>
      <left style="medium">
        <color theme="0"/>
      </left>
      <right style="medium">
        <color theme="0"/>
      </right>
      <top style="medium">
        <color theme="0"/>
      </top>
      <bottom style="medium">
        <color theme="0"/>
      </bottom>
      <diagonal/>
    </border>
    <border>
      <left style="thin">
        <color rgb="FF000000"/>
      </left>
      <right/>
      <top style="thin">
        <color auto="1"/>
      </top>
      <bottom style="thin">
        <color auto="1"/>
      </bottom>
      <diagonal/>
    </border>
    <border>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right/>
      <top style="thin">
        <color auto="1"/>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theme="0"/>
      </left>
      <right style="thin">
        <color theme="0"/>
      </right>
      <top style="thin">
        <color theme="0"/>
      </top>
      <bottom style="thin">
        <color theme="0"/>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3" fillId="0" borderId="0"/>
    <xf numFmtId="43" fontId="23" fillId="0" borderId="0" applyFont="0" applyFill="0" applyBorder="0" applyAlignment="0" applyProtection="0"/>
    <xf numFmtId="0" fontId="55" fillId="0" borderId="0"/>
  </cellStyleXfs>
  <cellXfs count="584">
    <xf numFmtId="0" fontId="0" fillId="0" borderId="0" xfId="0"/>
    <xf numFmtId="0" fontId="3" fillId="2" borderId="1" xfId="0" applyFont="1" applyFill="1" applyBorder="1" applyAlignment="1">
      <alignment horizontal="center"/>
    </xf>
    <xf numFmtId="0" fontId="3" fillId="0" borderId="0" xfId="0" applyFont="1" applyAlignment="1">
      <alignment horizontal="center"/>
    </xf>
    <xf numFmtId="164" fontId="0" fillId="0" borderId="0" xfId="0" applyNumberFormat="1"/>
    <xf numFmtId="0" fontId="5" fillId="2" borderId="1" xfId="0" applyFont="1" applyFill="1" applyBorder="1" applyAlignment="1">
      <alignment horizontal="center"/>
    </xf>
    <xf numFmtId="17" fontId="6" fillId="0" borderId="0" xfId="0" applyNumberFormat="1" applyFont="1"/>
    <xf numFmtId="17" fontId="7" fillId="0" borderId="0" xfId="0" applyNumberFormat="1" applyFont="1"/>
    <xf numFmtId="0" fontId="8" fillId="0" borderId="0" xfId="0" applyFont="1" applyAlignment="1">
      <alignment horizontal="left" indent="1"/>
    </xf>
    <xf numFmtId="165" fontId="9" fillId="0" borderId="0" xfId="0" applyNumberFormat="1" applyFont="1"/>
    <xf numFmtId="165" fontId="8" fillId="0" borderId="0" xfId="0" applyNumberFormat="1" applyFont="1"/>
    <xf numFmtId="0" fontId="8" fillId="0" borderId="0" xfId="0" applyFont="1"/>
    <xf numFmtId="166" fontId="10" fillId="0" borderId="0" xfId="0" applyNumberFormat="1" applyFont="1"/>
    <xf numFmtId="9" fontId="0" fillId="0" borderId="0" xfId="0" applyNumberFormat="1"/>
    <xf numFmtId="167" fontId="10" fillId="0" borderId="0" xfId="0" applyNumberFormat="1" applyFont="1" applyAlignment="1">
      <alignment horizontal="right"/>
    </xf>
    <xf numFmtId="0" fontId="10" fillId="0" borderId="0" xfId="0" applyFont="1" applyAlignment="1">
      <alignment horizontal="right"/>
    </xf>
    <xf numFmtId="167" fontId="9" fillId="0" borderId="0" xfId="0" applyNumberFormat="1" applyFont="1" applyAlignment="1">
      <alignment horizontal="right"/>
    </xf>
    <xf numFmtId="167" fontId="8" fillId="0" borderId="0" xfId="0" applyNumberFormat="1" applyFont="1" applyAlignment="1">
      <alignment horizontal="right"/>
    </xf>
    <xf numFmtId="0" fontId="8" fillId="0" borderId="0" xfId="0" applyFont="1" applyAlignment="1">
      <alignment horizontal="right"/>
    </xf>
    <xf numFmtId="0" fontId="11" fillId="3" borderId="2" xfId="0" applyFont="1" applyFill="1" applyBorder="1" applyAlignment="1">
      <alignment horizontal="left"/>
    </xf>
    <xf numFmtId="0" fontId="11" fillId="3" borderId="3" xfId="0" applyFont="1" applyFill="1" applyBorder="1"/>
    <xf numFmtId="164" fontId="11" fillId="3" borderId="3" xfId="0" applyNumberFormat="1" applyFont="1" applyFill="1" applyBorder="1"/>
    <xf numFmtId="164" fontId="11" fillId="3" borderId="4" xfId="0" applyNumberFormat="1" applyFont="1" applyFill="1" applyBorder="1"/>
    <xf numFmtId="164" fontId="11" fillId="3" borderId="5" xfId="0" applyNumberFormat="1" applyFont="1" applyFill="1" applyBorder="1"/>
    <xf numFmtId="164" fontId="12" fillId="3" borderId="6" xfId="0" applyNumberFormat="1" applyFont="1" applyFill="1" applyBorder="1"/>
    <xf numFmtId="164" fontId="12" fillId="3" borderId="3" xfId="0" applyNumberFormat="1" applyFont="1" applyFill="1" applyBorder="1"/>
    <xf numFmtId="164" fontId="12" fillId="3" borderId="7" xfId="0" applyNumberFormat="1" applyFont="1" applyFill="1" applyBorder="1"/>
    <xf numFmtId="167" fontId="0" fillId="0" borderId="0" xfId="0" applyNumberFormat="1"/>
    <xf numFmtId="164" fontId="8" fillId="0" borderId="0" xfId="0" applyNumberFormat="1" applyFont="1"/>
    <xf numFmtId="0" fontId="3" fillId="0" borderId="0" xfId="0" applyFont="1" applyAlignment="1">
      <alignment horizontal="left" indent="1"/>
    </xf>
    <xf numFmtId="164" fontId="5" fillId="0" borderId="8" xfId="0" applyNumberFormat="1" applyFont="1" applyBorder="1"/>
    <xf numFmtId="164" fontId="5" fillId="0" borderId="0" xfId="0" applyNumberFormat="1" applyFont="1"/>
    <xf numFmtId="164" fontId="3" fillId="0" borderId="0" xfId="0" applyNumberFormat="1" applyFont="1"/>
    <xf numFmtId="164" fontId="13" fillId="0" borderId="8" xfId="0" applyNumberFormat="1" applyFont="1" applyBorder="1"/>
    <xf numFmtId="0" fontId="8" fillId="0" borderId="0" xfId="0" applyFont="1" applyAlignment="1">
      <alignment horizontal="left" indent="2"/>
    </xf>
    <xf numFmtId="168" fontId="10" fillId="0" borderId="0" xfId="0" applyNumberFormat="1" applyFont="1"/>
    <xf numFmtId="168" fontId="8" fillId="0" borderId="0" xfId="0" applyNumberFormat="1" applyFont="1"/>
    <xf numFmtId="164" fontId="10" fillId="0" borderId="0" xfId="0" applyNumberFormat="1" applyFont="1"/>
    <xf numFmtId="0" fontId="0" fillId="0" borderId="0" xfId="0" applyAlignment="1">
      <alignment horizontal="left" indent="1"/>
    </xf>
    <xf numFmtId="0" fontId="0" fillId="0" borderId="0" xfId="0" applyAlignment="1">
      <alignment horizontal="left"/>
    </xf>
    <xf numFmtId="164" fontId="14" fillId="0" borderId="0" xfId="0" applyNumberFormat="1" applyFont="1"/>
    <xf numFmtId="164" fontId="3" fillId="0" borderId="8" xfId="0" applyNumberFormat="1" applyFont="1" applyBorder="1"/>
    <xf numFmtId="169" fontId="15" fillId="0" borderId="8" xfId="0" applyNumberFormat="1" applyFont="1" applyBorder="1"/>
    <xf numFmtId="167" fontId="8" fillId="0" borderId="0" xfId="0" applyNumberFormat="1" applyFont="1"/>
    <xf numFmtId="0" fontId="11" fillId="3" borderId="9" xfId="0" applyFont="1" applyFill="1" applyBorder="1" applyAlignment="1">
      <alignment horizontal="left"/>
    </xf>
    <xf numFmtId="164" fontId="11" fillId="3" borderId="10" xfId="0" applyNumberFormat="1" applyFont="1" applyFill="1" applyBorder="1"/>
    <xf numFmtId="164" fontId="11" fillId="3" borderId="11" xfId="0" applyNumberFormat="1" applyFont="1" applyFill="1" applyBorder="1"/>
    <xf numFmtId="164" fontId="12" fillId="0" borderId="0" xfId="0" applyNumberFormat="1" applyFont="1"/>
    <xf numFmtId="164" fontId="12" fillId="3" borderId="12" xfId="0" applyNumberFormat="1" applyFont="1" applyFill="1" applyBorder="1"/>
    <xf numFmtId="164" fontId="12" fillId="3" borderId="13" xfId="0" applyNumberFormat="1" applyFont="1" applyFill="1" applyBorder="1"/>
    <xf numFmtId="0" fontId="0" fillId="0" borderId="0" xfId="0" applyAlignment="1">
      <alignment horizontal="left" indent="2"/>
    </xf>
    <xf numFmtId="164" fontId="6" fillId="0" borderId="0" xfId="0" applyNumberFormat="1" applyFont="1"/>
    <xf numFmtId="164" fontId="16" fillId="0" borderId="0" xfId="0" applyNumberFormat="1" applyFont="1"/>
    <xf numFmtId="169" fontId="17" fillId="0" borderId="0" xfId="0" applyNumberFormat="1" applyFont="1"/>
    <xf numFmtId="0" fontId="3" fillId="0" borderId="0" xfId="0" applyFont="1"/>
    <xf numFmtId="164" fontId="3" fillId="0" borderId="14" xfId="0" applyNumberFormat="1" applyFont="1" applyBorder="1"/>
    <xf numFmtId="164" fontId="13" fillId="0" borderId="15" xfId="0" applyNumberFormat="1" applyFont="1" applyBorder="1"/>
    <xf numFmtId="164" fontId="18" fillId="0" borderId="0" xfId="0" applyNumberFormat="1" applyFont="1"/>
    <xf numFmtId="164" fontId="0" fillId="0" borderId="14" xfId="0" applyNumberFormat="1" applyBorder="1"/>
    <xf numFmtId="164" fontId="13" fillId="0" borderId="14" xfId="0" applyNumberFormat="1" applyFont="1" applyBorder="1"/>
    <xf numFmtId="169" fontId="19" fillId="0" borderId="0" xfId="0" applyNumberFormat="1" applyFont="1"/>
    <xf numFmtId="167" fontId="8" fillId="0" borderId="0" xfId="0" applyNumberFormat="1" applyFont="1" applyAlignment="1">
      <alignment horizontal="left" indent="1"/>
    </xf>
    <xf numFmtId="167" fontId="10" fillId="0" borderId="0" xfId="0" applyNumberFormat="1" applyFont="1"/>
    <xf numFmtId="0" fontId="11" fillId="3" borderId="16" xfId="0" applyFont="1" applyFill="1" applyBorder="1" applyAlignment="1">
      <alignment horizontal="left"/>
    </xf>
    <xf numFmtId="164" fontId="11" fillId="3" borderId="17" xfId="0" applyNumberFormat="1" applyFont="1" applyFill="1" applyBorder="1"/>
    <xf numFmtId="164" fontId="11" fillId="3" borderId="18" xfId="0" applyNumberFormat="1" applyFont="1" applyFill="1" applyBorder="1"/>
    <xf numFmtId="164" fontId="12" fillId="3" borderId="19" xfId="0" applyNumberFormat="1" applyFont="1" applyFill="1" applyBorder="1"/>
    <xf numFmtId="164" fontId="12" fillId="3" borderId="20" xfId="0" applyNumberFormat="1" applyFont="1" applyFill="1" applyBorder="1"/>
    <xf numFmtId="164" fontId="3" fillId="0" borderId="21" xfId="0" applyNumberFormat="1" applyFont="1" applyBorder="1"/>
    <xf numFmtId="164" fontId="0" fillId="0" borderId="21" xfId="0" applyNumberFormat="1" applyBorder="1"/>
    <xf numFmtId="164" fontId="13" fillId="0" borderId="21" xfId="0" applyNumberFormat="1" applyFont="1" applyBorder="1"/>
    <xf numFmtId="0" fontId="11" fillId="3" borderId="22" xfId="0" applyFont="1" applyFill="1" applyBorder="1" applyAlignment="1">
      <alignment horizontal="left"/>
    </xf>
    <xf numFmtId="164" fontId="11" fillId="3" borderId="23" xfId="0" applyNumberFormat="1" applyFont="1" applyFill="1" applyBorder="1"/>
    <xf numFmtId="164" fontId="11" fillId="3" borderId="24" xfId="0" applyNumberFormat="1" applyFont="1" applyFill="1" applyBorder="1"/>
    <xf numFmtId="164" fontId="12" fillId="3" borderId="25" xfId="0" applyNumberFormat="1" applyFont="1" applyFill="1" applyBorder="1"/>
    <xf numFmtId="164" fontId="12" fillId="3" borderId="26" xfId="0" applyNumberFormat="1" applyFont="1" applyFill="1" applyBorder="1"/>
    <xf numFmtId="0" fontId="11" fillId="0" borderId="0" xfId="0" applyFont="1" applyAlignment="1">
      <alignment horizontal="left" indent="1"/>
    </xf>
    <xf numFmtId="167" fontId="11" fillId="0" borderId="27" xfId="0" applyNumberFormat="1" applyFont="1" applyBorder="1"/>
    <xf numFmtId="167" fontId="11" fillId="0" borderId="0" xfId="0" applyNumberFormat="1" applyFont="1"/>
    <xf numFmtId="167" fontId="20" fillId="0" borderId="27" xfId="0" applyNumberFormat="1" applyFont="1" applyBorder="1"/>
    <xf numFmtId="166" fontId="6" fillId="0" borderId="0" xfId="0" applyNumberFormat="1" applyFont="1" applyAlignment="1">
      <alignment horizontal="left"/>
    </xf>
    <xf numFmtId="0" fontId="5" fillId="2" borderId="0" xfId="0" applyFont="1" applyFill="1" applyAlignment="1">
      <alignment horizontal="center"/>
    </xf>
    <xf numFmtId="0" fontId="5" fillId="2" borderId="28" xfId="0" applyFont="1" applyFill="1" applyBorder="1" applyAlignment="1">
      <alignment horizontal="center"/>
    </xf>
    <xf numFmtId="17" fontId="5" fillId="2" borderId="28" xfId="3" applyNumberFormat="1" applyFont="1" applyFill="1" applyBorder="1" applyAlignment="1">
      <alignment horizontal="center"/>
    </xf>
    <xf numFmtId="0" fontId="24" fillId="0" borderId="0" xfId="0" applyFont="1"/>
    <xf numFmtId="166" fontId="7" fillId="0" borderId="0" xfId="0" applyNumberFormat="1" applyFont="1"/>
    <xf numFmtId="166" fontId="7" fillId="0" borderId="0" xfId="0" applyNumberFormat="1" applyFont="1" applyAlignment="1">
      <alignment horizontal="right"/>
    </xf>
    <xf numFmtId="9" fontId="0" fillId="0" borderId="0" xfId="2" applyFont="1" applyFill="1"/>
    <xf numFmtId="9" fontId="1" fillId="0" borderId="0" xfId="2" applyFont="1" applyFill="1"/>
    <xf numFmtId="166" fontId="24" fillId="0" borderId="0" xfId="0" applyNumberFormat="1" applyFont="1"/>
    <xf numFmtId="9" fontId="8" fillId="0" borderId="0" xfId="2" applyFont="1" applyFill="1"/>
    <xf numFmtId="166" fontId="24" fillId="0" borderId="0" xfId="0" applyNumberFormat="1" applyFont="1" applyAlignment="1">
      <alignment horizontal="right"/>
    </xf>
    <xf numFmtId="0" fontId="18" fillId="0" borderId="0" xfId="0" applyFont="1" applyAlignment="1">
      <alignment horizontal="right"/>
    </xf>
    <xf numFmtId="17" fontId="18" fillId="0" borderId="0" xfId="0" applyNumberFormat="1" applyFont="1"/>
    <xf numFmtId="168" fontId="0" fillId="0" borderId="0" xfId="0" applyNumberFormat="1"/>
    <xf numFmtId="0" fontId="25" fillId="0" borderId="0" xfId="3" applyFont="1"/>
    <xf numFmtId="164" fontId="26" fillId="0" borderId="0" xfId="4" applyNumberFormat="1" applyFont="1" applyFill="1" applyBorder="1" applyAlignment="1">
      <alignment horizontal="center" vertical="center"/>
    </xf>
    <xf numFmtId="0" fontId="18" fillId="0" borderId="0" xfId="0" applyFont="1" applyAlignment="1">
      <alignment horizontal="left" indent="2"/>
    </xf>
    <xf numFmtId="0" fontId="27" fillId="0" borderId="0" xfId="3" applyFont="1"/>
    <xf numFmtId="164" fontId="28" fillId="0" borderId="0" xfId="4" applyNumberFormat="1" applyFont="1" applyFill="1" applyBorder="1" applyAlignment="1">
      <alignment horizontal="center" vertical="center"/>
    </xf>
    <xf numFmtId="17" fontId="9" fillId="0" borderId="0" xfId="0" applyNumberFormat="1" applyFont="1"/>
    <xf numFmtId="0" fontId="9" fillId="0" borderId="0" xfId="0" applyFont="1" applyAlignment="1">
      <alignment horizontal="left" indent="2"/>
    </xf>
    <xf numFmtId="166" fontId="18" fillId="0" borderId="0" xfId="0" applyNumberFormat="1" applyFont="1" applyAlignment="1">
      <alignment horizontal="left"/>
    </xf>
    <xf numFmtId="0" fontId="18" fillId="0" borderId="0" xfId="0" applyFont="1"/>
    <xf numFmtId="166" fontId="18" fillId="0" borderId="0" xfId="0" applyNumberFormat="1" applyFont="1"/>
    <xf numFmtId="9" fontId="18" fillId="0" borderId="0" xfId="2" applyFont="1" applyFill="1"/>
    <xf numFmtId="9" fontId="9" fillId="0" borderId="0" xfId="2" applyFont="1" applyFill="1"/>
    <xf numFmtId="0" fontId="9" fillId="0" borderId="0" xfId="0" applyFont="1"/>
    <xf numFmtId="0" fontId="0" fillId="4" borderId="0" xfId="0" applyFill="1"/>
    <xf numFmtId="0" fontId="0" fillId="4" borderId="0" xfId="0" applyFill="1" applyAlignment="1">
      <alignment horizontal="right"/>
    </xf>
    <xf numFmtId="0" fontId="18" fillId="4" borderId="0" xfId="0" applyFont="1" applyFill="1" applyAlignment="1">
      <alignment horizontal="right"/>
    </xf>
    <xf numFmtId="0" fontId="7" fillId="4" borderId="0" xfId="0" applyFont="1" applyFill="1" applyAlignment="1">
      <alignment horizontal="right"/>
    </xf>
    <xf numFmtId="0" fontId="0" fillId="5" borderId="0" xfId="0" applyFill="1"/>
    <xf numFmtId="0" fontId="6" fillId="5" borderId="0" xfId="0" applyFont="1" applyFill="1"/>
    <xf numFmtId="0" fontId="18" fillId="5" borderId="0" xfId="0" applyFont="1" applyFill="1"/>
    <xf numFmtId="164" fontId="18" fillId="5" borderId="0" xfId="0" applyNumberFormat="1" applyFont="1" applyFill="1"/>
    <xf numFmtId="164" fontId="0" fillId="5" borderId="0" xfId="0" applyNumberFormat="1" applyFill="1"/>
    <xf numFmtId="164" fontId="7" fillId="5" borderId="0" xfId="0" applyNumberFormat="1" applyFont="1" applyFill="1"/>
    <xf numFmtId="0" fontId="8" fillId="5" borderId="0" xfId="0" applyFont="1" applyFill="1"/>
    <xf numFmtId="0" fontId="10" fillId="5" borderId="0" xfId="0" applyFont="1" applyFill="1"/>
    <xf numFmtId="0" fontId="9" fillId="5" borderId="0" xfId="0" applyFont="1" applyFill="1"/>
    <xf numFmtId="164" fontId="9" fillId="5" borderId="0" xfId="0" applyNumberFormat="1" applyFont="1" applyFill="1"/>
    <xf numFmtId="167" fontId="0" fillId="5" borderId="0" xfId="0" applyNumberFormat="1" applyFill="1"/>
    <xf numFmtId="167" fontId="0" fillId="5" borderId="23" xfId="0" applyNumberFormat="1" applyFill="1" applyBorder="1"/>
    <xf numFmtId="167" fontId="0" fillId="5" borderId="24" xfId="0" applyNumberFormat="1" applyFill="1" applyBorder="1"/>
    <xf numFmtId="167" fontId="7" fillId="5" borderId="0" xfId="0" applyNumberFormat="1" applyFont="1" applyFill="1"/>
    <xf numFmtId="167" fontId="24" fillId="5" borderId="0" xfId="0" applyNumberFormat="1" applyFont="1" applyFill="1"/>
    <xf numFmtId="167" fontId="8" fillId="5" borderId="0" xfId="0" applyNumberFormat="1" applyFont="1" applyFill="1"/>
    <xf numFmtId="167" fontId="6" fillId="5" borderId="0" xfId="0" applyNumberFormat="1" applyFont="1" applyFill="1" applyAlignment="1">
      <alignment horizontal="right"/>
    </xf>
    <xf numFmtId="167" fontId="24" fillId="5" borderId="0" xfId="0" applyNumberFormat="1" applyFont="1" applyFill="1" applyAlignment="1">
      <alignment horizontal="right"/>
    </xf>
    <xf numFmtId="167" fontId="8" fillId="5" borderId="0" xfId="0" applyNumberFormat="1" applyFont="1" applyFill="1" applyAlignment="1">
      <alignment horizontal="right"/>
    </xf>
    <xf numFmtId="0" fontId="7" fillId="5" borderId="0" xfId="0" applyFont="1" applyFill="1" applyAlignment="1">
      <alignment horizontal="right"/>
    </xf>
    <xf numFmtId="0" fontId="6" fillId="5" borderId="0" xfId="0" applyFont="1" applyFill="1" applyAlignment="1">
      <alignment horizontal="right"/>
    </xf>
    <xf numFmtId="0" fontId="7" fillId="5" borderId="0" xfId="0" applyFont="1" applyFill="1"/>
    <xf numFmtId="0" fontId="3" fillId="4" borderId="0" xfId="0" applyFont="1" applyFill="1"/>
    <xf numFmtId="0" fontId="29" fillId="4" borderId="0" xfId="0" applyFont="1" applyFill="1"/>
    <xf numFmtId="0" fontId="18" fillId="4" borderId="0" xfId="0" applyFont="1" applyFill="1"/>
    <xf numFmtId="0" fontId="7" fillId="4" borderId="0" xfId="0" applyFont="1" applyFill="1"/>
    <xf numFmtId="0" fontId="0" fillId="6" borderId="0" xfId="0" applyFill="1"/>
    <xf numFmtId="0" fontId="10" fillId="6" borderId="0" xfId="0" applyFont="1" applyFill="1"/>
    <xf numFmtId="0" fontId="11" fillId="6" borderId="0" xfId="0" applyFont="1" applyFill="1"/>
    <xf numFmtId="0" fontId="30" fillId="6" borderId="0" xfId="0" applyFont="1" applyFill="1"/>
    <xf numFmtId="0" fontId="9" fillId="6" borderId="0" xfId="0" applyFont="1" applyFill="1"/>
    <xf numFmtId="167" fontId="30" fillId="6" borderId="0" xfId="0" applyNumberFormat="1" applyFont="1" applyFill="1" applyAlignment="1">
      <alignment horizontal="right"/>
    </xf>
    <xf numFmtId="167" fontId="11" fillId="6" borderId="0" xfId="0" applyNumberFormat="1" applyFont="1" applyFill="1" applyAlignment="1">
      <alignment horizontal="right"/>
    </xf>
    <xf numFmtId="167" fontId="31" fillId="6" borderId="0" xfId="0" applyNumberFormat="1" applyFont="1" applyFill="1" applyAlignment="1">
      <alignment horizontal="right"/>
    </xf>
    <xf numFmtId="167" fontId="32" fillId="6" borderId="0" xfId="0" applyNumberFormat="1" applyFont="1" applyFill="1" applyAlignment="1">
      <alignment horizontal="right"/>
    </xf>
    <xf numFmtId="167" fontId="33" fillId="0" borderId="0" xfId="0" applyNumberFormat="1" applyFont="1"/>
    <xf numFmtId="0" fontId="10" fillId="0" borderId="0" xfId="0" applyFont="1"/>
    <xf numFmtId="0" fontId="11" fillId="0" borderId="0" xfId="0" applyFont="1"/>
    <xf numFmtId="0" fontId="30" fillId="0" borderId="0" xfId="0" applyFont="1"/>
    <xf numFmtId="167" fontId="30" fillId="0" borderId="0" xfId="0" applyNumberFormat="1" applyFont="1" applyAlignment="1">
      <alignment horizontal="right"/>
    </xf>
    <xf numFmtId="167" fontId="11" fillId="0" borderId="0" xfId="0" applyNumberFormat="1" applyFont="1" applyAlignment="1">
      <alignment horizontal="right"/>
    </xf>
    <xf numFmtId="167" fontId="31" fillId="0" borderId="0" xfId="0" applyNumberFormat="1" applyFont="1" applyAlignment="1">
      <alignment horizontal="right"/>
    </xf>
    <xf numFmtId="167" fontId="32" fillId="0" borderId="0" xfId="0" applyNumberFormat="1" applyFont="1" applyAlignment="1">
      <alignment horizontal="right"/>
    </xf>
    <xf numFmtId="164" fontId="0" fillId="5" borderId="23" xfId="0" applyNumberFormat="1" applyFill="1" applyBorder="1"/>
    <xf numFmtId="164" fontId="0" fillId="5" borderId="24" xfId="0" applyNumberFormat="1" applyFill="1" applyBorder="1"/>
    <xf numFmtId="0" fontId="7" fillId="0" borderId="0" xfId="0" applyFont="1"/>
    <xf numFmtId="0" fontId="18" fillId="6" borderId="0" xfId="0" applyFont="1" applyFill="1"/>
    <xf numFmtId="0" fontId="7" fillId="6" borderId="0" xfId="0" applyFont="1" applyFill="1"/>
    <xf numFmtId="0" fontId="30" fillId="3" borderId="3" xfId="0" applyFont="1" applyFill="1" applyBorder="1"/>
    <xf numFmtId="164" fontId="11" fillId="3" borderId="29" xfId="0" applyNumberFormat="1" applyFont="1" applyFill="1" applyBorder="1"/>
    <xf numFmtId="164" fontId="12" fillId="3" borderId="30" xfId="0" applyNumberFormat="1" applyFont="1" applyFill="1" applyBorder="1"/>
    <xf numFmtId="164" fontId="12" fillId="3" borderId="29" xfId="0" applyNumberFormat="1" applyFont="1" applyFill="1" applyBorder="1"/>
    <xf numFmtId="0" fontId="32" fillId="7" borderId="31" xfId="0" applyFont="1" applyFill="1" applyBorder="1"/>
    <xf numFmtId="0" fontId="11" fillId="7" borderId="3" xfId="0" applyFont="1" applyFill="1" applyBorder="1"/>
    <xf numFmtId="0" fontId="0" fillId="7" borderId="3" xfId="0" applyFill="1" applyBorder="1"/>
    <xf numFmtId="0" fontId="30" fillId="7" borderId="3" xfId="0" applyFont="1" applyFill="1" applyBorder="1"/>
    <xf numFmtId="0" fontId="9" fillId="7" borderId="3" xfId="0" applyFont="1" applyFill="1" applyBorder="1"/>
    <xf numFmtId="0" fontId="30" fillId="7" borderId="3" xfId="0" applyFont="1" applyFill="1" applyBorder="1" applyAlignment="1">
      <alignment horizontal="right"/>
    </xf>
    <xf numFmtId="0" fontId="11" fillId="7" borderId="29" xfId="0" applyFont="1" applyFill="1" applyBorder="1"/>
    <xf numFmtId="167" fontId="31" fillId="7" borderId="31" xfId="0" applyNumberFormat="1" applyFont="1" applyFill="1" applyBorder="1" applyAlignment="1">
      <alignment horizontal="right"/>
    </xf>
    <xf numFmtId="167" fontId="31" fillId="7" borderId="3" xfId="0" applyNumberFormat="1" applyFont="1" applyFill="1" applyBorder="1" applyAlignment="1">
      <alignment horizontal="right"/>
    </xf>
    <xf numFmtId="167" fontId="32" fillId="7" borderId="3" xfId="0" applyNumberFormat="1" applyFont="1" applyFill="1" applyBorder="1" applyAlignment="1">
      <alignment horizontal="right"/>
    </xf>
    <xf numFmtId="167" fontId="32" fillId="7" borderId="29" xfId="0" applyNumberFormat="1" applyFont="1" applyFill="1" applyBorder="1" applyAlignment="1">
      <alignment horizontal="right"/>
    </xf>
    <xf numFmtId="0" fontId="10" fillId="0" borderId="0" xfId="0" applyFont="1" applyAlignment="1">
      <alignment horizontal="left" indent="1"/>
    </xf>
    <xf numFmtId="0" fontId="9" fillId="0" borderId="0" xfId="0" applyFont="1" applyAlignment="1">
      <alignment horizontal="right"/>
    </xf>
    <xf numFmtId="167" fontId="24" fillId="0" borderId="0" xfId="0" applyNumberFormat="1" applyFont="1" applyAlignment="1">
      <alignment horizontal="right"/>
    </xf>
    <xf numFmtId="0" fontId="4" fillId="0" borderId="0" xfId="0" applyFont="1"/>
    <xf numFmtId="0" fontId="6" fillId="0" borderId="0" xfId="0" applyFont="1" applyAlignment="1">
      <alignment horizontal="left" indent="1"/>
    </xf>
    <xf numFmtId="0" fontId="34" fillId="0" borderId="0" xfId="0" applyFont="1"/>
    <xf numFmtId="0" fontId="34" fillId="0" borderId="0" xfId="0" applyFont="1" applyAlignment="1">
      <alignment horizontal="right"/>
    </xf>
    <xf numFmtId="167" fontId="34" fillId="0" borderId="0" xfId="0" applyNumberFormat="1" applyFont="1" applyAlignment="1">
      <alignment horizontal="right"/>
    </xf>
    <xf numFmtId="167" fontId="24" fillId="0" borderId="0" xfId="0" applyNumberFormat="1" applyFont="1"/>
    <xf numFmtId="167" fontId="35" fillId="0" borderId="0" xfId="0" applyNumberFormat="1" applyFont="1"/>
    <xf numFmtId="0" fontId="9" fillId="6" borderId="0" xfId="0" applyFont="1" applyFill="1" applyAlignment="1">
      <alignment horizontal="left"/>
    </xf>
    <xf numFmtId="0" fontId="30" fillId="6" borderId="0" xfId="0" applyFont="1" applyFill="1" applyAlignment="1">
      <alignment horizontal="left"/>
    </xf>
    <xf numFmtId="0" fontId="31" fillId="6" borderId="0" xfId="0" applyFont="1" applyFill="1" applyAlignment="1">
      <alignment horizontal="right"/>
    </xf>
    <xf numFmtId="0" fontId="32" fillId="6" borderId="0" xfId="0" applyFont="1" applyFill="1" applyAlignment="1">
      <alignment horizontal="right"/>
    </xf>
    <xf numFmtId="0" fontId="9" fillId="0" borderId="0" xfId="0" applyFont="1" applyAlignment="1">
      <alignment horizontal="left"/>
    </xf>
    <xf numFmtId="0" fontId="30" fillId="0" borderId="0" xfId="0" applyFont="1" applyAlignment="1">
      <alignment horizontal="left"/>
    </xf>
    <xf numFmtId="0" fontId="31" fillId="0" borderId="0" xfId="0" applyFont="1" applyAlignment="1">
      <alignment horizontal="right"/>
    </xf>
    <xf numFmtId="0" fontId="32" fillId="0" borderId="0" xfId="0" applyFont="1" applyAlignment="1">
      <alignment horizontal="right"/>
    </xf>
    <xf numFmtId="168" fontId="9" fillId="0" borderId="0" xfId="0" applyNumberFormat="1" applyFont="1"/>
    <xf numFmtId="168" fontId="24" fillId="0" borderId="0" xfId="0" applyNumberFormat="1" applyFont="1"/>
    <xf numFmtId="167" fontId="9" fillId="0" borderId="0" xfId="0" applyNumberFormat="1" applyFont="1"/>
    <xf numFmtId="164" fontId="9" fillId="0" borderId="0" xfId="0" applyNumberFormat="1" applyFont="1"/>
    <xf numFmtId="164" fontId="0" fillId="5" borderId="32" xfId="0" applyNumberFormat="1" applyFill="1" applyBorder="1"/>
    <xf numFmtId="164" fontId="0" fillId="5" borderId="33" xfId="0" applyNumberFormat="1" applyFill="1" applyBorder="1"/>
    <xf numFmtId="167" fontId="18" fillId="0" borderId="0" xfId="0" applyNumberFormat="1" applyFont="1"/>
    <xf numFmtId="167" fontId="11" fillId="0" borderId="34" xfId="0" applyNumberFormat="1" applyFont="1" applyBorder="1"/>
    <xf numFmtId="167" fontId="31" fillId="0" borderId="34" xfId="0" applyNumberFormat="1" applyFont="1" applyBorder="1"/>
    <xf numFmtId="167" fontId="32" fillId="0" borderId="34" xfId="0" applyNumberFormat="1" applyFont="1" applyBorder="1"/>
    <xf numFmtId="164" fontId="24" fillId="0" borderId="0" xfId="0" applyNumberFormat="1" applyFont="1"/>
    <xf numFmtId="164" fontId="3" fillId="0" borderId="34" xfId="0" applyNumberFormat="1" applyFont="1" applyBorder="1"/>
    <xf numFmtId="164" fontId="36" fillId="0" borderId="0" xfId="0" applyNumberFormat="1" applyFont="1"/>
    <xf numFmtId="0" fontId="37" fillId="0" borderId="0" xfId="0" applyFont="1"/>
    <xf numFmtId="0" fontId="2" fillId="6" borderId="0" xfId="0" applyFont="1" applyFill="1"/>
    <xf numFmtId="0" fontId="38" fillId="6" borderId="0" xfId="0" applyFont="1" applyFill="1"/>
    <xf numFmtId="0" fontId="32" fillId="6" borderId="0" xfId="0" applyFont="1" applyFill="1"/>
    <xf numFmtId="0" fontId="32" fillId="0" borderId="0" xfId="0" applyFont="1" applyAlignment="1">
      <alignment horizontal="left" indent="1"/>
    </xf>
    <xf numFmtId="0" fontId="30" fillId="0" borderId="0" xfId="0" applyFont="1" applyAlignment="1">
      <alignment horizontal="right"/>
    </xf>
    <xf numFmtId="167" fontId="11" fillId="0" borderId="15" xfId="0" applyNumberFormat="1" applyFont="1" applyBorder="1"/>
    <xf numFmtId="167" fontId="32" fillId="0" borderId="0" xfId="0" applyNumberFormat="1" applyFont="1"/>
    <xf numFmtId="167" fontId="38" fillId="0" borderId="0" xfId="0" applyNumberFormat="1" applyFont="1"/>
    <xf numFmtId="0" fontId="10" fillId="0" borderId="0" xfId="0" applyFont="1" applyAlignment="1">
      <alignment horizontal="left" indent="2"/>
    </xf>
    <xf numFmtId="167" fontId="39" fillId="0" borderId="0" xfId="0" applyNumberFormat="1" applyFont="1"/>
    <xf numFmtId="0" fontId="5" fillId="0" borderId="0" xfId="0" applyFont="1" applyAlignment="1">
      <alignment horizontal="left" indent="1"/>
    </xf>
    <xf numFmtId="167" fontId="30" fillId="6" borderId="0" xfId="0" applyNumberFormat="1" applyFont="1" applyFill="1" applyAlignment="1">
      <alignment horizontal="left"/>
    </xf>
    <xf numFmtId="167" fontId="11" fillId="6" borderId="0" xfId="0" applyNumberFormat="1" applyFont="1" applyFill="1"/>
    <xf numFmtId="167" fontId="38" fillId="6" borderId="0" xfId="0" applyNumberFormat="1" applyFont="1" applyFill="1"/>
    <xf numFmtId="167" fontId="32" fillId="6" borderId="0" xfId="0" applyNumberFormat="1" applyFont="1" applyFill="1"/>
    <xf numFmtId="0" fontId="30" fillId="6" borderId="0" xfId="0" applyFont="1" applyFill="1" applyAlignment="1">
      <alignment horizontal="right"/>
    </xf>
    <xf numFmtId="0" fontId="11" fillId="6" borderId="0" xfId="0" applyFont="1" applyFill="1" applyAlignment="1">
      <alignment horizontal="right"/>
    </xf>
    <xf numFmtId="0" fontId="6" fillId="0" borderId="0" xfId="0" applyFont="1" applyAlignment="1">
      <alignment horizontal="left" indent="2"/>
    </xf>
    <xf numFmtId="0" fontId="40" fillId="0" borderId="0" xfId="0" applyFont="1" applyAlignment="1">
      <alignment horizontal="left" indent="1"/>
    </xf>
    <xf numFmtId="166" fontId="6" fillId="0" borderId="0" xfId="0" applyNumberFormat="1" applyFont="1" applyAlignment="1">
      <alignment horizontal="right"/>
    </xf>
    <xf numFmtId="0" fontId="11" fillId="0" borderId="0" xfId="0" applyFont="1" applyAlignment="1">
      <alignment horizontal="right"/>
    </xf>
    <xf numFmtId="167" fontId="31" fillId="0" borderId="0" xfId="0" applyNumberFormat="1" applyFont="1"/>
    <xf numFmtId="0" fontId="32" fillId="0" borderId="0" xfId="0" applyFont="1" applyAlignment="1">
      <alignment horizontal="left" indent="2"/>
    </xf>
    <xf numFmtId="0" fontId="29" fillId="0" borderId="0" xfId="0" applyFont="1"/>
    <xf numFmtId="0" fontId="29" fillId="0" borderId="35" xfId="0" applyFont="1" applyBorder="1" applyAlignment="1">
      <alignment horizontal="center"/>
    </xf>
    <xf numFmtId="0" fontId="29" fillId="0" borderId="0" xfId="0" applyFont="1" applyAlignment="1">
      <alignment horizontal="center"/>
    </xf>
    <xf numFmtId="164" fontId="37" fillId="0" borderId="0" xfId="0" applyNumberFormat="1" applyFont="1"/>
    <xf numFmtId="167" fontId="38" fillId="6" borderId="0" xfId="0" applyNumberFormat="1" applyFont="1" applyFill="1" applyAlignment="1">
      <alignment horizontal="right"/>
    </xf>
    <xf numFmtId="0" fontId="18" fillId="0" borderId="36" xfId="0" applyFont="1" applyBorder="1" applyAlignment="1">
      <alignment horizontal="right"/>
    </xf>
    <xf numFmtId="0" fontId="18" fillId="0" borderId="36" xfId="0" applyFont="1" applyBorder="1" applyAlignment="1">
      <alignment horizontal="center"/>
    </xf>
    <xf numFmtId="0" fontId="0" fillId="0" borderId="0" xfId="0" applyAlignment="1">
      <alignment horizontal="center"/>
    </xf>
    <xf numFmtId="0" fontId="38" fillId="0" borderId="0" xfId="0" applyFont="1"/>
    <xf numFmtId="0" fontId="32" fillId="0" borderId="0" xfId="0" applyFont="1"/>
    <xf numFmtId="164" fontId="18" fillId="0" borderId="0" xfId="0" applyNumberFormat="1" applyFont="1" applyAlignment="1">
      <alignment horizontal="center"/>
    </xf>
    <xf numFmtId="17" fontId="18" fillId="0" borderId="0" xfId="0" applyNumberFormat="1" applyFont="1" applyAlignment="1">
      <alignment horizontal="center"/>
    </xf>
    <xf numFmtId="169" fontId="5" fillId="0" borderId="34" xfId="0" applyNumberFormat="1" applyFont="1" applyBorder="1"/>
    <xf numFmtId="169" fontId="5" fillId="0" borderId="0" xfId="0" applyNumberFormat="1" applyFont="1"/>
    <xf numFmtId="169" fontId="36" fillId="0" borderId="34" xfId="0" applyNumberFormat="1" applyFont="1" applyBorder="1"/>
    <xf numFmtId="164" fontId="5" fillId="0" borderId="34" xfId="0" applyNumberFormat="1" applyFont="1" applyBorder="1"/>
    <xf numFmtId="167" fontId="5" fillId="0" borderId="0" xfId="0" applyNumberFormat="1" applyFont="1"/>
    <xf numFmtId="167" fontId="36" fillId="0" borderId="0" xfId="0" applyNumberFormat="1" applyFont="1"/>
    <xf numFmtId="168" fontId="37" fillId="0" borderId="0" xfId="0" applyNumberFormat="1" applyFont="1"/>
    <xf numFmtId="167" fontId="9" fillId="0" borderId="0" xfId="0" applyNumberFormat="1" applyFont="1" applyAlignment="1">
      <alignment horizontal="center"/>
    </xf>
    <xf numFmtId="0" fontId="9" fillId="0" borderId="36" xfId="0" applyFont="1" applyBorder="1" applyAlignment="1">
      <alignment horizontal="right"/>
    </xf>
    <xf numFmtId="167" fontId="38" fillId="0" borderId="34" xfId="0" applyNumberFormat="1" applyFont="1" applyBorder="1"/>
    <xf numFmtId="0" fontId="29" fillId="0" borderId="36" xfId="0" applyFont="1" applyBorder="1" applyAlignment="1">
      <alignment horizontal="center"/>
    </xf>
    <xf numFmtId="164" fontId="29" fillId="0" borderId="0" xfId="0" applyNumberFormat="1" applyFont="1"/>
    <xf numFmtId="168" fontId="6" fillId="0" borderId="0" xfId="0" applyNumberFormat="1" applyFont="1"/>
    <xf numFmtId="169" fontId="37" fillId="0" borderId="0" xfId="0" applyNumberFormat="1" applyFont="1"/>
    <xf numFmtId="169" fontId="36" fillId="0" borderId="0" xfId="0" applyNumberFormat="1" applyFont="1"/>
    <xf numFmtId="164" fontId="39" fillId="0" borderId="0" xfId="0" applyNumberFormat="1" applyFont="1"/>
    <xf numFmtId="0" fontId="8" fillId="6" borderId="0" xfId="0" applyFont="1" applyFill="1"/>
    <xf numFmtId="0" fontId="39" fillId="6" borderId="0" xfId="0" applyFont="1" applyFill="1"/>
    <xf numFmtId="43" fontId="9" fillId="0" borderId="0" xfId="1" applyFont="1" applyFill="1" applyAlignment="1">
      <alignment horizontal="left" indent="1"/>
    </xf>
    <xf numFmtId="0" fontId="39" fillId="0" borderId="0" xfId="0" applyFont="1"/>
    <xf numFmtId="17" fontId="18" fillId="0" borderId="0" xfId="0" applyNumberFormat="1" applyFont="1" applyAlignment="1">
      <alignment horizontal="right"/>
    </xf>
    <xf numFmtId="0" fontId="38" fillId="6" borderId="0" xfId="0" applyFont="1" applyFill="1" applyAlignment="1">
      <alignment horizontal="right"/>
    </xf>
    <xf numFmtId="167" fontId="10" fillId="0" borderId="0" xfId="0" applyNumberFormat="1" applyFont="1" applyAlignment="1">
      <alignment horizontal="left" indent="2"/>
    </xf>
    <xf numFmtId="168" fontId="9" fillId="0" borderId="36" xfId="0" applyNumberFormat="1" applyFont="1" applyBorder="1"/>
    <xf numFmtId="168" fontId="39" fillId="0" borderId="36" xfId="0" applyNumberFormat="1" applyFont="1" applyBorder="1"/>
    <xf numFmtId="168" fontId="10" fillId="0" borderId="36" xfId="0" applyNumberFormat="1" applyFont="1" applyBorder="1"/>
    <xf numFmtId="0" fontId="29" fillId="0" borderId="0" xfId="0" applyFont="1" applyAlignment="1">
      <alignment horizontal="right"/>
    </xf>
    <xf numFmtId="0" fontId="3" fillId="0" borderId="0" xfId="0" applyFont="1" applyAlignment="1">
      <alignment horizontal="right"/>
    </xf>
    <xf numFmtId="0" fontId="38" fillId="0" borderId="0" xfId="0" applyFont="1" applyAlignment="1">
      <alignment horizontal="right"/>
    </xf>
    <xf numFmtId="168" fontId="9" fillId="0" borderId="0" xfId="0" applyNumberFormat="1" applyFont="1" applyAlignment="1">
      <alignment horizontal="right"/>
    </xf>
    <xf numFmtId="168" fontId="39" fillId="0" borderId="0" xfId="0" applyNumberFormat="1" applyFont="1"/>
    <xf numFmtId="170" fontId="8" fillId="0" borderId="0" xfId="0" applyNumberFormat="1" applyFont="1" applyAlignment="1">
      <alignment horizontal="right"/>
    </xf>
    <xf numFmtId="168" fontId="8" fillId="0" borderId="0" xfId="0" applyNumberFormat="1" applyFont="1" applyAlignment="1">
      <alignment horizontal="right"/>
    </xf>
    <xf numFmtId="168" fontId="39" fillId="0" borderId="0" xfId="0" applyNumberFormat="1" applyFont="1" applyAlignment="1">
      <alignment horizontal="right"/>
    </xf>
    <xf numFmtId="164" fontId="6" fillId="0" borderId="0" xfId="0" applyNumberFormat="1" applyFont="1" applyAlignment="1">
      <alignment horizontal="right"/>
    </xf>
    <xf numFmtId="167" fontId="39" fillId="0" borderId="0" xfId="0" applyNumberFormat="1" applyFont="1" applyAlignment="1">
      <alignment horizontal="right"/>
    </xf>
    <xf numFmtId="164" fontId="36" fillId="6" borderId="0" xfId="0" applyNumberFormat="1" applyFont="1" applyFill="1" applyAlignment="1">
      <alignment horizontal="right"/>
    </xf>
    <xf numFmtId="0" fontId="29" fillId="0" borderId="0" xfId="0" applyFont="1" applyAlignment="1">
      <alignment horizontal="left" indent="1"/>
    </xf>
    <xf numFmtId="168" fontId="36" fillId="0" borderId="0" xfId="0" applyNumberFormat="1" applyFont="1"/>
    <xf numFmtId="164" fontId="11" fillId="0" borderId="34" xfId="0" applyNumberFormat="1" applyFont="1" applyBorder="1"/>
    <xf numFmtId="164" fontId="11" fillId="0" borderId="0" xfId="0" applyNumberFormat="1" applyFont="1"/>
    <xf numFmtId="164" fontId="38" fillId="0" borderId="34" xfId="0" applyNumberFormat="1" applyFont="1" applyBorder="1"/>
    <xf numFmtId="164" fontId="41" fillId="0" borderId="0" xfId="0" applyNumberFormat="1" applyFont="1"/>
    <xf numFmtId="168" fontId="41" fillId="0" borderId="0" xfId="0" applyNumberFormat="1" applyFont="1"/>
    <xf numFmtId="168" fontId="11" fillId="0" borderId="0" xfId="0" applyNumberFormat="1" applyFont="1"/>
    <xf numFmtId="164" fontId="36" fillId="0" borderId="34" xfId="0" applyNumberFormat="1" applyFont="1" applyBorder="1"/>
    <xf numFmtId="168" fontId="38" fillId="0" borderId="34" xfId="0" applyNumberFormat="1" applyFont="1" applyBorder="1"/>
    <xf numFmtId="168" fontId="11" fillId="0" borderId="34" xfId="0" applyNumberFormat="1" applyFont="1" applyBorder="1"/>
    <xf numFmtId="168" fontId="38" fillId="0" borderId="0" xfId="0" applyNumberFormat="1" applyFont="1"/>
    <xf numFmtId="168" fontId="32" fillId="0" borderId="0" xfId="0" applyNumberFormat="1" applyFont="1"/>
    <xf numFmtId="167" fontId="42" fillId="0" borderId="0" xfId="0" applyNumberFormat="1" applyFont="1"/>
    <xf numFmtId="167" fontId="38" fillId="0" borderId="0" xfId="0" applyNumberFormat="1" applyFont="1" applyAlignment="1">
      <alignment horizontal="right"/>
    </xf>
    <xf numFmtId="171" fontId="0" fillId="0" borderId="0" xfId="0" applyNumberFormat="1" applyAlignment="1">
      <alignment horizontal="left" indent="2"/>
    </xf>
    <xf numFmtId="0" fontId="40" fillId="0" borderId="0" xfId="0" applyFont="1"/>
    <xf numFmtId="0" fontId="6" fillId="0" borderId="0" xfId="0" applyFont="1"/>
    <xf numFmtId="172" fontId="0" fillId="0" borderId="0" xfId="0" applyNumberFormat="1" applyAlignment="1">
      <alignment horizontal="left" indent="2"/>
    </xf>
    <xf numFmtId="0" fontId="0" fillId="0" borderId="0" xfId="0" applyAlignment="1">
      <alignment horizontal="right"/>
    </xf>
    <xf numFmtId="164" fontId="38" fillId="0" borderId="0" xfId="0" applyNumberFormat="1" applyFont="1"/>
    <xf numFmtId="0" fontId="40" fillId="0" borderId="0" xfId="0" applyFont="1" applyAlignment="1">
      <alignment horizontal="right"/>
    </xf>
    <xf numFmtId="0" fontId="40" fillId="0" borderId="0" xfId="0" quotePrefix="1" applyFont="1" applyAlignment="1">
      <alignment horizontal="right"/>
    </xf>
    <xf numFmtId="0" fontId="43" fillId="0" borderId="0" xfId="0" quotePrefix="1" applyFont="1" applyAlignment="1">
      <alignment horizontal="right"/>
    </xf>
    <xf numFmtId="164" fontId="44" fillId="0" borderId="0" xfId="0" applyNumberFormat="1" applyFont="1"/>
    <xf numFmtId="173" fontId="10" fillId="0" borderId="0" xfId="0" applyNumberFormat="1" applyFont="1" applyAlignment="1">
      <alignment horizontal="left" indent="2"/>
    </xf>
    <xf numFmtId="170" fontId="8" fillId="0" borderId="0" xfId="0" applyNumberFormat="1" applyFont="1"/>
    <xf numFmtId="164" fontId="5" fillId="0" borderId="15" xfId="0" applyNumberFormat="1" applyFont="1" applyBorder="1"/>
    <xf numFmtId="164" fontId="36" fillId="0" borderId="15" xfId="0" applyNumberFormat="1" applyFont="1" applyBorder="1"/>
    <xf numFmtId="0" fontId="29" fillId="6" borderId="0" xfId="0" applyFont="1" applyFill="1" applyAlignment="1">
      <alignment horizontal="left" indent="1"/>
    </xf>
    <xf numFmtId="0" fontId="3" fillId="6" borderId="0" xfId="0" applyFont="1" applyFill="1" applyAlignment="1">
      <alignment horizontal="left" indent="1"/>
    </xf>
    <xf numFmtId="0" fontId="18" fillId="0" borderId="0" xfId="0" quotePrefix="1" applyFont="1"/>
    <xf numFmtId="0" fontId="0" fillId="0" borderId="0" xfId="0" quotePrefix="1"/>
    <xf numFmtId="0" fontId="25" fillId="6" borderId="0" xfId="0" applyFont="1" applyFill="1"/>
    <xf numFmtId="0" fontId="25" fillId="6" borderId="0" xfId="0" applyFont="1" applyFill="1" applyAlignment="1">
      <alignment vertical="center"/>
    </xf>
    <xf numFmtId="164" fontId="0" fillId="0" borderId="36" xfId="0" applyNumberFormat="1" applyBorder="1"/>
    <xf numFmtId="168" fontId="10" fillId="0" borderId="0" xfId="0" applyNumberFormat="1" applyFont="1" applyAlignment="1">
      <alignment horizontal="right"/>
    </xf>
    <xf numFmtId="164" fontId="45" fillId="0" borderId="0" xfId="0" applyNumberFormat="1" applyFont="1"/>
    <xf numFmtId="0" fontId="18" fillId="6" borderId="0" xfId="0" applyFont="1" applyFill="1" applyAlignment="1">
      <alignment horizontal="left" indent="1"/>
    </xf>
    <xf numFmtId="164" fontId="18" fillId="0" borderId="0" xfId="0" applyNumberFormat="1" applyFont="1" applyAlignment="1">
      <alignment horizontal="left" indent="1"/>
    </xf>
    <xf numFmtId="164" fontId="6" fillId="0" borderId="0" xfId="0" applyNumberFormat="1" applyFont="1" applyAlignment="1">
      <alignment horizontal="left" indent="1"/>
    </xf>
    <xf numFmtId="164" fontId="37" fillId="0" borderId="0" xfId="0" applyNumberFormat="1" applyFont="1" applyAlignment="1">
      <alignment horizontal="right"/>
    </xf>
    <xf numFmtId="168" fontId="10" fillId="0" borderId="0" xfId="0" applyNumberFormat="1" applyFont="1" applyAlignment="1">
      <alignment horizontal="left" indent="1"/>
    </xf>
    <xf numFmtId="168" fontId="9" fillId="0" borderId="0" xfId="0" applyNumberFormat="1" applyFont="1" applyAlignment="1">
      <alignment horizontal="left" indent="1"/>
    </xf>
    <xf numFmtId="174" fontId="9" fillId="0" borderId="0" xfId="0" applyNumberFormat="1" applyFont="1"/>
    <xf numFmtId="167" fontId="9" fillId="0" borderId="0" xfId="0" applyNumberFormat="1" applyFont="1" applyAlignment="1">
      <alignment horizontal="left" indent="1"/>
    </xf>
    <xf numFmtId="0" fontId="39" fillId="0" borderId="0" xfId="0" applyFont="1" applyAlignment="1">
      <alignment horizontal="right"/>
    </xf>
    <xf numFmtId="167" fontId="39" fillId="6" borderId="0" xfId="0" applyNumberFormat="1" applyFont="1" applyFill="1" applyAlignment="1">
      <alignment horizontal="right"/>
    </xf>
    <xf numFmtId="167" fontId="10" fillId="6" borderId="0" xfId="0" applyNumberFormat="1" applyFont="1" applyFill="1" applyAlignment="1">
      <alignment horizontal="right"/>
    </xf>
    <xf numFmtId="164" fontId="36" fillId="0" borderId="0" xfId="0" applyNumberFormat="1" applyFont="1" applyAlignment="1">
      <alignment horizontal="right"/>
    </xf>
    <xf numFmtId="164" fontId="5" fillId="0" borderId="0" xfId="0" applyNumberFormat="1" applyFont="1" applyAlignment="1">
      <alignment horizontal="right"/>
    </xf>
    <xf numFmtId="0" fontId="6" fillId="0" borderId="0" xfId="0" applyFont="1" applyAlignment="1">
      <alignment horizontal="left"/>
    </xf>
    <xf numFmtId="167" fontId="30" fillId="0" borderId="0" xfId="0" applyNumberFormat="1" applyFont="1"/>
    <xf numFmtId="167" fontId="38" fillId="0" borderId="15" xfId="0" applyNumberFormat="1" applyFont="1" applyBorder="1" applyAlignment="1">
      <alignment horizontal="right"/>
    </xf>
    <xf numFmtId="167" fontId="32" fillId="0" borderId="15" xfId="0" applyNumberFormat="1" applyFont="1" applyBorder="1" applyAlignment="1">
      <alignment horizontal="right"/>
    </xf>
    <xf numFmtId="0" fontId="10" fillId="0" borderId="0" xfId="0" applyFont="1" applyAlignment="1">
      <alignment horizontal="left" indent="3"/>
    </xf>
    <xf numFmtId="164" fontId="10" fillId="0" borderId="0" xfId="0" applyNumberFormat="1" applyFont="1" applyAlignment="1">
      <alignment horizontal="right"/>
    </xf>
    <xf numFmtId="0" fontId="5" fillId="0" borderId="0" xfId="0" applyFont="1" applyAlignment="1">
      <alignment horizontal="left" indent="2"/>
    </xf>
    <xf numFmtId="164" fontId="5" fillId="0" borderId="34" xfId="0" applyNumberFormat="1" applyFont="1" applyBorder="1" applyAlignment="1">
      <alignment horizontal="right"/>
    </xf>
    <xf numFmtId="0" fontId="6" fillId="0" borderId="0" xfId="0" applyFont="1" applyAlignment="1">
      <alignment horizontal="left" indent="3"/>
    </xf>
    <xf numFmtId="167" fontId="6" fillId="0" borderId="0" xfId="0" applyNumberFormat="1" applyFont="1" applyAlignment="1">
      <alignment horizontal="right"/>
    </xf>
    <xf numFmtId="0" fontId="11" fillId="6" borderId="0" xfId="0" applyFont="1" applyFill="1" applyAlignment="1">
      <alignment horizontal="left" indent="1"/>
    </xf>
    <xf numFmtId="0" fontId="9" fillId="6" borderId="0" xfId="0" applyFont="1" applyFill="1" applyAlignment="1">
      <alignment horizontal="left" indent="2"/>
    </xf>
    <xf numFmtId="175" fontId="9" fillId="0" borderId="0" xfId="0" applyNumberFormat="1" applyFont="1"/>
    <xf numFmtId="174" fontId="32" fillId="0" borderId="0" xfId="0" applyNumberFormat="1" applyFont="1"/>
    <xf numFmtId="174" fontId="38" fillId="0" borderId="0" xfId="0" applyNumberFormat="1" applyFont="1"/>
    <xf numFmtId="167" fontId="6" fillId="0" borderId="0" xfId="0" applyNumberFormat="1" applyFont="1"/>
    <xf numFmtId="167" fontId="37" fillId="0" borderId="0" xfId="0" applyNumberFormat="1" applyFont="1"/>
    <xf numFmtId="164" fontId="9" fillId="0" borderId="36" xfId="0" applyNumberFormat="1" applyFont="1" applyBorder="1"/>
    <xf numFmtId="164" fontId="39" fillId="0" borderId="36" xfId="0" applyNumberFormat="1" applyFont="1" applyBorder="1"/>
    <xf numFmtId="164" fontId="10" fillId="0" borderId="36" xfId="0" applyNumberFormat="1" applyFont="1" applyBorder="1"/>
    <xf numFmtId="164" fontId="9" fillId="0" borderId="0" xfId="0" applyNumberFormat="1" applyFont="1" applyAlignment="1">
      <alignment horizontal="right"/>
    </xf>
    <xf numFmtId="167" fontId="9" fillId="0" borderId="36" xfId="0" applyNumberFormat="1" applyFont="1" applyBorder="1"/>
    <xf numFmtId="167" fontId="39" fillId="0" borderId="36" xfId="0" applyNumberFormat="1" applyFont="1" applyBorder="1"/>
    <xf numFmtId="167" fontId="10" fillId="0" borderId="36" xfId="0" applyNumberFormat="1" applyFont="1" applyBorder="1"/>
    <xf numFmtId="164" fontId="39" fillId="0" borderId="0" xfId="0" applyNumberFormat="1" applyFont="1" applyAlignment="1">
      <alignment horizontal="centerContinuous"/>
    </xf>
    <xf numFmtId="164" fontId="10" fillId="0" borderId="0" xfId="0" applyNumberFormat="1" applyFont="1" applyAlignment="1">
      <alignment horizontal="centerContinuous"/>
    </xf>
    <xf numFmtId="0" fontId="37" fillId="0" borderId="0" xfId="0" applyFont="1" applyAlignment="1">
      <alignment horizontal="right"/>
    </xf>
    <xf numFmtId="0" fontId="6" fillId="0" borderId="0" xfId="0" applyFont="1" applyAlignment="1">
      <alignment horizontal="right"/>
    </xf>
    <xf numFmtId="164" fontId="29" fillId="0" borderId="34" xfId="0" applyNumberFormat="1" applyFont="1" applyBorder="1"/>
    <xf numFmtId="167" fontId="37" fillId="0" borderId="0" xfId="0" applyNumberFormat="1" applyFont="1" applyAlignment="1">
      <alignment horizontal="right"/>
    </xf>
    <xf numFmtId="164" fontId="36" fillId="0" borderId="34" xfId="0" quotePrefix="1" applyNumberFormat="1" applyFont="1" applyBorder="1"/>
    <xf numFmtId="164" fontId="5" fillId="0" borderId="34" xfId="0" quotePrefix="1" applyNumberFormat="1" applyFont="1" applyBorder="1"/>
    <xf numFmtId="164" fontId="29" fillId="0" borderId="0" xfId="0" applyNumberFormat="1" applyFont="1" applyAlignment="1">
      <alignment horizontal="right"/>
    </xf>
    <xf numFmtId="165" fontId="6" fillId="0" borderId="0" xfId="0" applyNumberFormat="1" applyFont="1" applyAlignment="1">
      <alignment horizontal="left" indent="2"/>
    </xf>
    <xf numFmtId="176" fontId="37" fillId="0" borderId="0" xfId="0" applyNumberFormat="1" applyFont="1" applyAlignment="1">
      <alignment horizontal="right"/>
    </xf>
    <xf numFmtId="176" fontId="6" fillId="0" borderId="0" xfId="0" applyNumberFormat="1" applyFont="1" applyAlignment="1">
      <alignment horizontal="right"/>
    </xf>
    <xf numFmtId="164" fontId="6" fillId="0" borderId="36" xfId="0" applyNumberFormat="1" applyFont="1" applyBorder="1"/>
    <xf numFmtId="164" fontId="37" fillId="0" borderId="36" xfId="0" applyNumberFormat="1" applyFont="1" applyBorder="1" applyAlignment="1">
      <alignment horizontal="right"/>
    </xf>
    <xf numFmtId="164" fontId="6" fillId="0" borderId="36" xfId="0" applyNumberFormat="1" applyFont="1" applyBorder="1" applyAlignment="1">
      <alignment horizontal="right"/>
    </xf>
    <xf numFmtId="164" fontId="18" fillId="0" borderId="0" xfId="0" applyNumberFormat="1" applyFont="1" applyAlignment="1">
      <alignment horizontal="right"/>
    </xf>
    <xf numFmtId="167" fontId="46" fillId="0" borderId="0" xfId="0" applyNumberFormat="1" applyFont="1"/>
    <xf numFmtId="164" fontId="18" fillId="0" borderId="36" xfId="0" applyNumberFormat="1" applyFont="1" applyBorder="1" applyAlignment="1">
      <alignment horizontal="right"/>
    </xf>
    <xf numFmtId="0" fontId="5" fillId="6" borderId="0" xfId="0" applyFont="1" applyFill="1" applyAlignment="1">
      <alignment horizontal="left" indent="1"/>
    </xf>
    <xf numFmtId="0" fontId="3" fillId="6" borderId="0" xfId="0" applyFont="1" applyFill="1"/>
    <xf numFmtId="0" fontId="29" fillId="6" borderId="0" xfId="0" applyFont="1" applyFill="1"/>
    <xf numFmtId="0" fontId="18" fillId="6" borderId="0" xfId="0" applyFont="1" applyFill="1" applyAlignment="1">
      <alignment horizontal="right"/>
    </xf>
    <xf numFmtId="0" fontId="0" fillId="6" borderId="0" xfId="0" applyFill="1" applyAlignment="1">
      <alignment horizontal="right"/>
    </xf>
    <xf numFmtId="164" fontId="5" fillId="6" borderId="0" xfId="0" applyNumberFormat="1" applyFont="1" applyFill="1"/>
    <xf numFmtId="177" fontId="10" fillId="0" borderId="0" xfId="0" applyNumberFormat="1" applyFont="1" applyAlignment="1">
      <alignment horizontal="left" indent="2"/>
    </xf>
    <xf numFmtId="168" fontId="46" fillId="0" borderId="0" xfId="0" applyNumberFormat="1" applyFont="1"/>
    <xf numFmtId="164" fontId="13" fillId="0" borderId="0" xfId="0" applyNumberFormat="1" applyFont="1" applyAlignment="1">
      <alignment horizontal="right"/>
    </xf>
    <xf numFmtId="164" fontId="0" fillId="0" borderId="0" xfId="0" applyNumberFormat="1" applyAlignment="1">
      <alignment horizontal="right"/>
    </xf>
    <xf numFmtId="164" fontId="39" fillId="0" borderId="0" xfId="0" applyNumberFormat="1" applyFont="1" applyAlignment="1">
      <alignment horizontal="right"/>
    </xf>
    <xf numFmtId="164" fontId="0" fillId="0" borderId="36" xfId="0" applyNumberFormat="1" applyBorder="1" applyAlignment="1">
      <alignment horizontal="right"/>
    </xf>
    <xf numFmtId="164" fontId="3" fillId="0" borderId="0" xfId="0" applyNumberFormat="1" applyFont="1" applyAlignment="1">
      <alignment horizontal="right"/>
    </xf>
    <xf numFmtId="0" fontId="5" fillId="0" borderId="0" xfId="0" applyFont="1"/>
    <xf numFmtId="177" fontId="6" fillId="0" borderId="0" xfId="0" applyNumberFormat="1" applyFont="1" applyAlignment="1">
      <alignment horizontal="left" indent="2"/>
    </xf>
    <xf numFmtId="164" fontId="36" fillId="0" borderId="34" xfId="0" applyNumberFormat="1" applyFont="1" applyBorder="1" applyAlignment="1">
      <alignment horizontal="right"/>
    </xf>
    <xf numFmtId="164" fontId="3" fillId="0" borderId="34" xfId="0" applyNumberFormat="1" applyFont="1" applyBorder="1" applyAlignment="1">
      <alignment horizontal="right"/>
    </xf>
    <xf numFmtId="0" fontId="10" fillId="6" borderId="0" xfId="0" applyFont="1" applyFill="1" applyAlignment="1">
      <alignment horizontal="left" indent="1"/>
    </xf>
    <xf numFmtId="0" fontId="18" fillId="0" borderId="0" xfId="0" applyFont="1" applyAlignment="1">
      <alignment horizontal="left" indent="1"/>
    </xf>
    <xf numFmtId="167" fontId="8" fillId="0" borderId="0" xfId="0" applyNumberFormat="1" applyFont="1" applyAlignment="1">
      <alignment horizontal="left" indent="2"/>
    </xf>
    <xf numFmtId="0" fontId="9" fillId="0" borderId="36" xfId="0" applyFont="1" applyBorder="1"/>
    <xf numFmtId="0" fontId="39" fillId="0" borderId="36" xfId="0" applyFont="1" applyBorder="1"/>
    <xf numFmtId="0" fontId="8" fillId="0" borderId="36" xfId="0" applyFont="1" applyBorder="1"/>
    <xf numFmtId="164" fontId="8" fillId="0" borderId="36" xfId="0" applyNumberFormat="1" applyFont="1" applyBorder="1"/>
    <xf numFmtId="164" fontId="5" fillId="0" borderId="37" xfId="0" applyNumberFormat="1" applyFont="1" applyBorder="1"/>
    <xf numFmtId="167" fontId="9" fillId="6" borderId="0" xfId="0" applyNumberFormat="1" applyFont="1" applyFill="1" applyAlignment="1">
      <alignment horizontal="right"/>
    </xf>
    <xf numFmtId="167" fontId="8" fillId="6" borderId="0" xfId="0" applyNumberFormat="1" applyFont="1" applyFill="1" applyAlignment="1">
      <alignment horizontal="right"/>
    </xf>
    <xf numFmtId="168" fontId="10" fillId="0" borderId="34" xfId="0" applyNumberFormat="1" applyFont="1" applyBorder="1"/>
    <xf numFmtId="168" fontId="39" fillId="0" borderId="34" xfId="0" applyNumberFormat="1" applyFont="1" applyBorder="1"/>
    <xf numFmtId="174" fontId="39" fillId="0" borderId="0" xfId="0" applyNumberFormat="1" applyFont="1"/>
    <xf numFmtId="174" fontId="8" fillId="0" borderId="0" xfId="0" applyNumberFormat="1" applyFont="1"/>
    <xf numFmtId="167" fontId="29" fillId="0" borderId="35" xfId="0" applyNumberFormat="1" applyFont="1" applyBorder="1" applyAlignment="1">
      <alignment horizontal="center"/>
    </xf>
    <xf numFmtId="167" fontId="29" fillId="0" borderId="0" xfId="0" applyNumberFormat="1" applyFont="1" applyAlignment="1">
      <alignment horizontal="center"/>
    </xf>
    <xf numFmtId="167" fontId="9" fillId="0" borderId="0" xfId="0" applyNumberFormat="1" applyFont="1" applyAlignment="1">
      <alignment horizontal="left" indent="2"/>
    </xf>
    <xf numFmtId="167" fontId="0" fillId="0" borderId="0" xfId="0" applyNumberFormat="1" applyAlignment="1">
      <alignment horizontal="left" indent="1"/>
    </xf>
    <xf numFmtId="164" fontId="32" fillId="0" borderId="34" xfId="0" applyNumberFormat="1" applyFont="1" applyBorder="1"/>
    <xf numFmtId="164" fontId="32" fillId="0" borderId="0" xfId="0" applyNumberFormat="1" applyFont="1"/>
    <xf numFmtId="174" fontId="32" fillId="0" borderId="34" xfId="0" applyNumberFormat="1" applyFont="1" applyBorder="1"/>
    <xf numFmtId="174" fontId="38" fillId="0" borderId="34" xfId="0" applyNumberFormat="1" applyFont="1" applyBorder="1"/>
    <xf numFmtId="174" fontId="11" fillId="0" borderId="34" xfId="0" applyNumberFormat="1" applyFont="1" applyBorder="1"/>
    <xf numFmtId="0" fontId="5" fillId="0" borderId="0" xfId="0" applyFont="1" applyAlignment="1">
      <alignment horizontal="left"/>
    </xf>
    <xf numFmtId="0" fontId="47" fillId="0" borderId="0" xfId="0" applyFont="1" applyAlignment="1">
      <alignment horizontal="right"/>
    </xf>
    <xf numFmtId="14" fontId="18" fillId="0" borderId="0" xfId="0" applyNumberFormat="1" applyFont="1" applyAlignment="1">
      <alignment horizontal="right"/>
    </xf>
    <xf numFmtId="164" fontId="46" fillId="0" borderId="0" xfId="0" applyNumberFormat="1" applyFont="1"/>
    <xf numFmtId="164" fontId="44" fillId="0" borderId="0" xfId="0" applyNumberFormat="1" applyFont="1" applyAlignment="1">
      <alignment horizontal="right"/>
    </xf>
    <xf numFmtId="168" fontId="24" fillId="0" borderId="0" xfId="0" applyNumberFormat="1" applyFont="1" applyAlignment="1">
      <alignment horizontal="right"/>
    </xf>
    <xf numFmtId="167" fontId="38" fillId="0" borderId="34" xfId="0" applyNumberFormat="1" applyFont="1" applyBorder="1" applyAlignment="1">
      <alignment horizontal="right"/>
    </xf>
    <xf numFmtId="167" fontId="31" fillId="0" borderId="34" xfId="0" applyNumberFormat="1" applyFont="1" applyBorder="1" applyAlignment="1">
      <alignment horizontal="right"/>
    </xf>
    <xf numFmtId="164" fontId="6" fillId="0" borderId="0" xfId="0" applyNumberFormat="1" applyFont="1" applyAlignment="1">
      <alignment horizontal="center"/>
    </xf>
    <xf numFmtId="164" fontId="37" fillId="0" borderId="0" xfId="0" applyNumberFormat="1" applyFont="1" applyAlignment="1">
      <alignment horizontal="center"/>
    </xf>
    <xf numFmtId="168" fontId="30" fillId="0" borderId="0" xfId="0" applyNumberFormat="1" applyFont="1"/>
    <xf numFmtId="0" fontId="37" fillId="6" borderId="0" xfId="0" applyFont="1" applyFill="1" applyAlignment="1">
      <alignment horizontal="right"/>
    </xf>
    <xf numFmtId="0" fontId="6" fillId="6" borderId="0" xfId="0" applyFont="1" applyFill="1" applyAlignment="1">
      <alignment horizontal="right"/>
    </xf>
    <xf numFmtId="0" fontId="2" fillId="0" borderId="0" xfId="0" applyFont="1"/>
    <xf numFmtId="165" fontId="48" fillId="8" borderId="38" xfId="0" applyNumberFormat="1" applyFont="1" applyFill="1" applyBorder="1" applyAlignment="1">
      <alignment horizontal="left"/>
    </xf>
    <xf numFmtId="165" fontId="48" fillId="8" borderId="38" xfId="0" applyNumberFormat="1" applyFont="1" applyFill="1" applyBorder="1" applyAlignment="1">
      <alignment horizontal="center"/>
    </xf>
    <xf numFmtId="165" fontId="48" fillId="8" borderId="0" xfId="0" applyNumberFormat="1" applyFont="1" applyFill="1" applyAlignment="1">
      <alignment horizontal="center"/>
    </xf>
    <xf numFmtId="165" fontId="29" fillId="8" borderId="38" xfId="0" applyNumberFormat="1" applyFont="1" applyFill="1" applyBorder="1" applyAlignment="1">
      <alignment horizontal="center"/>
    </xf>
    <xf numFmtId="165" fontId="18" fillId="8" borderId="38" xfId="0" applyNumberFormat="1" applyFont="1" applyFill="1" applyBorder="1" applyAlignment="1">
      <alignment horizontal="center"/>
    </xf>
    <xf numFmtId="165" fontId="48" fillId="8" borderId="39" xfId="0" applyNumberFormat="1" applyFont="1" applyFill="1" applyBorder="1" applyAlignment="1">
      <alignment horizontal="center"/>
    </xf>
    <xf numFmtId="171" fontId="36" fillId="8" borderId="28" xfId="3" applyNumberFormat="1" applyFont="1" applyFill="1" applyBorder="1" applyAlignment="1">
      <alignment horizontal="center"/>
    </xf>
    <xf numFmtId="171" fontId="5" fillId="8" borderId="28" xfId="3" applyNumberFormat="1" applyFont="1" applyFill="1" applyBorder="1" applyAlignment="1">
      <alignment horizontal="center"/>
    </xf>
    <xf numFmtId="165" fontId="49" fillId="8" borderId="0" xfId="0" applyNumberFormat="1" applyFont="1" applyFill="1" applyAlignment="1">
      <alignment horizontal="left"/>
    </xf>
    <xf numFmtId="165" fontId="29" fillId="8" borderId="0" xfId="0" applyNumberFormat="1" applyFont="1" applyFill="1" applyAlignment="1">
      <alignment horizontal="center"/>
    </xf>
    <xf numFmtId="165" fontId="18" fillId="8" borderId="0" xfId="0" applyNumberFormat="1" applyFont="1" applyFill="1" applyAlignment="1">
      <alignment horizontal="center"/>
    </xf>
    <xf numFmtId="171" fontId="36" fillId="8" borderId="0" xfId="3" applyNumberFormat="1" applyFont="1" applyFill="1" applyAlignment="1">
      <alignment horizontal="center"/>
    </xf>
    <xf numFmtId="167" fontId="32" fillId="8" borderId="0" xfId="3" applyNumberFormat="1" applyFont="1" applyFill="1" applyAlignment="1">
      <alignment horizontal="center"/>
    </xf>
    <xf numFmtId="167" fontId="49" fillId="8" borderId="0" xfId="0" applyNumberFormat="1" applyFont="1" applyFill="1" applyAlignment="1">
      <alignment horizontal="center"/>
    </xf>
    <xf numFmtId="167" fontId="39" fillId="4" borderId="0" xfId="0" applyNumberFormat="1" applyFont="1" applyFill="1"/>
    <xf numFmtId="167" fontId="8" fillId="4" borderId="0" xfId="0" applyNumberFormat="1" applyFont="1" applyFill="1"/>
    <xf numFmtId="167" fontId="10" fillId="0" borderId="0" xfId="0" applyNumberFormat="1" applyFont="1" applyAlignment="1">
      <alignment horizontal="left" indent="1"/>
    </xf>
    <xf numFmtId="167" fontId="50" fillId="0" borderId="0" xfId="0" applyNumberFormat="1" applyFont="1" applyAlignment="1">
      <alignment horizontal="right"/>
    </xf>
    <xf numFmtId="167" fontId="24" fillId="0" borderId="0" xfId="0" applyNumberFormat="1" applyFont="1" applyAlignment="1">
      <alignment horizontal="centerContinuous"/>
    </xf>
    <xf numFmtId="167" fontId="39" fillId="0" borderId="0" xfId="0" applyNumberFormat="1" applyFont="1" applyAlignment="1">
      <alignment horizontal="centerContinuous"/>
    </xf>
    <xf numFmtId="164" fontId="44" fillId="0" borderId="0" xfId="0" applyNumberFormat="1" applyFont="1" applyAlignment="1">
      <alignment horizontal="centerContinuous"/>
    </xf>
    <xf numFmtId="164" fontId="36" fillId="0" borderId="0" xfId="0" applyNumberFormat="1" applyFont="1" applyAlignment="1">
      <alignment horizontal="centerContinuous"/>
    </xf>
    <xf numFmtId="0" fontId="32" fillId="0" borderId="36" xfId="0" applyFont="1" applyBorder="1" applyAlignment="1">
      <alignment horizontal="left" indent="1"/>
    </xf>
    <xf numFmtId="0" fontId="8" fillId="0" borderId="0" xfId="0" applyFont="1" applyAlignment="1">
      <alignment horizontal="right" wrapText="1"/>
    </xf>
    <xf numFmtId="17" fontId="18" fillId="0" borderId="0" xfId="3" applyNumberFormat="1" applyFont="1"/>
    <xf numFmtId="164" fontId="3" fillId="0" borderId="15" xfId="0" applyNumberFormat="1" applyFont="1" applyBorder="1"/>
    <xf numFmtId="167" fontId="9" fillId="0" borderId="0" xfId="0" applyNumberFormat="1" applyFont="1" applyAlignment="1">
      <alignment horizontal="centerContinuous"/>
    </xf>
    <xf numFmtId="167" fontId="51" fillId="0" borderId="0" xfId="0" applyNumberFormat="1" applyFont="1" applyAlignment="1">
      <alignment horizontal="right"/>
    </xf>
    <xf numFmtId="164" fontId="29" fillId="0" borderId="0" xfId="0" applyNumberFormat="1" applyFont="1" applyAlignment="1">
      <alignment horizontal="centerContinuous"/>
    </xf>
    <xf numFmtId="164" fontId="18" fillId="0" borderId="0" xfId="0" applyNumberFormat="1" applyFont="1" applyAlignment="1">
      <alignment horizontal="centerContinuous"/>
    </xf>
    <xf numFmtId="0" fontId="11" fillId="0" borderId="36" xfId="0" applyFont="1" applyBorder="1" applyAlignment="1">
      <alignment horizontal="left" indent="1"/>
    </xf>
    <xf numFmtId="0" fontId="0" fillId="0" borderId="36" xfId="0" applyBorder="1"/>
    <xf numFmtId="0" fontId="6" fillId="0" borderId="36" xfId="0" applyFont="1" applyBorder="1"/>
    <xf numFmtId="0" fontId="18" fillId="0" borderId="36" xfId="0" applyFont="1" applyBorder="1"/>
    <xf numFmtId="0" fontId="9" fillId="0" borderId="36" xfId="0" applyFont="1" applyBorder="1" applyAlignment="1">
      <alignment horizontal="right" wrapText="1"/>
    </xf>
    <xf numFmtId="0" fontId="16" fillId="0" borderId="0" xfId="0" applyFont="1" applyAlignment="1">
      <alignment horizontal="left" indent="1"/>
    </xf>
    <xf numFmtId="17" fontId="6" fillId="0" borderId="0" xfId="3" applyNumberFormat="1" applyFont="1"/>
    <xf numFmtId="0" fontId="52" fillId="0" borderId="0" xfId="0" applyFont="1" applyAlignment="1">
      <alignment horizontal="left"/>
    </xf>
    <xf numFmtId="0" fontId="53" fillId="0" borderId="0" xfId="0" applyFont="1" applyAlignment="1">
      <alignment horizontal="left"/>
    </xf>
    <xf numFmtId="0" fontId="16" fillId="0" borderId="0" xfId="0" applyFont="1" applyAlignment="1">
      <alignment horizontal="left" indent="2"/>
    </xf>
    <xf numFmtId="0" fontId="16" fillId="0" borderId="0" xfId="0" applyFont="1"/>
    <xf numFmtId="0" fontId="5" fillId="4" borderId="0" xfId="0" applyFont="1" applyFill="1" applyAlignment="1">
      <alignment horizontal="left" indent="1"/>
    </xf>
    <xf numFmtId="0" fontId="8" fillId="4" borderId="0" xfId="0" applyFont="1" applyFill="1"/>
    <xf numFmtId="164" fontId="3" fillId="4" borderId="0" xfId="0" applyNumberFormat="1" applyFont="1" applyFill="1"/>
    <xf numFmtId="164" fontId="36" fillId="4" borderId="0" xfId="0" applyNumberFormat="1" applyFont="1" applyFill="1"/>
    <xf numFmtId="164" fontId="5" fillId="4" borderId="0" xfId="0" applyNumberFormat="1" applyFont="1" applyFill="1"/>
    <xf numFmtId="178" fontId="46" fillId="0" borderId="0" xfId="0" applyNumberFormat="1" applyFont="1"/>
    <xf numFmtId="178" fontId="9" fillId="0" borderId="0" xfId="0" applyNumberFormat="1" applyFont="1"/>
    <xf numFmtId="0" fontId="54" fillId="0" borderId="0" xfId="0" applyFont="1" applyAlignment="1">
      <alignment horizontal="right"/>
    </xf>
    <xf numFmtId="17" fontId="16" fillId="0" borderId="0" xfId="3" applyNumberFormat="1" applyFont="1"/>
    <xf numFmtId="179" fontId="0" fillId="0" borderId="0" xfId="0" applyNumberFormat="1"/>
    <xf numFmtId="17" fontId="18" fillId="0" borderId="0" xfId="3" applyNumberFormat="1" applyFont="1" applyAlignment="1">
      <alignment horizontal="center"/>
    </xf>
    <xf numFmtId="17" fontId="16" fillId="0" borderId="0" xfId="3" applyNumberFormat="1" applyFont="1" applyAlignment="1">
      <alignment horizontal="center"/>
    </xf>
    <xf numFmtId="167" fontId="39" fillId="0" borderId="0" xfId="0" quotePrefix="1" applyNumberFormat="1" applyFont="1"/>
    <xf numFmtId="167" fontId="8" fillId="0" borderId="0" xfId="0" quotePrefix="1" applyNumberFormat="1" applyFont="1"/>
    <xf numFmtId="0" fontId="6" fillId="4" borderId="0" xfId="0" applyFont="1" applyFill="1" applyAlignment="1">
      <alignment horizontal="left" indent="2"/>
    </xf>
    <xf numFmtId="17" fontId="18" fillId="4" borderId="0" xfId="3" applyNumberFormat="1" applyFont="1" applyFill="1"/>
    <xf numFmtId="17" fontId="16" fillId="4" borderId="0" xfId="3" applyNumberFormat="1" applyFont="1" applyFill="1"/>
    <xf numFmtId="164" fontId="6" fillId="4" borderId="0" xfId="3" applyNumberFormat="1" applyFont="1" applyFill="1"/>
    <xf numFmtId="164" fontId="37" fillId="4" borderId="0" xfId="0" applyNumberFormat="1" applyFont="1" applyFill="1"/>
    <xf numFmtId="164" fontId="19" fillId="4" borderId="0" xfId="0" applyNumberFormat="1" applyFont="1" applyFill="1"/>
    <xf numFmtId="167" fontId="18" fillId="0" borderId="0" xfId="3" applyNumberFormat="1" applyFont="1"/>
    <xf numFmtId="0" fontId="9" fillId="6" borderId="0" xfId="0" applyFont="1" applyFill="1" applyAlignment="1">
      <alignment horizontal="right"/>
    </xf>
    <xf numFmtId="179" fontId="18" fillId="0" borderId="0" xfId="0" applyNumberFormat="1" applyFont="1"/>
    <xf numFmtId="179" fontId="37" fillId="0" borderId="0" xfId="0" applyNumberFormat="1" applyFont="1"/>
    <xf numFmtId="0" fontId="5" fillId="4" borderId="0" xfId="0" applyFont="1" applyFill="1"/>
    <xf numFmtId="164" fontId="44" fillId="4" borderId="0" xfId="0" applyNumberFormat="1" applyFont="1" applyFill="1"/>
    <xf numFmtId="164" fontId="6" fillId="0" borderId="0" xfId="3" applyNumberFormat="1" applyFont="1"/>
    <xf numFmtId="17" fontId="29" fillId="0" borderId="0" xfId="3" applyNumberFormat="1" applyFont="1"/>
    <xf numFmtId="17" fontId="14" fillId="0" borderId="0" xfId="3" applyNumberFormat="1" applyFont="1"/>
    <xf numFmtId="164" fontId="5" fillId="0" borderId="34" xfId="3" applyNumberFormat="1" applyFont="1" applyBorder="1"/>
    <xf numFmtId="164" fontId="5" fillId="0" borderId="0" xfId="3" applyNumberFormat="1" applyFont="1"/>
    <xf numFmtId="164" fontId="13" fillId="0" borderId="34" xfId="0" applyNumberFormat="1" applyFont="1" applyBorder="1"/>
    <xf numFmtId="164" fontId="19" fillId="0" borderId="0" xfId="0" applyNumberFormat="1" applyFont="1"/>
    <xf numFmtId="164" fontId="5" fillId="0" borderId="37" xfId="3" applyNumberFormat="1" applyFont="1" applyBorder="1"/>
    <xf numFmtId="164" fontId="44" fillId="0" borderId="34" xfId="0" applyNumberFormat="1" applyFont="1" applyBorder="1"/>
    <xf numFmtId="167" fontId="37" fillId="0" borderId="36" xfId="0" applyNumberFormat="1" applyFont="1" applyBorder="1"/>
    <xf numFmtId="167" fontId="6" fillId="0" borderId="36" xfId="0" applyNumberFormat="1" applyFont="1" applyBorder="1"/>
    <xf numFmtId="0" fontId="40" fillId="0" borderId="0" xfId="0" applyFont="1" applyAlignment="1">
      <alignment horizontal="center"/>
    </xf>
    <xf numFmtId="0" fontId="43" fillId="0" borderId="0" xfId="0" applyFont="1" applyAlignment="1">
      <alignment horizontal="center"/>
    </xf>
    <xf numFmtId="164" fontId="5" fillId="0" borderId="15" xfId="3" applyNumberFormat="1" applyFont="1" applyBorder="1"/>
    <xf numFmtId="164" fontId="13" fillId="0" borderId="0" xfId="0" applyNumberFormat="1" applyFont="1"/>
    <xf numFmtId="0" fontId="47" fillId="0" borderId="0" xfId="0" applyFont="1"/>
    <xf numFmtId="0" fontId="18" fillId="0" borderId="0" xfId="0" applyFont="1" applyAlignment="1">
      <alignment horizontal="center"/>
    </xf>
    <xf numFmtId="179" fontId="6" fillId="0" borderId="0" xfId="0" applyNumberFormat="1" applyFont="1"/>
    <xf numFmtId="0" fontId="7" fillId="0" borderId="0" xfId="0" applyFont="1" applyAlignment="1">
      <alignment horizontal="left" indent="2"/>
    </xf>
    <xf numFmtId="164" fontId="7" fillId="0" borderId="0" xfId="0" applyNumberFormat="1" applyFont="1"/>
    <xf numFmtId="0" fontId="56" fillId="0" borderId="0" xfId="5" applyFont="1" applyAlignment="1">
      <alignment horizontal="left" indent="3"/>
    </xf>
    <xf numFmtId="0" fontId="57" fillId="0" borderId="0" xfId="5" applyFont="1" applyAlignment="1">
      <alignment horizontal="left" indent="2"/>
    </xf>
    <xf numFmtId="180" fontId="9" fillId="0" borderId="0" xfId="0" applyNumberFormat="1" applyFont="1"/>
    <xf numFmtId="181" fontId="9" fillId="0" borderId="0" xfId="0" applyNumberFormat="1" applyFont="1"/>
    <xf numFmtId="179" fontId="58" fillId="4" borderId="0" xfId="0" applyNumberFormat="1" applyFont="1" applyFill="1"/>
    <xf numFmtId="182" fontId="0" fillId="0" borderId="36" xfId="0" applyNumberFormat="1" applyBorder="1"/>
    <xf numFmtId="182" fontId="0" fillId="0" borderId="0" xfId="0" applyNumberFormat="1"/>
    <xf numFmtId="183" fontId="3" fillId="0" borderId="0" xfId="0" applyNumberFormat="1" applyFont="1"/>
    <xf numFmtId="184" fontId="46" fillId="0" borderId="36" xfId="0" applyNumberFormat="1" applyFont="1" applyBorder="1"/>
    <xf numFmtId="184" fontId="41" fillId="0" borderId="36" xfId="0" applyNumberFormat="1" applyFont="1" applyBorder="1"/>
    <xf numFmtId="184" fontId="41" fillId="0" borderId="0" xfId="0" applyNumberFormat="1" applyFont="1"/>
    <xf numFmtId="182" fontId="18" fillId="4" borderId="0" xfId="0" applyNumberFormat="1" applyFont="1" applyFill="1"/>
    <xf numFmtId="182" fontId="18" fillId="4" borderId="36" xfId="0" applyNumberFormat="1" applyFont="1" applyFill="1" applyBorder="1"/>
    <xf numFmtId="0" fontId="37" fillId="4" borderId="0" xfId="0" applyFont="1" applyFill="1"/>
    <xf numFmtId="0" fontId="6" fillId="4" borderId="0" xfId="0" applyFont="1" applyFill="1"/>
    <xf numFmtId="0" fontId="3" fillId="5" borderId="0" xfId="0" applyFont="1" applyFill="1"/>
    <xf numFmtId="174" fontId="10" fillId="0" borderId="0" xfId="0" applyNumberFormat="1" applyFont="1"/>
    <xf numFmtId="164" fontId="9" fillId="0" borderId="40" xfId="0" applyNumberFormat="1" applyFont="1" applyBorder="1"/>
    <xf numFmtId="164" fontId="39" fillId="0" borderId="40" xfId="0" applyNumberFormat="1" applyFont="1" applyBorder="1"/>
    <xf numFmtId="164" fontId="10" fillId="0" borderId="40" xfId="0" applyNumberFormat="1" applyFont="1" applyBorder="1"/>
    <xf numFmtId="9" fontId="6" fillId="0" borderId="0" xfId="0" applyNumberFormat="1" applyFont="1"/>
    <xf numFmtId="0" fontId="32" fillId="6" borderId="0" xfId="0" applyFont="1" applyFill="1" applyAlignment="1">
      <alignment horizontal="left" indent="1"/>
    </xf>
    <xf numFmtId="167" fontId="41" fillId="0" borderId="0" xfId="0" applyNumberFormat="1" applyFont="1"/>
    <xf numFmtId="0" fontId="10" fillId="4" borderId="0" xfId="0" applyFont="1" applyFill="1" applyAlignment="1">
      <alignment horizontal="left" indent="1"/>
    </xf>
    <xf numFmtId="0" fontId="9" fillId="4" borderId="0" xfId="0" applyFont="1" applyFill="1"/>
    <xf numFmtId="167" fontId="10" fillId="4" borderId="0" xfId="0" applyNumberFormat="1" applyFont="1" applyFill="1"/>
    <xf numFmtId="167" fontId="9" fillId="4" borderId="0" xfId="0" applyNumberFormat="1" applyFont="1" applyFill="1"/>
    <xf numFmtId="164" fontId="0" fillId="4" borderId="0" xfId="0" applyNumberFormat="1" applyFill="1"/>
    <xf numFmtId="0" fontId="6" fillId="6" borderId="0" xfId="0" applyFont="1" applyFill="1"/>
    <xf numFmtId="179" fontId="58" fillId="0" borderId="0" xfId="0" applyNumberFormat="1" applyFont="1"/>
    <xf numFmtId="0" fontId="8" fillId="6" borderId="0" xfId="0" applyFont="1" applyFill="1" applyAlignment="1">
      <alignment horizontal="right"/>
    </xf>
    <xf numFmtId="0" fontId="10" fillId="6" borderId="0" xfId="0" applyFont="1" applyFill="1" applyAlignment="1">
      <alignment horizontal="right"/>
    </xf>
    <xf numFmtId="164" fontId="6" fillId="0" borderId="34" xfId="0" applyNumberFormat="1" applyFont="1" applyBorder="1"/>
    <xf numFmtId="164" fontId="37" fillId="0" borderId="34" xfId="0" applyNumberFormat="1" applyFont="1" applyBorder="1"/>
    <xf numFmtId="167" fontId="18" fillId="0" borderId="0" xfId="0" applyNumberFormat="1" applyFont="1" applyAlignment="1">
      <alignment horizontal="right"/>
    </xf>
    <xf numFmtId="0" fontId="19" fillId="0" borderId="0" xfId="0" applyFont="1"/>
    <xf numFmtId="0" fontId="19" fillId="0" borderId="0" xfId="0" applyFont="1" applyAlignment="1">
      <alignment horizontal="left" indent="1"/>
    </xf>
    <xf numFmtId="167" fontId="19" fillId="0" borderId="0" xfId="0" applyNumberFormat="1" applyFont="1" applyAlignment="1">
      <alignment horizontal="right"/>
    </xf>
    <xf numFmtId="167" fontId="19" fillId="0" borderId="0" xfId="0" applyNumberFormat="1" applyFont="1"/>
    <xf numFmtId="164" fontId="19" fillId="0" borderId="0" xfId="0" applyNumberFormat="1" applyFont="1" applyAlignment="1">
      <alignment horizontal="right"/>
    </xf>
    <xf numFmtId="0" fontId="11" fillId="4" borderId="0" xfId="0" applyFont="1" applyFill="1"/>
    <xf numFmtId="0" fontId="30" fillId="4" borderId="0" xfId="0" applyFont="1" applyFill="1"/>
    <xf numFmtId="0" fontId="30" fillId="4" borderId="0" xfId="0" applyFont="1" applyFill="1" applyAlignment="1">
      <alignment horizontal="right"/>
    </xf>
    <xf numFmtId="0" fontId="11" fillId="4" borderId="0" xfId="0" applyFont="1" applyFill="1" applyAlignment="1">
      <alignment horizontal="right"/>
    </xf>
    <xf numFmtId="0" fontId="38" fillId="4" borderId="0" xfId="0" applyFont="1" applyFill="1" applyAlignment="1">
      <alignment horizontal="right"/>
    </xf>
    <xf numFmtId="0" fontId="32" fillId="4" borderId="0" xfId="0" applyFont="1" applyFill="1" applyAlignment="1">
      <alignment horizontal="right"/>
    </xf>
    <xf numFmtId="0" fontId="10" fillId="4" borderId="0" xfId="0" applyFont="1" applyFill="1" applyAlignment="1">
      <alignment horizontal="left" indent="2"/>
    </xf>
    <xf numFmtId="167" fontId="46" fillId="4" borderId="0" xfId="0" applyNumberFormat="1" applyFont="1" applyFill="1"/>
    <xf numFmtId="0" fontId="37" fillId="4" borderId="0" xfId="0" applyFont="1" applyFill="1" applyAlignment="1">
      <alignment horizontal="right"/>
    </xf>
    <xf numFmtId="0" fontId="6" fillId="4" borderId="0" xfId="0" applyFont="1" applyFill="1" applyAlignment="1">
      <alignment horizontal="right"/>
    </xf>
    <xf numFmtId="17" fontId="18" fillId="4" borderId="0" xfId="0" applyNumberFormat="1" applyFont="1" applyFill="1"/>
    <xf numFmtId="164" fontId="6" fillId="4" borderId="0" xfId="0" applyNumberFormat="1" applyFont="1" applyFill="1"/>
    <xf numFmtId="164" fontId="37" fillId="4" borderId="0" xfId="0" applyNumberFormat="1" applyFont="1" applyFill="1" applyAlignment="1">
      <alignment horizontal="right"/>
    </xf>
    <xf numFmtId="164" fontId="6" fillId="4" borderId="0" xfId="0" applyNumberFormat="1" applyFont="1" applyFill="1" applyAlignment="1">
      <alignment horizontal="right"/>
    </xf>
    <xf numFmtId="0" fontId="6" fillId="4" borderId="0" xfId="0" applyFont="1" applyFill="1" applyAlignment="1">
      <alignment horizontal="left" indent="1"/>
    </xf>
    <xf numFmtId="164" fontId="6" fillId="4" borderId="36" xfId="0" applyNumberFormat="1" applyFont="1" applyFill="1" applyBorder="1"/>
    <xf numFmtId="164" fontId="37" fillId="4" borderId="36" xfId="0" applyNumberFormat="1" applyFont="1" applyFill="1" applyBorder="1" applyAlignment="1">
      <alignment horizontal="right"/>
    </xf>
    <xf numFmtId="164" fontId="6" fillId="4" borderId="36" xfId="0" applyNumberFormat="1" applyFont="1" applyFill="1" applyBorder="1" applyAlignment="1">
      <alignment horizontal="right"/>
    </xf>
    <xf numFmtId="0" fontId="0" fillId="4" borderId="0" xfId="0" applyFill="1" applyAlignment="1">
      <alignment horizontal="left"/>
    </xf>
    <xf numFmtId="164" fontId="36" fillId="4" borderId="0" xfId="0" applyNumberFormat="1" applyFont="1" applyFill="1" applyAlignment="1">
      <alignment horizontal="right"/>
    </xf>
    <xf numFmtId="164" fontId="5" fillId="4" borderId="0" xfId="0" applyNumberFormat="1" applyFont="1" applyFill="1" applyAlignment="1">
      <alignment horizontal="right"/>
    </xf>
    <xf numFmtId="164" fontId="29" fillId="4" borderId="0" xfId="0" applyNumberFormat="1" applyFont="1" applyFill="1" applyAlignment="1">
      <alignment horizontal="right"/>
    </xf>
    <xf numFmtId="0" fontId="59" fillId="0" borderId="0" xfId="0" applyFont="1"/>
    <xf numFmtId="185" fontId="6" fillId="0" borderId="0" xfId="0" applyNumberFormat="1" applyFont="1"/>
    <xf numFmtId="0" fontId="60" fillId="0" borderId="0" xfId="0" applyFont="1"/>
    <xf numFmtId="167" fontId="29" fillId="0" borderId="0" xfId="0" applyNumberFormat="1" applyFont="1" applyAlignment="1">
      <alignment horizontal="right"/>
    </xf>
    <xf numFmtId="167" fontId="29" fillId="0" borderId="0" xfId="0" applyNumberFormat="1" applyFont="1"/>
    <xf numFmtId="185" fontId="5" fillId="0" borderId="37" xfId="0" applyNumberFormat="1" applyFont="1" applyBorder="1"/>
    <xf numFmtId="185" fontId="5" fillId="0" borderId="0" xfId="0" applyNumberFormat="1" applyFont="1"/>
    <xf numFmtId="164" fontId="20" fillId="0" borderId="34" xfId="0" applyNumberFormat="1" applyFont="1" applyBorder="1" applyAlignment="1">
      <alignment horizontal="right"/>
    </xf>
    <xf numFmtId="168" fontId="20" fillId="0" borderId="0" xfId="0" applyNumberFormat="1" applyFont="1" applyAlignment="1">
      <alignment horizontal="right"/>
    </xf>
    <xf numFmtId="168" fontId="18" fillId="0" borderId="0" xfId="0" applyNumberFormat="1" applyFont="1" applyAlignment="1">
      <alignment horizontal="right"/>
    </xf>
  </cellXfs>
  <cellStyles count="6">
    <cellStyle name="Comma" xfId="1" builtinId="3"/>
    <cellStyle name="Comma 2" xfId="4" xr:uid="{8FDFD24B-A1A2-4DC3-852C-17F3248DE25B}"/>
    <cellStyle name="Normal" xfId="0" builtinId="0"/>
    <cellStyle name="Normal 2" xfId="3" xr:uid="{15769B0C-D6C2-439F-B70D-749AFB964976}"/>
    <cellStyle name="Normal 4" xfId="5" xr:uid="{380FBD66-75CA-4E30-B6F9-887C8F226703}"/>
    <cellStyle name="Percent" xfId="2" builtinId="5"/>
  </cellStyles>
  <dxfs count="14">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
      <font>
        <color rgb="FFFFFFFF"/>
      </font>
    </dxf>
    <dxf>
      <font>
        <color rgb="FF008000"/>
      </font>
    </dxf>
    <dxf>
      <font>
        <color rgb="FF008000"/>
      </font>
    </dxf>
    <dxf>
      <font>
        <color rgb="FF9C0006"/>
      </font>
      <fill>
        <patternFill>
          <bgColor rgb="FFFFC7CE"/>
        </patternFill>
      </fill>
    </dxf>
    <dxf>
      <font>
        <color rgb="FFFFFFFF"/>
      </font>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8.17.25%20v3.xlsm" TargetMode="External"/><Relationship Id="rId1" Type="http://schemas.openxmlformats.org/officeDocument/2006/relationships/externalLinkPath" Target="/Users/joeor/Dropbox/B%20-%20Freelance/C_Projectify/VanPC/Chain%20Reaction/Chain%20Reaction%20Model_8.17.25%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248BF-306F-4D9D-980E-18873F256B62}">
  <sheetPr codeName="Financials">
    <tabColor theme="1"/>
  </sheetPr>
  <dimension ref="A1:CO89"/>
  <sheetViews>
    <sheetView showGridLines="0" tabSelected="1" zoomScale="70" zoomScaleNormal="70" workbookViewId="0">
      <pane xSplit="9" ySplit="10" topLeftCell="J14" activePane="bottomRight" state="frozen"/>
      <selection activeCell="B8" sqref="B8:B9"/>
      <selection pane="topRight" activeCell="B8" sqref="B8:B9"/>
      <selection pane="bottomLeft" activeCell="B8" sqref="B8:B9"/>
      <selection pane="bottomRight" activeCell="B46" sqref="B46"/>
    </sheetView>
  </sheetViews>
  <sheetFormatPr defaultRowHeight="15" outlineLevelRow="1" outlineLevelCol="1" x14ac:dyDescent="0.25"/>
  <cols>
    <col min="1" max="1" width="3.140625" bestFit="1" customWidth="1"/>
    <col min="2" max="2" width="44.5703125" customWidth="1"/>
    <col min="3" max="7" width="9.85546875" customWidth="1" outlineLevel="1"/>
    <col min="8" max="8" width="11.5703125" customWidth="1" outlineLevel="1"/>
    <col min="9" max="9" width="15.140625" customWidth="1" outlineLevel="1" collapsed="1"/>
    <col min="10" max="10" width="15.140625" customWidth="1"/>
    <col min="11" max="11" width="19.85546875" bestFit="1" customWidth="1"/>
    <col min="12" max="15" width="20.85546875" bestFit="1" customWidth="1"/>
    <col min="16" max="16" width="19.140625" customWidth="1"/>
    <col min="17" max="17" width="2.5703125" customWidth="1"/>
    <col min="18" max="18" width="5.140625" customWidth="1"/>
    <col min="19" max="19" width="0.5703125" customWidth="1"/>
    <col min="20" max="20" width="16" customWidth="1" outlineLevel="1"/>
    <col min="21" max="21" width="16" bestFit="1" customWidth="1"/>
    <col min="22" max="22" width="13.140625" customWidth="1"/>
    <col min="23" max="91" width="13.42578125" bestFit="1" customWidth="1"/>
    <col min="92" max="92" width="9.5703125" bestFit="1" customWidth="1"/>
    <col min="93" max="93" width="1.85546875" customWidth="1"/>
  </cols>
  <sheetData>
    <row r="1" spans="1:93" ht="15.75" thickBot="1" x14ac:dyDescent="0.3">
      <c r="J1" s="1" t="str">
        <f t="shared" ref="J1:P1" si="0">J2&amp;J10</f>
        <v>2024A</v>
      </c>
      <c r="K1" s="1" t="str">
        <f t="shared" si="0"/>
        <v>2025P</v>
      </c>
      <c r="L1" s="1" t="str">
        <f t="shared" si="0"/>
        <v>2026P</v>
      </c>
      <c r="M1" s="1" t="str">
        <f t="shared" si="0"/>
        <v>2027P</v>
      </c>
      <c r="N1" s="1" t="str">
        <f t="shared" si="0"/>
        <v>2028P</v>
      </c>
      <c r="O1" s="1" t="str">
        <f t="shared" si="0"/>
        <v>2029P</v>
      </c>
      <c r="P1" s="1" t="str">
        <f t="shared" si="0"/>
        <v>2030P</v>
      </c>
      <c r="Q1" s="2"/>
      <c r="R1" s="3"/>
      <c r="S1" s="3"/>
      <c r="T1" s="4" t="str">
        <f>IF(Misc.!$B2="Monthly",TEXT(T2,"mmm-yy"),T5)&amp;IF(T10="P","P","A")</f>
        <v>Dec-24A</v>
      </c>
      <c r="U1" s="4" t="str">
        <f>IF(Misc.!$B2="Monthly",TEXT(U2,"mmm-yy"),U5)&amp;IF(U10="P","P","A")</f>
        <v>Jan-25P</v>
      </c>
      <c r="V1" s="4" t="str">
        <f>IF(Misc.!$B2="Monthly",TEXT(V2,"mmm-yy"),V5)&amp;IF(V10="P","P","A")</f>
        <v>Feb-25P</v>
      </c>
      <c r="W1" s="4" t="str">
        <f>IF(Misc.!$B2="Monthly",TEXT(W2,"mmm-yy"),W5)&amp;IF(W10="P","P","A")</f>
        <v>Mar-25P</v>
      </c>
      <c r="X1" s="4" t="str">
        <f>IF(Misc.!$B2="Monthly",TEXT(X2,"mmm-yy"),X5)&amp;IF(X10="P","P","A")</f>
        <v>Apr-25P</v>
      </c>
      <c r="Y1" s="4" t="str">
        <f>IF(Misc.!$B2="Monthly",TEXT(Y2,"mmm-yy"),Y5)&amp;IF(Y10="P","P","A")</f>
        <v>May-25P</v>
      </c>
      <c r="Z1" s="4" t="str">
        <f>IF(Misc.!$B2="Monthly",TEXT(Z2,"mmm-yy"),Z5)&amp;IF(Z10="P","P","A")</f>
        <v>Jun-25P</v>
      </c>
      <c r="AA1" s="4" t="str">
        <f>IF(Misc.!$B2="Monthly",TEXT(AA2,"mmm-yy"),AA5)&amp;IF(AA10="P","P","A")</f>
        <v>Jul-25P</v>
      </c>
      <c r="AB1" s="4" t="str">
        <f>IF(Misc.!$B2="Monthly",TEXT(AB2,"mmm-yy"),AB5)&amp;IF(AB10="P","P","A")</f>
        <v>Aug-25P</v>
      </c>
      <c r="AC1" s="4" t="str">
        <f>IF(Misc.!$B2="Monthly",TEXT(AC2,"mmm-yy"),AC5)&amp;IF(AC10="P","P","A")</f>
        <v>Sep-25P</v>
      </c>
      <c r="AD1" s="4" t="str">
        <f>IF(Misc.!$B2="Monthly",TEXT(AD2,"mmm-yy"),AD5)&amp;IF(AD10="P","P","A")</f>
        <v>Oct-25P</v>
      </c>
      <c r="AE1" s="4" t="str">
        <f>IF(Misc.!$B2="Monthly",TEXT(AE2,"mmm-yy"),AE5)&amp;IF(AE10="P","P","A")</f>
        <v>Nov-25P</v>
      </c>
      <c r="AF1" s="4" t="str">
        <f>IF(Misc.!$B2="Monthly",TEXT(AF2,"mmm-yy"),AF5)&amp;IF(AF10="P","P","A")</f>
        <v>Dec-25P</v>
      </c>
      <c r="AG1" s="4" t="str">
        <f>IF(Misc.!$B2="Monthly",TEXT(AG2,"mmm-yy"),AG5)&amp;IF(AG10="P","P","A")</f>
        <v>Jan-26P</v>
      </c>
      <c r="AH1" s="4" t="str">
        <f>IF(Misc.!$B2="Monthly",TEXT(AH2,"mmm-yy"),AH5)&amp;IF(AH10="P","P","A")</f>
        <v>Feb-26P</v>
      </c>
      <c r="AI1" s="4" t="str">
        <f>IF(Misc.!$B2="Monthly",TEXT(AI2,"mmm-yy"),AI5)&amp;IF(AI10="P","P","A")</f>
        <v>Mar-26P</v>
      </c>
      <c r="AJ1" s="4" t="str">
        <f>IF(Misc.!$B2="Monthly",TEXT(AJ2,"mmm-yy"),AJ5)&amp;IF(AJ10="P","P","A")</f>
        <v>Apr-26P</v>
      </c>
      <c r="AK1" s="4" t="str">
        <f>IF(Misc.!$B2="Monthly",TEXT(AK2,"mmm-yy"),AK5)&amp;IF(AK10="P","P","A")</f>
        <v>May-26P</v>
      </c>
      <c r="AL1" s="4" t="str">
        <f>IF(Misc.!$B2="Monthly",TEXT(AL2,"mmm-yy"),AL5)&amp;IF(AL10="P","P","A")</f>
        <v>Jun-26P</v>
      </c>
      <c r="AM1" s="4" t="str">
        <f>IF(Misc.!$B2="Monthly",TEXT(AM2,"mmm-yy"),AM5)&amp;IF(AM10="P","P","A")</f>
        <v>Jul-26P</v>
      </c>
      <c r="AN1" s="4" t="str">
        <f>IF(Misc.!$B2="Monthly",TEXT(AN2,"mmm-yy"),AN5)&amp;IF(AN10="P","P","A")</f>
        <v>Aug-26P</v>
      </c>
      <c r="AO1" s="4" t="str">
        <f>IF(Misc.!$B2="Monthly",TEXT(AO2,"mmm-yy"),AO5)&amp;IF(AO10="P","P","A")</f>
        <v>Sep-26P</v>
      </c>
      <c r="AP1" s="4" t="str">
        <f>IF(Misc.!$B2="Monthly",TEXT(AP2,"mmm-yy"),AP5)&amp;IF(AP10="P","P","A")</f>
        <v>Oct-26P</v>
      </c>
      <c r="AQ1" s="4" t="str">
        <f>IF(Misc.!$B2="Monthly",TEXT(AQ2,"mmm-yy"),AQ5)&amp;IF(AQ10="P","P","A")</f>
        <v>Nov-26P</v>
      </c>
      <c r="AR1" s="4" t="str">
        <f>IF(Misc.!$B2="Monthly",TEXT(AR2,"mmm-yy"),AR5)&amp;IF(AR10="P","P","A")</f>
        <v>Dec-26P</v>
      </c>
      <c r="AS1" s="4" t="str">
        <f>IF(Misc.!$B2="Monthly",TEXT(AS2,"mmm-yy"),AS5)&amp;IF(AS10="P","P","A")</f>
        <v>Jan-27P</v>
      </c>
      <c r="AT1" s="4" t="str">
        <f>IF(Misc.!$B2="Monthly",TEXT(AT2,"mmm-yy"),AT5)&amp;IF(AT10="P","P","A")</f>
        <v>Feb-27P</v>
      </c>
      <c r="AU1" s="4" t="str">
        <f>IF(Misc.!$B2="Monthly",TEXT(AU2,"mmm-yy"),AU5)&amp;IF(AU10="P","P","A")</f>
        <v>Mar-27P</v>
      </c>
      <c r="AV1" s="4" t="str">
        <f>IF(Misc.!$B2="Monthly",TEXT(AV2,"mmm-yy"),AV5)&amp;IF(AV10="P","P","A")</f>
        <v>Apr-27P</v>
      </c>
      <c r="AW1" s="4" t="str">
        <f>IF(Misc.!$B2="Monthly",TEXT(AW2,"mmm-yy"),AW5)&amp;IF(AW10="P","P","A")</f>
        <v>May-27P</v>
      </c>
      <c r="AX1" s="4" t="str">
        <f>IF(Misc.!$B2="Monthly",TEXT(AX2,"mmm-yy"),AX5)&amp;IF(AX10="P","P","A")</f>
        <v>Jun-27P</v>
      </c>
      <c r="AY1" s="4" t="str">
        <f>IF(Misc.!$B2="Monthly",TEXT(AY2,"mmm-yy"),AY5)&amp;IF(AY10="P","P","A")</f>
        <v>Jul-27P</v>
      </c>
      <c r="AZ1" s="4" t="str">
        <f>IF(Misc.!$B2="Monthly",TEXT(AZ2,"mmm-yy"),AZ5)&amp;IF(AZ10="P","P","A")</f>
        <v>Aug-27P</v>
      </c>
      <c r="BA1" s="4" t="str">
        <f>IF(Misc.!$B2="Monthly",TEXT(BA2,"mmm-yy"),BA5)&amp;IF(BA10="P","P","A")</f>
        <v>Sep-27P</v>
      </c>
      <c r="BB1" s="4" t="str">
        <f>IF(Misc.!$B2="Monthly",TEXT(BB2,"mmm-yy"),BB5)&amp;IF(BB10="P","P","A")</f>
        <v>Oct-27P</v>
      </c>
      <c r="BC1" s="4" t="str">
        <f>IF(Misc.!$B2="Monthly",TEXT(BC2,"mmm-yy"),BC5)&amp;IF(BC10="P","P","A")</f>
        <v>Nov-27P</v>
      </c>
      <c r="BD1" s="4" t="str">
        <f>IF(Misc.!$B2="Monthly",TEXT(BD2,"mmm-yy"),BD5)&amp;IF(BD10="P","P","A")</f>
        <v>Dec-27P</v>
      </c>
      <c r="BE1" s="4" t="str">
        <f>IF(Misc.!$B2="Monthly",TEXT(BE2,"mmm-yy"),BE5)&amp;IF(BE10="P","P","A")</f>
        <v>Jan-28P</v>
      </c>
      <c r="BF1" s="4" t="str">
        <f>IF(Misc.!$B2="Monthly",TEXT(BF2,"mmm-yy"),BF5)&amp;IF(BF10="P","P","A")</f>
        <v>Feb-28P</v>
      </c>
      <c r="BG1" s="4" t="str">
        <f>IF(Misc.!$B2="Monthly",TEXT(BG2,"mmm-yy"),BG5)&amp;IF(BG10="P","P","A")</f>
        <v>Mar-28P</v>
      </c>
      <c r="BH1" s="4" t="str">
        <f>IF(Misc.!$B2="Monthly",TEXT(BH2,"mmm-yy"),BH5)&amp;IF(BH10="P","P","A")</f>
        <v>Apr-28P</v>
      </c>
      <c r="BI1" s="4" t="str">
        <f>IF(Misc.!$B2="Monthly",TEXT(BI2,"mmm-yy"),BI5)&amp;IF(BI10="P","P","A")</f>
        <v>May-28P</v>
      </c>
      <c r="BJ1" s="4" t="str">
        <f>IF(Misc.!$B2="Monthly",TEXT(BJ2,"mmm-yy"),BJ5)&amp;IF(BJ10="P","P","A")</f>
        <v>Jun-28P</v>
      </c>
      <c r="BK1" s="4" t="str">
        <f>IF(Misc.!$B2="Monthly",TEXT(BK2,"mmm-yy"),BK5)&amp;IF(BK10="P","P","A")</f>
        <v>Jul-28P</v>
      </c>
      <c r="BL1" s="4" t="str">
        <f>IF(Misc.!$B2="Monthly",TEXT(BL2,"mmm-yy"),BL5)&amp;IF(BL10="P","P","A")</f>
        <v>Aug-28P</v>
      </c>
      <c r="BM1" s="4" t="str">
        <f>IF(Misc.!$B2="Monthly",TEXT(BM2,"mmm-yy"),BM5)&amp;IF(BM10="P","P","A")</f>
        <v>Sep-28P</v>
      </c>
      <c r="BN1" s="4" t="str">
        <f>IF(Misc.!$B2="Monthly",TEXT(BN2,"mmm-yy"),BN5)&amp;IF(BN10="P","P","A")</f>
        <v>Oct-28P</v>
      </c>
      <c r="BO1" s="4" t="str">
        <f>IF(Misc.!$B2="Monthly",TEXT(BO2,"mmm-yy"),BO5)&amp;IF(BO10="P","P","A")</f>
        <v>Nov-28P</v>
      </c>
      <c r="BP1" s="4" t="str">
        <f>IF(Misc.!$B2="Monthly",TEXT(BP2,"mmm-yy"),BP5)&amp;IF(BP10="P","P","A")</f>
        <v>Dec-28P</v>
      </c>
      <c r="BQ1" s="4" t="str">
        <f>IF(Misc.!$B2="Monthly",TEXT(BQ2,"mmm-yy"),BQ5)&amp;IF(BQ10="P","P","A")</f>
        <v>Jan-29P</v>
      </c>
      <c r="BR1" s="4" t="str">
        <f>IF(Misc.!$B2="Monthly",TEXT(BR2,"mmm-yy"),BR5)&amp;IF(BR10="P","P","A")</f>
        <v>Feb-29P</v>
      </c>
      <c r="BS1" s="4" t="str">
        <f>IF(Misc.!$B2="Monthly",TEXT(BS2,"mmm-yy"),BS5)&amp;IF(BS10="P","P","A")</f>
        <v>Mar-29P</v>
      </c>
      <c r="BT1" s="4" t="str">
        <f>IF(Misc.!$B2="Monthly",TEXT(BT2,"mmm-yy"),BT5)&amp;IF(BT10="P","P","A")</f>
        <v>Apr-29P</v>
      </c>
      <c r="BU1" s="4" t="str">
        <f>IF(Misc.!$B2="Monthly",TEXT(BU2,"mmm-yy"),BU5)&amp;IF(BU10="P","P","A")</f>
        <v>May-29P</v>
      </c>
      <c r="BV1" s="4" t="str">
        <f>IF(Misc.!$B2="Monthly",TEXT(BV2,"mmm-yy"),BV5)&amp;IF(BV10="P","P","A")</f>
        <v>Jun-29P</v>
      </c>
      <c r="BW1" s="4" t="str">
        <f>IF(Misc.!$B2="Monthly",TEXT(BW2,"mmm-yy"),BW5)&amp;IF(BW10="P","P","A")</f>
        <v>Jul-29P</v>
      </c>
      <c r="BX1" s="4" t="str">
        <f>IF(Misc.!$B2="Monthly",TEXT(BX2,"mmm-yy"),BX5)&amp;IF(BX10="P","P","A")</f>
        <v>Aug-29P</v>
      </c>
      <c r="BY1" s="4" t="str">
        <f>IF(Misc.!$B2="Monthly",TEXT(BY2,"mmm-yy"),BY5)&amp;IF(BY10="P","P","A")</f>
        <v>Sep-29P</v>
      </c>
      <c r="BZ1" s="4" t="str">
        <f>IF(Misc.!$B2="Monthly",TEXT(BZ2,"mmm-yy"),BZ5)&amp;IF(BZ10="P","P","A")</f>
        <v>Oct-29P</v>
      </c>
      <c r="CA1" s="4" t="str">
        <f>IF(Misc.!$B2="Monthly",TEXT(CA2,"mmm-yy"),CA5)&amp;IF(CA10="P","P","A")</f>
        <v>Nov-29P</v>
      </c>
      <c r="CB1" s="4" t="str">
        <f>IF(Misc.!$B2="Monthly",TEXT(CB2,"mmm-yy"),CB5)&amp;IF(CB10="P","P","A")</f>
        <v>Dec-29P</v>
      </c>
      <c r="CC1" s="4" t="str">
        <f>IF(Misc.!$B2="Monthly",TEXT(CC2,"mmm-yy"),CC5)&amp;IF(CC10="P","P","A")</f>
        <v>Jan-30P</v>
      </c>
      <c r="CD1" s="4" t="str">
        <f>IF(Misc.!$B2="Monthly",TEXT(CD2,"mmm-yy"),CD5)&amp;IF(CD10="P","P","A")</f>
        <v>Feb-30P</v>
      </c>
      <c r="CE1" s="4" t="str">
        <f>IF(Misc.!$B2="Monthly",TEXT(CE2,"mmm-yy"),CE5)&amp;IF(CE10="P","P","A")</f>
        <v>Mar-30P</v>
      </c>
      <c r="CF1" s="4" t="str">
        <f>IF(Misc.!$B2="Monthly",TEXT(CF2,"mmm-yy"),CF5)&amp;IF(CF10="P","P","A")</f>
        <v>Apr-30P</v>
      </c>
      <c r="CG1" s="4" t="str">
        <f>IF(Misc.!$B2="Monthly",TEXT(CG2,"mmm-yy"),CG5)&amp;IF(CG10="P","P","A")</f>
        <v>May-30P</v>
      </c>
      <c r="CH1" s="4" t="str">
        <f>IF(Misc.!$B2="Monthly",TEXT(CH2,"mmm-yy"),CH5)&amp;IF(CH10="P","P","A")</f>
        <v>Jun-30P</v>
      </c>
      <c r="CI1" s="4" t="str">
        <f>IF(Misc.!$B2="Monthly",TEXT(CI2,"mmm-yy"),CI5)&amp;IF(CI10="P","P","A")</f>
        <v>Jul-30P</v>
      </c>
      <c r="CJ1" s="4" t="str">
        <f>IF(Misc.!$B2="Monthly",TEXT(CJ2,"mmm-yy"),CJ5)&amp;IF(CJ10="P","P","A")</f>
        <v>Aug-30P</v>
      </c>
      <c r="CK1" s="4" t="str">
        <f>IF(Misc.!$B2="Monthly",TEXT(CK2,"mmm-yy"),CK5)&amp;IF(CK10="P","P","A")</f>
        <v>Sep-30P</v>
      </c>
      <c r="CL1" s="4" t="str">
        <f>IF(Misc.!$B2="Monthly",TEXT(CL2,"mmm-yy"),CL5)&amp;IF(CL10="P","P","A")</f>
        <v>Oct-30P</v>
      </c>
      <c r="CM1" s="4" t="str">
        <f>IF(Misc.!$B2="Monthly",TEXT(CM2,"mmm-yy"),CM5)&amp;IF(CM10="P","P","A")</f>
        <v>Nov-30P</v>
      </c>
      <c r="CN1" s="4" t="str">
        <f>IF(Misc.!$B2="Monthly",TEXT(CN2,"mmm-yy"),CN5)&amp;IF(CN10="P","P","A")</f>
        <v>Dec-30P</v>
      </c>
    </row>
    <row r="2" spans="1:93" outlineLevel="1" x14ac:dyDescent="0.25">
      <c r="B2" t="s">
        <v>0</v>
      </c>
      <c r="I2" s="3"/>
      <c r="J2">
        <f>+K2-1</f>
        <v>2024</v>
      </c>
      <c r="K2">
        <f>YEAR($U$2)</f>
        <v>2025</v>
      </c>
      <c r="L2">
        <f>+K2+1</f>
        <v>2026</v>
      </c>
      <c r="M2">
        <f>+L2+1</f>
        <v>2027</v>
      </c>
      <c r="N2">
        <f>+M2+1</f>
        <v>2028</v>
      </c>
      <c r="O2">
        <f>+N2+1</f>
        <v>2029</v>
      </c>
      <c r="P2">
        <f>+O2+1</f>
        <v>2030</v>
      </c>
      <c r="T2" s="5">
        <f>EOMONTH(U2,-IF(Misc.!$B$2="Quarterly",3,1))</f>
        <v>45657</v>
      </c>
      <c r="U2" s="6">
        <f>+Misc.!$B$3</f>
        <v>45658</v>
      </c>
      <c r="V2" s="5">
        <f>EOMONTH(U2,IF(Misc.!$B$2="Quarterly",3,1))</f>
        <v>45716</v>
      </c>
      <c r="W2" s="5">
        <f>EOMONTH(V2,IF(Misc.!$B$2="Quarterly",3,1))</f>
        <v>45747</v>
      </c>
      <c r="X2" s="5">
        <f>EOMONTH(W2,IF(Misc.!$B$2="Quarterly",3,1))</f>
        <v>45777</v>
      </c>
      <c r="Y2" s="5">
        <f>EOMONTH(X2,IF(Misc.!$B$2="Quarterly",3,1))</f>
        <v>45808</v>
      </c>
      <c r="Z2" s="5">
        <f>EOMONTH(Y2,IF(Misc.!$B$2="Quarterly",3,1))</f>
        <v>45838</v>
      </c>
      <c r="AA2" s="5">
        <f>EOMONTH(Z2,IF(Misc.!$B$2="Quarterly",3,1))</f>
        <v>45869</v>
      </c>
      <c r="AB2" s="5">
        <f>EOMONTH(AA2,IF(Misc.!$B$2="Quarterly",3,1))</f>
        <v>45900</v>
      </c>
      <c r="AC2" s="5">
        <f>EOMONTH(AB2,IF(Misc.!$B$2="Quarterly",3,1))</f>
        <v>45930</v>
      </c>
      <c r="AD2" s="5">
        <f>EOMONTH(AC2,IF(Misc.!$B$2="Quarterly",3,1))</f>
        <v>45961</v>
      </c>
      <c r="AE2" s="5">
        <f>EOMONTH(AD2,IF(Misc.!$B$2="Quarterly",3,1))</f>
        <v>45991</v>
      </c>
      <c r="AF2" s="5">
        <f>EOMONTH(AE2,IF(Misc.!$B$2="Quarterly",3,1))</f>
        <v>46022</v>
      </c>
      <c r="AG2" s="5">
        <f>EOMONTH(AF2,IF(Misc.!$B$2="Quarterly",3,1))</f>
        <v>46053</v>
      </c>
      <c r="AH2" s="5">
        <f>EOMONTH(AG2,IF(Misc.!$B$2="Quarterly",3,1))</f>
        <v>46081</v>
      </c>
      <c r="AI2" s="5">
        <f>EOMONTH(AH2,IF(Misc.!$B$2="Quarterly",3,1))</f>
        <v>46112</v>
      </c>
      <c r="AJ2" s="5">
        <f>EOMONTH(AI2,IF(Misc.!$B$2="Quarterly",3,1))</f>
        <v>46142</v>
      </c>
      <c r="AK2" s="5">
        <f>EOMONTH(AJ2,IF(Misc.!$B$2="Quarterly",3,1))</f>
        <v>46173</v>
      </c>
      <c r="AL2" s="5">
        <f>EOMONTH(AK2,IF(Misc.!$B$2="Quarterly",3,1))</f>
        <v>46203</v>
      </c>
      <c r="AM2" s="5">
        <f>EOMONTH(AL2,IF(Misc.!$B$2="Quarterly",3,1))</f>
        <v>46234</v>
      </c>
      <c r="AN2" s="5">
        <f>EOMONTH(AM2,IF(Misc.!$B$2="Quarterly",3,1))</f>
        <v>46265</v>
      </c>
      <c r="AO2" s="5">
        <f>EOMONTH(AN2,IF(Misc.!$B$2="Quarterly",3,1))</f>
        <v>46295</v>
      </c>
      <c r="AP2" s="5">
        <f>EOMONTH(AO2,IF(Misc.!$B$2="Quarterly",3,1))</f>
        <v>46326</v>
      </c>
      <c r="AQ2" s="5">
        <f>EOMONTH(AP2,IF(Misc.!$B$2="Quarterly",3,1))</f>
        <v>46356</v>
      </c>
      <c r="AR2" s="5">
        <f>EOMONTH(AQ2,IF(Misc.!$B$2="Quarterly",3,1))</f>
        <v>46387</v>
      </c>
      <c r="AS2" s="5">
        <f>EOMONTH(AR2,IF(Misc.!$B$2="Quarterly",3,1))</f>
        <v>46418</v>
      </c>
      <c r="AT2" s="5">
        <f>EOMONTH(AS2,IF(Misc.!$B$2="Quarterly",3,1))</f>
        <v>46446</v>
      </c>
      <c r="AU2" s="5">
        <f>EOMONTH(AT2,IF(Misc.!$B$2="Quarterly",3,1))</f>
        <v>46477</v>
      </c>
      <c r="AV2" s="5">
        <f>EOMONTH(AU2,IF(Misc.!$B$2="Quarterly",3,1))</f>
        <v>46507</v>
      </c>
      <c r="AW2" s="5">
        <f>EOMONTH(AV2,IF(Misc.!$B$2="Quarterly",3,1))</f>
        <v>46538</v>
      </c>
      <c r="AX2" s="5">
        <f>EOMONTH(AW2,IF(Misc.!$B$2="Quarterly",3,1))</f>
        <v>46568</v>
      </c>
      <c r="AY2" s="5">
        <f>EOMONTH(AX2,IF(Misc.!$B$2="Quarterly",3,1))</f>
        <v>46599</v>
      </c>
      <c r="AZ2" s="5">
        <f>EOMONTH(AY2,IF(Misc.!$B$2="Quarterly",3,1))</f>
        <v>46630</v>
      </c>
      <c r="BA2" s="5">
        <f>EOMONTH(AZ2,IF(Misc.!$B$2="Quarterly",3,1))</f>
        <v>46660</v>
      </c>
      <c r="BB2" s="5">
        <f>EOMONTH(BA2,IF(Misc.!$B$2="Quarterly",3,1))</f>
        <v>46691</v>
      </c>
      <c r="BC2" s="5">
        <f>EOMONTH(BB2,IF(Misc.!$B$2="Quarterly",3,1))</f>
        <v>46721</v>
      </c>
      <c r="BD2" s="5">
        <f>EOMONTH(BC2,IF(Misc.!$B$2="Quarterly",3,1))</f>
        <v>46752</v>
      </c>
      <c r="BE2" s="5">
        <f>EOMONTH(BD2,IF(Misc.!$B$2="Quarterly",3,1))</f>
        <v>46783</v>
      </c>
      <c r="BF2" s="5">
        <f>EOMONTH(BE2,IF(Misc.!$B$2="Quarterly",3,1))</f>
        <v>46812</v>
      </c>
      <c r="BG2" s="5">
        <f>EOMONTH(BF2,IF(Misc.!$B$2="Quarterly",3,1))</f>
        <v>46843</v>
      </c>
      <c r="BH2" s="5">
        <f>EOMONTH(BG2,IF(Misc.!$B$2="Quarterly",3,1))</f>
        <v>46873</v>
      </c>
      <c r="BI2" s="5">
        <f>EOMONTH(BH2,IF(Misc.!$B$2="Quarterly",3,1))</f>
        <v>46904</v>
      </c>
      <c r="BJ2" s="5">
        <f>EOMONTH(BI2,IF(Misc.!$B$2="Quarterly",3,1))</f>
        <v>46934</v>
      </c>
      <c r="BK2" s="5">
        <f>EOMONTH(BJ2,IF(Misc.!$B$2="Quarterly",3,1))</f>
        <v>46965</v>
      </c>
      <c r="BL2" s="5">
        <f>EOMONTH(BK2,IF(Misc.!$B$2="Quarterly",3,1))</f>
        <v>46996</v>
      </c>
      <c r="BM2" s="5">
        <f>EOMONTH(BL2,IF(Misc.!$B$2="Quarterly",3,1))</f>
        <v>47026</v>
      </c>
      <c r="BN2" s="5">
        <f>EOMONTH(BM2,IF(Misc.!$B$2="Quarterly",3,1))</f>
        <v>47057</v>
      </c>
      <c r="BO2" s="5">
        <f>EOMONTH(BN2,IF(Misc.!$B$2="Quarterly",3,1))</f>
        <v>47087</v>
      </c>
      <c r="BP2" s="5">
        <f>EOMONTH(BO2,IF(Misc.!$B$2="Quarterly",3,1))</f>
        <v>47118</v>
      </c>
      <c r="BQ2" s="5">
        <f>EOMONTH(BP2,IF(Misc.!$B$2="Quarterly",3,1))</f>
        <v>47149</v>
      </c>
      <c r="BR2" s="5">
        <f>EOMONTH(BQ2,IF(Misc.!$B$2="Quarterly",3,1))</f>
        <v>47177</v>
      </c>
      <c r="BS2" s="5">
        <f>EOMONTH(BR2,IF(Misc.!$B$2="Quarterly",3,1))</f>
        <v>47208</v>
      </c>
      <c r="BT2" s="5">
        <f>EOMONTH(BS2,IF(Misc.!$B$2="Quarterly",3,1))</f>
        <v>47238</v>
      </c>
      <c r="BU2" s="5">
        <f>EOMONTH(BT2,IF(Misc.!$B$2="Quarterly",3,1))</f>
        <v>47269</v>
      </c>
      <c r="BV2" s="5">
        <f>EOMONTH(BU2,IF(Misc.!$B$2="Quarterly",3,1))</f>
        <v>47299</v>
      </c>
      <c r="BW2" s="5">
        <f>EOMONTH(BV2,IF(Misc.!$B$2="Quarterly",3,1))</f>
        <v>47330</v>
      </c>
      <c r="BX2" s="5">
        <f>EOMONTH(BW2,IF(Misc.!$B$2="Quarterly",3,1))</f>
        <v>47361</v>
      </c>
      <c r="BY2" s="5">
        <f>EOMONTH(BX2,IF(Misc.!$B$2="Quarterly",3,1))</f>
        <v>47391</v>
      </c>
      <c r="BZ2" s="5">
        <f>EOMONTH(BY2,IF(Misc.!$B$2="Quarterly",3,1))</f>
        <v>47422</v>
      </c>
      <c r="CA2" s="5">
        <f>EOMONTH(BZ2,IF(Misc.!$B$2="Quarterly",3,1))</f>
        <v>47452</v>
      </c>
      <c r="CB2" s="5">
        <f>EOMONTH(CA2,IF(Misc.!$B$2="Quarterly",3,1))</f>
        <v>47483</v>
      </c>
      <c r="CC2" s="5">
        <f>EOMONTH(CB2,IF(Misc.!$B$2="Quarterly",3,1))</f>
        <v>47514</v>
      </c>
      <c r="CD2" s="5">
        <f>EOMONTH(CC2,IF(Misc.!$B$2="Quarterly",3,1))</f>
        <v>47542</v>
      </c>
      <c r="CE2" s="5">
        <f>EOMONTH(CD2,IF(Misc.!$B$2="Quarterly",3,1))</f>
        <v>47573</v>
      </c>
      <c r="CF2" s="5">
        <f>EOMONTH(CE2,IF(Misc.!$B$2="Quarterly",3,1))</f>
        <v>47603</v>
      </c>
      <c r="CG2" s="5">
        <f>EOMONTH(CF2,IF(Misc.!$B$2="Quarterly",3,1))</f>
        <v>47634</v>
      </c>
      <c r="CH2" s="5">
        <f>EOMONTH(CG2,IF(Misc.!$B$2="Quarterly",3,1))</f>
        <v>47664</v>
      </c>
      <c r="CI2" s="5">
        <f>EOMONTH(CH2,IF(Misc.!$B$2="Quarterly",3,1))</f>
        <v>47695</v>
      </c>
      <c r="CJ2" s="5">
        <f>EOMONTH(CI2,IF(Misc.!$B$2="Quarterly",3,1))</f>
        <v>47726</v>
      </c>
      <c r="CK2" s="5">
        <f>EOMONTH(CJ2,IF(Misc.!$B$2="Quarterly",3,1))</f>
        <v>47756</v>
      </c>
      <c r="CL2" s="5">
        <f>EOMONTH(CK2,IF(Misc.!$B$2="Quarterly",3,1))</f>
        <v>47787</v>
      </c>
      <c r="CM2" s="5">
        <f>EOMONTH(CL2,IF(Misc.!$B$2="Quarterly",3,1))</f>
        <v>47817</v>
      </c>
      <c r="CN2" s="5">
        <f>EOMONTH(CM2,IF(Misc.!$B$2="Quarterly",3,1))</f>
        <v>47848</v>
      </c>
    </row>
    <row r="3" spans="1:93" outlineLevel="1" x14ac:dyDescent="0.25">
      <c r="B3" s="7" t="s">
        <v>1</v>
      </c>
      <c r="I3" s="3"/>
      <c r="J3" s="3"/>
      <c r="K3" s="8">
        <v>1</v>
      </c>
      <c r="L3" s="9">
        <f>+K3+1</f>
        <v>2</v>
      </c>
      <c r="M3" s="9">
        <f t="shared" ref="M3:P3" si="1">+L3+1</f>
        <v>3</v>
      </c>
      <c r="N3" s="9">
        <f t="shared" si="1"/>
        <v>4</v>
      </c>
      <c r="O3" s="9">
        <f t="shared" si="1"/>
        <v>5</v>
      </c>
      <c r="P3" s="9">
        <f t="shared" si="1"/>
        <v>6</v>
      </c>
      <c r="R3" s="10"/>
      <c r="S3" s="10"/>
      <c r="T3" s="11">
        <f t="shared" ref="T3" si="2">YEAR(T2)</f>
        <v>2024</v>
      </c>
      <c r="U3" s="11">
        <f>YEAR(U2)</f>
        <v>2025</v>
      </c>
      <c r="V3" s="11">
        <f t="shared" ref="V3:CG3" si="3">YEAR(V2)</f>
        <v>2025</v>
      </c>
      <c r="W3" s="11">
        <f t="shared" si="3"/>
        <v>2025</v>
      </c>
      <c r="X3" s="11">
        <f t="shared" si="3"/>
        <v>2025</v>
      </c>
      <c r="Y3" s="11">
        <f t="shared" si="3"/>
        <v>2025</v>
      </c>
      <c r="Z3" s="11">
        <f t="shared" si="3"/>
        <v>2025</v>
      </c>
      <c r="AA3" s="11">
        <f t="shared" si="3"/>
        <v>2025</v>
      </c>
      <c r="AB3" s="11">
        <f t="shared" si="3"/>
        <v>2025</v>
      </c>
      <c r="AC3" s="11">
        <f t="shared" si="3"/>
        <v>2025</v>
      </c>
      <c r="AD3" s="11">
        <f t="shared" si="3"/>
        <v>2025</v>
      </c>
      <c r="AE3" s="11">
        <f t="shared" si="3"/>
        <v>2025</v>
      </c>
      <c r="AF3" s="11">
        <f t="shared" si="3"/>
        <v>2025</v>
      </c>
      <c r="AG3" s="11">
        <f t="shared" si="3"/>
        <v>2026</v>
      </c>
      <c r="AH3" s="11">
        <f t="shared" si="3"/>
        <v>2026</v>
      </c>
      <c r="AI3" s="11">
        <f t="shared" si="3"/>
        <v>2026</v>
      </c>
      <c r="AJ3" s="11">
        <f t="shared" si="3"/>
        <v>2026</v>
      </c>
      <c r="AK3" s="11">
        <f t="shared" si="3"/>
        <v>2026</v>
      </c>
      <c r="AL3" s="11">
        <f t="shared" si="3"/>
        <v>2026</v>
      </c>
      <c r="AM3" s="11">
        <f t="shared" si="3"/>
        <v>2026</v>
      </c>
      <c r="AN3" s="11">
        <f t="shared" si="3"/>
        <v>2026</v>
      </c>
      <c r="AO3" s="11">
        <f t="shared" si="3"/>
        <v>2026</v>
      </c>
      <c r="AP3" s="11">
        <f t="shared" si="3"/>
        <v>2026</v>
      </c>
      <c r="AQ3" s="11">
        <f t="shared" si="3"/>
        <v>2026</v>
      </c>
      <c r="AR3" s="11">
        <f t="shared" si="3"/>
        <v>2026</v>
      </c>
      <c r="AS3" s="11">
        <f t="shared" si="3"/>
        <v>2027</v>
      </c>
      <c r="AT3" s="11">
        <f t="shared" si="3"/>
        <v>2027</v>
      </c>
      <c r="AU3" s="11">
        <f t="shared" si="3"/>
        <v>2027</v>
      </c>
      <c r="AV3" s="11">
        <f t="shared" si="3"/>
        <v>2027</v>
      </c>
      <c r="AW3" s="11">
        <f t="shared" si="3"/>
        <v>2027</v>
      </c>
      <c r="AX3" s="11">
        <f t="shared" si="3"/>
        <v>2027</v>
      </c>
      <c r="AY3" s="11">
        <f t="shared" si="3"/>
        <v>2027</v>
      </c>
      <c r="AZ3" s="11">
        <f t="shared" si="3"/>
        <v>2027</v>
      </c>
      <c r="BA3" s="11">
        <f t="shared" si="3"/>
        <v>2027</v>
      </c>
      <c r="BB3" s="11">
        <f t="shared" si="3"/>
        <v>2027</v>
      </c>
      <c r="BC3" s="11">
        <f t="shared" si="3"/>
        <v>2027</v>
      </c>
      <c r="BD3" s="11">
        <f t="shared" si="3"/>
        <v>2027</v>
      </c>
      <c r="BE3" s="11">
        <f t="shared" si="3"/>
        <v>2028</v>
      </c>
      <c r="BF3" s="11">
        <f t="shared" si="3"/>
        <v>2028</v>
      </c>
      <c r="BG3" s="11">
        <f t="shared" si="3"/>
        <v>2028</v>
      </c>
      <c r="BH3" s="11">
        <f t="shared" si="3"/>
        <v>2028</v>
      </c>
      <c r="BI3" s="11">
        <f t="shared" si="3"/>
        <v>2028</v>
      </c>
      <c r="BJ3" s="11">
        <f t="shared" si="3"/>
        <v>2028</v>
      </c>
      <c r="BK3" s="11">
        <f t="shared" si="3"/>
        <v>2028</v>
      </c>
      <c r="BL3" s="11">
        <f t="shared" si="3"/>
        <v>2028</v>
      </c>
      <c r="BM3" s="11">
        <f t="shared" si="3"/>
        <v>2028</v>
      </c>
      <c r="BN3" s="11">
        <f t="shared" si="3"/>
        <v>2028</v>
      </c>
      <c r="BO3" s="11">
        <f t="shared" si="3"/>
        <v>2028</v>
      </c>
      <c r="BP3" s="11">
        <f t="shared" si="3"/>
        <v>2028</v>
      </c>
      <c r="BQ3" s="11">
        <f t="shared" si="3"/>
        <v>2029</v>
      </c>
      <c r="BR3" s="11">
        <f t="shared" si="3"/>
        <v>2029</v>
      </c>
      <c r="BS3" s="11">
        <f t="shared" si="3"/>
        <v>2029</v>
      </c>
      <c r="BT3" s="11">
        <f t="shared" si="3"/>
        <v>2029</v>
      </c>
      <c r="BU3" s="11">
        <f t="shared" si="3"/>
        <v>2029</v>
      </c>
      <c r="BV3" s="11">
        <f t="shared" si="3"/>
        <v>2029</v>
      </c>
      <c r="BW3" s="11">
        <f t="shared" si="3"/>
        <v>2029</v>
      </c>
      <c r="BX3" s="11">
        <f t="shared" si="3"/>
        <v>2029</v>
      </c>
      <c r="BY3" s="11">
        <f t="shared" si="3"/>
        <v>2029</v>
      </c>
      <c r="BZ3" s="11">
        <f t="shared" si="3"/>
        <v>2029</v>
      </c>
      <c r="CA3" s="11">
        <f t="shared" si="3"/>
        <v>2029</v>
      </c>
      <c r="CB3" s="11">
        <f t="shared" si="3"/>
        <v>2029</v>
      </c>
      <c r="CC3" s="11">
        <f t="shared" si="3"/>
        <v>2030</v>
      </c>
      <c r="CD3" s="11">
        <f t="shared" si="3"/>
        <v>2030</v>
      </c>
      <c r="CE3" s="11">
        <f t="shared" si="3"/>
        <v>2030</v>
      </c>
      <c r="CF3" s="11">
        <f t="shared" si="3"/>
        <v>2030</v>
      </c>
      <c r="CG3" s="11">
        <f t="shared" si="3"/>
        <v>2030</v>
      </c>
      <c r="CH3" s="11">
        <f t="shared" ref="CH3:CN3" si="4">YEAR(CH2)</f>
        <v>2030</v>
      </c>
      <c r="CI3" s="11">
        <f t="shared" si="4"/>
        <v>2030</v>
      </c>
      <c r="CJ3" s="11">
        <f t="shared" si="4"/>
        <v>2030</v>
      </c>
      <c r="CK3" s="11">
        <f t="shared" si="4"/>
        <v>2030</v>
      </c>
      <c r="CL3" s="11">
        <f t="shared" si="4"/>
        <v>2030</v>
      </c>
      <c r="CM3" s="11">
        <f t="shared" si="4"/>
        <v>2030</v>
      </c>
      <c r="CN3" s="11">
        <f t="shared" si="4"/>
        <v>2030</v>
      </c>
    </row>
    <row r="4" spans="1:93" outlineLevel="1" x14ac:dyDescent="0.25">
      <c r="B4" s="7" t="s">
        <v>2</v>
      </c>
      <c r="I4" s="3"/>
      <c r="J4" s="3"/>
      <c r="N4" s="12"/>
      <c r="R4" s="10"/>
      <c r="S4" s="10"/>
      <c r="T4" s="11">
        <f>T3*IF(Misc.!$B$2="Monthly",(MONTH(T2)=12),ROUNDUP(MONTH(T2)/3,0)=4)</f>
        <v>2024</v>
      </c>
      <c r="U4" s="11">
        <f>U3*IF(Misc.!$B$2="Monthly",(MONTH(U2)=12),ROUNDUP(MONTH(U2)/3,0)=4)</f>
        <v>0</v>
      </c>
      <c r="V4" s="11">
        <f>V3*IF(Misc.!$B$2="Monthly",(MONTH(V2)=12),ROUNDUP(MONTH(V2)/3,0)=4)</f>
        <v>0</v>
      </c>
      <c r="W4" s="11">
        <f>W3*IF(Misc.!$B$2="Monthly",(MONTH(W2)=12),ROUNDUP(MONTH(W2)/3,0)=4)</f>
        <v>0</v>
      </c>
      <c r="X4" s="11">
        <f>X3*IF(Misc.!$B$2="Monthly",(MONTH(X2)=12),ROUNDUP(MONTH(X2)/3,0)=4)</f>
        <v>0</v>
      </c>
      <c r="Y4" s="11">
        <f>Y3*IF(Misc.!$B$2="Monthly",(MONTH(Y2)=12),ROUNDUP(MONTH(Y2)/3,0)=4)</f>
        <v>0</v>
      </c>
      <c r="Z4" s="11">
        <f>Z3*IF(Misc.!$B$2="Monthly",(MONTH(Z2)=12),ROUNDUP(MONTH(Z2)/3,0)=4)</f>
        <v>0</v>
      </c>
      <c r="AA4" s="11">
        <f>AA3*IF(Misc.!$B$2="Monthly",(MONTH(AA2)=12),ROUNDUP(MONTH(AA2)/3,0)=4)</f>
        <v>0</v>
      </c>
      <c r="AB4" s="11">
        <f>AB3*IF(Misc.!$B$2="Monthly",(MONTH(AB2)=12),ROUNDUP(MONTH(AB2)/3,0)=4)</f>
        <v>0</v>
      </c>
      <c r="AC4" s="11">
        <f>AC3*IF(Misc.!$B$2="Monthly",(MONTH(AC2)=12),ROUNDUP(MONTH(AC2)/3,0)=4)</f>
        <v>0</v>
      </c>
      <c r="AD4" s="11">
        <f>AD3*IF(Misc.!$B$2="Monthly",(MONTH(AD2)=12),ROUNDUP(MONTH(AD2)/3,0)=4)</f>
        <v>0</v>
      </c>
      <c r="AE4" s="11">
        <f>AE3*IF(Misc.!$B$2="Monthly",(MONTH(AE2)=12),ROUNDUP(MONTH(AE2)/3,0)=4)</f>
        <v>0</v>
      </c>
      <c r="AF4" s="11">
        <f>AF3*IF(Misc.!$B$2="Monthly",(MONTH(AF2)=12),ROUNDUP(MONTH(AF2)/3,0)=4)</f>
        <v>2025</v>
      </c>
      <c r="AG4" s="11">
        <f>AG3*IF(Misc.!$B$2="Monthly",(MONTH(AG2)=12),ROUNDUP(MONTH(AG2)/3,0)=4)</f>
        <v>0</v>
      </c>
      <c r="AH4" s="11">
        <f>AH3*IF(Misc.!$B$2="Monthly",(MONTH(AH2)=12),ROUNDUP(MONTH(AH2)/3,0)=4)</f>
        <v>0</v>
      </c>
      <c r="AI4" s="11">
        <f>AI3*IF(Misc.!$B$2="Monthly",(MONTH(AI2)=12),ROUNDUP(MONTH(AI2)/3,0)=4)</f>
        <v>0</v>
      </c>
      <c r="AJ4" s="11">
        <f>AJ3*IF(Misc.!$B$2="Monthly",(MONTH(AJ2)=12),ROUNDUP(MONTH(AJ2)/3,0)=4)</f>
        <v>0</v>
      </c>
      <c r="AK4" s="11">
        <f>AK3*IF(Misc.!$B$2="Monthly",(MONTH(AK2)=12),ROUNDUP(MONTH(AK2)/3,0)=4)</f>
        <v>0</v>
      </c>
      <c r="AL4" s="11">
        <f>AL3*IF(Misc.!$B$2="Monthly",(MONTH(AL2)=12),ROUNDUP(MONTH(AL2)/3,0)=4)</f>
        <v>0</v>
      </c>
      <c r="AM4" s="11">
        <f>AM3*IF(Misc.!$B$2="Monthly",(MONTH(AM2)=12),ROUNDUP(MONTH(AM2)/3,0)=4)</f>
        <v>0</v>
      </c>
      <c r="AN4" s="11">
        <f>AN3*IF(Misc.!$B$2="Monthly",(MONTH(AN2)=12),ROUNDUP(MONTH(AN2)/3,0)=4)</f>
        <v>0</v>
      </c>
      <c r="AO4" s="11">
        <f>AO3*IF(Misc.!$B$2="Monthly",(MONTH(AO2)=12),ROUNDUP(MONTH(AO2)/3,0)=4)</f>
        <v>0</v>
      </c>
      <c r="AP4" s="11">
        <f>AP3*IF(Misc.!$B$2="Monthly",(MONTH(AP2)=12),ROUNDUP(MONTH(AP2)/3,0)=4)</f>
        <v>0</v>
      </c>
      <c r="AQ4" s="11">
        <f>AQ3*IF(Misc.!$B$2="Monthly",(MONTH(AQ2)=12),ROUNDUP(MONTH(AQ2)/3,0)=4)</f>
        <v>0</v>
      </c>
      <c r="AR4" s="11">
        <f>AR3*IF(Misc.!$B$2="Monthly",(MONTH(AR2)=12),ROUNDUP(MONTH(AR2)/3,0)=4)</f>
        <v>2026</v>
      </c>
      <c r="AS4" s="11">
        <f>AS3*IF(Misc.!$B$2="Monthly",(MONTH(AS2)=12),ROUNDUP(MONTH(AS2)/3,0)=4)</f>
        <v>0</v>
      </c>
      <c r="AT4" s="11">
        <f>AT3*IF(Misc.!$B$2="Monthly",(MONTH(AT2)=12),ROUNDUP(MONTH(AT2)/3,0)=4)</f>
        <v>0</v>
      </c>
      <c r="AU4" s="11">
        <f>AU3*IF(Misc.!$B$2="Monthly",(MONTH(AU2)=12),ROUNDUP(MONTH(AU2)/3,0)=4)</f>
        <v>0</v>
      </c>
      <c r="AV4" s="11">
        <f>AV3*IF(Misc.!$B$2="Monthly",(MONTH(AV2)=12),ROUNDUP(MONTH(AV2)/3,0)=4)</f>
        <v>0</v>
      </c>
      <c r="AW4" s="11">
        <f>AW3*IF(Misc.!$B$2="Monthly",(MONTH(AW2)=12),ROUNDUP(MONTH(AW2)/3,0)=4)</f>
        <v>0</v>
      </c>
      <c r="AX4" s="11">
        <f>AX3*IF(Misc.!$B$2="Monthly",(MONTH(AX2)=12),ROUNDUP(MONTH(AX2)/3,0)=4)</f>
        <v>0</v>
      </c>
      <c r="AY4" s="11">
        <f>AY3*IF(Misc.!$B$2="Monthly",(MONTH(AY2)=12),ROUNDUP(MONTH(AY2)/3,0)=4)</f>
        <v>0</v>
      </c>
      <c r="AZ4" s="11">
        <f>AZ3*IF(Misc.!$B$2="Monthly",(MONTH(AZ2)=12),ROUNDUP(MONTH(AZ2)/3,0)=4)</f>
        <v>0</v>
      </c>
      <c r="BA4" s="11">
        <f>BA3*IF(Misc.!$B$2="Monthly",(MONTH(BA2)=12),ROUNDUP(MONTH(BA2)/3,0)=4)</f>
        <v>0</v>
      </c>
      <c r="BB4" s="11">
        <f>BB3*IF(Misc.!$B$2="Monthly",(MONTH(BB2)=12),ROUNDUP(MONTH(BB2)/3,0)=4)</f>
        <v>0</v>
      </c>
      <c r="BC4" s="11">
        <f>BC3*IF(Misc.!$B$2="Monthly",(MONTH(BC2)=12),ROUNDUP(MONTH(BC2)/3,0)=4)</f>
        <v>0</v>
      </c>
      <c r="BD4" s="11">
        <f>BD3*IF(Misc.!$B$2="Monthly",(MONTH(BD2)=12),ROUNDUP(MONTH(BD2)/3,0)=4)</f>
        <v>2027</v>
      </c>
      <c r="BE4" s="11">
        <f>BE3*IF(Misc.!$B$2="Monthly",(MONTH(BE2)=12),ROUNDUP(MONTH(BE2)/3,0)=4)</f>
        <v>0</v>
      </c>
      <c r="BF4" s="11">
        <f>BF3*IF(Misc.!$B$2="Monthly",(MONTH(BF2)=12),ROUNDUP(MONTH(BF2)/3,0)=4)</f>
        <v>0</v>
      </c>
      <c r="BG4" s="11">
        <f>BG3*IF(Misc.!$B$2="Monthly",(MONTH(BG2)=12),ROUNDUP(MONTH(BG2)/3,0)=4)</f>
        <v>0</v>
      </c>
      <c r="BH4" s="11">
        <f>BH3*IF(Misc.!$B$2="Monthly",(MONTH(BH2)=12),ROUNDUP(MONTH(BH2)/3,0)=4)</f>
        <v>0</v>
      </c>
      <c r="BI4" s="11">
        <f>BI3*IF(Misc.!$B$2="Monthly",(MONTH(BI2)=12),ROUNDUP(MONTH(BI2)/3,0)=4)</f>
        <v>0</v>
      </c>
      <c r="BJ4" s="11">
        <f>BJ3*IF(Misc.!$B$2="Monthly",(MONTH(BJ2)=12),ROUNDUP(MONTH(BJ2)/3,0)=4)</f>
        <v>0</v>
      </c>
      <c r="BK4" s="11">
        <f>BK3*IF(Misc.!$B$2="Monthly",(MONTH(BK2)=12),ROUNDUP(MONTH(BK2)/3,0)=4)</f>
        <v>0</v>
      </c>
      <c r="BL4" s="11">
        <f>BL3*IF(Misc.!$B$2="Monthly",(MONTH(BL2)=12),ROUNDUP(MONTH(BL2)/3,0)=4)</f>
        <v>0</v>
      </c>
      <c r="BM4" s="11">
        <f>BM3*IF(Misc.!$B$2="Monthly",(MONTH(BM2)=12),ROUNDUP(MONTH(BM2)/3,0)=4)</f>
        <v>0</v>
      </c>
      <c r="BN4" s="11">
        <f>BN3*IF(Misc.!$B$2="Monthly",(MONTH(BN2)=12),ROUNDUP(MONTH(BN2)/3,0)=4)</f>
        <v>0</v>
      </c>
      <c r="BO4" s="11">
        <f>BO3*IF(Misc.!$B$2="Monthly",(MONTH(BO2)=12),ROUNDUP(MONTH(BO2)/3,0)=4)</f>
        <v>0</v>
      </c>
      <c r="BP4" s="11">
        <f>BP3*IF(Misc.!$B$2="Monthly",(MONTH(BP2)=12),ROUNDUP(MONTH(BP2)/3,0)=4)</f>
        <v>2028</v>
      </c>
      <c r="BQ4" s="11">
        <f>BQ3*IF(Misc.!$B$2="Monthly",(MONTH(BQ2)=12),ROUNDUP(MONTH(BQ2)/3,0)=4)</f>
        <v>0</v>
      </c>
      <c r="BR4" s="11">
        <f>BR3*IF(Misc.!$B$2="Monthly",(MONTH(BR2)=12),ROUNDUP(MONTH(BR2)/3,0)=4)</f>
        <v>0</v>
      </c>
      <c r="BS4" s="11">
        <f>BS3*IF(Misc.!$B$2="Monthly",(MONTH(BS2)=12),ROUNDUP(MONTH(BS2)/3,0)=4)</f>
        <v>0</v>
      </c>
      <c r="BT4" s="11">
        <f>BT3*IF(Misc.!$B$2="Monthly",(MONTH(BT2)=12),ROUNDUP(MONTH(BT2)/3,0)=4)</f>
        <v>0</v>
      </c>
      <c r="BU4" s="11">
        <f>BU3*IF(Misc.!$B$2="Monthly",(MONTH(BU2)=12),ROUNDUP(MONTH(BU2)/3,0)=4)</f>
        <v>0</v>
      </c>
      <c r="BV4" s="11">
        <f>BV3*IF(Misc.!$B$2="Monthly",(MONTH(BV2)=12),ROUNDUP(MONTH(BV2)/3,0)=4)</f>
        <v>0</v>
      </c>
      <c r="BW4" s="11">
        <f>BW3*IF(Misc.!$B$2="Monthly",(MONTH(BW2)=12),ROUNDUP(MONTH(BW2)/3,0)=4)</f>
        <v>0</v>
      </c>
      <c r="BX4" s="11">
        <f>BX3*IF(Misc.!$B$2="Monthly",(MONTH(BX2)=12),ROUNDUP(MONTH(BX2)/3,0)=4)</f>
        <v>0</v>
      </c>
      <c r="BY4" s="11">
        <f>BY3*IF(Misc.!$B$2="Monthly",(MONTH(BY2)=12),ROUNDUP(MONTH(BY2)/3,0)=4)</f>
        <v>0</v>
      </c>
      <c r="BZ4" s="11">
        <f>BZ3*IF(Misc.!$B$2="Monthly",(MONTH(BZ2)=12),ROUNDUP(MONTH(BZ2)/3,0)=4)</f>
        <v>0</v>
      </c>
      <c r="CA4" s="11">
        <f>CA3*IF(Misc.!$B$2="Monthly",(MONTH(CA2)=12),ROUNDUP(MONTH(CA2)/3,0)=4)</f>
        <v>0</v>
      </c>
      <c r="CB4" s="11">
        <f>CB3*IF(Misc.!$B$2="Monthly",(MONTH(CB2)=12),ROUNDUP(MONTH(CB2)/3,0)=4)</f>
        <v>2029</v>
      </c>
      <c r="CC4" s="11">
        <f>CC3*IF(Misc.!$B$2="Monthly",(MONTH(CC2)=12),ROUNDUP(MONTH(CC2)/3,0)=4)</f>
        <v>0</v>
      </c>
      <c r="CD4" s="11">
        <f>CD3*IF(Misc.!$B$2="Monthly",(MONTH(CD2)=12),ROUNDUP(MONTH(CD2)/3,0)=4)</f>
        <v>0</v>
      </c>
      <c r="CE4" s="11">
        <f>CE3*IF(Misc.!$B$2="Monthly",(MONTH(CE2)=12),ROUNDUP(MONTH(CE2)/3,0)=4)</f>
        <v>0</v>
      </c>
      <c r="CF4" s="11">
        <f>CF3*IF(Misc.!$B$2="Monthly",(MONTH(CF2)=12),ROUNDUP(MONTH(CF2)/3,0)=4)</f>
        <v>0</v>
      </c>
      <c r="CG4" s="11">
        <f>CG3*IF(Misc.!$B$2="Monthly",(MONTH(CG2)=12),ROUNDUP(MONTH(CG2)/3,0)=4)</f>
        <v>0</v>
      </c>
      <c r="CH4" s="11">
        <f>CH3*IF(Misc.!$B$2="Monthly",(MONTH(CH2)=12),ROUNDUP(MONTH(CH2)/3,0)=4)</f>
        <v>0</v>
      </c>
      <c r="CI4" s="11">
        <f>CI3*IF(Misc.!$B$2="Monthly",(MONTH(CI2)=12),ROUNDUP(MONTH(CI2)/3,0)=4)</f>
        <v>0</v>
      </c>
      <c r="CJ4" s="11">
        <f>CJ3*IF(Misc.!$B$2="Monthly",(MONTH(CJ2)=12),ROUNDUP(MONTH(CJ2)/3,0)=4)</f>
        <v>0</v>
      </c>
      <c r="CK4" s="11">
        <f>CK3*IF(Misc.!$B$2="Monthly",(MONTH(CK2)=12),ROUNDUP(MONTH(CK2)/3,0)=4)</f>
        <v>0</v>
      </c>
      <c r="CL4" s="11">
        <f>CL3*IF(Misc.!$B$2="Monthly",(MONTH(CL2)=12),ROUNDUP(MONTH(CL2)/3,0)=4)</f>
        <v>0</v>
      </c>
      <c r="CM4" s="11">
        <f>CM3*IF(Misc.!$B$2="Monthly",(MONTH(CM2)=12),ROUNDUP(MONTH(CM2)/3,0)=4)</f>
        <v>0</v>
      </c>
      <c r="CN4" s="11">
        <f>CN3*IF(Misc.!$B$2="Monthly",(MONTH(CN2)=12),ROUNDUP(MONTH(CN2)/3,0)=4)</f>
        <v>2030</v>
      </c>
    </row>
    <row r="5" spans="1:93" outlineLevel="1" x14ac:dyDescent="0.25">
      <c r="B5" s="7" t="s">
        <v>3</v>
      </c>
      <c r="I5" s="3"/>
      <c r="J5" s="3"/>
      <c r="R5" s="10"/>
      <c r="S5" s="10"/>
      <c r="T5" s="13" t="str">
        <f t="shared" ref="T5:CE5" si="5">"Q" &amp; ROUNDUP(MONTH(T2)/3, 0) &amp; " " &amp; YEAR(T2)</f>
        <v>Q4 2024</v>
      </c>
      <c r="U5" s="13" t="str">
        <f t="shared" si="5"/>
        <v>Q1 2025</v>
      </c>
      <c r="V5" s="13" t="str">
        <f t="shared" si="5"/>
        <v>Q1 2025</v>
      </c>
      <c r="W5" s="13" t="str">
        <f t="shared" si="5"/>
        <v>Q1 2025</v>
      </c>
      <c r="X5" s="13" t="str">
        <f t="shared" si="5"/>
        <v>Q2 2025</v>
      </c>
      <c r="Y5" s="13" t="str">
        <f t="shared" si="5"/>
        <v>Q2 2025</v>
      </c>
      <c r="Z5" s="13" t="str">
        <f t="shared" si="5"/>
        <v>Q2 2025</v>
      </c>
      <c r="AA5" s="13" t="str">
        <f t="shared" si="5"/>
        <v>Q3 2025</v>
      </c>
      <c r="AB5" s="13" t="str">
        <f t="shared" si="5"/>
        <v>Q3 2025</v>
      </c>
      <c r="AC5" s="13" t="str">
        <f t="shared" si="5"/>
        <v>Q3 2025</v>
      </c>
      <c r="AD5" s="13" t="str">
        <f t="shared" si="5"/>
        <v>Q4 2025</v>
      </c>
      <c r="AE5" s="13" t="str">
        <f t="shared" si="5"/>
        <v>Q4 2025</v>
      </c>
      <c r="AF5" s="13" t="str">
        <f t="shared" si="5"/>
        <v>Q4 2025</v>
      </c>
      <c r="AG5" s="13" t="str">
        <f t="shared" si="5"/>
        <v>Q1 2026</v>
      </c>
      <c r="AH5" s="13" t="str">
        <f t="shared" si="5"/>
        <v>Q1 2026</v>
      </c>
      <c r="AI5" s="13" t="str">
        <f t="shared" si="5"/>
        <v>Q1 2026</v>
      </c>
      <c r="AJ5" s="13" t="str">
        <f t="shared" si="5"/>
        <v>Q2 2026</v>
      </c>
      <c r="AK5" s="13" t="str">
        <f t="shared" si="5"/>
        <v>Q2 2026</v>
      </c>
      <c r="AL5" s="13" t="str">
        <f t="shared" si="5"/>
        <v>Q2 2026</v>
      </c>
      <c r="AM5" s="13" t="str">
        <f t="shared" si="5"/>
        <v>Q3 2026</v>
      </c>
      <c r="AN5" s="13" t="str">
        <f t="shared" si="5"/>
        <v>Q3 2026</v>
      </c>
      <c r="AO5" s="13" t="str">
        <f t="shared" si="5"/>
        <v>Q3 2026</v>
      </c>
      <c r="AP5" s="13" t="str">
        <f t="shared" si="5"/>
        <v>Q4 2026</v>
      </c>
      <c r="AQ5" s="13" t="str">
        <f t="shared" si="5"/>
        <v>Q4 2026</v>
      </c>
      <c r="AR5" s="13" t="str">
        <f t="shared" si="5"/>
        <v>Q4 2026</v>
      </c>
      <c r="AS5" s="13" t="str">
        <f t="shared" si="5"/>
        <v>Q1 2027</v>
      </c>
      <c r="AT5" s="13" t="str">
        <f t="shared" si="5"/>
        <v>Q1 2027</v>
      </c>
      <c r="AU5" s="13" t="str">
        <f t="shared" si="5"/>
        <v>Q1 2027</v>
      </c>
      <c r="AV5" s="13" t="str">
        <f t="shared" si="5"/>
        <v>Q2 2027</v>
      </c>
      <c r="AW5" s="13" t="str">
        <f t="shared" si="5"/>
        <v>Q2 2027</v>
      </c>
      <c r="AX5" s="13" t="str">
        <f t="shared" si="5"/>
        <v>Q2 2027</v>
      </c>
      <c r="AY5" s="13" t="str">
        <f t="shared" si="5"/>
        <v>Q3 2027</v>
      </c>
      <c r="AZ5" s="13" t="str">
        <f t="shared" si="5"/>
        <v>Q3 2027</v>
      </c>
      <c r="BA5" s="13" t="str">
        <f t="shared" si="5"/>
        <v>Q3 2027</v>
      </c>
      <c r="BB5" s="13" t="str">
        <f t="shared" si="5"/>
        <v>Q4 2027</v>
      </c>
      <c r="BC5" s="13" t="str">
        <f t="shared" si="5"/>
        <v>Q4 2027</v>
      </c>
      <c r="BD5" s="13" t="str">
        <f t="shared" si="5"/>
        <v>Q4 2027</v>
      </c>
      <c r="BE5" s="13" t="str">
        <f t="shared" si="5"/>
        <v>Q1 2028</v>
      </c>
      <c r="BF5" s="13" t="str">
        <f t="shared" si="5"/>
        <v>Q1 2028</v>
      </c>
      <c r="BG5" s="13" t="str">
        <f t="shared" si="5"/>
        <v>Q1 2028</v>
      </c>
      <c r="BH5" s="13" t="str">
        <f t="shared" si="5"/>
        <v>Q2 2028</v>
      </c>
      <c r="BI5" s="13" t="str">
        <f t="shared" si="5"/>
        <v>Q2 2028</v>
      </c>
      <c r="BJ5" s="13" t="str">
        <f t="shared" si="5"/>
        <v>Q2 2028</v>
      </c>
      <c r="BK5" s="13" t="str">
        <f t="shared" si="5"/>
        <v>Q3 2028</v>
      </c>
      <c r="BL5" s="13" t="str">
        <f t="shared" si="5"/>
        <v>Q3 2028</v>
      </c>
      <c r="BM5" s="13" t="str">
        <f t="shared" si="5"/>
        <v>Q3 2028</v>
      </c>
      <c r="BN5" s="13" t="str">
        <f t="shared" si="5"/>
        <v>Q4 2028</v>
      </c>
      <c r="BO5" s="13" t="str">
        <f t="shared" si="5"/>
        <v>Q4 2028</v>
      </c>
      <c r="BP5" s="13" t="str">
        <f t="shared" si="5"/>
        <v>Q4 2028</v>
      </c>
      <c r="BQ5" s="13" t="str">
        <f t="shared" si="5"/>
        <v>Q1 2029</v>
      </c>
      <c r="BR5" s="13" t="str">
        <f t="shared" si="5"/>
        <v>Q1 2029</v>
      </c>
      <c r="BS5" s="13" t="str">
        <f t="shared" si="5"/>
        <v>Q1 2029</v>
      </c>
      <c r="BT5" s="13" t="str">
        <f t="shared" si="5"/>
        <v>Q2 2029</v>
      </c>
      <c r="BU5" s="13" t="str">
        <f t="shared" si="5"/>
        <v>Q2 2029</v>
      </c>
      <c r="BV5" s="13" t="str">
        <f t="shared" si="5"/>
        <v>Q2 2029</v>
      </c>
      <c r="BW5" s="13" t="str">
        <f t="shared" si="5"/>
        <v>Q3 2029</v>
      </c>
      <c r="BX5" s="13" t="str">
        <f t="shared" si="5"/>
        <v>Q3 2029</v>
      </c>
      <c r="BY5" s="13" t="str">
        <f t="shared" si="5"/>
        <v>Q3 2029</v>
      </c>
      <c r="BZ5" s="13" t="str">
        <f t="shared" si="5"/>
        <v>Q4 2029</v>
      </c>
      <c r="CA5" s="13" t="str">
        <f t="shared" si="5"/>
        <v>Q4 2029</v>
      </c>
      <c r="CB5" s="13" t="str">
        <f t="shared" si="5"/>
        <v>Q4 2029</v>
      </c>
      <c r="CC5" s="13" t="str">
        <f t="shared" si="5"/>
        <v>Q1 2030</v>
      </c>
      <c r="CD5" s="13" t="str">
        <f t="shared" si="5"/>
        <v>Q1 2030</v>
      </c>
      <c r="CE5" s="13" t="str">
        <f t="shared" si="5"/>
        <v>Q1 2030</v>
      </c>
      <c r="CF5" s="13" t="str">
        <f t="shared" ref="CF5:CN5" si="6">"Q" &amp; ROUNDUP(MONTH(CF2)/3, 0) &amp; " " &amp; YEAR(CF2)</f>
        <v>Q2 2030</v>
      </c>
      <c r="CG5" s="13" t="str">
        <f t="shared" si="6"/>
        <v>Q2 2030</v>
      </c>
      <c r="CH5" s="13" t="str">
        <f t="shared" si="6"/>
        <v>Q2 2030</v>
      </c>
      <c r="CI5" s="13" t="str">
        <f t="shared" si="6"/>
        <v>Q3 2030</v>
      </c>
      <c r="CJ5" s="13" t="str">
        <f t="shared" si="6"/>
        <v>Q3 2030</v>
      </c>
      <c r="CK5" s="13" t="str">
        <f t="shared" si="6"/>
        <v>Q3 2030</v>
      </c>
      <c r="CL5" s="13" t="str">
        <f t="shared" si="6"/>
        <v>Q4 2030</v>
      </c>
      <c r="CM5" s="13" t="str">
        <f t="shared" si="6"/>
        <v>Q4 2030</v>
      </c>
      <c r="CN5" s="13" t="str">
        <f t="shared" si="6"/>
        <v>Q4 2030</v>
      </c>
    </row>
    <row r="6" spans="1:93" outlineLevel="1" x14ac:dyDescent="0.25">
      <c r="B6" s="7" t="s">
        <v>4</v>
      </c>
      <c r="I6" s="3"/>
      <c r="J6" s="3"/>
      <c r="L6" s="3"/>
      <c r="M6" s="3"/>
      <c r="R6" s="10"/>
      <c r="S6" s="10"/>
      <c r="T6" s="14" t="str">
        <f t="shared" ref="T6:CE6" si="7">IF(OR(MONTH(T2)=3, MONTH(T2)=6, MONTH(T2)=9, MONTH(T2)=12),T5,0)</f>
        <v>Q4 2024</v>
      </c>
      <c r="U6" s="14">
        <f t="shared" si="7"/>
        <v>0</v>
      </c>
      <c r="V6" s="14">
        <f t="shared" si="7"/>
        <v>0</v>
      </c>
      <c r="W6" s="14" t="str">
        <f t="shared" si="7"/>
        <v>Q1 2025</v>
      </c>
      <c r="X6" s="14">
        <f t="shared" si="7"/>
        <v>0</v>
      </c>
      <c r="Y6" s="14">
        <f t="shared" si="7"/>
        <v>0</v>
      </c>
      <c r="Z6" s="14" t="str">
        <f t="shared" si="7"/>
        <v>Q2 2025</v>
      </c>
      <c r="AA6" s="14">
        <f t="shared" si="7"/>
        <v>0</v>
      </c>
      <c r="AB6" s="14">
        <f t="shared" si="7"/>
        <v>0</v>
      </c>
      <c r="AC6" s="14" t="str">
        <f t="shared" si="7"/>
        <v>Q3 2025</v>
      </c>
      <c r="AD6" s="14">
        <f t="shared" si="7"/>
        <v>0</v>
      </c>
      <c r="AE6" s="14">
        <f t="shared" si="7"/>
        <v>0</v>
      </c>
      <c r="AF6" s="14" t="str">
        <f t="shared" si="7"/>
        <v>Q4 2025</v>
      </c>
      <c r="AG6" s="14">
        <f t="shared" si="7"/>
        <v>0</v>
      </c>
      <c r="AH6" s="14">
        <f t="shared" si="7"/>
        <v>0</v>
      </c>
      <c r="AI6" s="14" t="str">
        <f t="shared" si="7"/>
        <v>Q1 2026</v>
      </c>
      <c r="AJ6" s="14">
        <f t="shared" si="7"/>
        <v>0</v>
      </c>
      <c r="AK6" s="14">
        <f t="shared" si="7"/>
        <v>0</v>
      </c>
      <c r="AL6" s="14" t="str">
        <f t="shared" si="7"/>
        <v>Q2 2026</v>
      </c>
      <c r="AM6" s="14">
        <f t="shared" si="7"/>
        <v>0</v>
      </c>
      <c r="AN6" s="14">
        <f t="shared" si="7"/>
        <v>0</v>
      </c>
      <c r="AO6" s="14" t="str">
        <f t="shared" si="7"/>
        <v>Q3 2026</v>
      </c>
      <c r="AP6" s="14">
        <f t="shared" si="7"/>
        <v>0</v>
      </c>
      <c r="AQ6" s="14">
        <f t="shared" si="7"/>
        <v>0</v>
      </c>
      <c r="AR6" s="14" t="str">
        <f t="shared" si="7"/>
        <v>Q4 2026</v>
      </c>
      <c r="AS6" s="14">
        <f t="shared" si="7"/>
        <v>0</v>
      </c>
      <c r="AT6" s="14">
        <f t="shared" si="7"/>
        <v>0</v>
      </c>
      <c r="AU6" s="14" t="str">
        <f t="shared" si="7"/>
        <v>Q1 2027</v>
      </c>
      <c r="AV6" s="14">
        <f t="shared" si="7"/>
        <v>0</v>
      </c>
      <c r="AW6" s="14">
        <f t="shared" si="7"/>
        <v>0</v>
      </c>
      <c r="AX6" s="14" t="str">
        <f t="shared" si="7"/>
        <v>Q2 2027</v>
      </c>
      <c r="AY6" s="14">
        <f t="shared" si="7"/>
        <v>0</v>
      </c>
      <c r="AZ6" s="14">
        <f t="shared" si="7"/>
        <v>0</v>
      </c>
      <c r="BA6" s="14" t="str">
        <f t="shared" si="7"/>
        <v>Q3 2027</v>
      </c>
      <c r="BB6" s="14">
        <f t="shared" si="7"/>
        <v>0</v>
      </c>
      <c r="BC6" s="14">
        <f t="shared" si="7"/>
        <v>0</v>
      </c>
      <c r="BD6" s="14" t="str">
        <f t="shared" si="7"/>
        <v>Q4 2027</v>
      </c>
      <c r="BE6" s="14">
        <f t="shared" si="7"/>
        <v>0</v>
      </c>
      <c r="BF6" s="14">
        <f t="shared" si="7"/>
        <v>0</v>
      </c>
      <c r="BG6" s="14" t="str">
        <f t="shared" si="7"/>
        <v>Q1 2028</v>
      </c>
      <c r="BH6" s="14">
        <f t="shared" si="7"/>
        <v>0</v>
      </c>
      <c r="BI6" s="14">
        <f t="shared" si="7"/>
        <v>0</v>
      </c>
      <c r="BJ6" s="14" t="str">
        <f t="shared" si="7"/>
        <v>Q2 2028</v>
      </c>
      <c r="BK6" s="14">
        <f t="shared" si="7"/>
        <v>0</v>
      </c>
      <c r="BL6" s="14">
        <f t="shared" si="7"/>
        <v>0</v>
      </c>
      <c r="BM6" s="14" t="str">
        <f t="shared" si="7"/>
        <v>Q3 2028</v>
      </c>
      <c r="BN6" s="14">
        <f t="shared" si="7"/>
        <v>0</v>
      </c>
      <c r="BO6" s="14">
        <f t="shared" si="7"/>
        <v>0</v>
      </c>
      <c r="BP6" s="14" t="str">
        <f t="shared" si="7"/>
        <v>Q4 2028</v>
      </c>
      <c r="BQ6" s="14">
        <f t="shared" si="7"/>
        <v>0</v>
      </c>
      <c r="BR6" s="14">
        <f t="shared" si="7"/>
        <v>0</v>
      </c>
      <c r="BS6" s="14" t="str">
        <f t="shared" si="7"/>
        <v>Q1 2029</v>
      </c>
      <c r="BT6" s="14">
        <f t="shared" si="7"/>
        <v>0</v>
      </c>
      <c r="BU6" s="14">
        <f t="shared" si="7"/>
        <v>0</v>
      </c>
      <c r="BV6" s="14" t="str">
        <f t="shared" si="7"/>
        <v>Q2 2029</v>
      </c>
      <c r="BW6" s="14">
        <f t="shared" si="7"/>
        <v>0</v>
      </c>
      <c r="BX6" s="14">
        <f t="shared" si="7"/>
        <v>0</v>
      </c>
      <c r="BY6" s="14" t="str">
        <f t="shared" si="7"/>
        <v>Q3 2029</v>
      </c>
      <c r="BZ6" s="14">
        <f t="shared" si="7"/>
        <v>0</v>
      </c>
      <c r="CA6" s="14">
        <f t="shared" si="7"/>
        <v>0</v>
      </c>
      <c r="CB6" s="14" t="str">
        <f t="shared" si="7"/>
        <v>Q4 2029</v>
      </c>
      <c r="CC6" s="14">
        <f t="shared" si="7"/>
        <v>0</v>
      </c>
      <c r="CD6" s="14">
        <f t="shared" si="7"/>
        <v>0</v>
      </c>
      <c r="CE6" s="14" t="str">
        <f t="shared" si="7"/>
        <v>Q1 2030</v>
      </c>
      <c r="CF6" s="14">
        <f t="shared" ref="CF6:CN6" si="8">IF(OR(MONTH(CF2)=3, MONTH(CF2)=6, MONTH(CF2)=9, MONTH(CF2)=12),CF5,0)</f>
        <v>0</v>
      </c>
      <c r="CG6" s="14">
        <f t="shared" si="8"/>
        <v>0</v>
      </c>
      <c r="CH6" s="14" t="str">
        <f t="shared" si="8"/>
        <v>Q2 2030</v>
      </c>
      <c r="CI6" s="14">
        <f t="shared" si="8"/>
        <v>0</v>
      </c>
      <c r="CJ6" s="14">
        <f t="shared" si="8"/>
        <v>0</v>
      </c>
      <c r="CK6" s="14" t="str">
        <f t="shared" si="8"/>
        <v>Q3 2030</v>
      </c>
      <c r="CL6" s="14">
        <f t="shared" si="8"/>
        <v>0</v>
      </c>
      <c r="CM6" s="14">
        <f t="shared" si="8"/>
        <v>0</v>
      </c>
      <c r="CN6" s="14" t="str">
        <f t="shared" si="8"/>
        <v>Q4 2030</v>
      </c>
    </row>
    <row r="7" spans="1:93" outlineLevel="1" x14ac:dyDescent="0.25">
      <c r="B7" s="7" t="s">
        <v>5</v>
      </c>
      <c r="I7" s="3"/>
      <c r="J7" s="3"/>
      <c r="L7" s="3"/>
      <c r="M7" s="3"/>
      <c r="R7" s="10"/>
      <c r="S7" s="10"/>
      <c r="T7" s="14">
        <f>+IF(Misc.!$B2="Monthly",12,4)</f>
        <v>12</v>
      </c>
      <c r="U7" s="14">
        <f>+IF(Misc.!$B2="Monthly",12,4)</f>
        <v>12</v>
      </c>
      <c r="V7" s="14">
        <f>+IF(Misc.!$B2="Monthly",12,4)</f>
        <v>12</v>
      </c>
      <c r="W7" s="14">
        <f>+IF(Misc.!$B2="Monthly",12,4)</f>
        <v>12</v>
      </c>
      <c r="X7" s="14">
        <f>+IF(Misc.!$B2="Monthly",12,4)</f>
        <v>12</v>
      </c>
      <c r="Y7" s="14">
        <f>+IF(Misc.!$B2="Monthly",12,4)</f>
        <v>12</v>
      </c>
      <c r="Z7" s="14">
        <f>+IF(Misc.!$B2="Monthly",12,4)</f>
        <v>12</v>
      </c>
      <c r="AA7" s="14">
        <f>+IF(Misc.!$B2="Monthly",12,4)</f>
        <v>12</v>
      </c>
      <c r="AB7" s="14">
        <f>+IF(Misc.!$B2="Monthly",12,4)</f>
        <v>12</v>
      </c>
      <c r="AC7" s="14">
        <f>+IF(Misc.!$B2="Monthly",12,4)</f>
        <v>12</v>
      </c>
      <c r="AD7" s="14">
        <f>+IF(Misc.!$B2="Monthly",12,4)</f>
        <v>12</v>
      </c>
      <c r="AE7" s="14">
        <f>+IF(Misc.!$B2="Monthly",12,4)</f>
        <v>12</v>
      </c>
      <c r="AF7" s="14">
        <f>+IF(Misc.!$B2="Monthly",12,4)</f>
        <v>12</v>
      </c>
      <c r="AG7" s="14">
        <f>+IF(Misc.!$B2="Monthly",12,4)</f>
        <v>12</v>
      </c>
      <c r="AH7" s="14">
        <f>+IF(Misc.!$B2="Monthly",12,4)</f>
        <v>12</v>
      </c>
      <c r="AI7" s="14">
        <f>+IF(Misc.!$B2="Monthly",12,4)</f>
        <v>12</v>
      </c>
      <c r="AJ7" s="14">
        <f>+IF(Misc.!$B2="Monthly",12,4)</f>
        <v>12</v>
      </c>
      <c r="AK7" s="14">
        <f>+IF(Misc.!$B2="Monthly",12,4)</f>
        <v>12</v>
      </c>
      <c r="AL7" s="14">
        <f>+IF(Misc.!$B2="Monthly",12,4)</f>
        <v>12</v>
      </c>
      <c r="AM7" s="14">
        <f>+IF(Misc.!$B2="Monthly",12,4)</f>
        <v>12</v>
      </c>
      <c r="AN7" s="14">
        <f>+IF(Misc.!$B2="Monthly",12,4)</f>
        <v>12</v>
      </c>
      <c r="AO7" s="14">
        <f>+IF(Misc.!$B2="Monthly",12,4)</f>
        <v>12</v>
      </c>
      <c r="AP7" s="14">
        <f>+IF(Misc.!$B2="Monthly",12,4)</f>
        <v>12</v>
      </c>
      <c r="AQ7" s="14">
        <f>+IF(Misc.!$B2="Monthly",12,4)</f>
        <v>12</v>
      </c>
      <c r="AR7" s="14">
        <f>+IF(Misc.!$B2="Monthly",12,4)</f>
        <v>12</v>
      </c>
      <c r="AS7" s="14">
        <f>+IF(Misc.!$B2="Monthly",12,4)</f>
        <v>12</v>
      </c>
      <c r="AT7" s="14">
        <f>+IF(Misc.!$B2="Monthly",12,4)</f>
        <v>12</v>
      </c>
      <c r="AU7" s="14">
        <f>+IF(Misc.!$B2="Monthly",12,4)</f>
        <v>12</v>
      </c>
      <c r="AV7" s="14">
        <f>+IF(Misc.!$B2="Monthly",12,4)</f>
        <v>12</v>
      </c>
      <c r="AW7" s="14">
        <f>+IF(Misc.!$B2="Monthly",12,4)</f>
        <v>12</v>
      </c>
      <c r="AX7" s="14">
        <f>+IF(Misc.!$B2="Monthly",12,4)</f>
        <v>12</v>
      </c>
      <c r="AY7" s="14">
        <f>+IF(Misc.!$B2="Monthly",12,4)</f>
        <v>12</v>
      </c>
      <c r="AZ7" s="14">
        <f>+IF(Misc.!$B2="Monthly",12,4)</f>
        <v>12</v>
      </c>
      <c r="BA7" s="14">
        <f>+IF(Misc.!$B2="Monthly",12,4)</f>
        <v>12</v>
      </c>
      <c r="BB7" s="14">
        <f>+IF(Misc.!$B2="Monthly",12,4)</f>
        <v>12</v>
      </c>
      <c r="BC7" s="14">
        <f>+IF(Misc.!$B2="Monthly",12,4)</f>
        <v>12</v>
      </c>
      <c r="BD7" s="14">
        <f>+IF(Misc.!$B2="Monthly",12,4)</f>
        <v>12</v>
      </c>
      <c r="BE7" s="14">
        <f>+IF(Misc.!$B2="Monthly",12,4)</f>
        <v>12</v>
      </c>
      <c r="BF7" s="14">
        <f>+IF(Misc.!$B2="Monthly",12,4)</f>
        <v>12</v>
      </c>
      <c r="BG7" s="14">
        <f>+IF(Misc.!$B2="Monthly",12,4)</f>
        <v>12</v>
      </c>
      <c r="BH7" s="14">
        <f>+IF(Misc.!$B2="Monthly",12,4)</f>
        <v>12</v>
      </c>
      <c r="BI7" s="14">
        <f>+IF(Misc.!$B2="Monthly",12,4)</f>
        <v>12</v>
      </c>
      <c r="BJ7" s="14">
        <f>+IF(Misc.!$B2="Monthly",12,4)</f>
        <v>12</v>
      </c>
      <c r="BK7" s="14">
        <f>+IF(Misc.!$B2="Monthly",12,4)</f>
        <v>12</v>
      </c>
      <c r="BL7" s="14">
        <f>+IF(Misc.!$B2="Monthly",12,4)</f>
        <v>12</v>
      </c>
      <c r="BM7" s="14">
        <f>+IF(Misc.!$B2="Monthly",12,4)</f>
        <v>12</v>
      </c>
      <c r="BN7" s="14">
        <f>+IF(Misc.!$B2="Monthly",12,4)</f>
        <v>12</v>
      </c>
      <c r="BO7" s="14">
        <f>+IF(Misc.!$B2="Monthly",12,4)</f>
        <v>12</v>
      </c>
      <c r="BP7" s="14">
        <f>+IF(Misc.!$B2="Monthly",12,4)</f>
        <v>12</v>
      </c>
      <c r="BQ7" s="14">
        <f>+IF(Misc.!$B2="Monthly",12,4)</f>
        <v>12</v>
      </c>
      <c r="BR7" s="14">
        <f>+IF(Misc.!$B2="Monthly",12,4)</f>
        <v>12</v>
      </c>
      <c r="BS7" s="14">
        <f>+IF(Misc.!$B2="Monthly",12,4)</f>
        <v>12</v>
      </c>
      <c r="BT7" s="14">
        <f>+IF(Misc.!$B2="Monthly",12,4)</f>
        <v>12</v>
      </c>
      <c r="BU7" s="14">
        <f>+IF(Misc.!$B2="Monthly",12,4)</f>
        <v>12</v>
      </c>
      <c r="BV7" s="14">
        <f>+IF(Misc.!$B2="Monthly",12,4)</f>
        <v>12</v>
      </c>
      <c r="BW7" s="14">
        <f>+IF(Misc.!$B2="Monthly",12,4)</f>
        <v>12</v>
      </c>
      <c r="BX7" s="14">
        <f>+IF(Misc.!$B2="Monthly",12,4)</f>
        <v>12</v>
      </c>
      <c r="BY7" s="14">
        <f>+IF(Misc.!$B2="Monthly",12,4)</f>
        <v>12</v>
      </c>
      <c r="BZ7" s="14">
        <f>+IF(Misc.!$B2="Monthly",12,4)</f>
        <v>12</v>
      </c>
      <c r="CA7" s="14">
        <f>+IF(Misc.!$B2="Monthly",12,4)</f>
        <v>12</v>
      </c>
      <c r="CB7" s="14">
        <f>+IF(Misc.!$B2="Monthly",12,4)</f>
        <v>12</v>
      </c>
      <c r="CC7" s="14">
        <f>+IF(Misc.!$B2="Monthly",12,4)</f>
        <v>12</v>
      </c>
      <c r="CD7" s="14">
        <f>+IF(Misc.!$B2="Monthly",12,4)</f>
        <v>12</v>
      </c>
      <c r="CE7" s="14">
        <f>+IF(Misc.!$B2="Monthly",12,4)</f>
        <v>12</v>
      </c>
      <c r="CF7" s="14">
        <f>+IF(Misc.!$B2="Monthly",12,4)</f>
        <v>12</v>
      </c>
      <c r="CG7" s="14">
        <f>+IF(Misc.!$B2="Monthly",12,4)</f>
        <v>12</v>
      </c>
      <c r="CH7" s="14">
        <f>+IF(Misc.!$B2="Monthly",12,4)</f>
        <v>12</v>
      </c>
      <c r="CI7" s="14">
        <f>+IF(Misc.!$B2="Monthly",12,4)</f>
        <v>12</v>
      </c>
      <c r="CJ7" s="14">
        <f>+IF(Misc.!$B2="Monthly",12,4)</f>
        <v>12</v>
      </c>
      <c r="CK7" s="14">
        <f>+IF(Misc.!$B2="Monthly",12,4)</f>
        <v>12</v>
      </c>
      <c r="CL7" s="14">
        <f>+IF(Misc.!$B2="Monthly",12,4)</f>
        <v>12</v>
      </c>
      <c r="CM7" s="14">
        <f>+IF(Misc.!$B2="Monthly",12,4)</f>
        <v>12</v>
      </c>
      <c r="CN7" s="14">
        <f>+IF(Misc.!$B2="Monthly",12,4)</f>
        <v>12</v>
      </c>
    </row>
    <row r="8" spans="1:93" outlineLevel="1" x14ac:dyDescent="0.25">
      <c r="B8" s="7" t="s">
        <v>6</v>
      </c>
      <c r="I8" s="3"/>
      <c r="J8" s="3"/>
      <c r="L8" s="3"/>
      <c r="M8" s="3"/>
      <c r="R8" s="10"/>
      <c r="S8" s="10"/>
      <c r="T8" s="13">
        <f>+U8-1</f>
        <v>0</v>
      </c>
      <c r="U8" s="15">
        <v>1</v>
      </c>
      <c r="V8" s="13">
        <f>+U8+1</f>
        <v>2</v>
      </c>
      <c r="W8" s="13">
        <f t="shared" ref="W8:CH8" si="9">+V8+1</f>
        <v>3</v>
      </c>
      <c r="X8" s="13">
        <f t="shared" si="9"/>
        <v>4</v>
      </c>
      <c r="Y8" s="13">
        <f t="shared" si="9"/>
        <v>5</v>
      </c>
      <c r="Z8" s="13">
        <f t="shared" si="9"/>
        <v>6</v>
      </c>
      <c r="AA8" s="13">
        <f t="shared" si="9"/>
        <v>7</v>
      </c>
      <c r="AB8" s="13">
        <f t="shared" si="9"/>
        <v>8</v>
      </c>
      <c r="AC8" s="13">
        <f t="shared" si="9"/>
        <v>9</v>
      </c>
      <c r="AD8" s="13">
        <f t="shared" si="9"/>
        <v>10</v>
      </c>
      <c r="AE8" s="13">
        <f t="shared" si="9"/>
        <v>11</v>
      </c>
      <c r="AF8" s="13">
        <f t="shared" si="9"/>
        <v>12</v>
      </c>
      <c r="AG8" s="13">
        <f t="shared" si="9"/>
        <v>13</v>
      </c>
      <c r="AH8" s="13">
        <f t="shared" si="9"/>
        <v>14</v>
      </c>
      <c r="AI8" s="13">
        <f t="shared" si="9"/>
        <v>15</v>
      </c>
      <c r="AJ8" s="13">
        <f t="shared" si="9"/>
        <v>16</v>
      </c>
      <c r="AK8" s="13">
        <f t="shared" si="9"/>
        <v>17</v>
      </c>
      <c r="AL8" s="13">
        <f t="shared" si="9"/>
        <v>18</v>
      </c>
      <c r="AM8" s="13">
        <f t="shared" si="9"/>
        <v>19</v>
      </c>
      <c r="AN8" s="13">
        <f t="shared" si="9"/>
        <v>20</v>
      </c>
      <c r="AO8" s="13">
        <f t="shared" si="9"/>
        <v>21</v>
      </c>
      <c r="AP8" s="13">
        <f t="shared" si="9"/>
        <v>22</v>
      </c>
      <c r="AQ8" s="13">
        <f t="shared" si="9"/>
        <v>23</v>
      </c>
      <c r="AR8" s="13">
        <f t="shared" si="9"/>
        <v>24</v>
      </c>
      <c r="AS8" s="13">
        <f t="shared" si="9"/>
        <v>25</v>
      </c>
      <c r="AT8" s="13">
        <f t="shared" si="9"/>
        <v>26</v>
      </c>
      <c r="AU8" s="13">
        <f t="shared" si="9"/>
        <v>27</v>
      </c>
      <c r="AV8" s="13">
        <f t="shared" si="9"/>
        <v>28</v>
      </c>
      <c r="AW8" s="13">
        <f t="shared" si="9"/>
        <v>29</v>
      </c>
      <c r="AX8" s="13">
        <f t="shared" si="9"/>
        <v>30</v>
      </c>
      <c r="AY8" s="13">
        <f t="shared" si="9"/>
        <v>31</v>
      </c>
      <c r="AZ8" s="13">
        <f t="shared" si="9"/>
        <v>32</v>
      </c>
      <c r="BA8" s="13">
        <f t="shared" si="9"/>
        <v>33</v>
      </c>
      <c r="BB8" s="13">
        <f t="shared" si="9"/>
        <v>34</v>
      </c>
      <c r="BC8" s="13">
        <f t="shared" si="9"/>
        <v>35</v>
      </c>
      <c r="BD8" s="13">
        <f t="shared" si="9"/>
        <v>36</v>
      </c>
      <c r="BE8" s="13">
        <f t="shared" si="9"/>
        <v>37</v>
      </c>
      <c r="BF8" s="13">
        <f t="shared" si="9"/>
        <v>38</v>
      </c>
      <c r="BG8" s="13">
        <f t="shared" si="9"/>
        <v>39</v>
      </c>
      <c r="BH8" s="13">
        <f t="shared" si="9"/>
        <v>40</v>
      </c>
      <c r="BI8" s="13">
        <f t="shared" si="9"/>
        <v>41</v>
      </c>
      <c r="BJ8" s="13">
        <f t="shared" si="9"/>
        <v>42</v>
      </c>
      <c r="BK8" s="13">
        <f t="shared" si="9"/>
        <v>43</v>
      </c>
      <c r="BL8" s="13">
        <f t="shared" si="9"/>
        <v>44</v>
      </c>
      <c r="BM8" s="13">
        <f t="shared" si="9"/>
        <v>45</v>
      </c>
      <c r="BN8" s="13">
        <f t="shared" si="9"/>
        <v>46</v>
      </c>
      <c r="BO8" s="13">
        <f t="shared" si="9"/>
        <v>47</v>
      </c>
      <c r="BP8" s="13">
        <f t="shared" si="9"/>
        <v>48</v>
      </c>
      <c r="BQ8" s="13">
        <f t="shared" si="9"/>
        <v>49</v>
      </c>
      <c r="BR8" s="13">
        <f t="shared" si="9"/>
        <v>50</v>
      </c>
      <c r="BS8" s="13">
        <f t="shared" si="9"/>
        <v>51</v>
      </c>
      <c r="BT8" s="13">
        <f t="shared" si="9"/>
        <v>52</v>
      </c>
      <c r="BU8" s="13">
        <f t="shared" si="9"/>
        <v>53</v>
      </c>
      <c r="BV8" s="13">
        <f t="shared" si="9"/>
        <v>54</v>
      </c>
      <c r="BW8" s="13">
        <f t="shared" si="9"/>
        <v>55</v>
      </c>
      <c r="BX8" s="13">
        <f t="shared" si="9"/>
        <v>56</v>
      </c>
      <c r="BY8" s="13">
        <f t="shared" si="9"/>
        <v>57</v>
      </c>
      <c r="BZ8" s="13">
        <f t="shared" si="9"/>
        <v>58</v>
      </c>
      <c r="CA8" s="13">
        <f t="shared" si="9"/>
        <v>59</v>
      </c>
      <c r="CB8" s="13">
        <f t="shared" si="9"/>
        <v>60</v>
      </c>
      <c r="CC8" s="13">
        <f t="shared" si="9"/>
        <v>61</v>
      </c>
      <c r="CD8" s="13">
        <f t="shared" si="9"/>
        <v>62</v>
      </c>
      <c r="CE8" s="13">
        <f t="shared" si="9"/>
        <v>63</v>
      </c>
      <c r="CF8" s="13">
        <f t="shared" si="9"/>
        <v>64</v>
      </c>
      <c r="CG8" s="13">
        <f t="shared" si="9"/>
        <v>65</v>
      </c>
      <c r="CH8" s="13">
        <f t="shared" si="9"/>
        <v>66</v>
      </c>
      <c r="CI8" s="13">
        <f t="shared" ref="CI8:CN8" si="10">+CH8+1</f>
        <v>67</v>
      </c>
      <c r="CJ8" s="13">
        <f t="shared" si="10"/>
        <v>68</v>
      </c>
      <c r="CK8" s="13">
        <f t="shared" si="10"/>
        <v>69</v>
      </c>
      <c r="CL8" s="13">
        <f t="shared" si="10"/>
        <v>70</v>
      </c>
      <c r="CM8" s="13">
        <f t="shared" si="10"/>
        <v>71</v>
      </c>
      <c r="CN8" s="13">
        <f t="shared" si="10"/>
        <v>72</v>
      </c>
    </row>
    <row r="9" spans="1:93" outlineLevel="1" x14ac:dyDescent="0.25">
      <c r="B9" s="7" t="s">
        <v>7</v>
      </c>
      <c r="I9" s="3"/>
      <c r="J9" s="3"/>
      <c r="L9" s="3"/>
      <c r="M9" s="3"/>
      <c r="R9" s="10"/>
      <c r="S9" s="10"/>
      <c r="T9" s="13"/>
      <c r="U9" s="13">
        <f>+ROUNDUP(U8/12,0)</f>
        <v>1</v>
      </c>
      <c r="V9" s="13">
        <f t="shared" ref="V9:CG9" si="11">+ROUNDUP(V8/12,0)</f>
        <v>1</v>
      </c>
      <c r="W9" s="13">
        <f t="shared" si="11"/>
        <v>1</v>
      </c>
      <c r="X9" s="13">
        <f t="shared" si="11"/>
        <v>1</v>
      </c>
      <c r="Y9" s="13">
        <f t="shared" si="11"/>
        <v>1</v>
      </c>
      <c r="Z9" s="13">
        <f t="shared" si="11"/>
        <v>1</v>
      </c>
      <c r="AA9" s="13">
        <f t="shared" si="11"/>
        <v>1</v>
      </c>
      <c r="AB9" s="13">
        <f t="shared" si="11"/>
        <v>1</v>
      </c>
      <c r="AC9" s="13">
        <f t="shared" si="11"/>
        <v>1</v>
      </c>
      <c r="AD9" s="13">
        <f t="shared" si="11"/>
        <v>1</v>
      </c>
      <c r="AE9" s="13">
        <f t="shared" si="11"/>
        <v>1</v>
      </c>
      <c r="AF9" s="13">
        <f t="shared" si="11"/>
        <v>1</v>
      </c>
      <c r="AG9" s="13">
        <f t="shared" si="11"/>
        <v>2</v>
      </c>
      <c r="AH9" s="13">
        <f t="shared" si="11"/>
        <v>2</v>
      </c>
      <c r="AI9" s="13">
        <f t="shared" si="11"/>
        <v>2</v>
      </c>
      <c r="AJ9" s="13">
        <f t="shared" si="11"/>
        <v>2</v>
      </c>
      <c r="AK9" s="13">
        <f t="shared" si="11"/>
        <v>2</v>
      </c>
      <c r="AL9" s="13">
        <f t="shared" si="11"/>
        <v>2</v>
      </c>
      <c r="AM9" s="13">
        <f t="shared" si="11"/>
        <v>2</v>
      </c>
      <c r="AN9" s="13">
        <f t="shared" si="11"/>
        <v>2</v>
      </c>
      <c r="AO9" s="13">
        <f t="shared" si="11"/>
        <v>2</v>
      </c>
      <c r="AP9" s="13">
        <f t="shared" si="11"/>
        <v>2</v>
      </c>
      <c r="AQ9" s="13">
        <f t="shared" si="11"/>
        <v>2</v>
      </c>
      <c r="AR9" s="13">
        <f t="shared" si="11"/>
        <v>2</v>
      </c>
      <c r="AS9" s="13">
        <f t="shared" si="11"/>
        <v>3</v>
      </c>
      <c r="AT9" s="13">
        <f t="shared" si="11"/>
        <v>3</v>
      </c>
      <c r="AU9" s="13">
        <f t="shared" si="11"/>
        <v>3</v>
      </c>
      <c r="AV9" s="13">
        <f t="shared" si="11"/>
        <v>3</v>
      </c>
      <c r="AW9" s="13">
        <f t="shared" si="11"/>
        <v>3</v>
      </c>
      <c r="AX9" s="13">
        <f t="shared" si="11"/>
        <v>3</v>
      </c>
      <c r="AY9" s="13">
        <f t="shared" si="11"/>
        <v>3</v>
      </c>
      <c r="AZ9" s="13">
        <f t="shared" si="11"/>
        <v>3</v>
      </c>
      <c r="BA9" s="13">
        <f t="shared" si="11"/>
        <v>3</v>
      </c>
      <c r="BB9" s="13">
        <f t="shared" si="11"/>
        <v>3</v>
      </c>
      <c r="BC9" s="13">
        <f t="shared" si="11"/>
        <v>3</v>
      </c>
      <c r="BD9" s="13">
        <f t="shared" si="11"/>
        <v>3</v>
      </c>
      <c r="BE9" s="13">
        <f t="shared" si="11"/>
        <v>4</v>
      </c>
      <c r="BF9" s="13">
        <f t="shared" si="11"/>
        <v>4</v>
      </c>
      <c r="BG9" s="13">
        <f t="shared" si="11"/>
        <v>4</v>
      </c>
      <c r="BH9" s="13">
        <f t="shared" si="11"/>
        <v>4</v>
      </c>
      <c r="BI9" s="13">
        <f t="shared" si="11"/>
        <v>4</v>
      </c>
      <c r="BJ9" s="13">
        <f t="shared" si="11"/>
        <v>4</v>
      </c>
      <c r="BK9" s="13">
        <f t="shared" si="11"/>
        <v>4</v>
      </c>
      <c r="BL9" s="13">
        <f t="shared" si="11"/>
        <v>4</v>
      </c>
      <c r="BM9" s="13">
        <f t="shared" si="11"/>
        <v>4</v>
      </c>
      <c r="BN9" s="13">
        <f t="shared" si="11"/>
        <v>4</v>
      </c>
      <c r="BO9" s="13">
        <f t="shared" si="11"/>
        <v>4</v>
      </c>
      <c r="BP9" s="13">
        <f t="shared" si="11"/>
        <v>4</v>
      </c>
      <c r="BQ9" s="13">
        <f t="shared" si="11"/>
        <v>5</v>
      </c>
      <c r="BR9" s="13">
        <f t="shared" si="11"/>
        <v>5</v>
      </c>
      <c r="BS9" s="13">
        <f t="shared" si="11"/>
        <v>5</v>
      </c>
      <c r="BT9" s="13">
        <f t="shared" si="11"/>
        <v>5</v>
      </c>
      <c r="BU9" s="13">
        <f t="shared" si="11"/>
        <v>5</v>
      </c>
      <c r="BV9" s="13">
        <f t="shared" si="11"/>
        <v>5</v>
      </c>
      <c r="BW9" s="13">
        <f t="shared" si="11"/>
        <v>5</v>
      </c>
      <c r="BX9" s="13">
        <f t="shared" si="11"/>
        <v>5</v>
      </c>
      <c r="BY9" s="13">
        <f t="shared" si="11"/>
        <v>5</v>
      </c>
      <c r="BZ9" s="13">
        <f t="shared" si="11"/>
        <v>5</v>
      </c>
      <c r="CA9" s="13">
        <f t="shared" si="11"/>
        <v>5</v>
      </c>
      <c r="CB9" s="13">
        <f t="shared" si="11"/>
        <v>5</v>
      </c>
      <c r="CC9" s="13">
        <f t="shared" si="11"/>
        <v>6</v>
      </c>
      <c r="CD9" s="13">
        <f t="shared" si="11"/>
        <v>6</v>
      </c>
      <c r="CE9" s="13">
        <f t="shared" si="11"/>
        <v>6</v>
      </c>
      <c r="CF9" s="13">
        <f t="shared" si="11"/>
        <v>6</v>
      </c>
      <c r="CG9" s="13">
        <f t="shared" si="11"/>
        <v>6</v>
      </c>
      <c r="CH9" s="13">
        <f t="shared" ref="CH9:CN9" si="12">+ROUNDUP(CH8/12,0)</f>
        <v>6</v>
      </c>
      <c r="CI9" s="13">
        <f t="shared" si="12"/>
        <v>6</v>
      </c>
      <c r="CJ9" s="13">
        <f t="shared" si="12"/>
        <v>6</v>
      </c>
      <c r="CK9" s="13">
        <f t="shared" si="12"/>
        <v>6</v>
      </c>
      <c r="CL9" s="13">
        <f t="shared" si="12"/>
        <v>6</v>
      </c>
      <c r="CM9" s="13">
        <f t="shared" si="12"/>
        <v>6</v>
      </c>
      <c r="CN9" s="13">
        <f t="shared" si="12"/>
        <v>6</v>
      </c>
    </row>
    <row r="10" spans="1:93" outlineLevel="1" x14ac:dyDescent="0.25">
      <c r="B10" s="7" t="s">
        <v>8</v>
      </c>
      <c r="I10" s="3"/>
      <c r="J10" s="3" t="s">
        <v>9</v>
      </c>
      <c r="K10" s="16" t="s">
        <v>10</v>
      </c>
      <c r="L10" s="16" t="s">
        <v>10</v>
      </c>
      <c r="M10" s="16" t="s">
        <v>10</v>
      </c>
      <c r="N10" s="16" t="s">
        <v>10</v>
      </c>
      <c r="O10" s="16" t="s">
        <v>10</v>
      </c>
      <c r="P10" s="16" t="s">
        <v>10</v>
      </c>
      <c r="Q10" s="16"/>
      <c r="R10" s="10"/>
      <c r="S10" s="10"/>
      <c r="T10" s="17" t="s">
        <v>9</v>
      </c>
      <c r="U10" s="17" t="s">
        <v>10</v>
      </c>
      <c r="V10" s="17" t="s">
        <v>10</v>
      </c>
      <c r="W10" s="17" t="s">
        <v>10</v>
      </c>
      <c r="X10" s="17" t="s">
        <v>10</v>
      </c>
      <c r="Y10" s="17" t="s">
        <v>10</v>
      </c>
      <c r="Z10" s="17" t="s">
        <v>10</v>
      </c>
      <c r="AA10" s="17" t="s">
        <v>10</v>
      </c>
      <c r="AB10" s="17" t="s">
        <v>10</v>
      </c>
      <c r="AC10" s="17" t="s">
        <v>10</v>
      </c>
      <c r="AD10" s="17" t="s">
        <v>10</v>
      </c>
      <c r="AE10" s="17" t="s">
        <v>10</v>
      </c>
      <c r="AF10" s="17" t="s">
        <v>10</v>
      </c>
      <c r="AG10" s="17" t="s">
        <v>10</v>
      </c>
      <c r="AH10" s="17" t="s">
        <v>10</v>
      </c>
      <c r="AI10" s="17" t="s">
        <v>10</v>
      </c>
      <c r="AJ10" s="17" t="s">
        <v>10</v>
      </c>
      <c r="AK10" s="17" t="s">
        <v>10</v>
      </c>
      <c r="AL10" s="17" t="s">
        <v>10</v>
      </c>
      <c r="AM10" s="17" t="s">
        <v>10</v>
      </c>
      <c r="AN10" s="17" t="s">
        <v>10</v>
      </c>
      <c r="AO10" s="17" t="s">
        <v>10</v>
      </c>
      <c r="AP10" s="17" t="s">
        <v>10</v>
      </c>
      <c r="AQ10" s="17" t="s">
        <v>10</v>
      </c>
      <c r="AR10" s="17" t="s">
        <v>10</v>
      </c>
      <c r="AS10" s="17" t="s">
        <v>10</v>
      </c>
      <c r="AT10" s="17" t="s">
        <v>10</v>
      </c>
      <c r="AU10" s="17" t="s">
        <v>10</v>
      </c>
      <c r="AV10" s="17" t="s">
        <v>10</v>
      </c>
      <c r="AW10" s="17" t="s">
        <v>10</v>
      </c>
      <c r="AX10" s="17" t="s">
        <v>10</v>
      </c>
      <c r="AY10" s="17" t="s">
        <v>10</v>
      </c>
      <c r="AZ10" s="17" t="s">
        <v>10</v>
      </c>
      <c r="BA10" s="17" t="s">
        <v>10</v>
      </c>
      <c r="BB10" s="17" t="s">
        <v>10</v>
      </c>
      <c r="BC10" s="17" t="s">
        <v>10</v>
      </c>
      <c r="BD10" s="17" t="s">
        <v>10</v>
      </c>
      <c r="BE10" s="17" t="s">
        <v>10</v>
      </c>
      <c r="BF10" s="17" t="s">
        <v>10</v>
      </c>
      <c r="BG10" s="17" t="s">
        <v>10</v>
      </c>
      <c r="BH10" s="17" t="s">
        <v>10</v>
      </c>
      <c r="BI10" s="17" t="s">
        <v>10</v>
      </c>
      <c r="BJ10" s="17" t="s">
        <v>10</v>
      </c>
      <c r="BK10" s="17" t="s">
        <v>10</v>
      </c>
      <c r="BL10" s="17" t="s">
        <v>10</v>
      </c>
      <c r="BM10" s="17" t="s">
        <v>10</v>
      </c>
      <c r="BN10" s="17" t="s">
        <v>10</v>
      </c>
      <c r="BO10" s="17" t="s">
        <v>10</v>
      </c>
      <c r="BP10" s="17" t="s">
        <v>10</v>
      </c>
      <c r="BQ10" s="17" t="s">
        <v>10</v>
      </c>
      <c r="BR10" s="17" t="s">
        <v>10</v>
      </c>
      <c r="BS10" s="17" t="s">
        <v>10</v>
      </c>
      <c r="BT10" s="17" t="s">
        <v>10</v>
      </c>
      <c r="BU10" s="17" t="s">
        <v>10</v>
      </c>
      <c r="BV10" s="17" t="s">
        <v>10</v>
      </c>
      <c r="BW10" s="17" t="s">
        <v>10</v>
      </c>
      <c r="BX10" s="17" t="s">
        <v>10</v>
      </c>
      <c r="BY10" s="17" t="s">
        <v>10</v>
      </c>
      <c r="BZ10" s="17" t="s">
        <v>10</v>
      </c>
      <c r="CA10" s="17" t="s">
        <v>10</v>
      </c>
      <c r="CB10" s="17" t="s">
        <v>10</v>
      </c>
      <c r="CC10" s="17" t="s">
        <v>10</v>
      </c>
      <c r="CD10" s="17" t="s">
        <v>10</v>
      </c>
      <c r="CE10" s="17" t="s">
        <v>10</v>
      </c>
      <c r="CF10" s="17" t="s">
        <v>10</v>
      </c>
      <c r="CG10" s="17" t="s">
        <v>10</v>
      </c>
      <c r="CH10" s="17" t="s">
        <v>10</v>
      </c>
      <c r="CI10" s="17" t="s">
        <v>10</v>
      </c>
      <c r="CJ10" s="17" t="s">
        <v>10</v>
      </c>
      <c r="CK10" s="17" t="s">
        <v>10</v>
      </c>
      <c r="CL10" s="17" t="s">
        <v>10</v>
      </c>
      <c r="CM10" s="17" t="s">
        <v>10</v>
      </c>
      <c r="CN10" s="17" t="s">
        <v>10</v>
      </c>
    </row>
    <row r="11" spans="1:93" x14ac:dyDescent="0.25">
      <c r="B11" s="7"/>
      <c r="I11" s="3"/>
      <c r="J11" s="16"/>
      <c r="K11" s="16"/>
      <c r="L11" s="16"/>
      <c r="M11" s="16"/>
      <c r="N11" s="16"/>
      <c r="O11" s="16"/>
      <c r="P11" s="16"/>
      <c r="Q11" s="16"/>
      <c r="R11" s="10"/>
      <c r="S11" s="10"/>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row>
    <row r="12" spans="1:93" collapsed="1" x14ac:dyDescent="0.25">
      <c r="B12" s="18" t="s">
        <v>11</v>
      </c>
      <c r="C12" s="19"/>
      <c r="D12" s="19"/>
      <c r="E12" s="19"/>
      <c r="F12" s="19"/>
      <c r="G12" s="19"/>
      <c r="H12" s="19"/>
      <c r="I12" s="19"/>
      <c r="J12" s="19"/>
      <c r="K12" s="20"/>
      <c r="L12" s="20"/>
      <c r="M12" s="20"/>
      <c r="N12" s="20"/>
      <c r="O12" s="20"/>
      <c r="P12" s="21"/>
      <c r="Q12" s="22"/>
      <c r="S12" s="23"/>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5"/>
    </row>
    <row r="13" spans="1:93" s="26" customFormat="1" x14ac:dyDescent="0.25">
      <c r="A13" s="10"/>
      <c r="B13" s="7" t="s">
        <v>11</v>
      </c>
      <c r="C13" s="10"/>
      <c r="D13" s="10"/>
      <c r="E13" s="10"/>
      <c r="F13" s="10"/>
      <c r="G13" s="10"/>
      <c r="H13" s="10"/>
      <c r="I13" s="10"/>
    </row>
    <row r="14" spans="1:93" s="26" customFormat="1" ht="15.75" customHeight="1" x14ac:dyDescent="0.25">
      <c r="A14" s="10"/>
      <c r="B14" s="7"/>
      <c r="C14" s="10"/>
      <c r="D14" s="10"/>
      <c r="E14" s="10"/>
      <c r="F14" s="10"/>
      <c r="G14" s="10"/>
      <c r="H14" s="10"/>
      <c r="I14" s="10" t="s">
        <v>12</v>
      </c>
    </row>
    <row r="15" spans="1:93" collapsed="1" x14ac:dyDescent="0.25">
      <c r="B15" s="18" t="s">
        <v>13</v>
      </c>
      <c r="C15" s="19"/>
      <c r="D15" s="19"/>
      <c r="E15" s="19"/>
      <c r="F15" s="19"/>
      <c r="G15" s="19"/>
      <c r="H15" s="19"/>
      <c r="I15" s="19"/>
      <c r="J15" s="19"/>
      <c r="K15" s="20"/>
      <c r="L15" s="20"/>
      <c r="M15" s="20"/>
      <c r="N15" s="20"/>
      <c r="O15" s="20"/>
      <c r="P15" s="21"/>
      <c r="Q15" s="22"/>
      <c r="S15" s="23"/>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5"/>
    </row>
    <row r="16" spans="1:93" x14ac:dyDescent="0.25">
      <c r="B16" s="7" t="s">
        <v>14</v>
      </c>
      <c r="J16" s="3"/>
      <c r="K16" s="27"/>
      <c r="L16" s="27"/>
      <c r="M16" s="27"/>
      <c r="N16" s="27"/>
      <c r="O16" s="27"/>
      <c r="P16" s="27"/>
      <c r="Q16" s="27"/>
      <c r="R16" s="27"/>
      <c r="S16" s="27"/>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2:92" x14ac:dyDescent="0.25">
      <c r="B17" s="28" t="s">
        <v>15</v>
      </c>
      <c r="I17" t="s">
        <v>16</v>
      </c>
      <c r="J17" s="29">
        <f t="shared" ref="J17:P17" ca="1" si="13">SUMIF($3:$3, INDIRECT(ADDRESS(ROW($A$2),COLUMN(),2)), INDIRECT(ROW() &amp; ":" &amp; ROW()))</f>
        <v>0</v>
      </c>
      <c r="K17" s="29">
        <f t="shared" ca="1" si="13"/>
        <v>0</v>
      </c>
      <c r="L17" s="29">
        <f t="shared" ca="1" si="13"/>
        <v>0</v>
      </c>
      <c r="M17" s="29">
        <f t="shared" ca="1" si="13"/>
        <v>0</v>
      </c>
      <c r="N17" s="29">
        <f t="shared" ca="1" si="13"/>
        <v>0</v>
      </c>
      <c r="O17" s="29">
        <f t="shared" ca="1" si="13"/>
        <v>0</v>
      </c>
      <c r="P17" s="29">
        <f t="shared" ca="1" si="13"/>
        <v>0</v>
      </c>
      <c r="Q17" s="30"/>
      <c r="R17" s="31"/>
      <c r="S17" s="31"/>
      <c r="T17" s="32">
        <f ca="1">SUM(T16:OFFSET(T17,-1,0))</f>
        <v>0</v>
      </c>
      <c r="U17" s="32">
        <f ca="1">SUM(U16:OFFSET(U17,-1,0))</f>
        <v>0</v>
      </c>
      <c r="V17" s="32">
        <f ca="1">SUM(V16:OFFSET(V17,-1,0))</f>
        <v>0</v>
      </c>
      <c r="W17" s="32">
        <f ca="1">SUM(W16:OFFSET(W17,-1,0))</f>
        <v>0</v>
      </c>
      <c r="X17" s="32">
        <f ca="1">SUM(X16:OFFSET(X17,-1,0))</f>
        <v>0</v>
      </c>
      <c r="Y17" s="32">
        <f ca="1">SUM(Y16:OFFSET(Y17,-1,0))</f>
        <v>0</v>
      </c>
      <c r="Z17" s="32">
        <f ca="1">SUM(Z16:OFFSET(Z17,-1,0))</f>
        <v>0</v>
      </c>
      <c r="AA17" s="32">
        <f ca="1">SUM(AA16:OFFSET(AA17,-1,0))</f>
        <v>0</v>
      </c>
      <c r="AB17" s="32">
        <f ca="1">SUM(AB16:OFFSET(AB17,-1,0))</f>
        <v>0</v>
      </c>
      <c r="AC17" s="32">
        <f ca="1">SUM(AC16:OFFSET(AC17,-1,0))</f>
        <v>0</v>
      </c>
      <c r="AD17" s="32">
        <f ca="1">SUM(AD16:OFFSET(AD17,-1,0))</f>
        <v>0</v>
      </c>
      <c r="AE17" s="32">
        <f ca="1">SUM(AE16:OFFSET(AE17,-1,0))</f>
        <v>0</v>
      </c>
      <c r="AF17" s="32">
        <f ca="1">SUM(AF16:OFFSET(AF17,-1,0))</f>
        <v>0</v>
      </c>
      <c r="AG17" s="32">
        <f ca="1">SUM(AG16:OFFSET(AG17,-1,0))</f>
        <v>0</v>
      </c>
      <c r="AH17" s="32">
        <f ca="1">SUM(AH16:OFFSET(AH17,-1,0))</f>
        <v>0</v>
      </c>
      <c r="AI17" s="32">
        <f ca="1">SUM(AI16:OFFSET(AI17,-1,0))</f>
        <v>0</v>
      </c>
      <c r="AJ17" s="32">
        <f ca="1">SUM(AJ16:OFFSET(AJ17,-1,0))</f>
        <v>0</v>
      </c>
      <c r="AK17" s="32">
        <f ca="1">SUM(AK16:OFFSET(AK17,-1,0))</f>
        <v>0</v>
      </c>
      <c r="AL17" s="32">
        <f ca="1">SUM(AL16:OFFSET(AL17,-1,0))</f>
        <v>0</v>
      </c>
      <c r="AM17" s="32">
        <f ca="1">SUM(AM16:OFFSET(AM17,-1,0))</f>
        <v>0</v>
      </c>
      <c r="AN17" s="32">
        <f ca="1">SUM(AN16:OFFSET(AN17,-1,0))</f>
        <v>0</v>
      </c>
      <c r="AO17" s="32">
        <f ca="1">SUM(AO16:OFFSET(AO17,-1,0))</f>
        <v>0</v>
      </c>
      <c r="AP17" s="32">
        <f ca="1">SUM(AP16:OFFSET(AP17,-1,0))</f>
        <v>0</v>
      </c>
      <c r="AQ17" s="32">
        <f ca="1">SUM(AQ16:OFFSET(AQ17,-1,0))</f>
        <v>0</v>
      </c>
      <c r="AR17" s="32">
        <f ca="1">SUM(AR16:OFFSET(AR17,-1,0))</f>
        <v>0</v>
      </c>
      <c r="AS17" s="32">
        <f ca="1">SUM(AS16:OFFSET(AS17,-1,0))</f>
        <v>0</v>
      </c>
      <c r="AT17" s="32">
        <f ca="1">SUM(AT16:OFFSET(AT17,-1,0))</f>
        <v>0</v>
      </c>
      <c r="AU17" s="32">
        <f ca="1">SUM(AU16:OFFSET(AU17,-1,0))</f>
        <v>0</v>
      </c>
      <c r="AV17" s="32">
        <f ca="1">SUM(AV16:OFFSET(AV17,-1,0))</f>
        <v>0</v>
      </c>
      <c r="AW17" s="32">
        <f ca="1">SUM(AW16:OFFSET(AW17,-1,0))</f>
        <v>0</v>
      </c>
      <c r="AX17" s="32">
        <f ca="1">SUM(AX16:OFFSET(AX17,-1,0))</f>
        <v>0</v>
      </c>
      <c r="AY17" s="32">
        <f ca="1">SUM(AY16:OFFSET(AY17,-1,0))</f>
        <v>0</v>
      </c>
      <c r="AZ17" s="32">
        <f ca="1">SUM(AZ16:OFFSET(AZ17,-1,0))</f>
        <v>0</v>
      </c>
      <c r="BA17" s="32">
        <f ca="1">SUM(BA16:OFFSET(BA17,-1,0))</f>
        <v>0</v>
      </c>
      <c r="BB17" s="32">
        <f ca="1">SUM(BB16:OFFSET(BB17,-1,0))</f>
        <v>0</v>
      </c>
      <c r="BC17" s="32">
        <f ca="1">SUM(BC16:OFFSET(BC17,-1,0))</f>
        <v>0</v>
      </c>
      <c r="BD17" s="32">
        <f ca="1">SUM(BD16:OFFSET(BD17,-1,0))</f>
        <v>0</v>
      </c>
      <c r="BE17" s="32">
        <f ca="1">SUM(BE16:OFFSET(BE17,-1,0))</f>
        <v>0</v>
      </c>
      <c r="BF17" s="32">
        <f ca="1">SUM(BF16:OFFSET(BF17,-1,0))</f>
        <v>0</v>
      </c>
      <c r="BG17" s="32">
        <f ca="1">SUM(BG16:OFFSET(BG17,-1,0))</f>
        <v>0</v>
      </c>
      <c r="BH17" s="32">
        <f ca="1">SUM(BH16:OFFSET(BH17,-1,0))</f>
        <v>0</v>
      </c>
      <c r="BI17" s="32">
        <f ca="1">SUM(BI16:OFFSET(BI17,-1,0))</f>
        <v>0</v>
      </c>
      <c r="BJ17" s="32">
        <f ca="1">SUM(BJ16:OFFSET(BJ17,-1,0))</f>
        <v>0</v>
      </c>
      <c r="BK17" s="32">
        <f ca="1">SUM(BK16:OFFSET(BK17,-1,0))</f>
        <v>0</v>
      </c>
      <c r="BL17" s="32">
        <f ca="1">SUM(BL16:OFFSET(BL17,-1,0))</f>
        <v>0</v>
      </c>
      <c r="BM17" s="32">
        <f ca="1">SUM(BM16:OFFSET(BM17,-1,0))</f>
        <v>0</v>
      </c>
      <c r="BN17" s="32">
        <f ca="1">SUM(BN16:OFFSET(BN17,-1,0))</f>
        <v>0</v>
      </c>
      <c r="BO17" s="32">
        <f ca="1">SUM(BO16:OFFSET(BO17,-1,0))</f>
        <v>0</v>
      </c>
      <c r="BP17" s="32">
        <f ca="1">SUM(BP16:OFFSET(BP17,-1,0))</f>
        <v>0</v>
      </c>
      <c r="BQ17" s="32">
        <f ca="1">SUM(BQ16:OFFSET(BQ17,-1,0))</f>
        <v>0</v>
      </c>
      <c r="BR17" s="32">
        <f ca="1">SUM(BR16:OFFSET(BR17,-1,0))</f>
        <v>0</v>
      </c>
      <c r="BS17" s="32">
        <f ca="1">SUM(BS16:OFFSET(BS17,-1,0))</f>
        <v>0</v>
      </c>
      <c r="BT17" s="32">
        <f ca="1">SUM(BT16:OFFSET(BT17,-1,0))</f>
        <v>0</v>
      </c>
      <c r="BU17" s="32">
        <f ca="1">SUM(BU16:OFFSET(BU17,-1,0))</f>
        <v>0</v>
      </c>
      <c r="BV17" s="32">
        <f ca="1">SUM(BV16:OFFSET(BV17,-1,0))</f>
        <v>0</v>
      </c>
      <c r="BW17" s="32">
        <f ca="1">SUM(BW16:OFFSET(BW17,-1,0))</f>
        <v>0</v>
      </c>
      <c r="BX17" s="32">
        <f ca="1">SUM(BX16:OFFSET(BX17,-1,0))</f>
        <v>0</v>
      </c>
      <c r="BY17" s="32">
        <f ca="1">SUM(BY16:OFFSET(BY17,-1,0))</f>
        <v>0</v>
      </c>
      <c r="BZ17" s="32">
        <f ca="1">SUM(BZ16:OFFSET(BZ17,-1,0))</f>
        <v>0</v>
      </c>
      <c r="CA17" s="32">
        <f ca="1">SUM(CA16:OFFSET(CA17,-1,0))</f>
        <v>0</v>
      </c>
      <c r="CB17" s="32">
        <f ca="1">SUM(CB16:OFFSET(CB17,-1,0))</f>
        <v>0</v>
      </c>
      <c r="CC17" s="32">
        <f ca="1">SUM(CC16:OFFSET(CC17,-1,0))</f>
        <v>0</v>
      </c>
      <c r="CD17" s="32">
        <f ca="1">SUM(CD16:OFFSET(CD17,-1,0))</f>
        <v>0</v>
      </c>
      <c r="CE17" s="32">
        <f ca="1">SUM(CE16:OFFSET(CE17,-1,0))</f>
        <v>0</v>
      </c>
      <c r="CF17" s="32">
        <f ca="1">SUM(CF16:OFFSET(CF17,-1,0))</f>
        <v>0</v>
      </c>
      <c r="CG17" s="32">
        <f ca="1">SUM(CG16:OFFSET(CG17,-1,0))</f>
        <v>0</v>
      </c>
      <c r="CH17" s="32">
        <f ca="1">SUM(CH16:OFFSET(CH17,-1,0))</f>
        <v>0</v>
      </c>
      <c r="CI17" s="32">
        <f ca="1">SUM(CI16:OFFSET(CI17,-1,0))</f>
        <v>0</v>
      </c>
      <c r="CJ17" s="32">
        <f ca="1">SUM(CJ16:OFFSET(CJ17,-1,0))</f>
        <v>0</v>
      </c>
      <c r="CK17" s="32">
        <f ca="1">SUM(CK16:OFFSET(CK17,-1,0))</f>
        <v>0</v>
      </c>
      <c r="CL17" s="32">
        <f ca="1">SUM(CL16:OFFSET(CL17,-1,0))</f>
        <v>0</v>
      </c>
      <c r="CM17" s="32">
        <f ca="1">SUM(CM16:OFFSET(CM17,-1,0))</f>
        <v>0</v>
      </c>
      <c r="CN17" s="32">
        <f ca="1">SUM(CN16:OFFSET(CN17,-1,0))</f>
        <v>0</v>
      </c>
    </row>
    <row r="18" spans="2:92" ht="15" customHeight="1" x14ac:dyDescent="0.25">
      <c r="B18" s="33" t="s">
        <v>17</v>
      </c>
      <c r="J18" s="34">
        <f ca="1">+IFERROR(OFFSET(J18,-1,0)/OFFSET(J18,-1,-1)-1,0)</f>
        <v>0</v>
      </c>
      <c r="K18" s="34">
        <f ca="1">+IFERROR(OFFSET(K18,-1,0)/OFFSET(K18,-1,-1)-1,0)</f>
        <v>0</v>
      </c>
      <c r="L18" s="34">
        <f t="shared" ref="L18:P18" ca="1" si="14">+IFERROR(OFFSET(L18,-1,0)/OFFSET(L18,-1,-1)-1,0)</f>
        <v>0</v>
      </c>
      <c r="M18" s="34">
        <f t="shared" ca="1" si="14"/>
        <v>0</v>
      </c>
      <c r="N18" s="34">
        <f t="shared" ca="1" si="14"/>
        <v>0</v>
      </c>
      <c r="O18" s="34">
        <f t="shared" ca="1" si="14"/>
        <v>0</v>
      </c>
      <c r="P18" s="34">
        <f t="shared" ca="1" si="14"/>
        <v>0</v>
      </c>
      <c r="Q18" s="34"/>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row>
    <row r="19" spans="2:92" ht="15" customHeight="1" x14ac:dyDescent="0.25">
      <c r="B19" s="33"/>
      <c r="J19" s="36"/>
      <c r="K19" s="36"/>
      <c r="L19" s="36"/>
      <c r="M19" s="36"/>
      <c r="N19" s="36"/>
      <c r="O19" s="36"/>
      <c r="P19" s="36"/>
      <c r="Q19" s="36"/>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row>
    <row r="20" spans="2:92" x14ac:dyDescent="0.25">
      <c r="B20" s="7" t="s">
        <v>18</v>
      </c>
      <c r="J20" s="27"/>
      <c r="K20" s="27"/>
      <c r="L20" s="27"/>
      <c r="M20" s="27"/>
      <c r="N20" s="27"/>
      <c r="O20" s="27"/>
      <c r="P20" s="27"/>
      <c r="Q20" s="27"/>
      <c r="R20" s="27"/>
      <c r="S20" s="27"/>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2:92" x14ac:dyDescent="0.25">
      <c r="B21" s="28" t="s">
        <v>19</v>
      </c>
      <c r="I21" t="s">
        <v>20</v>
      </c>
      <c r="J21" s="29">
        <f t="shared" ref="J21:P21" ca="1" si="15">SUMIF($3:$3, INDIRECT(ADDRESS(ROW($A$2),COLUMN(),2)), INDIRECT(ROW() &amp; ":" &amp; ROW()))</f>
        <v>0</v>
      </c>
      <c r="K21" s="29">
        <f t="shared" ca="1" si="15"/>
        <v>0</v>
      </c>
      <c r="L21" s="29">
        <f t="shared" ca="1" si="15"/>
        <v>0</v>
      </c>
      <c r="M21" s="29">
        <f t="shared" ca="1" si="15"/>
        <v>0</v>
      </c>
      <c r="N21" s="29">
        <f t="shared" ca="1" si="15"/>
        <v>0</v>
      </c>
      <c r="O21" s="29">
        <f t="shared" ca="1" si="15"/>
        <v>0</v>
      </c>
      <c r="P21" s="29">
        <f t="shared" ca="1" si="15"/>
        <v>0</v>
      </c>
      <c r="Q21" s="30"/>
      <c r="R21" s="31"/>
      <c r="S21" s="31"/>
      <c r="T21" s="32">
        <f ca="1">SUM(T20:OFFSET(T21,-1,0))</f>
        <v>0</v>
      </c>
      <c r="U21" s="32">
        <f ca="1">SUM(U20:OFFSET(U21,-1,0))</f>
        <v>0</v>
      </c>
      <c r="V21" s="32">
        <f ca="1">SUM(V20:OFFSET(V21,-1,0))</f>
        <v>0</v>
      </c>
      <c r="W21" s="32">
        <f ca="1">SUM(W20:OFFSET(W21,-1,0))</f>
        <v>0</v>
      </c>
      <c r="X21" s="32">
        <f ca="1">SUM(X20:OFFSET(X21,-1,0))</f>
        <v>0</v>
      </c>
      <c r="Y21" s="32">
        <f ca="1">SUM(Y20:OFFSET(Y21,-1,0))</f>
        <v>0</v>
      </c>
      <c r="Z21" s="32">
        <f ca="1">SUM(Z20:OFFSET(Z21,-1,0))</f>
        <v>0</v>
      </c>
      <c r="AA21" s="32">
        <f ca="1">SUM(AA20:OFFSET(AA21,-1,0))</f>
        <v>0</v>
      </c>
      <c r="AB21" s="32">
        <f ca="1">SUM(AB20:OFFSET(AB21,-1,0))</f>
        <v>0</v>
      </c>
      <c r="AC21" s="32">
        <f ca="1">SUM(AC20:OFFSET(AC21,-1,0))</f>
        <v>0</v>
      </c>
      <c r="AD21" s="32">
        <f ca="1">SUM(AD20:OFFSET(AD21,-1,0))</f>
        <v>0</v>
      </c>
      <c r="AE21" s="32">
        <f ca="1">SUM(AE20:OFFSET(AE21,-1,0))</f>
        <v>0</v>
      </c>
      <c r="AF21" s="32">
        <f ca="1">SUM(AF20:OFFSET(AF21,-1,0))</f>
        <v>0</v>
      </c>
      <c r="AG21" s="32">
        <f ca="1">SUM(AG20:OFFSET(AG21,-1,0))</f>
        <v>0</v>
      </c>
      <c r="AH21" s="32">
        <f ca="1">SUM(AH20:OFFSET(AH21,-1,0))</f>
        <v>0</v>
      </c>
      <c r="AI21" s="32">
        <f ca="1">SUM(AI20:OFFSET(AI21,-1,0))</f>
        <v>0</v>
      </c>
      <c r="AJ21" s="32">
        <f ca="1">SUM(AJ20:OFFSET(AJ21,-1,0))</f>
        <v>0</v>
      </c>
      <c r="AK21" s="32">
        <f ca="1">SUM(AK20:OFFSET(AK21,-1,0))</f>
        <v>0</v>
      </c>
      <c r="AL21" s="32">
        <f ca="1">SUM(AL20:OFFSET(AL21,-1,0))</f>
        <v>0</v>
      </c>
      <c r="AM21" s="32">
        <f ca="1">SUM(AM20:OFFSET(AM21,-1,0))</f>
        <v>0</v>
      </c>
      <c r="AN21" s="32">
        <f ca="1">SUM(AN20:OFFSET(AN21,-1,0))</f>
        <v>0</v>
      </c>
      <c r="AO21" s="32">
        <f ca="1">SUM(AO20:OFFSET(AO21,-1,0))</f>
        <v>0</v>
      </c>
      <c r="AP21" s="32">
        <f ca="1">SUM(AP20:OFFSET(AP21,-1,0))</f>
        <v>0</v>
      </c>
      <c r="AQ21" s="32">
        <f ca="1">SUM(AQ20:OFFSET(AQ21,-1,0))</f>
        <v>0</v>
      </c>
      <c r="AR21" s="32">
        <f ca="1">SUM(AR20:OFFSET(AR21,-1,0))</f>
        <v>0</v>
      </c>
      <c r="AS21" s="32">
        <f ca="1">SUM(AS20:OFFSET(AS21,-1,0))</f>
        <v>0</v>
      </c>
      <c r="AT21" s="32">
        <f ca="1">SUM(AT20:OFFSET(AT21,-1,0))</f>
        <v>0</v>
      </c>
      <c r="AU21" s="32">
        <f ca="1">SUM(AU20:OFFSET(AU21,-1,0))</f>
        <v>0</v>
      </c>
      <c r="AV21" s="32">
        <f ca="1">SUM(AV20:OFFSET(AV21,-1,0))</f>
        <v>0</v>
      </c>
      <c r="AW21" s="32">
        <f ca="1">SUM(AW20:OFFSET(AW21,-1,0))</f>
        <v>0</v>
      </c>
      <c r="AX21" s="32">
        <f ca="1">SUM(AX20:OFFSET(AX21,-1,0))</f>
        <v>0</v>
      </c>
      <c r="AY21" s="32">
        <f ca="1">SUM(AY20:OFFSET(AY21,-1,0))</f>
        <v>0</v>
      </c>
      <c r="AZ21" s="32">
        <f ca="1">SUM(AZ20:OFFSET(AZ21,-1,0))</f>
        <v>0</v>
      </c>
      <c r="BA21" s="32">
        <f ca="1">SUM(BA20:OFFSET(BA21,-1,0))</f>
        <v>0</v>
      </c>
      <c r="BB21" s="32">
        <f ca="1">SUM(BB20:OFFSET(BB21,-1,0))</f>
        <v>0</v>
      </c>
      <c r="BC21" s="32">
        <f ca="1">SUM(BC20:OFFSET(BC21,-1,0))</f>
        <v>0</v>
      </c>
      <c r="BD21" s="32">
        <f ca="1">SUM(BD20:OFFSET(BD21,-1,0))</f>
        <v>0</v>
      </c>
      <c r="BE21" s="32">
        <f ca="1">SUM(BE20:OFFSET(BE21,-1,0))</f>
        <v>0</v>
      </c>
      <c r="BF21" s="32">
        <f ca="1">SUM(BF20:OFFSET(BF21,-1,0))</f>
        <v>0</v>
      </c>
      <c r="BG21" s="32">
        <f ca="1">SUM(BG20:OFFSET(BG21,-1,0))</f>
        <v>0</v>
      </c>
      <c r="BH21" s="32">
        <f ca="1">SUM(BH20:OFFSET(BH21,-1,0))</f>
        <v>0</v>
      </c>
      <c r="BI21" s="32">
        <f ca="1">SUM(BI20:OFFSET(BI21,-1,0))</f>
        <v>0</v>
      </c>
      <c r="BJ21" s="32">
        <f ca="1">SUM(BJ20:OFFSET(BJ21,-1,0))</f>
        <v>0</v>
      </c>
      <c r="BK21" s="32">
        <f ca="1">SUM(BK20:OFFSET(BK21,-1,0))</f>
        <v>0</v>
      </c>
      <c r="BL21" s="32">
        <f ca="1">SUM(BL20:OFFSET(BL21,-1,0))</f>
        <v>0</v>
      </c>
      <c r="BM21" s="32">
        <f ca="1">SUM(BM20:OFFSET(BM21,-1,0))</f>
        <v>0</v>
      </c>
      <c r="BN21" s="32">
        <f ca="1">SUM(BN20:OFFSET(BN21,-1,0))</f>
        <v>0</v>
      </c>
      <c r="BO21" s="32">
        <f ca="1">SUM(BO20:OFFSET(BO21,-1,0))</f>
        <v>0</v>
      </c>
      <c r="BP21" s="32">
        <f ca="1">SUM(BP20:OFFSET(BP21,-1,0))</f>
        <v>0</v>
      </c>
      <c r="BQ21" s="32">
        <f ca="1">SUM(BQ20:OFFSET(BQ21,-1,0))</f>
        <v>0</v>
      </c>
      <c r="BR21" s="32">
        <f ca="1">SUM(BR20:OFFSET(BR21,-1,0))</f>
        <v>0</v>
      </c>
      <c r="BS21" s="32">
        <f ca="1">SUM(BS20:OFFSET(BS21,-1,0))</f>
        <v>0</v>
      </c>
      <c r="BT21" s="32">
        <f ca="1">SUM(BT20:OFFSET(BT21,-1,0))</f>
        <v>0</v>
      </c>
      <c r="BU21" s="32">
        <f ca="1">SUM(BU20:OFFSET(BU21,-1,0))</f>
        <v>0</v>
      </c>
      <c r="BV21" s="32">
        <f ca="1">SUM(BV20:OFFSET(BV21,-1,0))</f>
        <v>0</v>
      </c>
      <c r="BW21" s="32">
        <f ca="1">SUM(BW20:OFFSET(BW21,-1,0))</f>
        <v>0</v>
      </c>
      <c r="BX21" s="32">
        <f ca="1">SUM(BX20:OFFSET(BX21,-1,0))</f>
        <v>0</v>
      </c>
      <c r="BY21" s="32">
        <f ca="1">SUM(BY20:OFFSET(BY21,-1,0))</f>
        <v>0</v>
      </c>
      <c r="BZ21" s="32">
        <f ca="1">SUM(BZ20:OFFSET(BZ21,-1,0))</f>
        <v>0</v>
      </c>
      <c r="CA21" s="32">
        <f ca="1">SUM(CA20:OFFSET(CA21,-1,0))</f>
        <v>0</v>
      </c>
      <c r="CB21" s="32">
        <f ca="1">SUM(CB20:OFFSET(CB21,-1,0))</f>
        <v>0</v>
      </c>
      <c r="CC21" s="32">
        <f ca="1">SUM(CC20:OFFSET(CC21,-1,0))</f>
        <v>0</v>
      </c>
      <c r="CD21" s="32">
        <f ca="1">SUM(CD20:OFFSET(CD21,-1,0))</f>
        <v>0</v>
      </c>
      <c r="CE21" s="32">
        <f ca="1">SUM(CE20:OFFSET(CE21,-1,0))</f>
        <v>0</v>
      </c>
      <c r="CF21" s="32">
        <f ca="1">SUM(CF20:OFFSET(CF21,-1,0))</f>
        <v>0</v>
      </c>
      <c r="CG21" s="32">
        <f ca="1">SUM(CG20:OFFSET(CG21,-1,0))</f>
        <v>0</v>
      </c>
      <c r="CH21" s="32">
        <f ca="1">SUM(CH20:OFFSET(CH21,-1,0))</f>
        <v>0</v>
      </c>
      <c r="CI21" s="32">
        <f ca="1">SUM(CI20:OFFSET(CI21,-1,0))</f>
        <v>0</v>
      </c>
      <c r="CJ21" s="32">
        <f ca="1">SUM(CJ20:OFFSET(CJ21,-1,0))</f>
        <v>0</v>
      </c>
      <c r="CK21" s="32">
        <f ca="1">SUM(CK20:OFFSET(CK21,-1,0))</f>
        <v>0</v>
      </c>
      <c r="CL21" s="32">
        <f ca="1">SUM(CL20:OFFSET(CL21,-1,0))</f>
        <v>0</v>
      </c>
      <c r="CM21" s="32">
        <f ca="1">SUM(CM20:OFFSET(CM21,-1,0))</f>
        <v>0</v>
      </c>
      <c r="CN21" s="32">
        <f ca="1">SUM(CN20:OFFSET(CN21,-1,0))</f>
        <v>0</v>
      </c>
    </row>
    <row r="22" spans="2:92" ht="15" customHeight="1" x14ac:dyDescent="0.25">
      <c r="B22" s="33"/>
      <c r="J22" s="36"/>
      <c r="K22" s="36"/>
      <c r="L22" s="36"/>
      <c r="M22" s="36"/>
      <c r="N22" s="36"/>
      <c r="O22" s="36"/>
      <c r="P22" s="36"/>
      <c r="Q22" s="36"/>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row>
    <row r="23" spans="2:92" ht="15" customHeight="1" x14ac:dyDescent="0.25">
      <c r="B23" s="28" t="s">
        <v>21</v>
      </c>
      <c r="J23" s="30">
        <f t="shared" ref="J23:P23" ca="1" si="16">SUMIF($3:$3, INDIRECT(ADDRESS(ROW($A$2),COLUMN(),2)), INDIRECT(ROW() &amp; ":" &amp; ROW()))</f>
        <v>0</v>
      </c>
      <c r="K23" s="30">
        <f t="shared" ca="1" si="16"/>
        <v>0</v>
      </c>
      <c r="L23" s="30">
        <f t="shared" ca="1" si="16"/>
        <v>0</v>
      </c>
      <c r="M23" s="30">
        <f t="shared" ca="1" si="16"/>
        <v>0</v>
      </c>
      <c r="N23" s="30">
        <f t="shared" ca="1" si="16"/>
        <v>0</v>
      </c>
      <c r="O23" s="30">
        <f t="shared" ca="1" si="16"/>
        <v>0</v>
      </c>
      <c r="P23" s="30">
        <f t="shared" ca="1" si="16"/>
        <v>0</v>
      </c>
      <c r="Q23" s="30"/>
      <c r="T23" s="31">
        <f t="shared" ref="T23:CE23" ca="1" si="17">+T17+T21</f>
        <v>0</v>
      </c>
      <c r="U23" s="31">
        <f t="shared" ca="1" si="17"/>
        <v>0</v>
      </c>
      <c r="V23" s="31">
        <f t="shared" ca="1" si="17"/>
        <v>0</v>
      </c>
      <c r="W23" s="31">
        <f t="shared" ca="1" si="17"/>
        <v>0</v>
      </c>
      <c r="X23" s="31">
        <f t="shared" ca="1" si="17"/>
        <v>0</v>
      </c>
      <c r="Y23" s="31">
        <f t="shared" ca="1" si="17"/>
        <v>0</v>
      </c>
      <c r="Z23" s="31">
        <f t="shared" ca="1" si="17"/>
        <v>0</v>
      </c>
      <c r="AA23" s="31">
        <f t="shared" ca="1" si="17"/>
        <v>0</v>
      </c>
      <c r="AB23" s="31">
        <f t="shared" ca="1" si="17"/>
        <v>0</v>
      </c>
      <c r="AC23" s="31">
        <f t="shared" ca="1" si="17"/>
        <v>0</v>
      </c>
      <c r="AD23" s="31">
        <f t="shared" ca="1" si="17"/>
        <v>0</v>
      </c>
      <c r="AE23" s="31">
        <f t="shared" ca="1" si="17"/>
        <v>0</v>
      </c>
      <c r="AF23" s="31">
        <f t="shared" ca="1" si="17"/>
        <v>0</v>
      </c>
      <c r="AG23" s="31">
        <f t="shared" ca="1" si="17"/>
        <v>0</v>
      </c>
      <c r="AH23" s="31">
        <f t="shared" ca="1" si="17"/>
        <v>0</v>
      </c>
      <c r="AI23" s="31">
        <f t="shared" ca="1" si="17"/>
        <v>0</v>
      </c>
      <c r="AJ23" s="31">
        <f t="shared" ca="1" si="17"/>
        <v>0</v>
      </c>
      <c r="AK23" s="31">
        <f t="shared" ca="1" si="17"/>
        <v>0</v>
      </c>
      <c r="AL23" s="31">
        <f t="shared" ca="1" si="17"/>
        <v>0</v>
      </c>
      <c r="AM23" s="31">
        <f t="shared" ca="1" si="17"/>
        <v>0</v>
      </c>
      <c r="AN23" s="31">
        <f t="shared" ca="1" si="17"/>
        <v>0</v>
      </c>
      <c r="AO23" s="31">
        <f t="shared" ca="1" si="17"/>
        <v>0</v>
      </c>
      <c r="AP23" s="31">
        <f t="shared" ca="1" si="17"/>
        <v>0</v>
      </c>
      <c r="AQ23" s="31">
        <f t="shared" ca="1" si="17"/>
        <v>0</v>
      </c>
      <c r="AR23" s="31">
        <f t="shared" ca="1" si="17"/>
        <v>0</v>
      </c>
      <c r="AS23" s="31">
        <f t="shared" ca="1" si="17"/>
        <v>0</v>
      </c>
      <c r="AT23" s="31">
        <f t="shared" ca="1" si="17"/>
        <v>0</v>
      </c>
      <c r="AU23" s="31">
        <f t="shared" ca="1" si="17"/>
        <v>0</v>
      </c>
      <c r="AV23" s="31">
        <f t="shared" ca="1" si="17"/>
        <v>0</v>
      </c>
      <c r="AW23" s="31">
        <f t="shared" ca="1" si="17"/>
        <v>0</v>
      </c>
      <c r="AX23" s="31">
        <f t="shared" ca="1" si="17"/>
        <v>0</v>
      </c>
      <c r="AY23" s="31">
        <f t="shared" ca="1" si="17"/>
        <v>0</v>
      </c>
      <c r="AZ23" s="31">
        <f t="shared" ca="1" si="17"/>
        <v>0</v>
      </c>
      <c r="BA23" s="31">
        <f t="shared" ca="1" si="17"/>
        <v>0</v>
      </c>
      <c r="BB23" s="31">
        <f t="shared" ca="1" si="17"/>
        <v>0</v>
      </c>
      <c r="BC23" s="31">
        <f t="shared" ca="1" si="17"/>
        <v>0</v>
      </c>
      <c r="BD23" s="31">
        <f t="shared" ca="1" si="17"/>
        <v>0</v>
      </c>
      <c r="BE23" s="31">
        <f t="shared" ca="1" si="17"/>
        <v>0</v>
      </c>
      <c r="BF23" s="31">
        <f t="shared" ca="1" si="17"/>
        <v>0</v>
      </c>
      <c r="BG23" s="31">
        <f t="shared" ca="1" si="17"/>
        <v>0</v>
      </c>
      <c r="BH23" s="31">
        <f t="shared" ca="1" si="17"/>
        <v>0</v>
      </c>
      <c r="BI23" s="31">
        <f t="shared" ca="1" si="17"/>
        <v>0</v>
      </c>
      <c r="BJ23" s="31">
        <f t="shared" ca="1" si="17"/>
        <v>0</v>
      </c>
      <c r="BK23" s="31">
        <f t="shared" ca="1" si="17"/>
        <v>0</v>
      </c>
      <c r="BL23" s="31">
        <f t="shared" ca="1" si="17"/>
        <v>0</v>
      </c>
      <c r="BM23" s="31">
        <f t="shared" ca="1" si="17"/>
        <v>0</v>
      </c>
      <c r="BN23" s="31">
        <f t="shared" ca="1" si="17"/>
        <v>0</v>
      </c>
      <c r="BO23" s="31">
        <f t="shared" ca="1" si="17"/>
        <v>0</v>
      </c>
      <c r="BP23" s="31">
        <f t="shared" ca="1" si="17"/>
        <v>0</v>
      </c>
      <c r="BQ23" s="31">
        <f t="shared" ca="1" si="17"/>
        <v>0</v>
      </c>
      <c r="BR23" s="31">
        <f t="shared" ca="1" si="17"/>
        <v>0</v>
      </c>
      <c r="BS23" s="31">
        <f t="shared" ca="1" si="17"/>
        <v>0</v>
      </c>
      <c r="BT23" s="31">
        <f t="shared" ca="1" si="17"/>
        <v>0</v>
      </c>
      <c r="BU23" s="31">
        <f t="shared" ca="1" si="17"/>
        <v>0</v>
      </c>
      <c r="BV23" s="31">
        <f t="shared" ca="1" si="17"/>
        <v>0</v>
      </c>
      <c r="BW23" s="31">
        <f t="shared" ca="1" si="17"/>
        <v>0</v>
      </c>
      <c r="BX23" s="31">
        <f t="shared" ca="1" si="17"/>
        <v>0</v>
      </c>
      <c r="BY23" s="31">
        <f t="shared" ca="1" si="17"/>
        <v>0</v>
      </c>
      <c r="BZ23" s="31">
        <f t="shared" ca="1" si="17"/>
        <v>0</v>
      </c>
      <c r="CA23" s="31">
        <f t="shared" ca="1" si="17"/>
        <v>0</v>
      </c>
      <c r="CB23" s="31">
        <f t="shared" ca="1" si="17"/>
        <v>0</v>
      </c>
      <c r="CC23" s="31">
        <f t="shared" ca="1" si="17"/>
        <v>0</v>
      </c>
      <c r="CD23" s="31">
        <f t="shared" ca="1" si="17"/>
        <v>0</v>
      </c>
      <c r="CE23" s="31">
        <f t="shared" ca="1" si="17"/>
        <v>0</v>
      </c>
      <c r="CF23" s="31">
        <f t="shared" ref="CF23:EQ23" ca="1" si="18">+CF17+CF21</f>
        <v>0</v>
      </c>
      <c r="CG23" s="31">
        <f t="shared" ca="1" si="18"/>
        <v>0</v>
      </c>
      <c r="CH23" s="31">
        <f t="shared" ca="1" si="18"/>
        <v>0</v>
      </c>
      <c r="CI23" s="31">
        <f t="shared" ca="1" si="18"/>
        <v>0</v>
      </c>
      <c r="CJ23" s="31">
        <f t="shared" ca="1" si="18"/>
        <v>0</v>
      </c>
      <c r="CK23" s="31">
        <f t="shared" ca="1" si="18"/>
        <v>0</v>
      </c>
      <c r="CL23" s="31">
        <f t="shared" ca="1" si="18"/>
        <v>0</v>
      </c>
      <c r="CM23" s="31">
        <f t="shared" ca="1" si="18"/>
        <v>0</v>
      </c>
      <c r="CN23" s="31">
        <f t="shared" ca="1" si="18"/>
        <v>0</v>
      </c>
    </row>
    <row r="24" spans="2:92" ht="15" customHeight="1" x14ac:dyDescent="0.25">
      <c r="B24" s="33" t="s">
        <v>22</v>
      </c>
      <c r="J24" s="34" t="e">
        <f ca="1">J23/J17</f>
        <v>#DIV/0!</v>
      </c>
      <c r="K24" s="34" t="e">
        <f ca="1">K23/K17</f>
        <v>#DIV/0!</v>
      </c>
      <c r="L24" s="34" t="e">
        <f t="shared" ref="L24:P24" ca="1" si="19">L23/L17</f>
        <v>#DIV/0!</v>
      </c>
      <c r="M24" s="34" t="e">
        <f t="shared" ca="1" si="19"/>
        <v>#DIV/0!</v>
      </c>
      <c r="N24" s="34" t="e">
        <f t="shared" ca="1" si="19"/>
        <v>#DIV/0!</v>
      </c>
      <c r="O24" s="34" t="e">
        <f t="shared" ca="1" si="19"/>
        <v>#DIV/0!</v>
      </c>
      <c r="P24" s="34" t="e">
        <f t="shared" ca="1" si="19"/>
        <v>#DIV/0!</v>
      </c>
      <c r="Q24" s="34"/>
      <c r="T24" s="35">
        <f t="shared" ref="T24:CE24" ca="1" si="20">+IFERROR(T23/T17,0)</f>
        <v>0</v>
      </c>
      <c r="U24" s="35">
        <f t="shared" ca="1" si="20"/>
        <v>0</v>
      </c>
      <c r="V24" s="35">
        <f t="shared" ca="1" si="20"/>
        <v>0</v>
      </c>
      <c r="W24" s="35">
        <f t="shared" ca="1" si="20"/>
        <v>0</v>
      </c>
      <c r="X24" s="35">
        <f t="shared" ca="1" si="20"/>
        <v>0</v>
      </c>
      <c r="Y24" s="35">
        <f t="shared" ca="1" si="20"/>
        <v>0</v>
      </c>
      <c r="Z24" s="35">
        <f t="shared" ca="1" si="20"/>
        <v>0</v>
      </c>
      <c r="AA24" s="35">
        <f t="shared" ca="1" si="20"/>
        <v>0</v>
      </c>
      <c r="AB24" s="35">
        <f t="shared" ca="1" si="20"/>
        <v>0</v>
      </c>
      <c r="AC24" s="35">
        <f t="shared" ca="1" si="20"/>
        <v>0</v>
      </c>
      <c r="AD24" s="35">
        <f t="shared" ca="1" si="20"/>
        <v>0</v>
      </c>
      <c r="AE24" s="35">
        <f t="shared" ca="1" si="20"/>
        <v>0</v>
      </c>
      <c r="AF24" s="35">
        <f t="shared" ca="1" si="20"/>
        <v>0</v>
      </c>
      <c r="AG24" s="35">
        <f t="shared" ca="1" si="20"/>
        <v>0</v>
      </c>
      <c r="AH24" s="35">
        <f t="shared" ca="1" si="20"/>
        <v>0</v>
      </c>
      <c r="AI24" s="35">
        <f t="shared" ca="1" si="20"/>
        <v>0</v>
      </c>
      <c r="AJ24" s="35">
        <f t="shared" ca="1" si="20"/>
        <v>0</v>
      </c>
      <c r="AK24" s="35">
        <f t="shared" ca="1" si="20"/>
        <v>0</v>
      </c>
      <c r="AL24" s="35">
        <f t="shared" ca="1" si="20"/>
        <v>0</v>
      </c>
      <c r="AM24" s="35">
        <f t="shared" ca="1" si="20"/>
        <v>0</v>
      </c>
      <c r="AN24" s="35">
        <f t="shared" ca="1" si="20"/>
        <v>0</v>
      </c>
      <c r="AO24" s="35">
        <f t="shared" ca="1" si="20"/>
        <v>0</v>
      </c>
      <c r="AP24" s="35">
        <f t="shared" ca="1" si="20"/>
        <v>0</v>
      </c>
      <c r="AQ24" s="35">
        <f t="shared" ca="1" si="20"/>
        <v>0</v>
      </c>
      <c r="AR24" s="35">
        <f t="shared" ca="1" si="20"/>
        <v>0</v>
      </c>
      <c r="AS24" s="35">
        <f t="shared" ca="1" si="20"/>
        <v>0</v>
      </c>
      <c r="AT24" s="35">
        <f t="shared" ca="1" si="20"/>
        <v>0</v>
      </c>
      <c r="AU24" s="35">
        <f t="shared" ca="1" si="20"/>
        <v>0</v>
      </c>
      <c r="AV24" s="35">
        <f t="shared" ca="1" si="20"/>
        <v>0</v>
      </c>
      <c r="AW24" s="35">
        <f t="shared" ca="1" si="20"/>
        <v>0</v>
      </c>
      <c r="AX24" s="35">
        <f t="shared" ca="1" si="20"/>
        <v>0</v>
      </c>
      <c r="AY24" s="35">
        <f t="shared" ca="1" si="20"/>
        <v>0</v>
      </c>
      <c r="AZ24" s="35">
        <f t="shared" ca="1" si="20"/>
        <v>0</v>
      </c>
      <c r="BA24" s="35">
        <f t="shared" ca="1" si="20"/>
        <v>0</v>
      </c>
      <c r="BB24" s="35">
        <f t="shared" ca="1" si="20"/>
        <v>0</v>
      </c>
      <c r="BC24" s="35">
        <f t="shared" ca="1" si="20"/>
        <v>0</v>
      </c>
      <c r="BD24" s="35">
        <f t="shared" ca="1" si="20"/>
        <v>0</v>
      </c>
      <c r="BE24" s="35">
        <f t="shared" ca="1" si="20"/>
        <v>0</v>
      </c>
      <c r="BF24" s="35">
        <f t="shared" ca="1" si="20"/>
        <v>0</v>
      </c>
      <c r="BG24" s="35">
        <f t="shared" ca="1" si="20"/>
        <v>0</v>
      </c>
      <c r="BH24" s="35">
        <f t="shared" ca="1" si="20"/>
        <v>0</v>
      </c>
      <c r="BI24" s="35">
        <f t="shared" ca="1" si="20"/>
        <v>0</v>
      </c>
      <c r="BJ24" s="35">
        <f t="shared" ca="1" si="20"/>
        <v>0</v>
      </c>
      <c r="BK24" s="35">
        <f t="shared" ca="1" si="20"/>
        <v>0</v>
      </c>
      <c r="BL24" s="35">
        <f t="shared" ca="1" si="20"/>
        <v>0</v>
      </c>
      <c r="BM24" s="35">
        <f t="shared" ca="1" si="20"/>
        <v>0</v>
      </c>
      <c r="BN24" s="35">
        <f t="shared" ca="1" si="20"/>
        <v>0</v>
      </c>
      <c r="BO24" s="35">
        <f t="shared" ca="1" si="20"/>
        <v>0</v>
      </c>
      <c r="BP24" s="35">
        <f t="shared" ca="1" si="20"/>
        <v>0</v>
      </c>
      <c r="BQ24" s="35">
        <f t="shared" ca="1" si="20"/>
        <v>0</v>
      </c>
      <c r="BR24" s="35">
        <f t="shared" ca="1" si="20"/>
        <v>0</v>
      </c>
      <c r="BS24" s="35">
        <f t="shared" ca="1" si="20"/>
        <v>0</v>
      </c>
      <c r="BT24" s="35">
        <f t="shared" ca="1" si="20"/>
        <v>0</v>
      </c>
      <c r="BU24" s="35">
        <f t="shared" ca="1" si="20"/>
        <v>0</v>
      </c>
      <c r="BV24" s="35">
        <f t="shared" ca="1" si="20"/>
        <v>0</v>
      </c>
      <c r="BW24" s="35">
        <f t="shared" ca="1" si="20"/>
        <v>0</v>
      </c>
      <c r="BX24" s="35">
        <f t="shared" ca="1" si="20"/>
        <v>0</v>
      </c>
      <c r="BY24" s="35">
        <f t="shared" ca="1" si="20"/>
        <v>0</v>
      </c>
      <c r="BZ24" s="35">
        <f t="shared" ca="1" si="20"/>
        <v>0</v>
      </c>
      <c r="CA24" s="35">
        <f t="shared" ca="1" si="20"/>
        <v>0</v>
      </c>
      <c r="CB24" s="35">
        <f t="shared" ca="1" si="20"/>
        <v>0</v>
      </c>
      <c r="CC24" s="35">
        <f t="shared" ca="1" si="20"/>
        <v>0</v>
      </c>
      <c r="CD24" s="35">
        <f t="shared" ca="1" si="20"/>
        <v>0</v>
      </c>
      <c r="CE24" s="35">
        <f t="shared" ca="1" si="20"/>
        <v>0</v>
      </c>
      <c r="CF24" s="35">
        <f t="shared" ref="CF24:EQ24" ca="1" si="21">+IFERROR(CF23/CF17,0)</f>
        <v>0</v>
      </c>
      <c r="CG24" s="35">
        <f t="shared" ca="1" si="21"/>
        <v>0</v>
      </c>
      <c r="CH24" s="35">
        <f t="shared" ca="1" si="21"/>
        <v>0</v>
      </c>
      <c r="CI24" s="35">
        <f t="shared" ca="1" si="21"/>
        <v>0</v>
      </c>
      <c r="CJ24" s="35">
        <f t="shared" ca="1" si="21"/>
        <v>0</v>
      </c>
      <c r="CK24" s="35">
        <f t="shared" ca="1" si="21"/>
        <v>0</v>
      </c>
      <c r="CL24" s="35">
        <f t="shared" ca="1" si="21"/>
        <v>0</v>
      </c>
      <c r="CM24" s="35">
        <f t="shared" ca="1" si="21"/>
        <v>0</v>
      </c>
      <c r="CN24" s="35">
        <f t="shared" ca="1" si="21"/>
        <v>0</v>
      </c>
    </row>
    <row r="25" spans="2:92" ht="15" customHeight="1" x14ac:dyDescent="0.25">
      <c r="B25" s="33"/>
      <c r="J25" s="36"/>
      <c r="K25" s="36"/>
      <c r="L25" s="36"/>
      <c r="M25" s="36"/>
      <c r="N25" s="36"/>
      <c r="O25" s="36"/>
      <c r="P25" s="36"/>
      <c r="Q25" s="36"/>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row>
    <row r="26" spans="2:92" x14ac:dyDescent="0.25">
      <c r="B26" s="7" t="s">
        <v>23</v>
      </c>
      <c r="J26" s="27"/>
      <c r="K26" s="27"/>
      <c r="L26" s="27"/>
      <c r="M26" s="27"/>
      <c r="N26" s="27"/>
      <c r="O26" s="27"/>
      <c r="P26" s="27"/>
      <c r="Q26" s="27"/>
      <c r="R26" s="27"/>
      <c r="S26" s="27"/>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row>
    <row r="27" spans="2:92" x14ac:dyDescent="0.25">
      <c r="B27" s="28" t="s">
        <v>24</v>
      </c>
      <c r="I27" t="s">
        <v>25</v>
      </c>
      <c r="J27" s="29">
        <f t="shared" ref="J27:P27" ca="1" si="22">SUMIF($3:$3, INDIRECT(ADDRESS(ROW($A$2),COLUMN(),2)), INDIRECT(ROW() &amp; ":" &amp; ROW()))</f>
        <v>0</v>
      </c>
      <c r="K27" s="29">
        <f t="shared" ca="1" si="22"/>
        <v>0</v>
      </c>
      <c r="L27" s="29">
        <f t="shared" ca="1" si="22"/>
        <v>0</v>
      </c>
      <c r="M27" s="29">
        <f t="shared" ca="1" si="22"/>
        <v>0</v>
      </c>
      <c r="N27" s="29">
        <f t="shared" ca="1" si="22"/>
        <v>0</v>
      </c>
      <c r="O27" s="29">
        <f t="shared" ca="1" si="22"/>
        <v>0</v>
      </c>
      <c r="P27" s="29">
        <f t="shared" ca="1" si="22"/>
        <v>0</v>
      </c>
      <c r="Q27" s="30"/>
      <c r="R27" s="31"/>
      <c r="S27" s="31"/>
      <c r="T27" s="32">
        <f ca="1">SUM(T26:OFFSET(T27,-1,0))</f>
        <v>0</v>
      </c>
      <c r="U27" s="32">
        <f ca="1">SUM(U26:OFFSET(U27,-1,0))</f>
        <v>0</v>
      </c>
      <c r="V27" s="32">
        <f ca="1">SUM(V26:OFFSET(V27,-1,0))</f>
        <v>0</v>
      </c>
      <c r="W27" s="32">
        <f ca="1">SUM(W26:OFFSET(W27,-1,0))</f>
        <v>0</v>
      </c>
      <c r="X27" s="32">
        <f ca="1">SUM(X26:OFFSET(X27,-1,0))</f>
        <v>0</v>
      </c>
      <c r="Y27" s="32">
        <f ca="1">SUM(Y26:OFFSET(Y27,-1,0))</f>
        <v>0</v>
      </c>
      <c r="Z27" s="32">
        <f ca="1">SUM(Z26:OFFSET(Z27,-1,0))</f>
        <v>0</v>
      </c>
      <c r="AA27" s="32">
        <f ca="1">SUM(AA26:OFFSET(AA27,-1,0))</f>
        <v>0</v>
      </c>
      <c r="AB27" s="32">
        <f ca="1">SUM(AB26:OFFSET(AB27,-1,0))</f>
        <v>0</v>
      </c>
      <c r="AC27" s="32">
        <f ca="1">SUM(AC26:OFFSET(AC27,-1,0))</f>
        <v>0</v>
      </c>
      <c r="AD27" s="32">
        <f ca="1">SUM(AD26:OFFSET(AD27,-1,0))</f>
        <v>0</v>
      </c>
      <c r="AE27" s="32">
        <f ca="1">SUM(AE26:OFFSET(AE27,-1,0))</f>
        <v>0</v>
      </c>
      <c r="AF27" s="32">
        <f ca="1">SUM(AF26:OFFSET(AF27,-1,0))</f>
        <v>0</v>
      </c>
      <c r="AG27" s="32">
        <f ca="1">SUM(AG26:OFFSET(AG27,-1,0))</f>
        <v>0</v>
      </c>
      <c r="AH27" s="32">
        <f ca="1">SUM(AH26:OFFSET(AH27,-1,0))</f>
        <v>0</v>
      </c>
      <c r="AI27" s="32">
        <f ca="1">SUM(AI26:OFFSET(AI27,-1,0))</f>
        <v>0</v>
      </c>
      <c r="AJ27" s="32">
        <f ca="1">SUM(AJ26:OFFSET(AJ27,-1,0))</f>
        <v>0</v>
      </c>
      <c r="AK27" s="32">
        <f ca="1">SUM(AK26:OFFSET(AK27,-1,0))</f>
        <v>0</v>
      </c>
      <c r="AL27" s="32">
        <f ca="1">SUM(AL26:OFFSET(AL27,-1,0))</f>
        <v>0</v>
      </c>
      <c r="AM27" s="32">
        <f ca="1">SUM(AM26:OFFSET(AM27,-1,0))</f>
        <v>0</v>
      </c>
      <c r="AN27" s="32">
        <f ca="1">SUM(AN26:OFFSET(AN27,-1,0))</f>
        <v>0</v>
      </c>
      <c r="AO27" s="32">
        <f ca="1">SUM(AO26:OFFSET(AO27,-1,0))</f>
        <v>0</v>
      </c>
      <c r="AP27" s="32">
        <f ca="1">SUM(AP26:OFFSET(AP27,-1,0))</f>
        <v>0</v>
      </c>
      <c r="AQ27" s="32">
        <f ca="1">SUM(AQ26:OFFSET(AQ27,-1,0))</f>
        <v>0</v>
      </c>
      <c r="AR27" s="32">
        <f ca="1">SUM(AR26:OFFSET(AR27,-1,0))</f>
        <v>0</v>
      </c>
      <c r="AS27" s="32">
        <f ca="1">SUM(AS26:OFFSET(AS27,-1,0))</f>
        <v>0</v>
      </c>
      <c r="AT27" s="32">
        <f ca="1">SUM(AT26:OFFSET(AT27,-1,0))</f>
        <v>0</v>
      </c>
      <c r="AU27" s="32">
        <f ca="1">SUM(AU26:OFFSET(AU27,-1,0))</f>
        <v>0</v>
      </c>
      <c r="AV27" s="32">
        <f ca="1">SUM(AV26:OFFSET(AV27,-1,0))</f>
        <v>0</v>
      </c>
      <c r="AW27" s="32">
        <f ca="1">SUM(AW26:OFFSET(AW27,-1,0))</f>
        <v>0</v>
      </c>
      <c r="AX27" s="32">
        <f ca="1">SUM(AX26:OFFSET(AX27,-1,0))</f>
        <v>0</v>
      </c>
      <c r="AY27" s="32">
        <f ca="1">SUM(AY26:OFFSET(AY27,-1,0))</f>
        <v>0</v>
      </c>
      <c r="AZ27" s="32">
        <f ca="1">SUM(AZ26:OFFSET(AZ27,-1,0))</f>
        <v>0</v>
      </c>
      <c r="BA27" s="32">
        <f ca="1">SUM(BA26:OFFSET(BA27,-1,0))</f>
        <v>0</v>
      </c>
      <c r="BB27" s="32">
        <f ca="1">SUM(BB26:OFFSET(BB27,-1,0))</f>
        <v>0</v>
      </c>
      <c r="BC27" s="32">
        <f ca="1">SUM(BC26:OFFSET(BC27,-1,0))</f>
        <v>0</v>
      </c>
      <c r="BD27" s="32">
        <f ca="1">SUM(BD26:OFFSET(BD27,-1,0))</f>
        <v>0</v>
      </c>
      <c r="BE27" s="32">
        <f ca="1">SUM(BE26:OFFSET(BE27,-1,0))</f>
        <v>0</v>
      </c>
      <c r="BF27" s="32">
        <f ca="1">SUM(BF26:OFFSET(BF27,-1,0))</f>
        <v>0</v>
      </c>
      <c r="BG27" s="32">
        <f ca="1">SUM(BG26:OFFSET(BG27,-1,0))</f>
        <v>0</v>
      </c>
      <c r="BH27" s="32">
        <f ca="1">SUM(BH26:OFFSET(BH27,-1,0))</f>
        <v>0</v>
      </c>
      <c r="BI27" s="32">
        <f ca="1">SUM(BI26:OFFSET(BI27,-1,0))</f>
        <v>0</v>
      </c>
      <c r="BJ27" s="32">
        <f ca="1">SUM(BJ26:OFFSET(BJ27,-1,0))</f>
        <v>0</v>
      </c>
      <c r="BK27" s="32">
        <f ca="1">SUM(BK26:OFFSET(BK27,-1,0))</f>
        <v>0</v>
      </c>
      <c r="BL27" s="32">
        <f ca="1">SUM(BL26:OFFSET(BL27,-1,0))</f>
        <v>0</v>
      </c>
      <c r="BM27" s="32">
        <f ca="1">SUM(BM26:OFFSET(BM27,-1,0))</f>
        <v>0</v>
      </c>
      <c r="BN27" s="32">
        <f ca="1">SUM(BN26:OFFSET(BN27,-1,0))</f>
        <v>0</v>
      </c>
      <c r="BO27" s="32">
        <f ca="1">SUM(BO26:OFFSET(BO27,-1,0))</f>
        <v>0</v>
      </c>
      <c r="BP27" s="32">
        <f ca="1">SUM(BP26:OFFSET(BP27,-1,0))</f>
        <v>0</v>
      </c>
      <c r="BQ27" s="32">
        <f ca="1">SUM(BQ26:OFFSET(BQ27,-1,0))</f>
        <v>0</v>
      </c>
      <c r="BR27" s="32">
        <f ca="1">SUM(BR26:OFFSET(BR27,-1,0))</f>
        <v>0</v>
      </c>
      <c r="BS27" s="32">
        <f ca="1">SUM(BS26:OFFSET(BS27,-1,0))</f>
        <v>0</v>
      </c>
      <c r="BT27" s="32">
        <f ca="1">SUM(BT26:OFFSET(BT27,-1,0))</f>
        <v>0</v>
      </c>
      <c r="BU27" s="32">
        <f ca="1">SUM(BU26:OFFSET(BU27,-1,0))</f>
        <v>0</v>
      </c>
      <c r="BV27" s="32">
        <f ca="1">SUM(BV26:OFFSET(BV27,-1,0))</f>
        <v>0</v>
      </c>
      <c r="BW27" s="32">
        <f ca="1">SUM(BW26:OFFSET(BW27,-1,0))</f>
        <v>0</v>
      </c>
      <c r="BX27" s="32">
        <f ca="1">SUM(BX26:OFFSET(BX27,-1,0))</f>
        <v>0</v>
      </c>
      <c r="BY27" s="32">
        <f ca="1">SUM(BY26:OFFSET(BY27,-1,0))</f>
        <v>0</v>
      </c>
      <c r="BZ27" s="32">
        <f ca="1">SUM(BZ26:OFFSET(BZ27,-1,0))</f>
        <v>0</v>
      </c>
      <c r="CA27" s="32">
        <f ca="1">SUM(CA26:OFFSET(CA27,-1,0))</f>
        <v>0</v>
      </c>
      <c r="CB27" s="32">
        <f ca="1">SUM(CB26:OFFSET(CB27,-1,0))</f>
        <v>0</v>
      </c>
      <c r="CC27" s="32">
        <f ca="1">SUM(CC26:OFFSET(CC27,-1,0))</f>
        <v>0</v>
      </c>
      <c r="CD27" s="32">
        <f ca="1">SUM(CD26:OFFSET(CD27,-1,0))</f>
        <v>0</v>
      </c>
      <c r="CE27" s="32">
        <f ca="1">SUM(CE26:OFFSET(CE27,-1,0))</f>
        <v>0</v>
      </c>
      <c r="CF27" s="32">
        <f ca="1">SUM(CF26:OFFSET(CF27,-1,0))</f>
        <v>0</v>
      </c>
      <c r="CG27" s="32">
        <f ca="1">SUM(CG26:OFFSET(CG27,-1,0))</f>
        <v>0</v>
      </c>
      <c r="CH27" s="32">
        <f ca="1">SUM(CH26:OFFSET(CH27,-1,0))</f>
        <v>0</v>
      </c>
      <c r="CI27" s="32">
        <f ca="1">SUM(CI26:OFFSET(CI27,-1,0))</f>
        <v>0</v>
      </c>
      <c r="CJ27" s="32">
        <f ca="1">SUM(CJ26:OFFSET(CJ27,-1,0))</f>
        <v>0</v>
      </c>
      <c r="CK27" s="32">
        <f ca="1">SUM(CK26:OFFSET(CK27,-1,0))</f>
        <v>0</v>
      </c>
      <c r="CL27" s="32">
        <f ca="1">SUM(CL26:OFFSET(CL27,-1,0))</f>
        <v>0</v>
      </c>
      <c r="CM27" s="32">
        <f ca="1">SUM(CM26:OFFSET(CM27,-1,0))</f>
        <v>0</v>
      </c>
      <c r="CN27" s="32">
        <f ca="1">SUM(CN26:OFFSET(CN27,-1,0))</f>
        <v>0</v>
      </c>
    </row>
    <row r="28" spans="2:92" ht="15" customHeight="1" x14ac:dyDescent="0.25">
      <c r="B28" s="33"/>
      <c r="J28" s="36"/>
      <c r="K28" s="36"/>
      <c r="L28" s="36"/>
      <c r="M28" s="36"/>
      <c r="N28" s="36"/>
      <c r="O28" s="36"/>
      <c r="P28" s="36"/>
      <c r="Q28" s="36"/>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row>
    <row r="29" spans="2:92" ht="15" customHeight="1" x14ac:dyDescent="0.25">
      <c r="B29" s="28" t="s">
        <v>26</v>
      </c>
      <c r="J29" s="30">
        <f t="shared" ref="J29:P29" ca="1" si="23">SUMIF($3:$3, INDIRECT(ADDRESS(ROW($A$2),COLUMN(),2)), INDIRECT(ROW() &amp; ":" &amp; ROW()))</f>
        <v>0</v>
      </c>
      <c r="K29" s="30">
        <f t="shared" ca="1" si="23"/>
        <v>0</v>
      </c>
      <c r="L29" s="30">
        <f t="shared" ca="1" si="23"/>
        <v>0</v>
      </c>
      <c r="M29" s="30">
        <f t="shared" ca="1" si="23"/>
        <v>0</v>
      </c>
      <c r="N29" s="30">
        <f t="shared" ca="1" si="23"/>
        <v>0</v>
      </c>
      <c r="O29" s="30">
        <f t="shared" ca="1" si="23"/>
        <v>0</v>
      </c>
      <c r="P29" s="30">
        <f t="shared" ca="1" si="23"/>
        <v>0</v>
      </c>
      <c r="Q29" s="30"/>
      <c r="T29" s="31">
        <f t="shared" ref="T29:CE29" ca="1" si="24">+T23+T27</f>
        <v>0</v>
      </c>
      <c r="U29" s="31">
        <f t="shared" ca="1" si="24"/>
        <v>0</v>
      </c>
      <c r="V29" s="31">
        <f t="shared" ca="1" si="24"/>
        <v>0</v>
      </c>
      <c r="W29" s="31">
        <f t="shared" ca="1" si="24"/>
        <v>0</v>
      </c>
      <c r="X29" s="31">
        <f t="shared" ca="1" si="24"/>
        <v>0</v>
      </c>
      <c r="Y29" s="31">
        <f t="shared" ca="1" si="24"/>
        <v>0</v>
      </c>
      <c r="Z29" s="31">
        <f t="shared" ca="1" si="24"/>
        <v>0</v>
      </c>
      <c r="AA29" s="31">
        <f t="shared" ca="1" si="24"/>
        <v>0</v>
      </c>
      <c r="AB29" s="31">
        <f t="shared" ca="1" si="24"/>
        <v>0</v>
      </c>
      <c r="AC29" s="31">
        <f t="shared" ca="1" si="24"/>
        <v>0</v>
      </c>
      <c r="AD29" s="31">
        <f t="shared" ca="1" si="24"/>
        <v>0</v>
      </c>
      <c r="AE29" s="31">
        <f t="shared" ca="1" si="24"/>
        <v>0</v>
      </c>
      <c r="AF29" s="31">
        <f t="shared" ca="1" si="24"/>
        <v>0</v>
      </c>
      <c r="AG29" s="31">
        <f t="shared" ca="1" si="24"/>
        <v>0</v>
      </c>
      <c r="AH29" s="31">
        <f t="shared" ca="1" si="24"/>
        <v>0</v>
      </c>
      <c r="AI29" s="31">
        <f t="shared" ca="1" si="24"/>
        <v>0</v>
      </c>
      <c r="AJ29" s="31">
        <f t="shared" ca="1" si="24"/>
        <v>0</v>
      </c>
      <c r="AK29" s="31">
        <f t="shared" ca="1" si="24"/>
        <v>0</v>
      </c>
      <c r="AL29" s="31">
        <f t="shared" ca="1" si="24"/>
        <v>0</v>
      </c>
      <c r="AM29" s="31">
        <f t="shared" ca="1" si="24"/>
        <v>0</v>
      </c>
      <c r="AN29" s="31">
        <f t="shared" ca="1" si="24"/>
        <v>0</v>
      </c>
      <c r="AO29" s="31">
        <f t="shared" ca="1" si="24"/>
        <v>0</v>
      </c>
      <c r="AP29" s="31">
        <f t="shared" ca="1" si="24"/>
        <v>0</v>
      </c>
      <c r="AQ29" s="31">
        <f t="shared" ca="1" si="24"/>
        <v>0</v>
      </c>
      <c r="AR29" s="31">
        <f t="shared" ca="1" si="24"/>
        <v>0</v>
      </c>
      <c r="AS29" s="31">
        <f t="shared" ca="1" si="24"/>
        <v>0</v>
      </c>
      <c r="AT29" s="31">
        <f t="shared" ca="1" si="24"/>
        <v>0</v>
      </c>
      <c r="AU29" s="31">
        <f t="shared" ca="1" si="24"/>
        <v>0</v>
      </c>
      <c r="AV29" s="31">
        <f t="shared" ca="1" si="24"/>
        <v>0</v>
      </c>
      <c r="AW29" s="31">
        <f t="shared" ca="1" si="24"/>
        <v>0</v>
      </c>
      <c r="AX29" s="31">
        <f t="shared" ca="1" si="24"/>
        <v>0</v>
      </c>
      <c r="AY29" s="31">
        <f t="shared" ca="1" si="24"/>
        <v>0</v>
      </c>
      <c r="AZ29" s="31">
        <f t="shared" ca="1" si="24"/>
        <v>0</v>
      </c>
      <c r="BA29" s="31">
        <f t="shared" ca="1" si="24"/>
        <v>0</v>
      </c>
      <c r="BB29" s="31">
        <f t="shared" ca="1" si="24"/>
        <v>0</v>
      </c>
      <c r="BC29" s="31">
        <f t="shared" ca="1" si="24"/>
        <v>0</v>
      </c>
      <c r="BD29" s="31">
        <f t="shared" ca="1" si="24"/>
        <v>0</v>
      </c>
      <c r="BE29" s="31">
        <f t="shared" ca="1" si="24"/>
        <v>0</v>
      </c>
      <c r="BF29" s="31">
        <f t="shared" ca="1" si="24"/>
        <v>0</v>
      </c>
      <c r="BG29" s="31">
        <f t="shared" ca="1" si="24"/>
        <v>0</v>
      </c>
      <c r="BH29" s="31">
        <f t="shared" ca="1" si="24"/>
        <v>0</v>
      </c>
      <c r="BI29" s="31">
        <f t="shared" ca="1" si="24"/>
        <v>0</v>
      </c>
      <c r="BJ29" s="31">
        <f t="shared" ca="1" si="24"/>
        <v>0</v>
      </c>
      <c r="BK29" s="31">
        <f t="shared" ca="1" si="24"/>
        <v>0</v>
      </c>
      <c r="BL29" s="31">
        <f t="shared" ca="1" si="24"/>
        <v>0</v>
      </c>
      <c r="BM29" s="31">
        <f t="shared" ca="1" si="24"/>
        <v>0</v>
      </c>
      <c r="BN29" s="31">
        <f t="shared" ca="1" si="24"/>
        <v>0</v>
      </c>
      <c r="BO29" s="31">
        <f t="shared" ca="1" si="24"/>
        <v>0</v>
      </c>
      <c r="BP29" s="31">
        <f t="shared" ca="1" si="24"/>
        <v>0</v>
      </c>
      <c r="BQ29" s="31">
        <f t="shared" ca="1" si="24"/>
        <v>0</v>
      </c>
      <c r="BR29" s="31">
        <f t="shared" ca="1" si="24"/>
        <v>0</v>
      </c>
      <c r="BS29" s="31">
        <f t="shared" ca="1" si="24"/>
        <v>0</v>
      </c>
      <c r="BT29" s="31">
        <f t="shared" ca="1" si="24"/>
        <v>0</v>
      </c>
      <c r="BU29" s="31">
        <f t="shared" ca="1" si="24"/>
        <v>0</v>
      </c>
      <c r="BV29" s="31">
        <f t="shared" ca="1" si="24"/>
        <v>0</v>
      </c>
      <c r="BW29" s="31">
        <f t="shared" ca="1" si="24"/>
        <v>0</v>
      </c>
      <c r="BX29" s="31">
        <f t="shared" ca="1" si="24"/>
        <v>0</v>
      </c>
      <c r="BY29" s="31">
        <f t="shared" ca="1" si="24"/>
        <v>0</v>
      </c>
      <c r="BZ29" s="31">
        <f t="shared" ca="1" si="24"/>
        <v>0</v>
      </c>
      <c r="CA29" s="31">
        <f t="shared" ca="1" si="24"/>
        <v>0</v>
      </c>
      <c r="CB29" s="31">
        <f t="shared" ca="1" si="24"/>
        <v>0</v>
      </c>
      <c r="CC29" s="31">
        <f t="shared" ca="1" si="24"/>
        <v>0</v>
      </c>
      <c r="CD29" s="31">
        <f t="shared" ca="1" si="24"/>
        <v>0</v>
      </c>
      <c r="CE29" s="31">
        <f t="shared" ca="1" si="24"/>
        <v>0</v>
      </c>
      <c r="CF29" s="31">
        <f t="shared" ref="CF29:EQ29" ca="1" si="25">+CF23+CF27</f>
        <v>0</v>
      </c>
      <c r="CG29" s="31">
        <f t="shared" ca="1" si="25"/>
        <v>0</v>
      </c>
      <c r="CH29" s="31">
        <f t="shared" ca="1" si="25"/>
        <v>0</v>
      </c>
      <c r="CI29" s="31">
        <f t="shared" ca="1" si="25"/>
        <v>0</v>
      </c>
      <c r="CJ29" s="31">
        <f t="shared" ca="1" si="25"/>
        <v>0</v>
      </c>
      <c r="CK29" s="31">
        <f t="shared" ca="1" si="25"/>
        <v>0</v>
      </c>
      <c r="CL29" s="31">
        <f t="shared" ca="1" si="25"/>
        <v>0</v>
      </c>
      <c r="CM29" s="31">
        <f t="shared" ca="1" si="25"/>
        <v>0</v>
      </c>
      <c r="CN29" s="31">
        <f t="shared" ca="1" si="25"/>
        <v>0</v>
      </c>
    </row>
    <row r="30" spans="2:92" ht="15" customHeight="1" x14ac:dyDescent="0.25">
      <c r="B30" s="33" t="s">
        <v>27</v>
      </c>
      <c r="J30" s="34" t="e">
        <f t="shared" ref="J30:P30" ca="1" si="26">J29/J17</f>
        <v>#DIV/0!</v>
      </c>
      <c r="K30" s="34" t="e">
        <f t="shared" ca="1" si="26"/>
        <v>#DIV/0!</v>
      </c>
      <c r="L30" s="34" t="e">
        <f t="shared" ca="1" si="26"/>
        <v>#DIV/0!</v>
      </c>
      <c r="M30" s="34" t="e">
        <f t="shared" ca="1" si="26"/>
        <v>#DIV/0!</v>
      </c>
      <c r="N30" s="34" t="e">
        <f t="shared" ca="1" si="26"/>
        <v>#DIV/0!</v>
      </c>
      <c r="O30" s="34" t="e">
        <f t="shared" ca="1" si="26"/>
        <v>#DIV/0!</v>
      </c>
      <c r="P30" s="34" t="e">
        <f t="shared" ca="1" si="26"/>
        <v>#DIV/0!</v>
      </c>
      <c r="Q30" s="34"/>
      <c r="T30" s="35">
        <f t="shared" ref="T30:CE30" ca="1" si="27">+IFERROR(T29/T17,0)</f>
        <v>0</v>
      </c>
      <c r="U30" s="35">
        <f t="shared" ca="1" si="27"/>
        <v>0</v>
      </c>
      <c r="V30" s="35">
        <f t="shared" ca="1" si="27"/>
        <v>0</v>
      </c>
      <c r="W30" s="35">
        <f t="shared" ca="1" si="27"/>
        <v>0</v>
      </c>
      <c r="X30" s="35">
        <f t="shared" ca="1" si="27"/>
        <v>0</v>
      </c>
      <c r="Y30" s="35">
        <f t="shared" ca="1" si="27"/>
        <v>0</v>
      </c>
      <c r="Z30" s="35">
        <f t="shared" ca="1" si="27"/>
        <v>0</v>
      </c>
      <c r="AA30" s="35">
        <f t="shared" ca="1" si="27"/>
        <v>0</v>
      </c>
      <c r="AB30" s="35">
        <f t="shared" ca="1" si="27"/>
        <v>0</v>
      </c>
      <c r="AC30" s="35">
        <f t="shared" ca="1" si="27"/>
        <v>0</v>
      </c>
      <c r="AD30" s="35">
        <f t="shared" ca="1" si="27"/>
        <v>0</v>
      </c>
      <c r="AE30" s="35">
        <f t="shared" ca="1" si="27"/>
        <v>0</v>
      </c>
      <c r="AF30" s="35">
        <f t="shared" ca="1" si="27"/>
        <v>0</v>
      </c>
      <c r="AG30" s="35">
        <f t="shared" ca="1" si="27"/>
        <v>0</v>
      </c>
      <c r="AH30" s="35">
        <f t="shared" ca="1" si="27"/>
        <v>0</v>
      </c>
      <c r="AI30" s="35">
        <f t="shared" ca="1" si="27"/>
        <v>0</v>
      </c>
      <c r="AJ30" s="35">
        <f t="shared" ca="1" si="27"/>
        <v>0</v>
      </c>
      <c r="AK30" s="35">
        <f t="shared" ca="1" si="27"/>
        <v>0</v>
      </c>
      <c r="AL30" s="35">
        <f t="shared" ca="1" si="27"/>
        <v>0</v>
      </c>
      <c r="AM30" s="35">
        <f t="shared" ca="1" si="27"/>
        <v>0</v>
      </c>
      <c r="AN30" s="35">
        <f t="shared" ca="1" si="27"/>
        <v>0</v>
      </c>
      <c r="AO30" s="35">
        <f t="shared" ca="1" si="27"/>
        <v>0</v>
      </c>
      <c r="AP30" s="35">
        <f t="shared" ca="1" si="27"/>
        <v>0</v>
      </c>
      <c r="AQ30" s="35">
        <f t="shared" ca="1" si="27"/>
        <v>0</v>
      </c>
      <c r="AR30" s="35">
        <f t="shared" ca="1" si="27"/>
        <v>0</v>
      </c>
      <c r="AS30" s="35">
        <f t="shared" ca="1" si="27"/>
        <v>0</v>
      </c>
      <c r="AT30" s="35">
        <f t="shared" ca="1" si="27"/>
        <v>0</v>
      </c>
      <c r="AU30" s="35">
        <f t="shared" ca="1" si="27"/>
        <v>0</v>
      </c>
      <c r="AV30" s="35">
        <f t="shared" ca="1" si="27"/>
        <v>0</v>
      </c>
      <c r="AW30" s="35">
        <f t="shared" ca="1" si="27"/>
        <v>0</v>
      </c>
      <c r="AX30" s="35">
        <f t="shared" ca="1" si="27"/>
        <v>0</v>
      </c>
      <c r="AY30" s="35">
        <f t="shared" ca="1" si="27"/>
        <v>0</v>
      </c>
      <c r="AZ30" s="35">
        <f t="shared" ca="1" si="27"/>
        <v>0</v>
      </c>
      <c r="BA30" s="35">
        <f t="shared" ca="1" si="27"/>
        <v>0</v>
      </c>
      <c r="BB30" s="35">
        <f t="shared" ca="1" si="27"/>
        <v>0</v>
      </c>
      <c r="BC30" s="35">
        <f t="shared" ca="1" si="27"/>
        <v>0</v>
      </c>
      <c r="BD30" s="35">
        <f t="shared" ca="1" si="27"/>
        <v>0</v>
      </c>
      <c r="BE30" s="35">
        <f t="shared" ca="1" si="27"/>
        <v>0</v>
      </c>
      <c r="BF30" s="35">
        <f t="shared" ca="1" si="27"/>
        <v>0</v>
      </c>
      <c r="BG30" s="35">
        <f t="shared" ca="1" si="27"/>
        <v>0</v>
      </c>
      <c r="BH30" s="35">
        <f t="shared" ca="1" si="27"/>
        <v>0</v>
      </c>
      <c r="BI30" s="35">
        <f t="shared" ca="1" si="27"/>
        <v>0</v>
      </c>
      <c r="BJ30" s="35">
        <f t="shared" ca="1" si="27"/>
        <v>0</v>
      </c>
      <c r="BK30" s="35">
        <f t="shared" ca="1" si="27"/>
        <v>0</v>
      </c>
      <c r="BL30" s="35">
        <f t="shared" ca="1" si="27"/>
        <v>0</v>
      </c>
      <c r="BM30" s="35">
        <f t="shared" ca="1" si="27"/>
        <v>0</v>
      </c>
      <c r="BN30" s="35">
        <f t="shared" ca="1" si="27"/>
        <v>0</v>
      </c>
      <c r="BO30" s="35">
        <f t="shared" ca="1" si="27"/>
        <v>0</v>
      </c>
      <c r="BP30" s="35">
        <f t="shared" ca="1" si="27"/>
        <v>0</v>
      </c>
      <c r="BQ30" s="35">
        <f t="shared" ca="1" si="27"/>
        <v>0</v>
      </c>
      <c r="BR30" s="35">
        <f t="shared" ca="1" si="27"/>
        <v>0</v>
      </c>
      <c r="BS30" s="35">
        <f t="shared" ca="1" si="27"/>
        <v>0</v>
      </c>
      <c r="BT30" s="35">
        <f t="shared" ca="1" si="27"/>
        <v>0</v>
      </c>
      <c r="BU30" s="35">
        <f t="shared" ca="1" si="27"/>
        <v>0</v>
      </c>
      <c r="BV30" s="35">
        <f t="shared" ca="1" si="27"/>
        <v>0</v>
      </c>
      <c r="BW30" s="35">
        <f t="shared" ca="1" si="27"/>
        <v>0</v>
      </c>
      <c r="BX30" s="35">
        <f t="shared" ca="1" si="27"/>
        <v>0</v>
      </c>
      <c r="BY30" s="35">
        <f t="shared" ca="1" si="27"/>
        <v>0</v>
      </c>
      <c r="BZ30" s="35">
        <f t="shared" ca="1" si="27"/>
        <v>0</v>
      </c>
      <c r="CA30" s="35">
        <f t="shared" ca="1" si="27"/>
        <v>0</v>
      </c>
      <c r="CB30" s="35">
        <f t="shared" ca="1" si="27"/>
        <v>0</v>
      </c>
      <c r="CC30" s="35">
        <f t="shared" ca="1" si="27"/>
        <v>0</v>
      </c>
      <c r="CD30" s="35">
        <f t="shared" ca="1" si="27"/>
        <v>0</v>
      </c>
      <c r="CE30" s="35">
        <f t="shared" ca="1" si="27"/>
        <v>0</v>
      </c>
      <c r="CF30" s="35">
        <f t="shared" ref="CF30:EQ30" ca="1" si="28">+IFERROR(CF29/CF17,0)</f>
        <v>0</v>
      </c>
      <c r="CG30" s="35">
        <f t="shared" ca="1" si="28"/>
        <v>0</v>
      </c>
      <c r="CH30" s="35">
        <f t="shared" ca="1" si="28"/>
        <v>0</v>
      </c>
      <c r="CI30" s="35">
        <f t="shared" ca="1" si="28"/>
        <v>0</v>
      </c>
      <c r="CJ30" s="35">
        <f t="shared" ca="1" si="28"/>
        <v>0</v>
      </c>
      <c r="CK30" s="35">
        <f t="shared" ca="1" si="28"/>
        <v>0</v>
      </c>
      <c r="CL30" s="35">
        <f t="shared" ca="1" si="28"/>
        <v>0</v>
      </c>
      <c r="CM30" s="35">
        <f t="shared" ca="1" si="28"/>
        <v>0</v>
      </c>
      <c r="CN30" s="35">
        <f t="shared" ca="1" si="28"/>
        <v>0</v>
      </c>
    </row>
    <row r="31" spans="2:92" ht="15" customHeight="1" x14ac:dyDescent="0.25">
      <c r="B31" s="33"/>
      <c r="J31" s="34"/>
      <c r="K31" s="34"/>
      <c r="L31" s="34"/>
      <c r="M31" s="34"/>
      <c r="N31" s="34"/>
      <c r="O31" s="34"/>
      <c r="P31" s="34"/>
      <c r="Q31" s="34"/>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row>
    <row r="32" spans="2:92" x14ac:dyDescent="0.25">
      <c r="B32" s="7" t="s">
        <v>28</v>
      </c>
      <c r="J32" s="27"/>
      <c r="K32" s="27"/>
      <c r="L32" s="27"/>
      <c r="M32" s="27"/>
      <c r="N32" s="27"/>
      <c r="O32" s="27"/>
      <c r="P32" s="27"/>
      <c r="Q32" s="27"/>
      <c r="R32" s="27"/>
      <c r="S32" s="27"/>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2:93" x14ac:dyDescent="0.25">
      <c r="B33" s="28" t="s">
        <v>29</v>
      </c>
      <c r="I33" t="s">
        <v>30</v>
      </c>
      <c r="J33" s="29">
        <f t="shared" ref="J33:P33" ca="1" si="29">SUMIF($3:$3, INDIRECT(ADDRESS(ROW($A$2),COLUMN(),2)), INDIRECT(ROW() &amp; ":" &amp; ROW()))</f>
        <v>0</v>
      </c>
      <c r="K33" s="29">
        <f t="shared" ca="1" si="29"/>
        <v>0</v>
      </c>
      <c r="L33" s="29">
        <f t="shared" ca="1" si="29"/>
        <v>0</v>
      </c>
      <c r="M33" s="29">
        <f t="shared" ca="1" si="29"/>
        <v>0</v>
      </c>
      <c r="N33" s="29">
        <f t="shared" ca="1" si="29"/>
        <v>0</v>
      </c>
      <c r="O33" s="29">
        <f t="shared" ca="1" si="29"/>
        <v>0</v>
      </c>
      <c r="P33" s="29">
        <f t="shared" ca="1" si="29"/>
        <v>0</v>
      </c>
      <c r="Q33" s="30"/>
      <c r="R33" s="31"/>
      <c r="S33" s="31"/>
      <c r="T33" s="32">
        <f ca="1">SUM(T32:OFFSET(T33,-1,0))</f>
        <v>0</v>
      </c>
      <c r="U33" s="32">
        <f ca="1">SUM(U32:OFFSET(U33,-1,0))</f>
        <v>0</v>
      </c>
      <c r="V33" s="32">
        <f ca="1">SUM(V32:OFFSET(V33,-1,0))</f>
        <v>0</v>
      </c>
      <c r="W33" s="32">
        <f ca="1">SUM(W32:OFFSET(W33,-1,0))</f>
        <v>0</v>
      </c>
      <c r="X33" s="32">
        <f ca="1">SUM(X32:OFFSET(X33,-1,0))</f>
        <v>0</v>
      </c>
      <c r="Y33" s="32">
        <f ca="1">SUM(Y32:OFFSET(Y33,-1,0))</f>
        <v>0</v>
      </c>
      <c r="Z33" s="32">
        <f ca="1">SUM(Z32:OFFSET(Z33,-1,0))</f>
        <v>0</v>
      </c>
      <c r="AA33" s="32">
        <f ca="1">SUM(AA32:OFFSET(AA33,-1,0))</f>
        <v>0</v>
      </c>
      <c r="AB33" s="32">
        <f ca="1">SUM(AB32:OFFSET(AB33,-1,0))</f>
        <v>0</v>
      </c>
      <c r="AC33" s="32">
        <f ca="1">SUM(AC32:OFFSET(AC33,-1,0))</f>
        <v>0</v>
      </c>
      <c r="AD33" s="32">
        <f ca="1">SUM(AD32:OFFSET(AD33,-1,0))</f>
        <v>0</v>
      </c>
      <c r="AE33" s="32">
        <f ca="1">SUM(AE32:OFFSET(AE33,-1,0))</f>
        <v>0</v>
      </c>
      <c r="AF33" s="32">
        <f ca="1">SUM(AF32:OFFSET(AF33,-1,0))</f>
        <v>0</v>
      </c>
      <c r="AG33" s="32">
        <f ca="1">SUM(AG32:OFFSET(AG33,-1,0))</f>
        <v>0</v>
      </c>
      <c r="AH33" s="32">
        <f ca="1">SUM(AH32:OFFSET(AH33,-1,0))</f>
        <v>0</v>
      </c>
      <c r="AI33" s="32">
        <f ca="1">SUM(AI32:OFFSET(AI33,-1,0))</f>
        <v>0</v>
      </c>
      <c r="AJ33" s="32">
        <f ca="1">SUM(AJ32:OFFSET(AJ33,-1,0))</f>
        <v>0</v>
      </c>
      <c r="AK33" s="32">
        <f ca="1">SUM(AK32:OFFSET(AK33,-1,0))</f>
        <v>0</v>
      </c>
      <c r="AL33" s="32">
        <f ca="1">SUM(AL32:OFFSET(AL33,-1,0))</f>
        <v>0</v>
      </c>
      <c r="AM33" s="32">
        <f ca="1">SUM(AM32:OFFSET(AM33,-1,0))</f>
        <v>0</v>
      </c>
      <c r="AN33" s="32">
        <f ca="1">SUM(AN32:OFFSET(AN33,-1,0))</f>
        <v>0</v>
      </c>
      <c r="AO33" s="32">
        <f ca="1">SUM(AO32:OFFSET(AO33,-1,0))</f>
        <v>0</v>
      </c>
      <c r="AP33" s="32">
        <f ca="1">SUM(AP32:OFFSET(AP33,-1,0))</f>
        <v>0</v>
      </c>
      <c r="AQ33" s="32">
        <f ca="1">SUM(AQ32:OFFSET(AQ33,-1,0))</f>
        <v>0</v>
      </c>
      <c r="AR33" s="32">
        <f ca="1">SUM(AR32:OFFSET(AR33,-1,0))</f>
        <v>0</v>
      </c>
      <c r="AS33" s="32">
        <f ca="1">SUM(AS32:OFFSET(AS33,-1,0))</f>
        <v>0</v>
      </c>
      <c r="AT33" s="32">
        <f ca="1">SUM(AT32:OFFSET(AT33,-1,0))</f>
        <v>0</v>
      </c>
      <c r="AU33" s="32">
        <f ca="1">SUM(AU32:OFFSET(AU33,-1,0))</f>
        <v>0</v>
      </c>
      <c r="AV33" s="32">
        <f ca="1">SUM(AV32:OFFSET(AV33,-1,0))</f>
        <v>0</v>
      </c>
      <c r="AW33" s="32">
        <f ca="1">SUM(AW32:OFFSET(AW33,-1,0))</f>
        <v>0</v>
      </c>
      <c r="AX33" s="32">
        <f ca="1">SUM(AX32:OFFSET(AX33,-1,0))</f>
        <v>0</v>
      </c>
      <c r="AY33" s="32">
        <f ca="1">SUM(AY32:OFFSET(AY33,-1,0))</f>
        <v>0</v>
      </c>
      <c r="AZ33" s="32">
        <f ca="1">SUM(AZ32:OFFSET(AZ33,-1,0))</f>
        <v>0</v>
      </c>
      <c r="BA33" s="32">
        <f ca="1">SUM(BA32:OFFSET(BA33,-1,0))</f>
        <v>0</v>
      </c>
      <c r="BB33" s="32">
        <f ca="1">SUM(BB32:OFFSET(BB33,-1,0))</f>
        <v>0</v>
      </c>
      <c r="BC33" s="32">
        <f ca="1">SUM(BC32:OFFSET(BC33,-1,0))</f>
        <v>0</v>
      </c>
      <c r="BD33" s="32">
        <f ca="1">SUM(BD32:OFFSET(BD33,-1,0))</f>
        <v>0</v>
      </c>
      <c r="BE33" s="32">
        <f ca="1">SUM(BE32:OFFSET(BE33,-1,0))</f>
        <v>0</v>
      </c>
      <c r="BF33" s="32">
        <f ca="1">SUM(BF32:OFFSET(BF33,-1,0))</f>
        <v>0</v>
      </c>
      <c r="BG33" s="32">
        <f ca="1">SUM(BG32:OFFSET(BG33,-1,0))</f>
        <v>0</v>
      </c>
      <c r="BH33" s="32">
        <f ca="1">SUM(BH32:OFFSET(BH33,-1,0))</f>
        <v>0</v>
      </c>
      <c r="BI33" s="32">
        <f ca="1">SUM(BI32:OFFSET(BI33,-1,0))</f>
        <v>0</v>
      </c>
      <c r="BJ33" s="32">
        <f ca="1">SUM(BJ32:OFFSET(BJ33,-1,0))</f>
        <v>0</v>
      </c>
      <c r="BK33" s="32">
        <f ca="1">SUM(BK32:OFFSET(BK33,-1,0))</f>
        <v>0</v>
      </c>
      <c r="BL33" s="32">
        <f ca="1">SUM(BL32:OFFSET(BL33,-1,0))</f>
        <v>0</v>
      </c>
      <c r="BM33" s="32">
        <f ca="1">SUM(BM32:OFFSET(BM33,-1,0))</f>
        <v>0</v>
      </c>
      <c r="BN33" s="32">
        <f ca="1">SUM(BN32:OFFSET(BN33,-1,0))</f>
        <v>0</v>
      </c>
      <c r="BO33" s="32">
        <f ca="1">SUM(BO32:OFFSET(BO33,-1,0))</f>
        <v>0</v>
      </c>
      <c r="BP33" s="32">
        <f ca="1">SUM(BP32:OFFSET(BP33,-1,0))</f>
        <v>0</v>
      </c>
      <c r="BQ33" s="32">
        <f ca="1">SUM(BQ32:OFFSET(BQ33,-1,0))</f>
        <v>0</v>
      </c>
      <c r="BR33" s="32">
        <f ca="1">SUM(BR32:OFFSET(BR33,-1,0))</f>
        <v>0</v>
      </c>
      <c r="BS33" s="32">
        <f ca="1">SUM(BS32:OFFSET(BS33,-1,0))</f>
        <v>0</v>
      </c>
      <c r="BT33" s="32">
        <f ca="1">SUM(BT32:OFFSET(BT33,-1,0))</f>
        <v>0</v>
      </c>
      <c r="BU33" s="32">
        <f ca="1">SUM(BU32:OFFSET(BU33,-1,0))</f>
        <v>0</v>
      </c>
      <c r="BV33" s="32">
        <f ca="1">SUM(BV32:OFFSET(BV33,-1,0))</f>
        <v>0</v>
      </c>
      <c r="BW33" s="32">
        <f ca="1">SUM(BW32:OFFSET(BW33,-1,0))</f>
        <v>0</v>
      </c>
      <c r="BX33" s="32">
        <f ca="1">SUM(BX32:OFFSET(BX33,-1,0))</f>
        <v>0</v>
      </c>
      <c r="BY33" s="32">
        <f ca="1">SUM(BY32:OFFSET(BY33,-1,0))</f>
        <v>0</v>
      </c>
      <c r="BZ33" s="32">
        <f ca="1">SUM(BZ32:OFFSET(BZ33,-1,0))</f>
        <v>0</v>
      </c>
      <c r="CA33" s="32">
        <f ca="1">SUM(CA32:OFFSET(CA33,-1,0))</f>
        <v>0</v>
      </c>
      <c r="CB33" s="32">
        <f ca="1">SUM(CB32:OFFSET(CB33,-1,0))</f>
        <v>0</v>
      </c>
      <c r="CC33" s="32">
        <f ca="1">SUM(CC32:OFFSET(CC33,-1,0))</f>
        <v>0</v>
      </c>
      <c r="CD33" s="32">
        <f ca="1">SUM(CD32:OFFSET(CD33,-1,0))</f>
        <v>0</v>
      </c>
      <c r="CE33" s="32">
        <f ca="1">SUM(CE32:OFFSET(CE33,-1,0))</f>
        <v>0</v>
      </c>
      <c r="CF33" s="32">
        <f ca="1">SUM(CF32:OFFSET(CF33,-1,0))</f>
        <v>0</v>
      </c>
      <c r="CG33" s="32">
        <f ca="1">SUM(CG32:OFFSET(CG33,-1,0))</f>
        <v>0</v>
      </c>
      <c r="CH33" s="32">
        <f ca="1">SUM(CH32:OFFSET(CH33,-1,0))</f>
        <v>0</v>
      </c>
      <c r="CI33" s="32">
        <f ca="1">SUM(CI32:OFFSET(CI33,-1,0))</f>
        <v>0</v>
      </c>
      <c r="CJ33" s="32">
        <f ca="1">SUM(CJ32:OFFSET(CJ33,-1,0))</f>
        <v>0</v>
      </c>
      <c r="CK33" s="32">
        <f ca="1">SUM(CK32:OFFSET(CK33,-1,0))</f>
        <v>0</v>
      </c>
      <c r="CL33" s="32">
        <f ca="1">SUM(CL32:OFFSET(CL33,-1,0))</f>
        <v>0</v>
      </c>
      <c r="CM33" s="32">
        <f ca="1">SUM(CM32:OFFSET(CM33,-1,0))</f>
        <v>0</v>
      </c>
      <c r="CN33" s="32">
        <f ca="1">SUM(CN32:OFFSET(CN33,-1,0))</f>
        <v>0</v>
      </c>
    </row>
    <row r="34" spans="2:93" ht="15" customHeight="1" x14ac:dyDescent="0.25">
      <c r="B34" s="33"/>
      <c r="J34" s="36"/>
      <c r="K34" s="36"/>
      <c r="L34" s="36"/>
      <c r="M34" s="36"/>
      <c r="N34" s="36"/>
      <c r="O34" s="36"/>
      <c r="P34" s="36"/>
      <c r="Q34" s="36"/>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row>
    <row r="35" spans="2:93" x14ac:dyDescent="0.25">
      <c r="B35" s="7" t="s">
        <v>31</v>
      </c>
      <c r="J35" s="27"/>
      <c r="K35" s="27"/>
      <c r="L35" s="27"/>
      <c r="M35" s="27"/>
      <c r="N35" s="27"/>
      <c r="O35" s="27"/>
      <c r="P35" s="27"/>
      <c r="Q35" s="27"/>
      <c r="R35" s="27"/>
      <c r="S35" s="27"/>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2:93" x14ac:dyDescent="0.25">
      <c r="B36" s="28" t="s">
        <v>32</v>
      </c>
      <c r="I36" t="s">
        <v>33</v>
      </c>
      <c r="J36" s="29">
        <f t="shared" ref="J36:P36" ca="1" si="30">SUMIF($3:$3, INDIRECT(ADDRESS(ROW($A$2),COLUMN(),2)), INDIRECT(ROW() &amp; ":" &amp; ROW()))</f>
        <v>0</v>
      </c>
      <c r="K36" s="29">
        <f t="shared" ca="1" si="30"/>
        <v>0</v>
      </c>
      <c r="L36" s="29">
        <f t="shared" ca="1" si="30"/>
        <v>0</v>
      </c>
      <c r="M36" s="29">
        <f t="shared" ca="1" si="30"/>
        <v>0</v>
      </c>
      <c r="N36" s="29">
        <f t="shared" ca="1" si="30"/>
        <v>0</v>
      </c>
      <c r="O36" s="29">
        <f t="shared" ca="1" si="30"/>
        <v>0</v>
      </c>
      <c r="P36" s="29">
        <f t="shared" ca="1" si="30"/>
        <v>0</v>
      </c>
      <c r="Q36" s="30"/>
      <c r="R36" s="31"/>
      <c r="S36" s="31"/>
      <c r="T36" s="32">
        <f ca="1">SUM(T35:OFFSET(T36,-1,0))</f>
        <v>0</v>
      </c>
      <c r="U36" s="32">
        <f ca="1">SUM(U35:OFFSET(U36,-1,0))</f>
        <v>0</v>
      </c>
      <c r="V36" s="32">
        <f ca="1">SUM(V35:OFFSET(V36,-1,0))</f>
        <v>0</v>
      </c>
      <c r="W36" s="32">
        <f ca="1">SUM(W35:OFFSET(W36,-1,0))</f>
        <v>0</v>
      </c>
      <c r="X36" s="32">
        <f ca="1">SUM(X35:OFFSET(X36,-1,0))</f>
        <v>0</v>
      </c>
      <c r="Y36" s="32">
        <f ca="1">SUM(Y35:OFFSET(Y36,-1,0))</f>
        <v>0</v>
      </c>
      <c r="Z36" s="32">
        <f ca="1">SUM(Z35:OFFSET(Z36,-1,0))</f>
        <v>0</v>
      </c>
      <c r="AA36" s="32">
        <f ca="1">SUM(AA35:OFFSET(AA36,-1,0))</f>
        <v>0</v>
      </c>
      <c r="AB36" s="32">
        <f ca="1">SUM(AB35:OFFSET(AB36,-1,0))</f>
        <v>0</v>
      </c>
      <c r="AC36" s="32">
        <f ca="1">SUM(AC35:OFFSET(AC36,-1,0))</f>
        <v>0</v>
      </c>
      <c r="AD36" s="32">
        <f ca="1">SUM(AD35:OFFSET(AD36,-1,0))</f>
        <v>0</v>
      </c>
      <c r="AE36" s="32">
        <f ca="1">SUM(AE35:OFFSET(AE36,-1,0))</f>
        <v>0</v>
      </c>
      <c r="AF36" s="32">
        <f ca="1">SUM(AF35:OFFSET(AF36,-1,0))</f>
        <v>0</v>
      </c>
      <c r="AG36" s="32">
        <f ca="1">SUM(AG35:OFFSET(AG36,-1,0))</f>
        <v>0</v>
      </c>
      <c r="AH36" s="32">
        <f ca="1">SUM(AH35:OFFSET(AH36,-1,0))</f>
        <v>0</v>
      </c>
      <c r="AI36" s="32">
        <f ca="1">SUM(AI35:OFFSET(AI36,-1,0))</f>
        <v>0</v>
      </c>
      <c r="AJ36" s="32">
        <f ca="1">SUM(AJ35:OFFSET(AJ36,-1,0))</f>
        <v>0</v>
      </c>
      <c r="AK36" s="32">
        <f ca="1">SUM(AK35:OFFSET(AK36,-1,0))</f>
        <v>0</v>
      </c>
      <c r="AL36" s="32">
        <f ca="1">SUM(AL35:OFFSET(AL36,-1,0))</f>
        <v>0</v>
      </c>
      <c r="AM36" s="32">
        <f ca="1">SUM(AM35:OFFSET(AM36,-1,0))</f>
        <v>0</v>
      </c>
      <c r="AN36" s="32">
        <f ca="1">SUM(AN35:OFFSET(AN36,-1,0))</f>
        <v>0</v>
      </c>
      <c r="AO36" s="32">
        <f ca="1">SUM(AO35:OFFSET(AO36,-1,0))</f>
        <v>0</v>
      </c>
      <c r="AP36" s="32">
        <f ca="1">SUM(AP35:OFFSET(AP36,-1,0))</f>
        <v>0</v>
      </c>
      <c r="AQ36" s="32">
        <f ca="1">SUM(AQ35:OFFSET(AQ36,-1,0))</f>
        <v>0</v>
      </c>
      <c r="AR36" s="32">
        <f ca="1">SUM(AR35:OFFSET(AR36,-1,0))</f>
        <v>0</v>
      </c>
      <c r="AS36" s="32">
        <f ca="1">SUM(AS35:OFFSET(AS36,-1,0))</f>
        <v>0</v>
      </c>
      <c r="AT36" s="32">
        <f ca="1">SUM(AT35:OFFSET(AT36,-1,0))</f>
        <v>0</v>
      </c>
      <c r="AU36" s="32">
        <f ca="1">SUM(AU35:OFFSET(AU36,-1,0))</f>
        <v>0</v>
      </c>
      <c r="AV36" s="32">
        <f ca="1">SUM(AV35:OFFSET(AV36,-1,0))</f>
        <v>0</v>
      </c>
      <c r="AW36" s="32">
        <f ca="1">SUM(AW35:OFFSET(AW36,-1,0))</f>
        <v>0</v>
      </c>
      <c r="AX36" s="32">
        <f ca="1">SUM(AX35:OFFSET(AX36,-1,0))</f>
        <v>0</v>
      </c>
      <c r="AY36" s="32">
        <f ca="1">SUM(AY35:OFFSET(AY36,-1,0))</f>
        <v>0</v>
      </c>
      <c r="AZ36" s="32">
        <f ca="1">SUM(AZ35:OFFSET(AZ36,-1,0))</f>
        <v>0</v>
      </c>
      <c r="BA36" s="32">
        <f ca="1">SUM(BA35:OFFSET(BA36,-1,0))</f>
        <v>0</v>
      </c>
      <c r="BB36" s="32">
        <f ca="1">SUM(BB35:OFFSET(BB36,-1,0))</f>
        <v>0</v>
      </c>
      <c r="BC36" s="32">
        <f ca="1">SUM(BC35:OFFSET(BC36,-1,0))</f>
        <v>0</v>
      </c>
      <c r="BD36" s="32">
        <f ca="1">SUM(BD35:OFFSET(BD36,-1,0))</f>
        <v>0</v>
      </c>
      <c r="BE36" s="32">
        <f ca="1">SUM(BE35:OFFSET(BE36,-1,0))</f>
        <v>0</v>
      </c>
      <c r="BF36" s="32">
        <f ca="1">SUM(BF35:OFFSET(BF36,-1,0))</f>
        <v>0</v>
      </c>
      <c r="BG36" s="32">
        <f ca="1">SUM(BG35:OFFSET(BG36,-1,0))</f>
        <v>0</v>
      </c>
      <c r="BH36" s="32">
        <f ca="1">SUM(BH35:OFFSET(BH36,-1,0))</f>
        <v>0</v>
      </c>
      <c r="BI36" s="32">
        <f ca="1">SUM(BI35:OFFSET(BI36,-1,0))</f>
        <v>0</v>
      </c>
      <c r="BJ36" s="32">
        <f ca="1">SUM(BJ35:OFFSET(BJ36,-1,0))</f>
        <v>0</v>
      </c>
      <c r="BK36" s="32">
        <f ca="1">SUM(BK35:OFFSET(BK36,-1,0))</f>
        <v>0</v>
      </c>
      <c r="BL36" s="32">
        <f ca="1">SUM(BL35:OFFSET(BL36,-1,0))</f>
        <v>0</v>
      </c>
      <c r="BM36" s="32">
        <f ca="1">SUM(BM35:OFFSET(BM36,-1,0))</f>
        <v>0</v>
      </c>
      <c r="BN36" s="32">
        <f ca="1">SUM(BN35:OFFSET(BN36,-1,0))</f>
        <v>0</v>
      </c>
      <c r="BO36" s="32">
        <f ca="1">SUM(BO35:OFFSET(BO36,-1,0))</f>
        <v>0</v>
      </c>
      <c r="BP36" s="32">
        <f ca="1">SUM(BP35:OFFSET(BP36,-1,0))</f>
        <v>0</v>
      </c>
      <c r="BQ36" s="32">
        <f ca="1">SUM(BQ35:OFFSET(BQ36,-1,0))</f>
        <v>0</v>
      </c>
      <c r="BR36" s="32">
        <f ca="1">SUM(BR35:OFFSET(BR36,-1,0))</f>
        <v>0</v>
      </c>
      <c r="BS36" s="32">
        <f ca="1">SUM(BS35:OFFSET(BS36,-1,0))</f>
        <v>0</v>
      </c>
      <c r="BT36" s="32">
        <f ca="1">SUM(BT35:OFFSET(BT36,-1,0))</f>
        <v>0</v>
      </c>
      <c r="BU36" s="32">
        <f ca="1">SUM(BU35:OFFSET(BU36,-1,0))</f>
        <v>0</v>
      </c>
      <c r="BV36" s="32">
        <f ca="1">SUM(BV35:OFFSET(BV36,-1,0))</f>
        <v>0</v>
      </c>
      <c r="BW36" s="32">
        <f ca="1">SUM(BW35:OFFSET(BW36,-1,0))</f>
        <v>0</v>
      </c>
      <c r="BX36" s="32">
        <f ca="1">SUM(BX35:OFFSET(BX36,-1,0))</f>
        <v>0</v>
      </c>
      <c r="BY36" s="32">
        <f ca="1">SUM(BY35:OFFSET(BY36,-1,0))</f>
        <v>0</v>
      </c>
      <c r="BZ36" s="32">
        <f ca="1">SUM(BZ35:OFFSET(BZ36,-1,0))</f>
        <v>0</v>
      </c>
      <c r="CA36" s="32">
        <f ca="1">SUM(CA35:OFFSET(CA36,-1,0))</f>
        <v>0</v>
      </c>
      <c r="CB36" s="32">
        <f ca="1">SUM(CB35:OFFSET(CB36,-1,0))</f>
        <v>0</v>
      </c>
      <c r="CC36" s="32">
        <f ca="1">SUM(CC35:OFFSET(CC36,-1,0))</f>
        <v>0</v>
      </c>
      <c r="CD36" s="32">
        <f ca="1">SUM(CD35:OFFSET(CD36,-1,0))</f>
        <v>0</v>
      </c>
      <c r="CE36" s="32">
        <f ca="1">SUM(CE35:OFFSET(CE36,-1,0))</f>
        <v>0</v>
      </c>
      <c r="CF36" s="32">
        <f ca="1">SUM(CF35:OFFSET(CF36,-1,0))</f>
        <v>0</v>
      </c>
      <c r="CG36" s="32">
        <f ca="1">SUM(CG35:OFFSET(CG36,-1,0))</f>
        <v>0</v>
      </c>
      <c r="CH36" s="32">
        <f ca="1">SUM(CH35:OFFSET(CH36,-1,0))</f>
        <v>0</v>
      </c>
      <c r="CI36" s="32">
        <f ca="1">SUM(CI35:OFFSET(CI36,-1,0))</f>
        <v>0</v>
      </c>
      <c r="CJ36" s="32">
        <f ca="1">SUM(CJ35:OFFSET(CJ36,-1,0))</f>
        <v>0</v>
      </c>
      <c r="CK36" s="32">
        <f ca="1">SUM(CK35:OFFSET(CK36,-1,0))</f>
        <v>0</v>
      </c>
      <c r="CL36" s="32">
        <f ca="1">SUM(CL35:OFFSET(CL36,-1,0))</f>
        <v>0</v>
      </c>
      <c r="CM36" s="32">
        <f ca="1">SUM(CM35:OFFSET(CM36,-1,0))</f>
        <v>0</v>
      </c>
      <c r="CN36" s="32">
        <f ca="1">SUM(CN35:OFFSET(CN36,-1,0))</f>
        <v>0</v>
      </c>
    </row>
    <row r="37" spans="2:93" ht="15" customHeight="1" x14ac:dyDescent="0.25">
      <c r="B37" s="33"/>
      <c r="J37" s="36"/>
      <c r="K37" s="36"/>
      <c r="L37" s="36"/>
      <c r="M37" s="36"/>
      <c r="N37" s="36"/>
      <c r="O37" s="36"/>
      <c r="P37" s="36"/>
      <c r="Q37" s="36"/>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row>
    <row r="38" spans="2:93" ht="15" customHeight="1" x14ac:dyDescent="0.25">
      <c r="B38" s="28" t="s">
        <v>34</v>
      </c>
      <c r="D38" s="37"/>
      <c r="I38" s="38" t="s">
        <v>35</v>
      </c>
      <c r="J38" s="30">
        <f t="shared" ref="J38:P38" ca="1" si="31">SUMIF($3:$3, INDIRECT(ADDRESS(ROW($A$2),COLUMN(),2)), INDIRECT(ROW() &amp; ":" &amp; ROW()))</f>
        <v>0</v>
      </c>
      <c r="K38" s="30">
        <f t="shared" ca="1" si="31"/>
        <v>0</v>
      </c>
      <c r="L38" s="30">
        <f t="shared" ca="1" si="31"/>
        <v>0</v>
      </c>
      <c r="M38" s="30">
        <f t="shared" ca="1" si="31"/>
        <v>0</v>
      </c>
      <c r="N38" s="30">
        <f t="shared" ca="1" si="31"/>
        <v>0</v>
      </c>
      <c r="O38" s="30">
        <f t="shared" ca="1" si="31"/>
        <v>0</v>
      </c>
      <c r="P38" s="30">
        <f t="shared" ca="1" si="31"/>
        <v>0</v>
      </c>
      <c r="Q38" s="30"/>
      <c r="T38" s="31">
        <f ca="1">T40-T36-T33-T29</f>
        <v>0</v>
      </c>
      <c r="U38" s="39">
        <v>0</v>
      </c>
      <c r="V38" s="39">
        <v>0</v>
      </c>
      <c r="W38" s="39">
        <v>0</v>
      </c>
      <c r="X38" s="39">
        <v>0</v>
      </c>
      <c r="Y38" s="39">
        <v>0</v>
      </c>
      <c r="Z38" s="39">
        <v>0</v>
      </c>
      <c r="AA38" s="39">
        <v>0</v>
      </c>
      <c r="AB38" s="39">
        <v>0</v>
      </c>
      <c r="AC38" s="39">
        <v>0</v>
      </c>
      <c r="AD38" s="39">
        <v>0</v>
      </c>
      <c r="AE38" s="39">
        <v>0</v>
      </c>
      <c r="AF38" s="39">
        <v>0</v>
      </c>
      <c r="AG38" s="39">
        <v>0</v>
      </c>
      <c r="AH38" s="39">
        <v>0</v>
      </c>
      <c r="AI38" s="39">
        <v>0</v>
      </c>
      <c r="AJ38" s="39">
        <v>0</v>
      </c>
      <c r="AK38" s="39">
        <v>0</v>
      </c>
      <c r="AL38" s="39">
        <v>0</v>
      </c>
      <c r="AM38" s="39">
        <v>0</v>
      </c>
      <c r="AN38" s="39">
        <v>0</v>
      </c>
      <c r="AO38" s="39">
        <v>0</v>
      </c>
      <c r="AP38" s="39">
        <v>0</v>
      </c>
      <c r="AQ38" s="39">
        <v>0</v>
      </c>
      <c r="AR38" s="39">
        <v>0</v>
      </c>
      <c r="AS38" s="39">
        <v>0</v>
      </c>
      <c r="AT38" s="39">
        <v>0</v>
      </c>
      <c r="AU38" s="39">
        <v>0</v>
      </c>
      <c r="AV38" s="39">
        <v>0</v>
      </c>
      <c r="AW38" s="39">
        <v>0</v>
      </c>
      <c r="AX38" s="39">
        <v>0</v>
      </c>
      <c r="AY38" s="39">
        <v>0</v>
      </c>
      <c r="AZ38" s="39">
        <v>0</v>
      </c>
      <c r="BA38" s="39">
        <v>0</v>
      </c>
      <c r="BB38" s="39">
        <v>0</v>
      </c>
      <c r="BC38" s="39">
        <v>0</v>
      </c>
      <c r="BD38" s="39">
        <v>0</v>
      </c>
      <c r="BE38" s="39">
        <v>0</v>
      </c>
      <c r="BF38" s="39">
        <v>0</v>
      </c>
      <c r="BG38" s="39">
        <v>0</v>
      </c>
      <c r="BH38" s="39">
        <v>0</v>
      </c>
      <c r="BI38" s="39">
        <v>0</v>
      </c>
      <c r="BJ38" s="39">
        <v>0</v>
      </c>
      <c r="BK38" s="39">
        <v>0</v>
      </c>
      <c r="BL38" s="39">
        <v>0</v>
      </c>
      <c r="BM38" s="39">
        <v>0</v>
      </c>
      <c r="BN38" s="39">
        <v>0</v>
      </c>
      <c r="BO38" s="39">
        <v>0</v>
      </c>
      <c r="BP38" s="39">
        <v>0</v>
      </c>
      <c r="BQ38" s="39">
        <v>0</v>
      </c>
      <c r="BR38" s="39">
        <v>0</v>
      </c>
      <c r="BS38" s="39">
        <v>0</v>
      </c>
      <c r="BT38" s="39">
        <v>0</v>
      </c>
      <c r="BU38" s="39">
        <v>0</v>
      </c>
      <c r="BV38" s="39">
        <v>0</v>
      </c>
      <c r="BW38" s="39">
        <v>0</v>
      </c>
      <c r="BX38" s="39">
        <v>0</v>
      </c>
      <c r="BY38" s="39">
        <v>0</v>
      </c>
      <c r="BZ38" s="39">
        <v>0</v>
      </c>
      <c r="CA38" s="39">
        <v>0</v>
      </c>
      <c r="CB38" s="39">
        <v>0</v>
      </c>
      <c r="CC38" s="39">
        <v>0</v>
      </c>
      <c r="CD38" s="39">
        <v>0</v>
      </c>
      <c r="CE38" s="39">
        <v>0</v>
      </c>
      <c r="CF38" s="39">
        <v>0</v>
      </c>
      <c r="CG38" s="39">
        <v>0</v>
      </c>
      <c r="CH38" s="39">
        <v>0</v>
      </c>
      <c r="CI38" s="39">
        <v>0</v>
      </c>
      <c r="CJ38" s="39">
        <v>0</v>
      </c>
      <c r="CK38" s="39">
        <v>0</v>
      </c>
      <c r="CL38" s="39">
        <v>0</v>
      </c>
      <c r="CM38" s="39">
        <v>0</v>
      </c>
      <c r="CN38" s="39">
        <v>0</v>
      </c>
    </row>
    <row r="39" spans="2:93" ht="15" customHeight="1" x14ac:dyDescent="0.25">
      <c r="B39" s="33"/>
      <c r="J39" s="36"/>
      <c r="K39" s="36"/>
      <c r="L39" s="36"/>
      <c r="M39" s="36"/>
      <c r="N39" s="36"/>
      <c r="O39" s="36"/>
      <c r="P39" s="36"/>
      <c r="Q39" s="36"/>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row>
    <row r="40" spans="2:93" ht="15" customHeight="1" x14ac:dyDescent="0.25">
      <c r="B40" s="28" t="s">
        <v>36</v>
      </c>
      <c r="J40" s="30">
        <f t="shared" ref="J40:P40" ca="1" si="32">SUMIF($3:$3, INDIRECT(ADDRESS(ROW($A$2),COLUMN(),2)), INDIRECT(ROW() &amp; ":" &amp; ROW()))</f>
        <v>0</v>
      </c>
      <c r="K40" s="30">
        <f t="shared" ca="1" si="32"/>
        <v>0</v>
      </c>
      <c r="L40" s="30">
        <f t="shared" ca="1" si="32"/>
        <v>0</v>
      </c>
      <c r="M40" s="30">
        <f t="shared" ca="1" si="32"/>
        <v>0</v>
      </c>
      <c r="N40" s="30">
        <f t="shared" ca="1" si="32"/>
        <v>0</v>
      </c>
      <c r="O40" s="30">
        <f t="shared" ca="1" si="32"/>
        <v>0</v>
      </c>
      <c r="P40" s="30">
        <f t="shared" ca="1" si="32"/>
        <v>0</v>
      </c>
      <c r="Q40" s="30"/>
      <c r="T40" s="31">
        <f ca="1">IF((ROW()-ROW(T41))=-1,T41,T41-SUM(OFFSET(T40,1,0):OFFSET(T41,-1,0)))</f>
        <v>0</v>
      </c>
      <c r="U40" s="31">
        <f t="shared" ref="U40:CF40" ca="1" si="33">+U29+U33+U36+U38</f>
        <v>0</v>
      </c>
      <c r="V40" s="31">
        <f t="shared" ca="1" si="33"/>
        <v>0</v>
      </c>
      <c r="W40" s="31">
        <f t="shared" ca="1" si="33"/>
        <v>0</v>
      </c>
      <c r="X40" s="31">
        <f t="shared" ca="1" si="33"/>
        <v>0</v>
      </c>
      <c r="Y40" s="31">
        <f t="shared" ca="1" si="33"/>
        <v>0</v>
      </c>
      <c r="Z40" s="31">
        <f t="shared" ca="1" si="33"/>
        <v>0</v>
      </c>
      <c r="AA40" s="31">
        <f t="shared" ca="1" si="33"/>
        <v>0</v>
      </c>
      <c r="AB40" s="31">
        <f t="shared" ca="1" si="33"/>
        <v>0</v>
      </c>
      <c r="AC40" s="31">
        <f t="shared" ca="1" si="33"/>
        <v>0</v>
      </c>
      <c r="AD40" s="31">
        <f t="shared" ca="1" si="33"/>
        <v>0</v>
      </c>
      <c r="AE40" s="31">
        <f t="shared" ca="1" si="33"/>
        <v>0</v>
      </c>
      <c r="AF40" s="31">
        <f t="shared" ca="1" si="33"/>
        <v>0</v>
      </c>
      <c r="AG40" s="31">
        <f t="shared" ca="1" si="33"/>
        <v>0</v>
      </c>
      <c r="AH40" s="31">
        <f t="shared" ca="1" si="33"/>
        <v>0</v>
      </c>
      <c r="AI40" s="31">
        <f t="shared" ca="1" si="33"/>
        <v>0</v>
      </c>
      <c r="AJ40" s="31">
        <f t="shared" ca="1" si="33"/>
        <v>0</v>
      </c>
      <c r="AK40" s="31">
        <f t="shared" ca="1" si="33"/>
        <v>0</v>
      </c>
      <c r="AL40" s="31">
        <f t="shared" ca="1" si="33"/>
        <v>0</v>
      </c>
      <c r="AM40" s="31">
        <f t="shared" ca="1" si="33"/>
        <v>0</v>
      </c>
      <c r="AN40" s="31">
        <f t="shared" ca="1" si="33"/>
        <v>0</v>
      </c>
      <c r="AO40" s="31">
        <f t="shared" ca="1" si="33"/>
        <v>0</v>
      </c>
      <c r="AP40" s="31">
        <f t="shared" ca="1" si="33"/>
        <v>0</v>
      </c>
      <c r="AQ40" s="31">
        <f t="shared" ca="1" si="33"/>
        <v>0</v>
      </c>
      <c r="AR40" s="31">
        <f t="shared" ca="1" si="33"/>
        <v>0</v>
      </c>
      <c r="AS40" s="31">
        <f t="shared" ca="1" si="33"/>
        <v>0</v>
      </c>
      <c r="AT40" s="31">
        <f t="shared" ca="1" si="33"/>
        <v>0</v>
      </c>
      <c r="AU40" s="31">
        <f t="shared" ca="1" si="33"/>
        <v>0</v>
      </c>
      <c r="AV40" s="31">
        <f t="shared" ca="1" si="33"/>
        <v>0</v>
      </c>
      <c r="AW40" s="31">
        <f t="shared" ca="1" si="33"/>
        <v>0</v>
      </c>
      <c r="AX40" s="31">
        <f t="shared" ca="1" si="33"/>
        <v>0</v>
      </c>
      <c r="AY40" s="31">
        <f t="shared" ca="1" si="33"/>
        <v>0</v>
      </c>
      <c r="AZ40" s="31">
        <f t="shared" ca="1" si="33"/>
        <v>0</v>
      </c>
      <c r="BA40" s="31">
        <f t="shared" ca="1" si="33"/>
        <v>0</v>
      </c>
      <c r="BB40" s="31">
        <f t="shared" ca="1" si="33"/>
        <v>0</v>
      </c>
      <c r="BC40" s="31">
        <f t="shared" ca="1" si="33"/>
        <v>0</v>
      </c>
      <c r="BD40" s="31">
        <f t="shared" ca="1" si="33"/>
        <v>0</v>
      </c>
      <c r="BE40" s="31">
        <f t="shared" ca="1" si="33"/>
        <v>0</v>
      </c>
      <c r="BF40" s="31">
        <f t="shared" ca="1" si="33"/>
        <v>0</v>
      </c>
      <c r="BG40" s="31">
        <f t="shared" ca="1" si="33"/>
        <v>0</v>
      </c>
      <c r="BH40" s="31">
        <f t="shared" ca="1" si="33"/>
        <v>0</v>
      </c>
      <c r="BI40" s="31">
        <f t="shared" ca="1" si="33"/>
        <v>0</v>
      </c>
      <c r="BJ40" s="31">
        <f t="shared" ca="1" si="33"/>
        <v>0</v>
      </c>
      <c r="BK40" s="31">
        <f t="shared" ca="1" si="33"/>
        <v>0</v>
      </c>
      <c r="BL40" s="31">
        <f t="shared" ca="1" si="33"/>
        <v>0</v>
      </c>
      <c r="BM40" s="31">
        <f t="shared" ca="1" si="33"/>
        <v>0</v>
      </c>
      <c r="BN40" s="31">
        <f t="shared" ca="1" si="33"/>
        <v>0</v>
      </c>
      <c r="BO40" s="31">
        <f t="shared" ca="1" si="33"/>
        <v>0</v>
      </c>
      <c r="BP40" s="31">
        <f t="shared" ca="1" si="33"/>
        <v>0</v>
      </c>
      <c r="BQ40" s="31">
        <f t="shared" ca="1" si="33"/>
        <v>0</v>
      </c>
      <c r="BR40" s="31">
        <f t="shared" ca="1" si="33"/>
        <v>0</v>
      </c>
      <c r="BS40" s="31">
        <f t="shared" ca="1" si="33"/>
        <v>0</v>
      </c>
      <c r="BT40" s="31">
        <f t="shared" ca="1" si="33"/>
        <v>0</v>
      </c>
      <c r="BU40" s="31">
        <f t="shared" ca="1" si="33"/>
        <v>0</v>
      </c>
      <c r="BV40" s="31">
        <f t="shared" ca="1" si="33"/>
        <v>0</v>
      </c>
      <c r="BW40" s="31">
        <f t="shared" ca="1" si="33"/>
        <v>0</v>
      </c>
      <c r="BX40" s="31">
        <f t="shared" ca="1" si="33"/>
        <v>0</v>
      </c>
      <c r="BY40" s="31">
        <f t="shared" ca="1" si="33"/>
        <v>0</v>
      </c>
      <c r="BZ40" s="31">
        <f t="shared" ca="1" si="33"/>
        <v>0</v>
      </c>
      <c r="CA40" s="31">
        <f t="shared" ca="1" si="33"/>
        <v>0</v>
      </c>
      <c r="CB40" s="31">
        <f t="shared" ca="1" si="33"/>
        <v>0</v>
      </c>
      <c r="CC40" s="31">
        <f t="shared" ca="1" si="33"/>
        <v>0</v>
      </c>
      <c r="CD40" s="31">
        <f t="shared" ca="1" si="33"/>
        <v>0</v>
      </c>
      <c r="CE40" s="31">
        <f t="shared" ca="1" si="33"/>
        <v>0</v>
      </c>
      <c r="CF40" s="31">
        <f t="shared" ca="1" si="33"/>
        <v>0</v>
      </c>
      <c r="CG40" s="31">
        <f t="shared" ref="CG40:CN40" ca="1" si="34">+CG29+CG33+CG36+CG38</f>
        <v>0</v>
      </c>
      <c r="CH40" s="31">
        <f t="shared" ca="1" si="34"/>
        <v>0</v>
      </c>
      <c r="CI40" s="31">
        <f t="shared" ca="1" si="34"/>
        <v>0</v>
      </c>
      <c r="CJ40" s="31">
        <f t="shared" ca="1" si="34"/>
        <v>0</v>
      </c>
      <c r="CK40" s="31">
        <f t="shared" ca="1" si="34"/>
        <v>0</v>
      </c>
      <c r="CL40" s="31">
        <f t="shared" ca="1" si="34"/>
        <v>0</v>
      </c>
      <c r="CM40" s="31">
        <f t="shared" ca="1" si="34"/>
        <v>0</v>
      </c>
      <c r="CN40" s="31">
        <f t="shared" ca="1" si="34"/>
        <v>0</v>
      </c>
    </row>
    <row r="41" spans="2:93" x14ac:dyDescent="0.25">
      <c r="B41" s="28" t="s">
        <v>37</v>
      </c>
      <c r="I41" t="s">
        <v>38</v>
      </c>
      <c r="J41" s="40">
        <f t="shared" ref="J41:P41" ca="1" si="35">SUMIF($3:$3, J$2, INDIRECT(ROW() &amp; ":" &amp; ROW()))</f>
        <v>0</v>
      </c>
      <c r="K41" s="40">
        <f t="shared" ca="1" si="35"/>
        <v>0</v>
      </c>
      <c r="L41" s="40">
        <f t="shared" ca="1" si="35"/>
        <v>0</v>
      </c>
      <c r="M41" s="40">
        <f t="shared" ca="1" si="35"/>
        <v>0</v>
      </c>
      <c r="N41" s="40">
        <f t="shared" ca="1" si="35"/>
        <v>0</v>
      </c>
      <c r="O41" s="40">
        <f t="shared" ca="1" si="35"/>
        <v>0</v>
      </c>
      <c r="P41" s="40">
        <f t="shared" ca="1" si="35"/>
        <v>0</v>
      </c>
      <c r="Q41" s="31"/>
      <c r="R41" s="31"/>
      <c r="S41" s="31"/>
      <c r="T41" s="41">
        <f>SUMIFS(Actuals!$B:$B,Actuals!$C:$C,EOMONTH(T$2,0),Actuals!$D:$D,$B41)</f>
        <v>0</v>
      </c>
      <c r="U41" s="32">
        <f ca="1">SUMIF(U40:OFFSET(U41,-1,0),"&gt;"&amp;2)+SUMIF(U40:OFFSET(U41,-1,0),"&lt;"&amp;-2)</f>
        <v>0</v>
      </c>
      <c r="V41" s="32">
        <f ca="1">SUMIF(V40:OFFSET(V41,-1,0),"&gt;"&amp;2)+SUMIF(V40:OFFSET(V41,-1,0),"&lt;"&amp;-2)</f>
        <v>0</v>
      </c>
      <c r="W41" s="32">
        <f ca="1">SUMIF(W40:OFFSET(W41,-1,0),"&gt;"&amp;2)+SUMIF(W40:OFFSET(W41,-1,0),"&lt;"&amp;-2)</f>
        <v>0</v>
      </c>
      <c r="X41" s="32">
        <f ca="1">SUMIF(X40:OFFSET(X41,-1,0),"&gt;"&amp;2)+SUMIF(X40:OFFSET(X41,-1,0),"&lt;"&amp;-2)</f>
        <v>0</v>
      </c>
      <c r="Y41" s="32">
        <f ca="1">SUMIF(Y40:OFFSET(Y41,-1,0),"&gt;"&amp;2)+SUMIF(Y40:OFFSET(Y41,-1,0),"&lt;"&amp;-2)</f>
        <v>0</v>
      </c>
      <c r="Z41" s="32">
        <f ca="1">SUMIF(Z40:OFFSET(Z41,-1,0),"&gt;"&amp;2)+SUMIF(Z40:OFFSET(Z41,-1,0),"&lt;"&amp;-2)</f>
        <v>0</v>
      </c>
      <c r="AA41" s="32">
        <f ca="1">SUMIF(AA40:OFFSET(AA41,-1,0),"&gt;"&amp;2)+SUMIF(AA40:OFFSET(AA41,-1,0),"&lt;"&amp;-2)</f>
        <v>0</v>
      </c>
      <c r="AB41" s="32">
        <f ca="1">SUMIF(AB40:OFFSET(AB41,-1,0),"&gt;"&amp;2)+SUMIF(AB40:OFFSET(AB41,-1,0),"&lt;"&amp;-2)</f>
        <v>0</v>
      </c>
      <c r="AC41" s="32">
        <f ca="1">SUMIF(AC40:OFFSET(AC41,-1,0),"&gt;"&amp;2)+SUMIF(AC40:OFFSET(AC41,-1,0),"&lt;"&amp;-2)</f>
        <v>0</v>
      </c>
      <c r="AD41" s="32">
        <f ca="1">SUMIF(AD40:OFFSET(AD41,-1,0),"&gt;"&amp;2)+SUMIF(AD40:OFFSET(AD41,-1,0),"&lt;"&amp;-2)</f>
        <v>0</v>
      </c>
      <c r="AE41" s="32">
        <f ca="1">SUMIF(AE40:OFFSET(AE41,-1,0),"&gt;"&amp;2)+SUMIF(AE40:OFFSET(AE41,-1,0),"&lt;"&amp;-2)</f>
        <v>0</v>
      </c>
      <c r="AF41" s="32">
        <f ca="1">SUMIF(AF40:OFFSET(AF41,-1,0),"&gt;"&amp;2)+SUMIF(AF40:OFFSET(AF41,-1,0),"&lt;"&amp;-2)</f>
        <v>0</v>
      </c>
      <c r="AG41" s="32">
        <f ca="1">SUMIF(AG40:OFFSET(AG41,-1,0),"&gt;"&amp;2)+SUMIF(AG40:OFFSET(AG41,-1,0),"&lt;"&amp;-2)</f>
        <v>0</v>
      </c>
      <c r="AH41" s="32">
        <f ca="1">SUMIF(AH40:OFFSET(AH41,-1,0),"&gt;"&amp;2)+SUMIF(AH40:OFFSET(AH41,-1,0),"&lt;"&amp;-2)</f>
        <v>0</v>
      </c>
      <c r="AI41" s="32">
        <f ca="1">SUMIF(AI40:OFFSET(AI41,-1,0),"&gt;"&amp;2)+SUMIF(AI40:OFFSET(AI41,-1,0),"&lt;"&amp;-2)</f>
        <v>0</v>
      </c>
      <c r="AJ41" s="32">
        <f ca="1">SUMIF(AJ40:OFFSET(AJ41,-1,0),"&gt;"&amp;2)+SUMIF(AJ40:OFFSET(AJ41,-1,0),"&lt;"&amp;-2)</f>
        <v>0</v>
      </c>
      <c r="AK41" s="32">
        <f ca="1">SUMIF(AK40:OFFSET(AK41,-1,0),"&gt;"&amp;2)+SUMIF(AK40:OFFSET(AK41,-1,0),"&lt;"&amp;-2)</f>
        <v>0</v>
      </c>
      <c r="AL41" s="32">
        <f ca="1">SUMIF(AL40:OFFSET(AL41,-1,0),"&gt;"&amp;2)+SUMIF(AL40:OFFSET(AL41,-1,0),"&lt;"&amp;-2)</f>
        <v>0</v>
      </c>
      <c r="AM41" s="32">
        <f ca="1">SUMIF(AM40:OFFSET(AM41,-1,0),"&gt;"&amp;2)+SUMIF(AM40:OFFSET(AM41,-1,0),"&lt;"&amp;-2)</f>
        <v>0</v>
      </c>
      <c r="AN41" s="32">
        <f ca="1">SUMIF(AN40:OFFSET(AN41,-1,0),"&gt;"&amp;2)+SUMIF(AN40:OFFSET(AN41,-1,0),"&lt;"&amp;-2)</f>
        <v>0</v>
      </c>
      <c r="AO41" s="32">
        <f ca="1">SUMIF(AO40:OFFSET(AO41,-1,0),"&gt;"&amp;2)+SUMIF(AO40:OFFSET(AO41,-1,0),"&lt;"&amp;-2)</f>
        <v>0</v>
      </c>
      <c r="AP41" s="32">
        <f ca="1">SUMIF(AP40:OFFSET(AP41,-1,0),"&gt;"&amp;2)+SUMIF(AP40:OFFSET(AP41,-1,0),"&lt;"&amp;-2)</f>
        <v>0</v>
      </c>
      <c r="AQ41" s="32">
        <f ca="1">SUMIF(AQ40:OFFSET(AQ41,-1,0),"&gt;"&amp;2)+SUMIF(AQ40:OFFSET(AQ41,-1,0),"&lt;"&amp;-2)</f>
        <v>0</v>
      </c>
      <c r="AR41" s="32">
        <f ca="1">SUMIF(AR40:OFFSET(AR41,-1,0),"&gt;"&amp;2)+SUMIF(AR40:OFFSET(AR41,-1,0),"&lt;"&amp;-2)</f>
        <v>0</v>
      </c>
      <c r="AS41" s="32">
        <f ca="1">SUMIF(AS40:OFFSET(AS41,-1,0),"&gt;"&amp;2)+SUMIF(AS40:OFFSET(AS41,-1,0),"&lt;"&amp;-2)</f>
        <v>0</v>
      </c>
      <c r="AT41" s="32">
        <f ca="1">SUMIF(AT40:OFFSET(AT41,-1,0),"&gt;"&amp;2)+SUMIF(AT40:OFFSET(AT41,-1,0),"&lt;"&amp;-2)</f>
        <v>0</v>
      </c>
      <c r="AU41" s="32">
        <f ca="1">SUMIF(AU40:OFFSET(AU41,-1,0),"&gt;"&amp;2)+SUMIF(AU40:OFFSET(AU41,-1,0),"&lt;"&amp;-2)</f>
        <v>0</v>
      </c>
      <c r="AV41" s="32">
        <f ca="1">SUMIF(AV40:OFFSET(AV41,-1,0),"&gt;"&amp;2)+SUMIF(AV40:OFFSET(AV41,-1,0),"&lt;"&amp;-2)</f>
        <v>0</v>
      </c>
      <c r="AW41" s="32">
        <f ca="1">SUMIF(AW40:OFFSET(AW41,-1,0),"&gt;"&amp;2)+SUMIF(AW40:OFFSET(AW41,-1,0),"&lt;"&amp;-2)</f>
        <v>0</v>
      </c>
      <c r="AX41" s="32">
        <f ca="1">SUMIF(AX40:OFFSET(AX41,-1,0),"&gt;"&amp;2)+SUMIF(AX40:OFFSET(AX41,-1,0),"&lt;"&amp;-2)</f>
        <v>0</v>
      </c>
      <c r="AY41" s="32">
        <f ca="1">SUMIF(AY40:OFFSET(AY41,-1,0),"&gt;"&amp;2)+SUMIF(AY40:OFFSET(AY41,-1,0),"&lt;"&amp;-2)</f>
        <v>0</v>
      </c>
      <c r="AZ41" s="32">
        <f ca="1">SUMIF(AZ40:OFFSET(AZ41,-1,0),"&gt;"&amp;2)+SUMIF(AZ40:OFFSET(AZ41,-1,0),"&lt;"&amp;-2)</f>
        <v>0</v>
      </c>
      <c r="BA41" s="32">
        <f ca="1">SUMIF(BA40:OFFSET(BA41,-1,0),"&gt;"&amp;2)+SUMIF(BA40:OFFSET(BA41,-1,0),"&lt;"&amp;-2)</f>
        <v>0</v>
      </c>
      <c r="BB41" s="32">
        <f ca="1">SUMIF(BB40:OFFSET(BB41,-1,0),"&gt;"&amp;2)+SUMIF(BB40:OFFSET(BB41,-1,0),"&lt;"&amp;-2)</f>
        <v>0</v>
      </c>
      <c r="BC41" s="32">
        <f ca="1">SUMIF(BC40:OFFSET(BC41,-1,0),"&gt;"&amp;2)+SUMIF(BC40:OFFSET(BC41,-1,0),"&lt;"&amp;-2)</f>
        <v>0</v>
      </c>
      <c r="BD41" s="32">
        <f ca="1">SUMIF(BD40:OFFSET(BD41,-1,0),"&gt;"&amp;2)+SUMIF(BD40:OFFSET(BD41,-1,0),"&lt;"&amp;-2)</f>
        <v>0</v>
      </c>
      <c r="BE41" s="32">
        <f ca="1">SUMIF(BE40:OFFSET(BE41,-1,0),"&gt;"&amp;2)+SUMIF(BE40:OFFSET(BE41,-1,0),"&lt;"&amp;-2)</f>
        <v>0</v>
      </c>
      <c r="BF41" s="32">
        <f ca="1">SUMIF(BF40:OFFSET(BF41,-1,0),"&gt;"&amp;2)+SUMIF(BF40:OFFSET(BF41,-1,0),"&lt;"&amp;-2)</f>
        <v>0</v>
      </c>
      <c r="BG41" s="32">
        <f ca="1">SUMIF(BG40:OFFSET(BG41,-1,0),"&gt;"&amp;2)+SUMIF(BG40:OFFSET(BG41,-1,0),"&lt;"&amp;-2)</f>
        <v>0</v>
      </c>
      <c r="BH41" s="32">
        <f ca="1">SUMIF(BH40:OFFSET(BH41,-1,0),"&gt;"&amp;2)+SUMIF(BH40:OFFSET(BH41,-1,0),"&lt;"&amp;-2)</f>
        <v>0</v>
      </c>
      <c r="BI41" s="32">
        <f ca="1">SUMIF(BI40:OFFSET(BI41,-1,0),"&gt;"&amp;2)+SUMIF(BI40:OFFSET(BI41,-1,0),"&lt;"&amp;-2)</f>
        <v>0</v>
      </c>
      <c r="BJ41" s="32">
        <f ca="1">SUMIF(BJ40:OFFSET(BJ41,-1,0),"&gt;"&amp;2)+SUMIF(BJ40:OFFSET(BJ41,-1,0),"&lt;"&amp;-2)</f>
        <v>0</v>
      </c>
      <c r="BK41" s="32">
        <f ca="1">SUMIF(BK40:OFFSET(BK41,-1,0),"&gt;"&amp;2)+SUMIF(BK40:OFFSET(BK41,-1,0),"&lt;"&amp;-2)</f>
        <v>0</v>
      </c>
      <c r="BL41" s="32">
        <f ca="1">SUMIF(BL40:OFFSET(BL41,-1,0),"&gt;"&amp;2)+SUMIF(BL40:OFFSET(BL41,-1,0),"&lt;"&amp;-2)</f>
        <v>0</v>
      </c>
      <c r="BM41" s="32">
        <f ca="1">SUMIF(BM40:OFFSET(BM41,-1,0),"&gt;"&amp;2)+SUMIF(BM40:OFFSET(BM41,-1,0),"&lt;"&amp;-2)</f>
        <v>0</v>
      </c>
      <c r="BN41" s="32">
        <f ca="1">SUMIF(BN40:OFFSET(BN41,-1,0),"&gt;"&amp;2)+SUMIF(BN40:OFFSET(BN41,-1,0),"&lt;"&amp;-2)</f>
        <v>0</v>
      </c>
      <c r="BO41" s="32">
        <f ca="1">SUMIF(BO40:OFFSET(BO41,-1,0),"&gt;"&amp;2)+SUMIF(BO40:OFFSET(BO41,-1,0),"&lt;"&amp;-2)</f>
        <v>0</v>
      </c>
      <c r="BP41" s="32">
        <f ca="1">SUMIF(BP40:OFFSET(BP41,-1,0),"&gt;"&amp;2)+SUMIF(BP40:OFFSET(BP41,-1,0),"&lt;"&amp;-2)</f>
        <v>0</v>
      </c>
      <c r="BQ41" s="32">
        <f ca="1">SUMIF(BQ40:OFFSET(BQ41,-1,0),"&gt;"&amp;2)+SUMIF(BQ40:OFFSET(BQ41,-1,0),"&lt;"&amp;-2)</f>
        <v>0</v>
      </c>
      <c r="BR41" s="32">
        <f ca="1">SUMIF(BR40:OFFSET(BR41,-1,0),"&gt;"&amp;2)+SUMIF(BR40:OFFSET(BR41,-1,0),"&lt;"&amp;-2)</f>
        <v>0</v>
      </c>
      <c r="BS41" s="32">
        <f ca="1">SUMIF(BS40:OFFSET(BS41,-1,0),"&gt;"&amp;2)+SUMIF(BS40:OFFSET(BS41,-1,0),"&lt;"&amp;-2)</f>
        <v>0</v>
      </c>
      <c r="BT41" s="32">
        <f ca="1">SUMIF(BT40:OFFSET(BT41,-1,0),"&gt;"&amp;2)+SUMIF(BT40:OFFSET(BT41,-1,0),"&lt;"&amp;-2)</f>
        <v>0</v>
      </c>
      <c r="BU41" s="32">
        <f ca="1">SUMIF(BU40:OFFSET(BU41,-1,0),"&gt;"&amp;2)+SUMIF(BU40:OFFSET(BU41,-1,0),"&lt;"&amp;-2)</f>
        <v>0</v>
      </c>
      <c r="BV41" s="32">
        <f ca="1">SUMIF(BV40:OFFSET(BV41,-1,0),"&gt;"&amp;2)+SUMIF(BV40:OFFSET(BV41,-1,0),"&lt;"&amp;-2)</f>
        <v>0</v>
      </c>
      <c r="BW41" s="32">
        <f ca="1">SUMIF(BW40:OFFSET(BW41,-1,0),"&gt;"&amp;2)+SUMIF(BW40:OFFSET(BW41,-1,0),"&lt;"&amp;-2)</f>
        <v>0</v>
      </c>
      <c r="BX41" s="32">
        <f ca="1">SUMIF(BX40:OFFSET(BX41,-1,0),"&gt;"&amp;2)+SUMIF(BX40:OFFSET(BX41,-1,0),"&lt;"&amp;-2)</f>
        <v>0</v>
      </c>
      <c r="BY41" s="32">
        <f ca="1">SUMIF(BY40:OFFSET(BY41,-1,0),"&gt;"&amp;2)+SUMIF(BY40:OFFSET(BY41,-1,0),"&lt;"&amp;-2)</f>
        <v>0</v>
      </c>
      <c r="BZ41" s="32">
        <f ca="1">SUMIF(BZ40:OFFSET(BZ41,-1,0),"&gt;"&amp;2)+SUMIF(BZ40:OFFSET(BZ41,-1,0),"&lt;"&amp;-2)</f>
        <v>0</v>
      </c>
      <c r="CA41" s="32">
        <f ca="1">SUMIF(CA40:OFFSET(CA41,-1,0),"&gt;"&amp;2)+SUMIF(CA40:OFFSET(CA41,-1,0),"&lt;"&amp;-2)</f>
        <v>0</v>
      </c>
      <c r="CB41" s="32">
        <f ca="1">SUMIF(CB40:OFFSET(CB41,-1,0),"&gt;"&amp;2)+SUMIF(CB40:OFFSET(CB41,-1,0),"&lt;"&amp;-2)</f>
        <v>0</v>
      </c>
      <c r="CC41" s="32">
        <f ca="1">SUMIF(CC40:OFFSET(CC41,-1,0),"&gt;"&amp;2)+SUMIF(CC40:OFFSET(CC41,-1,0),"&lt;"&amp;-2)</f>
        <v>0</v>
      </c>
      <c r="CD41" s="32">
        <f ca="1">SUMIF(CD40:OFFSET(CD41,-1,0),"&gt;"&amp;2)+SUMIF(CD40:OFFSET(CD41,-1,0),"&lt;"&amp;-2)</f>
        <v>0</v>
      </c>
      <c r="CE41" s="32">
        <f ca="1">SUMIF(CE40:OFFSET(CE41,-1,0),"&gt;"&amp;2)+SUMIF(CE40:OFFSET(CE41,-1,0),"&lt;"&amp;-2)</f>
        <v>0</v>
      </c>
      <c r="CF41" s="32">
        <f ca="1">SUMIF(CF40:OFFSET(CF41,-1,0),"&gt;"&amp;2)+SUMIF(CF40:OFFSET(CF41,-1,0),"&lt;"&amp;-2)</f>
        <v>0</v>
      </c>
      <c r="CG41" s="32">
        <f ca="1">SUMIF(CG40:OFFSET(CG41,-1,0),"&gt;"&amp;2)+SUMIF(CG40:OFFSET(CG41,-1,0),"&lt;"&amp;-2)</f>
        <v>0</v>
      </c>
      <c r="CH41" s="32">
        <f ca="1">SUMIF(CH40:OFFSET(CH41,-1,0),"&gt;"&amp;2)+SUMIF(CH40:OFFSET(CH41,-1,0),"&lt;"&amp;-2)</f>
        <v>0</v>
      </c>
      <c r="CI41" s="32">
        <f ca="1">SUMIF(CI40:OFFSET(CI41,-1,0),"&gt;"&amp;2)+SUMIF(CI40:OFFSET(CI41,-1,0),"&lt;"&amp;-2)</f>
        <v>0</v>
      </c>
      <c r="CJ41" s="32">
        <f ca="1">SUMIF(CJ40:OFFSET(CJ41,-1,0),"&gt;"&amp;2)+SUMIF(CJ40:OFFSET(CJ41,-1,0),"&lt;"&amp;-2)</f>
        <v>0</v>
      </c>
      <c r="CK41" s="32">
        <f ca="1">SUMIF(CK40:OFFSET(CK41,-1,0),"&gt;"&amp;2)+SUMIF(CK40:OFFSET(CK41,-1,0),"&lt;"&amp;-2)</f>
        <v>0</v>
      </c>
      <c r="CL41" s="32">
        <f ca="1">SUMIF(CL40:OFFSET(CL41,-1,0),"&gt;"&amp;2)+SUMIF(CL40:OFFSET(CL41,-1,0),"&lt;"&amp;-2)</f>
        <v>0</v>
      </c>
      <c r="CM41" s="32">
        <f ca="1">SUMIF(CM40:OFFSET(CM41,-1,0),"&gt;"&amp;2)+SUMIF(CM40:OFFSET(CM41,-1,0),"&lt;"&amp;-2)</f>
        <v>0</v>
      </c>
      <c r="CN41" s="32">
        <f ca="1">SUMIF(CN40:OFFSET(CN41,-1,0),"&gt;"&amp;2)+SUMIF(CN40:OFFSET(CN41,-1,0),"&lt;"&amp;-2)</f>
        <v>0</v>
      </c>
    </row>
    <row r="42" spans="2:93" x14ac:dyDescent="0.25">
      <c r="B42" s="33" t="s">
        <v>39</v>
      </c>
      <c r="J42" s="34" t="e">
        <f t="shared" ref="J42:P42" ca="1" si="36">J41/J17</f>
        <v>#DIV/0!</v>
      </c>
      <c r="K42" s="34" t="e">
        <f t="shared" ca="1" si="36"/>
        <v>#DIV/0!</v>
      </c>
      <c r="L42" s="34" t="e">
        <f t="shared" ca="1" si="36"/>
        <v>#DIV/0!</v>
      </c>
      <c r="M42" s="34" t="e">
        <f t="shared" ca="1" si="36"/>
        <v>#DIV/0!</v>
      </c>
      <c r="N42" s="34" t="e">
        <f t="shared" ca="1" si="36"/>
        <v>#DIV/0!</v>
      </c>
      <c r="O42" s="34" t="e">
        <f t="shared" ca="1" si="36"/>
        <v>#DIV/0!</v>
      </c>
      <c r="P42" s="34" t="e">
        <f t="shared" ca="1" si="36"/>
        <v>#DIV/0!</v>
      </c>
      <c r="Q42" s="34"/>
      <c r="R42" s="3"/>
      <c r="S42" s="3"/>
      <c r="T42" s="34">
        <f t="shared" ref="T42:CE42" ca="1" si="37">+IFERROR(T41/T17,0)</f>
        <v>0</v>
      </c>
      <c r="U42" s="34">
        <f t="shared" ca="1" si="37"/>
        <v>0</v>
      </c>
      <c r="V42" s="34">
        <f t="shared" ca="1" si="37"/>
        <v>0</v>
      </c>
      <c r="W42" s="34">
        <f t="shared" ca="1" si="37"/>
        <v>0</v>
      </c>
      <c r="X42" s="34">
        <f t="shared" ca="1" si="37"/>
        <v>0</v>
      </c>
      <c r="Y42" s="34">
        <f t="shared" ca="1" si="37"/>
        <v>0</v>
      </c>
      <c r="Z42" s="34">
        <f t="shared" ca="1" si="37"/>
        <v>0</v>
      </c>
      <c r="AA42" s="34">
        <f t="shared" ca="1" si="37"/>
        <v>0</v>
      </c>
      <c r="AB42" s="34">
        <f t="shared" ca="1" si="37"/>
        <v>0</v>
      </c>
      <c r="AC42" s="34">
        <f t="shared" ca="1" si="37"/>
        <v>0</v>
      </c>
      <c r="AD42" s="34">
        <f t="shared" ca="1" si="37"/>
        <v>0</v>
      </c>
      <c r="AE42" s="34">
        <f t="shared" ca="1" si="37"/>
        <v>0</v>
      </c>
      <c r="AF42" s="34">
        <f t="shared" ca="1" si="37"/>
        <v>0</v>
      </c>
      <c r="AG42" s="34">
        <f t="shared" ca="1" si="37"/>
        <v>0</v>
      </c>
      <c r="AH42" s="34">
        <f t="shared" ca="1" si="37"/>
        <v>0</v>
      </c>
      <c r="AI42" s="34">
        <f t="shared" ca="1" si="37"/>
        <v>0</v>
      </c>
      <c r="AJ42" s="34">
        <f t="shared" ca="1" si="37"/>
        <v>0</v>
      </c>
      <c r="AK42" s="34">
        <f t="shared" ca="1" si="37"/>
        <v>0</v>
      </c>
      <c r="AL42" s="34">
        <f t="shared" ca="1" si="37"/>
        <v>0</v>
      </c>
      <c r="AM42" s="34">
        <f t="shared" ca="1" si="37"/>
        <v>0</v>
      </c>
      <c r="AN42" s="34">
        <f t="shared" ca="1" si="37"/>
        <v>0</v>
      </c>
      <c r="AO42" s="34">
        <f t="shared" ca="1" si="37"/>
        <v>0</v>
      </c>
      <c r="AP42" s="34">
        <f t="shared" ca="1" si="37"/>
        <v>0</v>
      </c>
      <c r="AQ42" s="34">
        <f t="shared" ca="1" si="37"/>
        <v>0</v>
      </c>
      <c r="AR42" s="34">
        <f t="shared" ca="1" si="37"/>
        <v>0</v>
      </c>
      <c r="AS42" s="34">
        <f t="shared" ca="1" si="37"/>
        <v>0</v>
      </c>
      <c r="AT42" s="34">
        <f t="shared" ca="1" si="37"/>
        <v>0</v>
      </c>
      <c r="AU42" s="34">
        <f t="shared" ca="1" si="37"/>
        <v>0</v>
      </c>
      <c r="AV42" s="34">
        <f t="shared" ca="1" si="37"/>
        <v>0</v>
      </c>
      <c r="AW42" s="34">
        <f t="shared" ca="1" si="37"/>
        <v>0</v>
      </c>
      <c r="AX42" s="34">
        <f t="shared" ca="1" si="37"/>
        <v>0</v>
      </c>
      <c r="AY42" s="34">
        <f t="shared" ca="1" si="37"/>
        <v>0</v>
      </c>
      <c r="AZ42" s="34">
        <f t="shared" ca="1" si="37"/>
        <v>0</v>
      </c>
      <c r="BA42" s="34">
        <f t="shared" ca="1" si="37"/>
        <v>0</v>
      </c>
      <c r="BB42" s="34">
        <f t="shared" ca="1" si="37"/>
        <v>0</v>
      </c>
      <c r="BC42" s="34">
        <f t="shared" ca="1" si="37"/>
        <v>0</v>
      </c>
      <c r="BD42" s="34">
        <f t="shared" ca="1" si="37"/>
        <v>0</v>
      </c>
      <c r="BE42" s="34">
        <f t="shared" ca="1" si="37"/>
        <v>0</v>
      </c>
      <c r="BF42" s="34">
        <f t="shared" ca="1" si="37"/>
        <v>0</v>
      </c>
      <c r="BG42" s="34">
        <f t="shared" ca="1" si="37"/>
        <v>0</v>
      </c>
      <c r="BH42" s="34">
        <f t="shared" ca="1" si="37"/>
        <v>0</v>
      </c>
      <c r="BI42" s="34">
        <f t="shared" ca="1" si="37"/>
        <v>0</v>
      </c>
      <c r="BJ42" s="34">
        <f t="shared" ca="1" si="37"/>
        <v>0</v>
      </c>
      <c r="BK42" s="34">
        <f t="shared" ca="1" si="37"/>
        <v>0</v>
      </c>
      <c r="BL42" s="34">
        <f t="shared" ca="1" si="37"/>
        <v>0</v>
      </c>
      <c r="BM42" s="34">
        <f t="shared" ca="1" si="37"/>
        <v>0</v>
      </c>
      <c r="BN42" s="34">
        <f t="shared" ca="1" si="37"/>
        <v>0</v>
      </c>
      <c r="BO42" s="34">
        <f t="shared" ca="1" si="37"/>
        <v>0</v>
      </c>
      <c r="BP42" s="34">
        <f t="shared" ca="1" si="37"/>
        <v>0</v>
      </c>
      <c r="BQ42" s="34">
        <f t="shared" ca="1" si="37"/>
        <v>0</v>
      </c>
      <c r="BR42" s="34">
        <f t="shared" ca="1" si="37"/>
        <v>0</v>
      </c>
      <c r="BS42" s="34">
        <f t="shared" ca="1" si="37"/>
        <v>0</v>
      </c>
      <c r="BT42" s="34">
        <f t="shared" ca="1" si="37"/>
        <v>0</v>
      </c>
      <c r="BU42" s="34">
        <f t="shared" ca="1" si="37"/>
        <v>0</v>
      </c>
      <c r="BV42" s="34">
        <f t="shared" ca="1" si="37"/>
        <v>0</v>
      </c>
      <c r="BW42" s="34">
        <f t="shared" ca="1" si="37"/>
        <v>0</v>
      </c>
      <c r="BX42" s="34">
        <f t="shared" ca="1" si="37"/>
        <v>0</v>
      </c>
      <c r="BY42" s="34">
        <f t="shared" ca="1" si="37"/>
        <v>0</v>
      </c>
      <c r="BZ42" s="34">
        <f t="shared" ca="1" si="37"/>
        <v>0</v>
      </c>
      <c r="CA42" s="34">
        <f t="shared" ca="1" si="37"/>
        <v>0</v>
      </c>
      <c r="CB42" s="34">
        <f t="shared" ca="1" si="37"/>
        <v>0</v>
      </c>
      <c r="CC42" s="34">
        <f t="shared" ca="1" si="37"/>
        <v>0</v>
      </c>
      <c r="CD42" s="34">
        <f t="shared" ca="1" si="37"/>
        <v>0</v>
      </c>
      <c r="CE42" s="34">
        <f t="shared" ca="1" si="37"/>
        <v>0</v>
      </c>
      <c r="CF42" s="34">
        <f t="shared" ref="CF42:EQ42" ca="1" si="38">+IFERROR(CF41/CF17,0)</f>
        <v>0</v>
      </c>
      <c r="CG42" s="34">
        <f t="shared" ca="1" si="38"/>
        <v>0</v>
      </c>
      <c r="CH42" s="34">
        <f t="shared" ca="1" si="38"/>
        <v>0</v>
      </c>
      <c r="CI42" s="34">
        <f t="shared" ca="1" si="38"/>
        <v>0</v>
      </c>
      <c r="CJ42" s="34">
        <f t="shared" ca="1" si="38"/>
        <v>0</v>
      </c>
      <c r="CK42" s="34">
        <f t="shared" ca="1" si="38"/>
        <v>0</v>
      </c>
      <c r="CL42" s="34">
        <f t="shared" ca="1" si="38"/>
        <v>0</v>
      </c>
      <c r="CM42" s="34">
        <f t="shared" ca="1" si="38"/>
        <v>0</v>
      </c>
      <c r="CN42" s="34">
        <f t="shared" ca="1" si="38"/>
        <v>0</v>
      </c>
    </row>
    <row r="43" spans="2:93" x14ac:dyDescent="0.25">
      <c r="B43" s="33" t="s">
        <v>40</v>
      </c>
      <c r="J43" s="42">
        <f t="shared" ref="J43:P43" ca="1" si="39">SUMIF($D$16:$D$42,"&lt;&gt;"&amp;"",J$16:J$42)-J41+J38</f>
        <v>0</v>
      </c>
      <c r="K43" s="42">
        <f t="shared" ca="1" si="39"/>
        <v>0</v>
      </c>
      <c r="L43" s="42">
        <f t="shared" ca="1" si="39"/>
        <v>0</v>
      </c>
      <c r="M43" s="42">
        <f t="shared" ca="1" si="39"/>
        <v>0</v>
      </c>
      <c r="N43" s="42">
        <f t="shared" ca="1" si="39"/>
        <v>0</v>
      </c>
      <c r="O43" s="42">
        <f t="shared" ca="1" si="39"/>
        <v>0</v>
      </c>
      <c r="P43" s="42">
        <f t="shared" ca="1" si="39"/>
        <v>0</v>
      </c>
      <c r="Q43" s="42"/>
      <c r="R43" s="3"/>
      <c r="S43" s="3"/>
      <c r="T43" s="42">
        <f t="shared" ref="T43:CE43" ca="1" si="40">SUMIF($D$16:$D$42,"&lt;&gt;"&amp;"",T$16:T$42)-T41+T38</f>
        <v>0</v>
      </c>
      <c r="U43" s="42">
        <f t="shared" ca="1" si="40"/>
        <v>0</v>
      </c>
      <c r="V43" s="42">
        <f t="shared" ca="1" si="40"/>
        <v>0</v>
      </c>
      <c r="W43" s="42">
        <f t="shared" ca="1" si="40"/>
        <v>0</v>
      </c>
      <c r="X43" s="42">
        <f t="shared" ca="1" si="40"/>
        <v>0</v>
      </c>
      <c r="Y43" s="42">
        <f t="shared" ca="1" si="40"/>
        <v>0</v>
      </c>
      <c r="Z43" s="42">
        <f t="shared" ca="1" si="40"/>
        <v>0</v>
      </c>
      <c r="AA43" s="42">
        <f t="shared" ca="1" si="40"/>
        <v>0</v>
      </c>
      <c r="AB43" s="42">
        <f t="shared" ca="1" si="40"/>
        <v>0</v>
      </c>
      <c r="AC43" s="42">
        <f t="shared" ca="1" si="40"/>
        <v>0</v>
      </c>
      <c r="AD43" s="42">
        <f t="shared" ca="1" si="40"/>
        <v>0</v>
      </c>
      <c r="AE43" s="42">
        <f t="shared" ca="1" si="40"/>
        <v>0</v>
      </c>
      <c r="AF43" s="42">
        <f t="shared" ca="1" si="40"/>
        <v>0</v>
      </c>
      <c r="AG43" s="42">
        <f t="shared" ca="1" si="40"/>
        <v>0</v>
      </c>
      <c r="AH43" s="42">
        <f t="shared" ca="1" si="40"/>
        <v>0</v>
      </c>
      <c r="AI43" s="42">
        <f t="shared" ca="1" si="40"/>
        <v>0</v>
      </c>
      <c r="AJ43" s="42">
        <f t="shared" ca="1" si="40"/>
        <v>0</v>
      </c>
      <c r="AK43" s="42">
        <f t="shared" ca="1" si="40"/>
        <v>0</v>
      </c>
      <c r="AL43" s="42">
        <f t="shared" ca="1" si="40"/>
        <v>0</v>
      </c>
      <c r="AM43" s="42">
        <f t="shared" ca="1" si="40"/>
        <v>0</v>
      </c>
      <c r="AN43" s="42">
        <f t="shared" ca="1" si="40"/>
        <v>0</v>
      </c>
      <c r="AO43" s="42">
        <f t="shared" ca="1" si="40"/>
        <v>0</v>
      </c>
      <c r="AP43" s="42">
        <f t="shared" ca="1" si="40"/>
        <v>0</v>
      </c>
      <c r="AQ43" s="42">
        <f t="shared" ca="1" si="40"/>
        <v>0</v>
      </c>
      <c r="AR43" s="42">
        <f t="shared" ca="1" si="40"/>
        <v>0</v>
      </c>
      <c r="AS43" s="42">
        <f t="shared" ca="1" si="40"/>
        <v>0</v>
      </c>
      <c r="AT43" s="42">
        <f t="shared" ca="1" si="40"/>
        <v>0</v>
      </c>
      <c r="AU43" s="42">
        <f t="shared" ca="1" si="40"/>
        <v>0</v>
      </c>
      <c r="AV43" s="42">
        <f t="shared" ca="1" si="40"/>
        <v>0</v>
      </c>
      <c r="AW43" s="42">
        <f t="shared" ca="1" si="40"/>
        <v>0</v>
      </c>
      <c r="AX43" s="42">
        <f t="shared" ca="1" si="40"/>
        <v>0</v>
      </c>
      <c r="AY43" s="42">
        <f t="shared" ca="1" si="40"/>
        <v>0</v>
      </c>
      <c r="AZ43" s="42">
        <f t="shared" ca="1" si="40"/>
        <v>0</v>
      </c>
      <c r="BA43" s="42">
        <f t="shared" ca="1" si="40"/>
        <v>0</v>
      </c>
      <c r="BB43" s="42">
        <f t="shared" ca="1" si="40"/>
        <v>0</v>
      </c>
      <c r="BC43" s="42">
        <f t="shared" ca="1" si="40"/>
        <v>0</v>
      </c>
      <c r="BD43" s="42">
        <f t="shared" ca="1" si="40"/>
        <v>0</v>
      </c>
      <c r="BE43" s="42">
        <f t="shared" ca="1" si="40"/>
        <v>0</v>
      </c>
      <c r="BF43" s="42">
        <f t="shared" ca="1" si="40"/>
        <v>0</v>
      </c>
      <c r="BG43" s="42">
        <f t="shared" ca="1" si="40"/>
        <v>0</v>
      </c>
      <c r="BH43" s="42">
        <f t="shared" ca="1" si="40"/>
        <v>0</v>
      </c>
      <c r="BI43" s="42">
        <f t="shared" ca="1" si="40"/>
        <v>0</v>
      </c>
      <c r="BJ43" s="42">
        <f t="shared" ca="1" si="40"/>
        <v>0</v>
      </c>
      <c r="BK43" s="42">
        <f t="shared" ca="1" si="40"/>
        <v>0</v>
      </c>
      <c r="BL43" s="42">
        <f t="shared" ca="1" si="40"/>
        <v>0</v>
      </c>
      <c r="BM43" s="42">
        <f t="shared" ca="1" si="40"/>
        <v>0</v>
      </c>
      <c r="BN43" s="42">
        <f t="shared" ca="1" si="40"/>
        <v>0</v>
      </c>
      <c r="BO43" s="42">
        <f t="shared" ca="1" si="40"/>
        <v>0</v>
      </c>
      <c r="BP43" s="42">
        <f t="shared" ca="1" si="40"/>
        <v>0</v>
      </c>
      <c r="BQ43" s="42">
        <f t="shared" ca="1" si="40"/>
        <v>0</v>
      </c>
      <c r="BR43" s="42">
        <f t="shared" ca="1" si="40"/>
        <v>0</v>
      </c>
      <c r="BS43" s="42">
        <f t="shared" ca="1" si="40"/>
        <v>0</v>
      </c>
      <c r="BT43" s="42">
        <f t="shared" ca="1" si="40"/>
        <v>0</v>
      </c>
      <c r="BU43" s="42">
        <f t="shared" ca="1" si="40"/>
        <v>0</v>
      </c>
      <c r="BV43" s="42">
        <f t="shared" ca="1" si="40"/>
        <v>0</v>
      </c>
      <c r="BW43" s="42">
        <f t="shared" ca="1" si="40"/>
        <v>0</v>
      </c>
      <c r="BX43" s="42">
        <f t="shared" ca="1" si="40"/>
        <v>0</v>
      </c>
      <c r="BY43" s="42">
        <f t="shared" ca="1" si="40"/>
        <v>0</v>
      </c>
      <c r="BZ43" s="42">
        <f t="shared" ca="1" si="40"/>
        <v>0</v>
      </c>
      <c r="CA43" s="42">
        <f t="shared" ca="1" si="40"/>
        <v>0</v>
      </c>
      <c r="CB43" s="42">
        <f t="shared" ca="1" si="40"/>
        <v>0</v>
      </c>
      <c r="CC43" s="42">
        <f t="shared" ca="1" si="40"/>
        <v>0</v>
      </c>
      <c r="CD43" s="42">
        <f t="shared" ca="1" si="40"/>
        <v>0</v>
      </c>
      <c r="CE43" s="42">
        <f t="shared" ca="1" si="40"/>
        <v>0</v>
      </c>
      <c r="CF43" s="42">
        <f t="shared" ref="CF43:EQ43" ca="1" si="41">SUMIF($D$16:$D$42,"&lt;&gt;"&amp;"",CF$16:CF$42)-CF41+CF38</f>
        <v>0</v>
      </c>
      <c r="CG43" s="42">
        <f t="shared" ca="1" si="41"/>
        <v>0</v>
      </c>
      <c r="CH43" s="42">
        <f t="shared" ca="1" si="41"/>
        <v>0</v>
      </c>
      <c r="CI43" s="42">
        <f t="shared" ca="1" si="41"/>
        <v>0</v>
      </c>
      <c r="CJ43" s="42">
        <f t="shared" ca="1" si="41"/>
        <v>0</v>
      </c>
      <c r="CK43" s="42">
        <f t="shared" ca="1" si="41"/>
        <v>0</v>
      </c>
      <c r="CL43" s="42">
        <f t="shared" ca="1" si="41"/>
        <v>0</v>
      </c>
      <c r="CM43" s="42">
        <f t="shared" ca="1" si="41"/>
        <v>0</v>
      </c>
      <c r="CN43" s="42">
        <f t="shared" ca="1" si="41"/>
        <v>0</v>
      </c>
    </row>
    <row r="44" spans="2:93" x14ac:dyDescent="0.25">
      <c r="B44" s="33"/>
      <c r="J44" s="34"/>
      <c r="K44" s="34"/>
      <c r="L44" s="34"/>
      <c r="M44" s="34"/>
      <c r="N44" s="34"/>
      <c r="O44" s="34"/>
      <c r="P44" s="34"/>
      <c r="Q44" s="34"/>
      <c r="R44" s="3"/>
      <c r="S44" s="3"/>
      <c r="T44" s="27"/>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row>
    <row r="45" spans="2:93" x14ac:dyDescent="0.25">
      <c r="B45" s="43" t="s">
        <v>41</v>
      </c>
      <c r="C45" s="19"/>
      <c r="D45" s="19"/>
      <c r="E45" s="19"/>
      <c r="F45" s="19"/>
      <c r="G45" s="19"/>
      <c r="H45" s="19"/>
      <c r="I45" s="19"/>
      <c r="J45" s="20"/>
      <c r="K45" s="20"/>
      <c r="L45" s="20"/>
      <c r="M45" s="20"/>
      <c r="N45" s="20"/>
      <c r="O45" s="20"/>
      <c r="P45" s="44"/>
      <c r="Q45" s="45"/>
      <c r="R45" s="46"/>
      <c r="S45" s="47"/>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48"/>
    </row>
    <row r="46" spans="2:93" x14ac:dyDescent="0.25">
      <c r="B46" s="7" t="s">
        <v>42</v>
      </c>
      <c r="J46" s="27"/>
      <c r="K46" s="27"/>
      <c r="L46" s="27"/>
      <c r="M46" s="27"/>
      <c r="N46" s="27"/>
      <c r="O46" s="27"/>
      <c r="P46" s="27"/>
      <c r="Q46" s="27"/>
      <c r="R46" s="27"/>
      <c r="S46" s="27"/>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row>
    <row r="47" spans="2:93" x14ac:dyDescent="0.25">
      <c r="B47" s="49" t="s">
        <v>43</v>
      </c>
      <c r="I47" t="s">
        <v>43</v>
      </c>
      <c r="J47" s="50">
        <f t="shared" ref="J47:P48" ca="1" si="42">SUMIF($4:$4, J$2, INDIRECT(ROW() &amp; ":" &amp; ROW()))</f>
        <v>0</v>
      </c>
      <c r="K47" s="50">
        <f t="shared" ca="1" si="42"/>
        <v>0</v>
      </c>
      <c r="L47" s="50">
        <f t="shared" ca="1" si="42"/>
        <v>0</v>
      </c>
      <c r="M47" s="50">
        <f t="shared" ca="1" si="42"/>
        <v>0</v>
      </c>
      <c r="N47" s="50">
        <f t="shared" ca="1" si="42"/>
        <v>0</v>
      </c>
      <c r="O47" s="50">
        <f t="shared" ca="1" si="42"/>
        <v>0</v>
      </c>
      <c r="P47" s="50">
        <f t="shared" ca="1" si="42"/>
        <v>0</v>
      </c>
      <c r="Q47" s="50"/>
      <c r="R47" s="51"/>
      <c r="S47" s="51"/>
      <c r="T47" s="52">
        <f>SUMIFS(Actuals!$B:$B,Actuals!$C:$C,EOMONTH(T$2,0),Actuals!$D:$D,$B47)</f>
        <v>0</v>
      </c>
      <c r="U47" s="3">
        <f ca="1">T47+U85</f>
        <v>0</v>
      </c>
      <c r="V47" s="3">
        <f t="shared" ref="V47:CG47" ca="1" si="43">U47+V85</f>
        <v>0</v>
      </c>
      <c r="W47" s="3">
        <f t="shared" ca="1" si="43"/>
        <v>0</v>
      </c>
      <c r="X47" s="3">
        <f t="shared" ca="1" si="43"/>
        <v>0</v>
      </c>
      <c r="Y47" s="3">
        <f t="shared" ca="1" si="43"/>
        <v>0</v>
      </c>
      <c r="Z47" s="3">
        <f t="shared" ca="1" si="43"/>
        <v>0</v>
      </c>
      <c r="AA47" s="3">
        <f t="shared" ca="1" si="43"/>
        <v>0</v>
      </c>
      <c r="AB47" s="3">
        <f t="shared" ca="1" si="43"/>
        <v>0</v>
      </c>
      <c r="AC47" s="3">
        <f t="shared" ca="1" si="43"/>
        <v>0</v>
      </c>
      <c r="AD47" s="3">
        <f t="shared" ca="1" si="43"/>
        <v>0</v>
      </c>
      <c r="AE47" s="3">
        <f t="shared" ca="1" si="43"/>
        <v>0</v>
      </c>
      <c r="AF47" s="3">
        <f t="shared" ca="1" si="43"/>
        <v>0</v>
      </c>
      <c r="AG47" s="3">
        <f t="shared" ca="1" si="43"/>
        <v>0</v>
      </c>
      <c r="AH47" s="3">
        <f t="shared" ca="1" si="43"/>
        <v>0</v>
      </c>
      <c r="AI47" s="3">
        <f t="shared" ca="1" si="43"/>
        <v>0</v>
      </c>
      <c r="AJ47" s="3">
        <f t="shared" ca="1" si="43"/>
        <v>0</v>
      </c>
      <c r="AK47" s="3">
        <f t="shared" ca="1" si="43"/>
        <v>0</v>
      </c>
      <c r="AL47" s="3">
        <f t="shared" ca="1" si="43"/>
        <v>0</v>
      </c>
      <c r="AM47" s="3">
        <f t="shared" ca="1" si="43"/>
        <v>0</v>
      </c>
      <c r="AN47" s="3">
        <f t="shared" ca="1" si="43"/>
        <v>0</v>
      </c>
      <c r="AO47" s="3">
        <f t="shared" ca="1" si="43"/>
        <v>0</v>
      </c>
      <c r="AP47" s="3">
        <f t="shared" ca="1" si="43"/>
        <v>0</v>
      </c>
      <c r="AQ47" s="3">
        <f t="shared" ca="1" si="43"/>
        <v>0</v>
      </c>
      <c r="AR47" s="3">
        <f t="shared" ca="1" si="43"/>
        <v>0</v>
      </c>
      <c r="AS47" s="3">
        <f t="shared" ca="1" si="43"/>
        <v>0</v>
      </c>
      <c r="AT47" s="3">
        <f t="shared" ca="1" si="43"/>
        <v>0</v>
      </c>
      <c r="AU47" s="3">
        <f t="shared" ca="1" si="43"/>
        <v>0</v>
      </c>
      <c r="AV47" s="3">
        <f t="shared" ca="1" si="43"/>
        <v>0</v>
      </c>
      <c r="AW47" s="3">
        <f t="shared" ca="1" si="43"/>
        <v>0</v>
      </c>
      <c r="AX47" s="3">
        <f t="shared" ca="1" si="43"/>
        <v>0</v>
      </c>
      <c r="AY47" s="3">
        <f t="shared" ca="1" si="43"/>
        <v>0</v>
      </c>
      <c r="AZ47" s="3">
        <f t="shared" ca="1" si="43"/>
        <v>0</v>
      </c>
      <c r="BA47" s="3">
        <f t="shared" ca="1" si="43"/>
        <v>0</v>
      </c>
      <c r="BB47" s="3">
        <f t="shared" ca="1" si="43"/>
        <v>0</v>
      </c>
      <c r="BC47" s="3">
        <f t="shared" ca="1" si="43"/>
        <v>0</v>
      </c>
      <c r="BD47" s="3">
        <f t="shared" ca="1" si="43"/>
        <v>0</v>
      </c>
      <c r="BE47" s="3">
        <f t="shared" ca="1" si="43"/>
        <v>0</v>
      </c>
      <c r="BF47" s="3">
        <f t="shared" ca="1" si="43"/>
        <v>0</v>
      </c>
      <c r="BG47" s="3">
        <f t="shared" ca="1" si="43"/>
        <v>0</v>
      </c>
      <c r="BH47" s="3">
        <f t="shared" ca="1" si="43"/>
        <v>0</v>
      </c>
      <c r="BI47" s="3">
        <f t="shared" ca="1" si="43"/>
        <v>0</v>
      </c>
      <c r="BJ47" s="3">
        <f t="shared" ca="1" si="43"/>
        <v>0</v>
      </c>
      <c r="BK47" s="3">
        <f t="shared" ca="1" si="43"/>
        <v>0</v>
      </c>
      <c r="BL47" s="3">
        <f t="shared" ca="1" si="43"/>
        <v>0</v>
      </c>
      <c r="BM47" s="3">
        <f t="shared" ca="1" si="43"/>
        <v>0</v>
      </c>
      <c r="BN47" s="3">
        <f t="shared" ca="1" si="43"/>
        <v>0</v>
      </c>
      <c r="BO47" s="3">
        <f t="shared" ca="1" si="43"/>
        <v>0</v>
      </c>
      <c r="BP47" s="3">
        <f t="shared" ca="1" si="43"/>
        <v>0</v>
      </c>
      <c r="BQ47" s="3">
        <f t="shared" ca="1" si="43"/>
        <v>0</v>
      </c>
      <c r="BR47" s="3">
        <f t="shared" ca="1" si="43"/>
        <v>0</v>
      </c>
      <c r="BS47" s="3">
        <f t="shared" ca="1" si="43"/>
        <v>0</v>
      </c>
      <c r="BT47" s="3">
        <f t="shared" ca="1" si="43"/>
        <v>0</v>
      </c>
      <c r="BU47" s="3">
        <f t="shared" ca="1" si="43"/>
        <v>0</v>
      </c>
      <c r="BV47" s="3">
        <f t="shared" ca="1" si="43"/>
        <v>0</v>
      </c>
      <c r="BW47" s="3">
        <f t="shared" ca="1" si="43"/>
        <v>0</v>
      </c>
      <c r="BX47" s="3">
        <f t="shared" ca="1" si="43"/>
        <v>0</v>
      </c>
      <c r="BY47" s="3">
        <f t="shared" ca="1" si="43"/>
        <v>0</v>
      </c>
      <c r="BZ47" s="3">
        <f t="shared" ca="1" si="43"/>
        <v>0</v>
      </c>
      <c r="CA47" s="3">
        <f t="shared" ca="1" si="43"/>
        <v>0</v>
      </c>
      <c r="CB47" s="3">
        <f t="shared" ca="1" si="43"/>
        <v>0</v>
      </c>
      <c r="CC47" s="3">
        <f t="shared" ca="1" si="43"/>
        <v>0</v>
      </c>
      <c r="CD47" s="3">
        <f t="shared" ca="1" si="43"/>
        <v>0</v>
      </c>
      <c r="CE47" s="3">
        <f t="shared" ca="1" si="43"/>
        <v>0</v>
      </c>
      <c r="CF47" s="3">
        <f t="shared" ca="1" si="43"/>
        <v>0</v>
      </c>
      <c r="CG47" s="3">
        <f t="shared" ca="1" si="43"/>
        <v>0</v>
      </c>
      <c r="CH47" s="3">
        <f t="shared" ref="CH47:CN47" ca="1" si="44">CG47+CH85</f>
        <v>0</v>
      </c>
      <c r="CI47" s="3">
        <f t="shared" ca="1" si="44"/>
        <v>0</v>
      </c>
      <c r="CJ47" s="3">
        <f t="shared" ca="1" si="44"/>
        <v>0</v>
      </c>
      <c r="CK47" s="3">
        <f t="shared" ca="1" si="44"/>
        <v>0</v>
      </c>
      <c r="CL47" s="3">
        <f t="shared" ca="1" si="44"/>
        <v>0</v>
      </c>
      <c r="CM47" s="3">
        <f t="shared" ca="1" si="44"/>
        <v>0</v>
      </c>
      <c r="CN47" s="3">
        <f t="shared" ca="1" si="44"/>
        <v>0</v>
      </c>
    </row>
    <row r="48" spans="2:93" x14ac:dyDescent="0.25">
      <c r="B48" s="28" t="s">
        <v>44</v>
      </c>
      <c r="I48" s="53" t="s">
        <v>45</v>
      </c>
      <c r="J48" s="54">
        <f t="shared" ca="1" si="42"/>
        <v>0</v>
      </c>
      <c r="K48" s="54">
        <f t="shared" ca="1" si="42"/>
        <v>0</v>
      </c>
      <c r="L48" s="54">
        <f t="shared" ca="1" si="42"/>
        <v>0</v>
      </c>
      <c r="M48" s="54">
        <f t="shared" ca="1" si="42"/>
        <v>0</v>
      </c>
      <c r="N48" s="54">
        <f t="shared" ca="1" si="42"/>
        <v>0</v>
      </c>
      <c r="O48" s="54">
        <f t="shared" ca="1" si="42"/>
        <v>0</v>
      </c>
      <c r="P48" s="54">
        <f t="shared" ca="1" si="42"/>
        <v>0</v>
      </c>
      <c r="Q48" s="31"/>
      <c r="R48" s="31"/>
      <c r="S48" s="31"/>
      <c r="T48" s="55">
        <f ca="1">SUM(T46:OFFSET(T48,-1,0))</f>
        <v>0</v>
      </c>
      <c r="U48" s="55">
        <f ca="1">SUM(U46:OFFSET(U48,-1,0))</f>
        <v>0</v>
      </c>
      <c r="V48" s="55">
        <f ca="1">SUM(V46:OFFSET(V48,-1,0))</f>
        <v>0</v>
      </c>
      <c r="W48" s="55">
        <f ca="1">SUM(W46:OFFSET(W48,-1,0))</f>
        <v>0</v>
      </c>
      <c r="X48" s="55">
        <f ca="1">SUM(X46:OFFSET(X48,-1,0))</f>
        <v>0</v>
      </c>
      <c r="Y48" s="55">
        <f ca="1">SUM(Y46:OFFSET(Y48,-1,0))</f>
        <v>0</v>
      </c>
      <c r="Z48" s="55">
        <f ca="1">SUM(Z46:OFFSET(Z48,-1,0))</f>
        <v>0</v>
      </c>
      <c r="AA48" s="55">
        <f ca="1">SUM(AA46:OFFSET(AA48,-1,0))</f>
        <v>0</v>
      </c>
      <c r="AB48" s="55">
        <f ca="1">SUM(AB46:OFFSET(AB48,-1,0))</f>
        <v>0</v>
      </c>
      <c r="AC48" s="55">
        <f ca="1">SUM(AC46:OFFSET(AC48,-1,0))</f>
        <v>0</v>
      </c>
      <c r="AD48" s="55">
        <f ca="1">SUM(AD46:OFFSET(AD48,-1,0))</f>
        <v>0</v>
      </c>
      <c r="AE48" s="55">
        <f ca="1">SUM(AE46:OFFSET(AE48,-1,0))</f>
        <v>0</v>
      </c>
      <c r="AF48" s="55">
        <f ca="1">SUM(AF46:OFFSET(AF48,-1,0))</f>
        <v>0</v>
      </c>
      <c r="AG48" s="55">
        <f ca="1">SUM(AG46:OFFSET(AG48,-1,0))</f>
        <v>0</v>
      </c>
      <c r="AH48" s="55">
        <f ca="1">SUM(AH46:OFFSET(AH48,-1,0))</f>
        <v>0</v>
      </c>
      <c r="AI48" s="55">
        <f ca="1">SUM(AI46:OFFSET(AI48,-1,0))</f>
        <v>0</v>
      </c>
      <c r="AJ48" s="55">
        <f ca="1">SUM(AJ46:OFFSET(AJ48,-1,0))</f>
        <v>0</v>
      </c>
      <c r="AK48" s="55">
        <f ca="1">SUM(AK46:OFFSET(AK48,-1,0))</f>
        <v>0</v>
      </c>
      <c r="AL48" s="55">
        <f ca="1">SUM(AL46:OFFSET(AL48,-1,0))</f>
        <v>0</v>
      </c>
      <c r="AM48" s="55">
        <f ca="1">SUM(AM46:OFFSET(AM48,-1,0))</f>
        <v>0</v>
      </c>
      <c r="AN48" s="55">
        <f ca="1">SUM(AN46:OFFSET(AN48,-1,0))</f>
        <v>0</v>
      </c>
      <c r="AO48" s="55">
        <f ca="1">SUM(AO46:OFFSET(AO48,-1,0))</f>
        <v>0</v>
      </c>
      <c r="AP48" s="55">
        <f ca="1">SUM(AP46:OFFSET(AP48,-1,0))</f>
        <v>0</v>
      </c>
      <c r="AQ48" s="55">
        <f ca="1">SUM(AQ46:OFFSET(AQ48,-1,0))</f>
        <v>0</v>
      </c>
      <c r="AR48" s="55">
        <f ca="1">SUM(AR46:OFFSET(AR48,-1,0))</f>
        <v>0</v>
      </c>
      <c r="AS48" s="55">
        <f ca="1">SUM(AS46:OFFSET(AS48,-1,0))</f>
        <v>0</v>
      </c>
      <c r="AT48" s="55">
        <f ca="1">SUM(AT46:OFFSET(AT48,-1,0))</f>
        <v>0</v>
      </c>
      <c r="AU48" s="55">
        <f ca="1">SUM(AU46:OFFSET(AU48,-1,0))</f>
        <v>0</v>
      </c>
      <c r="AV48" s="55">
        <f ca="1">SUM(AV46:OFFSET(AV48,-1,0))</f>
        <v>0</v>
      </c>
      <c r="AW48" s="55">
        <f ca="1">SUM(AW46:OFFSET(AW48,-1,0))</f>
        <v>0</v>
      </c>
      <c r="AX48" s="55">
        <f ca="1">SUM(AX46:OFFSET(AX48,-1,0))</f>
        <v>0</v>
      </c>
      <c r="AY48" s="55">
        <f ca="1">SUM(AY46:OFFSET(AY48,-1,0))</f>
        <v>0</v>
      </c>
      <c r="AZ48" s="55">
        <f ca="1">SUM(AZ46:OFFSET(AZ48,-1,0))</f>
        <v>0</v>
      </c>
      <c r="BA48" s="55">
        <f ca="1">SUM(BA46:OFFSET(BA48,-1,0))</f>
        <v>0</v>
      </c>
      <c r="BB48" s="55">
        <f ca="1">SUM(BB46:OFFSET(BB48,-1,0))</f>
        <v>0</v>
      </c>
      <c r="BC48" s="55">
        <f ca="1">SUM(BC46:OFFSET(BC48,-1,0))</f>
        <v>0</v>
      </c>
      <c r="BD48" s="55">
        <f ca="1">SUM(BD46:OFFSET(BD48,-1,0))</f>
        <v>0</v>
      </c>
      <c r="BE48" s="55">
        <f ca="1">SUM(BE46:OFFSET(BE48,-1,0))</f>
        <v>0</v>
      </c>
      <c r="BF48" s="55">
        <f ca="1">SUM(BF46:OFFSET(BF48,-1,0))</f>
        <v>0</v>
      </c>
      <c r="BG48" s="55">
        <f ca="1">SUM(BG46:OFFSET(BG48,-1,0))</f>
        <v>0</v>
      </c>
      <c r="BH48" s="55">
        <f ca="1">SUM(BH46:OFFSET(BH48,-1,0))</f>
        <v>0</v>
      </c>
      <c r="BI48" s="55">
        <f ca="1">SUM(BI46:OFFSET(BI48,-1,0))</f>
        <v>0</v>
      </c>
      <c r="BJ48" s="55">
        <f ca="1">SUM(BJ46:OFFSET(BJ48,-1,0))</f>
        <v>0</v>
      </c>
      <c r="BK48" s="55">
        <f ca="1">SUM(BK46:OFFSET(BK48,-1,0))</f>
        <v>0</v>
      </c>
      <c r="BL48" s="55">
        <f ca="1">SUM(BL46:OFFSET(BL48,-1,0))</f>
        <v>0</v>
      </c>
      <c r="BM48" s="55">
        <f ca="1">SUM(BM46:OFFSET(BM48,-1,0))</f>
        <v>0</v>
      </c>
      <c r="BN48" s="55">
        <f ca="1">SUM(BN46:OFFSET(BN48,-1,0))</f>
        <v>0</v>
      </c>
      <c r="BO48" s="55">
        <f ca="1">SUM(BO46:OFFSET(BO48,-1,0))</f>
        <v>0</v>
      </c>
      <c r="BP48" s="55">
        <f ca="1">SUM(BP46:OFFSET(BP48,-1,0))</f>
        <v>0</v>
      </c>
      <c r="BQ48" s="55">
        <f ca="1">SUM(BQ46:OFFSET(BQ48,-1,0))</f>
        <v>0</v>
      </c>
      <c r="BR48" s="55">
        <f ca="1">SUM(BR46:OFFSET(BR48,-1,0))</f>
        <v>0</v>
      </c>
      <c r="BS48" s="55">
        <f ca="1">SUM(BS46:OFFSET(BS48,-1,0))</f>
        <v>0</v>
      </c>
      <c r="BT48" s="55">
        <f ca="1">SUM(BT46:OFFSET(BT48,-1,0))</f>
        <v>0</v>
      </c>
      <c r="BU48" s="55">
        <f ca="1">SUM(BU46:OFFSET(BU48,-1,0))</f>
        <v>0</v>
      </c>
      <c r="BV48" s="55">
        <f ca="1">SUM(BV46:OFFSET(BV48,-1,0))</f>
        <v>0</v>
      </c>
      <c r="BW48" s="55">
        <f ca="1">SUM(BW46:OFFSET(BW48,-1,0))</f>
        <v>0</v>
      </c>
      <c r="BX48" s="55">
        <f ca="1">SUM(BX46:OFFSET(BX48,-1,0))</f>
        <v>0</v>
      </c>
      <c r="BY48" s="55">
        <f ca="1">SUM(BY46:OFFSET(BY48,-1,0))</f>
        <v>0</v>
      </c>
      <c r="BZ48" s="55">
        <f ca="1">SUM(BZ46:OFFSET(BZ48,-1,0))</f>
        <v>0</v>
      </c>
      <c r="CA48" s="55">
        <f ca="1">SUM(CA46:OFFSET(CA48,-1,0))</f>
        <v>0</v>
      </c>
      <c r="CB48" s="55">
        <f ca="1">SUM(CB46:OFFSET(CB48,-1,0))</f>
        <v>0</v>
      </c>
      <c r="CC48" s="55">
        <f ca="1">SUM(CC46:OFFSET(CC48,-1,0))</f>
        <v>0</v>
      </c>
      <c r="CD48" s="55">
        <f ca="1">SUM(CD46:OFFSET(CD48,-1,0))</f>
        <v>0</v>
      </c>
      <c r="CE48" s="55">
        <f ca="1">SUM(CE46:OFFSET(CE48,-1,0))</f>
        <v>0</v>
      </c>
      <c r="CF48" s="55">
        <f ca="1">SUM(CF46:OFFSET(CF48,-1,0))</f>
        <v>0</v>
      </c>
      <c r="CG48" s="55">
        <f ca="1">SUM(CG46:OFFSET(CG48,-1,0))</f>
        <v>0</v>
      </c>
      <c r="CH48" s="55">
        <f ca="1">SUM(CH46:OFFSET(CH48,-1,0))</f>
        <v>0</v>
      </c>
      <c r="CI48" s="55">
        <f ca="1">SUM(CI46:OFFSET(CI48,-1,0))</f>
        <v>0</v>
      </c>
      <c r="CJ48" s="55">
        <f ca="1">SUM(CJ46:OFFSET(CJ48,-1,0))</f>
        <v>0</v>
      </c>
      <c r="CK48" s="55">
        <f ca="1">SUM(CK46:OFFSET(CK48,-1,0))</f>
        <v>0</v>
      </c>
      <c r="CL48" s="55">
        <f ca="1">SUM(CL46:OFFSET(CL48,-1,0))</f>
        <v>0</v>
      </c>
      <c r="CM48" s="55">
        <f ca="1">SUM(CM46:OFFSET(CM48,-1,0))</f>
        <v>0</v>
      </c>
      <c r="CN48" s="55">
        <f ca="1">SUM(CN46:OFFSET(CN48,-1,0))</f>
        <v>0</v>
      </c>
    </row>
    <row r="49" spans="2:92" x14ac:dyDescent="0.25">
      <c r="B49" s="37"/>
      <c r="J49" s="56"/>
      <c r="K49" s="56"/>
      <c r="L49" s="56"/>
      <c r="M49" s="56"/>
      <c r="N49" s="56"/>
      <c r="O49" s="56"/>
      <c r="P49" s="56"/>
      <c r="Q49" s="56"/>
      <c r="R49" s="3"/>
      <c r="S49" s="3"/>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row>
    <row r="50" spans="2:92" x14ac:dyDescent="0.25">
      <c r="B50" s="7" t="s">
        <v>46</v>
      </c>
      <c r="J50" s="3"/>
      <c r="K50" s="3"/>
      <c r="L50" s="3"/>
      <c r="M50" s="3"/>
      <c r="N50" s="3"/>
      <c r="O50" s="3"/>
      <c r="P50" s="3"/>
      <c r="Q50" s="3"/>
      <c r="R50" s="3"/>
      <c r="S50" s="3"/>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row>
    <row r="51" spans="2:92" x14ac:dyDescent="0.25">
      <c r="B51" s="28" t="s">
        <v>47</v>
      </c>
      <c r="I51" s="53" t="s">
        <v>48</v>
      </c>
      <c r="J51" s="54">
        <f t="shared" ref="J51:P51" ca="1" si="45">SUMIF($4:$4, J$2, INDIRECT(ROW() &amp; ":" &amp; ROW()))</f>
        <v>0</v>
      </c>
      <c r="K51" s="54">
        <f t="shared" ca="1" si="45"/>
        <v>0</v>
      </c>
      <c r="L51" s="54">
        <f t="shared" ca="1" si="45"/>
        <v>0</v>
      </c>
      <c r="M51" s="54">
        <f t="shared" ca="1" si="45"/>
        <v>0</v>
      </c>
      <c r="N51" s="54">
        <f t="shared" ca="1" si="45"/>
        <v>0</v>
      </c>
      <c r="O51" s="54">
        <f t="shared" ca="1" si="45"/>
        <v>0</v>
      </c>
      <c r="P51" s="54">
        <f t="shared" ca="1" si="45"/>
        <v>0</v>
      </c>
      <c r="Q51" s="31"/>
      <c r="R51" s="3"/>
      <c r="S51" s="57"/>
      <c r="T51" s="58">
        <f ca="1">SUM(T50:OFFSET(T51,-1,0))</f>
        <v>0</v>
      </c>
      <c r="U51" s="58">
        <f ca="1">SUM(U50:OFFSET(U51,-1,0))</f>
        <v>0</v>
      </c>
      <c r="V51" s="58">
        <f ca="1">SUM(V50:OFFSET(V51,-1,0))</f>
        <v>0</v>
      </c>
      <c r="W51" s="58">
        <f ca="1">SUM(W50:OFFSET(W51,-1,0))</f>
        <v>0</v>
      </c>
      <c r="X51" s="58">
        <f ca="1">SUM(X50:OFFSET(X51,-1,0))</f>
        <v>0</v>
      </c>
      <c r="Y51" s="58">
        <f ca="1">SUM(Y50:OFFSET(Y51,-1,0))</f>
        <v>0</v>
      </c>
      <c r="Z51" s="58">
        <f ca="1">SUM(Z50:OFFSET(Z51,-1,0))</f>
        <v>0</v>
      </c>
      <c r="AA51" s="58">
        <f ca="1">SUM(AA50:OFFSET(AA51,-1,0))</f>
        <v>0</v>
      </c>
      <c r="AB51" s="58">
        <f ca="1">SUM(AB50:OFFSET(AB51,-1,0))</f>
        <v>0</v>
      </c>
      <c r="AC51" s="58">
        <f ca="1">SUM(AC50:OFFSET(AC51,-1,0))</f>
        <v>0</v>
      </c>
      <c r="AD51" s="58">
        <f ca="1">SUM(AD50:OFFSET(AD51,-1,0))</f>
        <v>0</v>
      </c>
      <c r="AE51" s="58">
        <f ca="1">SUM(AE50:OFFSET(AE51,-1,0))</f>
        <v>0</v>
      </c>
      <c r="AF51" s="58">
        <f ca="1">SUM(AF50:OFFSET(AF51,-1,0))</f>
        <v>0</v>
      </c>
      <c r="AG51" s="58">
        <f ca="1">SUM(AG50:OFFSET(AG51,-1,0))</f>
        <v>0</v>
      </c>
      <c r="AH51" s="58">
        <f ca="1">SUM(AH50:OFFSET(AH51,-1,0))</f>
        <v>0</v>
      </c>
      <c r="AI51" s="58">
        <f ca="1">SUM(AI50:OFFSET(AI51,-1,0))</f>
        <v>0</v>
      </c>
      <c r="AJ51" s="58">
        <f ca="1">SUM(AJ50:OFFSET(AJ51,-1,0))</f>
        <v>0</v>
      </c>
      <c r="AK51" s="58">
        <f ca="1">SUM(AK50:OFFSET(AK51,-1,0))</f>
        <v>0</v>
      </c>
      <c r="AL51" s="58">
        <f ca="1">SUM(AL50:OFFSET(AL51,-1,0))</f>
        <v>0</v>
      </c>
      <c r="AM51" s="58">
        <f ca="1">SUM(AM50:OFFSET(AM51,-1,0))</f>
        <v>0</v>
      </c>
      <c r="AN51" s="58">
        <f ca="1">SUM(AN50:OFFSET(AN51,-1,0))</f>
        <v>0</v>
      </c>
      <c r="AO51" s="58">
        <f ca="1">SUM(AO50:OFFSET(AO51,-1,0))</f>
        <v>0</v>
      </c>
      <c r="AP51" s="58">
        <f ca="1">SUM(AP50:OFFSET(AP51,-1,0))</f>
        <v>0</v>
      </c>
      <c r="AQ51" s="58">
        <f ca="1">SUM(AQ50:OFFSET(AQ51,-1,0))</f>
        <v>0</v>
      </c>
      <c r="AR51" s="58">
        <f ca="1">SUM(AR50:OFFSET(AR51,-1,0))</f>
        <v>0</v>
      </c>
      <c r="AS51" s="58">
        <f ca="1">SUM(AS50:OFFSET(AS51,-1,0))</f>
        <v>0</v>
      </c>
      <c r="AT51" s="58">
        <f ca="1">SUM(AT50:OFFSET(AT51,-1,0))</f>
        <v>0</v>
      </c>
      <c r="AU51" s="58">
        <f ca="1">SUM(AU50:OFFSET(AU51,-1,0))</f>
        <v>0</v>
      </c>
      <c r="AV51" s="58">
        <f ca="1">SUM(AV50:OFFSET(AV51,-1,0))</f>
        <v>0</v>
      </c>
      <c r="AW51" s="58">
        <f ca="1">SUM(AW50:OFFSET(AW51,-1,0))</f>
        <v>0</v>
      </c>
      <c r="AX51" s="58">
        <f ca="1">SUM(AX50:OFFSET(AX51,-1,0))</f>
        <v>0</v>
      </c>
      <c r="AY51" s="58">
        <f ca="1">SUM(AY50:OFFSET(AY51,-1,0))</f>
        <v>0</v>
      </c>
      <c r="AZ51" s="58">
        <f ca="1">SUM(AZ50:OFFSET(AZ51,-1,0))</f>
        <v>0</v>
      </c>
      <c r="BA51" s="58">
        <f ca="1">SUM(BA50:OFFSET(BA51,-1,0))</f>
        <v>0</v>
      </c>
      <c r="BB51" s="58">
        <f ca="1">SUM(BB50:OFFSET(BB51,-1,0))</f>
        <v>0</v>
      </c>
      <c r="BC51" s="58">
        <f ca="1">SUM(BC50:OFFSET(BC51,-1,0))</f>
        <v>0</v>
      </c>
      <c r="BD51" s="58">
        <f ca="1">SUM(BD50:OFFSET(BD51,-1,0))</f>
        <v>0</v>
      </c>
      <c r="BE51" s="58">
        <f ca="1">SUM(BE50:OFFSET(BE51,-1,0))</f>
        <v>0</v>
      </c>
      <c r="BF51" s="58">
        <f ca="1">SUM(BF50:OFFSET(BF51,-1,0))</f>
        <v>0</v>
      </c>
      <c r="BG51" s="58">
        <f ca="1">SUM(BG50:OFFSET(BG51,-1,0))</f>
        <v>0</v>
      </c>
      <c r="BH51" s="58">
        <f ca="1">SUM(BH50:OFFSET(BH51,-1,0))</f>
        <v>0</v>
      </c>
      <c r="BI51" s="58">
        <f ca="1">SUM(BI50:OFFSET(BI51,-1,0))</f>
        <v>0</v>
      </c>
      <c r="BJ51" s="58">
        <f ca="1">SUM(BJ50:OFFSET(BJ51,-1,0))</f>
        <v>0</v>
      </c>
      <c r="BK51" s="58">
        <f ca="1">SUM(BK50:OFFSET(BK51,-1,0))</f>
        <v>0</v>
      </c>
      <c r="BL51" s="58">
        <f ca="1">SUM(BL50:OFFSET(BL51,-1,0))</f>
        <v>0</v>
      </c>
      <c r="BM51" s="58">
        <f ca="1">SUM(BM50:OFFSET(BM51,-1,0))</f>
        <v>0</v>
      </c>
      <c r="BN51" s="58">
        <f ca="1">SUM(BN50:OFFSET(BN51,-1,0))</f>
        <v>0</v>
      </c>
      <c r="BO51" s="58">
        <f ca="1">SUM(BO50:OFFSET(BO51,-1,0))</f>
        <v>0</v>
      </c>
      <c r="BP51" s="58">
        <f ca="1">SUM(BP50:OFFSET(BP51,-1,0))</f>
        <v>0</v>
      </c>
      <c r="BQ51" s="58">
        <f ca="1">SUM(BQ50:OFFSET(BQ51,-1,0))</f>
        <v>0</v>
      </c>
      <c r="BR51" s="58">
        <f ca="1">SUM(BR50:OFFSET(BR51,-1,0))</f>
        <v>0</v>
      </c>
      <c r="BS51" s="58">
        <f ca="1">SUM(BS50:OFFSET(BS51,-1,0))</f>
        <v>0</v>
      </c>
      <c r="BT51" s="58">
        <f ca="1">SUM(BT50:OFFSET(BT51,-1,0))</f>
        <v>0</v>
      </c>
      <c r="BU51" s="58">
        <f ca="1">SUM(BU50:OFFSET(BU51,-1,0))</f>
        <v>0</v>
      </c>
      <c r="BV51" s="58">
        <f ca="1">SUM(BV50:OFFSET(BV51,-1,0))</f>
        <v>0</v>
      </c>
      <c r="BW51" s="58">
        <f ca="1">SUM(BW50:OFFSET(BW51,-1,0))</f>
        <v>0</v>
      </c>
      <c r="BX51" s="58">
        <f ca="1">SUM(BX50:OFFSET(BX51,-1,0))</f>
        <v>0</v>
      </c>
      <c r="BY51" s="58">
        <f ca="1">SUM(BY50:OFFSET(BY51,-1,0))</f>
        <v>0</v>
      </c>
      <c r="BZ51" s="58">
        <f ca="1">SUM(BZ50:OFFSET(BZ51,-1,0))</f>
        <v>0</v>
      </c>
      <c r="CA51" s="58">
        <f ca="1">SUM(CA50:OFFSET(CA51,-1,0))</f>
        <v>0</v>
      </c>
      <c r="CB51" s="58">
        <f ca="1">SUM(CB50:OFFSET(CB51,-1,0))</f>
        <v>0</v>
      </c>
      <c r="CC51" s="58">
        <f ca="1">SUM(CC50:OFFSET(CC51,-1,0))</f>
        <v>0</v>
      </c>
      <c r="CD51" s="58">
        <f ca="1">SUM(CD50:OFFSET(CD51,-1,0))</f>
        <v>0</v>
      </c>
      <c r="CE51" s="58">
        <f ca="1">SUM(CE50:OFFSET(CE51,-1,0))</f>
        <v>0</v>
      </c>
      <c r="CF51" s="58">
        <f ca="1">SUM(CF50:OFFSET(CF51,-1,0))</f>
        <v>0</v>
      </c>
      <c r="CG51" s="58">
        <f ca="1">SUM(CG50:OFFSET(CG51,-1,0))</f>
        <v>0</v>
      </c>
      <c r="CH51" s="58">
        <f ca="1">SUM(CH50:OFFSET(CH51,-1,0))</f>
        <v>0</v>
      </c>
      <c r="CI51" s="58">
        <f ca="1">SUM(CI50:OFFSET(CI51,-1,0))</f>
        <v>0</v>
      </c>
      <c r="CJ51" s="58">
        <f ca="1">SUM(CJ50:OFFSET(CJ51,-1,0))</f>
        <v>0</v>
      </c>
      <c r="CK51" s="58">
        <f ca="1">SUM(CK50:OFFSET(CK51,-1,0))</f>
        <v>0</v>
      </c>
      <c r="CL51" s="58">
        <f ca="1">SUM(CL50:OFFSET(CL51,-1,0))</f>
        <v>0</v>
      </c>
      <c r="CM51" s="58">
        <f ca="1">SUM(CM50:OFFSET(CM51,-1,0))</f>
        <v>0</v>
      </c>
      <c r="CN51" s="58">
        <f ca="1">SUM(CN50:OFFSET(CN51,-1,0))</f>
        <v>0</v>
      </c>
    </row>
    <row r="52" spans="2:92" x14ac:dyDescent="0.25">
      <c r="B52" s="37"/>
      <c r="J52" s="3"/>
      <c r="K52" s="3"/>
      <c r="L52" s="3"/>
      <c r="M52" s="3"/>
      <c r="N52" s="3"/>
      <c r="O52" s="3"/>
      <c r="P52" s="3"/>
      <c r="Q52" s="3"/>
      <c r="R52" s="3"/>
      <c r="S52" s="3"/>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row>
    <row r="53" spans="2:92" x14ac:dyDescent="0.25">
      <c r="B53" s="28" t="s">
        <v>49</v>
      </c>
      <c r="J53" s="31">
        <f t="shared" ref="J53:P53" ca="1" si="46">SUMIF($4:$4, J$2, INDIRECT(ROW() &amp; ":" &amp; ROW()))</f>
        <v>0</v>
      </c>
      <c r="K53" s="31">
        <f t="shared" ca="1" si="46"/>
        <v>0</v>
      </c>
      <c r="L53" s="31">
        <f t="shared" ca="1" si="46"/>
        <v>0</v>
      </c>
      <c r="M53" s="31">
        <f t="shared" ca="1" si="46"/>
        <v>0</v>
      </c>
      <c r="N53" s="31">
        <f t="shared" ca="1" si="46"/>
        <v>0</v>
      </c>
      <c r="O53" s="31">
        <f t="shared" ca="1" si="46"/>
        <v>0</v>
      </c>
      <c r="P53" s="31">
        <f t="shared" ca="1" si="46"/>
        <v>0</v>
      </c>
      <c r="Q53" s="31"/>
      <c r="R53" s="3"/>
      <c r="S53" s="3"/>
      <c r="T53" s="30">
        <f t="shared" ref="T53:CE53" ca="1" si="47">+T51+T48</f>
        <v>0</v>
      </c>
      <c r="U53" s="30">
        <f t="shared" ca="1" si="47"/>
        <v>0</v>
      </c>
      <c r="V53" s="30">
        <f t="shared" ca="1" si="47"/>
        <v>0</v>
      </c>
      <c r="W53" s="30">
        <f t="shared" ca="1" si="47"/>
        <v>0</v>
      </c>
      <c r="X53" s="30">
        <f t="shared" ca="1" si="47"/>
        <v>0</v>
      </c>
      <c r="Y53" s="30">
        <f t="shared" ca="1" si="47"/>
        <v>0</v>
      </c>
      <c r="Z53" s="30">
        <f t="shared" ca="1" si="47"/>
        <v>0</v>
      </c>
      <c r="AA53" s="30">
        <f t="shared" ca="1" si="47"/>
        <v>0</v>
      </c>
      <c r="AB53" s="30">
        <f t="shared" ca="1" si="47"/>
        <v>0</v>
      </c>
      <c r="AC53" s="30">
        <f t="shared" ca="1" si="47"/>
        <v>0</v>
      </c>
      <c r="AD53" s="30">
        <f t="shared" ca="1" si="47"/>
        <v>0</v>
      </c>
      <c r="AE53" s="30">
        <f t="shared" ca="1" si="47"/>
        <v>0</v>
      </c>
      <c r="AF53" s="30">
        <f t="shared" ca="1" si="47"/>
        <v>0</v>
      </c>
      <c r="AG53" s="30">
        <f t="shared" ca="1" si="47"/>
        <v>0</v>
      </c>
      <c r="AH53" s="30">
        <f t="shared" ca="1" si="47"/>
        <v>0</v>
      </c>
      <c r="AI53" s="30">
        <f t="shared" ca="1" si="47"/>
        <v>0</v>
      </c>
      <c r="AJ53" s="30">
        <f t="shared" ca="1" si="47"/>
        <v>0</v>
      </c>
      <c r="AK53" s="30">
        <f t="shared" ca="1" si="47"/>
        <v>0</v>
      </c>
      <c r="AL53" s="30">
        <f t="shared" ca="1" si="47"/>
        <v>0</v>
      </c>
      <c r="AM53" s="30">
        <f t="shared" ca="1" si="47"/>
        <v>0</v>
      </c>
      <c r="AN53" s="30">
        <f t="shared" ca="1" si="47"/>
        <v>0</v>
      </c>
      <c r="AO53" s="30">
        <f t="shared" ca="1" si="47"/>
        <v>0</v>
      </c>
      <c r="AP53" s="30">
        <f t="shared" ca="1" si="47"/>
        <v>0</v>
      </c>
      <c r="AQ53" s="30">
        <f t="shared" ca="1" si="47"/>
        <v>0</v>
      </c>
      <c r="AR53" s="30">
        <f t="shared" ca="1" si="47"/>
        <v>0</v>
      </c>
      <c r="AS53" s="30">
        <f t="shared" ca="1" si="47"/>
        <v>0</v>
      </c>
      <c r="AT53" s="30">
        <f t="shared" ca="1" si="47"/>
        <v>0</v>
      </c>
      <c r="AU53" s="30">
        <f t="shared" ca="1" si="47"/>
        <v>0</v>
      </c>
      <c r="AV53" s="30">
        <f t="shared" ca="1" si="47"/>
        <v>0</v>
      </c>
      <c r="AW53" s="30">
        <f t="shared" ca="1" si="47"/>
        <v>0</v>
      </c>
      <c r="AX53" s="30">
        <f t="shared" ca="1" si="47"/>
        <v>0</v>
      </c>
      <c r="AY53" s="30">
        <f t="shared" ca="1" si="47"/>
        <v>0</v>
      </c>
      <c r="AZ53" s="30">
        <f t="shared" ca="1" si="47"/>
        <v>0</v>
      </c>
      <c r="BA53" s="30">
        <f t="shared" ca="1" si="47"/>
        <v>0</v>
      </c>
      <c r="BB53" s="30">
        <f t="shared" ca="1" si="47"/>
        <v>0</v>
      </c>
      <c r="BC53" s="30">
        <f t="shared" ca="1" si="47"/>
        <v>0</v>
      </c>
      <c r="BD53" s="30">
        <f t="shared" ca="1" si="47"/>
        <v>0</v>
      </c>
      <c r="BE53" s="30">
        <f t="shared" ca="1" si="47"/>
        <v>0</v>
      </c>
      <c r="BF53" s="30">
        <f t="shared" ca="1" si="47"/>
        <v>0</v>
      </c>
      <c r="BG53" s="30">
        <f t="shared" ca="1" si="47"/>
        <v>0</v>
      </c>
      <c r="BH53" s="30">
        <f t="shared" ca="1" si="47"/>
        <v>0</v>
      </c>
      <c r="BI53" s="30">
        <f t="shared" ca="1" si="47"/>
        <v>0</v>
      </c>
      <c r="BJ53" s="30">
        <f t="shared" ca="1" si="47"/>
        <v>0</v>
      </c>
      <c r="BK53" s="30">
        <f t="shared" ca="1" si="47"/>
        <v>0</v>
      </c>
      <c r="BL53" s="30">
        <f t="shared" ca="1" si="47"/>
        <v>0</v>
      </c>
      <c r="BM53" s="30">
        <f t="shared" ca="1" si="47"/>
        <v>0</v>
      </c>
      <c r="BN53" s="30">
        <f t="shared" ca="1" si="47"/>
        <v>0</v>
      </c>
      <c r="BO53" s="30">
        <f t="shared" ca="1" si="47"/>
        <v>0</v>
      </c>
      <c r="BP53" s="30">
        <f t="shared" ca="1" si="47"/>
        <v>0</v>
      </c>
      <c r="BQ53" s="30">
        <f t="shared" ca="1" si="47"/>
        <v>0</v>
      </c>
      <c r="BR53" s="30">
        <f t="shared" ca="1" si="47"/>
        <v>0</v>
      </c>
      <c r="BS53" s="30">
        <f t="shared" ca="1" si="47"/>
        <v>0</v>
      </c>
      <c r="BT53" s="30">
        <f t="shared" ca="1" si="47"/>
        <v>0</v>
      </c>
      <c r="BU53" s="30">
        <f t="shared" ca="1" si="47"/>
        <v>0</v>
      </c>
      <c r="BV53" s="30">
        <f t="shared" ca="1" si="47"/>
        <v>0</v>
      </c>
      <c r="BW53" s="30">
        <f t="shared" ca="1" si="47"/>
        <v>0</v>
      </c>
      <c r="BX53" s="30">
        <f t="shared" ca="1" si="47"/>
        <v>0</v>
      </c>
      <c r="BY53" s="30">
        <f t="shared" ca="1" si="47"/>
        <v>0</v>
      </c>
      <c r="BZ53" s="30">
        <f t="shared" ca="1" si="47"/>
        <v>0</v>
      </c>
      <c r="CA53" s="30">
        <f t="shared" ca="1" si="47"/>
        <v>0</v>
      </c>
      <c r="CB53" s="30">
        <f t="shared" ca="1" si="47"/>
        <v>0</v>
      </c>
      <c r="CC53" s="30">
        <f t="shared" ca="1" si="47"/>
        <v>0</v>
      </c>
      <c r="CD53" s="30">
        <f t="shared" ca="1" si="47"/>
        <v>0</v>
      </c>
      <c r="CE53" s="30">
        <f t="shared" ca="1" si="47"/>
        <v>0</v>
      </c>
      <c r="CF53" s="30">
        <f t="shared" ref="CF53:EQ53" ca="1" si="48">+CF51+CF48</f>
        <v>0</v>
      </c>
      <c r="CG53" s="30">
        <f t="shared" ca="1" si="48"/>
        <v>0</v>
      </c>
      <c r="CH53" s="30">
        <f t="shared" ca="1" si="48"/>
        <v>0</v>
      </c>
      <c r="CI53" s="30">
        <f t="shared" ca="1" si="48"/>
        <v>0</v>
      </c>
      <c r="CJ53" s="30">
        <f t="shared" ca="1" si="48"/>
        <v>0</v>
      </c>
      <c r="CK53" s="30">
        <f t="shared" ca="1" si="48"/>
        <v>0</v>
      </c>
      <c r="CL53" s="30">
        <f t="shared" ca="1" si="48"/>
        <v>0</v>
      </c>
      <c r="CM53" s="30">
        <f t="shared" ca="1" si="48"/>
        <v>0</v>
      </c>
      <c r="CN53" s="30">
        <f t="shared" ca="1" si="48"/>
        <v>0</v>
      </c>
    </row>
    <row r="54" spans="2:92" x14ac:dyDescent="0.25">
      <c r="B54" s="37"/>
      <c r="J54" s="3"/>
      <c r="K54" s="3"/>
      <c r="L54" s="3"/>
      <c r="M54" s="3"/>
      <c r="N54" s="3"/>
      <c r="O54" s="3"/>
      <c r="P54" s="3"/>
      <c r="Q54" s="3"/>
      <c r="R54" s="3"/>
      <c r="S54" s="3"/>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row>
    <row r="55" spans="2:92" x14ac:dyDescent="0.25">
      <c r="B55" s="7" t="s">
        <v>50</v>
      </c>
      <c r="J55" s="3"/>
      <c r="K55" s="3"/>
      <c r="L55" s="3"/>
      <c r="M55" s="3"/>
      <c r="N55" s="3"/>
      <c r="O55" s="3"/>
      <c r="P55" s="3"/>
      <c r="Q55" s="3"/>
      <c r="R55" s="3"/>
      <c r="S55" s="3"/>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row>
    <row r="56" spans="2:92" x14ac:dyDescent="0.25">
      <c r="B56" s="28" t="s">
        <v>51</v>
      </c>
      <c r="I56" s="53" t="s">
        <v>52</v>
      </c>
      <c r="J56" s="54">
        <f t="shared" ref="J56:P56" ca="1" si="49">SUMIF($4:$4, J$2, INDIRECT(ROW() &amp; ":" &amp; ROW()))</f>
        <v>0</v>
      </c>
      <c r="K56" s="54">
        <f t="shared" ca="1" si="49"/>
        <v>0</v>
      </c>
      <c r="L56" s="54">
        <f t="shared" ca="1" si="49"/>
        <v>0</v>
      </c>
      <c r="M56" s="54">
        <f t="shared" ca="1" si="49"/>
        <v>0</v>
      </c>
      <c r="N56" s="54">
        <f t="shared" ca="1" si="49"/>
        <v>0</v>
      </c>
      <c r="O56" s="54">
        <f t="shared" ca="1" si="49"/>
        <v>0</v>
      </c>
      <c r="P56" s="54">
        <f t="shared" ca="1" si="49"/>
        <v>0</v>
      </c>
      <c r="Q56" s="31"/>
      <c r="R56" s="31"/>
      <c r="S56" s="31"/>
      <c r="T56" s="58">
        <f ca="1">SUM(T55:OFFSET(T56,-1,0))</f>
        <v>0</v>
      </c>
      <c r="U56" s="58">
        <f ca="1">SUM(U55:OFFSET(U56,-1,0))</f>
        <v>0</v>
      </c>
      <c r="V56" s="58">
        <f ca="1">SUM(V55:OFFSET(V56,-1,0))</f>
        <v>0</v>
      </c>
      <c r="W56" s="58">
        <f ca="1">SUM(W55:OFFSET(W56,-1,0))</f>
        <v>0</v>
      </c>
      <c r="X56" s="58">
        <f ca="1">SUM(X55:OFFSET(X56,-1,0))</f>
        <v>0</v>
      </c>
      <c r="Y56" s="58">
        <f ca="1">SUM(Y55:OFFSET(Y56,-1,0))</f>
        <v>0</v>
      </c>
      <c r="Z56" s="58">
        <f ca="1">SUM(Z55:OFFSET(Z56,-1,0))</f>
        <v>0</v>
      </c>
      <c r="AA56" s="58">
        <f ca="1">SUM(AA55:OFFSET(AA56,-1,0))</f>
        <v>0</v>
      </c>
      <c r="AB56" s="58">
        <f ca="1">SUM(AB55:OFFSET(AB56,-1,0))</f>
        <v>0</v>
      </c>
      <c r="AC56" s="58">
        <f ca="1">SUM(AC55:OFFSET(AC56,-1,0))</f>
        <v>0</v>
      </c>
      <c r="AD56" s="58">
        <f ca="1">SUM(AD55:OFFSET(AD56,-1,0))</f>
        <v>0</v>
      </c>
      <c r="AE56" s="58">
        <f ca="1">SUM(AE55:OFFSET(AE56,-1,0))</f>
        <v>0</v>
      </c>
      <c r="AF56" s="58">
        <f ca="1">SUM(AF55:OFFSET(AF56,-1,0))</f>
        <v>0</v>
      </c>
      <c r="AG56" s="58">
        <f ca="1">SUM(AG55:OFFSET(AG56,-1,0))</f>
        <v>0</v>
      </c>
      <c r="AH56" s="58">
        <f ca="1">SUM(AH55:OFFSET(AH56,-1,0))</f>
        <v>0</v>
      </c>
      <c r="AI56" s="58">
        <f ca="1">SUM(AI55:OFFSET(AI56,-1,0))</f>
        <v>0</v>
      </c>
      <c r="AJ56" s="58">
        <f ca="1">SUM(AJ55:OFFSET(AJ56,-1,0))</f>
        <v>0</v>
      </c>
      <c r="AK56" s="58">
        <f ca="1">SUM(AK55:OFFSET(AK56,-1,0))</f>
        <v>0</v>
      </c>
      <c r="AL56" s="58">
        <f ca="1">SUM(AL55:OFFSET(AL56,-1,0))</f>
        <v>0</v>
      </c>
      <c r="AM56" s="58">
        <f ca="1">SUM(AM55:OFFSET(AM56,-1,0))</f>
        <v>0</v>
      </c>
      <c r="AN56" s="58">
        <f ca="1">SUM(AN55:OFFSET(AN56,-1,0))</f>
        <v>0</v>
      </c>
      <c r="AO56" s="58">
        <f ca="1">SUM(AO55:OFFSET(AO56,-1,0))</f>
        <v>0</v>
      </c>
      <c r="AP56" s="58">
        <f ca="1">SUM(AP55:OFFSET(AP56,-1,0))</f>
        <v>0</v>
      </c>
      <c r="AQ56" s="58">
        <f ca="1">SUM(AQ55:OFFSET(AQ56,-1,0))</f>
        <v>0</v>
      </c>
      <c r="AR56" s="58">
        <f ca="1">SUM(AR55:OFFSET(AR56,-1,0))</f>
        <v>0</v>
      </c>
      <c r="AS56" s="58">
        <f ca="1">SUM(AS55:OFFSET(AS56,-1,0))</f>
        <v>0</v>
      </c>
      <c r="AT56" s="58">
        <f ca="1">SUM(AT55:OFFSET(AT56,-1,0))</f>
        <v>0</v>
      </c>
      <c r="AU56" s="58">
        <f ca="1">SUM(AU55:OFFSET(AU56,-1,0))</f>
        <v>0</v>
      </c>
      <c r="AV56" s="58">
        <f ca="1">SUM(AV55:OFFSET(AV56,-1,0))</f>
        <v>0</v>
      </c>
      <c r="AW56" s="58">
        <f ca="1">SUM(AW55:OFFSET(AW56,-1,0))</f>
        <v>0</v>
      </c>
      <c r="AX56" s="58">
        <f ca="1">SUM(AX55:OFFSET(AX56,-1,0))</f>
        <v>0</v>
      </c>
      <c r="AY56" s="58">
        <f ca="1">SUM(AY55:OFFSET(AY56,-1,0))</f>
        <v>0</v>
      </c>
      <c r="AZ56" s="58">
        <f ca="1">SUM(AZ55:OFFSET(AZ56,-1,0))</f>
        <v>0</v>
      </c>
      <c r="BA56" s="58">
        <f ca="1">SUM(BA55:OFFSET(BA56,-1,0))</f>
        <v>0</v>
      </c>
      <c r="BB56" s="58">
        <f ca="1">SUM(BB55:OFFSET(BB56,-1,0))</f>
        <v>0</v>
      </c>
      <c r="BC56" s="58">
        <f ca="1">SUM(BC55:OFFSET(BC56,-1,0))</f>
        <v>0</v>
      </c>
      <c r="BD56" s="58">
        <f ca="1">SUM(BD55:OFFSET(BD56,-1,0))</f>
        <v>0</v>
      </c>
      <c r="BE56" s="58">
        <f ca="1">SUM(BE55:OFFSET(BE56,-1,0))</f>
        <v>0</v>
      </c>
      <c r="BF56" s="58">
        <f ca="1">SUM(BF55:OFFSET(BF56,-1,0))</f>
        <v>0</v>
      </c>
      <c r="BG56" s="58">
        <f ca="1">SUM(BG55:OFFSET(BG56,-1,0))</f>
        <v>0</v>
      </c>
      <c r="BH56" s="58">
        <f ca="1">SUM(BH55:OFFSET(BH56,-1,0))</f>
        <v>0</v>
      </c>
      <c r="BI56" s="58">
        <f ca="1">SUM(BI55:OFFSET(BI56,-1,0))</f>
        <v>0</v>
      </c>
      <c r="BJ56" s="58">
        <f ca="1">SUM(BJ55:OFFSET(BJ56,-1,0))</f>
        <v>0</v>
      </c>
      <c r="BK56" s="58">
        <f ca="1">SUM(BK55:OFFSET(BK56,-1,0))</f>
        <v>0</v>
      </c>
      <c r="BL56" s="58">
        <f ca="1">SUM(BL55:OFFSET(BL56,-1,0))</f>
        <v>0</v>
      </c>
      <c r="BM56" s="58">
        <f ca="1">SUM(BM55:OFFSET(BM56,-1,0))</f>
        <v>0</v>
      </c>
      <c r="BN56" s="58">
        <f ca="1">SUM(BN55:OFFSET(BN56,-1,0))</f>
        <v>0</v>
      </c>
      <c r="BO56" s="58">
        <f ca="1">SUM(BO55:OFFSET(BO56,-1,0))</f>
        <v>0</v>
      </c>
      <c r="BP56" s="58">
        <f ca="1">SUM(BP55:OFFSET(BP56,-1,0))</f>
        <v>0</v>
      </c>
      <c r="BQ56" s="58">
        <f ca="1">SUM(BQ55:OFFSET(BQ56,-1,0))</f>
        <v>0</v>
      </c>
      <c r="BR56" s="58">
        <f ca="1">SUM(BR55:OFFSET(BR56,-1,0))</f>
        <v>0</v>
      </c>
      <c r="BS56" s="58">
        <f ca="1">SUM(BS55:OFFSET(BS56,-1,0))</f>
        <v>0</v>
      </c>
      <c r="BT56" s="58">
        <f ca="1">SUM(BT55:OFFSET(BT56,-1,0))</f>
        <v>0</v>
      </c>
      <c r="BU56" s="58">
        <f ca="1">SUM(BU55:OFFSET(BU56,-1,0))</f>
        <v>0</v>
      </c>
      <c r="BV56" s="58">
        <f ca="1">SUM(BV55:OFFSET(BV56,-1,0))</f>
        <v>0</v>
      </c>
      <c r="BW56" s="58">
        <f ca="1">SUM(BW55:OFFSET(BW56,-1,0))</f>
        <v>0</v>
      </c>
      <c r="BX56" s="58">
        <f ca="1">SUM(BX55:OFFSET(BX56,-1,0))</f>
        <v>0</v>
      </c>
      <c r="BY56" s="58">
        <f ca="1">SUM(BY55:OFFSET(BY56,-1,0))</f>
        <v>0</v>
      </c>
      <c r="BZ56" s="58">
        <f ca="1">SUM(BZ55:OFFSET(BZ56,-1,0))</f>
        <v>0</v>
      </c>
      <c r="CA56" s="58">
        <f ca="1">SUM(CA55:OFFSET(CA56,-1,0))</f>
        <v>0</v>
      </c>
      <c r="CB56" s="58">
        <f ca="1">SUM(CB55:OFFSET(CB56,-1,0))</f>
        <v>0</v>
      </c>
      <c r="CC56" s="58">
        <f ca="1">SUM(CC55:OFFSET(CC56,-1,0))</f>
        <v>0</v>
      </c>
      <c r="CD56" s="58">
        <f ca="1">SUM(CD55:OFFSET(CD56,-1,0))</f>
        <v>0</v>
      </c>
      <c r="CE56" s="58">
        <f ca="1">SUM(CE55:OFFSET(CE56,-1,0))</f>
        <v>0</v>
      </c>
      <c r="CF56" s="58">
        <f ca="1">SUM(CF55:OFFSET(CF56,-1,0))</f>
        <v>0</v>
      </c>
      <c r="CG56" s="58">
        <f ca="1">SUM(CG55:OFFSET(CG56,-1,0))</f>
        <v>0</v>
      </c>
      <c r="CH56" s="58">
        <f ca="1">SUM(CH55:OFFSET(CH56,-1,0))</f>
        <v>0</v>
      </c>
      <c r="CI56" s="58">
        <f ca="1">SUM(CI55:OFFSET(CI56,-1,0))</f>
        <v>0</v>
      </c>
      <c r="CJ56" s="58">
        <f ca="1">SUM(CJ55:OFFSET(CJ56,-1,0))</f>
        <v>0</v>
      </c>
      <c r="CK56" s="58">
        <f ca="1">SUM(CK55:OFFSET(CK56,-1,0))</f>
        <v>0</v>
      </c>
      <c r="CL56" s="58">
        <f ca="1">SUM(CL55:OFFSET(CL56,-1,0))</f>
        <v>0</v>
      </c>
      <c r="CM56" s="58">
        <f ca="1">SUM(CM55:OFFSET(CM56,-1,0))</f>
        <v>0</v>
      </c>
      <c r="CN56" s="58">
        <f ca="1">SUM(CN55:OFFSET(CN56,-1,0))</f>
        <v>0</v>
      </c>
    </row>
    <row r="57" spans="2:92" x14ac:dyDescent="0.25">
      <c r="B57" s="37"/>
      <c r="J57" s="3"/>
      <c r="K57" s="3"/>
      <c r="L57" s="3"/>
      <c r="M57" s="3"/>
      <c r="N57" s="3"/>
      <c r="O57" s="3"/>
      <c r="P57" s="3"/>
      <c r="Q57" s="3"/>
      <c r="R57" s="3"/>
      <c r="S57" s="3"/>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row>
    <row r="58" spans="2:92" x14ac:dyDescent="0.25">
      <c r="B58" s="7" t="s">
        <v>53</v>
      </c>
      <c r="J58" s="3"/>
      <c r="K58" s="3"/>
      <c r="L58" s="3"/>
      <c r="M58" s="3"/>
      <c r="N58" s="3"/>
      <c r="O58" s="3"/>
      <c r="P58" s="3"/>
      <c r="Q58" s="3"/>
      <c r="R58" s="3"/>
      <c r="S58" s="3"/>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row>
    <row r="59" spans="2:92" x14ac:dyDescent="0.25">
      <c r="B59" s="28" t="s">
        <v>54</v>
      </c>
      <c r="I59" t="s">
        <v>55</v>
      </c>
      <c r="J59" s="54">
        <f t="shared" ref="J59:P59" ca="1" si="50">SUMIF($4:$4, J$2, INDIRECT(ROW() &amp; ":" &amp; ROW()))</f>
        <v>0</v>
      </c>
      <c r="K59" s="54">
        <f t="shared" ca="1" si="50"/>
        <v>0</v>
      </c>
      <c r="L59" s="54">
        <f t="shared" ca="1" si="50"/>
        <v>0</v>
      </c>
      <c r="M59" s="54">
        <f t="shared" ca="1" si="50"/>
        <v>0</v>
      </c>
      <c r="N59" s="54">
        <f t="shared" ca="1" si="50"/>
        <v>0</v>
      </c>
      <c r="O59" s="54">
        <f t="shared" ca="1" si="50"/>
        <v>0</v>
      </c>
      <c r="P59" s="54">
        <f t="shared" ca="1" si="50"/>
        <v>0</v>
      </c>
      <c r="Q59" s="31"/>
      <c r="R59" s="3"/>
      <c r="S59" s="57"/>
      <c r="T59" s="58">
        <f ca="1">SUM(T58:OFFSET(T59,-1,0))</f>
        <v>0</v>
      </c>
      <c r="U59" s="58">
        <f ca="1">SUM(U58:OFFSET(U59,-1,0))</f>
        <v>0</v>
      </c>
      <c r="V59" s="58">
        <f ca="1">SUM(V58:OFFSET(V59,-1,0))</f>
        <v>0</v>
      </c>
      <c r="W59" s="58">
        <f ca="1">SUM(W58:OFFSET(W59,-1,0))</f>
        <v>0</v>
      </c>
      <c r="X59" s="58">
        <f ca="1">SUM(X58:OFFSET(X59,-1,0))</f>
        <v>0</v>
      </c>
      <c r="Y59" s="58">
        <f ca="1">SUM(Y58:OFFSET(Y59,-1,0))</f>
        <v>0</v>
      </c>
      <c r="Z59" s="58">
        <f ca="1">SUM(Z58:OFFSET(Z59,-1,0))</f>
        <v>0</v>
      </c>
      <c r="AA59" s="58">
        <f ca="1">SUM(AA58:OFFSET(AA59,-1,0))</f>
        <v>0</v>
      </c>
      <c r="AB59" s="58">
        <f ca="1">SUM(AB58:OFFSET(AB59,-1,0))</f>
        <v>0</v>
      </c>
      <c r="AC59" s="58">
        <f ca="1">SUM(AC58:OFFSET(AC59,-1,0))</f>
        <v>0</v>
      </c>
      <c r="AD59" s="58">
        <f ca="1">SUM(AD58:OFFSET(AD59,-1,0))</f>
        <v>0</v>
      </c>
      <c r="AE59" s="58">
        <f ca="1">SUM(AE58:OFFSET(AE59,-1,0))</f>
        <v>0</v>
      </c>
      <c r="AF59" s="58">
        <f ca="1">SUM(AF58:OFFSET(AF59,-1,0))</f>
        <v>0</v>
      </c>
      <c r="AG59" s="58">
        <f ca="1">SUM(AG58:OFFSET(AG59,-1,0))</f>
        <v>0</v>
      </c>
      <c r="AH59" s="58">
        <f ca="1">SUM(AH58:OFFSET(AH59,-1,0))</f>
        <v>0</v>
      </c>
      <c r="AI59" s="58">
        <f ca="1">SUM(AI58:OFFSET(AI59,-1,0))</f>
        <v>0</v>
      </c>
      <c r="AJ59" s="58">
        <f ca="1">SUM(AJ58:OFFSET(AJ59,-1,0))</f>
        <v>0</v>
      </c>
      <c r="AK59" s="58">
        <f ca="1">SUM(AK58:OFFSET(AK59,-1,0))</f>
        <v>0</v>
      </c>
      <c r="AL59" s="58">
        <f ca="1">SUM(AL58:OFFSET(AL59,-1,0))</f>
        <v>0</v>
      </c>
      <c r="AM59" s="58">
        <f ca="1">SUM(AM58:OFFSET(AM59,-1,0))</f>
        <v>0</v>
      </c>
      <c r="AN59" s="58">
        <f ca="1">SUM(AN58:OFFSET(AN59,-1,0))</f>
        <v>0</v>
      </c>
      <c r="AO59" s="58">
        <f ca="1">SUM(AO58:OFFSET(AO59,-1,0))</f>
        <v>0</v>
      </c>
      <c r="AP59" s="58">
        <f ca="1">SUM(AP58:OFFSET(AP59,-1,0))</f>
        <v>0</v>
      </c>
      <c r="AQ59" s="58">
        <f ca="1">SUM(AQ58:OFFSET(AQ59,-1,0))</f>
        <v>0</v>
      </c>
      <c r="AR59" s="58">
        <f ca="1">SUM(AR58:OFFSET(AR59,-1,0))</f>
        <v>0</v>
      </c>
      <c r="AS59" s="58">
        <f ca="1">SUM(AS58:OFFSET(AS59,-1,0))</f>
        <v>0</v>
      </c>
      <c r="AT59" s="58">
        <f ca="1">SUM(AT58:OFFSET(AT59,-1,0))</f>
        <v>0</v>
      </c>
      <c r="AU59" s="58">
        <f ca="1">SUM(AU58:OFFSET(AU59,-1,0))</f>
        <v>0</v>
      </c>
      <c r="AV59" s="58">
        <f ca="1">SUM(AV58:OFFSET(AV59,-1,0))</f>
        <v>0</v>
      </c>
      <c r="AW59" s="58">
        <f ca="1">SUM(AW58:OFFSET(AW59,-1,0))</f>
        <v>0</v>
      </c>
      <c r="AX59" s="58">
        <f ca="1">SUM(AX58:OFFSET(AX59,-1,0))</f>
        <v>0</v>
      </c>
      <c r="AY59" s="58">
        <f ca="1">SUM(AY58:OFFSET(AY59,-1,0))</f>
        <v>0</v>
      </c>
      <c r="AZ59" s="58">
        <f ca="1">SUM(AZ58:OFFSET(AZ59,-1,0))</f>
        <v>0</v>
      </c>
      <c r="BA59" s="58">
        <f ca="1">SUM(BA58:OFFSET(BA59,-1,0))</f>
        <v>0</v>
      </c>
      <c r="BB59" s="58">
        <f ca="1">SUM(BB58:OFFSET(BB59,-1,0))</f>
        <v>0</v>
      </c>
      <c r="BC59" s="58">
        <f ca="1">SUM(BC58:OFFSET(BC59,-1,0))</f>
        <v>0</v>
      </c>
      <c r="BD59" s="58">
        <f ca="1">SUM(BD58:OFFSET(BD59,-1,0))</f>
        <v>0</v>
      </c>
      <c r="BE59" s="58">
        <f ca="1">SUM(BE58:OFFSET(BE59,-1,0))</f>
        <v>0</v>
      </c>
      <c r="BF59" s="58">
        <f ca="1">SUM(BF58:OFFSET(BF59,-1,0))</f>
        <v>0</v>
      </c>
      <c r="BG59" s="58">
        <f ca="1">SUM(BG58:OFFSET(BG59,-1,0))</f>
        <v>0</v>
      </c>
      <c r="BH59" s="58">
        <f ca="1">SUM(BH58:OFFSET(BH59,-1,0))</f>
        <v>0</v>
      </c>
      <c r="BI59" s="58">
        <f ca="1">SUM(BI58:OFFSET(BI59,-1,0))</f>
        <v>0</v>
      </c>
      <c r="BJ59" s="58">
        <f ca="1">SUM(BJ58:OFFSET(BJ59,-1,0))</f>
        <v>0</v>
      </c>
      <c r="BK59" s="58">
        <f ca="1">SUM(BK58:OFFSET(BK59,-1,0))</f>
        <v>0</v>
      </c>
      <c r="BL59" s="58">
        <f ca="1">SUM(BL58:OFFSET(BL59,-1,0))</f>
        <v>0</v>
      </c>
      <c r="BM59" s="58">
        <f ca="1">SUM(BM58:OFFSET(BM59,-1,0))</f>
        <v>0</v>
      </c>
      <c r="BN59" s="58">
        <f ca="1">SUM(BN58:OFFSET(BN59,-1,0))</f>
        <v>0</v>
      </c>
      <c r="BO59" s="58">
        <f ca="1">SUM(BO58:OFFSET(BO59,-1,0))</f>
        <v>0</v>
      </c>
      <c r="BP59" s="58">
        <f ca="1">SUM(BP58:OFFSET(BP59,-1,0))</f>
        <v>0</v>
      </c>
      <c r="BQ59" s="58">
        <f ca="1">SUM(BQ58:OFFSET(BQ59,-1,0))</f>
        <v>0</v>
      </c>
      <c r="BR59" s="58">
        <f ca="1">SUM(BR58:OFFSET(BR59,-1,0))</f>
        <v>0</v>
      </c>
      <c r="BS59" s="58">
        <f ca="1">SUM(BS58:OFFSET(BS59,-1,0))</f>
        <v>0</v>
      </c>
      <c r="BT59" s="58">
        <f ca="1">SUM(BT58:OFFSET(BT59,-1,0))</f>
        <v>0</v>
      </c>
      <c r="BU59" s="58">
        <f ca="1">SUM(BU58:OFFSET(BU59,-1,0))</f>
        <v>0</v>
      </c>
      <c r="BV59" s="58">
        <f ca="1">SUM(BV58:OFFSET(BV59,-1,0))</f>
        <v>0</v>
      </c>
      <c r="BW59" s="58">
        <f ca="1">SUM(BW58:OFFSET(BW59,-1,0))</f>
        <v>0</v>
      </c>
      <c r="BX59" s="58">
        <f ca="1">SUM(BX58:OFFSET(BX59,-1,0))</f>
        <v>0</v>
      </c>
      <c r="BY59" s="58">
        <f ca="1">SUM(BY58:OFFSET(BY59,-1,0))</f>
        <v>0</v>
      </c>
      <c r="BZ59" s="58">
        <f ca="1">SUM(BZ58:OFFSET(BZ59,-1,0))</f>
        <v>0</v>
      </c>
      <c r="CA59" s="58">
        <f ca="1">SUM(CA58:OFFSET(CA59,-1,0))</f>
        <v>0</v>
      </c>
      <c r="CB59" s="58">
        <f ca="1">SUM(CB58:OFFSET(CB59,-1,0))</f>
        <v>0</v>
      </c>
      <c r="CC59" s="58">
        <f ca="1">SUM(CC58:OFFSET(CC59,-1,0))</f>
        <v>0</v>
      </c>
      <c r="CD59" s="58">
        <f ca="1">SUM(CD58:OFFSET(CD59,-1,0))</f>
        <v>0</v>
      </c>
      <c r="CE59" s="58">
        <f ca="1">SUM(CE58:OFFSET(CE59,-1,0))</f>
        <v>0</v>
      </c>
      <c r="CF59" s="58">
        <f ca="1">SUM(CF58:OFFSET(CF59,-1,0))</f>
        <v>0</v>
      </c>
      <c r="CG59" s="58">
        <f ca="1">SUM(CG58:OFFSET(CG59,-1,0))</f>
        <v>0</v>
      </c>
      <c r="CH59" s="58">
        <f ca="1">SUM(CH58:OFFSET(CH59,-1,0))</f>
        <v>0</v>
      </c>
      <c r="CI59" s="58">
        <f ca="1">SUM(CI58:OFFSET(CI59,-1,0))</f>
        <v>0</v>
      </c>
      <c r="CJ59" s="58">
        <f ca="1">SUM(CJ58:OFFSET(CJ59,-1,0))</f>
        <v>0</v>
      </c>
      <c r="CK59" s="58">
        <f ca="1">SUM(CK58:OFFSET(CK59,-1,0))</f>
        <v>0</v>
      </c>
      <c r="CL59" s="58">
        <f ca="1">SUM(CL58:OFFSET(CL59,-1,0))</f>
        <v>0</v>
      </c>
      <c r="CM59" s="58">
        <f ca="1">SUM(CM58:OFFSET(CM59,-1,0))</f>
        <v>0</v>
      </c>
      <c r="CN59" s="58">
        <f ca="1">SUM(CN58:OFFSET(CN59,-1,0))</f>
        <v>0</v>
      </c>
    </row>
    <row r="60" spans="2:92" x14ac:dyDescent="0.25">
      <c r="B60" s="37"/>
      <c r="J60" s="3"/>
      <c r="K60" s="3"/>
      <c r="L60" s="3"/>
      <c r="M60" s="3"/>
      <c r="N60" s="3"/>
      <c r="O60" s="3"/>
      <c r="P60" s="3"/>
      <c r="Q60" s="3"/>
      <c r="R60" s="3"/>
      <c r="S60" s="3"/>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row>
    <row r="61" spans="2:92" x14ac:dyDescent="0.25">
      <c r="B61" s="28" t="s">
        <v>56</v>
      </c>
      <c r="J61" s="31">
        <f t="shared" ref="J61:P61" ca="1" si="51">SUMIF($4:$4, J$2, INDIRECT(ROW() &amp; ":" &amp; ROW()))</f>
        <v>0</v>
      </c>
      <c r="K61" s="31">
        <f t="shared" ca="1" si="51"/>
        <v>0</v>
      </c>
      <c r="L61" s="31">
        <f t="shared" ca="1" si="51"/>
        <v>0</v>
      </c>
      <c r="M61" s="31">
        <f t="shared" ca="1" si="51"/>
        <v>0</v>
      </c>
      <c r="N61" s="31">
        <f t="shared" ca="1" si="51"/>
        <v>0</v>
      </c>
      <c r="O61" s="31">
        <f t="shared" ca="1" si="51"/>
        <v>0</v>
      </c>
      <c r="P61" s="31">
        <f t="shared" ca="1" si="51"/>
        <v>0</v>
      </c>
      <c r="Q61" s="31"/>
      <c r="R61" s="3"/>
      <c r="S61" s="3"/>
      <c r="T61" s="30">
        <f t="shared" ref="T61:CE61" ca="1" si="52">+T59+T56</f>
        <v>0</v>
      </c>
      <c r="U61" s="30">
        <f t="shared" ca="1" si="52"/>
        <v>0</v>
      </c>
      <c r="V61" s="30">
        <f t="shared" ca="1" si="52"/>
        <v>0</v>
      </c>
      <c r="W61" s="30">
        <f t="shared" ca="1" si="52"/>
        <v>0</v>
      </c>
      <c r="X61" s="30">
        <f t="shared" ca="1" si="52"/>
        <v>0</v>
      </c>
      <c r="Y61" s="30">
        <f t="shared" ca="1" si="52"/>
        <v>0</v>
      </c>
      <c r="Z61" s="30">
        <f t="shared" ca="1" si="52"/>
        <v>0</v>
      </c>
      <c r="AA61" s="30">
        <f t="shared" ca="1" si="52"/>
        <v>0</v>
      </c>
      <c r="AB61" s="30">
        <f t="shared" ca="1" si="52"/>
        <v>0</v>
      </c>
      <c r="AC61" s="30">
        <f t="shared" ca="1" si="52"/>
        <v>0</v>
      </c>
      <c r="AD61" s="30">
        <f t="shared" ca="1" si="52"/>
        <v>0</v>
      </c>
      <c r="AE61" s="30">
        <f t="shared" ca="1" si="52"/>
        <v>0</v>
      </c>
      <c r="AF61" s="30">
        <f t="shared" ca="1" si="52"/>
        <v>0</v>
      </c>
      <c r="AG61" s="30">
        <f t="shared" ca="1" si="52"/>
        <v>0</v>
      </c>
      <c r="AH61" s="30">
        <f t="shared" ca="1" si="52"/>
        <v>0</v>
      </c>
      <c r="AI61" s="30">
        <f t="shared" ca="1" si="52"/>
        <v>0</v>
      </c>
      <c r="AJ61" s="30">
        <f t="shared" ca="1" si="52"/>
        <v>0</v>
      </c>
      <c r="AK61" s="30">
        <f t="shared" ca="1" si="52"/>
        <v>0</v>
      </c>
      <c r="AL61" s="30">
        <f t="shared" ca="1" si="52"/>
        <v>0</v>
      </c>
      <c r="AM61" s="30">
        <f t="shared" ca="1" si="52"/>
        <v>0</v>
      </c>
      <c r="AN61" s="30">
        <f t="shared" ca="1" si="52"/>
        <v>0</v>
      </c>
      <c r="AO61" s="30">
        <f t="shared" ca="1" si="52"/>
        <v>0</v>
      </c>
      <c r="AP61" s="30">
        <f t="shared" ca="1" si="52"/>
        <v>0</v>
      </c>
      <c r="AQ61" s="30">
        <f t="shared" ca="1" si="52"/>
        <v>0</v>
      </c>
      <c r="AR61" s="30">
        <f t="shared" ca="1" si="52"/>
        <v>0</v>
      </c>
      <c r="AS61" s="30">
        <f t="shared" ca="1" si="52"/>
        <v>0</v>
      </c>
      <c r="AT61" s="30">
        <f t="shared" ca="1" si="52"/>
        <v>0</v>
      </c>
      <c r="AU61" s="30">
        <f t="shared" ca="1" si="52"/>
        <v>0</v>
      </c>
      <c r="AV61" s="30">
        <f t="shared" ca="1" si="52"/>
        <v>0</v>
      </c>
      <c r="AW61" s="30">
        <f t="shared" ca="1" si="52"/>
        <v>0</v>
      </c>
      <c r="AX61" s="30">
        <f t="shared" ca="1" si="52"/>
        <v>0</v>
      </c>
      <c r="AY61" s="30">
        <f t="shared" ca="1" si="52"/>
        <v>0</v>
      </c>
      <c r="AZ61" s="30">
        <f t="shared" ca="1" si="52"/>
        <v>0</v>
      </c>
      <c r="BA61" s="30">
        <f t="shared" ca="1" si="52"/>
        <v>0</v>
      </c>
      <c r="BB61" s="30">
        <f t="shared" ca="1" si="52"/>
        <v>0</v>
      </c>
      <c r="BC61" s="30">
        <f t="shared" ca="1" si="52"/>
        <v>0</v>
      </c>
      <c r="BD61" s="30">
        <f t="shared" ca="1" si="52"/>
        <v>0</v>
      </c>
      <c r="BE61" s="30">
        <f t="shared" ca="1" si="52"/>
        <v>0</v>
      </c>
      <c r="BF61" s="30">
        <f t="shared" ca="1" si="52"/>
        <v>0</v>
      </c>
      <c r="BG61" s="30">
        <f t="shared" ca="1" si="52"/>
        <v>0</v>
      </c>
      <c r="BH61" s="30">
        <f t="shared" ca="1" si="52"/>
        <v>0</v>
      </c>
      <c r="BI61" s="30">
        <f t="shared" ca="1" si="52"/>
        <v>0</v>
      </c>
      <c r="BJ61" s="30">
        <f t="shared" ca="1" si="52"/>
        <v>0</v>
      </c>
      <c r="BK61" s="30">
        <f t="shared" ca="1" si="52"/>
        <v>0</v>
      </c>
      <c r="BL61" s="30">
        <f t="shared" ca="1" si="52"/>
        <v>0</v>
      </c>
      <c r="BM61" s="30">
        <f t="shared" ca="1" si="52"/>
        <v>0</v>
      </c>
      <c r="BN61" s="30">
        <f t="shared" ca="1" si="52"/>
        <v>0</v>
      </c>
      <c r="BO61" s="30">
        <f t="shared" ca="1" si="52"/>
        <v>0</v>
      </c>
      <c r="BP61" s="30">
        <f t="shared" ca="1" si="52"/>
        <v>0</v>
      </c>
      <c r="BQ61" s="30">
        <f t="shared" ca="1" si="52"/>
        <v>0</v>
      </c>
      <c r="BR61" s="30">
        <f t="shared" ca="1" si="52"/>
        <v>0</v>
      </c>
      <c r="BS61" s="30">
        <f t="shared" ca="1" si="52"/>
        <v>0</v>
      </c>
      <c r="BT61" s="30">
        <f t="shared" ca="1" si="52"/>
        <v>0</v>
      </c>
      <c r="BU61" s="30">
        <f t="shared" ca="1" si="52"/>
        <v>0</v>
      </c>
      <c r="BV61" s="30">
        <f t="shared" ca="1" si="52"/>
        <v>0</v>
      </c>
      <c r="BW61" s="30">
        <f t="shared" ca="1" si="52"/>
        <v>0</v>
      </c>
      <c r="BX61" s="30">
        <f t="shared" ca="1" si="52"/>
        <v>0</v>
      </c>
      <c r="BY61" s="30">
        <f t="shared" ca="1" si="52"/>
        <v>0</v>
      </c>
      <c r="BZ61" s="30">
        <f t="shared" ca="1" si="52"/>
        <v>0</v>
      </c>
      <c r="CA61" s="30">
        <f t="shared" ca="1" si="52"/>
        <v>0</v>
      </c>
      <c r="CB61" s="30">
        <f t="shared" ca="1" si="52"/>
        <v>0</v>
      </c>
      <c r="CC61" s="30">
        <f t="shared" ca="1" si="52"/>
        <v>0</v>
      </c>
      <c r="CD61" s="30">
        <f t="shared" ca="1" si="52"/>
        <v>0</v>
      </c>
      <c r="CE61" s="30">
        <f t="shared" ca="1" si="52"/>
        <v>0</v>
      </c>
      <c r="CF61" s="30">
        <f t="shared" ref="CF61:EQ61" ca="1" si="53">+CF59+CF56</f>
        <v>0</v>
      </c>
      <c r="CG61" s="30">
        <f t="shared" ca="1" si="53"/>
        <v>0</v>
      </c>
      <c r="CH61" s="30">
        <f t="shared" ca="1" si="53"/>
        <v>0</v>
      </c>
      <c r="CI61" s="30">
        <f t="shared" ca="1" si="53"/>
        <v>0</v>
      </c>
      <c r="CJ61" s="30">
        <f t="shared" ca="1" si="53"/>
        <v>0</v>
      </c>
      <c r="CK61" s="30">
        <f t="shared" ca="1" si="53"/>
        <v>0</v>
      </c>
      <c r="CL61" s="30">
        <f t="shared" ca="1" si="53"/>
        <v>0</v>
      </c>
      <c r="CM61" s="30">
        <f t="shared" ca="1" si="53"/>
        <v>0</v>
      </c>
      <c r="CN61" s="30">
        <f t="shared" ca="1" si="53"/>
        <v>0</v>
      </c>
    </row>
    <row r="62" spans="2:92" x14ac:dyDescent="0.25">
      <c r="B62" s="37"/>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row>
    <row r="63" spans="2:92" x14ac:dyDescent="0.25">
      <c r="B63" s="7" t="s">
        <v>57</v>
      </c>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row>
    <row r="64" spans="2:92" x14ac:dyDescent="0.25">
      <c r="B64" s="49" t="s">
        <v>58</v>
      </c>
      <c r="J64" s="3"/>
      <c r="K64" s="3"/>
      <c r="L64" s="3"/>
      <c r="M64" s="3"/>
      <c r="N64" s="3"/>
      <c r="O64" s="3"/>
      <c r="P64" s="3"/>
      <c r="Q64" s="3"/>
      <c r="R64" s="3"/>
      <c r="S64" s="3"/>
      <c r="T64" s="59">
        <f ca="1">+T53-T61-SUM(T65:OFFSET(T64,1,0))</f>
        <v>0</v>
      </c>
      <c r="U64" s="3">
        <f ca="1">+T64</f>
        <v>0</v>
      </c>
      <c r="V64" s="3">
        <f t="shared" ref="V64:CG64" ca="1" si="54">+U64</f>
        <v>0</v>
      </c>
      <c r="W64" s="3">
        <f t="shared" ca="1" si="54"/>
        <v>0</v>
      </c>
      <c r="X64" s="3">
        <f t="shared" ca="1" si="54"/>
        <v>0</v>
      </c>
      <c r="Y64" s="3">
        <f t="shared" ca="1" si="54"/>
        <v>0</v>
      </c>
      <c r="Z64" s="3">
        <f t="shared" ca="1" si="54"/>
        <v>0</v>
      </c>
      <c r="AA64" s="3">
        <f t="shared" ca="1" si="54"/>
        <v>0</v>
      </c>
      <c r="AB64" s="3">
        <f t="shared" ca="1" si="54"/>
        <v>0</v>
      </c>
      <c r="AC64" s="3">
        <f t="shared" ca="1" si="54"/>
        <v>0</v>
      </c>
      <c r="AD64" s="3">
        <f t="shared" ca="1" si="54"/>
        <v>0</v>
      </c>
      <c r="AE64" s="3">
        <f t="shared" ca="1" si="54"/>
        <v>0</v>
      </c>
      <c r="AF64" s="3">
        <f t="shared" ca="1" si="54"/>
        <v>0</v>
      </c>
      <c r="AG64" s="3">
        <f t="shared" ca="1" si="54"/>
        <v>0</v>
      </c>
      <c r="AH64" s="3">
        <f t="shared" ca="1" si="54"/>
        <v>0</v>
      </c>
      <c r="AI64" s="3">
        <f t="shared" ca="1" si="54"/>
        <v>0</v>
      </c>
      <c r="AJ64" s="3">
        <f t="shared" ca="1" si="54"/>
        <v>0</v>
      </c>
      <c r="AK64" s="3">
        <f t="shared" ca="1" si="54"/>
        <v>0</v>
      </c>
      <c r="AL64" s="3">
        <f t="shared" ca="1" si="54"/>
        <v>0</v>
      </c>
      <c r="AM64" s="3">
        <f t="shared" ca="1" si="54"/>
        <v>0</v>
      </c>
      <c r="AN64" s="3">
        <f t="shared" ca="1" si="54"/>
        <v>0</v>
      </c>
      <c r="AO64" s="3">
        <f t="shared" ca="1" si="54"/>
        <v>0</v>
      </c>
      <c r="AP64" s="3">
        <f t="shared" ca="1" si="54"/>
        <v>0</v>
      </c>
      <c r="AQ64" s="3">
        <f t="shared" ca="1" si="54"/>
        <v>0</v>
      </c>
      <c r="AR64" s="3">
        <f t="shared" ca="1" si="54"/>
        <v>0</v>
      </c>
      <c r="AS64" s="3">
        <f t="shared" ca="1" si="54"/>
        <v>0</v>
      </c>
      <c r="AT64" s="3">
        <f t="shared" ca="1" si="54"/>
        <v>0</v>
      </c>
      <c r="AU64" s="3">
        <f t="shared" ca="1" si="54"/>
        <v>0</v>
      </c>
      <c r="AV64" s="3">
        <f t="shared" ca="1" si="54"/>
        <v>0</v>
      </c>
      <c r="AW64" s="3">
        <f t="shared" ca="1" si="54"/>
        <v>0</v>
      </c>
      <c r="AX64" s="3">
        <f t="shared" ca="1" si="54"/>
        <v>0</v>
      </c>
      <c r="AY64" s="3">
        <f t="shared" ca="1" si="54"/>
        <v>0</v>
      </c>
      <c r="AZ64" s="3">
        <f t="shared" ca="1" si="54"/>
        <v>0</v>
      </c>
      <c r="BA64" s="3">
        <f t="shared" ca="1" si="54"/>
        <v>0</v>
      </c>
      <c r="BB64" s="3">
        <f t="shared" ca="1" si="54"/>
        <v>0</v>
      </c>
      <c r="BC64" s="3">
        <f t="shared" ca="1" si="54"/>
        <v>0</v>
      </c>
      <c r="BD64" s="3">
        <f t="shared" ca="1" si="54"/>
        <v>0</v>
      </c>
      <c r="BE64" s="3">
        <f t="shared" ca="1" si="54"/>
        <v>0</v>
      </c>
      <c r="BF64" s="3">
        <f t="shared" ca="1" si="54"/>
        <v>0</v>
      </c>
      <c r="BG64" s="3">
        <f t="shared" ca="1" si="54"/>
        <v>0</v>
      </c>
      <c r="BH64" s="3">
        <f t="shared" ca="1" si="54"/>
        <v>0</v>
      </c>
      <c r="BI64" s="3">
        <f t="shared" ca="1" si="54"/>
        <v>0</v>
      </c>
      <c r="BJ64" s="3">
        <f t="shared" ca="1" si="54"/>
        <v>0</v>
      </c>
      <c r="BK64" s="3">
        <f t="shared" ca="1" si="54"/>
        <v>0</v>
      </c>
      <c r="BL64" s="3">
        <f t="shared" ca="1" si="54"/>
        <v>0</v>
      </c>
      <c r="BM64" s="3">
        <f t="shared" ca="1" si="54"/>
        <v>0</v>
      </c>
      <c r="BN64" s="3">
        <f t="shared" ca="1" si="54"/>
        <v>0</v>
      </c>
      <c r="BO64" s="3">
        <f t="shared" ca="1" si="54"/>
        <v>0</v>
      </c>
      <c r="BP64" s="3">
        <f t="shared" ca="1" si="54"/>
        <v>0</v>
      </c>
      <c r="BQ64" s="3">
        <f t="shared" ca="1" si="54"/>
        <v>0</v>
      </c>
      <c r="BR64" s="3">
        <f t="shared" ca="1" si="54"/>
        <v>0</v>
      </c>
      <c r="BS64" s="3">
        <f t="shared" ca="1" si="54"/>
        <v>0</v>
      </c>
      <c r="BT64" s="3">
        <f t="shared" ca="1" si="54"/>
        <v>0</v>
      </c>
      <c r="BU64" s="3">
        <f t="shared" ca="1" si="54"/>
        <v>0</v>
      </c>
      <c r="BV64" s="3">
        <f t="shared" ca="1" si="54"/>
        <v>0</v>
      </c>
      <c r="BW64" s="3">
        <f t="shared" ca="1" si="54"/>
        <v>0</v>
      </c>
      <c r="BX64" s="3">
        <f t="shared" ca="1" si="54"/>
        <v>0</v>
      </c>
      <c r="BY64" s="3">
        <f t="shared" ca="1" si="54"/>
        <v>0</v>
      </c>
      <c r="BZ64" s="3">
        <f t="shared" ca="1" si="54"/>
        <v>0</v>
      </c>
      <c r="CA64" s="3">
        <f t="shared" ca="1" si="54"/>
        <v>0</v>
      </c>
      <c r="CB64" s="3">
        <f t="shared" ca="1" si="54"/>
        <v>0</v>
      </c>
      <c r="CC64" s="3">
        <f t="shared" ca="1" si="54"/>
        <v>0</v>
      </c>
      <c r="CD64" s="3">
        <f t="shared" ca="1" si="54"/>
        <v>0</v>
      </c>
      <c r="CE64" s="3">
        <f t="shared" ca="1" si="54"/>
        <v>0</v>
      </c>
      <c r="CF64" s="3">
        <f t="shared" ca="1" si="54"/>
        <v>0</v>
      </c>
      <c r="CG64" s="3">
        <f t="shared" ca="1" si="54"/>
        <v>0</v>
      </c>
      <c r="CH64" s="3">
        <f t="shared" ref="CH64:CN64" ca="1" si="55">+CG64</f>
        <v>0</v>
      </c>
      <c r="CI64" s="3">
        <f t="shared" ca="1" si="55"/>
        <v>0</v>
      </c>
      <c r="CJ64" s="3">
        <f t="shared" ca="1" si="55"/>
        <v>0</v>
      </c>
      <c r="CK64" s="3">
        <f t="shared" ca="1" si="55"/>
        <v>0</v>
      </c>
      <c r="CL64" s="3">
        <f t="shared" ca="1" si="55"/>
        <v>0</v>
      </c>
      <c r="CM64" s="3">
        <f t="shared" ca="1" si="55"/>
        <v>0</v>
      </c>
      <c r="CN64" s="3">
        <f t="shared" ca="1" si="55"/>
        <v>0</v>
      </c>
    </row>
    <row r="65" spans="2:93" x14ac:dyDescent="0.25">
      <c r="B65" s="49" t="s">
        <v>59</v>
      </c>
      <c r="J65" s="3">
        <f t="shared" ref="J65:P66" ca="1" si="56">SUMIF($4:$4, J$2, INDIRECT(ROW() &amp; ":" &amp; ROW()))</f>
        <v>0</v>
      </c>
      <c r="K65" s="3">
        <f t="shared" ca="1" si="56"/>
        <v>0</v>
      </c>
      <c r="L65" s="3">
        <f t="shared" ca="1" si="56"/>
        <v>0</v>
      </c>
      <c r="M65" s="3">
        <f t="shared" ca="1" si="56"/>
        <v>0</v>
      </c>
      <c r="N65" s="3">
        <f t="shared" ca="1" si="56"/>
        <v>0</v>
      </c>
      <c r="O65" s="3">
        <f t="shared" ca="1" si="56"/>
        <v>0</v>
      </c>
      <c r="P65" s="3">
        <f t="shared" ca="1" si="56"/>
        <v>0</v>
      </c>
      <c r="Q65" s="3"/>
      <c r="R65" s="51"/>
      <c r="S65" s="51"/>
      <c r="T65" s="52">
        <f>SUMIFS(Actuals!$B:$B,Actuals!$C:$C,EOMONTH(T$2,0),Actuals!$D:$D,$B65)</f>
        <v>0</v>
      </c>
      <c r="U65" s="3">
        <f ca="1">+T65+U72</f>
        <v>0</v>
      </c>
      <c r="V65" s="3">
        <f t="shared" ref="V65:CG65" ca="1" si="57">+U65+V72</f>
        <v>0</v>
      </c>
      <c r="W65" s="3">
        <f t="shared" ca="1" si="57"/>
        <v>0</v>
      </c>
      <c r="X65" s="3">
        <f t="shared" ca="1" si="57"/>
        <v>0</v>
      </c>
      <c r="Y65" s="3">
        <f t="shared" ca="1" si="57"/>
        <v>0</v>
      </c>
      <c r="Z65" s="3">
        <f t="shared" ca="1" si="57"/>
        <v>0</v>
      </c>
      <c r="AA65" s="3">
        <f t="shared" ca="1" si="57"/>
        <v>0</v>
      </c>
      <c r="AB65" s="3">
        <f t="shared" ca="1" si="57"/>
        <v>0</v>
      </c>
      <c r="AC65" s="3">
        <f t="shared" ca="1" si="57"/>
        <v>0</v>
      </c>
      <c r="AD65" s="3">
        <f t="shared" ca="1" si="57"/>
        <v>0</v>
      </c>
      <c r="AE65" s="3">
        <f t="shared" ca="1" si="57"/>
        <v>0</v>
      </c>
      <c r="AF65" s="3">
        <f t="shared" ca="1" si="57"/>
        <v>0</v>
      </c>
      <c r="AG65" s="3">
        <f t="shared" ca="1" si="57"/>
        <v>0</v>
      </c>
      <c r="AH65" s="3">
        <f t="shared" ca="1" si="57"/>
        <v>0</v>
      </c>
      <c r="AI65" s="3">
        <f t="shared" ca="1" si="57"/>
        <v>0</v>
      </c>
      <c r="AJ65" s="3">
        <f t="shared" ca="1" si="57"/>
        <v>0</v>
      </c>
      <c r="AK65" s="3">
        <f t="shared" ca="1" si="57"/>
        <v>0</v>
      </c>
      <c r="AL65" s="3">
        <f t="shared" ca="1" si="57"/>
        <v>0</v>
      </c>
      <c r="AM65" s="3">
        <f t="shared" ca="1" si="57"/>
        <v>0</v>
      </c>
      <c r="AN65" s="3">
        <f t="shared" ca="1" si="57"/>
        <v>0</v>
      </c>
      <c r="AO65" s="3">
        <f t="shared" ca="1" si="57"/>
        <v>0</v>
      </c>
      <c r="AP65" s="3">
        <f t="shared" ca="1" si="57"/>
        <v>0</v>
      </c>
      <c r="AQ65" s="3">
        <f t="shared" ca="1" si="57"/>
        <v>0</v>
      </c>
      <c r="AR65" s="3">
        <f t="shared" ca="1" si="57"/>
        <v>0</v>
      </c>
      <c r="AS65" s="3">
        <f t="shared" ca="1" si="57"/>
        <v>0</v>
      </c>
      <c r="AT65" s="3">
        <f t="shared" ca="1" si="57"/>
        <v>0</v>
      </c>
      <c r="AU65" s="3">
        <f t="shared" ca="1" si="57"/>
        <v>0</v>
      </c>
      <c r="AV65" s="3">
        <f t="shared" ca="1" si="57"/>
        <v>0</v>
      </c>
      <c r="AW65" s="3">
        <f t="shared" ca="1" si="57"/>
        <v>0</v>
      </c>
      <c r="AX65" s="3">
        <f t="shared" ca="1" si="57"/>
        <v>0</v>
      </c>
      <c r="AY65" s="3">
        <f t="shared" ca="1" si="57"/>
        <v>0</v>
      </c>
      <c r="AZ65" s="3">
        <f t="shared" ca="1" si="57"/>
        <v>0</v>
      </c>
      <c r="BA65" s="3">
        <f t="shared" ca="1" si="57"/>
        <v>0</v>
      </c>
      <c r="BB65" s="3">
        <f t="shared" ca="1" si="57"/>
        <v>0</v>
      </c>
      <c r="BC65" s="3">
        <f t="shared" ca="1" si="57"/>
        <v>0</v>
      </c>
      <c r="BD65" s="3">
        <f t="shared" ca="1" si="57"/>
        <v>0</v>
      </c>
      <c r="BE65" s="3">
        <f t="shared" ca="1" si="57"/>
        <v>0</v>
      </c>
      <c r="BF65" s="3">
        <f t="shared" ca="1" si="57"/>
        <v>0</v>
      </c>
      <c r="BG65" s="3">
        <f t="shared" ca="1" si="57"/>
        <v>0</v>
      </c>
      <c r="BH65" s="3">
        <f t="shared" ca="1" si="57"/>
        <v>0</v>
      </c>
      <c r="BI65" s="3">
        <f t="shared" ca="1" si="57"/>
        <v>0</v>
      </c>
      <c r="BJ65" s="3">
        <f t="shared" ca="1" si="57"/>
        <v>0</v>
      </c>
      <c r="BK65" s="3">
        <f t="shared" ca="1" si="57"/>
        <v>0</v>
      </c>
      <c r="BL65" s="3">
        <f t="shared" ca="1" si="57"/>
        <v>0</v>
      </c>
      <c r="BM65" s="3">
        <f t="shared" ca="1" si="57"/>
        <v>0</v>
      </c>
      <c r="BN65" s="3">
        <f t="shared" ca="1" si="57"/>
        <v>0</v>
      </c>
      <c r="BO65" s="3">
        <f t="shared" ca="1" si="57"/>
        <v>0</v>
      </c>
      <c r="BP65" s="3">
        <f t="shared" ca="1" si="57"/>
        <v>0</v>
      </c>
      <c r="BQ65" s="3">
        <f t="shared" ca="1" si="57"/>
        <v>0</v>
      </c>
      <c r="BR65" s="3">
        <f t="shared" ca="1" si="57"/>
        <v>0</v>
      </c>
      <c r="BS65" s="3">
        <f t="shared" ca="1" si="57"/>
        <v>0</v>
      </c>
      <c r="BT65" s="3">
        <f t="shared" ca="1" si="57"/>
        <v>0</v>
      </c>
      <c r="BU65" s="3">
        <f t="shared" ca="1" si="57"/>
        <v>0</v>
      </c>
      <c r="BV65" s="3">
        <f t="shared" ca="1" si="57"/>
        <v>0</v>
      </c>
      <c r="BW65" s="3">
        <f t="shared" ca="1" si="57"/>
        <v>0</v>
      </c>
      <c r="BX65" s="3">
        <f t="shared" ca="1" si="57"/>
        <v>0</v>
      </c>
      <c r="BY65" s="3">
        <f t="shared" ca="1" si="57"/>
        <v>0</v>
      </c>
      <c r="BZ65" s="3">
        <f t="shared" ca="1" si="57"/>
        <v>0</v>
      </c>
      <c r="CA65" s="3">
        <f t="shared" ca="1" si="57"/>
        <v>0</v>
      </c>
      <c r="CB65" s="3">
        <f t="shared" ca="1" si="57"/>
        <v>0</v>
      </c>
      <c r="CC65" s="3">
        <f t="shared" ca="1" si="57"/>
        <v>0</v>
      </c>
      <c r="CD65" s="3">
        <f t="shared" ca="1" si="57"/>
        <v>0</v>
      </c>
      <c r="CE65" s="3">
        <f t="shared" ca="1" si="57"/>
        <v>0</v>
      </c>
      <c r="CF65" s="3">
        <f t="shared" ca="1" si="57"/>
        <v>0</v>
      </c>
      <c r="CG65" s="3">
        <f t="shared" ca="1" si="57"/>
        <v>0</v>
      </c>
      <c r="CH65" s="3">
        <f t="shared" ref="CH65:CN65" ca="1" si="58">+CG65+CH72</f>
        <v>0</v>
      </c>
      <c r="CI65" s="3">
        <f t="shared" ca="1" si="58"/>
        <v>0</v>
      </c>
      <c r="CJ65" s="3">
        <f t="shared" ca="1" si="58"/>
        <v>0</v>
      </c>
      <c r="CK65" s="3">
        <f t="shared" ca="1" si="58"/>
        <v>0</v>
      </c>
      <c r="CL65" s="3">
        <f t="shared" ca="1" si="58"/>
        <v>0</v>
      </c>
      <c r="CM65" s="3">
        <f t="shared" ca="1" si="58"/>
        <v>0</v>
      </c>
      <c r="CN65" s="3">
        <f t="shared" ca="1" si="58"/>
        <v>0</v>
      </c>
    </row>
    <row r="66" spans="2:93" x14ac:dyDescent="0.25">
      <c r="B66" s="28" t="s">
        <v>60</v>
      </c>
      <c r="I66" s="53" t="s">
        <v>61</v>
      </c>
      <c r="J66" s="54">
        <f t="shared" ca="1" si="56"/>
        <v>0</v>
      </c>
      <c r="K66" s="54">
        <f t="shared" ca="1" si="56"/>
        <v>0</v>
      </c>
      <c r="L66" s="54">
        <f t="shared" ca="1" si="56"/>
        <v>0</v>
      </c>
      <c r="M66" s="54">
        <f t="shared" ca="1" si="56"/>
        <v>0</v>
      </c>
      <c r="N66" s="54">
        <f t="shared" ca="1" si="56"/>
        <v>0</v>
      </c>
      <c r="O66" s="54">
        <f t="shared" ca="1" si="56"/>
        <v>0</v>
      </c>
      <c r="P66" s="54">
        <f t="shared" ca="1" si="56"/>
        <v>0</v>
      </c>
      <c r="Q66" s="31"/>
      <c r="R66" s="31"/>
      <c r="S66" s="31"/>
      <c r="T66" s="58">
        <f ca="1">SUM(T63:OFFSET(T66,-1,0))</f>
        <v>0</v>
      </c>
      <c r="U66" s="58">
        <f ca="1">SUM(U63:OFFSET(U66,-1,0))</f>
        <v>0</v>
      </c>
      <c r="V66" s="58">
        <f ca="1">SUM(V63:OFFSET(V66,-1,0))</f>
        <v>0</v>
      </c>
      <c r="W66" s="58">
        <f ca="1">SUM(W63:OFFSET(W66,-1,0))</f>
        <v>0</v>
      </c>
      <c r="X66" s="58">
        <f ca="1">SUM(X63:OFFSET(X66,-1,0))</f>
        <v>0</v>
      </c>
      <c r="Y66" s="58">
        <f ca="1">SUM(Y63:OFFSET(Y66,-1,0))</f>
        <v>0</v>
      </c>
      <c r="Z66" s="58">
        <f ca="1">SUM(Z63:OFFSET(Z66,-1,0))</f>
        <v>0</v>
      </c>
      <c r="AA66" s="58">
        <f ca="1">SUM(AA63:OFFSET(AA66,-1,0))</f>
        <v>0</v>
      </c>
      <c r="AB66" s="58">
        <f ca="1">SUM(AB63:OFFSET(AB66,-1,0))</f>
        <v>0</v>
      </c>
      <c r="AC66" s="58">
        <f ca="1">SUM(AC63:OFFSET(AC66,-1,0))</f>
        <v>0</v>
      </c>
      <c r="AD66" s="58">
        <f ca="1">SUM(AD63:OFFSET(AD66,-1,0))</f>
        <v>0</v>
      </c>
      <c r="AE66" s="58">
        <f ca="1">SUM(AE63:OFFSET(AE66,-1,0))</f>
        <v>0</v>
      </c>
      <c r="AF66" s="58">
        <f ca="1">SUM(AF63:OFFSET(AF66,-1,0))</f>
        <v>0</v>
      </c>
      <c r="AG66" s="58">
        <f ca="1">SUM(AG63:OFFSET(AG66,-1,0))</f>
        <v>0</v>
      </c>
      <c r="AH66" s="58">
        <f ca="1">SUM(AH63:OFFSET(AH66,-1,0))</f>
        <v>0</v>
      </c>
      <c r="AI66" s="58">
        <f ca="1">SUM(AI63:OFFSET(AI66,-1,0))</f>
        <v>0</v>
      </c>
      <c r="AJ66" s="58">
        <f ca="1">SUM(AJ63:OFFSET(AJ66,-1,0))</f>
        <v>0</v>
      </c>
      <c r="AK66" s="58">
        <f ca="1">SUM(AK63:OFFSET(AK66,-1,0))</f>
        <v>0</v>
      </c>
      <c r="AL66" s="58">
        <f ca="1">SUM(AL63:OFFSET(AL66,-1,0))</f>
        <v>0</v>
      </c>
      <c r="AM66" s="58">
        <f ca="1">SUM(AM63:OFFSET(AM66,-1,0))</f>
        <v>0</v>
      </c>
      <c r="AN66" s="58">
        <f ca="1">SUM(AN63:OFFSET(AN66,-1,0))</f>
        <v>0</v>
      </c>
      <c r="AO66" s="58">
        <f ca="1">SUM(AO63:OFFSET(AO66,-1,0))</f>
        <v>0</v>
      </c>
      <c r="AP66" s="58">
        <f ca="1">SUM(AP63:OFFSET(AP66,-1,0))</f>
        <v>0</v>
      </c>
      <c r="AQ66" s="58">
        <f ca="1">SUM(AQ63:OFFSET(AQ66,-1,0))</f>
        <v>0</v>
      </c>
      <c r="AR66" s="58">
        <f ca="1">SUM(AR63:OFFSET(AR66,-1,0))</f>
        <v>0</v>
      </c>
      <c r="AS66" s="58">
        <f ca="1">SUM(AS63:OFFSET(AS66,-1,0))</f>
        <v>0</v>
      </c>
      <c r="AT66" s="58">
        <f ca="1">SUM(AT63:OFFSET(AT66,-1,0))</f>
        <v>0</v>
      </c>
      <c r="AU66" s="58">
        <f ca="1">SUM(AU63:OFFSET(AU66,-1,0))</f>
        <v>0</v>
      </c>
      <c r="AV66" s="58">
        <f ca="1">SUM(AV63:OFFSET(AV66,-1,0))</f>
        <v>0</v>
      </c>
      <c r="AW66" s="58">
        <f ca="1">SUM(AW63:OFFSET(AW66,-1,0))</f>
        <v>0</v>
      </c>
      <c r="AX66" s="58">
        <f ca="1">SUM(AX63:OFFSET(AX66,-1,0))</f>
        <v>0</v>
      </c>
      <c r="AY66" s="58">
        <f ca="1">SUM(AY63:OFFSET(AY66,-1,0))</f>
        <v>0</v>
      </c>
      <c r="AZ66" s="58">
        <f ca="1">SUM(AZ63:OFFSET(AZ66,-1,0))</f>
        <v>0</v>
      </c>
      <c r="BA66" s="58">
        <f ca="1">SUM(BA63:OFFSET(BA66,-1,0))</f>
        <v>0</v>
      </c>
      <c r="BB66" s="58">
        <f ca="1">SUM(BB63:OFFSET(BB66,-1,0))</f>
        <v>0</v>
      </c>
      <c r="BC66" s="58">
        <f ca="1">SUM(BC63:OFFSET(BC66,-1,0))</f>
        <v>0</v>
      </c>
      <c r="BD66" s="58">
        <f ca="1">SUM(BD63:OFFSET(BD66,-1,0))</f>
        <v>0</v>
      </c>
      <c r="BE66" s="58">
        <f ca="1">SUM(BE63:OFFSET(BE66,-1,0))</f>
        <v>0</v>
      </c>
      <c r="BF66" s="58">
        <f ca="1">SUM(BF63:OFFSET(BF66,-1,0))</f>
        <v>0</v>
      </c>
      <c r="BG66" s="58">
        <f ca="1">SUM(BG63:OFFSET(BG66,-1,0))</f>
        <v>0</v>
      </c>
      <c r="BH66" s="58">
        <f ca="1">SUM(BH63:OFFSET(BH66,-1,0))</f>
        <v>0</v>
      </c>
      <c r="BI66" s="58">
        <f ca="1">SUM(BI63:OFFSET(BI66,-1,0))</f>
        <v>0</v>
      </c>
      <c r="BJ66" s="58">
        <f ca="1">SUM(BJ63:OFFSET(BJ66,-1,0))</f>
        <v>0</v>
      </c>
      <c r="BK66" s="58">
        <f ca="1">SUM(BK63:OFFSET(BK66,-1,0))</f>
        <v>0</v>
      </c>
      <c r="BL66" s="58">
        <f ca="1">SUM(BL63:OFFSET(BL66,-1,0))</f>
        <v>0</v>
      </c>
      <c r="BM66" s="58">
        <f ca="1">SUM(BM63:OFFSET(BM66,-1,0))</f>
        <v>0</v>
      </c>
      <c r="BN66" s="58">
        <f ca="1">SUM(BN63:OFFSET(BN66,-1,0))</f>
        <v>0</v>
      </c>
      <c r="BO66" s="58">
        <f ca="1">SUM(BO63:OFFSET(BO66,-1,0))</f>
        <v>0</v>
      </c>
      <c r="BP66" s="58">
        <f ca="1">SUM(BP63:OFFSET(BP66,-1,0))</f>
        <v>0</v>
      </c>
      <c r="BQ66" s="58">
        <f ca="1">SUM(BQ63:OFFSET(BQ66,-1,0))</f>
        <v>0</v>
      </c>
      <c r="BR66" s="58">
        <f ca="1">SUM(BR63:OFFSET(BR66,-1,0))</f>
        <v>0</v>
      </c>
      <c r="BS66" s="58">
        <f ca="1">SUM(BS63:OFFSET(BS66,-1,0))</f>
        <v>0</v>
      </c>
      <c r="BT66" s="58">
        <f ca="1">SUM(BT63:OFFSET(BT66,-1,0))</f>
        <v>0</v>
      </c>
      <c r="BU66" s="58">
        <f ca="1">SUM(BU63:OFFSET(BU66,-1,0))</f>
        <v>0</v>
      </c>
      <c r="BV66" s="58">
        <f ca="1">SUM(BV63:OFFSET(BV66,-1,0))</f>
        <v>0</v>
      </c>
      <c r="BW66" s="58">
        <f ca="1">SUM(BW63:OFFSET(BW66,-1,0))</f>
        <v>0</v>
      </c>
      <c r="BX66" s="58">
        <f ca="1">SUM(BX63:OFFSET(BX66,-1,0))</f>
        <v>0</v>
      </c>
      <c r="BY66" s="58">
        <f ca="1">SUM(BY63:OFFSET(BY66,-1,0))</f>
        <v>0</v>
      </c>
      <c r="BZ66" s="58">
        <f ca="1">SUM(BZ63:OFFSET(BZ66,-1,0))</f>
        <v>0</v>
      </c>
      <c r="CA66" s="58">
        <f ca="1">SUM(CA63:OFFSET(CA66,-1,0))</f>
        <v>0</v>
      </c>
      <c r="CB66" s="58">
        <f ca="1">SUM(CB63:OFFSET(CB66,-1,0))</f>
        <v>0</v>
      </c>
      <c r="CC66" s="58">
        <f ca="1">SUM(CC63:OFFSET(CC66,-1,0))</f>
        <v>0</v>
      </c>
      <c r="CD66" s="58">
        <f ca="1">SUM(CD63:OFFSET(CD66,-1,0))</f>
        <v>0</v>
      </c>
      <c r="CE66" s="58">
        <f ca="1">SUM(CE63:OFFSET(CE66,-1,0))</f>
        <v>0</v>
      </c>
      <c r="CF66" s="58">
        <f ca="1">SUM(CF63:OFFSET(CF66,-1,0))</f>
        <v>0</v>
      </c>
      <c r="CG66" s="58">
        <f ca="1">SUM(CG63:OFFSET(CG66,-1,0))</f>
        <v>0</v>
      </c>
      <c r="CH66" s="58">
        <f ca="1">SUM(CH63:OFFSET(CH66,-1,0))</f>
        <v>0</v>
      </c>
      <c r="CI66" s="58">
        <f ca="1">SUM(CI63:OFFSET(CI66,-1,0))</f>
        <v>0</v>
      </c>
      <c r="CJ66" s="58">
        <f ca="1">SUM(CJ63:OFFSET(CJ66,-1,0))</f>
        <v>0</v>
      </c>
      <c r="CK66" s="58">
        <f ca="1">SUM(CK63:OFFSET(CK66,-1,0))</f>
        <v>0</v>
      </c>
      <c r="CL66" s="58">
        <f ca="1">SUM(CL63:OFFSET(CL66,-1,0))</f>
        <v>0</v>
      </c>
      <c r="CM66" s="58">
        <f ca="1">SUM(CM63:OFFSET(CM66,-1,0))</f>
        <v>0</v>
      </c>
      <c r="CN66" s="58">
        <f ca="1">SUM(CN63:OFFSET(CN66,-1,0))</f>
        <v>0</v>
      </c>
    </row>
    <row r="67" spans="2:93" x14ac:dyDescent="0.25">
      <c r="B67" s="37"/>
      <c r="J67" s="3"/>
      <c r="K67" s="3"/>
      <c r="L67" s="3"/>
      <c r="M67" s="3"/>
      <c r="N67" s="3"/>
      <c r="O67" s="3"/>
      <c r="P67" s="3"/>
      <c r="Q67" s="3"/>
      <c r="R67" s="3"/>
      <c r="S67" s="3"/>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c r="BU67" s="56"/>
      <c r="BV67" s="56"/>
      <c r="BW67" s="56"/>
      <c r="BX67" s="56"/>
      <c r="BY67" s="56"/>
      <c r="BZ67" s="56"/>
      <c r="CA67" s="56"/>
      <c r="CB67" s="56"/>
      <c r="CC67" s="56"/>
      <c r="CD67" s="56"/>
      <c r="CE67" s="56"/>
      <c r="CF67" s="56"/>
      <c r="CG67" s="56"/>
      <c r="CH67" s="56"/>
      <c r="CI67" s="56"/>
      <c r="CJ67" s="56"/>
      <c r="CK67" s="56"/>
      <c r="CL67" s="56"/>
      <c r="CM67" s="56"/>
      <c r="CN67" s="56"/>
    </row>
    <row r="68" spans="2:93" x14ac:dyDescent="0.25">
      <c r="B68" s="60" t="s">
        <v>62</v>
      </c>
      <c r="I68" t="s">
        <v>63</v>
      </c>
      <c r="J68" s="61">
        <f t="shared" ref="J68:P68" ca="1" si="59">J53-J61-J66</f>
        <v>0</v>
      </c>
      <c r="K68" s="61">
        <f t="shared" ca="1" si="59"/>
        <v>0</v>
      </c>
      <c r="L68" s="61">
        <f t="shared" ca="1" si="59"/>
        <v>0</v>
      </c>
      <c r="M68" s="61">
        <f t="shared" ca="1" si="59"/>
        <v>0</v>
      </c>
      <c r="N68" s="61">
        <f t="shared" ca="1" si="59"/>
        <v>0</v>
      </c>
      <c r="O68" s="61">
        <f t="shared" ca="1" si="59"/>
        <v>0</v>
      </c>
      <c r="P68" s="61">
        <f t="shared" ca="1" si="59"/>
        <v>0</v>
      </c>
      <c r="Q68" s="61"/>
      <c r="R68" s="42"/>
      <c r="S68" s="42"/>
      <c r="T68" s="61">
        <f t="shared" ref="T68:CE68" ca="1" si="60">T53-T61-T66</f>
        <v>0</v>
      </c>
      <c r="U68" s="61">
        <f t="shared" ca="1" si="60"/>
        <v>0</v>
      </c>
      <c r="V68" s="61">
        <f t="shared" ca="1" si="60"/>
        <v>0</v>
      </c>
      <c r="W68" s="61">
        <f t="shared" ca="1" si="60"/>
        <v>0</v>
      </c>
      <c r="X68" s="61">
        <f t="shared" ca="1" si="60"/>
        <v>0</v>
      </c>
      <c r="Y68" s="61">
        <f t="shared" ca="1" si="60"/>
        <v>0</v>
      </c>
      <c r="Z68" s="61">
        <f t="shared" ca="1" si="60"/>
        <v>0</v>
      </c>
      <c r="AA68" s="61">
        <f t="shared" ca="1" si="60"/>
        <v>0</v>
      </c>
      <c r="AB68" s="61">
        <f t="shared" ca="1" si="60"/>
        <v>0</v>
      </c>
      <c r="AC68" s="61">
        <f t="shared" ca="1" si="60"/>
        <v>0</v>
      </c>
      <c r="AD68" s="61">
        <f t="shared" ca="1" si="60"/>
        <v>0</v>
      </c>
      <c r="AE68" s="61">
        <f t="shared" ca="1" si="60"/>
        <v>0</v>
      </c>
      <c r="AF68" s="61">
        <f t="shared" ca="1" si="60"/>
        <v>0</v>
      </c>
      <c r="AG68" s="61">
        <f t="shared" ca="1" si="60"/>
        <v>0</v>
      </c>
      <c r="AH68" s="61">
        <f t="shared" ca="1" si="60"/>
        <v>0</v>
      </c>
      <c r="AI68" s="61">
        <f t="shared" ca="1" si="60"/>
        <v>0</v>
      </c>
      <c r="AJ68" s="61">
        <f t="shared" ca="1" si="60"/>
        <v>0</v>
      </c>
      <c r="AK68" s="61">
        <f t="shared" ca="1" si="60"/>
        <v>0</v>
      </c>
      <c r="AL68" s="61">
        <f t="shared" ca="1" si="60"/>
        <v>0</v>
      </c>
      <c r="AM68" s="61">
        <f t="shared" ca="1" si="60"/>
        <v>0</v>
      </c>
      <c r="AN68" s="61">
        <f t="shared" ca="1" si="60"/>
        <v>0</v>
      </c>
      <c r="AO68" s="61">
        <f t="shared" ca="1" si="60"/>
        <v>0</v>
      </c>
      <c r="AP68" s="61">
        <f t="shared" ca="1" si="60"/>
        <v>0</v>
      </c>
      <c r="AQ68" s="61">
        <f t="shared" ca="1" si="60"/>
        <v>0</v>
      </c>
      <c r="AR68" s="61">
        <f t="shared" ca="1" si="60"/>
        <v>0</v>
      </c>
      <c r="AS68" s="61">
        <f t="shared" ca="1" si="60"/>
        <v>0</v>
      </c>
      <c r="AT68" s="61">
        <f t="shared" ca="1" si="60"/>
        <v>0</v>
      </c>
      <c r="AU68" s="61">
        <f t="shared" ca="1" si="60"/>
        <v>0</v>
      </c>
      <c r="AV68" s="61">
        <f t="shared" ca="1" si="60"/>
        <v>0</v>
      </c>
      <c r="AW68" s="61">
        <f t="shared" ca="1" si="60"/>
        <v>0</v>
      </c>
      <c r="AX68" s="61">
        <f t="shared" ca="1" si="60"/>
        <v>0</v>
      </c>
      <c r="AY68" s="61">
        <f t="shared" ca="1" si="60"/>
        <v>0</v>
      </c>
      <c r="AZ68" s="61">
        <f t="shared" ca="1" si="60"/>
        <v>0</v>
      </c>
      <c r="BA68" s="61">
        <f t="shared" ca="1" si="60"/>
        <v>0</v>
      </c>
      <c r="BB68" s="61">
        <f t="shared" ca="1" si="60"/>
        <v>0</v>
      </c>
      <c r="BC68" s="61">
        <f t="shared" ca="1" si="60"/>
        <v>0</v>
      </c>
      <c r="BD68" s="61">
        <f t="shared" ca="1" si="60"/>
        <v>0</v>
      </c>
      <c r="BE68" s="61">
        <f t="shared" ca="1" si="60"/>
        <v>0</v>
      </c>
      <c r="BF68" s="61">
        <f t="shared" ca="1" si="60"/>
        <v>0</v>
      </c>
      <c r="BG68" s="61">
        <f t="shared" ca="1" si="60"/>
        <v>0</v>
      </c>
      <c r="BH68" s="61">
        <f t="shared" ca="1" si="60"/>
        <v>0</v>
      </c>
      <c r="BI68" s="61">
        <f t="shared" ca="1" si="60"/>
        <v>0</v>
      </c>
      <c r="BJ68" s="61">
        <f t="shared" ca="1" si="60"/>
        <v>0</v>
      </c>
      <c r="BK68" s="61">
        <f t="shared" ca="1" si="60"/>
        <v>0</v>
      </c>
      <c r="BL68" s="61">
        <f t="shared" ca="1" si="60"/>
        <v>0</v>
      </c>
      <c r="BM68" s="61">
        <f t="shared" ca="1" si="60"/>
        <v>0</v>
      </c>
      <c r="BN68" s="61">
        <f t="shared" ca="1" si="60"/>
        <v>0</v>
      </c>
      <c r="BO68" s="61">
        <f t="shared" ca="1" si="60"/>
        <v>0</v>
      </c>
      <c r="BP68" s="61">
        <f t="shared" ca="1" si="60"/>
        <v>0</v>
      </c>
      <c r="BQ68" s="61">
        <f t="shared" ca="1" si="60"/>
        <v>0</v>
      </c>
      <c r="BR68" s="61">
        <f t="shared" ca="1" si="60"/>
        <v>0</v>
      </c>
      <c r="BS68" s="61">
        <f t="shared" ca="1" si="60"/>
        <v>0</v>
      </c>
      <c r="BT68" s="61">
        <f t="shared" ca="1" si="60"/>
        <v>0</v>
      </c>
      <c r="BU68" s="61">
        <f t="shared" ca="1" si="60"/>
        <v>0</v>
      </c>
      <c r="BV68" s="61">
        <f t="shared" ca="1" si="60"/>
        <v>0</v>
      </c>
      <c r="BW68" s="61">
        <f t="shared" ca="1" si="60"/>
        <v>0</v>
      </c>
      <c r="BX68" s="61">
        <f t="shared" ca="1" si="60"/>
        <v>0</v>
      </c>
      <c r="BY68" s="61">
        <f t="shared" ca="1" si="60"/>
        <v>0</v>
      </c>
      <c r="BZ68" s="61">
        <f t="shared" ca="1" si="60"/>
        <v>0</v>
      </c>
      <c r="CA68" s="61">
        <f t="shared" ca="1" si="60"/>
        <v>0</v>
      </c>
      <c r="CB68" s="61">
        <f t="shared" ca="1" si="60"/>
        <v>0</v>
      </c>
      <c r="CC68" s="61">
        <f t="shared" ca="1" si="60"/>
        <v>0</v>
      </c>
      <c r="CD68" s="61">
        <f t="shared" ca="1" si="60"/>
        <v>0</v>
      </c>
      <c r="CE68" s="61">
        <f t="shared" ca="1" si="60"/>
        <v>0</v>
      </c>
      <c r="CF68" s="61">
        <f t="shared" ref="CF68:EQ68" ca="1" si="61">CF53-CF61-CF66</f>
        <v>0</v>
      </c>
      <c r="CG68" s="61">
        <f t="shared" ca="1" si="61"/>
        <v>0</v>
      </c>
      <c r="CH68" s="61">
        <f t="shared" ca="1" si="61"/>
        <v>0</v>
      </c>
      <c r="CI68" s="61">
        <f t="shared" ca="1" si="61"/>
        <v>0</v>
      </c>
      <c r="CJ68" s="61">
        <f t="shared" ca="1" si="61"/>
        <v>0</v>
      </c>
      <c r="CK68" s="61">
        <f t="shared" ca="1" si="61"/>
        <v>0</v>
      </c>
      <c r="CL68" s="61">
        <f t="shared" ca="1" si="61"/>
        <v>0</v>
      </c>
      <c r="CM68" s="61">
        <f t="shared" ca="1" si="61"/>
        <v>0</v>
      </c>
      <c r="CN68" s="61">
        <f t="shared" ca="1" si="61"/>
        <v>0</v>
      </c>
    </row>
    <row r="69" spans="2:93" x14ac:dyDescent="0.25">
      <c r="B69" s="37"/>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row>
    <row r="70" spans="2:93" x14ac:dyDescent="0.25">
      <c r="B70" s="62" t="s">
        <v>64</v>
      </c>
      <c r="C70" s="19"/>
      <c r="D70" s="19"/>
      <c r="E70" s="19"/>
      <c r="F70" s="19"/>
      <c r="G70" s="19"/>
      <c r="H70" s="19"/>
      <c r="I70" s="19"/>
      <c r="J70" s="20"/>
      <c r="K70" s="20"/>
      <c r="L70" s="20"/>
      <c r="M70" s="20"/>
      <c r="N70" s="20"/>
      <c r="O70" s="20"/>
      <c r="P70" s="63"/>
      <c r="Q70" s="64"/>
      <c r="R70" s="46"/>
      <c r="S70" s="65"/>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66"/>
    </row>
    <row r="71" spans="2:93" x14ac:dyDescent="0.25">
      <c r="B71" s="7" t="s">
        <v>65</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2:93" x14ac:dyDescent="0.25">
      <c r="B72" s="49" t="s">
        <v>37</v>
      </c>
      <c r="J72" s="3">
        <f t="shared" ref="J72:P72" ca="1" si="62">SUMIF($3:$3, J$2, INDIRECT(ROW() &amp; ":" &amp; ROW()))</f>
        <v>0</v>
      </c>
      <c r="K72" s="3">
        <f t="shared" ca="1" si="62"/>
        <v>0</v>
      </c>
      <c r="L72" s="3">
        <f t="shared" ca="1" si="62"/>
        <v>0</v>
      </c>
      <c r="M72" s="3">
        <f t="shared" ca="1" si="62"/>
        <v>0</v>
      </c>
      <c r="N72" s="3">
        <f t="shared" ca="1" si="62"/>
        <v>0</v>
      </c>
      <c r="O72" s="3">
        <f t="shared" ca="1" si="62"/>
        <v>0</v>
      </c>
      <c r="P72" s="3">
        <f t="shared" ca="1" si="62"/>
        <v>0</v>
      </c>
      <c r="Q72" s="3"/>
      <c r="R72" s="3"/>
      <c r="S72" s="3"/>
      <c r="T72" s="3">
        <f t="shared" ref="T72:CE72" si="63">T41</f>
        <v>0</v>
      </c>
      <c r="U72" s="3">
        <f t="shared" ca="1" si="63"/>
        <v>0</v>
      </c>
      <c r="V72" s="3">
        <f t="shared" ca="1" si="63"/>
        <v>0</v>
      </c>
      <c r="W72" s="3">
        <f t="shared" ca="1" si="63"/>
        <v>0</v>
      </c>
      <c r="X72" s="3">
        <f t="shared" ca="1" si="63"/>
        <v>0</v>
      </c>
      <c r="Y72" s="3">
        <f t="shared" ca="1" si="63"/>
        <v>0</v>
      </c>
      <c r="Z72" s="3">
        <f t="shared" ca="1" si="63"/>
        <v>0</v>
      </c>
      <c r="AA72" s="3">
        <f t="shared" ca="1" si="63"/>
        <v>0</v>
      </c>
      <c r="AB72" s="3">
        <f t="shared" ca="1" si="63"/>
        <v>0</v>
      </c>
      <c r="AC72" s="3">
        <f t="shared" ca="1" si="63"/>
        <v>0</v>
      </c>
      <c r="AD72" s="3">
        <f t="shared" ca="1" si="63"/>
        <v>0</v>
      </c>
      <c r="AE72" s="3">
        <f t="shared" ca="1" si="63"/>
        <v>0</v>
      </c>
      <c r="AF72" s="3">
        <f t="shared" ca="1" si="63"/>
        <v>0</v>
      </c>
      <c r="AG72" s="3">
        <f t="shared" ca="1" si="63"/>
        <v>0</v>
      </c>
      <c r="AH72" s="3">
        <f t="shared" ca="1" si="63"/>
        <v>0</v>
      </c>
      <c r="AI72" s="3">
        <f t="shared" ca="1" si="63"/>
        <v>0</v>
      </c>
      <c r="AJ72" s="3">
        <f t="shared" ca="1" si="63"/>
        <v>0</v>
      </c>
      <c r="AK72" s="3">
        <f t="shared" ca="1" si="63"/>
        <v>0</v>
      </c>
      <c r="AL72" s="3">
        <f t="shared" ca="1" si="63"/>
        <v>0</v>
      </c>
      <c r="AM72" s="3">
        <f t="shared" ca="1" si="63"/>
        <v>0</v>
      </c>
      <c r="AN72" s="3">
        <f t="shared" ca="1" si="63"/>
        <v>0</v>
      </c>
      <c r="AO72" s="3">
        <f t="shared" ca="1" si="63"/>
        <v>0</v>
      </c>
      <c r="AP72" s="3">
        <f t="shared" ca="1" si="63"/>
        <v>0</v>
      </c>
      <c r="AQ72" s="3">
        <f t="shared" ca="1" si="63"/>
        <v>0</v>
      </c>
      <c r="AR72" s="3">
        <f t="shared" ca="1" si="63"/>
        <v>0</v>
      </c>
      <c r="AS72" s="3">
        <f t="shared" ca="1" si="63"/>
        <v>0</v>
      </c>
      <c r="AT72" s="3">
        <f t="shared" ca="1" si="63"/>
        <v>0</v>
      </c>
      <c r="AU72" s="3">
        <f t="shared" ca="1" si="63"/>
        <v>0</v>
      </c>
      <c r="AV72" s="3">
        <f t="shared" ca="1" si="63"/>
        <v>0</v>
      </c>
      <c r="AW72" s="3">
        <f t="shared" ca="1" si="63"/>
        <v>0</v>
      </c>
      <c r="AX72" s="3">
        <f t="shared" ca="1" si="63"/>
        <v>0</v>
      </c>
      <c r="AY72" s="3">
        <f t="shared" ca="1" si="63"/>
        <v>0</v>
      </c>
      <c r="AZ72" s="3">
        <f t="shared" ca="1" si="63"/>
        <v>0</v>
      </c>
      <c r="BA72" s="3">
        <f t="shared" ca="1" si="63"/>
        <v>0</v>
      </c>
      <c r="BB72" s="3">
        <f t="shared" ca="1" si="63"/>
        <v>0</v>
      </c>
      <c r="BC72" s="3">
        <f t="shared" ca="1" si="63"/>
        <v>0</v>
      </c>
      <c r="BD72" s="3">
        <f t="shared" ca="1" si="63"/>
        <v>0</v>
      </c>
      <c r="BE72" s="3">
        <f t="shared" ca="1" si="63"/>
        <v>0</v>
      </c>
      <c r="BF72" s="3">
        <f t="shared" ca="1" si="63"/>
        <v>0</v>
      </c>
      <c r="BG72" s="3">
        <f t="shared" ca="1" si="63"/>
        <v>0</v>
      </c>
      <c r="BH72" s="3">
        <f t="shared" ca="1" si="63"/>
        <v>0</v>
      </c>
      <c r="BI72" s="3">
        <f t="shared" ca="1" si="63"/>
        <v>0</v>
      </c>
      <c r="BJ72" s="3">
        <f t="shared" ca="1" si="63"/>
        <v>0</v>
      </c>
      <c r="BK72" s="3">
        <f t="shared" ca="1" si="63"/>
        <v>0</v>
      </c>
      <c r="BL72" s="3">
        <f t="shared" ca="1" si="63"/>
        <v>0</v>
      </c>
      <c r="BM72" s="3">
        <f t="shared" ca="1" si="63"/>
        <v>0</v>
      </c>
      <c r="BN72" s="3">
        <f t="shared" ca="1" si="63"/>
        <v>0</v>
      </c>
      <c r="BO72" s="3">
        <f t="shared" ca="1" si="63"/>
        <v>0</v>
      </c>
      <c r="BP72" s="3">
        <f t="shared" ca="1" si="63"/>
        <v>0</v>
      </c>
      <c r="BQ72" s="3">
        <f t="shared" ca="1" si="63"/>
        <v>0</v>
      </c>
      <c r="BR72" s="3">
        <f t="shared" ca="1" si="63"/>
        <v>0</v>
      </c>
      <c r="BS72" s="3">
        <f t="shared" ca="1" si="63"/>
        <v>0</v>
      </c>
      <c r="BT72" s="3">
        <f t="shared" ca="1" si="63"/>
        <v>0</v>
      </c>
      <c r="BU72" s="3">
        <f t="shared" ca="1" si="63"/>
        <v>0</v>
      </c>
      <c r="BV72" s="3">
        <f t="shared" ca="1" si="63"/>
        <v>0</v>
      </c>
      <c r="BW72" s="3">
        <f t="shared" ca="1" si="63"/>
        <v>0</v>
      </c>
      <c r="BX72" s="3">
        <f t="shared" ca="1" si="63"/>
        <v>0</v>
      </c>
      <c r="BY72" s="3">
        <f t="shared" ca="1" si="63"/>
        <v>0</v>
      </c>
      <c r="BZ72" s="3">
        <f t="shared" ca="1" si="63"/>
        <v>0</v>
      </c>
      <c r="CA72" s="3">
        <f t="shared" ca="1" si="63"/>
        <v>0</v>
      </c>
      <c r="CB72" s="3">
        <f t="shared" ca="1" si="63"/>
        <v>0</v>
      </c>
      <c r="CC72" s="3">
        <f t="shared" ca="1" si="63"/>
        <v>0</v>
      </c>
      <c r="CD72" s="3">
        <f t="shared" ca="1" si="63"/>
        <v>0</v>
      </c>
      <c r="CE72" s="3">
        <f t="shared" ca="1" si="63"/>
        <v>0</v>
      </c>
      <c r="CF72" s="3">
        <f t="shared" ref="CF72:CY72" ca="1" si="64">CF41</f>
        <v>0</v>
      </c>
      <c r="CG72" s="3">
        <f t="shared" ca="1" si="64"/>
        <v>0</v>
      </c>
      <c r="CH72" s="3">
        <f t="shared" ca="1" si="64"/>
        <v>0</v>
      </c>
      <c r="CI72" s="3">
        <f t="shared" ca="1" si="64"/>
        <v>0</v>
      </c>
      <c r="CJ72" s="3">
        <f t="shared" ca="1" si="64"/>
        <v>0</v>
      </c>
      <c r="CK72" s="3">
        <f t="shared" ca="1" si="64"/>
        <v>0</v>
      </c>
      <c r="CL72" s="3">
        <f t="shared" ca="1" si="64"/>
        <v>0</v>
      </c>
      <c r="CM72" s="3">
        <f t="shared" ca="1" si="64"/>
        <v>0</v>
      </c>
      <c r="CN72" s="3">
        <f t="shared" ca="1" si="64"/>
        <v>0</v>
      </c>
    </row>
    <row r="73" spans="2:93" x14ac:dyDescent="0.25">
      <c r="B73" s="37"/>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row>
    <row r="74" spans="2:93" x14ac:dyDescent="0.25">
      <c r="B74" s="7" t="s">
        <v>66</v>
      </c>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row>
    <row r="75" spans="2:93" x14ac:dyDescent="0.25">
      <c r="B75" s="28" t="s">
        <v>67</v>
      </c>
      <c r="I75" s="53" t="s">
        <v>68</v>
      </c>
      <c r="J75" s="67">
        <f t="shared" ref="J75:P75" ca="1" si="65">SUMIF($3:$3, J$2, INDIRECT(ROW() &amp; ":" &amp; ROW()))</f>
        <v>0</v>
      </c>
      <c r="K75" s="67">
        <f t="shared" ca="1" si="65"/>
        <v>0</v>
      </c>
      <c r="L75" s="67">
        <f t="shared" ca="1" si="65"/>
        <v>0</v>
      </c>
      <c r="M75" s="67">
        <f t="shared" ca="1" si="65"/>
        <v>0</v>
      </c>
      <c r="N75" s="67">
        <f t="shared" ca="1" si="65"/>
        <v>0</v>
      </c>
      <c r="O75" s="67">
        <f t="shared" ca="1" si="65"/>
        <v>0</v>
      </c>
      <c r="P75" s="67">
        <f t="shared" ca="1" si="65"/>
        <v>0</v>
      </c>
      <c r="Q75" s="31"/>
      <c r="R75" s="31"/>
      <c r="S75" s="31"/>
      <c r="T75" s="67">
        <f ca="1">SUM(T74:OFFSET(T75,-1,0))</f>
        <v>0</v>
      </c>
      <c r="U75" s="67">
        <f ca="1">SUM(U74:OFFSET(U75,-1,0))</f>
        <v>0</v>
      </c>
      <c r="V75" s="67">
        <f ca="1">SUM(V74:OFFSET(V75,-1,0))</f>
        <v>0</v>
      </c>
      <c r="W75" s="67">
        <f ca="1">SUM(W74:OFFSET(W75,-1,0))</f>
        <v>0</v>
      </c>
      <c r="X75" s="67">
        <f ca="1">SUM(X74:OFFSET(X75,-1,0))</f>
        <v>0</v>
      </c>
      <c r="Y75" s="67">
        <f ca="1">SUM(Y74:OFFSET(Y75,-1,0))</f>
        <v>0</v>
      </c>
      <c r="Z75" s="67">
        <f ca="1">SUM(Z74:OFFSET(Z75,-1,0))</f>
        <v>0</v>
      </c>
      <c r="AA75" s="67">
        <f ca="1">SUM(AA74:OFFSET(AA75,-1,0))</f>
        <v>0</v>
      </c>
      <c r="AB75" s="67">
        <f ca="1">SUM(AB74:OFFSET(AB75,-1,0))</f>
        <v>0</v>
      </c>
      <c r="AC75" s="67">
        <f ca="1">SUM(AC74:OFFSET(AC75,-1,0))</f>
        <v>0</v>
      </c>
      <c r="AD75" s="67">
        <f ca="1">SUM(AD74:OFFSET(AD75,-1,0))</f>
        <v>0</v>
      </c>
      <c r="AE75" s="67">
        <f ca="1">SUM(AE74:OFFSET(AE75,-1,0))</f>
        <v>0</v>
      </c>
      <c r="AF75" s="67">
        <f ca="1">SUM(AF74:OFFSET(AF75,-1,0))</f>
        <v>0</v>
      </c>
      <c r="AG75" s="67">
        <f ca="1">SUM(AG74:OFFSET(AG75,-1,0))</f>
        <v>0</v>
      </c>
      <c r="AH75" s="67">
        <f ca="1">SUM(AH74:OFFSET(AH75,-1,0))</f>
        <v>0</v>
      </c>
      <c r="AI75" s="67">
        <f ca="1">SUM(AI74:OFFSET(AI75,-1,0))</f>
        <v>0</v>
      </c>
      <c r="AJ75" s="67">
        <f ca="1">SUM(AJ74:OFFSET(AJ75,-1,0))</f>
        <v>0</v>
      </c>
      <c r="AK75" s="67">
        <f ca="1">SUM(AK74:OFFSET(AK75,-1,0))</f>
        <v>0</v>
      </c>
      <c r="AL75" s="67">
        <f ca="1">SUM(AL74:OFFSET(AL75,-1,0))</f>
        <v>0</v>
      </c>
      <c r="AM75" s="67">
        <f ca="1">SUM(AM74:OFFSET(AM75,-1,0))</f>
        <v>0</v>
      </c>
      <c r="AN75" s="67">
        <f ca="1">SUM(AN74:OFFSET(AN75,-1,0))</f>
        <v>0</v>
      </c>
      <c r="AO75" s="67">
        <f ca="1">SUM(AO74:OFFSET(AO75,-1,0))</f>
        <v>0</v>
      </c>
      <c r="AP75" s="67">
        <f ca="1">SUM(AP74:OFFSET(AP75,-1,0))</f>
        <v>0</v>
      </c>
      <c r="AQ75" s="67">
        <f ca="1">SUM(AQ74:OFFSET(AQ75,-1,0))</f>
        <v>0</v>
      </c>
      <c r="AR75" s="67">
        <f ca="1">SUM(AR74:OFFSET(AR75,-1,0))</f>
        <v>0</v>
      </c>
      <c r="AS75" s="67">
        <f ca="1">SUM(AS74:OFFSET(AS75,-1,0))</f>
        <v>0</v>
      </c>
      <c r="AT75" s="67">
        <f ca="1">SUM(AT74:OFFSET(AT75,-1,0))</f>
        <v>0</v>
      </c>
      <c r="AU75" s="67">
        <f ca="1">SUM(AU74:OFFSET(AU75,-1,0))</f>
        <v>0</v>
      </c>
      <c r="AV75" s="67">
        <f ca="1">SUM(AV74:OFFSET(AV75,-1,0))</f>
        <v>0</v>
      </c>
      <c r="AW75" s="67">
        <f ca="1">SUM(AW74:OFFSET(AW75,-1,0))</f>
        <v>0</v>
      </c>
      <c r="AX75" s="67">
        <f ca="1">SUM(AX74:OFFSET(AX75,-1,0))</f>
        <v>0</v>
      </c>
      <c r="AY75" s="67">
        <f ca="1">SUM(AY74:OFFSET(AY75,-1,0))</f>
        <v>0</v>
      </c>
      <c r="AZ75" s="67">
        <f ca="1">SUM(AZ74:OFFSET(AZ75,-1,0))</f>
        <v>0</v>
      </c>
      <c r="BA75" s="67">
        <f ca="1">SUM(BA74:OFFSET(BA75,-1,0))</f>
        <v>0</v>
      </c>
      <c r="BB75" s="67">
        <f ca="1">SUM(BB74:OFFSET(BB75,-1,0))</f>
        <v>0</v>
      </c>
      <c r="BC75" s="67">
        <f ca="1">SUM(BC74:OFFSET(BC75,-1,0))</f>
        <v>0</v>
      </c>
      <c r="BD75" s="67">
        <f ca="1">SUM(BD74:OFFSET(BD75,-1,0))</f>
        <v>0</v>
      </c>
      <c r="BE75" s="67">
        <f ca="1">SUM(BE74:OFFSET(BE75,-1,0))</f>
        <v>0</v>
      </c>
      <c r="BF75" s="67">
        <f ca="1">SUM(BF74:OFFSET(BF75,-1,0))</f>
        <v>0</v>
      </c>
      <c r="BG75" s="67">
        <f ca="1">SUM(BG74:OFFSET(BG75,-1,0))</f>
        <v>0</v>
      </c>
      <c r="BH75" s="67">
        <f ca="1">SUM(BH74:OFFSET(BH75,-1,0))</f>
        <v>0</v>
      </c>
      <c r="BI75" s="67">
        <f ca="1">SUM(BI74:OFFSET(BI75,-1,0))</f>
        <v>0</v>
      </c>
      <c r="BJ75" s="67">
        <f ca="1">SUM(BJ74:OFFSET(BJ75,-1,0))</f>
        <v>0</v>
      </c>
      <c r="BK75" s="67">
        <f ca="1">SUM(BK74:OFFSET(BK75,-1,0))</f>
        <v>0</v>
      </c>
      <c r="BL75" s="67">
        <f ca="1">SUM(BL74:OFFSET(BL75,-1,0))</f>
        <v>0</v>
      </c>
      <c r="BM75" s="67">
        <f ca="1">SUM(BM74:OFFSET(BM75,-1,0))</f>
        <v>0</v>
      </c>
      <c r="BN75" s="67">
        <f ca="1">SUM(BN74:OFFSET(BN75,-1,0))</f>
        <v>0</v>
      </c>
      <c r="BO75" s="67">
        <f ca="1">SUM(BO74:OFFSET(BO75,-1,0))</f>
        <v>0</v>
      </c>
      <c r="BP75" s="67">
        <f ca="1">SUM(BP74:OFFSET(BP75,-1,0))</f>
        <v>0</v>
      </c>
      <c r="BQ75" s="67">
        <f ca="1">SUM(BQ74:OFFSET(BQ75,-1,0))</f>
        <v>0</v>
      </c>
      <c r="BR75" s="67">
        <f ca="1">SUM(BR74:OFFSET(BR75,-1,0))</f>
        <v>0</v>
      </c>
      <c r="BS75" s="67">
        <f ca="1">SUM(BS74:OFFSET(BS75,-1,0))</f>
        <v>0</v>
      </c>
      <c r="BT75" s="67">
        <f ca="1">SUM(BT74:OFFSET(BT75,-1,0))</f>
        <v>0</v>
      </c>
      <c r="BU75" s="67">
        <f ca="1">SUM(BU74:OFFSET(BU75,-1,0))</f>
        <v>0</v>
      </c>
      <c r="BV75" s="67">
        <f ca="1">SUM(BV74:OFFSET(BV75,-1,0))</f>
        <v>0</v>
      </c>
      <c r="BW75" s="67">
        <f ca="1">SUM(BW74:OFFSET(BW75,-1,0))</f>
        <v>0</v>
      </c>
      <c r="BX75" s="67">
        <f ca="1">SUM(BX74:OFFSET(BX75,-1,0))</f>
        <v>0</v>
      </c>
      <c r="BY75" s="67">
        <f ca="1">SUM(BY74:OFFSET(BY75,-1,0))</f>
        <v>0</v>
      </c>
      <c r="BZ75" s="67">
        <f ca="1">SUM(BZ74:OFFSET(BZ75,-1,0))</f>
        <v>0</v>
      </c>
      <c r="CA75" s="67">
        <f ca="1">SUM(CA74:OFFSET(CA75,-1,0))</f>
        <v>0</v>
      </c>
      <c r="CB75" s="67">
        <f ca="1">SUM(CB74:OFFSET(CB75,-1,0))</f>
        <v>0</v>
      </c>
      <c r="CC75" s="67">
        <f ca="1">SUM(CC74:OFFSET(CC75,-1,0))</f>
        <v>0</v>
      </c>
      <c r="CD75" s="67">
        <f ca="1">SUM(CD74:OFFSET(CD75,-1,0))</f>
        <v>0</v>
      </c>
      <c r="CE75" s="67">
        <f ca="1">SUM(CE74:OFFSET(CE75,-1,0))</f>
        <v>0</v>
      </c>
      <c r="CF75" s="67">
        <f ca="1">SUM(CF74:OFFSET(CF75,-1,0))</f>
        <v>0</v>
      </c>
      <c r="CG75" s="67">
        <f ca="1">SUM(CG74:OFFSET(CG75,-1,0))</f>
        <v>0</v>
      </c>
      <c r="CH75" s="67">
        <f ca="1">SUM(CH74:OFFSET(CH75,-1,0))</f>
        <v>0</v>
      </c>
      <c r="CI75" s="67">
        <f ca="1">SUM(CI74:OFFSET(CI75,-1,0))</f>
        <v>0</v>
      </c>
      <c r="CJ75" s="67">
        <f ca="1">SUM(CJ74:OFFSET(CJ75,-1,0))</f>
        <v>0</v>
      </c>
      <c r="CK75" s="67">
        <f ca="1">SUM(CK74:OFFSET(CK75,-1,0))</f>
        <v>0</v>
      </c>
      <c r="CL75" s="67">
        <f ca="1">SUM(CL74:OFFSET(CL75,-1,0))</f>
        <v>0</v>
      </c>
      <c r="CM75" s="67">
        <f ca="1">SUM(CM74:OFFSET(CM75,-1,0))</f>
        <v>0</v>
      </c>
      <c r="CN75" s="67">
        <f ca="1">SUM(CN74:OFFSET(CN75,-1,0))</f>
        <v>0</v>
      </c>
    </row>
    <row r="76" spans="2:93" x14ac:dyDescent="0.25">
      <c r="B76" s="28"/>
      <c r="I76" s="53"/>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row>
    <row r="77" spans="2:93" x14ac:dyDescent="0.25">
      <c r="B77" s="28" t="s">
        <v>69</v>
      </c>
      <c r="I77" t="s">
        <v>70</v>
      </c>
      <c r="J77" s="67">
        <f t="shared" ref="J77:P77" ca="1" si="66">SUMIF($3:$3, J$2, INDIRECT(ROW() &amp; ":" &amp; ROW()))</f>
        <v>0</v>
      </c>
      <c r="K77" s="67">
        <f t="shared" ca="1" si="66"/>
        <v>0</v>
      </c>
      <c r="L77" s="67">
        <f t="shared" ca="1" si="66"/>
        <v>0</v>
      </c>
      <c r="M77" s="67">
        <f t="shared" ca="1" si="66"/>
        <v>0</v>
      </c>
      <c r="N77" s="67">
        <f t="shared" ca="1" si="66"/>
        <v>0</v>
      </c>
      <c r="O77" s="67">
        <f t="shared" ca="1" si="66"/>
        <v>0</v>
      </c>
      <c r="P77" s="67">
        <f t="shared" ca="1" si="66"/>
        <v>0</v>
      </c>
      <c r="Q77" s="31"/>
      <c r="R77" s="3"/>
      <c r="S77" s="68"/>
      <c r="T77" s="67">
        <f ca="1">SUM(T75:OFFSET(T77,-1,0))+T72</f>
        <v>0</v>
      </c>
      <c r="U77" s="67">
        <f ca="1">SUM(U75:OFFSET(U77,-1,0))+U72</f>
        <v>0</v>
      </c>
      <c r="V77" s="67">
        <f ca="1">SUM(V75:OFFSET(V77,-1,0))+V72</f>
        <v>0</v>
      </c>
      <c r="W77" s="67">
        <f ca="1">SUM(W75:OFFSET(W77,-1,0))+W72</f>
        <v>0</v>
      </c>
      <c r="X77" s="67">
        <f ca="1">SUM(X75:OFFSET(X77,-1,0))+X72</f>
        <v>0</v>
      </c>
      <c r="Y77" s="67">
        <f ca="1">SUM(Y75:OFFSET(Y77,-1,0))+Y72</f>
        <v>0</v>
      </c>
      <c r="Z77" s="67">
        <f ca="1">SUM(Z75:OFFSET(Z77,-1,0))+Z72</f>
        <v>0</v>
      </c>
      <c r="AA77" s="67">
        <f ca="1">SUM(AA75:OFFSET(AA77,-1,0))+AA72</f>
        <v>0</v>
      </c>
      <c r="AB77" s="67">
        <f ca="1">SUM(AB75:OFFSET(AB77,-1,0))+AB72</f>
        <v>0</v>
      </c>
      <c r="AC77" s="67">
        <f ca="1">SUM(AC75:OFFSET(AC77,-1,0))+AC72</f>
        <v>0</v>
      </c>
      <c r="AD77" s="67">
        <f ca="1">SUM(AD75:OFFSET(AD77,-1,0))+AD72</f>
        <v>0</v>
      </c>
      <c r="AE77" s="67">
        <f ca="1">SUM(AE75:OFFSET(AE77,-1,0))+AE72</f>
        <v>0</v>
      </c>
      <c r="AF77" s="67">
        <f ca="1">SUM(AF75:OFFSET(AF77,-1,0))+AF72</f>
        <v>0</v>
      </c>
      <c r="AG77" s="67">
        <f ca="1">SUM(AG75:OFFSET(AG77,-1,0))+AG72</f>
        <v>0</v>
      </c>
      <c r="AH77" s="67">
        <f ca="1">SUM(AH75:OFFSET(AH77,-1,0))+AH72</f>
        <v>0</v>
      </c>
      <c r="AI77" s="67">
        <f ca="1">SUM(AI75:OFFSET(AI77,-1,0))+AI72</f>
        <v>0</v>
      </c>
      <c r="AJ77" s="67">
        <f ca="1">SUM(AJ75:OFFSET(AJ77,-1,0))+AJ72</f>
        <v>0</v>
      </c>
      <c r="AK77" s="67">
        <f ca="1">SUM(AK75:OFFSET(AK77,-1,0))+AK72</f>
        <v>0</v>
      </c>
      <c r="AL77" s="67">
        <f ca="1">SUM(AL75:OFFSET(AL77,-1,0))+AL72</f>
        <v>0</v>
      </c>
      <c r="AM77" s="67">
        <f ca="1">SUM(AM75:OFFSET(AM77,-1,0))+AM72</f>
        <v>0</v>
      </c>
      <c r="AN77" s="67">
        <f ca="1">SUM(AN75:OFFSET(AN77,-1,0))+AN72</f>
        <v>0</v>
      </c>
      <c r="AO77" s="67">
        <f ca="1">SUM(AO75:OFFSET(AO77,-1,0))+AO72</f>
        <v>0</v>
      </c>
      <c r="AP77" s="67">
        <f ca="1">SUM(AP75:OFFSET(AP77,-1,0))+AP72</f>
        <v>0</v>
      </c>
      <c r="AQ77" s="67">
        <f ca="1">SUM(AQ75:OFFSET(AQ77,-1,0))+AQ72</f>
        <v>0</v>
      </c>
      <c r="AR77" s="67">
        <f ca="1">SUM(AR75:OFFSET(AR77,-1,0))+AR72</f>
        <v>0</v>
      </c>
      <c r="AS77" s="67">
        <f ca="1">SUM(AS75:OFFSET(AS77,-1,0))+AS72</f>
        <v>0</v>
      </c>
      <c r="AT77" s="67">
        <f ca="1">SUM(AT75:OFFSET(AT77,-1,0))+AT72</f>
        <v>0</v>
      </c>
      <c r="AU77" s="67">
        <f ca="1">SUM(AU75:OFFSET(AU77,-1,0))+AU72</f>
        <v>0</v>
      </c>
      <c r="AV77" s="67">
        <f ca="1">SUM(AV75:OFFSET(AV77,-1,0))+AV72</f>
        <v>0</v>
      </c>
      <c r="AW77" s="67">
        <f ca="1">SUM(AW75:OFFSET(AW77,-1,0))+AW72</f>
        <v>0</v>
      </c>
      <c r="AX77" s="67">
        <f ca="1">SUM(AX75:OFFSET(AX77,-1,0))+AX72</f>
        <v>0</v>
      </c>
      <c r="AY77" s="67">
        <f ca="1">SUM(AY75:OFFSET(AY77,-1,0))+AY72</f>
        <v>0</v>
      </c>
      <c r="AZ77" s="67">
        <f ca="1">SUM(AZ75:OFFSET(AZ77,-1,0))+AZ72</f>
        <v>0</v>
      </c>
      <c r="BA77" s="67">
        <f ca="1">SUM(BA75:OFFSET(BA77,-1,0))+BA72</f>
        <v>0</v>
      </c>
      <c r="BB77" s="67">
        <f ca="1">SUM(BB75:OFFSET(BB77,-1,0))+BB72</f>
        <v>0</v>
      </c>
      <c r="BC77" s="67">
        <f ca="1">SUM(BC75:OFFSET(BC77,-1,0))+BC72</f>
        <v>0</v>
      </c>
      <c r="BD77" s="67">
        <f ca="1">SUM(BD75:OFFSET(BD77,-1,0))+BD72</f>
        <v>0</v>
      </c>
      <c r="BE77" s="67">
        <f ca="1">SUM(BE75:OFFSET(BE77,-1,0))+BE72</f>
        <v>0</v>
      </c>
      <c r="BF77" s="67">
        <f ca="1">SUM(BF75:OFFSET(BF77,-1,0))+BF72</f>
        <v>0</v>
      </c>
      <c r="BG77" s="67">
        <f ca="1">SUM(BG75:OFFSET(BG77,-1,0))+BG72</f>
        <v>0</v>
      </c>
      <c r="BH77" s="67">
        <f ca="1">SUM(BH75:OFFSET(BH77,-1,0))+BH72</f>
        <v>0</v>
      </c>
      <c r="BI77" s="67">
        <f ca="1">SUM(BI75:OFFSET(BI77,-1,0))+BI72</f>
        <v>0</v>
      </c>
      <c r="BJ77" s="67">
        <f ca="1">SUM(BJ75:OFFSET(BJ77,-1,0))+BJ72</f>
        <v>0</v>
      </c>
      <c r="BK77" s="67">
        <f ca="1">SUM(BK75:OFFSET(BK77,-1,0))+BK72</f>
        <v>0</v>
      </c>
      <c r="BL77" s="67">
        <f ca="1">SUM(BL75:OFFSET(BL77,-1,0))+BL72</f>
        <v>0</v>
      </c>
      <c r="BM77" s="67">
        <f ca="1">SUM(BM75:OFFSET(BM77,-1,0))+BM72</f>
        <v>0</v>
      </c>
      <c r="BN77" s="67">
        <f ca="1">SUM(BN75:OFFSET(BN77,-1,0))+BN72</f>
        <v>0</v>
      </c>
      <c r="BO77" s="67">
        <f ca="1">SUM(BO75:OFFSET(BO77,-1,0))+BO72</f>
        <v>0</v>
      </c>
      <c r="BP77" s="67">
        <f ca="1">SUM(BP75:OFFSET(BP77,-1,0))+BP72</f>
        <v>0</v>
      </c>
      <c r="BQ77" s="67">
        <f ca="1">SUM(BQ75:OFFSET(BQ77,-1,0))+BQ72</f>
        <v>0</v>
      </c>
      <c r="BR77" s="67">
        <f ca="1">SUM(BR75:OFFSET(BR77,-1,0))+BR72</f>
        <v>0</v>
      </c>
      <c r="BS77" s="67">
        <f ca="1">SUM(BS75:OFFSET(BS77,-1,0))+BS72</f>
        <v>0</v>
      </c>
      <c r="BT77" s="67">
        <f ca="1">SUM(BT75:OFFSET(BT77,-1,0))+BT72</f>
        <v>0</v>
      </c>
      <c r="BU77" s="67">
        <f ca="1">SUM(BU75:OFFSET(BU77,-1,0))+BU72</f>
        <v>0</v>
      </c>
      <c r="BV77" s="67">
        <f ca="1">SUM(BV75:OFFSET(BV77,-1,0))+BV72</f>
        <v>0</v>
      </c>
      <c r="BW77" s="67">
        <f ca="1">SUM(BW75:OFFSET(BW77,-1,0))+BW72</f>
        <v>0</v>
      </c>
      <c r="BX77" s="67">
        <f ca="1">SUM(BX75:OFFSET(BX77,-1,0))+BX72</f>
        <v>0</v>
      </c>
      <c r="BY77" s="67">
        <f ca="1">SUM(BY75:OFFSET(BY77,-1,0))+BY72</f>
        <v>0</v>
      </c>
      <c r="BZ77" s="67">
        <f ca="1">SUM(BZ75:OFFSET(BZ77,-1,0))+BZ72</f>
        <v>0</v>
      </c>
      <c r="CA77" s="67">
        <f ca="1">SUM(CA75:OFFSET(CA77,-1,0))+CA72</f>
        <v>0</v>
      </c>
      <c r="CB77" s="67">
        <f ca="1">SUM(CB75:OFFSET(CB77,-1,0))+CB72</f>
        <v>0</v>
      </c>
      <c r="CC77" s="67">
        <f ca="1">SUM(CC75:OFFSET(CC77,-1,0))+CC72</f>
        <v>0</v>
      </c>
      <c r="CD77" s="67">
        <f ca="1">SUM(CD75:OFFSET(CD77,-1,0))+CD72</f>
        <v>0</v>
      </c>
      <c r="CE77" s="67">
        <f ca="1">SUM(CE75:OFFSET(CE77,-1,0))+CE72</f>
        <v>0</v>
      </c>
      <c r="CF77" s="67">
        <f ca="1">SUM(CF75:OFFSET(CF77,-1,0))+CF72</f>
        <v>0</v>
      </c>
      <c r="CG77" s="67">
        <f ca="1">SUM(CG75:OFFSET(CG77,-1,0))+CG72</f>
        <v>0</v>
      </c>
      <c r="CH77" s="67">
        <f ca="1">SUM(CH75:OFFSET(CH77,-1,0))+CH72</f>
        <v>0</v>
      </c>
      <c r="CI77" s="67">
        <f ca="1">SUM(CI75:OFFSET(CI77,-1,0))+CI72</f>
        <v>0</v>
      </c>
      <c r="CJ77" s="67">
        <f ca="1">SUM(CJ75:OFFSET(CJ77,-1,0))+CJ72</f>
        <v>0</v>
      </c>
      <c r="CK77" s="67">
        <f ca="1">SUM(CK75:OFFSET(CK77,-1,0))+CK72</f>
        <v>0</v>
      </c>
      <c r="CL77" s="67">
        <f ca="1">SUM(CL75:OFFSET(CL77,-1,0))+CL72</f>
        <v>0</v>
      </c>
      <c r="CM77" s="67">
        <f ca="1">SUM(CM75:OFFSET(CM77,-1,0))+CM72</f>
        <v>0</v>
      </c>
      <c r="CN77" s="67">
        <f ca="1">SUM(CN75:OFFSET(CN77,-1,0))+CN72</f>
        <v>0</v>
      </c>
    </row>
    <row r="78" spans="2:93" x14ac:dyDescent="0.25">
      <c r="B78" s="37"/>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2:93" x14ac:dyDescent="0.25">
      <c r="B79" s="7" t="s">
        <v>71</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2:93" x14ac:dyDescent="0.25">
      <c r="B80" s="28" t="s">
        <v>72</v>
      </c>
      <c r="I80" t="s">
        <v>73</v>
      </c>
      <c r="J80" s="67">
        <f t="shared" ref="J80:P80" ca="1" si="67">SUMIF($3:$3, J$2, INDIRECT(ROW() &amp; ":" &amp; ROW()))</f>
        <v>0</v>
      </c>
      <c r="K80" s="67">
        <f t="shared" ca="1" si="67"/>
        <v>0</v>
      </c>
      <c r="L80" s="67">
        <f t="shared" ca="1" si="67"/>
        <v>0</v>
      </c>
      <c r="M80" s="67">
        <f t="shared" ca="1" si="67"/>
        <v>0</v>
      </c>
      <c r="N80" s="67">
        <f t="shared" ca="1" si="67"/>
        <v>0</v>
      </c>
      <c r="O80" s="67">
        <f t="shared" ca="1" si="67"/>
        <v>0</v>
      </c>
      <c r="P80" s="67">
        <f t="shared" ca="1" si="67"/>
        <v>0</v>
      </c>
      <c r="Q80" s="31"/>
      <c r="R80" s="31"/>
      <c r="S80" s="31"/>
      <c r="T80" s="69">
        <f ca="1">SUM(T79:OFFSET(T80,-1,0))</f>
        <v>0</v>
      </c>
      <c r="U80" s="69">
        <f ca="1">SUM(U79:OFFSET(U80,-1,0))</f>
        <v>0</v>
      </c>
      <c r="V80" s="69">
        <f ca="1">SUM(V79:OFFSET(V80,-1,0))</f>
        <v>0</v>
      </c>
      <c r="W80" s="69">
        <f ca="1">SUM(W79:OFFSET(W80,-1,0))</f>
        <v>0</v>
      </c>
      <c r="X80" s="69">
        <f ca="1">SUM(X79:OFFSET(X80,-1,0))</f>
        <v>0</v>
      </c>
      <c r="Y80" s="69">
        <f ca="1">SUM(Y79:OFFSET(Y80,-1,0))</f>
        <v>0</v>
      </c>
      <c r="Z80" s="69">
        <f ca="1">SUM(Z79:OFFSET(Z80,-1,0))</f>
        <v>0</v>
      </c>
      <c r="AA80" s="69">
        <f ca="1">SUM(AA79:OFFSET(AA80,-1,0))</f>
        <v>0</v>
      </c>
      <c r="AB80" s="69">
        <f ca="1">SUM(AB79:OFFSET(AB80,-1,0))</f>
        <v>0</v>
      </c>
      <c r="AC80" s="69">
        <f ca="1">SUM(AC79:OFFSET(AC80,-1,0))</f>
        <v>0</v>
      </c>
      <c r="AD80" s="69">
        <f ca="1">SUM(AD79:OFFSET(AD80,-1,0))</f>
        <v>0</v>
      </c>
      <c r="AE80" s="69">
        <f ca="1">SUM(AE79:OFFSET(AE80,-1,0))</f>
        <v>0</v>
      </c>
      <c r="AF80" s="69">
        <f ca="1">SUM(AF79:OFFSET(AF80,-1,0))</f>
        <v>0</v>
      </c>
      <c r="AG80" s="69">
        <f ca="1">SUM(AG79:OFFSET(AG80,-1,0))</f>
        <v>0</v>
      </c>
      <c r="AH80" s="69">
        <f ca="1">SUM(AH79:OFFSET(AH80,-1,0))</f>
        <v>0</v>
      </c>
      <c r="AI80" s="69">
        <f ca="1">SUM(AI79:OFFSET(AI80,-1,0))</f>
        <v>0</v>
      </c>
      <c r="AJ80" s="69">
        <f ca="1">SUM(AJ79:OFFSET(AJ80,-1,0))</f>
        <v>0</v>
      </c>
      <c r="AK80" s="69">
        <f ca="1">SUM(AK79:OFFSET(AK80,-1,0))</f>
        <v>0</v>
      </c>
      <c r="AL80" s="69">
        <f ca="1">SUM(AL79:OFFSET(AL80,-1,0))</f>
        <v>0</v>
      </c>
      <c r="AM80" s="69">
        <f ca="1">SUM(AM79:OFFSET(AM80,-1,0))</f>
        <v>0</v>
      </c>
      <c r="AN80" s="69">
        <f ca="1">SUM(AN79:OFFSET(AN80,-1,0))</f>
        <v>0</v>
      </c>
      <c r="AO80" s="69">
        <f ca="1">SUM(AO79:OFFSET(AO80,-1,0))</f>
        <v>0</v>
      </c>
      <c r="AP80" s="69">
        <f ca="1">SUM(AP79:OFFSET(AP80,-1,0))</f>
        <v>0</v>
      </c>
      <c r="AQ80" s="69">
        <f ca="1">SUM(AQ79:OFFSET(AQ80,-1,0))</f>
        <v>0</v>
      </c>
      <c r="AR80" s="69">
        <f ca="1">SUM(AR79:OFFSET(AR80,-1,0))</f>
        <v>0</v>
      </c>
      <c r="AS80" s="69">
        <f ca="1">SUM(AS79:OFFSET(AS80,-1,0))</f>
        <v>0</v>
      </c>
      <c r="AT80" s="69">
        <f ca="1">SUM(AT79:OFFSET(AT80,-1,0))</f>
        <v>0</v>
      </c>
      <c r="AU80" s="69">
        <f ca="1">SUM(AU79:OFFSET(AU80,-1,0))</f>
        <v>0</v>
      </c>
      <c r="AV80" s="69">
        <f ca="1">SUM(AV79:OFFSET(AV80,-1,0))</f>
        <v>0</v>
      </c>
      <c r="AW80" s="69">
        <f ca="1">SUM(AW79:OFFSET(AW80,-1,0))</f>
        <v>0</v>
      </c>
      <c r="AX80" s="69">
        <f ca="1">SUM(AX79:OFFSET(AX80,-1,0))</f>
        <v>0</v>
      </c>
      <c r="AY80" s="69">
        <f ca="1">SUM(AY79:OFFSET(AY80,-1,0))</f>
        <v>0</v>
      </c>
      <c r="AZ80" s="69">
        <f ca="1">SUM(AZ79:OFFSET(AZ80,-1,0))</f>
        <v>0</v>
      </c>
      <c r="BA80" s="69">
        <f ca="1">SUM(BA79:OFFSET(BA80,-1,0))</f>
        <v>0</v>
      </c>
      <c r="BB80" s="69">
        <f ca="1">SUM(BB79:OFFSET(BB80,-1,0))</f>
        <v>0</v>
      </c>
      <c r="BC80" s="69">
        <f ca="1">SUM(BC79:OFFSET(BC80,-1,0))</f>
        <v>0</v>
      </c>
      <c r="BD80" s="69">
        <f ca="1">SUM(BD79:OFFSET(BD80,-1,0))</f>
        <v>0</v>
      </c>
      <c r="BE80" s="69">
        <f ca="1">SUM(BE79:OFFSET(BE80,-1,0))</f>
        <v>0</v>
      </c>
      <c r="BF80" s="69">
        <f ca="1">SUM(BF79:OFFSET(BF80,-1,0))</f>
        <v>0</v>
      </c>
      <c r="BG80" s="69">
        <f ca="1">SUM(BG79:OFFSET(BG80,-1,0))</f>
        <v>0</v>
      </c>
      <c r="BH80" s="69">
        <f ca="1">SUM(BH79:OFFSET(BH80,-1,0))</f>
        <v>0</v>
      </c>
      <c r="BI80" s="69">
        <f ca="1">SUM(BI79:OFFSET(BI80,-1,0))</f>
        <v>0</v>
      </c>
      <c r="BJ80" s="69">
        <f ca="1">SUM(BJ79:OFFSET(BJ80,-1,0))</f>
        <v>0</v>
      </c>
      <c r="BK80" s="69">
        <f ca="1">SUM(BK79:OFFSET(BK80,-1,0))</f>
        <v>0</v>
      </c>
      <c r="BL80" s="69">
        <f ca="1">SUM(BL79:OFFSET(BL80,-1,0))</f>
        <v>0</v>
      </c>
      <c r="BM80" s="69">
        <f ca="1">SUM(BM79:OFFSET(BM80,-1,0))</f>
        <v>0</v>
      </c>
      <c r="BN80" s="69">
        <f ca="1">SUM(BN79:OFFSET(BN80,-1,0))</f>
        <v>0</v>
      </c>
      <c r="BO80" s="69">
        <f ca="1">SUM(BO79:OFFSET(BO80,-1,0))</f>
        <v>0</v>
      </c>
      <c r="BP80" s="69">
        <f ca="1">SUM(BP79:OFFSET(BP80,-1,0))</f>
        <v>0</v>
      </c>
      <c r="BQ80" s="69">
        <f ca="1">SUM(BQ79:OFFSET(BQ80,-1,0))</f>
        <v>0</v>
      </c>
      <c r="BR80" s="69">
        <f ca="1">SUM(BR79:OFFSET(BR80,-1,0))</f>
        <v>0</v>
      </c>
      <c r="BS80" s="69">
        <f ca="1">SUM(BS79:OFFSET(BS80,-1,0))</f>
        <v>0</v>
      </c>
      <c r="BT80" s="69">
        <f ca="1">SUM(BT79:OFFSET(BT80,-1,0))</f>
        <v>0</v>
      </c>
      <c r="BU80" s="69">
        <f ca="1">SUM(BU79:OFFSET(BU80,-1,0))</f>
        <v>0</v>
      </c>
      <c r="BV80" s="69">
        <f ca="1">SUM(BV79:OFFSET(BV80,-1,0))</f>
        <v>0</v>
      </c>
      <c r="BW80" s="69">
        <f ca="1">SUM(BW79:OFFSET(BW80,-1,0))</f>
        <v>0</v>
      </c>
      <c r="BX80" s="69">
        <f ca="1">SUM(BX79:OFFSET(BX80,-1,0))</f>
        <v>0</v>
      </c>
      <c r="BY80" s="69">
        <f ca="1">SUM(BY79:OFFSET(BY80,-1,0))</f>
        <v>0</v>
      </c>
      <c r="BZ80" s="69">
        <f ca="1">SUM(BZ79:OFFSET(BZ80,-1,0))</f>
        <v>0</v>
      </c>
      <c r="CA80" s="69">
        <f ca="1">SUM(CA79:OFFSET(CA80,-1,0))</f>
        <v>0</v>
      </c>
      <c r="CB80" s="69">
        <f ca="1">SUM(CB79:OFFSET(CB80,-1,0))</f>
        <v>0</v>
      </c>
      <c r="CC80" s="69">
        <f ca="1">SUM(CC79:OFFSET(CC80,-1,0))</f>
        <v>0</v>
      </c>
      <c r="CD80" s="69">
        <f ca="1">SUM(CD79:OFFSET(CD80,-1,0))</f>
        <v>0</v>
      </c>
      <c r="CE80" s="69">
        <f ca="1">SUM(CE79:OFFSET(CE80,-1,0))</f>
        <v>0</v>
      </c>
      <c r="CF80" s="69">
        <f ca="1">SUM(CF79:OFFSET(CF80,-1,0))</f>
        <v>0</v>
      </c>
      <c r="CG80" s="69">
        <f ca="1">SUM(CG79:OFFSET(CG80,-1,0))</f>
        <v>0</v>
      </c>
      <c r="CH80" s="69">
        <f ca="1">SUM(CH79:OFFSET(CH80,-1,0))</f>
        <v>0</v>
      </c>
      <c r="CI80" s="69">
        <f ca="1">SUM(CI79:OFFSET(CI80,-1,0))</f>
        <v>0</v>
      </c>
      <c r="CJ80" s="69">
        <f ca="1">SUM(CJ79:OFFSET(CJ80,-1,0))</f>
        <v>0</v>
      </c>
      <c r="CK80" s="69">
        <f ca="1">SUM(CK79:OFFSET(CK80,-1,0))</f>
        <v>0</v>
      </c>
      <c r="CL80" s="69">
        <f ca="1">SUM(CL79:OFFSET(CL80,-1,0))</f>
        <v>0</v>
      </c>
      <c r="CM80" s="69">
        <f ca="1">SUM(CM79:OFFSET(CM80,-1,0))</f>
        <v>0</v>
      </c>
      <c r="CN80" s="69">
        <f ca="1">SUM(CN79:OFFSET(CN80,-1,0))</f>
        <v>0</v>
      </c>
    </row>
    <row r="81" spans="2:93" x14ac:dyDescent="0.25">
      <c r="B81" s="37"/>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2:93" x14ac:dyDescent="0.25">
      <c r="B82" s="7" t="s">
        <v>74</v>
      </c>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row>
    <row r="83" spans="2:93" x14ac:dyDescent="0.25">
      <c r="B83" s="28" t="s">
        <v>75</v>
      </c>
      <c r="I83" t="s">
        <v>76</v>
      </c>
      <c r="J83" s="67">
        <f t="shared" ref="J83:P83" ca="1" si="68">SUMIF($3:$3, J$2, INDIRECT(ROW() &amp; ":" &amp; ROW()))</f>
        <v>0</v>
      </c>
      <c r="K83" s="67">
        <f t="shared" ca="1" si="68"/>
        <v>0</v>
      </c>
      <c r="L83" s="67">
        <f t="shared" ca="1" si="68"/>
        <v>0</v>
      </c>
      <c r="M83" s="67">
        <f t="shared" ca="1" si="68"/>
        <v>0</v>
      </c>
      <c r="N83" s="67">
        <f t="shared" ca="1" si="68"/>
        <v>0</v>
      </c>
      <c r="O83" s="67">
        <f t="shared" ca="1" si="68"/>
        <v>0</v>
      </c>
      <c r="P83" s="67">
        <f t="shared" ca="1" si="68"/>
        <v>0</v>
      </c>
      <c r="Q83" s="31"/>
      <c r="R83" s="31"/>
      <c r="S83" s="31"/>
      <c r="T83" s="69">
        <f ca="1">SUM(T82:OFFSET(T83,-1,0))</f>
        <v>0</v>
      </c>
      <c r="U83" s="69">
        <f ca="1">SUM(U82:OFFSET(U83,-1,0))</f>
        <v>0</v>
      </c>
      <c r="V83" s="69">
        <f ca="1">SUM(V82:OFFSET(V83,-1,0))</f>
        <v>0</v>
      </c>
      <c r="W83" s="69">
        <f ca="1">SUM(W82:OFFSET(W83,-1,0))</f>
        <v>0</v>
      </c>
      <c r="X83" s="69">
        <f ca="1">SUM(X82:OFFSET(X83,-1,0))</f>
        <v>0</v>
      </c>
      <c r="Y83" s="69">
        <f ca="1">SUM(Y82:OFFSET(Y83,-1,0))</f>
        <v>0</v>
      </c>
      <c r="Z83" s="69">
        <f ca="1">SUM(Z82:OFFSET(Z83,-1,0))</f>
        <v>0</v>
      </c>
      <c r="AA83" s="69">
        <f ca="1">SUM(AA82:OFFSET(AA83,-1,0))</f>
        <v>0</v>
      </c>
      <c r="AB83" s="69">
        <f ca="1">SUM(AB82:OFFSET(AB83,-1,0))</f>
        <v>0</v>
      </c>
      <c r="AC83" s="69">
        <f ca="1">SUM(AC82:OFFSET(AC83,-1,0))</f>
        <v>0</v>
      </c>
      <c r="AD83" s="69">
        <f ca="1">SUM(AD82:OFFSET(AD83,-1,0))</f>
        <v>0</v>
      </c>
      <c r="AE83" s="69">
        <f ca="1">SUM(AE82:OFFSET(AE83,-1,0))</f>
        <v>0</v>
      </c>
      <c r="AF83" s="69">
        <f ca="1">SUM(AF82:OFFSET(AF83,-1,0))</f>
        <v>0</v>
      </c>
      <c r="AG83" s="69">
        <f ca="1">SUM(AG82:OFFSET(AG83,-1,0))</f>
        <v>0</v>
      </c>
      <c r="AH83" s="69">
        <f ca="1">SUM(AH82:OFFSET(AH83,-1,0))</f>
        <v>0</v>
      </c>
      <c r="AI83" s="69">
        <f ca="1">SUM(AI82:OFFSET(AI83,-1,0))</f>
        <v>0</v>
      </c>
      <c r="AJ83" s="69">
        <f ca="1">SUM(AJ82:OFFSET(AJ83,-1,0))</f>
        <v>0</v>
      </c>
      <c r="AK83" s="69">
        <f ca="1">SUM(AK82:OFFSET(AK83,-1,0))</f>
        <v>0</v>
      </c>
      <c r="AL83" s="69">
        <f ca="1">SUM(AL82:OFFSET(AL83,-1,0))</f>
        <v>0</v>
      </c>
      <c r="AM83" s="69">
        <f ca="1">SUM(AM82:OFFSET(AM83,-1,0))</f>
        <v>0</v>
      </c>
      <c r="AN83" s="69">
        <f ca="1">SUM(AN82:OFFSET(AN83,-1,0))</f>
        <v>0</v>
      </c>
      <c r="AO83" s="69">
        <f ca="1">SUM(AO82:OFFSET(AO83,-1,0))</f>
        <v>0</v>
      </c>
      <c r="AP83" s="69">
        <f ca="1">SUM(AP82:OFFSET(AP83,-1,0))</f>
        <v>0</v>
      </c>
      <c r="AQ83" s="69">
        <f ca="1">SUM(AQ82:OFFSET(AQ83,-1,0))</f>
        <v>0</v>
      </c>
      <c r="AR83" s="69">
        <f ca="1">SUM(AR82:OFFSET(AR83,-1,0))</f>
        <v>0</v>
      </c>
      <c r="AS83" s="69">
        <f ca="1">SUM(AS82:OFFSET(AS83,-1,0))</f>
        <v>0</v>
      </c>
      <c r="AT83" s="69">
        <f ca="1">SUM(AT82:OFFSET(AT83,-1,0))</f>
        <v>0</v>
      </c>
      <c r="AU83" s="69">
        <f ca="1">SUM(AU82:OFFSET(AU83,-1,0))</f>
        <v>0</v>
      </c>
      <c r="AV83" s="69">
        <f ca="1">SUM(AV82:OFFSET(AV83,-1,0))</f>
        <v>0</v>
      </c>
      <c r="AW83" s="69">
        <f ca="1">SUM(AW82:OFFSET(AW83,-1,0))</f>
        <v>0</v>
      </c>
      <c r="AX83" s="69">
        <f ca="1">SUM(AX82:OFFSET(AX83,-1,0))</f>
        <v>0</v>
      </c>
      <c r="AY83" s="69">
        <f ca="1">SUM(AY82:OFFSET(AY83,-1,0))</f>
        <v>0</v>
      </c>
      <c r="AZ83" s="69">
        <f ca="1">SUM(AZ82:OFFSET(AZ83,-1,0))</f>
        <v>0</v>
      </c>
      <c r="BA83" s="69">
        <f ca="1">SUM(BA82:OFFSET(BA83,-1,0))</f>
        <v>0</v>
      </c>
      <c r="BB83" s="69">
        <f ca="1">SUM(BB82:OFFSET(BB83,-1,0))</f>
        <v>0</v>
      </c>
      <c r="BC83" s="69">
        <f ca="1">SUM(BC82:OFFSET(BC83,-1,0))</f>
        <v>0</v>
      </c>
      <c r="BD83" s="69">
        <f ca="1">SUM(BD82:OFFSET(BD83,-1,0))</f>
        <v>0</v>
      </c>
      <c r="BE83" s="69">
        <f ca="1">SUM(BE82:OFFSET(BE83,-1,0))</f>
        <v>0</v>
      </c>
      <c r="BF83" s="69">
        <f ca="1">SUM(BF82:OFFSET(BF83,-1,0))</f>
        <v>0</v>
      </c>
      <c r="BG83" s="69">
        <f ca="1">SUM(BG82:OFFSET(BG83,-1,0))</f>
        <v>0</v>
      </c>
      <c r="BH83" s="69">
        <f ca="1">SUM(BH82:OFFSET(BH83,-1,0))</f>
        <v>0</v>
      </c>
      <c r="BI83" s="69">
        <f ca="1">SUM(BI82:OFFSET(BI83,-1,0))</f>
        <v>0</v>
      </c>
      <c r="BJ83" s="69">
        <f ca="1">SUM(BJ82:OFFSET(BJ83,-1,0))</f>
        <v>0</v>
      </c>
      <c r="BK83" s="69">
        <f ca="1">SUM(BK82:OFFSET(BK83,-1,0))</f>
        <v>0</v>
      </c>
      <c r="BL83" s="69">
        <f ca="1">SUM(BL82:OFFSET(BL83,-1,0))</f>
        <v>0</v>
      </c>
      <c r="BM83" s="69">
        <f ca="1">SUM(BM82:OFFSET(BM83,-1,0))</f>
        <v>0</v>
      </c>
      <c r="BN83" s="69">
        <f ca="1">SUM(BN82:OFFSET(BN83,-1,0))</f>
        <v>0</v>
      </c>
      <c r="BO83" s="69">
        <f ca="1">SUM(BO82:OFFSET(BO83,-1,0))</f>
        <v>0</v>
      </c>
      <c r="BP83" s="69">
        <f ca="1">SUM(BP82:OFFSET(BP83,-1,0))</f>
        <v>0</v>
      </c>
      <c r="BQ83" s="69">
        <f ca="1">SUM(BQ82:OFFSET(BQ83,-1,0))</f>
        <v>0</v>
      </c>
      <c r="BR83" s="69">
        <f ca="1">SUM(BR82:OFFSET(BR83,-1,0))</f>
        <v>0</v>
      </c>
      <c r="BS83" s="69">
        <f ca="1">SUM(BS82:OFFSET(BS83,-1,0))</f>
        <v>0</v>
      </c>
      <c r="BT83" s="69">
        <f ca="1">SUM(BT82:OFFSET(BT83,-1,0))</f>
        <v>0</v>
      </c>
      <c r="BU83" s="69">
        <f ca="1">SUM(BU82:OFFSET(BU83,-1,0))</f>
        <v>0</v>
      </c>
      <c r="BV83" s="69">
        <f ca="1">SUM(BV82:OFFSET(BV83,-1,0))</f>
        <v>0</v>
      </c>
      <c r="BW83" s="69">
        <f ca="1">SUM(BW82:OFFSET(BW83,-1,0))</f>
        <v>0</v>
      </c>
      <c r="BX83" s="69">
        <f ca="1">SUM(BX82:OFFSET(BX83,-1,0))</f>
        <v>0</v>
      </c>
      <c r="BY83" s="69">
        <f ca="1">SUM(BY82:OFFSET(BY83,-1,0))</f>
        <v>0</v>
      </c>
      <c r="BZ83" s="69">
        <f ca="1">SUM(BZ82:OFFSET(BZ83,-1,0))</f>
        <v>0</v>
      </c>
      <c r="CA83" s="69">
        <f ca="1">SUM(CA82:OFFSET(CA83,-1,0))</f>
        <v>0</v>
      </c>
      <c r="CB83" s="69">
        <f ca="1">SUM(CB82:OFFSET(CB83,-1,0))</f>
        <v>0</v>
      </c>
      <c r="CC83" s="69">
        <f ca="1">SUM(CC82:OFFSET(CC83,-1,0))</f>
        <v>0</v>
      </c>
      <c r="CD83" s="69">
        <f ca="1">SUM(CD82:OFFSET(CD83,-1,0))</f>
        <v>0</v>
      </c>
      <c r="CE83" s="69">
        <f ca="1">SUM(CE82:OFFSET(CE83,-1,0))</f>
        <v>0</v>
      </c>
      <c r="CF83" s="69">
        <f ca="1">SUM(CF82:OFFSET(CF83,-1,0))</f>
        <v>0</v>
      </c>
      <c r="CG83" s="69">
        <f ca="1">SUM(CG82:OFFSET(CG83,-1,0))</f>
        <v>0</v>
      </c>
      <c r="CH83" s="69">
        <f ca="1">SUM(CH82:OFFSET(CH83,-1,0))</f>
        <v>0</v>
      </c>
      <c r="CI83" s="69">
        <f ca="1">SUM(CI82:OFFSET(CI83,-1,0))</f>
        <v>0</v>
      </c>
      <c r="CJ83" s="69">
        <f ca="1">SUM(CJ82:OFFSET(CJ83,-1,0))</f>
        <v>0</v>
      </c>
      <c r="CK83" s="69">
        <f ca="1">SUM(CK82:OFFSET(CK83,-1,0))</f>
        <v>0</v>
      </c>
      <c r="CL83" s="69">
        <f ca="1">SUM(CL82:OFFSET(CL83,-1,0))</f>
        <v>0</v>
      </c>
      <c r="CM83" s="69">
        <f ca="1">SUM(CM82:OFFSET(CM83,-1,0))</f>
        <v>0</v>
      </c>
      <c r="CN83" s="69">
        <f ca="1">SUM(CN82:OFFSET(CN83,-1,0))</f>
        <v>0</v>
      </c>
    </row>
    <row r="84" spans="2:93" x14ac:dyDescent="0.25">
      <c r="B84" s="37"/>
      <c r="J84" s="31"/>
      <c r="K84" s="31"/>
      <c r="L84" s="31"/>
      <c r="M84" s="31"/>
      <c r="N84" s="31"/>
      <c r="O84" s="31"/>
      <c r="P84" s="31"/>
      <c r="Q84" s="31"/>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row>
    <row r="85" spans="2:93" x14ac:dyDescent="0.25">
      <c r="B85" s="28" t="s">
        <v>77</v>
      </c>
      <c r="J85" s="31">
        <f t="shared" ref="J85:P85" ca="1" si="69">SUMIF($3:$3, J$2, INDIRECT(ROW() &amp; ":" &amp; ROW()))</f>
        <v>0</v>
      </c>
      <c r="K85" s="31">
        <f t="shared" ca="1" si="69"/>
        <v>0</v>
      </c>
      <c r="L85" s="31">
        <f t="shared" ca="1" si="69"/>
        <v>0</v>
      </c>
      <c r="M85" s="31">
        <f t="shared" ca="1" si="69"/>
        <v>0</v>
      </c>
      <c r="N85" s="31">
        <f t="shared" ca="1" si="69"/>
        <v>0</v>
      </c>
      <c r="O85" s="31">
        <f t="shared" ca="1" si="69"/>
        <v>0</v>
      </c>
      <c r="P85" s="31">
        <f t="shared" ca="1" si="69"/>
        <v>0</v>
      </c>
      <c r="Q85" s="31"/>
      <c r="R85" s="3"/>
      <c r="S85" s="3"/>
      <c r="T85" s="31">
        <f t="shared" ref="T85:CE85" ca="1" si="70">T77+T83+T80</f>
        <v>0</v>
      </c>
      <c r="U85" s="31">
        <f t="shared" ca="1" si="70"/>
        <v>0</v>
      </c>
      <c r="V85" s="31">
        <f t="shared" ca="1" si="70"/>
        <v>0</v>
      </c>
      <c r="W85" s="31">
        <f t="shared" ca="1" si="70"/>
        <v>0</v>
      </c>
      <c r="X85" s="31">
        <f t="shared" ca="1" si="70"/>
        <v>0</v>
      </c>
      <c r="Y85" s="31">
        <f t="shared" ca="1" si="70"/>
        <v>0</v>
      </c>
      <c r="Z85" s="31">
        <f t="shared" ca="1" si="70"/>
        <v>0</v>
      </c>
      <c r="AA85" s="31">
        <f t="shared" ca="1" si="70"/>
        <v>0</v>
      </c>
      <c r="AB85" s="31">
        <f t="shared" ca="1" si="70"/>
        <v>0</v>
      </c>
      <c r="AC85" s="31">
        <f t="shared" ca="1" si="70"/>
        <v>0</v>
      </c>
      <c r="AD85" s="31">
        <f t="shared" ca="1" si="70"/>
        <v>0</v>
      </c>
      <c r="AE85" s="31">
        <f t="shared" ca="1" si="70"/>
        <v>0</v>
      </c>
      <c r="AF85" s="31">
        <f t="shared" ca="1" si="70"/>
        <v>0</v>
      </c>
      <c r="AG85" s="31">
        <f t="shared" ca="1" si="70"/>
        <v>0</v>
      </c>
      <c r="AH85" s="31">
        <f t="shared" ca="1" si="70"/>
        <v>0</v>
      </c>
      <c r="AI85" s="31">
        <f t="shared" ca="1" si="70"/>
        <v>0</v>
      </c>
      <c r="AJ85" s="31">
        <f t="shared" ca="1" si="70"/>
        <v>0</v>
      </c>
      <c r="AK85" s="31">
        <f t="shared" ca="1" si="70"/>
        <v>0</v>
      </c>
      <c r="AL85" s="31">
        <f t="shared" ca="1" si="70"/>
        <v>0</v>
      </c>
      <c r="AM85" s="31">
        <f t="shared" ca="1" si="70"/>
        <v>0</v>
      </c>
      <c r="AN85" s="31">
        <f t="shared" ca="1" si="70"/>
        <v>0</v>
      </c>
      <c r="AO85" s="31">
        <f t="shared" ca="1" si="70"/>
        <v>0</v>
      </c>
      <c r="AP85" s="31">
        <f t="shared" ca="1" si="70"/>
        <v>0</v>
      </c>
      <c r="AQ85" s="31">
        <f t="shared" ca="1" si="70"/>
        <v>0</v>
      </c>
      <c r="AR85" s="31">
        <f t="shared" ca="1" si="70"/>
        <v>0</v>
      </c>
      <c r="AS85" s="31">
        <f t="shared" ca="1" si="70"/>
        <v>0</v>
      </c>
      <c r="AT85" s="31">
        <f t="shared" ca="1" si="70"/>
        <v>0</v>
      </c>
      <c r="AU85" s="31">
        <f t="shared" ca="1" si="70"/>
        <v>0</v>
      </c>
      <c r="AV85" s="31">
        <f t="shared" ca="1" si="70"/>
        <v>0</v>
      </c>
      <c r="AW85" s="31">
        <f t="shared" ca="1" si="70"/>
        <v>0</v>
      </c>
      <c r="AX85" s="31">
        <f t="shared" ca="1" si="70"/>
        <v>0</v>
      </c>
      <c r="AY85" s="31">
        <f t="shared" ca="1" si="70"/>
        <v>0</v>
      </c>
      <c r="AZ85" s="31">
        <f t="shared" ca="1" si="70"/>
        <v>0</v>
      </c>
      <c r="BA85" s="31">
        <f t="shared" ca="1" si="70"/>
        <v>0</v>
      </c>
      <c r="BB85" s="31">
        <f t="shared" ca="1" si="70"/>
        <v>0</v>
      </c>
      <c r="BC85" s="31">
        <f t="shared" ca="1" si="70"/>
        <v>0</v>
      </c>
      <c r="BD85" s="31">
        <f t="shared" ca="1" si="70"/>
        <v>0</v>
      </c>
      <c r="BE85" s="31">
        <f t="shared" ca="1" si="70"/>
        <v>0</v>
      </c>
      <c r="BF85" s="31">
        <f t="shared" ca="1" si="70"/>
        <v>0</v>
      </c>
      <c r="BG85" s="31">
        <f t="shared" ca="1" si="70"/>
        <v>0</v>
      </c>
      <c r="BH85" s="31">
        <f t="shared" ca="1" si="70"/>
        <v>0</v>
      </c>
      <c r="BI85" s="31">
        <f t="shared" ca="1" si="70"/>
        <v>0</v>
      </c>
      <c r="BJ85" s="31">
        <f t="shared" ca="1" si="70"/>
        <v>0</v>
      </c>
      <c r="BK85" s="31">
        <f t="shared" ca="1" si="70"/>
        <v>0</v>
      </c>
      <c r="BL85" s="31">
        <f t="shared" ca="1" si="70"/>
        <v>0</v>
      </c>
      <c r="BM85" s="31">
        <f t="shared" ca="1" si="70"/>
        <v>0</v>
      </c>
      <c r="BN85" s="31">
        <f t="shared" ca="1" si="70"/>
        <v>0</v>
      </c>
      <c r="BO85" s="31">
        <f t="shared" ca="1" si="70"/>
        <v>0</v>
      </c>
      <c r="BP85" s="31">
        <f t="shared" ca="1" si="70"/>
        <v>0</v>
      </c>
      <c r="BQ85" s="31">
        <f t="shared" ca="1" si="70"/>
        <v>0</v>
      </c>
      <c r="BR85" s="31">
        <f t="shared" ca="1" si="70"/>
        <v>0</v>
      </c>
      <c r="BS85" s="31">
        <f t="shared" ca="1" si="70"/>
        <v>0</v>
      </c>
      <c r="BT85" s="31">
        <f t="shared" ca="1" si="70"/>
        <v>0</v>
      </c>
      <c r="BU85" s="31">
        <f t="shared" ca="1" si="70"/>
        <v>0</v>
      </c>
      <c r="BV85" s="31">
        <f t="shared" ca="1" si="70"/>
        <v>0</v>
      </c>
      <c r="BW85" s="31">
        <f t="shared" ca="1" si="70"/>
        <v>0</v>
      </c>
      <c r="BX85" s="31">
        <f t="shared" ca="1" si="70"/>
        <v>0</v>
      </c>
      <c r="BY85" s="31">
        <f t="shared" ca="1" si="70"/>
        <v>0</v>
      </c>
      <c r="BZ85" s="31">
        <f t="shared" ca="1" si="70"/>
        <v>0</v>
      </c>
      <c r="CA85" s="31">
        <f t="shared" ca="1" si="70"/>
        <v>0</v>
      </c>
      <c r="CB85" s="31">
        <f t="shared" ca="1" si="70"/>
        <v>0</v>
      </c>
      <c r="CC85" s="31">
        <f t="shared" ca="1" si="70"/>
        <v>0</v>
      </c>
      <c r="CD85" s="31">
        <f t="shared" ca="1" si="70"/>
        <v>0</v>
      </c>
      <c r="CE85" s="31">
        <f t="shared" ca="1" si="70"/>
        <v>0</v>
      </c>
      <c r="CF85" s="31">
        <f t="shared" ref="CF85:EQ85" ca="1" si="71">CF77+CF83+CF80</f>
        <v>0</v>
      </c>
      <c r="CG85" s="31">
        <f t="shared" ca="1" si="71"/>
        <v>0</v>
      </c>
      <c r="CH85" s="31">
        <f t="shared" ca="1" si="71"/>
        <v>0</v>
      </c>
      <c r="CI85" s="31">
        <f t="shared" ca="1" si="71"/>
        <v>0</v>
      </c>
      <c r="CJ85" s="31">
        <f t="shared" ca="1" si="71"/>
        <v>0</v>
      </c>
      <c r="CK85" s="31">
        <f t="shared" ca="1" si="71"/>
        <v>0</v>
      </c>
      <c r="CL85" s="31">
        <f t="shared" ca="1" si="71"/>
        <v>0</v>
      </c>
      <c r="CM85" s="31">
        <f t="shared" ca="1" si="71"/>
        <v>0</v>
      </c>
      <c r="CN85" s="31">
        <f t="shared" ca="1" si="71"/>
        <v>0</v>
      </c>
    </row>
    <row r="86" spans="2:93" x14ac:dyDescent="0.25">
      <c r="J86" s="3"/>
      <c r="K86" s="3"/>
      <c r="L86" s="3"/>
      <c r="M86" s="3"/>
      <c r="N86" s="3"/>
      <c r="O86" s="3"/>
      <c r="P86" s="3"/>
      <c r="Q86" s="3"/>
    </row>
    <row r="87" spans="2:93" x14ac:dyDescent="0.25">
      <c r="B87" s="70" t="s">
        <v>78</v>
      </c>
      <c r="C87" s="19"/>
      <c r="D87" s="19"/>
      <c r="E87" s="19"/>
      <c r="F87" s="19"/>
      <c r="G87" s="19"/>
      <c r="H87" s="19"/>
      <c r="I87" s="19"/>
      <c r="J87" s="20"/>
      <c r="K87" s="20"/>
      <c r="L87" s="20"/>
      <c r="M87" s="20"/>
      <c r="N87" s="20"/>
      <c r="O87" s="20"/>
      <c r="P87" s="71"/>
      <c r="Q87" s="72"/>
      <c r="R87" s="46"/>
      <c r="S87" s="73"/>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74"/>
    </row>
    <row r="88" spans="2:93" x14ac:dyDescent="0.25">
      <c r="B88" s="7" t="s">
        <v>79</v>
      </c>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2:93" x14ac:dyDescent="0.25">
      <c r="B89" s="75" t="s">
        <v>80</v>
      </c>
      <c r="I89" s="10" t="s">
        <v>81</v>
      </c>
      <c r="J89" s="76">
        <f t="shared" ref="J89:P89" ca="1" si="72">SUMIF($3:$3, J$2, INDIRECT(ROW() &amp; ":" &amp; ROW()))</f>
        <v>0</v>
      </c>
      <c r="K89" s="76">
        <f t="shared" ca="1" si="72"/>
        <v>0</v>
      </c>
      <c r="L89" s="76">
        <f t="shared" ca="1" si="72"/>
        <v>0</v>
      </c>
      <c r="M89" s="76">
        <f t="shared" ca="1" si="72"/>
        <v>0</v>
      </c>
      <c r="N89" s="76">
        <f t="shared" ca="1" si="72"/>
        <v>0</v>
      </c>
      <c r="O89" s="76">
        <f t="shared" ca="1" si="72"/>
        <v>0</v>
      </c>
      <c r="P89" s="76">
        <f t="shared" ca="1" si="72"/>
        <v>0</v>
      </c>
      <c r="Q89" s="77"/>
      <c r="R89" s="77"/>
      <c r="S89" s="77"/>
      <c r="T89" s="78">
        <f ca="1">SUM(T88:OFFSET(T89,-1,0))</f>
        <v>0</v>
      </c>
      <c r="U89" s="78">
        <f ca="1">SUM(U88:OFFSET(U89,-1,0))</f>
        <v>0</v>
      </c>
      <c r="V89" s="78">
        <f ca="1">SUM(V88:OFFSET(V89,-1,0))</f>
        <v>0</v>
      </c>
      <c r="W89" s="78">
        <f ca="1">SUM(W88:OFFSET(W89,-1,0))</f>
        <v>0</v>
      </c>
      <c r="X89" s="78">
        <f ca="1">SUM(X88:OFFSET(X89,-1,0))</f>
        <v>0</v>
      </c>
      <c r="Y89" s="78">
        <f ca="1">SUM(Y88:OFFSET(Y89,-1,0))</f>
        <v>0</v>
      </c>
      <c r="Z89" s="78">
        <f ca="1">SUM(Z88:OFFSET(Z89,-1,0))</f>
        <v>0</v>
      </c>
      <c r="AA89" s="78">
        <f ca="1">SUM(AA88:OFFSET(AA89,-1,0))</f>
        <v>0</v>
      </c>
      <c r="AB89" s="78">
        <f ca="1">SUM(AB88:OFFSET(AB89,-1,0))</f>
        <v>0</v>
      </c>
      <c r="AC89" s="78">
        <f ca="1">SUM(AC88:OFFSET(AC89,-1,0))</f>
        <v>0</v>
      </c>
      <c r="AD89" s="78">
        <f ca="1">SUM(AD88:OFFSET(AD89,-1,0))</f>
        <v>0</v>
      </c>
      <c r="AE89" s="78">
        <f ca="1">SUM(AE88:OFFSET(AE89,-1,0))</f>
        <v>0</v>
      </c>
      <c r="AF89" s="78">
        <f ca="1">SUM(AF88:OFFSET(AF89,-1,0))</f>
        <v>0</v>
      </c>
      <c r="AG89" s="78">
        <f ca="1">SUM(AG88:OFFSET(AG89,-1,0))</f>
        <v>0</v>
      </c>
      <c r="AH89" s="78">
        <f ca="1">SUM(AH88:OFFSET(AH89,-1,0))</f>
        <v>0</v>
      </c>
      <c r="AI89" s="78">
        <f ca="1">SUM(AI88:OFFSET(AI89,-1,0))</f>
        <v>0</v>
      </c>
      <c r="AJ89" s="78">
        <f ca="1">SUM(AJ88:OFFSET(AJ89,-1,0))</f>
        <v>0</v>
      </c>
      <c r="AK89" s="78">
        <f ca="1">SUM(AK88:OFFSET(AK89,-1,0))</f>
        <v>0</v>
      </c>
      <c r="AL89" s="78">
        <f ca="1">SUM(AL88:OFFSET(AL89,-1,0))</f>
        <v>0</v>
      </c>
      <c r="AM89" s="78">
        <f ca="1">SUM(AM88:OFFSET(AM89,-1,0))</f>
        <v>0</v>
      </c>
      <c r="AN89" s="78">
        <f ca="1">SUM(AN88:OFFSET(AN89,-1,0))</f>
        <v>0</v>
      </c>
      <c r="AO89" s="78">
        <f ca="1">SUM(AO88:OFFSET(AO89,-1,0))</f>
        <v>0</v>
      </c>
      <c r="AP89" s="78">
        <f ca="1">SUM(AP88:OFFSET(AP89,-1,0))</f>
        <v>0</v>
      </c>
      <c r="AQ89" s="78">
        <f ca="1">SUM(AQ88:OFFSET(AQ89,-1,0))</f>
        <v>0</v>
      </c>
      <c r="AR89" s="78">
        <f ca="1">SUM(AR88:OFFSET(AR89,-1,0))</f>
        <v>0</v>
      </c>
      <c r="AS89" s="78">
        <f ca="1">SUM(AS88:OFFSET(AS89,-1,0))</f>
        <v>0</v>
      </c>
      <c r="AT89" s="78">
        <f ca="1">SUM(AT88:OFFSET(AT89,-1,0))</f>
        <v>0</v>
      </c>
      <c r="AU89" s="78">
        <f ca="1">SUM(AU88:OFFSET(AU89,-1,0))</f>
        <v>0</v>
      </c>
      <c r="AV89" s="78">
        <f ca="1">SUM(AV88:OFFSET(AV89,-1,0))</f>
        <v>0</v>
      </c>
      <c r="AW89" s="78">
        <f ca="1">SUM(AW88:OFFSET(AW89,-1,0))</f>
        <v>0</v>
      </c>
      <c r="AX89" s="78">
        <f ca="1">SUM(AX88:OFFSET(AX89,-1,0))</f>
        <v>0</v>
      </c>
      <c r="AY89" s="78">
        <f ca="1">SUM(AY88:OFFSET(AY89,-1,0))</f>
        <v>0</v>
      </c>
      <c r="AZ89" s="78">
        <f ca="1">SUM(AZ88:OFFSET(AZ89,-1,0))</f>
        <v>0</v>
      </c>
      <c r="BA89" s="78">
        <f ca="1">SUM(BA88:OFFSET(BA89,-1,0))</f>
        <v>0</v>
      </c>
      <c r="BB89" s="78">
        <f ca="1">SUM(BB88:OFFSET(BB89,-1,0))</f>
        <v>0</v>
      </c>
      <c r="BC89" s="78">
        <f ca="1">SUM(BC88:OFFSET(BC89,-1,0))</f>
        <v>0</v>
      </c>
      <c r="BD89" s="78">
        <f ca="1">SUM(BD88:OFFSET(BD89,-1,0))</f>
        <v>0</v>
      </c>
      <c r="BE89" s="78">
        <f ca="1">SUM(BE88:OFFSET(BE89,-1,0))</f>
        <v>0</v>
      </c>
      <c r="BF89" s="78">
        <f ca="1">SUM(BF88:OFFSET(BF89,-1,0))</f>
        <v>0</v>
      </c>
      <c r="BG89" s="78">
        <f ca="1">SUM(BG88:OFFSET(BG89,-1,0))</f>
        <v>0</v>
      </c>
      <c r="BH89" s="78">
        <f ca="1">SUM(BH88:OFFSET(BH89,-1,0))</f>
        <v>0</v>
      </c>
      <c r="BI89" s="78">
        <f ca="1">SUM(BI88:OFFSET(BI89,-1,0))</f>
        <v>0</v>
      </c>
      <c r="BJ89" s="78">
        <f ca="1">SUM(BJ88:OFFSET(BJ89,-1,0))</f>
        <v>0</v>
      </c>
      <c r="BK89" s="78">
        <f ca="1">SUM(BK88:OFFSET(BK89,-1,0))</f>
        <v>0</v>
      </c>
      <c r="BL89" s="78">
        <f ca="1">SUM(BL88:OFFSET(BL89,-1,0))</f>
        <v>0</v>
      </c>
      <c r="BM89" s="78">
        <f ca="1">SUM(BM88:OFFSET(BM89,-1,0))</f>
        <v>0</v>
      </c>
      <c r="BN89" s="78">
        <f ca="1">SUM(BN88:OFFSET(BN89,-1,0))</f>
        <v>0</v>
      </c>
      <c r="BO89" s="78">
        <f ca="1">SUM(BO88:OFFSET(BO89,-1,0))</f>
        <v>0</v>
      </c>
      <c r="BP89" s="78">
        <f ca="1">SUM(BP88:OFFSET(BP89,-1,0))</f>
        <v>0</v>
      </c>
      <c r="BQ89" s="78">
        <f ca="1">SUM(BQ88:OFFSET(BQ89,-1,0))</f>
        <v>0</v>
      </c>
      <c r="BR89" s="78">
        <f ca="1">SUM(BR88:OFFSET(BR89,-1,0))</f>
        <v>0</v>
      </c>
      <c r="BS89" s="78">
        <f ca="1">SUM(BS88:OFFSET(BS89,-1,0))</f>
        <v>0</v>
      </c>
      <c r="BT89" s="78">
        <f ca="1">SUM(BT88:OFFSET(BT89,-1,0))</f>
        <v>0</v>
      </c>
      <c r="BU89" s="78">
        <f ca="1">SUM(BU88:OFFSET(BU89,-1,0))</f>
        <v>0</v>
      </c>
      <c r="BV89" s="78">
        <f ca="1">SUM(BV88:OFFSET(BV89,-1,0))</f>
        <v>0</v>
      </c>
      <c r="BW89" s="78">
        <f ca="1">SUM(BW88:OFFSET(BW89,-1,0))</f>
        <v>0</v>
      </c>
      <c r="BX89" s="78">
        <f ca="1">SUM(BX88:OFFSET(BX89,-1,0))</f>
        <v>0</v>
      </c>
      <c r="BY89" s="78">
        <f ca="1">SUM(BY88:OFFSET(BY89,-1,0))</f>
        <v>0</v>
      </c>
      <c r="BZ89" s="78">
        <f ca="1">SUM(BZ88:OFFSET(BZ89,-1,0))</f>
        <v>0</v>
      </c>
      <c r="CA89" s="78">
        <f ca="1">SUM(CA88:OFFSET(CA89,-1,0))</f>
        <v>0</v>
      </c>
      <c r="CB89" s="78">
        <f ca="1">SUM(CB88:OFFSET(CB89,-1,0))</f>
        <v>0</v>
      </c>
      <c r="CC89" s="78">
        <f ca="1">SUM(CC88:OFFSET(CC89,-1,0))</f>
        <v>0</v>
      </c>
      <c r="CD89" s="78">
        <f ca="1">SUM(CD88:OFFSET(CD89,-1,0))</f>
        <v>0</v>
      </c>
      <c r="CE89" s="78">
        <f ca="1">SUM(CE88:OFFSET(CE89,-1,0))</f>
        <v>0</v>
      </c>
      <c r="CF89" s="78">
        <f ca="1">SUM(CF88:OFFSET(CF89,-1,0))</f>
        <v>0</v>
      </c>
      <c r="CG89" s="78">
        <f ca="1">SUM(CG88:OFFSET(CG89,-1,0))</f>
        <v>0</v>
      </c>
      <c r="CH89" s="78">
        <f ca="1">SUM(CH88:OFFSET(CH89,-1,0))</f>
        <v>0</v>
      </c>
      <c r="CI89" s="78">
        <f ca="1">SUM(CI88:OFFSET(CI89,-1,0))</f>
        <v>0</v>
      </c>
      <c r="CJ89" s="78">
        <f ca="1">SUM(CJ88:OFFSET(CJ89,-1,0))</f>
        <v>0</v>
      </c>
      <c r="CK89" s="78">
        <f ca="1">SUM(CK88:OFFSET(CK89,-1,0))</f>
        <v>0</v>
      </c>
      <c r="CL89" s="78">
        <f ca="1">SUM(CL88:OFFSET(CL89,-1,0))</f>
        <v>0</v>
      </c>
      <c r="CM89" s="78">
        <f ca="1">SUM(CM88:OFFSET(CM89,-1,0))</f>
        <v>0</v>
      </c>
      <c r="CN89" s="78">
        <f ca="1">SUM(CN88:OFFSET(CN89,-1,0))</f>
        <v>0</v>
      </c>
    </row>
  </sheetData>
  <dataConsolidate/>
  <conditionalFormatting sqref="J1:CN1">
    <cfRule type="cellIs" dxfId="13" priority="4" stopIfTrue="1" operator="notEqual">
      <formula>0.6545646468</formula>
    </cfRule>
  </conditionalFormatting>
  <conditionalFormatting sqref="B2">
    <cfRule type="cellIs" dxfId="12" priority="5" stopIfTrue="1" operator="notEqual">
      <formula>0.6545646468</formula>
    </cfRule>
  </conditionalFormatting>
  <conditionalFormatting sqref="J47:S47 U47:CN47">
    <cfRule type="cellIs" dxfId="11" priority="2" operator="lessThan">
      <formula>0</formula>
    </cfRule>
  </conditionalFormatting>
  <conditionalFormatting sqref="J47:S47 U47:CN47">
    <cfRule type="expression" dxfId="10" priority="1">
      <formula>ISNUMBER(SEARCH("Calcs.", _xlfn.FORMULATEXT(J47)))</formula>
    </cfRule>
  </conditionalFormatting>
  <conditionalFormatting sqref="J47:S47 U47:CN47">
    <cfRule type="expression" dxfId="9" priority="3">
      <formula>ISNUMBER(SEARCH("Assumption", _xlfn.FORMULATEXT(J47)))</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65BA1-7526-4DC0-BCF5-24F5C4091B21}">
  <sheetPr codeName="Codes1">
    <tabColor theme="4"/>
  </sheetPr>
  <dimension ref="B1:CN10"/>
  <sheetViews>
    <sheetView showGridLines="0" zoomScale="76" zoomScaleNormal="76" workbookViewId="0">
      <pane xSplit="9" ySplit="10" topLeftCell="J11" activePane="bottomRight" state="frozen"/>
      <selection activeCell="B46" sqref="B46"/>
      <selection pane="topRight" activeCell="B46" sqref="B46"/>
      <selection pane="bottomLeft" activeCell="B46" sqref="B46"/>
      <selection pane="bottomRight" activeCell="B46" sqref="B46"/>
    </sheetView>
  </sheetViews>
  <sheetFormatPr defaultRowHeight="15" outlineLevelRow="1" outlineLevelCol="1" x14ac:dyDescent="0.25"/>
  <cols>
    <col min="1" max="1" width="5.85546875" customWidth="1"/>
    <col min="2" max="2" width="37.140625" bestFit="1" customWidth="1"/>
    <col min="3" max="3" width="17.85546875" customWidth="1" outlineLevel="1"/>
    <col min="4" max="4" width="25.140625" customWidth="1" outlineLevel="1"/>
    <col min="5" max="5" width="23.85546875" customWidth="1" outlineLevel="1"/>
    <col min="6" max="9" width="15.5703125" customWidth="1"/>
    <col min="10" max="11" width="17.140625" customWidth="1"/>
    <col min="12" max="12" width="18.42578125" bestFit="1" customWidth="1"/>
    <col min="13" max="16" width="17.5703125" customWidth="1"/>
    <col min="17" max="19" width="2" customWidth="1"/>
    <col min="20" max="20" width="13" customWidth="1" outlineLevel="1"/>
    <col min="21" max="92" width="13" bestFit="1" customWidth="1"/>
    <col min="93" max="93" width="1.42578125" customWidth="1"/>
  </cols>
  <sheetData>
    <row r="1" spans="2:92" x14ac:dyDescent="0.25">
      <c r="C1" s="38"/>
      <c r="D1" s="79"/>
      <c r="E1" s="79"/>
      <c r="F1" s="79"/>
      <c r="G1" s="79"/>
      <c r="H1" s="79"/>
      <c r="I1" s="79"/>
      <c r="J1" s="80" t="str">
        <f>+Financials!J1</f>
        <v>2024A</v>
      </c>
      <c r="K1" s="81" t="str">
        <f>+Financials!K1</f>
        <v>2025P</v>
      </c>
      <c r="L1" s="81" t="str">
        <f>+Financials!L1</f>
        <v>2026P</v>
      </c>
      <c r="M1" s="81" t="str">
        <f>+Financials!M1</f>
        <v>2027P</v>
      </c>
      <c r="N1" s="81" t="str">
        <f>+Financials!N1</f>
        <v>2028P</v>
      </c>
      <c r="O1" s="81" t="str">
        <f>+Financials!O1</f>
        <v>2029P</v>
      </c>
      <c r="P1" s="81" t="str">
        <f>+Financials!P1</f>
        <v>2030P</v>
      </c>
      <c r="T1" s="82" t="str">
        <f>+Financials!T1</f>
        <v>Dec-24A</v>
      </c>
      <c r="U1" s="82" t="str">
        <f>+Financials!U1</f>
        <v>Jan-25P</v>
      </c>
      <c r="V1" s="82" t="str">
        <f>+Financials!V1</f>
        <v>Feb-25P</v>
      </c>
      <c r="W1" s="82" t="str">
        <f>+Financials!W1</f>
        <v>Mar-25P</v>
      </c>
      <c r="X1" s="82" t="str">
        <f>+Financials!X1</f>
        <v>Apr-25P</v>
      </c>
      <c r="Y1" s="82" t="str">
        <f>+Financials!Y1</f>
        <v>May-25P</v>
      </c>
      <c r="Z1" s="82" t="str">
        <f>+Financials!Z1</f>
        <v>Jun-25P</v>
      </c>
      <c r="AA1" s="82" t="str">
        <f>+Financials!AA1</f>
        <v>Jul-25P</v>
      </c>
      <c r="AB1" s="82" t="str">
        <f>+Financials!AB1</f>
        <v>Aug-25P</v>
      </c>
      <c r="AC1" s="82" t="str">
        <f>+Financials!AC1</f>
        <v>Sep-25P</v>
      </c>
      <c r="AD1" s="82" t="str">
        <f>+Financials!AD1</f>
        <v>Oct-25P</v>
      </c>
      <c r="AE1" s="82" t="str">
        <f>+Financials!AE1</f>
        <v>Nov-25P</v>
      </c>
      <c r="AF1" s="82" t="str">
        <f>+Financials!AF1</f>
        <v>Dec-25P</v>
      </c>
      <c r="AG1" s="82" t="str">
        <f>+Financials!AG1</f>
        <v>Jan-26P</v>
      </c>
      <c r="AH1" s="82" t="str">
        <f>+Financials!AH1</f>
        <v>Feb-26P</v>
      </c>
      <c r="AI1" s="82" t="str">
        <f>+Financials!AI1</f>
        <v>Mar-26P</v>
      </c>
      <c r="AJ1" s="82" t="str">
        <f>+Financials!AJ1</f>
        <v>Apr-26P</v>
      </c>
      <c r="AK1" s="82" t="str">
        <f>+Financials!AK1</f>
        <v>May-26P</v>
      </c>
      <c r="AL1" s="82" t="str">
        <f>+Financials!AL1</f>
        <v>Jun-26P</v>
      </c>
      <c r="AM1" s="82" t="str">
        <f>+Financials!AM1</f>
        <v>Jul-26P</v>
      </c>
      <c r="AN1" s="82" t="str">
        <f>+Financials!AN1</f>
        <v>Aug-26P</v>
      </c>
      <c r="AO1" s="82" t="str">
        <f>+Financials!AO1</f>
        <v>Sep-26P</v>
      </c>
      <c r="AP1" s="82" t="str">
        <f>+Financials!AP1</f>
        <v>Oct-26P</v>
      </c>
      <c r="AQ1" s="82" t="str">
        <f>+Financials!AQ1</f>
        <v>Nov-26P</v>
      </c>
      <c r="AR1" s="82" t="str">
        <f>+Financials!AR1</f>
        <v>Dec-26P</v>
      </c>
      <c r="AS1" s="82" t="str">
        <f>+Financials!AS1</f>
        <v>Jan-27P</v>
      </c>
      <c r="AT1" s="82" t="str">
        <f>+Financials!AT1</f>
        <v>Feb-27P</v>
      </c>
      <c r="AU1" s="82" t="str">
        <f>+Financials!AU1</f>
        <v>Mar-27P</v>
      </c>
      <c r="AV1" s="82" t="str">
        <f>+Financials!AV1</f>
        <v>Apr-27P</v>
      </c>
      <c r="AW1" s="82" t="str">
        <f>+Financials!AW1</f>
        <v>May-27P</v>
      </c>
      <c r="AX1" s="82" t="str">
        <f>+Financials!AX1</f>
        <v>Jun-27P</v>
      </c>
      <c r="AY1" s="82" t="str">
        <f>+Financials!AY1</f>
        <v>Jul-27P</v>
      </c>
      <c r="AZ1" s="82" t="str">
        <f>+Financials!AZ1</f>
        <v>Aug-27P</v>
      </c>
      <c r="BA1" s="82" t="str">
        <f>+Financials!BA1</f>
        <v>Sep-27P</v>
      </c>
      <c r="BB1" s="82" t="str">
        <f>+Financials!BB1</f>
        <v>Oct-27P</v>
      </c>
      <c r="BC1" s="82" t="str">
        <f>+Financials!BC1</f>
        <v>Nov-27P</v>
      </c>
      <c r="BD1" s="82" t="str">
        <f>+Financials!BD1</f>
        <v>Dec-27P</v>
      </c>
      <c r="BE1" s="82" t="str">
        <f>+Financials!BE1</f>
        <v>Jan-28P</v>
      </c>
      <c r="BF1" s="82" t="str">
        <f>+Financials!BF1</f>
        <v>Feb-28P</v>
      </c>
      <c r="BG1" s="82" t="str">
        <f>+Financials!BG1</f>
        <v>Mar-28P</v>
      </c>
      <c r="BH1" s="82" t="str">
        <f>+Financials!BH1</f>
        <v>Apr-28P</v>
      </c>
      <c r="BI1" s="82" t="str">
        <f>+Financials!BI1</f>
        <v>May-28P</v>
      </c>
      <c r="BJ1" s="82" t="str">
        <f>+Financials!BJ1</f>
        <v>Jun-28P</v>
      </c>
      <c r="BK1" s="82" t="str">
        <f>+Financials!BK1</f>
        <v>Jul-28P</v>
      </c>
      <c r="BL1" s="82" t="str">
        <f>+Financials!BL1</f>
        <v>Aug-28P</v>
      </c>
      <c r="BM1" s="82" t="str">
        <f>+Financials!BM1</f>
        <v>Sep-28P</v>
      </c>
      <c r="BN1" s="82" t="str">
        <f>+Financials!BN1</f>
        <v>Oct-28P</v>
      </c>
      <c r="BO1" s="82" t="str">
        <f>+Financials!BO1</f>
        <v>Nov-28P</v>
      </c>
      <c r="BP1" s="82" t="str">
        <f>+Financials!BP1</f>
        <v>Dec-28P</v>
      </c>
      <c r="BQ1" s="82" t="str">
        <f>+Financials!BQ1</f>
        <v>Jan-29P</v>
      </c>
      <c r="BR1" s="82" t="str">
        <f>+Financials!BR1</f>
        <v>Feb-29P</v>
      </c>
      <c r="BS1" s="82" t="str">
        <f>+Financials!BS1</f>
        <v>Mar-29P</v>
      </c>
      <c r="BT1" s="82" t="str">
        <f>+Financials!BT1</f>
        <v>Apr-29P</v>
      </c>
      <c r="BU1" s="82" t="str">
        <f>+Financials!BU1</f>
        <v>May-29P</v>
      </c>
      <c r="BV1" s="82" t="str">
        <f>+Financials!BV1</f>
        <v>Jun-29P</v>
      </c>
      <c r="BW1" s="82" t="str">
        <f>+Financials!BW1</f>
        <v>Jul-29P</v>
      </c>
      <c r="BX1" s="82" t="str">
        <f>+Financials!BX1</f>
        <v>Aug-29P</v>
      </c>
      <c r="BY1" s="82" t="str">
        <f>+Financials!BY1</f>
        <v>Sep-29P</v>
      </c>
      <c r="BZ1" s="82" t="str">
        <f>+Financials!BZ1</f>
        <v>Oct-29P</v>
      </c>
      <c r="CA1" s="82" t="str">
        <f>+Financials!CA1</f>
        <v>Nov-29P</v>
      </c>
      <c r="CB1" s="82" t="str">
        <f>+Financials!CB1</f>
        <v>Dec-29P</v>
      </c>
      <c r="CC1" s="82" t="str">
        <f>+Financials!CC1</f>
        <v>Jan-30P</v>
      </c>
      <c r="CD1" s="82" t="str">
        <f>+Financials!CD1</f>
        <v>Feb-30P</v>
      </c>
      <c r="CE1" s="82" t="str">
        <f>+Financials!CE1</f>
        <v>Mar-30P</v>
      </c>
      <c r="CF1" s="82" t="str">
        <f>+Financials!CF1</f>
        <v>Apr-30P</v>
      </c>
      <c r="CG1" s="82" t="str">
        <f>+Financials!CG1</f>
        <v>May-30P</v>
      </c>
      <c r="CH1" s="82" t="str">
        <f>+Financials!CH1</f>
        <v>Jun-30P</v>
      </c>
      <c r="CI1" s="82" t="str">
        <f>+Financials!CI1</f>
        <v>Jul-30P</v>
      </c>
      <c r="CJ1" s="82" t="str">
        <f>+Financials!CJ1</f>
        <v>Aug-30P</v>
      </c>
      <c r="CK1" s="82" t="str">
        <f>+Financials!CK1</f>
        <v>Sep-30P</v>
      </c>
      <c r="CL1" s="82" t="str">
        <f>+Financials!CL1</f>
        <v>Oct-30P</v>
      </c>
      <c r="CM1" s="82" t="str">
        <f>+Financials!CM1</f>
        <v>Nov-30P</v>
      </c>
      <c r="CN1" s="82" t="str">
        <f>+Financials!CN1</f>
        <v>Dec-30P</v>
      </c>
    </row>
    <row r="2" spans="2:92" ht="12.95" customHeight="1" outlineLevel="1" x14ac:dyDescent="0.25">
      <c r="B2" s="10"/>
      <c r="J2">
        <f>+Financials!J2</f>
        <v>2024</v>
      </c>
      <c r="K2">
        <f>+Financials!K2</f>
        <v>2025</v>
      </c>
      <c r="L2">
        <f>+Financials!L2</f>
        <v>2026</v>
      </c>
      <c r="M2">
        <f>+Financials!M2</f>
        <v>2027</v>
      </c>
      <c r="N2">
        <f>+Financials!N2</f>
        <v>2028</v>
      </c>
      <c r="O2">
        <f>+Financials!O2</f>
        <v>2029</v>
      </c>
      <c r="P2">
        <f>+Financials!P2</f>
        <v>2030</v>
      </c>
      <c r="T2" s="6">
        <f>+Financials!T2</f>
        <v>45657</v>
      </c>
      <c r="U2" s="6">
        <f>+Financials!U2</f>
        <v>45658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2:92" outlineLevel="1" x14ac:dyDescent="0.25">
      <c r="B3" s="83" t="str">
        <f>+Financials!B3</f>
        <v>(year)</v>
      </c>
      <c r="J3">
        <f>+Financials!J3</f>
        <v>0</v>
      </c>
      <c r="K3">
        <f>+Financials!K3</f>
        <v>1</v>
      </c>
      <c r="L3">
        <f>+Financials!L3</f>
        <v>2</v>
      </c>
      <c r="M3">
        <f>+Financials!M3</f>
        <v>3</v>
      </c>
      <c r="N3">
        <f>+Financials!N3</f>
        <v>4</v>
      </c>
      <c r="O3">
        <f>+Financials!O3</f>
        <v>5</v>
      </c>
      <c r="P3">
        <f>+Financials!P3</f>
        <v>6</v>
      </c>
      <c r="T3" s="84">
        <f>+Financials!T3</f>
        <v>2024</v>
      </c>
      <c r="U3" s="84">
        <f>+Financials!U3</f>
        <v>2025</v>
      </c>
      <c r="V3" s="84">
        <f>+Financials!V3</f>
        <v>2025</v>
      </c>
      <c r="W3" s="84">
        <f>+Financials!W3</f>
        <v>2025</v>
      </c>
      <c r="X3" s="84">
        <f>+Financials!X3</f>
        <v>2025</v>
      </c>
      <c r="Y3" s="84">
        <f>+Financials!Y3</f>
        <v>2025</v>
      </c>
      <c r="Z3" s="84">
        <f>+Financials!Z3</f>
        <v>2025</v>
      </c>
      <c r="AA3" s="84">
        <f>+Financials!AA3</f>
        <v>2025</v>
      </c>
      <c r="AB3" s="84">
        <f>+Financials!AB3</f>
        <v>2025</v>
      </c>
      <c r="AC3" s="84">
        <f>+Financials!AC3</f>
        <v>2025</v>
      </c>
      <c r="AD3" s="84">
        <f>+Financials!AD3</f>
        <v>2025</v>
      </c>
      <c r="AE3" s="84">
        <f>+Financials!AE3</f>
        <v>2025</v>
      </c>
      <c r="AF3" s="84">
        <f>+Financials!AF3</f>
        <v>2025</v>
      </c>
      <c r="AG3" s="84">
        <f>+Financials!AG3</f>
        <v>2026</v>
      </c>
      <c r="AH3" s="84">
        <f>+Financials!AH3</f>
        <v>2026</v>
      </c>
      <c r="AI3" s="84">
        <f>+Financials!AI3</f>
        <v>2026</v>
      </c>
      <c r="AJ3" s="84">
        <f>+Financials!AJ3</f>
        <v>2026</v>
      </c>
      <c r="AK3" s="84">
        <f>+Financials!AK3</f>
        <v>2026</v>
      </c>
      <c r="AL3" s="84">
        <f>+Financials!AL3</f>
        <v>2026</v>
      </c>
      <c r="AM3" s="84">
        <f>+Financials!AM3</f>
        <v>2026</v>
      </c>
      <c r="AN3" s="84">
        <f>+Financials!AN3</f>
        <v>2026</v>
      </c>
      <c r="AO3" s="84">
        <f>+Financials!AO3</f>
        <v>2026</v>
      </c>
      <c r="AP3" s="84">
        <f>+Financials!AP3</f>
        <v>2026</v>
      </c>
      <c r="AQ3" s="84">
        <f>+Financials!AQ3</f>
        <v>2026</v>
      </c>
      <c r="AR3" s="84">
        <f>+Financials!AR3</f>
        <v>2026</v>
      </c>
      <c r="AS3" s="84">
        <f>+Financials!AS3</f>
        <v>2027</v>
      </c>
      <c r="AT3" s="84">
        <f>+Financials!AT3</f>
        <v>2027</v>
      </c>
      <c r="AU3" s="84">
        <f>+Financials!AU3</f>
        <v>2027</v>
      </c>
      <c r="AV3" s="84">
        <f>+Financials!AV3</f>
        <v>2027</v>
      </c>
      <c r="AW3" s="84">
        <f>+Financials!AW3</f>
        <v>2027</v>
      </c>
      <c r="AX3" s="84">
        <f>+Financials!AX3</f>
        <v>2027</v>
      </c>
      <c r="AY3" s="84">
        <f>+Financials!AY3</f>
        <v>2027</v>
      </c>
      <c r="AZ3" s="84">
        <f>+Financials!AZ3</f>
        <v>2027</v>
      </c>
      <c r="BA3" s="84">
        <f>+Financials!BA3</f>
        <v>2027</v>
      </c>
      <c r="BB3" s="84">
        <f>+Financials!BB3</f>
        <v>2027</v>
      </c>
      <c r="BC3" s="84">
        <f>+Financials!BC3</f>
        <v>2027</v>
      </c>
      <c r="BD3" s="84">
        <f>+Financials!BD3</f>
        <v>2027</v>
      </c>
      <c r="BE3" s="84">
        <f>+Financials!BE3</f>
        <v>2028</v>
      </c>
      <c r="BF3" s="84">
        <f>+Financials!BF3</f>
        <v>2028</v>
      </c>
      <c r="BG3" s="84">
        <f>+Financials!BG3</f>
        <v>2028</v>
      </c>
      <c r="BH3" s="84">
        <f>+Financials!BH3</f>
        <v>2028</v>
      </c>
      <c r="BI3" s="84">
        <f>+Financials!BI3</f>
        <v>2028</v>
      </c>
      <c r="BJ3" s="84">
        <f>+Financials!BJ3</f>
        <v>2028</v>
      </c>
      <c r="BK3" s="84">
        <f>+Financials!BK3</f>
        <v>2028</v>
      </c>
      <c r="BL3" s="84">
        <f>+Financials!BL3</f>
        <v>2028</v>
      </c>
      <c r="BM3" s="84">
        <f>+Financials!BM3</f>
        <v>2028</v>
      </c>
      <c r="BN3" s="84">
        <f>+Financials!BN3</f>
        <v>2028</v>
      </c>
      <c r="BO3" s="84">
        <f>+Financials!BO3</f>
        <v>2028</v>
      </c>
      <c r="BP3" s="84">
        <f>+Financials!BP3</f>
        <v>2028</v>
      </c>
      <c r="BQ3" s="84">
        <f>+Financials!BQ3</f>
        <v>2029</v>
      </c>
      <c r="BR3" s="84">
        <f>+Financials!BR3</f>
        <v>2029</v>
      </c>
      <c r="BS3" s="84">
        <f>+Financials!BS3</f>
        <v>2029</v>
      </c>
      <c r="BT3" s="84">
        <f>+Financials!BT3</f>
        <v>2029</v>
      </c>
      <c r="BU3" s="84">
        <f>+Financials!BU3</f>
        <v>2029</v>
      </c>
      <c r="BV3" s="84">
        <f>+Financials!BV3</f>
        <v>2029</v>
      </c>
      <c r="BW3" s="84">
        <f>+Financials!BW3</f>
        <v>2029</v>
      </c>
      <c r="BX3" s="84">
        <f>+Financials!BX3</f>
        <v>2029</v>
      </c>
      <c r="BY3" s="84">
        <f>+Financials!BY3</f>
        <v>2029</v>
      </c>
      <c r="BZ3" s="84">
        <f>+Financials!BZ3</f>
        <v>2029</v>
      </c>
      <c r="CA3" s="84">
        <f>+Financials!CA3</f>
        <v>2029</v>
      </c>
      <c r="CB3" s="84">
        <f>+Financials!CB3</f>
        <v>2029</v>
      </c>
      <c r="CC3" s="84">
        <f>+Financials!CC3</f>
        <v>2030</v>
      </c>
      <c r="CD3" s="84">
        <f>+Financials!CD3</f>
        <v>2030</v>
      </c>
      <c r="CE3" s="84">
        <f>+Financials!CE3</f>
        <v>2030</v>
      </c>
      <c r="CF3" s="84">
        <f>+Financials!CF3</f>
        <v>2030</v>
      </c>
      <c r="CG3" s="84">
        <f>+Financials!CG3</f>
        <v>2030</v>
      </c>
      <c r="CH3" s="84">
        <f>+Financials!CH3</f>
        <v>2030</v>
      </c>
      <c r="CI3" s="84">
        <f>+Financials!CI3</f>
        <v>2030</v>
      </c>
      <c r="CJ3" s="84">
        <f>+Financials!CJ3</f>
        <v>2030</v>
      </c>
      <c r="CK3" s="84">
        <f>+Financials!CK3</f>
        <v>2030</v>
      </c>
      <c r="CL3" s="84">
        <f>+Financials!CL3</f>
        <v>2030</v>
      </c>
      <c r="CM3" s="84">
        <f>+Financials!CM3</f>
        <v>2030</v>
      </c>
      <c r="CN3" s="84">
        <f>+Financials!CN3</f>
        <v>2030</v>
      </c>
    </row>
    <row r="4" spans="2:92" outlineLevel="1" x14ac:dyDescent="0.25">
      <c r="B4" s="83" t="str">
        <f>+Financials!B4</f>
        <v>(year end)</v>
      </c>
      <c r="D4" s="84"/>
      <c r="E4" s="84"/>
      <c r="F4" s="84"/>
      <c r="G4" s="84"/>
      <c r="H4" s="84"/>
      <c r="I4" s="84"/>
      <c r="J4" s="84">
        <f>+Financials!J4</f>
        <v>0</v>
      </c>
      <c r="K4" s="84">
        <f>+Financials!K4</f>
        <v>0</v>
      </c>
      <c r="L4" s="84">
        <f>+Financials!L4</f>
        <v>0</v>
      </c>
      <c r="M4" s="84">
        <f>+Financials!M4</f>
        <v>0</v>
      </c>
      <c r="N4" s="84">
        <f>+Financials!N4</f>
        <v>0</v>
      </c>
      <c r="O4" s="84">
        <f>+Financials!O4</f>
        <v>0</v>
      </c>
      <c r="P4" s="84">
        <f>+Financials!P4</f>
        <v>0</v>
      </c>
      <c r="T4" s="84">
        <f>+Financials!T4</f>
        <v>2024</v>
      </c>
      <c r="U4" s="84">
        <f>+Financials!U4</f>
        <v>0</v>
      </c>
      <c r="V4" s="84">
        <f>+Financials!V4</f>
        <v>0</v>
      </c>
      <c r="W4" s="84">
        <f>+Financials!W4</f>
        <v>0</v>
      </c>
      <c r="X4" s="84">
        <f>+Financials!X4</f>
        <v>0</v>
      </c>
      <c r="Y4" s="84">
        <f>+Financials!Y4</f>
        <v>0</v>
      </c>
      <c r="Z4" s="84">
        <f>+Financials!Z4</f>
        <v>0</v>
      </c>
      <c r="AA4" s="84">
        <f>+Financials!AA4</f>
        <v>0</v>
      </c>
      <c r="AB4" s="84">
        <f>+Financials!AB4</f>
        <v>0</v>
      </c>
      <c r="AC4" s="84">
        <f>+Financials!AC4</f>
        <v>0</v>
      </c>
      <c r="AD4" s="84">
        <f>+Financials!AD4</f>
        <v>0</v>
      </c>
      <c r="AE4" s="84">
        <f>+Financials!AE4</f>
        <v>0</v>
      </c>
      <c r="AF4" s="84">
        <f>+Financials!AF4</f>
        <v>2025</v>
      </c>
      <c r="AG4" s="84">
        <f>+Financials!AG4</f>
        <v>0</v>
      </c>
      <c r="AH4" s="84">
        <f>+Financials!AH4</f>
        <v>0</v>
      </c>
      <c r="AI4" s="84">
        <f>+Financials!AI4</f>
        <v>0</v>
      </c>
      <c r="AJ4" s="84">
        <f>+Financials!AJ4</f>
        <v>0</v>
      </c>
      <c r="AK4" s="84">
        <f>+Financials!AK4</f>
        <v>0</v>
      </c>
      <c r="AL4" s="84">
        <f>+Financials!AL4</f>
        <v>0</v>
      </c>
      <c r="AM4" s="84">
        <f>+Financials!AM4</f>
        <v>0</v>
      </c>
      <c r="AN4" s="84">
        <f>+Financials!AN4</f>
        <v>0</v>
      </c>
      <c r="AO4" s="84">
        <f>+Financials!AO4</f>
        <v>0</v>
      </c>
      <c r="AP4" s="84">
        <f>+Financials!AP4</f>
        <v>0</v>
      </c>
      <c r="AQ4" s="84">
        <f>+Financials!AQ4</f>
        <v>0</v>
      </c>
      <c r="AR4" s="84">
        <f>+Financials!AR4</f>
        <v>2026</v>
      </c>
      <c r="AS4" s="84">
        <f>+Financials!AS4</f>
        <v>0</v>
      </c>
      <c r="AT4" s="84">
        <f>+Financials!AT4</f>
        <v>0</v>
      </c>
      <c r="AU4" s="84">
        <f>+Financials!AU4</f>
        <v>0</v>
      </c>
      <c r="AV4" s="84">
        <f>+Financials!AV4</f>
        <v>0</v>
      </c>
      <c r="AW4" s="84">
        <f>+Financials!AW4</f>
        <v>0</v>
      </c>
      <c r="AX4" s="84">
        <f>+Financials!AX4</f>
        <v>0</v>
      </c>
      <c r="AY4" s="84">
        <f>+Financials!AY4</f>
        <v>0</v>
      </c>
      <c r="AZ4" s="84">
        <f>+Financials!AZ4</f>
        <v>0</v>
      </c>
      <c r="BA4" s="84">
        <f>+Financials!BA4</f>
        <v>0</v>
      </c>
      <c r="BB4" s="84">
        <f>+Financials!BB4</f>
        <v>0</v>
      </c>
      <c r="BC4" s="84">
        <f>+Financials!BC4</f>
        <v>0</v>
      </c>
      <c r="BD4" s="84">
        <f>+Financials!BD4</f>
        <v>2027</v>
      </c>
      <c r="BE4" s="84">
        <f>+Financials!BE4</f>
        <v>0</v>
      </c>
      <c r="BF4" s="84">
        <f>+Financials!BF4</f>
        <v>0</v>
      </c>
      <c r="BG4" s="84">
        <f>+Financials!BG4</f>
        <v>0</v>
      </c>
      <c r="BH4" s="84">
        <f>+Financials!BH4</f>
        <v>0</v>
      </c>
      <c r="BI4" s="84">
        <f>+Financials!BI4</f>
        <v>0</v>
      </c>
      <c r="BJ4" s="84">
        <f>+Financials!BJ4</f>
        <v>0</v>
      </c>
      <c r="BK4" s="84">
        <f>+Financials!BK4</f>
        <v>0</v>
      </c>
      <c r="BL4" s="84">
        <f>+Financials!BL4</f>
        <v>0</v>
      </c>
      <c r="BM4" s="84">
        <f>+Financials!BM4</f>
        <v>0</v>
      </c>
      <c r="BN4" s="84">
        <f>+Financials!BN4</f>
        <v>0</v>
      </c>
      <c r="BO4" s="84">
        <f>+Financials!BO4</f>
        <v>0</v>
      </c>
      <c r="BP4" s="84">
        <f>+Financials!BP4</f>
        <v>2028</v>
      </c>
      <c r="BQ4" s="84">
        <f>+Financials!BQ4</f>
        <v>0</v>
      </c>
      <c r="BR4" s="84">
        <f>+Financials!BR4</f>
        <v>0</v>
      </c>
      <c r="BS4" s="84">
        <f>+Financials!BS4</f>
        <v>0</v>
      </c>
      <c r="BT4" s="84">
        <f>+Financials!BT4</f>
        <v>0</v>
      </c>
      <c r="BU4" s="84">
        <f>+Financials!BU4</f>
        <v>0</v>
      </c>
      <c r="BV4" s="84">
        <f>+Financials!BV4</f>
        <v>0</v>
      </c>
      <c r="BW4" s="84">
        <f>+Financials!BW4</f>
        <v>0</v>
      </c>
      <c r="BX4" s="84">
        <f>+Financials!BX4</f>
        <v>0</v>
      </c>
      <c r="BY4" s="84">
        <f>+Financials!BY4</f>
        <v>0</v>
      </c>
      <c r="BZ4" s="84">
        <f>+Financials!BZ4</f>
        <v>0</v>
      </c>
      <c r="CA4" s="84">
        <f>+Financials!CA4</f>
        <v>0</v>
      </c>
      <c r="CB4" s="84">
        <f>+Financials!CB4</f>
        <v>2029</v>
      </c>
      <c r="CC4" s="84">
        <f>+Financials!CC4</f>
        <v>0</v>
      </c>
      <c r="CD4" s="84">
        <f>+Financials!CD4</f>
        <v>0</v>
      </c>
      <c r="CE4" s="84">
        <f>+Financials!CE4</f>
        <v>0</v>
      </c>
      <c r="CF4" s="84">
        <f>+Financials!CF4</f>
        <v>0</v>
      </c>
      <c r="CG4" s="84">
        <f>+Financials!CG4</f>
        <v>0</v>
      </c>
      <c r="CH4" s="84">
        <f>+Financials!CH4</f>
        <v>0</v>
      </c>
      <c r="CI4" s="84">
        <f>+Financials!CI4</f>
        <v>0</v>
      </c>
      <c r="CJ4" s="84">
        <f>+Financials!CJ4</f>
        <v>0</v>
      </c>
      <c r="CK4" s="84">
        <f>+Financials!CK4</f>
        <v>0</v>
      </c>
      <c r="CL4" s="84">
        <f>+Financials!CL4</f>
        <v>0</v>
      </c>
      <c r="CM4" s="84">
        <f>+Financials!CM4</f>
        <v>0</v>
      </c>
      <c r="CN4" s="84">
        <f>+Financials!CN4</f>
        <v>2030</v>
      </c>
    </row>
    <row r="5" spans="2:92" outlineLevel="1" x14ac:dyDescent="0.25">
      <c r="B5" s="83" t="str">
        <f>+Financials!B5</f>
        <v>(Quarter name)</v>
      </c>
      <c r="D5" s="84"/>
      <c r="E5" s="84"/>
      <c r="F5" s="84"/>
      <c r="G5" s="84"/>
      <c r="H5" s="84"/>
      <c r="I5" s="84"/>
      <c r="J5" s="84">
        <f>+Financials!J5</f>
        <v>0</v>
      </c>
      <c r="K5" s="84">
        <f>+Financials!K5</f>
        <v>0</v>
      </c>
      <c r="L5" s="84">
        <f>+Financials!L5</f>
        <v>0</v>
      </c>
      <c r="M5" s="84">
        <f>+Financials!M5</f>
        <v>0</v>
      </c>
      <c r="N5" s="84">
        <f>+Financials!N5</f>
        <v>0</v>
      </c>
      <c r="O5" s="84">
        <f>+Financials!O5</f>
        <v>0</v>
      </c>
      <c r="P5" s="84">
        <f>+Financials!P5</f>
        <v>0</v>
      </c>
      <c r="T5" s="85" t="str">
        <f>+Financials!T5</f>
        <v>Q4 2024</v>
      </c>
      <c r="U5" s="85" t="str">
        <f>+Financials!U5</f>
        <v>Q1 2025</v>
      </c>
      <c r="V5" s="85" t="str">
        <f>+Financials!V5</f>
        <v>Q1 2025</v>
      </c>
      <c r="W5" s="85" t="str">
        <f>+Financials!W5</f>
        <v>Q1 2025</v>
      </c>
      <c r="X5" s="85" t="str">
        <f>+Financials!X5</f>
        <v>Q2 2025</v>
      </c>
      <c r="Y5" s="85" t="str">
        <f>+Financials!Y5</f>
        <v>Q2 2025</v>
      </c>
      <c r="Z5" s="85" t="str">
        <f>+Financials!Z5</f>
        <v>Q2 2025</v>
      </c>
      <c r="AA5" s="85" t="str">
        <f>+Financials!AA5</f>
        <v>Q3 2025</v>
      </c>
      <c r="AB5" s="85" t="str">
        <f>+Financials!AB5</f>
        <v>Q3 2025</v>
      </c>
      <c r="AC5" s="85" t="str">
        <f>+Financials!AC5</f>
        <v>Q3 2025</v>
      </c>
      <c r="AD5" s="85" t="str">
        <f>+Financials!AD5</f>
        <v>Q4 2025</v>
      </c>
      <c r="AE5" s="85" t="str">
        <f>+Financials!AE5</f>
        <v>Q4 2025</v>
      </c>
      <c r="AF5" s="85" t="str">
        <f>+Financials!AF5</f>
        <v>Q4 2025</v>
      </c>
      <c r="AG5" s="85" t="str">
        <f>+Financials!AG5</f>
        <v>Q1 2026</v>
      </c>
      <c r="AH5" s="85" t="str">
        <f>+Financials!AH5</f>
        <v>Q1 2026</v>
      </c>
      <c r="AI5" s="85" t="str">
        <f>+Financials!AI5</f>
        <v>Q1 2026</v>
      </c>
      <c r="AJ5" s="85" t="str">
        <f>+Financials!AJ5</f>
        <v>Q2 2026</v>
      </c>
      <c r="AK5" s="85" t="str">
        <f>+Financials!AK5</f>
        <v>Q2 2026</v>
      </c>
      <c r="AL5" s="85" t="str">
        <f>+Financials!AL5</f>
        <v>Q2 2026</v>
      </c>
      <c r="AM5" s="85" t="str">
        <f>+Financials!AM5</f>
        <v>Q3 2026</v>
      </c>
      <c r="AN5" s="85" t="str">
        <f>+Financials!AN5</f>
        <v>Q3 2026</v>
      </c>
      <c r="AO5" s="85" t="str">
        <f>+Financials!AO5</f>
        <v>Q3 2026</v>
      </c>
      <c r="AP5" s="85" t="str">
        <f>+Financials!AP5</f>
        <v>Q4 2026</v>
      </c>
      <c r="AQ5" s="85" t="str">
        <f>+Financials!AQ5</f>
        <v>Q4 2026</v>
      </c>
      <c r="AR5" s="85" t="str">
        <f>+Financials!AR5</f>
        <v>Q4 2026</v>
      </c>
      <c r="AS5" s="85" t="str">
        <f>+Financials!AS5</f>
        <v>Q1 2027</v>
      </c>
      <c r="AT5" s="85" t="str">
        <f>+Financials!AT5</f>
        <v>Q1 2027</v>
      </c>
      <c r="AU5" s="85" t="str">
        <f>+Financials!AU5</f>
        <v>Q1 2027</v>
      </c>
      <c r="AV5" s="85" t="str">
        <f>+Financials!AV5</f>
        <v>Q2 2027</v>
      </c>
      <c r="AW5" s="85" t="str">
        <f>+Financials!AW5</f>
        <v>Q2 2027</v>
      </c>
      <c r="AX5" s="85" t="str">
        <f>+Financials!AX5</f>
        <v>Q2 2027</v>
      </c>
      <c r="AY5" s="85" t="str">
        <f>+Financials!AY5</f>
        <v>Q3 2027</v>
      </c>
      <c r="AZ5" s="85" t="str">
        <f>+Financials!AZ5</f>
        <v>Q3 2027</v>
      </c>
      <c r="BA5" s="85" t="str">
        <f>+Financials!BA5</f>
        <v>Q3 2027</v>
      </c>
      <c r="BB5" s="85" t="str">
        <f>+Financials!BB5</f>
        <v>Q4 2027</v>
      </c>
      <c r="BC5" s="85" t="str">
        <f>+Financials!BC5</f>
        <v>Q4 2027</v>
      </c>
      <c r="BD5" s="85" t="str">
        <f>+Financials!BD5</f>
        <v>Q4 2027</v>
      </c>
      <c r="BE5" s="85" t="str">
        <f>+Financials!BE5</f>
        <v>Q1 2028</v>
      </c>
      <c r="BF5" s="85" t="str">
        <f>+Financials!BF5</f>
        <v>Q1 2028</v>
      </c>
      <c r="BG5" s="85" t="str">
        <f>+Financials!BG5</f>
        <v>Q1 2028</v>
      </c>
      <c r="BH5" s="85" t="str">
        <f>+Financials!BH5</f>
        <v>Q2 2028</v>
      </c>
      <c r="BI5" s="85" t="str">
        <f>+Financials!BI5</f>
        <v>Q2 2028</v>
      </c>
      <c r="BJ5" s="85" t="str">
        <f>+Financials!BJ5</f>
        <v>Q2 2028</v>
      </c>
      <c r="BK5" s="85" t="str">
        <f>+Financials!BK5</f>
        <v>Q3 2028</v>
      </c>
      <c r="BL5" s="85" t="str">
        <f>+Financials!BL5</f>
        <v>Q3 2028</v>
      </c>
      <c r="BM5" s="85" t="str">
        <f>+Financials!BM5</f>
        <v>Q3 2028</v>
      </c>
      <c r="BN5" s="85" t="str">
        <f>+Financials!BN5</f>
        <v>Q4 2028</v>
      </c>
      <c r="BO5" s="85" t="str">
        <f>+Financials!BO5</f>
        <v>Q4 2028</v>
      </c>
      <c r="BP5" s="85" t="str">
        <f>+Financials!BP5</f>
        <v>Q4 2028</v>
      </c>
      <c r="BQ5" s="85" t="str">
        <f>+Financials!BQ5</f>
        <v>Q1 2029</v>
      </c>
      <c r="BR5" s="85" t="str">
        <f>+Financials!BR5</f>
        <v>Q1 2029</v>
      </c>
      <c r="BS5" s="85" t="str">
        <f>+Financials!BS5</f>
        <v>Q1 2029</v>
      </c>
      <c r="BT5" s="85" t="str">
        <f>+Financials!BT5</f>
        <v>Q2 2029</v>
      </c>
      <c r="BU5" s="85" t="str">
        <f>+Financials!BU5</f>
        <v>Q2 2029</v>
      </c>
      <c r="BV5" s="85" t="str">
        <f>+Financials!BV5</f>
        <v>Q2 2029</v>
      </c>
      <c r="BW5" s="85" t="str">
        <f>+Financials!BW5</f>
        <v>Q3 2029</v>
      </c>
      <c r="BX5" s="85" t="str">
        <f>+Financials!BX5</f>
        <v>Q3 2029</v>
      </c>
      <c r="BY5" s="85" t="str">
        <f>+Financials!BY5</f>
        <v>Q3 2029</v>
      </c>
      <c r="BZ5" s="85" t="str">
        <f>+Financials!BZ5</f>
        <v>Q4 2029</v>
      </c>
      <c r="CA5" s="85" t="str">
        <f>+Financials!CA5</f>
        <v>Q4 2029</v>
      </c>
      <c r="CB5" s="85" t="str">
        <f>+Financials!CB5</f>
        <v>Q4 2029</v>
      </c>
      <c r="CC5" s="85" t="str">
        <f>+Financials!CC5</f>
        <v>Q1 2030</v>
      </c>
      <c r="CD5" s="85" t="str">
        <f>+Financials!CD5</f>
        <v>Q1 2030</v>
      </c>
      <c r="CE5" s="85" t="str">
        <f>+Financials!CE5</f>
        <v>Q1 2030</v>
      </c>
      <c r="CF5" s="85" t="str">
        <f>+Financials!CF5</f>
        <v>Q2 2030</v>
      </c>
      <c r="CG5" s="85" t="str">
        <f>+Financials!CG5</f>
        <v>Q2 2030</v>
      </c>
      <c r="CH5" s="85" t="str">
        <f>+Financials!CH5</f>
        <v>Q2 2030</v>
      </c>
      <c r="CI5" s="85" t="str">
        <f>+Financials!CI5</f>
        <v>Q3 2030</v>
      </c>
      <c r="CJ5" s="85" t="str">
        <f>+Financials!CJ5</f>
        <v>Q3 2030</v>
      </c>
      <c r="CK5" s="85" t="str">
        <f>+Financials!CK5</f>
        <v>Q3 2030</v>
      </c>
      <c r="CL5" s="85" t="str">
        <f>+Financials!CL5</f>
        <v>Q4 2030</v>
      </c>
      <c r="CM5" s="85" t="str">
        <f>+Financials!CM5</f>
        <v>Q4 2030</v>
      </c>
      <c r="CN5" s="85" t="str">
        <f>+Financials!CN5</f>
        <v>Q4 2030</v>
      </c>
    </row>
    <row r="6" spans="2:92" outlineLevel="1" x14ac:dyDescent="0.25">
      <c r="B6" s="83" t="str">
        <f>+Financials!B6</f>
        <v>(Quarter end)</v>
      </c>
      <c r="D6" s="84"/>
      <c r="E6" s="86"/>
      <c r="H6" s="87"/>
      <c r="I6" s="86"/>
      <c r="J6" s="84">
        <f>+Financials!J6</f>
        <v>0</v>
      </c>
      <c r="K6" s="84">
        <f>+Financials!K6</f>
        <v>0</v>
      </c>
      <c r="L6" s="84">
        <f>+Financials!L6</f>
        <v>0</v>
      </c>
      <c r="M6" s="84">
        <f>+Financials!M6</f>
        <v>0</v>
      </c>
      <c r="N6" s="84">
        <f>+Financials!N6</f>
        <v>0</v>
      </c>
      <c r="O6" s="84">
        <f>+Financials!O6</f>
        <v>0</v>
      </c>
      <c r="P6" s="84">
        <f>+Financials!P6</f>
        <v>0</v>
      </c>
      <c r="T6" s="85" t="str">
        <f>+Financials!T6</f>
        <v>Q4 2024</v>
      </c>
      <c r="U6" s="85">
        <f>+Financials!U6</f>
        <v>0</v>
      </c>
      <c r="V6" s="85">
        <f>+Financials!V6</f>
        <v>0</v>
      </c>
      <c r="W6" s="85" t="str">
        <f>+Financials!W6</f>
        <v>Q1 2025</v>
      </c>
      <c r="X6" s="85">
        <f>+Financials!X6</f>
        <v>0</v>
      </c>
      <c r="Y6" s="85">
        <f>+Financials!Y6</f>
        <v>0</v>
      </c>
      <c r="Z6" s="85" t="str">
        <f>+Financials!Z6</f>
        <v>Q2 2025</v>
      </c>
      <c r="AA6" s="85">
        <f>+Financials!AA6</f>
        <v>0</v>
      </c>
      <c r="AB6" s="85">
        <f>+Financials!AB6</f>
        <v>0</v>
      </c>
      <c r="AC6" s="85" t="str">
        <f>+Financials!AC6</f>
        <v>Q3 2025</v>
      </c>
      <c r="AD6" s="85">
        <f>+Financials!AD6</f>
        <v>0</v>
      </c>
      <c r="AE6" s="85">
        <f>+Financials!AE6</f>
        <v>0</v>
      </c>
      <c r="AF6" s="85" t="str">
        <f>+Financials!AF6</f>
        <v>Q4 2025</v>
      </c>
      <c r="AG6" s="85">
        <f>+Financials!AG6</f>
        <v>0</v>
      </c>
      <c r="AH6" s="85">
        <f>+Financials!AH6</f>
        <v>0</v>
      </c>
      <c r="AI6" s="85" t="str">
        <f>+Financials!AI6</f>
        <v>Q1 2026</v>
      </c>
      <c r="AJ6" s="85">
        <f>+Financials!AJ6</f>
        <v>0</v>
      </c>
      <c r="AK6" s="85">
        <f>+Financials!AK6</f>
        <v>0</v>
      </c>
      <c r="AL6" s="85" t="str">
        <f>+Financials!AL6</f>
        <v>Q2 2026</v>
      </c>
      <c r="AM6" s="85">
        <f>+Financials!AM6</f>
        <v>0</v>
      </c>
      <c r="AN6" s="85">
        <f>+Financials!AN6</f>
        <v>0</v>
      </c>
      <c r="AO6" s="85" t="str">
        <f>+Financials!AO6</f>
        <v>Q3 2026</v>
      </c>
      <c r="AP6" s="85">
        <f>+Financials!AP6</f>
        <v>0</v>
      </c>
      <c r="AQ6" s="85">
        <f>+Financials!AQ6</f>
        <v>0</v>
      </c>
      <c r="AR6" s="85" t="str">
        <f>+Financials!AR6</f>
        <v>Q4 2026</v>
      </c>
      <c r="AS6" s="85">
        <f>+Financials!AS6</f>
        <v>0</v>
      </c>
      <c r="AT6" s="85">
        <f>+Financials!AT6</f>
        <v>0</v>
      </c>
      <c r="AU6" s="85" t="str">
        <f>+Financials!AU6</f>
        <v>Q1 2027</v>
      </c>
      <c r="AV6" s="85">
        <f>+Financials!AV6</f>
        <v>0</v>
      </c>
      <c r="AW6" s="85">
        <f>+Financials!AW6</f>
        <v>0</v>
      </c>
      <c r="AX6" s="85" t="str">
        <f>+Financials!AX6</f>
        <v>Q2 2027</v>
      </c>
      <c r="AY6" s="85">
        <f>+Financials!AY6</f>
        <v>0</v>
      </c>
      <c r="AZ6" s="85">
        <f>+Financials!AZ6</f>
        <v>0</v>
      </c>
      <c r="BA6" s="85" t="str">
        <f>+Financials!BA6</f>
        <v>Q3 2027</v>
      </c>
      <c r="BB6" s="85">
        <f>+Financials!BB6</f>
        <v>0</v>
      </c>
      <c r="BC6" s="85">
        <f>+Financials!BC6</f>
        <v>0</v>
      </c>
      <c r="BD6" s="85" t="str">
        <f>+Financials!BD6</f>
        <v>Q4 2027</v>
      </c>
      <c r="BE6" s="85">
        <f>+Financials!BE6</f>
        <v>0</v>
      </c>
      <c r="BF6" s="85">
        <f>+Financials!BF6</f>
        <v>0</v>
      </c>
      <c r="BG6" s="85" t="str">
        <f>+Financials!BG6</f>
        <v>Q1 2028</v>
      </c>
      <c r="BH6" s="85">
        <f>+Financials!BH6</f>
        <v>0</v>
      </c>
      <c r="BI6" s="85">
        <f>+Financials!BI6</f>
        <v>0</v>
      </c>
      <c r="BJ6" s="85" t="str">
        <f>+Financials!BJ6</f>
        <v>Q2 2028</v>
      </c>
      <c r="BK6" s="85">
        <f>+Financials!BK6</f>
        <v>0</v>
      </c>
      <c r="BL6" s="85">
        <f>+Financials!BL6</f>
        <v>0</v>
      </c>
      <c r="BM6" s="85" t="str">
        <f>+Financials!BM6</f>
        <v>Q3 2028</v>
      </c>
      <c r="BN6" s="85">
        <f>+Financials!BN6</f>
        <v>0</v>
      </c>
      <c r="BO6" s="85">
        <f>+Financials!BO6</f>
        <v>0</v>
      </c>
      <c r="BP6" s="85" t="str">
        <f>+Financials!BP6</f>
        <v>Q4 2028</v>
      </c>
      <c r="BQ6" s="85">
        <f>+Financials!BQ6</f>
        <v>0</v>
      </c>
      <c r="BR6" s="85">
        <f>+Financials!BR6</f>
        <v>0</v>
      </c>
      <c r="BS6" s="85" t="str">
        <f>+Financials!BS6</f>
        <v>Q1 2029</v>
      </c>
      <c r="BT6" s="85">
        <f>+Financials!BT6</f>
        <v>0</v>
      </c>
      <c r="BU6" s="85">
        <f>+Financials!BU6</f>
        <v>0</v>
      </c>
      <c r="BV6" s="85" t="str">
        <f>+Financials!BV6</f>
        <v>Q2 2029</v>
      </c>
      <c r="BW6" s="85">
        <f>+Financials!BW6</f>
        <v>0</v>
      </c>
      <c r="BX6" s="85">
        <f>+Financials!BX6</f>
        <v>0</v>
      </c>
      <c r="BY6" s="85" t="str">
        <f>+Financials!BY6</f>
        <v>Q3 2029</v>
      </c>
      <c r="BZ6" s="85">
        <f>+Financials!BZ6</f>
        <v>0</v>
      </c>
      <c r="CA6" s="85">
        <f>+Financials!CA6</f>
        <v>0</v>
      </c>
      <c r="CB6" s="85" t="str">
        <f>+Financials!CB6</f>
        <v>Q4 2029</v>
      </c>
      <c r="CC6" s="85">
        <f>+Financials!CC6</f>
        <v>0</v>
      </c>
      <c r="CD6" s="85">
        <f>+Financials!CD6</f>
        <v>0</v>
      </c>
      <c r="CE6" s="85" t="str">
        <f>+Financials!CE6</f>
        <v>Q1 2030</v>
      </c>
      <c r="CF6" s="85">
        <f>+Financials!CF6</f>
        <v>0</v>
      </c>
      <c r="CG6" s="85">
        <f>+Financials!CG6</f>
        <v>0</v>
      </c>
      <c r="CH6" s="85" t="str">
        <f>+Financials!CH6</f>
        <v>Q2 2030</v>
      </c>
      <c r="CI6" s="85">
        <f>+Financials!CI6</f>
        <v>0</v>
      </c>
      <c r="CJ6" s="85">
        <f>+Financials!CJ6</f>
        <v>0</v>
      </c>
      <c r="CK6" s="85" t="str">
        <f>+Financials!CK6</f>
        <v>Q3 2030</v>
      </c>
      <c r="CL6" s="85">
        <f>+Financials!CL6</f>
        <v>0</v>
      </c>
      <c r="CM6" s="85">
        <f>+Financials!CM6</f>
        <v>0</v>
      </c>
      <c r="CN6" s="85" t="str">
        <f>+Financials!CN6</f>
        <v>Q4 2030</v>
      </c>
    </row>
    <row r="7" spans="2:92" s="10" customFormat="1" outlineLevel="1" x14ac:dyDescent="0.25">
      <c r="B7" s="83" t="str">
        <f>+Financials!B7</f>
        <v>(Time series divisor)</v>
      </c>
      <c r="D7" s="88"/>
      <c r="E7" s="89"/>
      <c r="H7" s="89"/>
      <c r="I7" s="89"/>
      <c r="J7" s="88">
        <f>+Financials!J7</f>
        <v>0</v>
      </c>
      <c r="K7" s="88">
        <f>+Financials!K7</f>
        <v>0</v>
      </c>
      <c r="L7" s="88">
        <f>+Financials!L7</f>
        <v>0</v>
      </c>
      <c r="M7" s="88">
        <f>+Financials!M7</f>
        <v>0</v>
      </c>
      <c r="N7" s="88">
        <f>+Financials!N7</f>
        <v>0</v>
      </c>
      <c r="O7" s="88">
        <f>+Financials!O7</f>
        <v>0</v>
      </c>
      <c r="P7" s="88">
        <f>+Financials!P7</f>
        <v>0</v>
      </c>
      <c r="T7" s="90">
        <f>+Financials!T7</f>
        <v>12</v>
      </c>
      <c r="U7" s="90">
        <f>+Financials!U7</f>
        <v>12</v>
      </c>
      <c r="V7" s="90">
        <f>+Financials!V7</f>
        <v>12</v>
      </c>
      <c r="W7" s="90">
        <f>+Financials!W7</f>
        <v>12</v>
      </c>
      <c r="X7" s="90">
        <f>+Financials!X7</f>
        <v>12</v>
      </c>
      <c r="Y7" s="90">
        <f>+Financials!Y7</f>
        <v>12</v>
      </c>
      <c r="Z7" s="90">
        <f>+Financials!Z7</f>
        <v>12</v>
      </c>
      <c r="AA7" s="90">
        <f>+Financials!AA7</f>
        <v>12</v>
      </c>
      <c r="AB7" s="90">
        <f>+Financials!AB7</f>
        <v>12</v>
      </c>
      <c r="AC7" s="90">
        <f>+Financials!AC7</f>
        <v>12</v>
      </c>
      <c r="AD7" s="90">
        <f>+Financials!AD7</f>
        <v>12</v>
      </c>
      <c r="AE7" s="90">
        <f>+Financials!AE7</f>
        <v>12</v>
      </c>
      <c r="AF7" s="90">
        <f>+Financials!AF7</f>
        <v>12</v>
      </c>
      <c r="AG7" s="90">
        <f>+Financials!AG7</f>
        <v>12</v>
      </c>
      <c r="AH7" s="90">
        <f>+Financials!AH7</f>
        <v>12</v>
      </c>
      <c r="AI7" s="90">
        <f>+Financials!AI7</f>
        <v>12</v>
      </c>
      <c r="AJ7" s="90">
        <f>+Financials!AJ7</f>
        <v>12</v>
      </c>
      <c r="AK7" s="90">
        <f>+Financials!AK7</f>
        <v>12</v>
      </c>
      <c r="AL7" s="90">
        <f>+Financials!AL7</f>
        <v>12</v>
      </c>
      <c r="AM7" s="90">
        <f>+Financials!AM7</f>
        <v>12</v>
      </c>
      <c r="AN7" s="90">
        <f>+Financials!AN7</f>
        <v>12</v>
      </c>
      <c r="AO7" s="90">
        <f>+Financials!AO7</f>
        <v>12</v>
      </c>
      <c r="AP7" s="90">
        <f>+Financials!AP7</f>
        <v>12</v>
      </c>
      <c r="AQ7" s="90">
        <f>+Financials!AQ7</f>
        <v>12</v>
      </c>
      <c r="AR7" s="90">
        <f>+Financials!AR7</f>
        <v>12</v>
      </c>
      <c r="AS7" s="90">
        <f>+Financials!AS7</f>
        <v>12</v>
      </c>
      <c r="AT7" s="90">
        <f>+Financials!AT7</f>
        <v>12</v>
      </c>
      <c r="AU7" s="90">
        <f>+Financials!AU7</f>
        <v>12</v>
      </c>
      <c r="AV7" s="90">
        <f>+Financials!AV7</f>
        <v>12</v>
      </c>
      <c r="AW7" s="90">
        <f>+Financials!AW7</f>
        <v>12</v>
      </c>
      <c r="AX7" s="90">
        <f>+Financials!AX7</f>
        <v>12</v>
      </c>
      <c r="AY7" s="90">
        <f>+Financials!AY7</f>
        <v>12</v>
      </c>
      <c r="AZ7" s="90">
        <f>+Financials!AZ7</f>
        <v>12</v>
      </c>
      <c r="BA7" s="90">
        <f>+Financials!BA7</f>
        <v>12</v>
      </c>
      <c r="BB7" s="90">
        <f>+Financials!BB7</f>
        <v>12</v>
      </c>
      <c r="BC7" s="90">
        <f>+Financials!BC7</f>
        <v>12</v>
      </c>
      <c r="BD7" s="90">
        <f>+Financials!BD7</f>
        <v>12</v>
      </c>
      <c r="BE7" s="90">
        <f>+Financials!BE7</f>
        <v>12</v>
      </c>
      <c r="BF7" s="90">
        <f>+Financials!BF7</f>
        <v>12</v>
      </c>
      <c r="BG7" s="90">
        <f>+Financials!BG7</f>
        <v>12</v>
      </c>
      <c r="BH7" s="90">
        <f>+Financials!BH7</f>
        <v>12</v>
      </c>
      <c r="BI7" s="90">
        <f>+Financials!BI7</f>
        <v>12</v>
      </c>
      <c r="BJ7" s="90">
        <f>+Financials!BJ7</f>
        <v>12</v>
      </c>
      <c r="BK7" s="90">
        <f>+Financials!BK7</f>
        <v>12</v>
      </c>
      <c r="BL7" s="90">
        <f>+Financials!BL7</f>
        <v>12</v>
      </c>
      <c r="BM7" s="90">
        <f>+Financials!BM7</f>
        <v>12</v>
      </c>
      <c r="BN7" s="90">
        <f>+Financials!BN7</f>
        <v>12</v>
      </c>
      <c r="BO7" s="90">
        <f>+Financials!BO7</f>
        <v>12</v>
      </c>
      <c r="BP7" s="90">
        <f>+Financials!BP7</f>
        <v>12</v>
      </c>
      <c r="BQ7" s="90">
        <f>+Financials!BQ7</f>
        <v>12</v>
      </c>
      <c r="BR7" s="90">
        <f>+Financials!BR7</f>
        <v>12</v>
      </c>
      <c r="BS7" s="90">
        <f>+Financials!BS7</f>
        <v>12</v>
      </c>
      <c r="BT7" s="90">
        <f>+Financials!BT7</f>
        <v>12</v>
      </c>
      <c r="BU7" s="90">
        <f>+Financials!BU7</f>
        <v>12</v>
      </c>
      <c r="BV7" s="90">
        <f>+Financials!BV7</f>
        <v>12</v>
      </c>
      <c r="BW7" s="90">
        <f>+Financials!BW7</f>
        <v>12</v>
      </c>
      <c r="BX7" s="90">
        <f>+Financials!BX7</f>
        <v>12</v>
      </c>
      <c r="BY7" s="90">
        <f>+Financials!BY7</f>
        <v>12</v>
      </c>
      <c r="BZ7" s="90">
        <f>+Financials!BZ7</f>
        <v>12</v>
      </c>
      <c r="CA7" s="90">
        <f>+Financials!CA7</f>
        <v>12</v>
      </c>
      <c r="CB7" s="90">
        <f>+Financials!CB7</f>
        <v>12</v>
      </c>
      <c r="CC7" s="90">
        <f>+Financials!CC7</f>
        <v>12</v>
      </c>
      <c r="CD7" s="90">
        <f>+Financials!CD7</f>
        <v>12</v>
      </c>
      <c r="CE7" s="90">
        <f>+Financials!CE7</f>
        <v>12</v>
      </c>
      <c r="CF7" s="90">
        <f>+Financials!CF7</f>
        <v>12</v>
      </c>
      <c r="CG7" s="90">
        <f>+Financials!CG7</f>
        <v>12</v>
      </c>
      <c r="CH7" s="90">
        <f>+Financials!CH7</f>
        <v>12</v>
      </c>
      <c r="CI7" s="90">
        <f>+Financials!CI7</f>
        <v>12</v>
      </c>
      <c r="CJ7" s="90">
        <f>+Financials!CJ7</f>
        <v>12</v>
      </c>
      <c r="CK7" s="90">
        <f>+Financials!CK7</f>
        <v>12</v>
      </c>
      <c r="CL7" s="90">
        <f>+Financials!CL7</f>
        <v>12</v>
      </c>
      <c r="CM7" s="90">
        <f>+Financials!CM7</f>
        <v>12</v>
      </c>
      <c r="CN7" s="90">
        <f>+Financials!CN7</f>
        <v>12</v>
      </c>
    </row>
    <row r="8" spans="2:92" s="10" customFormat="1" outlineLevel="1" x14ac:dyDescent="0.25">
      <c r="B8" s="83" t="str">
        <f>+Financials!B8</f>
        <v>(Index Period)</v>
      </c>
      <c r="D8" s="88"/>
      <c r="E8" s="89"/>
      <c r="H8" s="89"/>
      <c r="I8" s="89"/>
      <c r="J8" s="88">
        <f>+Financials!J8</f>
        <v>0</v>
      </c>
      <c r="K8" s="88">
        <f>+Financials!K8</f>
        <v>0</v>
      </c>
      <c r="L8" s="88">
        <f>+Financials!L8</f>
        <v>0</v>
      </c>
      <c r="M8" s="88">
        <f>+Financials!M8</f>
        <v>0</v>
      </c>
      <c r="N8" s="88">
        <f>+Financials!N8</f>
        <v>0</v>
      </c>
      <c r="O8" s="88">
        <f>+Financials!O8</f>
        <v>0</v>
      </c>
      <c r="P8" s="88">
        <f>+Financials!P8</f>
        <v>0</v>
      </c>
      <c r="T8" s="90">
        <f>+Financials!T8</f>
        <v>0</v>
      </c>
      <c r="U8" s="90">
        <f>+Financials!U8</f>
        <v>1</v>
      </c>
      <c r="V8" s="90">
        <f>+Financials!V8</f>
        <v>2</v>
      </c>
      <c r="W8" s="90">
        <f>+Financials!W8</f>
        <v>3</v>
      </c>
      <c r="X8" s="90">
        <f>+Financials!X8</f>
        <v>4</v>
      </c>
      <c r="Y8" s="90">
        <f>+Financials!Y8</f>
        <v>5</v>
      </c>
      <c r="Z8" s="90">
        <f>+Financials!Z8</f>
        <v>6</v>
      </c>
      <c r="AA8" s="90">
        <f>+Financials!AA8</f>
        <v>7</v>
      </c>
      <c r="AB8" s="90">
        <f>+Financials!AB8</f>
        <v>8</v>
      </c>
      <c r="AC8" s="90">
        <f>+Financials!AC8</f>
        <v>9</v>
      </c>
      <c r="AD8" s="90">
        <f>+Financials!AD8</f>
        <v>10</v>
      </c>
      <c r="AE8" s="90">
        <f>+Financials!AE8</f>
        <v>11</v>
      </c>
      <c r="AF8" s="90">
        <f>+Financials!AF8</f>
        <v>12</v>
      </c>
      <c r="AG8" s="90">
        <f>+Financials!AG8</f>
        <v>13</v>
      </c>
      <c r="AH8" s="90">
        <f>+Financials!AH8</f>
        <v>14</v>
      </c>
      <c r="AI8" s="90">
        <f>+Financials!AI8</f>
        <v>15</v>
      </c>
      <c r="AJ8" s="90">
        <f>+Financials!AJ8</f>
        <v>16</v>
      </c>
      <c r="AK8" s="90">
        <f>+Financials!AK8</f>
        <v>17</v>
      </c>
      <c r="AL8" s="90">
        <f>+Financials!AL8</f>
        <v>18</v>
      </c>
      <c r="AM8" s="90">
        <f>+Financials!AM8</f>
        <v>19</v>
      </c>
      <c r="AN8" s="90">
        <f>+Financials!AN8</f>
        <v>20</v>
      </c>
      <c r="AO8" s="90">
        <f>+Financials!AO8</f>
        <v>21</v>
      </c>
      <c r="AP8" s="90">
        <f>+Financials!AP8</f>
        <v>22</v>
      </c>
      <c r="AQ8" s="90">
        <f>+Financials!AQ8</f>
        <v>23</v>
      </c>
      <c r="AR8" s="90">
        <f>+Financials!AR8</f>
        <v>24</v>
      </c>
      <c r="AS8" s="90">
        <f>+Financials!AS8</f>
        <v>25</v>
      </c>
      <c r="AT8" s="90">
        <f>+Financials!AT8</f>
        <v>26</v>
      </c>
      <c r="AU8" s="90">
        <f>+Financials!AU8</f>
        <v>27</v>
      </c>
      <c r="AV8" s="90">
        <f>+Financials!AV8</f>
        <v>28</v>
      </c>
      <c r="AW8" s="90">
        <f>+Financials!AW8</f>
        <v>29</v>
      </c>
      <c r="AX8" s="90">
        <f>+Financials!AX8</f>
        <v>30</v>
      </c>
      <c r="AY8" s="90">
        <f>+Financials!AY8</f>
        <v>31</v>
      </c>
      <c r="AZ8" s="90">
        <f>+Financials!AZ8</f>
        <v>32</v>
      </c>
      <c r="BA8" s="90">
        <f>+Financials!BA8</f>
        <v>33</v>
      </c>
      <c r="BB8" s="90">
        <f>+Financials!BB8</f>
        <v>34</v>
      </c>
      <c r="BC8" s="90">
        <f>+Financials!BC8</f>
        <v>35</v>
      </c>
      <c r="BD8" s="90">
        <f>+Financials!BD8</f>
        <v>36</v>
      </c>
      <c r="BE8" s="90">
        <f>+Financials!BE8</f>
        <v>37</v>
      </c>
      <c r="BF8" s="90">
        <f>+Financials!BF8</f>
        <v>38</v>
      </c>
      <c r="BG8" s="90">
        <f>+Financials!BG8</f>
        <v>39</v>
      </c>
      <c r="BH8" s="90">
        <f>+Financials!BH8</f>
        <v>40</v>
      </c>
      <c r="BI8" s="90">
        <f>+Financials!BI8</f>
        <v>41</v>
      </c>
      <c r="BJ8" s="90">
        <f>+Financials!BJ8</f>
        <v>42</v>
      </c>
      <c r="BK8" s="90">
        <f>+Financials!BK8</f>
        <v>43</v>
      </c>
      <c r="BL8" s="90">
        <f>+Financials!BL8</f>
        <v>44</v>
      </c>
      <c r="BM8" s="90">
        <f>+Financials!BM8</f>
        <v>45</v>
      </c>
      <c r="BN8" s="90">
        <f>+Financials!BN8</f>
        <v>46</v>
      </c>
      <c r="BO8" s="90">
        <f>+Financials!BO8</f>
        <v>47</v>
      </c>
      <c r="BP8" s="90">
        <f>+Financials!BP8</f>
        <v>48</v>
      </c>
      <c r="BQ8" s="90">
        <f>+Financials!BQ8</f>
        <v>49</v>
      </c>
      <c r="BR8" s="90">
        <f>+Financials!BR8</f>
        <v>50</v>
      </c>
      <c r="BS8" s="90">
        <f>+Financials!BS8</f>
        <v>51</v>
      </c>
      <c r="BT8" s="90">
        <f>+Financials!BT8</f>
        <v>52</v>
      </c>
      <c r="BU8" s="90">
        <f>+Financials!BU8</f>
        <v>53</v>
      </c>
      <c r="BV8" s="90">
        <f>+Financials!BV8</f>
        <v>54</v>
      </c>
      <c r="BW8" s="90">
        <f>+Financials!BW8</f>
        <v>55</v>
      </c>
      <c r="BX8" s="90">
        <f>+Financials!BX8</f>
        <v>56</v>
      </c>
      <c r="BY8" s="90">
        <f>+Financials!BY8</f>
        <v>57</v>
      </c>
      <c r="BZ8" s="90">
        <f>+Financials!BZ8</f>
        <v>58</v>
      </c>
      <c r="CA8" s="90">
        <f>+Financials!CA8</f>
        <v>59</v>
      </c>
      <c r="CB8" s="90">
        <f>+Financials!CB8</f>
        <v>60</v>
      </c>
      <c r="CC8" s="90">
        <f>+Financials!CC8</f>
        <v>61</v>
      </c>
      <c r="CD8" s="90">
        <f>+Financials!CD8</f>
        <v>62</v>
      </c>
      <c r="CE8" s="90">
        <f>+Financials!CE8</f>
        <v>63</v>
      </c>
      <c r="CF8" s="90">
        <f>+Financials!CF8</f>
        <v>64</v>
      </c>
      <c r="CG8" s="90">
        <f>+Financials!CG8</f>
        <v>65</v>
      </c>
      <c r="CH8" s="90">
        <f>+Financials!CH8</f>
        <v>66</v>
      </c>
      <c r="CI8" s="90">
        <f>+Financials!CI8</f>
        <v>67</v>
      </c>
      <c r="CJ8" s="90">
        <f>+Financials!CJ8</f>
        <v>68</v>
      </c>
      <c r="CK8" s="90">
        <f>+Financials!CK8</f>
        <v>69</v>
      </c>
      <c r="CL8" s="90">
        <f>+Financials!CL8</f>
        <v>70</v>
      </c>
      <c r="CM8" s="90">
        <f>+Financials!CM8</f>
        <v>71</v>
      </c>
      <c r="CN8" s="90">
        <f>+Financials!CN8</f>
        <v>72</v>
      </c>
    </row>
    <row r="9" spans="2:92" s="10" customFormat="1" outlineLevel="1" x14ac:dyDescent="0.25">
      <c r="B9" s="83" t="str">
        <f>+Financials!B9</f>
        <v>(Index Year)</v>
      </c>
      <c r="D9" s="88"/>
      <c r="E9" s="89"/>
      <c r="H9" s="89"/>
      <c r="I9" s="89"/>
      <c r="J9" s="88"/>
      <c r="K9" s="88"/>
      <c r="L9" s="88"/>
      <c r="M9" s="88"/>
      <c r="N9" s="88"/>
      <c r="O9" s="88"/>
      <c r="P9" s="88"/>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row>
    <row r="10" spans="2:92" s="10" customFormat="1" outlineLevel="1" x14ac:dyDescent="0.25">
      <c r="B10" s="83" t="str">
        <f>+Financials!B10</f>
        <v>(Projection or Actuals)</v>
      </c>
      <c r="D10" s="88" t="s">
        <v>82</v>
      </c>
      <c r="E10" s="89" t="s">
        <v>83</v>
      </c>
      <c r="G10" s="10" t="s">
        <v>83</v>
      </c>
      <c r="H10" s="89" t="s">
        <v>84</v>
      </c>
      <c r="I10" s="89" t="s">
        <v>85</v>
      </c>
      <c r="J10" s="88" t="str">
        <f>+Financials!J10</f>
        <v>A</v>
      </c>
      <c r="K10" s="88" t="str">
        <f>+Financials!K10</f>
        <v>P</v>
      </c>
      <c r="L10" s="88" t="str">
        <f>+Financials!L10</f>
        <v>P</v>
      </c>
      <c r="M10" s="88" t="str">
        <f>+Financials!M10</f>
        <v>P</v>
      </c>
      <c r="N10" s="88" t="str">
        <f>+Financials!N10</f>
        <v>P</v>
      </c>
      <c r="O10" s="88" t="str">
        <f>+Financials!O10</f>
        <v>P</v>
      </c>
      <c r="P10" s="88" t="str">
        <f>+Financials!P10</f>
        <v>P</v>
      </c>
      <c r="T10" s="90" t="str">
        <f>+Financials!T10</f>
        <v>A</v>
      </c>
      <c r="U10" s="90" t="str">
        <f>+Financials!U10</f>
        <v>P</v>
      </c>
      <c r="V10" s="90" t="str">
        <f>+Financials!V10</f>
        <v>P</v>
      </c>
      <c r="W10" s="90" t="str">
        <f>+Financials!W10</f>
        <v>P</v>
      </c>
      <c r="X10" s="90" t="str">
        <f>+Financials!X10</f>
        <v>P</v>
      </c>
      <c r="Y10" s="90" t="str">
        <f>+Financials!Y10</f>
        <v>P</v>
      </c>
      <c r="Z10" s="90" t="str">
        <f>+Financials!Z10</f>
        <v>P</v>
      </c>
      <c r="AA10" s="90" t="str">
        <f>+Financials!AA10</f>
        <v>P</v>
      </c>
      <c r="AB10" s="90" t="str">
        <f>+Financials!AB10</f>
        <v>P</v>
      </c>
      <c r="AC10" s="90" t="str">
        <f>+Financials!AC10</f>
        <v>P</v>
      </c>
      <c r="AD10" s="90" t="str">
        <f>+Financials!AD10</f>
        <v>P</v>
      </c>
      <c r="AE10" s="90" t="str">
        <f>+Financials!AE10</f>
        <v>P</v>
      </c>
      <c r="AF10" s="90" t="str">
        <f>+Financials!AF10</f>
        <v>P</v>
      </c>
      <c r="AG10" s="90" t="str">
        <f>+Financials!AG10</f>
        <v>P</v>
      </c>
      <c r="AH10" s="90" t="str">
        <f>+Financials!AH10</f>
        <v>P</v>
      </c>
      <c r="AI10" s="90" t="str">
        <f>+Financials!AI10</f>
        <v>P</v>
      </c>
      <c r="AJ10" s="90" t="str">
        <f>+Financials!AJ10</f>
        <v>P</v>
      </c>
      <c r="AK10" s="90" t="str">
        <f>+Financials!AK10</f>
        <v>P</v>
      </c>
      <c r="AL10" s="90" t="str">
        <f>+Financials!AL10</f>
        <v>P</v>
      </c>
      <c r="AM10" s="90" t="str">
        <f>+Financials!AM10</f>
        <v>P</v>
      </c>
      <c r="AN10" s="90" t="str">
        <f>+Financials!AN10</f>
        <v>P</v>
      </c>
      <c r="AO10" s="90" t="str">
        <f>+Financials!AO10</f>
        <v>P</v>
      </c>
      <c r="AP10" s="90" t="str">
        <f>+Financials!AP10</f>
        <v>P</v>
      </c>
      <c r="AQ10" s="90" t="str">
        <f>+Financials!AQ10</f>
        <v>P</v>
      </c>
      <c r="AR10" s="90" t="str">
        <f>+Financials!AR10</f>
        <v>P</v>
      </c>
      <c r="AS10" s="90" t="str">
        <f>+Financials!AS10</f>
        <v>P</v>
      </c>
      <c r="AT10" s="90" t="str">
        <f>+Financials!AT10</f>
        <v>P</v>
      </c>
      <c r="AU10" s="90" t="str">
        <f>+Financials!AU10</f>
        <v>P</v>
      </c>
      <c r="AV10" s="90" t="str">
        <f>+Financials!AV10</f>
        <v>P</v>
      </c>
      <c r="AW10" s="90" t="str">
        <f>+Financials!AW10</f>
        <v>P</v>
      </c>
      <c r="AX10" s="90" t="str">
        <f>+Financials!AX10</f>
        <v>P</v>
      </c>
      <c r="AY10" s="90" t="str">
        <f>+Financials!AY10</f>
        <v>P</v>
      </c>
      <c r="AZ10" s="90" t="str">
        <f>+Financials!AZ10</f>
        <v>P</v>
      </c>
      <c r="BA10" s="90" t="str">
        <f>+Financials!BA10</f>
        <v>P</v>
      </c>
      <c r="BB10" s="90" t="str">
        <f>+Financials!BB10</f>
        <v>P</v>
      </c>
      <c r="BC10" s="90" t="str">
        <f>+Financials!BC10</f>
        <v>P</v>
      </c>
      <c r="BD10" s="90" t="str">
        <f>+Financials!BD10</f>
        <v>P</v>
      </c>
      <c r="BE10" s="90" t="str">
        <f>+Financials!BE10</f>
        <v>P</v>
      </c>
      <c r="BF10" s="90" t="str">
        <f>+Financials!BF10</f>
        <v>P</v>
      </c>
      <c r="BG10" s="90" t="str">
        <f>+Financials!BG10</f>
        <v>P</v>
      </c>
      <c r="BH10" s="90" t="str">
        <f>+Financials!BH10</f>
        <v>P</v>
      </c>
      <c r="BI10" s="90" t="str">
        <f>+Financials!BI10</f>
        <v>P</v>
      </c>
      <c r="BJ10" s="90" t="str">
        <f>+Financials!BJ10</f>
        <v>P</v>
      </c>
      <c r="BK10" s="90" t="str">
        <f>+Financials!BK10</f>
        <v>P</v>
      </c>
      <c r="BL10" s="90" t="str">
        <f>+Financials!BL10</f>
        <v>P</v>
      </c>
      <c r="BM10" s="90" t="str">
        <f>+Financials!BM10</f>
        <v>P</v>
      </c>
      <c r="BN10" s="90" t="str">
        <f>+Financials!BN10</f>
        <v>P</v>
      </c>
      <c r="BO10" s="90" t="str">
        <f>+Financials!BO10</f>
        <v>P</v>
      </c>
      <c r="BP10" s="90" t="str">
        <f>+Financials!BP10</f>
        <v>P</v>
      </c>
      <c r="BQ10" s="90" t="str">
        <f>+Financials!BQ10</f>
        <v>P</v>
      </c>
      <c r="BR10" s="90" t="str">
        <f>+Financials!BR10</f>
        <v>P</v>
      </c>
      <c r="BS10" s="90" t="str">
        <f>+Financials!BS10</f>
        <v>P</v>
      </c>
      <c r="BT10" s="90" t="str">
        <f>+Financials!BT10</f>
        <v>P</v>
      </c>
      <c r="BU10" s="90" t="str">
        <f>+Financials!BU10</f>
        <v>P</v>
      </c>
      <c r="BV10" s="90" t="str">
        <f>+Financials!BV10</f>
        <v>P</v>
      </c>
      <c r="BW10" s="90" t="str">
        <f>+Financials!BW10</f>
        <v>P</v>
      </c>
      <c r="BX10" s="90" t="str">
        <f>+Financials!BX10</f>
        <v>P</v>
      </c>
      <c r="BY10" s="90" t="str">
        <f>+Financials!BY10</f>
        <v>P</v>
      </c>
      <c r="BZ10" s="90" t="str">
        <f>+Financials!BZ10</f>
        <v>P</v>
      </c>
      <c r="CA10" s="90" t="str">
        <f>+Financials!CA10</f>
        <v>P</v>
      </c>
      <c r="CB10" s="90" t="str">
        <f>+Financials!CB10</f>
        <v>P</v>
      </c>
      <c r="CC10" s="90" t="str">
        <f>+Financials!CC10</f>
        <v>P</v>
      </c>
      <c r="CD10" s="90" t="str">
        <f>+Financials!CD10</f>
        <v>P</v>
      </c>
      <c r="CE10" s="90" t="str">
        <f>+Financials!CE10</f>
        <v>P</v>
      </c>
      <c r="CF10" s="90" t="str">
        <f>+Financials!CF10</f>
        <v>P</v>
      </c>
      <c r="CG10" s="90" t="str">
        <f>+Financials!CG10</f>
        <v>P</v>
      </c>
      <c r="CH10" s="90" t="str">
        <f>+Financials!CH10</f>
        <v>P</v>
      </c>
      <c r="CI10" s="90" t="str">
        <f>+Financials!CI10</f>
        <v>P</v>
      </c>
      <c r="CJ10" s="90" t="str">
        <f>+Financials!CJ10</f>
        <v>P</v>
      </c>
      <c r="CK10" s="90" t="str">
        <f>+Financials!CK10</f>
        <v>P</v>
      </c>
      <c r="CL10" s="90" t="str">
        <f>+Financials!CL10</f>
        <v>P</v>
      </c>
      <c r="CM10" s="90" t="str">
        <f>+Financials!CM10</f>
        <v>P</v>
      </c>
      <c r="CN10" s="90" t="str">
        <f>+Financials!CN10</f>
        <v>P</v>
      </c>
    </row>
  </sheetData>
  <dataConsolidate/>
  <conditionalFormatting sqref="J1:P1 T1:CN1">
    <cfRule type="cellIs" dxfId="8" priority="1" stopIfTrue="1" operator="notEqual">
      <formula>0.6545646468</formula>
    </cfRule>
  </conditionalFormatting>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D432D-240D-4948-9D76-38FB7FDD7313}">
  <sheetPr codeName="Misc">
    <tabColor theme="4"/>
  </sheetPr>
  <dimension ref="A1:CN1960"/>
  <sheetViews>
    <sheetView showGridLines="0" zoomScale="70" zoomScaleNormal="70" workbookViewId="0">
      <selection activeCell="B46" sqref="B46"/>
    </sheetView>
  </sheetViews>
  <sheetFormatPr defaultRowHeight="15" x14ac:dyDescent="0.25"/>
  <cols>
    <col min="1" max="1" width="22.140625" style="37" bestFit="1" customWidth="1"/>
    <col min="2" max="2" width="10.42578125" bestFit="1" customWidth="1"/>
  </cols>
  <sheetData>
    <row r="1" spans="1:9" x14ac:dyDescent="0.25">
      <c r="A1" s="7" t="s">
        <v>86</v>
      </c>
    </row>
    <row r="2" spans="1:9" x14ac:dyDescent="0.25">
      <c r="A2" s="49" t="s">
        <v>87</v>
      </c>
      <c r="B2" s="91" t="s">
        <v>88</v>
      </c>
    </row>
    <row r="3" spans="1:9" x14ac:dyDescent="0.25">
      <c r="A3" s="49" t="s">
        <v>89</v>
      </c>
      <c r="B3" s="92">
        <v>45658</v>
      </c>
    </row>
    <row r="4" spans="1:9" x14ac:dyDescent="0.25">
      <c r="A4" s="33" t="s">
        <v>90</v>
      </c>
      <c r="B4" s="10">
        <v>0</v>
      </c>
    </row>
    <row r="13" spans="1:9" s="26" customFormat="1" x14ac:dyDescent="0.25">
      <c r="A13" s="7"/>
      <c r="B13" s="10"/>
      <c r="C13" s="10"/>
      <c r="D13" s="10"/>
      <c r="E13" s="10"/>
      <c r="F13" s="10"/>
      <c r="G13" s="10"/>
      <c r="H13" s="10"/>
      <c r="I13" s="10"/>
    </row>
    <row r="14" spans="1:9" s="26" customFormat="1" x14ac:dyDescent="0.25">
      <c r="A14" s="7"/>
      <c r="B14" s="10"/>
      <c r="C14" s="10"/>
      <c r="D14" s="10"/>
      <c r="E14" s="10"/>
      <c r="F14" s="10"/>
      <c r="G14" s="10"/>
      <c r="H14" s="10"/>
      <c r="I14" s="10"/>
    </row>
    <row r="34" spans="18:20" x14ac:dyDescent="0.25">
      <c r="T34" s="93"/>
    </row>
    <row r="45" spans="18:20" x14ac:dyDescent="0.25">
      <c r="R45">
        <v>0</v>
      </c>
    </row>
    <row r="46" spans="18:20" x14ac:dyDescent="0.25">
      <c r="R46">
        <v>0</v>
      </c>
    </row>
    <row r="75" spans="13:13" x14ac:dyDescent="0.25">
      <c r="M75" t="s">
        <v>91</v>
      </c>
    </row>
    <row r="88" spans="10:92" x14ac:dyDescent="0.25">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0:92" x14ac:dyDescent="0.25">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row>
    <row r="1959" spans="4:9" x14ac:dyDescent="0.25">
      <c r="D1959" t="s">
        <v>92</v>
      </c>
    </row>
    <row r="1960" spans="4:9" x14ac:dyDescent="0.25">
      <c r="D1960" t="s">
        <v>92</v>
      </c>
      <c r="E1960" t="s">
        <v>93</v>
      </c>
      <c r="F1960" t="s">
        <v>94</v>
      </c>
      <c r="G1960" t="s">
        <v>95</v>
      </c>
      <c r="H1960" t="s">
        <v>96</v>
      </c>
      <c r="I1960" t="s">
        <v>97</v>
      </c>
    </row>
  </sheetData>
  <dataValidations count="2">
    <dataValidation type="list" allowBlank="1" showInputMessage="1" showErrorMessage="1" sqref="B2" xr:uid="{2FC70B28-E85D-4CFC-B375-04AAA82A0A71}">
      <formula1>"Monthly, Quarterly"</formula1>
    </dataValidation>
    <dataValidation type="date" operator="greaterThan" allowBlank="1" showInputMessage="1" showErrorMessage="1" sqref="B3" xr:uid="{0F488EC1-AB69-4D5B-950B-157C4E6AF2B9}">
      <formula1>18264</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FF95C-AEBA-4FAA-926D-E4E356CF461B}">
  <sheetPr codeName="Sheet20">
    <tabColor rgb="FF7030A0"/>
  </sheetPr>
  <dimension ref="A1:CN304"/>
  <sheetViews>
    <sheetView workbookViewId="0">
      <pane ySplit="1" topLeftCell="A2" activePane="bottomLeft" state="frozen"/>
      <selection activeCell="B46" sqref="B46"/>
      <selection pane="bottomLeft" activeCell="B46" sqref="B46"/>
    </sheetView>
  </sheetViews>
  <sheetFormatPr defaultRowHeight="15" x14ac:dyDescent="0.25"/>
  <cols>
    <col min="1" max="1" width="42.85546875" bestFit="1" customWidth="1"/>
    <col min="2" max="2" width="10.85546875" bestFit="1" customWidth="1"/>
    <col min="3" max="3" width="10" bestFit="1" customWidth="1"/>
  </cols>
  <sheetData>
    <row r="1" spans="1:9" x14ac:dyDescent="0.25">
      <c r="A1" t="s">
        <v>98</v>
      </c>
      <c r="B1" t="s">
        <v>99</v>
      </c>
      <c r="C1" t="s">
        <v>100</v>
      </c>
      <c r="D1" t="s">
        <v>101</v>
      </c>
    </row>
    <row r="5" spans="1:9" x14ac:dyDescent="0.25">
      <c r="A5" s="94"/>
      <c r="B5" s="95"/>
      <c r="C5" s="92"/>
      <c r="D5" s="96"/>
    </row>
    <row r="6" spans="1:9" x14ac:dyDescent="0.25">
      <c r="A6" s="94"/>
      <c r="B6" s="95"/>
      <c r="C6" s="92"/>
      <c r="D6" s="96"/>
    </row>
    <row r="7" spans="1:9" x14ac:dyDescent="0.25">
      <c r="A7" s="94"/>
      <c r="B7" s="95"/>
      <c r="C7" s="92"/>
      <c r="D7" s="96"/>
    </row>
    <row r="8" spans="1:9" x14ac:dyDescent="0.25">
      <c r="A8" s="94"/>
      <c r="B8" s="95"/>
      <c r="C8" s="92"/>
      <c r="D8" s="96"/>
    </row>
    <row r="9" spans="1:9" x14ac:dyDescent="0.25">
      <c r="A9" s="94"/>
      <c r="B9" s="95"/>
      <c r="C9" s="92"/>
      <c r="D9" s="96"/>
    </row>
    <row r="10" spans="1:9" x14ac:dyDescent="0.25">
      <c r="A10" s="94"/>
      <c r="B10" s="95"/>
      <c r="C10" s="92"/>
      <c r="D10" s="96"/>
    </row>
    <row r="11" spans="1:9" x14ac:dyDescent="0.25">
      <c r="A11" s="94"/>
      <c r="B11" s="95"/>
      <c r="C11" s="92"/>
      <c r="D11" s="96"/>
    </row>
    <row r="12" spans="1:9" x14ac:dyDescent="0.25">
      <c r="A12" s="94"/>
      <c r="B12" s="95"/>
      <c r="C12" s="92"/>
      <c r="D12" s="96"/>
    </row>
    <row r="13" spans="1:9" s="26" customFormat="1" x14ac:dyDescent="0.25">
      <c r="A13" s="97"/>
      <c r="B13" s="98"/>
      <c r="C13" s="99"/>
      <c r="D13" s="100"/>
      <c r="E13" s="10"/>
      <c r="F13" s="10"/>
      <c r="G13" s="10"/>
      <c r="H13" s="10"/>
      <c r="I13" s="10"/>
    </row>
    <row r="14" spans="1:9" s="26" customFormat="1" x14ac:dyDescent="0.25">
      <c r="A14" s="97"/>
      <c r="B14" s="98"/>
      <c r="C14" s="99"/>
      <c r="D14" s="100"/>
      <c r="E14" s="10"/>
      <c r="F14" s="10"/>
      <c r="G14" s="10"/>
      <c r="H14" s="10"/>
      <c r="I14" s="10"/>
    </row>
    <row r="15" spans="1:9" x14ac:dyDescent="0.25">
      <c r="A15" s="94"/>
      <c r="B15" s="95"/>
      <c r="C15" s="92"/>
      <c r="D15" s="96"/>
    </row>
    <row r="16" spans="1:9" x14ac:dyDescent="0.25">
      <c r="A16" s="94"/>
      <c r="B16" s="95"/>
      <c r="C16" s="92"/>
      <c r="D16" s="96"/>
    </row>
    <row r="17" spans="1:4" x14ac:dyDescent="0.25">
      <c r="A17" s="94"/>
      <c r="B17" s="95"/>
      <c r="C17" s="92"/>
      <c r="D17" s="96"/>
    </row>
    <row r="18" spans="1:4" x14ac:dyDescent="0.25">
      <c r="A18" s="94"/>
      <c r="B18" s="95"/>
      <c r="C18" s="92"/>
      <c r="D18" s="96"/>
    </row>
    <row r="19" spans="1:4" x14ac:dyDescent="0.25">
      <c r="A19" s="94"/>
      <c r="B19" s="95"/>
      <c r="C19" s="92"/>
      <c r="D19" s="96"/>
    </row>
    <row r="20" spans="1:4" x14ac:dyDescent="0.25">
      <c r="A20" s="94"/>
      <c r="B20" s="95"/>
      <c r="C20" s="92"/>
      <c r="D20" s="96"/>
    </row>
    <row r="21" spans="1:4" x14ac:dyDescent="0.25">
      <c r="A21" s="94"/>
      <c r="B21" s="95"/>
      <c r="C21" s="92"/>
      <c r="D21" s="96"/>
    </row>
    <row r="22" spans="1:4" x14ac:dyDescent="0.25">
      <c r="A22" s="94"/>
      <c r="B22" s="95"/>
      <c r="C22" s="92"/>
      <c r="D22" s="96"/>
    </row>
    <row r="23" spans="1:4" x14ac:dyDescent="0.25">
      <c r="A23" s="94"/>
      <c r="B23" s="95"/>
      <c r="C23" s="92"/>
      <c r="D23" s="96"/>
    </row>
    <row r="24" spans="1:4" x14ac:dyDescent="0.25">
      <c r="A24" s="94"/>
      <c r="B24" s="95"/>
      <c r="C24" s="92"/>
      <c r="D24" s="96"/>
    </row>
    <row r="25" spans="1:4" x14ac:dyDescent="0.25">
      <c r="A25" s="94"/>
      <c r="B25" s="95"/>
      <c r="C25" s="92"/>
      <c r="D25" s="96"/>
    </row>
    <row r="26" spans="1:4" x14ac:dyDescent="0.25">
      <c r="A26" s="94"/>
      <c r="B26" s="95"/>
      <c r="C26" s="92"/>
      <c r="D26" s="96"/>
    </row>
    <row r="27" spans="1:4" x14ac:dyDescent="0.25">
      <c r="A27" s="94"/>
      <c r="B27" s="95"/>
      <c r="C27" s="92"/>
      <c r="D27" s="96"/>
    </row>
    <row r="28" spans="1:4" x14ac:dyDescent="0.25">
      <c r="A28" s="94"/>
      <c r="B28" s="95"/>
      <c r="C28" s="92"/>
      <c r="D28" s="96"/>
    </row>
    <row r="29" spans="1:4" x14ac:dyDescent="0.25">
      <c r="A29" s="94"/>
      <c r="B29" s="95"/>
      <c r="C29" s="92"/>
      <c r="D29" s="96"/>
    </row>
    <row r="30" spans="1:4" x14ac:dyDescent="0.25">
      <c r="A30" s="94"/>
      <c r="B30" s="95"/>
      <c r="C30" s="92"/>
      <c r="D30" s="96"/>
    </row>
    <row r="31" spans="1:4" x14ac:dyDescent="0.25">
      <c r="A31" s="94"/>
      <c r="B31" s="95"/>
      <c r="C31" s="92"/>
      <c r="D31" s="96"/>
    </row>
    <row r="32" spans="1:4" x14ac:dyDescent="0.25">
      <c r="A32" s="94"/>
      <c r="B32" s="95"/>
      <c r="C32" s="92"/>
      <c r="D32" s="96"/>
    </row>
    <row r="33" spans="1:4" x14ac:dyDescent="0.25">
      <c r="A33" s="94"/>
      <c r="B33" s="95"/>
      <c r="C33" s="92"/>
      <c r="D33" s="96"/>
    </row>
    <row r="34" spans="1:4" x14ac:dyDescent="0.25">
      <c r="A34" s="94"/>
      <c r="B34" s="95"/>
      <c r="C34" s="92"/>
      <c r="D34" s="96"/>
    </row>
    <row r="35" spans="1:4" x14ac:dyDescent="0.25">
      <c r="A35" s="94"/>
      <c r="B35" s="95"/>
      <c r="C35" s="92"/>
      <c r="D35" s="96"/>
    </row>
    <row r="36" spans="1:4" x14ac:dyDescent="0.25">
      <c r="A36" s="94"/>
      <c r="B36" s="95"/>
      <c r="C36" s="92"/>
      <c r="D36" s="96"/>
    </row>
    <row r="37" spans="1:4" x14ac:dyDescent="0.25">
      <c r="A37" s="94"/>
      <c r="B37" s="95"/>
      <c r="C37" s="92"/>
      <c r="D37" s="96"/>
    </row>
    <row r="38" spans="1:4" x14ac:dyDescent="0.25">
      <c r="A38" s="94"/>
      <c r="B38" s="95"/>
      <c r="C38" s="92"/>
      <c r="D38" s="96"/>
    </row>
    <row r="39" spans="1:4" x14ac:dyDescent="0.25">
      <c r="A39" s="94"/>
      <c r="B39" s="95"/>
      <c r="C39" s="92"/>
      <c r="D39" s="96"/>
    </row>
    <row r="40" spans="1:4" x14ac:dyDescent="0.25">
      <c r="A40" s="94"/>
      <c r="B40" s="95"/>
      <c r="C40" s="92"/>
      <c r="D40" s="96"/>
    </row>
    <row r="41" spans="1:4" x14ac:dyDescent="0.25">
      <c r="A41" s="94"/>
      <c r="B41" s="95"/>
      <c r="C41" s="92"/>
      <c r="D41" s="96"/>
    </row>
    <row r="42" spans="1:4" x14ac:dyDescent="0.25">
      <c r="A42" s="94"/>
      <c r="B42" s="95"/>
      <c r="C42" s="92"/>
      <c r="D42" s="96"/>
    </row>
    <row r="43" spans="1:4" x14ac:dyDescent="0.25">
      <c r="A43" s="94"/>
      <c r="B43" s="95"/>
      <c r="C43" s="92"/>
      <c r="D43" s="96"/>
    </row>
    <row r="44" spans="1:4" x14ac:dyDescent="0.25">
      <c r="A44" s="94"/>
      <c r="B44" s="95"/>
      <c r="C44" s="92"/>
      <c r="D44" s="96"/>
    </row>
    <row r="45" spans="1:4" x14ac:dyDescent="0.25">
      <c r="A45" s="94"/>
      <c r="B45" s="95"/>
      <c r="C45" s="92"/>
      <c r="D45" s="96"/>
    </row>
    <row r="46" spans="1:4" x14ac:dyDescent="0.25">
      <c r="A46" s="94"/>
      <c r="B46" s="95"/>
      <c r="C46" s="92"/>
      <c r="D46" s="96"/>
    </row>
    <row r="47" spans="1:4" x14ac:dyDescent="0.25">
      <c r="A47" s="94"/>
      <c r="B47" s="95"/>
      <c r="C47" s="92"/>
      <c r="D47" s="96"/>
    </row>
    <row r="48" spans="1:4" x14ac:dyDescent="0.25">
      <c r="A48" s="94"/>
      <c r="B48" s="95"/>
      <c r="C48" s="92"/>
      <c r="D48" s="96"/>
    </row>
    <row r="49" spans="1:4" x14ac:dyDescent="0.25">
      <c r="A49" s="94"/>
      <c r="B49" s="95"/>
      <c r="C49" s="92"/>
      <c r="D49" s="96"/>
    </row>
    <row r="50" spans="1:4" x14ac:dyDescent="0.25">
      <c r="A50" s="94"/>
      <c r="B50" s="95"/>
      <c r="C50" s="92"/>
      <c r="D50" s="96"/>
    </row>
    <row r="51" spans="1:4" x14ac:dyDescent="0.25">
      <c r="A51" s="94"/>
      <c r="B51" s="95"/>
      <c r="C51" s="92"/>
      <c r="D51" s="96"/>
    </row>
    <row r="52" spans="1:4" x14ac:dyDescent="0.25">
      <c r="A52" s="94"/>
      <c r="B52" s="95"/>
      <c r="C52" s="92"/>
      <c r="D52" s="96"/>
    </row>
    <row r="53" spans="1:4" x14ac:dyDescent="0.25">
      <c r="A53" s="94"/>
      <c r="B53" s="95"/>
      <c r="C53" s="92"/>
      <c r="D53" s="96"/>
    </row>
    <row r="54" spans="1:4" x14ac:dyDescent="0.25">
      <c r="A54" s="94"/>
      <c r="B54" s="95"/>
      <c r="C54" s="92"/>
      <c r="D54" s="96"/>
    </row>
    <row r="55" spans="1:4" x14ac:dyDescent="0.25">
      <c r="A55" s="94"/>
      <c r="B55" s="95"/>
      <c r="C55" s="92"/>
      <c r="D55" s="96"/>
    </row>
    <row r="56" spans="1:4" x14ac:dyDescent="0.25">
      <c r="A56" s="94"/>
      <c r="B56" s="95"/>
      <c r="C56" s="92"/>
      <c r="D56" s="96"/>
    </row>
    <row r="57" spans="1:4" x14ac:dyDescent="0.25">
      <c r="A57" s="94"/>
      <c r="B57" s="95"/>
      <c r="C57" s="92"/>
      <c r="D57" s="96"/>
    </row>
    <row r="58" spans="1:4" x14ac:dyDescent="0.25">
      <c r="A58" s="94"/>
      <c r="B58" s="95"/>
      <c r="C58" s="92"/>
      <c r="D58" s="96"/>
    </row>
    <row r="59" spans="1:4" x14ac:dyDescent="0.25">
      <c r="A59" s="94"/>
      <c r="B59" s="95"/>
      <c r="C59" s="92"/>
      <c r="D59" s="96"/>
    </row>
    <row r="60" spans="1:4" x14ac:dyDescent="0.25">
      <c r="A60" s="94"/>
      <c r="B60" s="95"/>
      <c r="C60" s="92"/>
      <c r="D60" s="96"/>
    </row>
    <row r="61" spans="1:4" x14ac:dyDescent="0.25">
      <c r="A61" s="94"/>
      <c r="B61" s="95"/>
      <c r="C61" s="92"/>
      <c r="D61" s="96"/>
    </row>
    <row r="62" spans="1:4" x14ac:dyDescent="0.25">
      <c r="A62" s="94"/>
      <c r="B62" s="95"/>
      <c r="C62" s="92"/>
      <c r="D62" s="96"/>
    </row>
    <row r="63" spans="1:4" x14ac:dyDescent="0.25">
      <c r="A63" s="94"/>
      <c r="B63" s="95"/>
      <c r="C63" s="92"/>
      <c r="D63" s="96"/>
    </row>
    <row r="64" spans="1:4" x14ac:dyDescent="0.25">
      <c r="A64" s="94"/>
      <c r="B64" s="95"/>
      <c r="C64" s="92"/>
      <c r="D64" s="96"/>
    </row>
    <row r="65" spans="1:4" x14ac:dyDescent="0.25">
      <c r="A65" s="94"/>
      <c r="B65" s="95"/>
      <c r="C65" s="92"/>
      <c r="D65" s="96"/>
    </row>
    <row r="66" spans="1:4" x14ac:dyDescent="0.25">
      <c r="A66" s="94"/>
      <c r="B66" s="95"/>
      <c r="C66" s="92"/>
      <c r="D66" s="96"/>
    </row>
    <row r="67" spans="1:4" x14ac:dyDescent="0.25">
      <c r="A67" s="94"/>
      <c r="B67" s="95"/>
      <c r="C67" s="92"/>
      <c r="D67" s="96"/>
    </row>
    <row r="68" spans="1:4" x14ac:dyDescent="0.25">
      <c r="A68" s="94"/>
      <c r="B68" s="95"/>
      <c r="C68" s="92"/>
      <c r="D68" s="96"/>
    </row>
    <row r="69" spans="1:4" x14ac:dyDescent="0.25">
      <c r="A69" s="94"/>
      <c r="B69" s="95"/>
      <c r="C69" s="92"/>
      <c r="D69" s="96"/>
    </row>
    <row r="70" spans="1:4" x14ac:dyDescent="0.25">
      <c r="A70" s="94"/>
      <c r="B70" s="95"/>
      <c r="C70" s="92"/>
      <c r="D70" s="96"/>
    </row>
    <row r="71" spans="1:4" x14ac:dyDescent="0.25">
      <c r="A71" s="94"/>
      <c r="B71" s="95"/>
      <c r="C71" s="92"/>
      <c r="D71" s="96"/>
    </row>
    <row r="72" spans="1:4" x14ac:dyDescent="0.25">
      <c r="A72" s="94"/>
      <c r="B72" s="95"/>
      <c r="C72" s="92"/>
      <c r="D72" s="96"/>
    </row>
    <row r="73" spans="1:4" x14ac:dyDescent="0.25">
      <c r="A73" s="94"/>
      <c r="B73" s="95"/>
      <c r="C73" s="92"/>
      <c r="D73" s="96"/>
    </row>
    <row r="74" spans="1:4" x14ac:dyDescent="0.25">
      <c r="A74" s="94"/>
      <c r="B74" s="95"/>
      <c r="C74" s="92"/>
      <c r="D74" s="96"/>
    </row>
    <row r="75" spans="1:4" x14ac:dyDescent="0.25">
      <c r="A75" s="94"/>
      <c r="B75" s="95"/>
      <c r="C75" s="92"/>
      <c r="D75" s="96"/>
    </row>
    <row r="76" spans="1:4" x14ac:dyDescent="0.25">
      <c r="A76" s="94"/>
      <c r="B76" s="95"/>
      <c r="C76" s="92"/>
      <c r="D76" s="96"/>
    </row>
    <row r="77" spans="1:4" x14ac:dyDescent="0.25">
      <c r="A77" s="94"/>
      <c r="B77" s="95"/>
      <c r="C77" s="92"/>
      <c r="D77" s="96"/>
    </row>
    <row r="78" spans="1:4" x14ac:dyDescent="0.25">
      <c r="A78" s="94"/>
      <c r="B78" s="95"/>
      <c r="C78" s="92"/>
      <c r="D78" s="96"/>
    </row>
    <row r="79" spans="1:4" x14ac:dyDescent="0.25">
      <c r="A79" s="94"/>
      <c r="B79" s="95"/>
      <c r="C79" s="92"/>
      <c r="D79" s="96"/>
    </row>
    <row r="80" spans="1:4" x14ac:dyDescent="0.25">
      <c r="A80" s="94"/>
      <c r="B80" s="95"/>
      <c r="C80" s="92"/>
      <c r="D80" s="96"/>
    </row>
    <row r="81" spans="1:92" x14ac:dyDescent="0.25">
      <c r="A81" s="94"/>
      <c r="B81" s="95"/>
      <c r="C81" s="92"/>
      <c r="D81" s="96"/>
    </row>
    <row r="82" spans="1:92" x14ac:dyDescent="0.25">
      <c r="A82" s="94"/>
      <c r="B82" s="95"/>
      <c r="C82" s="92"/>
      <c r="D82" s="96"/>
    </row>
    <row r="83" spans="1:92" x14ac:dyDescent="0.25">
      <c r="A83" s="94"/>
      <c r="B83" s="95"/>
      <c r="C83" s="92"/>
      <c r="D83" s="96"/>
    </row>
    <row r="84" spans="1:92" x14ac:dyDescent="0.25">
      <c r="A84" s="94"/>
      <c r="B84" s="95"/>
      <c r="C84" s="92"/>
      <c r="D84" s="96"/>
    </row>
    <row r="85" spans="1:92" x14ac:dyDescent="0.25">
      <c r="A85" s="94"/>
      <c r="B85" s="95"/>
      <c r="C85" s="92"/>
      <c r="D85" s="96"/>
    </row>
    <row r="86" spans="1:92" x14ac:dyDescent="0.25">
      <c r="A86" s="94"/>
      <c r="B86" s="95"/>
      <c r="C86" s="92"/>
      <c r="D86" s="96"/>
    </row>
    <row r="87" spans="1:92" x14ac:dyDescent="0.25">
      <c r="A87" s="94"/>
      <c r="B87" s="95"/>
      <c r="C87" s="92"/>
      <c r="D87" s="96"/>
    </row>
    <row r="88" spans="1:92" x14ac:dyDescent="0.25">
      <c r="A88" s="94"/>
      <c r="B88" s="95"/>
      <c r="C88" s="92"/>
      <c r="D88" s="96"/>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92" x14ac:dyDescent="0.25">
      <c r="A89" s="94"/>
      <c r="B89" s="95"/>
      <c r="C89" s="92"/>
      <c r="D89" s="96"/>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row>
    <row r="90" spans="1:92" x14ac:dyDescent="0.25">
      <c r="A90" s="94"/>
      <c r="B90" s="95"/>
      <c r="C90" s="92"/>
      <c r="D90" s="96"/>
    </row>
    <row r="91" spans="1:92" x14ac:dyDescent="0.25">
      <c r="A91" s="94"/>
      <c r="B91" s="95"/>
      <c r="C91" s="92"/>
      <c r="D91" s="96"/>
    </row>
    <row r="92" spans="1:92" x14ac:dyDescent="0.25">
      <c r="A92" s="94"/>
      <c r="B92" s="95"/>
      <c r="C92" s="92"/>
      <c r="D92" s="96"/>
    </row>
    <row r="93" spans="1:92" x14ac:dyDescent="0.25">
      <c r="A93" s="94"/>
      <c r="B93" s="95"/>
      <c r="C93" s="92"/>
      <c r="D93" s="96"/>
    </row>
    <row r="94" spans="1:92" x14ac:dyDescent="0.25">
      <c r="A94" s="94"/>
      <c r="B94" s="95"/>
      <c r="C94" s="92"/>
      <c r="D94" s="96"/>
    </row>
    <row r="95" spans="1:92" x14ac:dyDescent="0.25">
      <c r="A95" s="94"/>
      <c r="B95" s="95"/>
      <c r="C95" s="92"/>
      <c r="D95" s="96"/>
    </row>
    <row r="96" spans="1:92" x14ac:dyDescent="0.25">
      <c r="A96" s="94"/>
      <c r="B96" s="95"/>
      <c r="C96" s="92"/>
      <c r="D96" s="96"/>
    </row>
    <row r="97" spans="1:4" x14ac:dyDescent="0.25">
      <c r="A97" s="94"/>
      <c r="B97" s="95"/>
      <c r="C97" s="92"/>
      <c r="D97" s="96"/>
    </row>
    <row r="98" spans="1:4" x14ac:dyDescent="0.25">
      <c r="A98" s="94"/>
      <c r="B98" s="95"/>
      <c r="C98" s="92"/>
      <c r="D98" s="96"/>
    </row>
    <row r="99" spans="1:4" x14ac:dyDescent="0.25">
      <c r="A99" s="94"/>
      <c r="B99" s="95"/>
      <c r="C99" s="92"/>
      <c r="D99" s="96"/>
    </row>
    <row r="100" spans="1:4" x14ac:dyDescent="0.25">
      <c r="A100" s="94"/>
      <c r="B100" s="95"/>
      <c r="C100" s="92"/>
      <c r="D100" s="96"/>
    </row>
    <row r="101" spans="1:4" x14ac:dyDescent="0.25">
      <c r="A101" s="94"/>
      <c r="B101" s="95"/>
      <c r="C101" s="92"/>
      <c r="D101" s="96"/>
    </row>
    <row r="102" spans="1:4" x14ac:dyDescent="0.25">
      <c r="A102" s="94"/>
      <c r="B102" s="95"/>
      <c r="C102" s="92"/>
      <c r="D102" s="96"/>
    </row>
    <row r="103" spans="1:4" x14ac:dyDescent="0.25">
      <c r="A103" s="94"/>
      <c r="B103" s="95"/>
      <c r="C103" s="92"/>
      <c r="D103" s="96"/>
    </row>
    <row r="104" spans="1:4" x14ac:dyDescent="0.25">
      <c r="A104" s="94"/>
      <c r="B104" s="95"/>
      <c r="C104" s="92"/>
      <c r="D104" s="96"/>
    </row>
    <row r="105" spans="1:4" x14ac:dyDescent="0.25">
      <c r="A105" s="94"/>
      <c r="B105" s="95"/>
      <c r="C105" s="92"/>
      <c r="D105" s="96"/>
    </row>
    <row r="106" spans="1:4" x14ac:dyDescent="0.25">
      <c r="A106" s="94"/>
      <c r="B106" s="95"/>
      <c r="C106" s="92"/>
      <c r="D106" s="96"/>
    </row>
    <row r="107" spans="1:4" x14ac:dyDescent="0.25">
      <c r="A107" s="94"/>
      <c r="B107" s="95"/>
      <c r="C107" s="92"/>
      <c r="D107" s="96"/>
    </row>
    <row r="108" spans="1:4" x14ac:dyDescent="0.25">
      <c r="A108" s="94"/>
      <c r="B108" s="95"/>
      <c r="C108" s="92"/>
      <c r="D108" s="96"/>
    </row>
    <row r="109" spans="1:4" x14ac:dyDescent="0.25">
      <c r="A109" s="94"/>
      <c r="B109" s="95"/>
      <c r="C109" s="92"/>
      <c r="D109" s="96"/>
    </row>
    <row r="110" spans="1:4" x14ac:dyDescent="0.25">
      <c r="A110" s="94"/>
      <c r="B110" s="95"/>
      <c r="C110" s="92"/>
      <c r="D110" s="96"/>
    </row>
    <row r="111" spans="1:4" x14ac:dyDescent="0.25">
      <c r="A111" s="94"/>
      <c r="B111" s="95"/>
      <c r="C111" s="92"/>
      <c r="D111" s="96"/>
    </row>
    <row r="112" spans="1:4" x14ac:dyDescent="0.25">
      <c r="A112" s="94"/>
      <c r="B112" s="95"/>
      <c r="C112" s="92"/>
      <c r="D112" s="96"/>
    </row>
    <row r="113" spans="1:4" x14ac:dyDescent="0.25">
      <c r="A113" s="94"/>
      <c r="B113" s="95"/>
      <c r="C113" s="92"/>
      <c r="D113" s="96"/>
    </row>
    <row r="114" spans="1:4" x14ac:dyDescent="0.25">
      <c r="A114" s="94"/>
      <c r="B114" s="95"/>
      <c r="C114" s="92"/>
      <c r="D114" s="96"/>
    </row>
    <row r="115" spans="1:4" x14ac:dyDescent="0.25">
      <c r="A115" s="94"/>
      <c r="B115" s="95"/>
      <c r="C115" s="92"/>
      <c r="D115" s="96"/>
    </row>
    <row r="116" spans="1:4" x14ac:dyDescent="0.25">
      <c r="A116" s="94"/>
      <c r="B116" s="95"/>
      <c r="C116" s="92"/>
      <c r="D116" s="96"/>
    </row>
    <row r="117" spans="1:4" x14ac:dyDescent="0.25">
      <c r="A117" s="94"/>
      <c r="B117" s="95"/>
      <c r="C117" s="92"/>
      <c r="D117" s="96"/>
    </row>
    <row r="118" spans="1:4" x14ac:dyDescent="0.25">
      <c r="A118" s="94"/>
      <c r="B118" s="95"/>
      <c r="C118" s="92"/>
      <c r="D118" s="96"/>
    </row>
    <row r="119" spans="1:4" x14ac:dyDescent="0.25">
      <c r="A119" s="94"/>
      <c r="B119" s="95"/>
      <c r="C119" s="92"/>
      <c r="D119" s="96"/>
    </row>
    <row r="120" spans="1:4" x14ac:dyDescent="0.25">
      <c r="A120" s="94"/>
      <c r="B120" s="95"/>
      <c r="C120" s="92"/>
      <c r="D120" s="96"/>
    </row>
    <row r="121" spans="1:4" x14ac:dyDescent="0.25">
      <c r="A121" s="94"/>
      <c r="B121" s="95"/>
      <c r="C121" s="92"/>
      <c r="D121" s="96"/>
    </row>
    <row r="122" spans="1:4" x14ac:dyDescent="0.25">
      <c r="A122" s="94"/>
      <c r="B122" s="95"/>
      <c r="C122" s="92"/>
      <c r="D122" s="96"/>
    </row>
    <row r="123" spans="1:4" x14ac:dyDescent="0.25">
      <c r="A123" s="94"/>
      <c r="B123" s="95"/>
      <c r="C123" s="92"/>
      <c r="D123" s="96"/>
    </row>
    <row r="124" spans="1:4" x14ac:dyDescent="0.25">
      <c r="A124" s="94"/>
      <c r="B124" s="95"/>
      <c r="C124" s="92"/>
      <c r="D124" s="96"/>
    </row>
    <row r="125" spans="1:4" x14ac:dyDescent="0.25">
      <c r="A125" s="94"/>
      <c r="B125" s="95"/>
      <c r="C125" s="92"/>
      <c r="D125" s="96"/>
    </row>
    <row r="126" spans="1:4" x14ac:dyDescent="0.25">
      <c r="A126" s="94"/>
      <c r="B126" s="95"/>
      <c r="C126" s="92"/>
      <c r="D126" s="96"/>
    </row>
    <row r="127" spans="1:4" x14ac:dyDescent="0.25">
      <c r="A127" s="94"/>
      <c r="B127" s="95"/>
      <c r="C127" s="92"/>
      <c r="D127" s="96"/>
    </row>
    <row r="128" spans="1:4" x14ac:dyDescent="0.25">
      <c r="A128" s="94"/>
      <c r="B128" s="95"/>
      <c r="C128" s="92"/>
      <c r="D128" s="96"/>
    </row>
    <row r="129" spans="1:4" x14ac:dyDescent="0.25">
      <c r="A129" s="94"/>
      <c r="B129" s="95"/>
      <c r="C129" s="92"/>
      <c r="D129" s="96"/>
    </row>
    <row r="130" spans="1:4" x14ac:dyDescent="0.25">
      <c r="A130" s="94"/>
      <c r="B130" s="95"/>
      <c r="C130" s="92"/>
      <c r="D130" s="96"/>
    </row>
    <row r="131" spans="1:4" x14ac:dyDescent="0.25">
      <c r="A131" s="94"/>
      <c r="B131" s="95"/>
      <c r="C131" s="92"/>
      <c r="D131" s="96"/>
    </row>
    <row r="132" spans="1:4" x14ac:dyDescent="0.25">
      <c r="A132" s="94"/>
      <c r="B132" s="95"/>
      <c r="C132" s="92"/>
      <c r="D132" s="96"/>
    </row>
    <row r="133" spans="1:4" x14ac:dyDescent="0.25">
      <c r="A133" s="94"/>
      <c r="B133" s="95"/>
      <c r="C133" s="92"/>
      <c r="D133" s="96"/>
    </row>
    <row r="134" spans="1:4" x14ac:dyDescent="0.25">
      <c r="A134" s="94"/>
      <c r="B134" s="95"/>
      <c r="C134" s="92"/>
      <c r="D134" s="96"/>
    </row>
    <row r="135" spans="1:4" x14ac:dyDescent="0.25">
      <c r="A135" s="94"/>
      <c r="B135" s="95"/>
      <c r="C135" s="92"/>
      <c r="D135" s="96"/>
    </row>
    <row r="136" spans="1:4" x14ac:dyDescent="0.25">
      <c r="A136" s="94"/>
      <c r="B136" s="95"/>
      <c r="C136" s="92"/>
      <c r="D136" s="96"/>
    </row>
    <row r="137" spans="1:4" x14ac:dyDescent="0.25">
      <c r="A137" s="94"/>
      <c r="B137" s="95"/>
      <c r="C137" s="92"/>
      <c r="D137" s="96"/>
    </row>
    <row r="138" spans="1:4" x14ac:dyDescent="0.25">
      <c r="A138" s="94"/>
      <c r="B138" s="95"/>
      <c r="C138" s="92"/>
      <c r="D138" s="96"/>
    </row>
    <row r="139" spans="1:4" x14ac:dyDescent="0.25">
      <c r="A139" s="94"/>
      <c r="B139" s="95"/>
      <c r="C139" s="92"/>
      <c r="D139" s="96"/>
    </row>
    <row r="140" spans="1:4" x14ac:dyDescent="0.25">
      <c r="A140" s="94"/>
      <c r="B140" s="95"/>
      <c r="C140" s="92"/>
      <c r="D140" s="96"/>
    </row>
    <row r="141" spans="1:4" x14ac:dyDescent="0.25">
      <c r="A141" s="94"/>
      <c r="B141" s="95"/>
      <c r="C141" s="92"/>
      <c r="D141" s="96"/>
    </row>
    <row r="142" spans="1:4" x14ac:dyDescent="0.25">
      <c r="A142" s="94"/>
      <c r="B142" s="95"/>
      <c r="C142" s="92"/>
      <c r="D142" s="96"/>
    </row>
    <row r="143" spans="1:4" x14ac:dyDescent="0.25">
      <c r="A143" s="94"/>
      <c r="B143" s="95"/>
      <c r="C143" s="92"/>
      <c r="D143" s="96"/>
    </row>
    <row r="144" spans="1:4" x14ac:dyDescent="0.25">
      <c r="A144" s="94"/>
      <c r="B144" s="95"/>
      <c r="C144" s="92"/>
      <c r="D144" s="96"/>
    </row>
    <row r="145" spans="1:4" x14ac:dyDescent="0.25">
      <c r="A145" s="94"/>
      <c r="B145" s="95"/>
      <c r="C145" s="92"/>
      <c r="D145" s="96"/>
    </row>
    <row r="146" spans="1:4" x14ac:dyDescent="0.25">
      <c r="A146" s="94"/>
      <c r="B146" s="95"/>
      <c r="C146" s="92"/>
      <c r="D146" s="96"/>
    </row>
    <row r="147" spans="1:4" x14ac:dyDescent="0.25">
      <c r="A147" s="94"/>
      <c r="B147" s="95"/>
      <c r="C147" s="92"/>
      <c r="D147" s="96"/>
    </row>
    <row r="148" spans="1:4" x14ac:dyDescent="0.25">
      <c r="A148" s="94"/>
      <c r="B148" s="95"/>
      <c r="C148" s="92"/>
      <c r="D148" s="96"/>
    </row>
    <row r="149" spans="1:4" x14ac:dyDescent="0.25">
      <c r="A149" s="94"/>
      <c r="B149" s="95"/>
      <c r="C149" s="92"/>
      <c r="D149" s="96"/>
    </row>
    <row r="150" spans="1:4" x14ac:dyDescent="0.25">
      <c r="A150" s="94"/>
      <c r="B150" s="95"/>
      <c r="C150" s="92"/>
      <c r="D150" s="96"/>
    </row>
    <row r="151" spans="1:4" x14ac:dyDescent="0.25">
      <c r="A151" s="94"/>
      <c r="B151" s="95"/>
      <c r="C151" s="92"/>
      <c r="D151" s="96"/>
    </row>
    <row r="152" spans="1:4" x14ac:dyDescent="0.25">
      <c r="A152" s="94"/>
      <c r="B152" s="95"/>
      <c r="C152" s="92"/>
      <c r="D152" s="96"/>
    </row>
    <row r="153" spans="1:4" x14ac:dyDescent="0.25">
      <c r="A153" s="94"/>
      <c r="B153" s="95"/>
      <c r="C153" s="92"/>
      <c r="D153" s="96"/>
    </row>
    <row r="154" spans="1:4" x14ac:dyDescent="0.25">
      <c r="A154" s="94"/>
      <c r="B154" s="95"/>
      <c r="C154" s="92"/>
      <c r="D154" s="96"/>
    </row>
    <row r="155" spans="1:4" x14ac:dyDescent="0.25">
      <c r="A155" s="94"/>
      <c r="B155" s="95"/>
      <c r="C155" s="92"/>
      <c r="D155" s="96"/>
    </row>
    <row r="156" spans="1:4" x14ac:dyDescent="0.25">
      <c r="A156" s="94"/>
      <c r="B156" s="95"/>
      <c r="C156" s="92"/>
      <c r="D156" s="96"/>
    </row>
    <row r="157" spans="1:4" x14ac:dyDescent="0.25">
      <c r="A157" s="94"/>
      <c r="B157" s="95"/>
      <c r="C157" s="92"/>
      <c r="D157" s="96"/>
    </row>
    <row r="158" spans="1:4" x14ac:dyDescent="0.25">
      <c r="A158" s="94"/>
      <c r="B158" s="95"/>
      <c r="C158" s="92"/>
      <c r="D158" s="96"/>
    </row>
    <row r="159" spans="1:4" x14ac:dyDescent="0.25">
      <c r="A159" s="94"/>
      <c r="B159" s="95"/>
      <c r="C159" s="92"/>
      <c r="D159" s="96"/>
    </row>
    <row r="160" spans="1:4" x14ac:dyDescent="0.25">
      <c r="A160" s="94"/>
      <c r="B160" s="95"/>
      <c r="C160" s="92"/>
      <c r="D160" s="96"/>
    </row>
    <row r="161" spans="1:4" x14ac:dyDescent="0.25">
      <c r="A161" s="94"/>
      <c r="B161" s="95"/>
      <c r="C161" s="92"/>
      <c r="D161" s="96"/>
    </row>
    <row r="162" spans="1:4" x14ac:dyDescent="0.25">
      <c r="A162" s="94"/>
      <c r="B162" s="95"/>
      <c r="C162" s="92"/>
      <c r="D162" s="96"/>
    </row>
    <row r="163" spans="1:4" x14ac:dyDescent="0.25">
      <c r="A163" s="94"/>
      <c r="B163" s="95"/>
      <c r="C163" s="92"/>
      <c r="D163" s="96"/>
    </row>
    <row r="164" spans="1:4" x14ac:dyDescent="0.25">
      <c r="A164" s="94"/>
      <c r="B164" s="95"/>
      <c r="C164" s="92"/>
      <c r="D164" s="96"/>
    </row>
    <row r="165" spans="1:4" x14ac:dyDescent="0.25">
      <c r="A165" s="94"/>
      <c r="B165" s="95"/>
      <c r="C165" s="92"/>
      <c r="D165" s="96"/>
    </row>
    <row r="166" spans="1:4" x14ac:dyDescent="0.25">
      <c r="A166" s="94"/>
      <c r="B166" s="95"/>
      <c r="C166" s="92"/>
      <c r="D166" s="96"/>
    </row>
    <row r="167" spans="1:4" x14ac:dyDescent="0.25">
      <c r="A167" s="94"/>
      <c r="B167" s="95"/>
      <c r="C167" s="92"/>
      <c r="D167" s="96"/>
    </row>
    <row r="168" spans="1:4" x14ac:dyDescent="0.25">
      <c r="A168" s="94"/>
      <c r="B168" s="95"/>
      <c r="C168" s="92"/>
      <c r="D168" s="96"/>
    </row>
    <row r="169" spans="1:4" x14ac:dyDescent="0.25">
      <c r="A169" s="94"/>
      <c r="B169" s="95"/>
      <c r="C169" s="92"/>
      <c r="D169" s="96"/>
    </row>
    <row r="170" spans="1:4" x14ac:dyDescent="0.25">
      <c r="A170" s="94"/>
      <c r="B170" s="95"/>
      <c r="C170" s="92"/>
      <c r="D170" s="96"/>
    </row>
    <row r="171" spans="1:4" x14ac:dyDescent="0.25">
      <c r="A171" s="94"/>
      <c r="B171" s="95"/>
      <c r="C171" s="92"/>
      <c r="D171" s="96"/>
    </row>
    <row r="172" spans="1:4" x14ac:dyDescent="0.25">
      <c r="A172" s="94"/>
      <c r="B172" s="95"/>
      <c r="C172" s="92"/>
      <c r="D172" s="96"/>
    </row>
    <row r="173" spans="1:4" x14ac:dyDescent="0.25">
      <c r="A173" s="94"/>
      <c r="B173" s="95"/>
      <c r="C173" s="92"/>
      <c r="D173" s="96"/>
    </row>
    <row r="174" spans="1:4" x14ac:dyDescent="0.25">
      <c r="A174" s="94"/>
      <c r="B174" s="95"/>
      <c r="C174" s="92"/>
      <c r="D174" s="96"/>
    </row>
    <row r="175" spans="1:4" x14ac:dyDescent="0.25">
      <c r="A175" s="94"/>
      <c r="B175" s="95"/>
      <c r="C175" s="92"/>
      <c r="D175" s="96"/>
    </row>
    <row r="176" spans="1:4" x14ac:dyDescent="0.25">
      <c r="A176" s="94"/>
      <c r="B176" s="95"/>
      <c r="C176" s="92"/>
      <c r="D176" s="96"/>
    </row>
    <row r="177" spans="1:4" x14ac:dyDescent="0.25">
      <c r="A177" s="94"/>
      <c r="B177" s="95"/>
      <c r="C177" s="92"/>
      <c r="D177" s="96"/>
    </row>
    <row r="178" spans="1:4" x14ac:dyDescent="0.25">
      <c r="A178" s="94"/>
      <c r="B178" s="95"/>
      <c r="C178" s="92"/>
      <c r="D178" s="96"/>
    </row>
    <row r="179" spans="1:4" x14ac:dyDescent="0.25">
      <c r="A179" s="94"/>
      <c r="B179" s="95"/>
      <c r="C179" s="92"/>
      <c r="D179" s="96"/>
    </row>
    <row r="180" spans="1:4" x14ac:dyDescent="0.25">
      <c r="A180" s="94"/>
      <c r="B180" s="95"/>
      <c r="C180" s="92"/>
      <c r="D180" s="96"/>
    </row>
    <row r="181" spans="1:4" x14ac:dyDescent="0.25">
      <c r="A181" s="94"/>
      <c r="B181" s="95"/>
      <c r="C181" s="92"/>
      <c r="D181" s="96"/>
    </row>
    <row r="182" spans="1:4" x14ac:dyDescent="0.25">
      <c r="A182" s="94"/>
      <c r="B182" s="95"/>
      <c r="C182" s="92"/>
      <c r="D182" s="96"/>
    </row>
    <row r="183" spans="1:4" x14ac:dyDescent="0.25">
      <c r="A183" s="94"/>
      <c r="B183" s="95"/>
      <c r="C183" s="92"/>
      <c r="D183" s="96"/>
    </row>
    <row r="184" spans="1:4" x14ac:dyDescent="0.25">
      <c r="A184" s="94"/>
      <c r="B184" s="95"/>
      <c r="C184" s="92"/>
      <c r="D184" s="96"/>
    </row>
    <row r="185" spans="1:4" x14ac:dyDescent="0.25">
      <c r="A185" s="94"/>
      <c r="B185" s="95"/>
      <c r="C185" s="92"/>
      <c r="D185" s="96"/>
    </row>
    <row r="186" spans="1:4" x14ac:dyDescent="0.25">
      <c r="A186" s="94"/>
      <c r="B186" s="95"/>
      <c r="C186" s="92"/>
      <c r="D186" s="96"/>
    </row>
    <row r="187" spans="1:4" x14ac:dyDescent="0.25">
      <c r="A187" s="94"/>
      <c r="B187" s="95"/>
      <c r="C187" s="92"/>
      <c r="D187" s="96"/>
    </row>
    <row r="188" spans="1:4" x14ac:dyDescent="0.25">
      <c r="A188" s="94"/>
      <c r="B188" s="95"/>
      <c r="C188" s="92"/>
      <c r="D188" s="96"/>
    </row>
    <row r="189" spans="1:4" x14ac:dyDescent="0.25">
      <c r="A189" s="94"/>
      <c r="B189" s="95"/>
      <c r="C189" s="92"/>
      <c r="D189" s="96"/>
    </row>
    <row r="190" spans="1:4" x14ac:dyDescent="0.25">
      <c r="A190" s="94"/>
      <c r="B190" s="95"/>
      <c r="C190" s="92"/>
      <c r="D190" s="96"/>
    </row>
    <row r="191" spans="1:4" x14ac:dyDescent="0.25">
      <c r="A191" s="94"/>
      <c r="B191" s="95"/>
      <c r="C191" s="92"/>
      <c r="D191" s="96"/>
    </row>
    <row r="192" spans="1:4" x14ac:dyDescent="0.25">
      <c r="A192" s="94"/>
      <c r="B192" s="95"/>
      <c r="C192" s="92"/>
      <c r="D192" s="96"/>
    </row>
    <row r="193" spans="1:4" x14ac:dyDescent="0.25">
      <c r="A193" s="94"/>
      <c r="B193" s="95"/>
      <c r="C193" s="92"/>
      <c r="D193" s="96"/>
    </row>
    <row r="194" spans="1:4" x14ac:dyDescent="0.25">
      <c r="A194" s="94"/>
      <c r="B194" s="95"/>
      <c r="C194" s="92"/>
      <c r="D194" s="96"/>
    </row>
    <row r="195" spans="1:4" x14ac:dyDescent="0.25">
      <c r="A195" s="94"/>
      <c r="B195" s="95"/>
      <c r="C195" s="92"/>
      <c r="D195" s="96"/>
    </row>
    <row r="196" spans="1:4" x14ac:dyDescent="0.25">
      <c r="A196" s="94"/>
      <c r="B196" s="95"/>
      <c r="C196" s="92"/>
      <c r="D196" s="96"/>
    </row>
    <row r="197" spans="1:4" x14ac:dyDescent="0.25">
      <c r="A197" s="94"/>
      <c r="B197" s="95"/>
      <c r="C197" s="92"/>
      <c r="D197" s="96"/>
    </row>
    <row r="198" spans="1:4" x14ac:dyDescent="0.25">
      <c r="A198" s="94"/>
      <c r="B198" s="95"/>
      <c r="C198" s="92"/>
      <c r="D198" s="96"/>
    </row>
    <row r="199" spans="1:4" x14ac:dyDescent="0.25">
      <c r="A199" s="94"/>
      <c r="B199" s="95"/>
      <c r="C199" s="92"/>
      <c r="D199" s="96"/>
    </row>
    <row r="200" spans="1:4" x14ac:dyDescent="0.25">
      <c r="A200" s="94"/>
      <c r="B200" s="95"/>
      <c r="C200" s="92"/>
      <c r="D200" s="96"/>
    </row>
    <row r="201" spans="1:4" x14ac:dyDescent="0.25">
      <c r="A201" s="94"/>
      <c r="B201" s="95"/>
      <c r="C201" s="92"/>
      <c r="D201" s="96"/>
    </row>
    <row r="202" spans="1:4" x14ac:dyDescent="0.25">
      <c r="A202" s="94"/>
      <c r="B202" s="95"/>
      <c r="C202" s="92"/>
      <c r="D202" s="96"/>
    </row>
    <row r="203" spans="1:4" x14ac:dyDescent="0.25">
      <c r="A203" s="94"/>
      <c r="B203" s="95"/>
      <c r="C203" s="92"/>
      <c r="D203" s="96"/>
    </row>
    <row r="204" spans="1:4" x14ac:dyDescent="0.25">
      <c r="A204" s="94"/>
      <c r="B204" s="95"/>
      <c r="C204" s="92"/>
      <c r="D204" s="96"/>
    </row>
    <row r="205" spans="1:4" x14ac:dyDescent="0.25">
      <c r="A205" s="94"/>
      <c r="B205" s="95"/>
      <c r="C205" s="92"/>
      <c r="D205" s="96"/>
    </row>
    <row r="206" spans="1:4" x14ac:dyDescent="0.25">
      <c r="A206" s="94"/>
      <c r="B206" s="95"/>
      <c r="C206" s="92"/>
      <c r="D206" s="96"/>
    </row>
    <row r="207" spans="1:4" x14ac:dyDescent="0.25">
      <c r="A207" s="94"/>
      <c r="B207" s="95"/>
      <c r="C207" s="92"/>
      <c r="D207" s="96"/>
    </row>
    <row r="208" spans="1:4" x14ac:dyDescent="0.25">
      <c r="A208" s="94"/>
      <c r="B208" s="95"/>
      <c r="C208" s="92"/>
      <c r="D208" s="96"/>
    </row>
    <row r="209" spans="1:4" x14ac:dyDescent="0.25">
      <c r="A209" s="94"/>
      <c r="B209" s="95"/>
      <c r="C209" s="92"/>
      <c r="D209" s="96"/>
    </row>
    <row r="210" spans="1:4" x14ac:dyDescent="0.25">
      <c r="A210" s="94"/>
      <c r="B210" s="95"/>
      <c r="C210" s="92"/>
      <c r="D210" s="96"/>
    </row>
    <row r="211" spans="1:4" x14ac:dyDescent="0.25">
      <c r="A211" s="94"/>
      <c r="B211" s="95"/>
      <c r="C211" s="92"/>
      <c r="D211" s="96"/>
    </row>
    <row r="212" spans="1:4" x14ac:dyDescent="0.25">
      <c r="A212" s="94"/>
      <c r="B212" s="95"/>
      <c r="C212" s="92"/>
      <c r="D212" s="96"/>
    </row>
    <row r="213" spans="1:4" x14ac:dyDescent="0.25">
      <c r="A213" s="94"/>
      <c r="B213" s="95"/>
      <c r="C213" s="92"/>
      <c r="D213" s="96"/>
    </row>
    <row r="214" spans="1:4" x14ac:dyDescent="0.25">
      <c r="A214" s="94"/>
      <c r="B214" s="95"/>
      <c r="C214" s="92"/>
      <c r="D214" s="96"/>
    </row>
    <row r="215" spans="1:4" x14ac:dyDescent="0.25">
      <c r="A215" s="94"/>
      <c r="B215" s="95"/>
      <c r="C215" s="92"/>
      <c r="D215" s="96"/>
    </row>
    <row r="216" spans="1:4" x14ac:dyDescent="0.25">
      <c r="A216" s="94"/>
      <c r="B216" s="95"/>
      <c r="C216" s="92"/>
      <c r="D216" s="96"/>
    </row>
    <row r="217" spans="1:4" x14ac:dyDescent="0.25">
      <c r="A217" s="94"/>
      <c r="B217" s="95"/>
      <c r="C217" s="92"/>
      <c r="D217" s="96"/>
    </row>
    <row r="218" spans="1:4" x14ac:dyDescent="0.25">
      <c r="A218" s="94"/>
      <c r="B218" s="95"/>
      <c r="C218" s="92"/>
      <c r="D218" s="96"/>
    </row>
    <row r="219" spans="1:4" x14ac:dyDescent="0.25">
      <c r="A219" s="94"/>
      <c r="B219" s="95"/>
      <c r="C219" s="92"/>
      <c r="D219" s="96"/>
    </row>
    <row r="220" spans="1:4" x14ac:dyDescent="0.25">
      <c r="A220" s="94"/>
      <c r="B220" s="95"/>
      <c r="C220" s="92"/>
      <c r="D220" s="96"/>
    </row>
    <row r="221" spans="1:4" x14ac:dyDescent="0.25">
      <c r="A221" s="94"/>
      <c r="B221" s="95"/>
      <c r="C221" s="92"/>
      <c r="D221" s="96"/>
    </row>
    <row r="222" spans="1:4" x14ac:dyDescent="0.25">
      <c r="A222" s="94"/>
      <c r="B222" s="95"/>
      <c r="C222" s="92"/>
      <c r="D222" s="96"/>
    </row>
    <row r="223" spans="1:4" x14ac:dyDescent="0.25">
      <c r="A223" s="94"/>
      <c r="B223" s="95"/>
      <c r="C223" s="92"/>
      <c r="D223" s="96"/>
    </row>
    <row r="224" spans="1:4" x14ac:dyDescent="0.25">
      <c r="A224" s="94"/>
      <c r="B224" s="95"/>
      <c r="C224" s="92"/>
      <c r="D224" s="96"/>
    </row>
    <row r="225" spans="1:4" x14ac:dyDescent="0.25">
      <c r="A225" s="94"/>
      <c r="B225" s="95"/>
      <c r="C225" s="92"/>
      <c r="D225" s="96"/>
    </row>
    <row r="226" spans="1:4" x14ac:dyDescent="0.25">
      <c r="A226" s="94"/>
      <c r="B226" s="95"/>
      <c r="C226" s="92"/>
      <c r="D226" s="96"/>
    </row>
    <row r="227" spans="1:4" x14ac:dyDescent="0.25">
      <c r="A227" s="94"/>
      <c r="B227" s="95"/>
      <c r="C227" s="92"/>
      <c r="D227" s="96"/>
    </row>
    <row r="228" spans="1:4" x14ac:dyDescent="0.25">
      <c r="A228" s="94"/>
      <c r="B228" s="95"/>
      <c r="C228" s="92"/>
      <c r="D228" s="96"/>
    </row>
    <row r="229" spans="1:4" x14ac:dyDescent="0.25">
      <c r="A229" s="94"/>
      <c r="B229" s="95"/>
      <c r="C229" s="92"/>
      <c r="D229" s="96"/>
    </row>
    <row r="230" spans="1:4" x14ac:dyDescent="0.25">
      <c r="A230" s="94"/>
      <c r="B230" s="95"/>
      <c r="C230" s="92"/>
      <c r="D230" s="96"/>
    </row>
    <row r="231" spans="1:4" x14ac:dyDescent="0.25">
      <c r="A231" s="94"/>
      <c r="B231" s="95"/>
      <c r="C231" s="92"/>
      <c r="D231" s="96"/>
    </row>
    <row r="232" spans="1:4" x14ac:dyDescent="0.25">
      <c r="A232" s="94"/>
      <c r="B232" s="95"/>
      <c r="C232" s="92"/>
      <c r="D232" s="96"/>
    </row>
    <row r="233" spans="1:4" x14ac:dyDescent="0.25">
      <c r="A233" s="94"/>
      <c r="B233" s="95"/>
      <c r="C233" s="92"/>
      <c r="D233" s="96"/>
    </row>
    <row r="234" spans="1:4" x14ac:dyDescent="0.25">
      <c r="A234" s="94"/>
      <c r="B234" s="95"/>
      <c r="C234" s="92"/>
      <c r="D234" s="96"/>
    </row>
    <row r="235" spans="1:4" x14ac:dyDescent="0.25">
      <c r="A235" s="94"/>
      <c r="B235" s="95"/>
      <c r="C235" s="92"/>
      <c r="D235" s="96"/>
    </row>
    <row r="236" spans="1:4" x14ac:dyDescent="0.25">
      <c r="A236" s="94"/>
      <c r="B236" s="95"/>
      <c r="C236" s="92"/>
      <c r="D236" s="96"/>
    </row>
    <row r="237" spans="1:4" x14ac:dyDescent="0.25">
      <c r="A237" s="94"/>
      <c r="B237" s="95"/>
      <c r="C237" s="92"/>
      <c r="D237" s="96"/>
    </row>
    <row r="238" spans="1:4" x14ac:dyDescent="0.25">
      <c r="A238" s="94"/>
      <c r="B238" s="95"/>
      <c r="C238" s="92"/>
      <c r="D238" s="96"/>
    </row>
    <row r="239" spans="1:4" x14ac:dyDescent="0.25">
      <c r="A239" s="94"/>
      <c r="B239" s="95"/>
      <c r="C239" s="92"/>
      <c r="D239" s="96"/>
    </row>
    <row r="240" spans="1:4" x14ac:dyDescent="0.25">
      <c r="A240" s="94"/>
      <c r="B240" s="95"/>
      <c r="C240" s="92"/>
      <c r="D240" s="96"/>
    </row>
    <row r="241" spans="1:4" x14ac:dyDescent="0.25">
      <c r="A241" s="94"/>
      <c r="B241" s="95"/>
      <c r="C241" s="92"/>
      <c r="D241" s="96"/>
    </row>
    <row r="242" spans="1:4" x14ac:dyDescent="0.25">
      <c r="A242" s="94"/>
      <c r="B242" s="95"/>
      <c r="C242" s="92"/>
      <c r="D242" s="96"/>
    </row>
    <row r="243" spans="1:4" x14ac:dyDescent="0.25">
      <c r="A243" s="94"/>
      <c r="B243" s="95"/>
      <c r="C243" s="92"/>
      <c r="D243" s="96"/>
    </row>
    <row r="244" spans="1:4" x14ac:dyDescent="0.25">
      <c r="A244" s="94"/>
      <c r="B244" s="95"/>
      <c r="C244" s="92"/>
      <c r="D244" s="96"/>
    </row>
    <row r="245" spans="1:4" x14ac:dyDescent="0.25">
      <c r="A245" s="94"/>
      <c r="B245" s="95"/>
      <c r="C245" s="92"/>
      <c r="D245" s="96"/>
    </row>
    <row r="246" spans="1:4" x14ac:dyDescent="0.25">
      <c r="A246" s="94"/>
      <c r="B246" s="95"/>
      <c r="C246" s="92"/>
      <c r="D246" s="96"/>
    </row>
    <row r="247" spans="1:4" x14ac:dyDescent="0.25">
      <c r="A247" s="94"/>
      <c r="B247" s="95"/>
      <c r="C247" s="92"/>
      <c r="D247" s="96"/>
    </row>
    <row r="248" spans="1:4" x14ac:dyDescent="0.25">
      <c r="A248" s="94"/>
      <c r="B248" s="95"/>
      <c r="C248" s="92"/>
      <c r="D248" s="96"/>
    </row>
    <row r="249" spans="1:4" x14ac:dyDescent="0.25">
      <c r="A249" s="94"/>
      <c r="B249" s="95"/>
      <c r="C249" s="92"/>
      <c r="D249" s="96"/>
    </row>
    <row r="250" spans="1:4" x14ac:dyDescent="0.25">
      <c r="A250" s="94"/>
      <c r="B250" s="95"/>
      <c r="C250" s="92"/>
      <c r="D250" s="96"/>
    </row>
    <row r="251" spans="1:4" x14ac:dyDescent="0.25">
      <c r="A251" s="94"/>
      <c r="B251" s="95"/>
      <c r="C251" s="92"/>
      <c r="D251" s="96"/>
    </row>
    <row r="252" spans="1:4" x14ac:dyDescent="0.25">
      <c r="A252" s="94"/>
      <c r="B252" s="95"/>
      <c r="C252" s="92"/>
      <c r="D252" s="96"/>
    </row>
    <row r="253" spans="1:4" x14ac:dyDescent="0.25">
      <c r="A253" s="94"/>
      <c r="B253" s="95"/>
      <c r="C253" s="92"/>
      <c r="D253" s="96"/>
    </row>
    <row r="254" spans="1:4" x14ac:dyDescent="0.25">
      <c r="A254" s="94"/>
      <c r="B254" s="95"/>
      <c r="C254" s="92"/>
      <c r="D254" s="96"/>
    </row>
    <row r="255" spans="1:4" x14ac:dyDescent="0.25">
      <c r="A255" s="94"/>
      <c r="B255" s="95"/>
      <c r="C255" s="92"/>
      <c r="D255" s="96"/>
    </row>
    <row r="256" spans="1:4" x14ac:dyDescent="0.25">
      <c r="A256" s="94"/>
      <c r="B256" s="95"/>
      <c r="C256" s="92"/>
      <c r="D256" s="96"/>
    </row>
    <row r="257" spans="1:4" x14ac:dyDescent="0.25">
      <c r="A257" s="94"/>
      <c r="B257" s="95"/>
      <c r="C257" s="92"/>
      <c r="D257" s="96"/>
    </row>
    <row r="258" spans="1:4" x14ac:dyDescent="0.25">
      <c r="A258" s="94"/>
      <c r="B258" s="95"/>
      <c r="C258" s="92"/>
      <c r="D258" s="96"/>
    </row>
    <row r="259" spans="1:4" x14ac:dyDescent="0.25">
      <c r="A259" s="94"/>
      <c r="B259" s="95"/>
      <c r="C259" s="92"/>
      <c r="D259" s="96"/>
    </row>
    <row r="260" spans="1:4" x14ac:dyDescent="0.25">
      <c r="A260" s="94"/>
      <c r="B260" s="95"/>
      <c r="C260" s="92"/>
      <c r="D260" s="96"/>
    </row>
    <row r="261" spans="1:4" x14ac:dyDescent="0.25">
      <c r="A261" s="94"/>
      <c r="B261" s="95"/>
      <c r="C261" s="92"/>
      <c r="D261" s="96"/>
    </row>
    <row r="262" spans="1:4" x14ac:dyDescent="0.25">
      <c r="A262" s="94"/>
      <c r="B262" s="95"/>
      <c r="C262" s="92"/>
      <c r="D262" s="96"/>
    </row>
    <row r="263" spans="1:4" x14ac:dyDescent="0.25">
      <c r="A263" s="94"/>
      <c r="B263" s="95"/>
      <c r="C263" s="92"/>
      <c r="D263" s="96"/>
    </row>
    <row r="264" spans="1:4" x14ac:dyDescent="0.25">
      <c r="A264" s="94"/>
      <c r="B264" s="95"/>
      <c r="C264" s="92"/>
      <c r="D264" s="96"/>
    </row>
    <row r="265" spans="1:4" x14ac:dyDescent="0.25">
      <c r="A265" s="94"/>
      <c r="B265" s="95"/>
      <c r="C265" s="92"/>
      <c r="D265" s="96"/>
    </row>
    <row r="266" spans="1:4" x14ac:dyDescent="0.25">
      <c r="A266" s="94"/>
      <c r="B266" s="95"/>
      <c r="C266" s="92"/>
      <c r="D266" s="96"/>
    </row>
    <row r="267" spans="1:4" x14ac:dyDescent="0.25">
      <c r="A267" s="94"/>
      <c r="B267" s="95"/>
      <c r="C267" s="92"/>
      <c r="D267" s="96"/>
    </row>
    <row r="268" spans="1:4" x14ac:dyDescent="0.25">
      <c r="A268" s="94"/>
      <c r="B268" s="95"/>
      <c r="C268" s="92"/>
      <c r="D268" s="96"/>
    </row>
    <row r="269" spans="1:4" x14ac:dyDescent="0.25">
      <c r="A269" s="94"/>
      <c r="B269" s="95"/>
      <c r="C269" s="92"/>
      <c r="D269" s="96"/>
    </row>
    <row r="270" spans="1:4" x14ac:dyDescent="0.25">
      <c r="A270" s="94"/>
      <c r="B270" s="95"/>
      <c r="C270" s="92"/>
      <c r="D270" s="96"/>
    </row>
    <row r="271" spans="1:4" x14ac:dyDescent="0.25">
      <c r="A271" s="94"/>
      <c r="B271" s="95"/>
      <c r="C271" s="92"/>
      <c r="D271" s="96"/>
    </row>
    <row r="272" spans="1:4" x14ac:dyDescent="0.25">
      <c r="A272" s="94"/>
      <c r="B272" s="95"/>
      <c r="C272" s="92"/>
      <c r="D272" s="96"/>
    </row>
    <row r="273" spans="1:4" x14ac:dyDescent="0.25">
      <c r="A273" s="94"/>
      <c r="B273" s="95"/>
      <c r="C273" s="92"/>
      <c r="D273" s="96"/>
    </row>
    <row r="274" spans="1:4" x14ac:dyDescent="0.25">
      <c r="A274" s="94"/>
      <c r="B274" s="95"/>
      <c r="C274" s="92"/>
      <c r="D274" s="96"/>
    </row>
    <row r="275" spans="1:4" x14ac:dyDescent="0.25">
      <c r="A275" s="94"/>
      <c r="B275" s="95"/>
      <c r="C275" s="92"/>
      <c r="D275" s="96"/>
    </row>
    <row r="276" spans="1:4" x14ac:dyDescent="0.25">
      <c r="A276" s="94"/>
      <c r="B276" s="95"/>
      <c r="C276" s="92"/>
      <c r="D276" s="96"/>
    </row>
    <row r="277" spans="1:4" x14ac:dyDescent="0.25">
      <c r="A277" s="94"/>
      <c r="B277" s="95"/>
      <c r="C277" s="92"/>
      <c r="D277" s="96"/>
    </row>
    <row r="278" spans="1:4" x14ac:dyDescent="0.25">
      <c r="A278" s="94"/>
      <c r="B278" s="95"/>
      <c r="C278" s="92"/>
      <c r="D278" s="96"/>
    </row>
    <row r="279" spans="1:4" x14ac:dyDescent="0.25">
      <c r="A279" s="94"/>
      <c r="B279" s="95"/>
      <c r="C279" s="92"/>
      <c r="D279" s="96"/>
    </row>
    <row r="280" spans="1:4" x14ac:dyDescent="0.25">
      <c r="A280" s="94"/>
      <c r="B280" s="95"/>
      <c r="C280" s="92"/>
      <c r="D280" s="96"/>
    </row>
    <row r="281" spans="1:4" x14ac:dyDescent="0.25">
      <c r="A281" s="94"/>
      <c r="B281" s="95"/>
      <c r="C281" s="92"/>
      <c r="D281" s="96"/>
    </row>
    <row r="282" spans="1:4" x14ac:dyDescent="0.25">
      <c r="A282" s="94"/>
      <c r="B282" s="95"/>
      <c r="C282" s="92"/>
      <c r="D282" s="96"/>
    </row>
    <row r="283" spans="1:4" x14ac:dyDescent="0.25">
      <c r="A283" s="94"/>
      <c r="B283" s="95"/>
      <c r="C283" s="92"/>
      <c r="D283" s="96"/>
    </row>
    <row r="284" spans="1:4" x14ac:dyDescent="0.25">
      <c r="A284" s="94"/>
      <c r="B284" s="95"/>
      <c r="C284" s="92"/>
      <c r="D284" s="96"/>
    </row>
    <row r="285" spans="1:4" x14ac:dyDescent="0.25">
      <c r="A285" s="94"/>
      <c r="B285" s="95"/>
      <c r="C285" s="92"/>
      <c r="D285" s="96"/>
    </row>
    <row r="286" spans="1:4" x14ac:dyDescent="0.25">
      <c r="A286" s="94"/>
      <c r="B286" s="95"/>
      <c r="C286" s="92"/>
      <c r="D286" s="96"/>
    </row>
    <row r="287" spans="1:4" x14ac:dyDescent="0.25">
      <c r="A287" s="94"/>
      <c r="B287" s="95"/>
      <c r="C287" s="92"/>
      <c r="D287" s="96"/>
    </row>
    <row r="288" spans="1:4" x14ac:dyDescent="0.25">
      <c r="A288" s="94"/>
      <c r="B288" s="95"/>
      <c r="C288" s="92"/>
      <c r="D288" s="96"/>
    </row>
    <row r="289" spans="1:4" x14ac:dyDescent="0.25">
      <c r="A289" s="94"/>
      <c r="B289" s="95"/>
      <c r="C289" s="92"/>
      <c r="D289" s="96"/>
    </row>
    <row r="290" spans="1:4" x14ac:dyDescent="0.25">
      <c r="A290" s="94"/>
      <c r="B290" s="95"/>
      <c r="C290" s="92"/>
      <c r="D290" s="96"/>
    </row>
    <row r="291" spans="1:4" x14ac:dyDescent="0.25">
      <c r="A291" s="94"/>
      <c r="B291" s="95"/>
      <c r="C291" s="92"/>
      <c r="D291" s="96"/>
    </row>
    <row r="292" spans="1:4" x14ac:dyDescent="0.25">
      <c r="A292" s="94"/>
      <c r="B292" s="95"/>
      <c r="C292" s="92"/>
      <c r="D292" s="96"/>
    </row>
    <row r="293" spans="1:4" x14ac:dyDescent="0.25">
      <c r="A293" s="94"/>
      <c r="B293" s="95"/>
      <c r="C293" s="92"/>
      <c r="D293" s="96"/>
    </row>
    <row r="294" spans="1:4" x14ac:dyDescent="0.25">
      <c r="A294" s="94"/>
      <c r="B294" s="95"/>
      <c r="C294" s="92"/>
      <c r="D294" s="96"/>
    </row>
    <row r="295" spans="1:4" x14ac:dyDescent="0.25">
      <c r="A295" s="94"/>
      <c r="B295" s="95"/>
      <c r="C295" s="92"/>
      <c r="D295" s="96"/>
    </row>
    <row r="296" spans="1:4" x14ac:dyDescent="0.25">
      <c r="A296" s="94"/>
      <c r="B296" s="95"/>
      <c r="C296" s="92"/>
      <c r="D296" s="96"/>
    </row>
    <row r="297" spans="1:4" x14ac:dyDescent="0.25">
      <c r="A297" s="94"/>
      <c r="B297" s="95"/>
      <c r="C297" s="92"/>
      <c r="D297" s="96"/>
    </row>
    <row r="298" spans="1:4" x14ac:dyDescent="0.25">
      <c r="A298" s="94"/>
      <c r="B298" s="95"/>
      <c r="C298" s="92"/>
      <c r="D298" s="96"/>
    </row>
    <row r="299" spans="1:4" x14ac:dyDescent="0.25">
      <c r="A299" s="94"/>
      <c r="B299" s="95"/>
      <c r="C299" s="92"/>
      <c r="D299" s="96"/>
    </row>
    <row r="300" spans="1:4" x14ac:dyDescent="0.25">
      <c r="A300" s="94"/>
      <c r="B300" s="95"/>
      <c r="C300" s="92"/>
      <c r="D300" s="96"/>
    </row>
    <row r="301" spans="1:4" x14ac:dyDescent="0.25">
      <c r="A301" s="94"/>
      <c r="B301" s="95"/>
      <c r="C301" s="92"/>
      <c r="D301" s="96"/>
    </row>
    <row r="302" spans="1:4" x14ac:dyDescent="0.25">
      <c r="A302" s="94"/>
      <c r="B302" s="95"/>
      <c r="C302" s="92"/>
      <c r="D302" s="96"/>
    </row>
    <row r="303" spans="1:4" x14ac:dyDescent="0.25">
      <c r="A303" s="94"/>
      <c r="B303" s="95"/>
      <c r="C303" s="92"/>
      <c r="D303" s="96"/>
    </row>
    <row r="304" spans="1:4" x14ac:dyDescent="0.25">
      <c r="A304" s="94"/>
      <c r="B304" s="95"/>
      <c r="C304" s="92"/>
      <c r="D304"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9C50A-C0DF-4C8C-8404-1C237E22B9B8}">
  <sheetPr codeName="Codes">
    <tabColor theme="4"/>
  </sheetPr>
  <dimension ref="A1:CO2252"/>
  <sheetViews>
    <sheetView showGridLines="0" zoomScale="82" zoomScaleNormal="82" workbookViewId="0">
      <pane xSplit="9" ySplit="10" topLeftCell="L1826" activePane="bottomRight" state="frozen"/>
      <selection activeCell="B46" sqref="B46"/>
      <selection pane="topRight" activeCell="B46" sqref="B46"/>
      <selection pane="bottomLeft" activeCell="B46" sqref="B46"/>
      <selection pane="bottomRight" activeCell="B46" sqref="B46"/>
    </sheetView>
  </sheetViews>
  <sheetFormatPr defaultRowHeight="15" outlineLevelRow="1" outlineLevelCol="1" x14ac:dyDescent="0.25"/>
  <cols>
    <col min="1" max="1" width="5.85546875" customWidth="1"/>
    <col min="2" max="2" width="37.140625" style="295" bestFit="1" customWidth="1"/>
    <col min="3" max="3" width="17.85546875" customWidth="1" outlineLevel="1"/>
    <col min="4" max="4" width="25.140625" customWidth="1" outlineLevel="1"/>
    <col min="5" max="5" width="23.85546875" style="102" customWidth="1" outlineLevel="1"/>
    <col min="6" max="8" width="15.5703125" style="102" customWidth="1"/>
    <col min="9" max="9" width="15.5703125" style="91" customWidth="1"/>
    <col min="10" max="10" width="17.140625" style="297" customWidth="1"/>
    <col min="11" max="11" width="17.140625" customWidth="1"/>
    <col min="12" max="12" width="19.42578125" customWidth="1"/>
    <col min="13" max="16" width="17.5703125" customWidth="1"/>
    <col min="17" max="17" width="2.5703125" customWidth="1"/>
    <col min="18" max="19" width="2" customWidth="1"/>
    <col min="20" max="20" width="13" style="295" customWidth="1" outlineLevel="1"/>
    <col min="21" max="22" width="13.140625" style="295" bestFit="1" customWidth="1"/>
    <col min="23" max="23" width="13.7109375" style="295" bestFit="1" customWidth="1"/>
    <col min="24" max="24" width="17.5703125" style="295" bestFit="1" customWidth="1"/>
    <col min="25" max="25" width="20.28515625" style="295" bestFit="1" customWidth="1"/>
    <col min="26" max="26" width="24.140625" style="295" bestFit="1" customWidth="1"/>
    <col min="27" max="27" width="28" style="295" bestFit="1" customWidth="1"/>
    <col min="28" max="28" width="31.85546875" style="295" bestFit="1" customWidth="1"/>
    <col min="29" max="29" width="34.42578125" style="295" bestFit="1" customWidth="1"/>
    <col min="30" max="92" width="13" style="295" bestFit="1" customWidth="1"/>
    <col min="93" max="93" width="1.42578125" customWidth="1"/>
  </cols>
  <sheetData>
    <row r="1" spans="1:92" x14ac:dyDescent="0.25">
      <c r="B1"/>
      <c r="C1" s="38"/>
      <c r="D1" s="79"/>
      <c r="E1" s="101"/>
      <c r="F1" s="101"/>
      <c r="G1" s="101"/>
      <c r="H1" s="101"/>
      <c r="I1" s="101"/>
      <c r="J1" s="80" t="str">
        <f>+Financials!J1</f>
        <v>2024A</v>
      </c>
      <c r="K1" s="81" t="str">
        <f>+Financials!K1</f>
        <v>2025P</v>
      </c>
      <c r="L1" s="81" t="str">
        <f>+Financials!L1</f>
        <v>2026P</v>
      </c>
      <c r="M1" s="81" t="str">
        <f>+Financials!M1</f>
        <v>2027P</v>
      </c>
      <c r="N1" s="81" t="str">
        <f>+Financials!N1</f>
        <v>2028P</v>
      </c>
      <c r="O1" s="81" t="str">
        <f>+Financials!O1</f>
        <v>2029P</v>
      </c>
      <c r="P1" s="81" t="str">
        <f>+Financials!P1</f>
        <v>2030P</v>
      </c>
      <c r="Q1" s="80"/>
      <c r="T1" s="82" t="str">
        <f>+Financials!T1</f>
        <v>Dec-24A</v>
      </c>
      <c r="U1" s="82" t="str">
        <f>+Financials!U1</f>
        <v>Jan-25P</v>
      </c>
      <c r="V1" s="82" t="str">
        <f>+Financials!V1</f>
        <v>Feb-25P</v>
      </c>
      <c r="W1" s="82" t="str">
        <f>+Financials!W1</f>
        <v>Mar-25P</v>
      </c>
      <c r="X1" s="82" t="str">
        <f>+Financials!X1</f>
        <v>Apr-25P</v>
      </c>
      <c r="Y1" s="82" t="str">
        <f>+Financials!Y1</f>
        <v>May-25P</v>
      </c>
      <c r="Z1" s="82" t="str">
        <f>+Financials!Z1</f>
        <v>Jun-25P</v>
      </c>
      <c r="AA1" s="82" t="str">
        <f>+Financials!AA1</f>
        <v>Jul-25P</v>
      </c>
      <c r="AB1" s="82" t="str">
        <f>+Financials!AB1</f>
        <v>Aug-25P</v>
      </c>
      <c r="AC1" s="82" t="str">
        <f>+Financials!AC1</f>
        <v>Sep-25P</v>
      </c>
      <c r="AD1" s="82" t="str">
        <f>+Financials!AD1</f>
        <v>Oct-25P</v>
      </c>
      <c r="AE1" s="82" t="str">
        <f>+Financials!AE1</f>
        <v>Nov-25P</v>
      </c>
      <c r="AF1" s="82" t="str">
        <f>+Financials!AF1</f>
        <v>Dec-25P</v>
      </c>
      <c r="AG1" s="82" t="str">
        <f>+Financials!AG1</f>
        <v>Jan-26P</v>
      </c>
      <c r="AH1" s="82" t="str">
        <f>+Financials!AH1</f>
        <v>Feb-26P</v>
      </c>
      <c r="AI1" s="82" t="str">
        <f>+Financials!AI1</f>
        <v>Mar-26P</v>
      </c>
      <c r="AJ1" s="82" t="str">
        <f>+Financials!AJ1</f>
        <v>Apr-26P</v>
      </c>
      <c r="AK1" s="82" t="str">
        <f>+Financials!AK1</f>
        <v>May-26P</v>
      </c>
      <c r="AL1" s="82" t="str">
        <f>+Financials!AL1</f>
        <v>Jun-26P</v>
      </c>
      <c r="AM1" s="82" t="str">
        <f>+Financials!AM1</f>
        <v>Jul-26P</v>
      </c>
      <c r="AN1" s="82" t="str">
        <f>+Financials!AN1</f>
        <v>Aug-26P</v>
      </c>
      <c r="AO1" s="82" t="str">
        <f>+Financials!AO1</f>
        <v>Sep-26P</v>
      </c>
      <c r="AP1" s="82" t="str">
        <f>+Financials!AP1</f>
        <v>Oct-26P</v>
      </c>
      <c r="AQ1" s="82" t="str">
        <f>+Financials!AQ1</f>
        <v>Nov-26P</v>
      </c>
      <c r="AR1" s="82" t="str">
        <f>+Financials!AR1</f>
        <v>Dec-26P</v>
      </c>
      <c r="AS1" s="82" t="str">
        <f>+Financials!AS1</f>
        <v>Jan-27P</v>
      </c>
      <c r="AT1" s="82" t="str">
        <f>+Financials!AT1</f>
        <v>Feb-27P</v>
      </c>
      <c r="AU1" s="82" t="str">
        <f>+Financials!AU1</f>
        <v>Mar-27P</v>
      </c>
      <c r="AV1" s="82" t="str">
        <f>+Financials!AV1</f>
        <v>Apr-27P</v>
      </c>
      <c r="AW1" s="82" t="str">
        <f>+Financials!AW1</f>
        <v>May-27P</v>
      </c>
      <c r="AX1" s="82" t="str">
        <f>+Financials!AX1</f>
        <v>Jun-27P</v>
      </c>
      <c r="AY1" s="82" t="str">
        <f>+Financials!AY1</f>
        <v>Jul-27P</v>
      </c>
      <c r="AZ1" s="82" t="str">
        <f>+Financials!AZ1</f>
        <v>Aug-27P</v>
      </c>
      <c r="BA1" s="82" t="str">
        <f>+Financials!BA1</f>
        <v>Sep-27P</v>
      </c>
      <c r="BB1" s="82" t="str">
        <f>+Financials!BB1</f>
        <v>Oct-27P</v>
      </c>
      <c r="BC1" s="82" t="str">
        <f>+Financials!BC1</f>
        <v>Nov-27P</v>
      </c>
      <c r="BD1" s="82" t="str">
        <f>+Financials!BD1</f>
        <v>Dec-27P</v>
      </c>
      <c r="BE1" s="82" t="str">
        <f>+Financials!BE1</f>
        <v>Jan-28P</v>
      </c>
      <c r="BF1" s="82" t="str">
        <f>+Financials!BF1</f>
        <v>Feb-28P</v>
      </c>
      <c r="BG1" s="82" t="str">
        <f>+Financials!BG1</f>
        <v>Mar-28P</v>
      </c>
      <c r="BH1" s="82" t="str">
        <f>+Financials!BH1</f>
        <v>Apr-28P</v>
      </c>
      <c r="BI1" s="82" t="str">
        <f>+Financials!BI1</f>
        <v>May-28P</v>
      </c>
      <c r="BJ1" s="82" t="str">
        <f>+Financials!BJ1</f>
        <v>Jun-28P</v>
      </c>
      <c r="BK1" s="82" t="str">
        <f>+Financials!BK1</f>
        <v>Jul-28P</v>
      </c>
      <c r="BL1" s="82" t="str">
        <f>+Financials!BL1</f>
        <v>Aug-28P</v>
      </c>
      <c r="BM1" s="82" t="str">
        <f>+Financials!BM1</f>
        <v>Sep-28P</v>
      </c>
      <c r="BN1" s="82" t="str">
        <f>+Financials!BN1</f>
        <v>Oct-28P</v>
      </c>
      <c r="BO1" s="82" t="str">
        <f>+Financials!BO1</f>
        <v>Nov-28P</v>
      </c>
      <c r="BP1" s="82" t="str">
        <f>+Financials!BP1</f>
        <v>Dec-28P</v>
      </c>
      <c r="BQ1" s="82" t="str">
        <f>+Financials!BQ1</f>
        <v>Jan-29P</v>
      </c>
      <c r="BR1" s="82" t="str">
        <f>+Financials!BR1</f>
        <v>Feb-29P</v>
      </c>
      <c r="BS1" s="82" t="str">
        <f>+Financials!BS1</f>
        <v>Mar-29P</v>
      </c>
      <c r="BT1" s="82" t="str">
        <f>+Financials!BT1</f>
        <v>Apr-29P</v>
      </c>
      <c r="BU1" s="82" t="str">
        <f>+Financials!BU1</f>
        <v>May-29P</v>
      </c>
      <c r="BV1" s="82" t="str">
        <f>+Financials!BV1</f>
        <v>Jun-29P</v>
      </c>
      <c r="BW1" s="82" t="str">
        <f>+Financials!BW1</f>
        <v>Jul-29P</v>
      </c>
      <c r="BX1" s="82" t="str">
        <f>+Financials!BX1</f>
        <v>Aug-29P</v>
      </c>
      <c r="BY1" s="82" t="str">
        <f>+Financials!BY1</f>
        <v>Sep-29P</v>
      </c>
      <c r="BZ1" s="82" t="str">
        <f>+Financials!BZ1</f>
        <v>Oct-29P</v>
      </c>
      <c r="CA1" s="82" t="str">
        <f>+Financials!CA1</f>
        <v>Nov-29P</v>
      </c>
      <c r="CB1" s="82" t="str">
        <f>+Financials!CB1</f>
        <v>Dec-29P</v>
      </c>
      <c r="CC1" s="82" t="str">
        <f>+Financials!CC1</f>
        <v>Jan-30P</v>
      </c>
      <c r="CD1" s="82" t="str">
        <f>+Financials!CD1</f>
        <v>Feb-30P</v>
      </c>
      <c r="CE1" s="82" t="str">
        <f>+Financials!CE1</f>
        <v>Mar-30P</v>
      </c>
      <c r="CF1" s="82" t="str">
        <f>+Financials!CF1</f>
        <v>Apr-30P</v>
      </c>
      <c r="CG1" s="82" t="str">
        <f>+Financials!CG1</f>
        <v>May-30P</v>
      </c>
      <c r="CH1" s="82" t="str">
        <f>+Financials!CH1</f>
        <v>Jun-30P</v>
      </c>
      <c r="CI1" s="82" t="str">
        <f>+Financials!CI1</f>
        <v>Jul-30P</v>
      </c>
      <c r="CJ1" s="82" t="str">
        <f>+Financials!CJ1</f>
        <v>Aug-30P</v>
      </c>
      <c r="CK1" s="82" t="str">
        <f>+Financials!CK1</f>
        <v>Sep-30P</v>
      </c>
      <c r="CL1" s="82" t="str">
        <f>+Financials!CL1</f>
        <v>Oct-30P</v>
      </c>
      <c r="CM1" s="82" t="str">
        <f>+Financials!CM1</f>
        <v>Nov-30P</v>
      </c>
      <c r="CN1" s="82" t="str">
        <f>+Financials!CN1</f>
        <v>Dec-30P</v>
      </c>
    </row>
    <row r="2" spans="1:92" ht="12.95" customHeight="1" outlineLevel="1" x14ac:dyDescent="0.25">
      <c r="B2" s="10"/>
      <c r="I2" s="102"/>
      <c r="J2">
        <f>+Financials!J2</f>
        <v>2024</v>
      </c>
      <c r="K2">
        <f>+Financials!K2</f>
        <v>2025</v>
      </c>
      <c r="L2">
        <f>+Financials!L2</f>
        <v>2026</v>
      </c>
      <c r="M2">
        <f>+Financials!M2</f>
        <v>2027</v>
      </c>
      <c r="N2">
        <f>+Financials!N2</f>
        <v>2028</v>
      </c>
      <c r="O2">
        <f>+Financials!O2</f>
        <v>2029</v>
      </c>
      <c r="P2">
        <f>+Financials!P2</f>
        <v>2030</v>
      </c>
      <c r="T2" s="6">
        <f>+Financials!T2</f>
        <v>45657</v>
      </c>
      <c r="U2" s="6">
        <f>+Financials!U2</f>
        <v>45658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1:92" outlineLevel="1" x14ac:dyDescent="0.25">
      <c r="B3" s="83" t="str">
        <f>+Financials!B3</f>
        <v>(year)</v>
      </c>
      <c r="I3" s="102"/>
      <c r="J3">
        <f>+Financials!J3</f>
        <v>0</v>
      </c>
      <c r="K3">
        <f>+Financials!K3</f>
        <v>1</v>
      </c>
      <c r="L3">
        <f>+Financials!L3</f>
        <v>2</v>
      </c>
      <c r="M3">
        <f>+Financials!M3</f>
        <v>3</v>
      </c>
      <c r="N3">
        <f>+Financials!N3</f>
        <v>4</v>
      </c>
      <c r="O3">
        <f>+Financials!O3</f>
        <v>5</v>
      </c>
      <c r="P3">
        <f>+Financials!P3</f>
        <v>6</v>
      </c>
      <c r="T3" s="84">
        <f>+Financials!T3</f>
        <v>2024</v>
      </c>
      <c r="U3" s="84">
        <f>+Financials!U3</f>
        <v>2025</v>
      </c>
      <c r="V3" s="84">
        <f>+Financials!V3</f>
        <v>2025</v>
      </c>
      <c r="W3" s="84">
        <f>+Financials!W3</f>
        <v>2025</v>
      </c>
      <c r="X3" s="84">
        <f>+Financials!X3</f>
        <v>2025</v>
      </c>
      <c r="Y3" s="84">
        <f>+Financials!Y3</f>
        <v>2025</v>
      </c>
      <c r="Z3" s="84">
        <f>+Financials!Z3</f>
        <v>2025</v>
      </c>
      <c r="AA3" s="84">
        <f>+Financials!AA3</f>
        <v>2025</v>
      </c>
      <c r="AB3" s="84">
        <f>+Financials!AB3</f>
        <v>2025</v>
      </c>
      <c r="AC3" s="84">
        <f>+Financials!AC3</f>
        <v>2025</v>
      </c>
      <c r="AD3" s="84">
        <f>+Financials!AD3</f>
        <v>2025</v>
      </c>
      <c r="AE3" s="84">
        <f>+Financials!AE3</f>
        <v>2025</v>
      </c>
      <c r="AF3" s="84">
        <f>+Financials!AF3</f>
        <v>2025</v>
      </c>
      <c r="AG3" s="84">
        <f>+Financials!AG3</f>
        <v>2026</v>
      </c>
      <c r="AH3" s="84">
        <f>+Financials!AH3</f>
        <v>2026</v>
      </c>
      <c r="AI3" s="84">
        <f>+Financials!AI3</f>
        <v>2026</v>
      </c>
      <c r="AJ3" s="84">
        <f>+Financials!AJ3</f>
        <v>2026</v>
      </c>
      <c r="AK3" s="84">
        <f>+Financials!AK3</f>
        <v>2026</v>
      </c>
      <c r="AL3" s="84">
        <f>+Financials!AL3</f>
        <v>2026</v>
      </c>
      <c r="AM3" s="84">
        <f>+Financials!AM3</f>
        <v>2026</v>
      </c>
      <c r="AN3" s="84">
        <f>+Financials!AN3</f>
        <v>2026</v>
      </c>
      <c r="AO3" s="84">
        <f>+Financials!AO3</f>
        <v>2026</v>
      </c>
      <c r="AP3" s="84">
        <f>+Financials!AP3</f>
        <v>2026</v>
      </c>
      <c r="AQ3" s="84">
        <f>+Financials!AQ3</f>
        <v>2026</v>
      </c>
      <c r="AR3" s="84">
        <f>+Financials!AR3</f>
        <v>2026</v>
      </c>
      <c r="AS3" s="84">
        <f>+Financials!AS3</f>
        <v>2027</v>
      </c>
      <c r="AT3" s="84">
        <f>+Financials!AT3</f>
        <v>2027</v>
      </c>
      <c r="AU3" s="84">
        <f>+Financials!AU3</f>
        <v>2027</v>
      </c>
      <c r="AV3" s="84">
        <f>+Financials!AV3</f>
        <v>2027</v>
      </c>
      <c r="AW3" s="84">
        <f>+Financials!AW3</f>
        <v>2027</v>
      </c>
      <c r="AX3" s="84">
        <f>+Financials!AX3</f>
        <v>2027</v>
      </c>
      <c r="AY3" s="84">
        <f>+Financials!AY3</f>
        <v>2027</v>
      </c>
      <c r="AZ3" s="84">
        <f>+Financials!AZ3</f>
        <v>2027</v>
      </c>
      <c r="BA3" s="84">
        <f>+Financials!BA3</f>
        <v>2027</v>
      </c>
      <c r="BB3" s="84">
        <f>+Financials!BB3</f>
        <v>2027</v>
      </c>
      <c r="BC3" s="84">
        <f>+Financials!BC3</f>
        <v>2027</v>
      </c>
      <c r="BD3" s="84">
        <f>+Financials!BD3</f>
        <v>2027</v>
      </c>
      <c r="BE3" s="84">
        <f>+Financials!BE3</f>
        <v>2028</v>
      </c>
      <c r="BF3" s="84">
        <f>+Financials!BF3</f>
        <v>2028</v>
      </c>
      <c r="BG3" s="84">
        <f>+Financials!BG3</f>
        <v>2028</v>
      </c>
      <c r="BH3" s="84">
        <f>+Financials!BH3</f>
        <v>2028</v>
      </c>
      <c r="BI3" s="84">
        <f>+Financials!BI3</f>
        <v>2028</v>
      </c>
      <c r="BJ3" s="84">
        <f>+Financials!BJ3</f>
        <v>2028</v>
      </c>
      <c r="BK3" s="84">
        <f>+Financials!BK3</f>
        <v>2028</v>
      </c>
      <c r="BL3" s="84">
        <f>+Financials!BL3</f>
        <v>2028</v>
      </c>
      <c r="BM3" s="84">
        <f>+Financials!BM3</f>
        <v>2028</v>
      </c>
      <c r="BN3" s="84">
        <f>+Financials!BN3</f>
        <v>2028</v>
      </c>
      <c r="BO3" s="84">
        <f>+Financials!BO3</f>
        <v>2028</v>
      </c>
      <c r="BP3" s="84">
        <f>+Financials!BP3</f>
        <v>2028</v>
      </c>
      <c r="BQ3" s="84">
        <f>+Financials!BQ3</f>
        <v>2029</v>
      </c>
      <c r="BR3" s="84">
        <f>+Financials!BR3</f>
        <v>2029</v>
      </c>
      <c r="BS3" s="84">
        <f>+Financials!BS3</f>
        <v>2029</v>
      </c>
      <c r="BT3" s="84">
        <f>+Financials!BT3</f>
        <v>2029</v>
      </c>
      <c r="BU3" s="84">
        <f>+Financials!BU3</f>
        <v>2029</v>
      </c>
      <c r="BV3" s="84">
        <f>+Financials!BV3</f>
        <v>2029</v>
      </c>
      <c r="BW3" s="84">
        <f>+Financials!BW3</f>
        <v>2029</v>
      </c>
      <c r="BX3" s="84">
        <f>+Financials!BX3</f>
        <v>2029</v>
      </c>
      <c r="BY3" s="84">
        <f>+Financials!BY3</f>
        <v>2029</v>
      </c>
      <c r="BZ3" s="84">
        <f>+Financials!BZ3</f>
        <v>2029</v>
      </c>
      <c r="CA3" s="84">
        <f>+Financials!CA3</f>
        <v>2029</v>
      </c>
      <c r="CB3" s="84">
        <f>+Financials!CB3</f>
        <v>2029</v>
      </c>
      <c r="CC3" s="84">
        <f>+Financials!CC3</f>
        <v>2030</v>
      </c>
      <c r="CD3" s="84">
        <f>+Financials!CD3</f>
        <v>2030</v>
      </c>
      <c r="CE3" s="84">
        <f>+Financials!CE3</f>
        <v>2030</v>
      </c>
      <c r="CF3" s="84">
        <f>+Financials!CF3</f>
        <v>2030</v>
      </c>
      <c r="CG3" s="84">
        <f>+Financials!CG3</f>
        <v>2030</v>
      </c>
      <c r="CH3" s="84">
        <f>+Financials!CH3</f>
        <v>2030</v>
      </c>
      <c r="CI3" s="84">
        <f>+Financials!CI3</f>
        <v>2030</v>
      </c>
      <c r="CJ3" s="84">
        <f>+Financials!CJ3</f>
        <v>2030</v>
      </c>
      <c r="CK3" s="84">
        <f>+Financials!CK3</f>
        <v>2030</v>
      </c>
      <c r="CL3" s="84">
        <f>+Financials!CL3</f>
        <v>2030</v>
      </c>
      <c r="CM3" s="84">
        <f>+Financials!CM3</f>
        <v>2030</v>
      </c>
      <c r="CN3" s="84">
        <f>+Financials!CN3</f>
        <v>2030</v>
      </c>
    </row>
    <row r="4" spans="1:92" outlineLevel="1" x14ac:dyDescent="0.25">
      <c r="B4" s="83" t="str">
        <f>+Financials!B4</f>
        <v>(year end)</v>
      </c>
      <c r="D4" s="84"/>
      <c r="E4" s="103"/>
      <c r="F4" s="103"/>
      <c r="G4" s="103"/>
      <c r="H4" s="103"/>
      <c r="I4" s="103"/>
      <c r="J4" s="84">
        <f>+Financials!J4</f>
        <v>0</v>
      </c>
      <c r="K4" s="84">
        <f>+Financials!K4</f>
        <v>0</v>
      </c>
      <c r="L4" s="84">
        <f>+Financials!L4</f>
        <v>0</v>
      </c>
      <c r="M4" s="84">
        <f>+Financials!M4</f>
        <v>0</v>
      </c>
      <c r="N4" s="84">
        <f>+Financials!N4</f>
        <v>0</v>
      </c>
      <c r="O4" s="84">
        <f>+Financials!O4</f>
        <v>0</v>
      </c>
      <c r="P4" s="84">
        <f>+Financials!P4</f>
        <v>0</v>
      </c>
      <c r="Q4" s="84"/>
      <c r="T4" s="84">
        <f>+Financials!T4</f>
        <v>2024</v>
      </c>
      <c r="U4" s="84">
        <f>+Financials!U4</f>
        <v>0</v>
      </c>
      <c r="V4" s="84">
        <f>+Financials!V4</f>
        <v>0</v>
      </c>
      <c r="W4" s="84">
        <f>+Financials!W4</f>
        <v>0</v>
      </c>
      <c r="X4" s="84">
        <f>+Financials!X4</f>
        <v>0</v>
      </c>
      <c r="Y4" s="84">
        <f>+Financials!Y4</f>
        <v>0</v>
      </c>
      <c r="Z4" s="84">
        <f>+Financials!Z4</f>
        <v>0</v>
      </c>
      <c r="AA4" s="84">
        <f>+Financials!AA4</f>
        <v>0</v>
      </c>
      <c r="AB4" s="84">
        <f>+Financials!AB4</f>
        <v>0</v>
      </c>
      <c r="AC4" s="84">
        <f>+Financials!AC4</f>
        <v>0</v>
      </c>
      <c r="AD4" s="84">
        <f>+Financials!AD4</f>
        <v>0</v>
      </c>
      <c r="AE4" s="84">
        <f>+Financials!AE4</f>
        <v>0</v>
      </c>
      <c r="AF4" s="84">
        <f>+Financials!AF4</f>
        <v>2025</v>
      </c>
      <c r="AG4" s="84">
        <f>+Financials!AG4</f>
        <v>0</v>
      </c>
      <c r="AH4" s="84">
        <f>+Financials!AH4</f>
        <v>0</v>
      </c>
      <c r="AI4" s="84">
        <f>+Financials!AI4</f>
        <v>0</v>
      </c>
      <c r="AJ4" s="84">
        <f>+Financials!AJ4</f>
        <v>0</v>
      </c>
      <c r="AK4" s="84">
        <f>+Financials!AK4</f>
        <v>0</v>
      </c>
      <c r="AL4" s="84">
        <f>+Financials!AL4</f>
        <v>0</v>
      </c>
      <c r="AM4" s="84">
        <f>+Financials!AM4</f>
        <v>0</v>
      </c>
      <c r="AN4" s="84">
        <f>+Financials!AN4</f>
        <v>0</v>
      </c>
      <c r="AO4" s="84">
        <f>+Financials!AO4</f>
        <v>0</v>
      </c>
      <c r="AP4" s="84">
        <f>+Financials!AP4</f>
        <v>0</v>
      </c>
      <c r="AQ4" s="84">
        <f>+Financials!AQ4</f>
        <v>0</v>
      </c>
      <c r="AR4" s="84">
        <f>+Financials!AR4</f>
        <v>2026</v>
      </c>
      <c r="AS4" s="84">
        <f>+Financials!AS4</f>
        <v>0</v>
      </c>
      <c r="AT4" s="84">
        <f>+Financials!AT4</f>
        <v>0</v>
      </c>
      <c r="AU4" s="84">
        <f>+Financials!AU4</f>
        <v>0</v>
      </c>
      <c r="AV4" s="84">
        <f>+Financials!AV4</f>
        <v>0</v>
      </c>
      <c r="AW4" s="84">
        <f>+Financials!AW4</f>
        <v>0</v>
      </c>
      <c r="AX4" s="84">
        <f>+Financials!AX4</f>
        <v>0</v>
      </c>
      <c r="AY4" s="84">
        <f>+Financials!AY4</f>
        <v>0</v>
      </c>
      <c r="AZ4" s="84">
        <f>+Financials!AZ4</f>
        <v>0</v>
      </c>
      <c r="BA4" s="84">
        <f>+Financials!BA4</f>
        <v>0</v>
      </c>
      <c r="BB4" s="84">
        <f>+Financials!BB4</f>
        <v>0</v>
      </c>
      <c r="BC4" s="84">
        <f>+Financials!BC4</f>
        <v>0</v>
      </c>
      <c r="BD4" s="84">
        <f>+Financials!BD4</f>
        <v>2027</v>
      </c>
      <c r="BE4" s="84">
        <f>+Financials!BE4</f>
        <v>0</v>
      </c>
      <c r="BF4" s="84">
        <f>+Financials!BF4</f>
        <v>0</v>
      </c>
      <c r="BG4" s="84">
        <f>+Financials!BG4</f>
        <v>0</v>
      </c>
      <c r="BH4" s="84">
        <f>+Financials!BH4</f>
        <v>0</v>
      </c>
      <c r="BI4" s="84">
        <f>+Financials!BI4</f>
        <v>0</v>
      </c>
      <c r="BJ4" s="84">
        <f>+Financials!BJ4</f>
        <v>0</v>
      </c>
      <c r="BK4" s="84">
        <f>+Financials!BK4</f>
        <v>0</v>
      </c>
      <c r="BL4" s="84">
        <f>+Financials!BL4</f>
        <v>0</v>
      </c>
      <c r="BM4" s="84">
        <f>+Financials!BM4</f>
        <v>0</v>
      </c>
      <c r="BN4" s="84">
        <f>+Financials!BN4</f>
        <v>0</v>
      </c>
      <c r="BO4" s="84">
        <f>+Financials!BO4</f>
        <v>0</v>
      </c>
      <c r="BP4" s="84">
        <f>+Financials!BP4</f>
        <v>2028</v>
      </c>
      <c r="BQ4" s="84">
        <f>+Financials!BQ4</f>
        <v>0</v>
      </c>
      <c r="BR4" s="84">
        <f>+Financials!BR4</f>
        <v>0</v>
      </c>
      <c r="BS4" s="84">
        <f>+Financials!BS4</f>
        <v>0</v>
      </c>
      <c r="BT4" s="84">
        <f>+Financials!BT4</f>
        <v>0</v>
      </c>
      <c r="BU4" s="84">
        <f>+Financials!BU4</f>
        <v>0</v>
      </c>
      <c r="BV4" s="84">
        <f>+Financials!BV4</f>
        <v>0</v>
      </c>
      <c r="BW4" s="84">
        <f>+Financials!BW4</f>
        <v>0</v>
      </c>
      <c r="BX4" s="84">
        <f>+Financials!BX4</f>
        <v>0</v>
      </c>
      <c r="BY4" s="84">
        <f>+Financials!BY4</f>
        <v>0</v>
      </c>
      <c r="BZ4" s="84">
        <f>+Financials!BZ4</f>
        <v>0</v>
      </c>
      <c r="CA4" s="84">
        <f>+Financials!CA4</f>
        <v>0</v>
      </c>
      <c r="CB4" s="84">
        <f>+Financials!CB4</f>
        <v>2029</v>
      </c>
      <c r="CC4" s="84">
        <f>+Financials!CC4</f>
        <v>0</v>
      </c>
      <c r="CD4" s="84">
        <f>+Financials!CD4</f>
        <v>0</v>
      </c>
      <c r="CE4" s="84">
        <f>+Financials!CE4</f>
        <v>0</v>
      </c>
      <c r="CF4" s="84">
        <f>+Financials!CF4</f>
        <v>0</v>
      </c>
      <c r="CG4" s="84">
        <f>+Financials!CG4</f>
        <v>0</v>
      </c>
      <c r="CH4" s="84">
        <f>+Financials!CH4</f>
        <v>0</v>
      </c>
      <c r="CI4" s="84">
        <f>+Financials!CI4</f>
        <v>0</v>
      </c>
      <c r="CJ4" s="84">
        <f>+Financials!CJ4</f>
        <v>0</v>
      </c>
      <c r="CK4" s="84">
        <f>+Financials!CK4</f>
        <v>0</v>
      </c>
      <c r="CL4" s="84">
        <f>+Financials!CL4</f>
        <v>0</v>
      </c>
      <c r="CM4" s="84">
        <f>+Financials!CM4</f>
        <v>0</v>
      </c>
      <c r="CN4" s="84">
        <f>+Financials!CN4</f>
        <v>2030</v>
      </c>
    </row>
    <row r="5" spans="1:92" outlineLevel="1" x14ac:dyDescent="0.25">
      <c r="B5" s="83" t="str">
        <f>+Financials!B5</f>
        <v>(Quarter name)</v>
      </c>
      <c r="D5" s="84"/>
      <c r="E5" s="103"/>
      <c r="F5" s="103"/>
      <c r="G5" s="103"/>
      <c r="H5" s="103"/>
      <c r="I5" s="103"/>
      <c r="J5" s="84">
        <f>+Financials!J5</f>
        <v>0</v>
      </c>
      <c r="K5" s="84">
        <f>+Financials!K5</f>
        <v>0</v>
      </c>
      <c r="L5" s="84">
        <f>+Financials!L5</f>
        <v>0</v>
      </c>
      <c r="M5" s="84">
        <f>+Financials!M5</f>
        <v>0</v>
      </c>
      <c r="N5" s="84">
        <f>+Financials!N5</f>
        <v>0</v>
      </c>
      <c r="O5" s="84">
        <f>+Financials!O5</f>
        <v>0</v>
      </c>
      <c r="P5" s="84">
        <f>+Financials!P5</f>
        <v>0</v>
      </c>
      <c r="Q5" s="84"/>
      <c r="T5" s="85" t="str">
        <f>+Financials!T5</f>
        <v>Q4 2024</v>
      </c>
      <c r="U5" s="85" t="str">
        <f>+Financials!U5</f>
        <v>Q1 2025</v>
      </c>
      <c r="V5" s="85" t="str">
        <f>+Financials!V5</f>
        <v>Q1 2025</v>
      </c>
      <c r="W5" s="85" t="str">
        <f>+Financials!W5</f>
        <v>Q1 2025</v>
      </c>
      <c r="X5" s="85" t="str">
        <f>+Financials!X5</f>
        <v>Q2 2025</v>
      </c>
      <c r="Y5" s="85" t="str">
        <f>+Financials!Y5</f>
        <v>Q2 2025</v>
      </c>
      <c r="Z5" s="85" t="str">
        <f>+Financials!Z5</f>
        <v>Q2 2025</v>
      </c>
      <c r="AA5" s="85" t="str">
        <f>+Financials!AA5</f>
        <v>Q3 2025</v>
      </c>
      <c r="AB5" s="85" t="str">
        <f>+Financials!AB5</f>
        <v>Q3 2025</v>
      </c>
      <c r="AC5" s="85" t="str">
        <f>+Financials!AC5</f>
        <v>Q3 2025</v>
      </c>
      <c r="AD5" s="85" t="str">
        <f>+Financials!AD5</f>
        <v>Q4 2025</v>
      </c>
      <c r="AE5" s="85" t="str">
        <f>+Financials!AE5</f>
        <v>Q4 2025</v>
      </c>
      <c r="AF5" s="85" t="str">
        <f>+Financials!AF5</f>
        <v>Q4 2025</v>
      </c>
      <c r="AG5" s="85" t="str">
        <f>+Financials!AG5</f>
        <v>Q1 2026</v>
      </c>
      <c r="AH5" s="85" t="str">
        <f>+Financials!AH5</f>
        <v>Q1 2026</v>
      </c>
      <c r="AI5" s="85" t="str">
        <f>+Financials!AI5</f>
        <v>Q1 2026</v>
      </c>
      <c r="AJ5" s="85" t="str">
        <f>+Financials!AJ5</f>
        <v>Q2 2026</v>
      </c>
      <c r="AK5" s="85" t="str">
        <f>+Financials!AK5</f>
        <v>Q2 2026</v>
      </c>
      <c r="AL5" s="85" t="str">
        <f>+Financials!AL5</f>
        <v>Q2 2026</v>
      </c>
      <c r="AM5" s="85" t="str">
        <f>+Financials!AM5</f>
        <v>Q3 2026</v>
      </c>
      <c r="AN5" s="85" t="str">
        <f>+Financials!AN5</f>
        <v>Q3 2026</v>
      </c>
      <c r="AO5" s="85" t="str">
        <f>+Financials!AO5</f>
        <v>Q3 2026</v>
      </c>
      <c r="AP5" s="85" t="str">
        <f>+Financials!AP5</f>
        <v>Q4 2026</v>
      </c>
      <c r="AQ5" s="85" t="str">
        <f>+Financials!AQ5</f>
        <v>Q4 2026</v>
      </c>
      <c r="AR5" s="85" t="str">
        <f>+Financials!AR5</f>
        <v>Q4 2026</v>
      </c>
      <c r="AS5" s="85" t="str">
        <f>+Financials!AS5</f>
        <v>Q1 2027</v>
      </c>
      <c r="AT5" s="85" t="str">
        <f>+Financials!AT5</f>
        <v>Q1 2027</v>
      </c>
      <c r="AU5" s="85" t="str">
        <f>+Financials!AU5</f>
        <v>Q1 2027</v>
      </c>
      <c r="AV5" s="85" t="str">
        <f>+Financials!AV5</f>
        <v>Q2 2027</v>
      </c>
      <c r="AW5" s="85" t="str">
        <f>+Financials!AW5</f>
        <v>Q2 2027</v>
      </c>
      <c r="AX5" s="85" t="str">
        <f>+Financials!AX5</f>
        <v>Q2 2027</v>
      </c>
      <c r="AY5" s="85" t="str">
        <f>+Financials!AY5</f>
        <v>Q3 2027</v>
      </c>
      <c r="AZ5" s="85" t="str">
        <f>+Financials!AZ5</f>
        <v>Q3 2027</v>
      </c>
      <c r="BA5" s="85" t="str">
        <f>+Financials!BA5</f>
        <v>Q3 2027</v>
      </c>
      <c r="BB5" s="85" t="str">
        <f>+Financials!BB5</f>
        <v>Q4 2027</v>
      </c>
      <c r="BC5" s="85" t="str">
        <f>+Financials!BC5</f>
        <v>Q4 2027</v>
      </c>
      <c r="BD5" s="85" t="str">
        <f>+Financials!BD5</f>
        <v>Q4 2027</v>
      </c>
      <c r="BE5" s="85" t="str">
        <f>+Financials!BE5</f>
        <v>Q1 2028</v>
      </c>
      <c r="BF5" s="85" t="str">
        <f>+Financials!BF5</f>
        <v>Q1 2028</v>
      </c>
      <c r="BG5" s="85" t="str">
        <f>+Financials!BG5</f>
        <v>Q1 2028</v>
      </c>
      <c r="BH5" s="85" t="str">
        <f>+Financials!BH5</f>
        <v>Q2 2028</v>
      </c>
      <c r="BI5" s="85" t="str">
        <f>+Financials!BI5</f>
        <v>Q2 2028</v>
      </c>
      <c r="BJ5" s="85" t="str">
        <f>+Financials!BJ5</f>
        <v>Q2 2028</v>
      </c>
      <c r="BK5" s="85" t="str">
        <f>+Financials!BK5</f>
        <v>Q3 2028</v>
      </c>
      <c r="BL5" s="85" t="str">
        <f>+Financials!BL5</f>
        <v>Q3 2028</v>
      </c>
      <c r="BM5" s="85" t="str">
        <f>+Financials!BM5</f>
        <v>Q3 2028</v>
      </c>
      <c r="BN5" s="85" t="str">
        <f>+Financials!BN5</f>
        <v>Q4 2028</v>
      </c>
      <c r="BO5" s="85" t="str">
        <f>+Financials!BO5</f>
        <v>Q4 2028</v>
      </c>
      <c r="BP5" s="85" t="str">
        <f>+Financials!BP5</f>
        <v>Q4 2028</v>
      </c>
      <c r="BQ5" s="85" t="str">
        <f>+Financials!BQ5</f>
        <v>Q1 2029</v>
      </c>
      <c r="BR5" s="85" t="str">
        <f>+Financials!BR5</f>
        <v>Q1 2029</v>
      </c>
      <c r="BS5" s="85" t="str">
        <f>+Financials!BS5</f>
        <v>Q1 2029</v>
      </c>
      <c r="BT5" s="85" t="str">
        <f>+Financials!BT5</f>
        <v>Q2 2029</v>
      </c>
      <c r="BU5" s="85" t="str">
        <f>+Financials!BU5</f>
        <v>Q2 2029</v>
      </c>
      <c r="BV5" s="85" t="str">
        <f>+Financials!BV5</f>
        <v>Q2 2029</v>
      </c>
      <c r="BW5" s="85" t="str">
        <f>+Financials!BW5</f>
        <v>Q3 2029</v>
      </c>
      <c r="BX5" s="85" t="str">
        <f>+Financials!BX5</f>
        <v>Q3 2029</v>
      </c>
      <c r="BY5" s="85" t="str">
        <f>+Financials!BY5</f>
        <v>Q3 2029</v>
      </c>
      <c r="BZ5" s="85" t="str">
        <f>+Financials!BZ5</f>
        <v>Q4 2029</v>
      </c>
      <c r="CA5" s="85" t="str">
        <f>+Financials!CA5</f>
        <v>Q4 2029</v>
      </c>
      <c r="CB5" s="85" t="str">
        <f>+Financials!CB5</f>
        <v>Q4 2029</v>
      </c>
      <c r="CC5" s="85" t="str">
        <f>+Financials!CC5</f>
        <v>Q1 2030</v>
      </c>
      <c r="CD5" s="85" t="str">
        <f>+Financials!CD5</f>
        <v>Q1 2030</v>
      </c>
      <c r="CE5" s="85" t="str">
        <f>+Financials!CE5</f>
        <v>Q1 2030</v>
      </c>
      <c r="CF5" s="85" t="str">
        <f>+Financials!CF5</f>
        <v>Q2 2030</v>
      </c>
      <c r="CG5" s="85" t="str">
        <f>+Financials!CG5</f>
        <v>Q2 2030</v>
      </c>
      <c r="CH5" s="85" t="str">
        <f>+Financials!CH5</f>
        <v>Q2 2030</v>
      </c>
      <c r="CI5" s="85" t="str">
        <f>+Financials!CI5</f>
        <v>Q3 2030</v>
      </c>
      <c r="CJ5" s="85" t="str">
        <f>+Financials!CJ5</f>
        <v>Q3 2030</v>
      </c>
      <c r="CK5" s="85" t="str">
        <f>+Financials!CK5</f>
        <v>Q3 2030</v>
      </c>
      <c r="CL5" s="85" t="str">
        <f>+Financials!CL5</f>
        <v>Q4 2030</v>
      </c>
      <c r="CM5" s="85" t="str">
        <f>+Financials!CM5</f>
        <v>Q4 2030</v>
      </c>
      <c r="CN5" s="85" t="str">
        <f>+Financials!CN5</f>
        <v>Q4 2030</v>
      </c>
    </row>
    <row r="6" spans="1:92" outlineLevel="1" x14ac:dyDescent="0.25">
      <c r="B6" s="83" t="str">
        <f>+Financials!B6</f>
        <v>(Quarter end)</v>
      </c>
      <c r="D6" s="84"/>
      <c r="E6" s="104"/>
      <c r="H6" s="104"/>
      <c r="I6" s="104"/>
      <c r="J6" s="84">
        <f>+Financials!J6</f>
        <v>0</v>
      </c>
      <c r="K6" s="84">
        <f>+Financials!K6</f>
        <v>0</v>
      </c>
      <c r="L6" s="84">
        <f>+Financials!L6</f>
        <v>0</v>
      </c>
      <c r="M6" s="84">
        <f>+Financials!M6</f>
        <v>0</v>
      </c>
      <c r="N6" s="84">
        <f>+Financials!N6</f>
        <v>0</v>
      </c>
      <c r="O6" s="84">
        <f>+Financials!O6</f>
        <v>0</v>
      </c>
      <c r="P6" s="84">
        <f>+Financials!P6</f>
        <v>0</v>
      </c>
      <c r="Q6" s="84"/>
      <c r="T6" s="85" t="str">
        <f>+Financials!T6</f>
        <v>Q4 2024</v>
      </c>
      <c r="U6" s="85">
        <f>+Financials!U6</f>
        <v>0</v>
      </c>
      <c r="V6" s="85">
        <f>+Financials!V6</f>
        <v>0</v>
      </c>
      <c r="W6" s="85" t="str">
        <f>+Financials!W6</f>
        <v>Q1 2025</v>
      </c>
      <c r="X6" s="85">
        <f>+Financials!X6</f>
        <v>0</v>
      </c>
      <c r="Y6" s="85">
        <f>+Financials!Y6</f>
        <v>0</v>
      </c>
      <c r="Z6" s="85" t="str">
        <f>+Financials!Z6</f>
        <v>Q2 2025</v>
      </c>
      <c r="AA6" s="85">
        <f>+Financials!AA6</f>
        <v>0</v>
      </c>
      <c r="AB6" s="85">
        <f>+Financials!AB6</f>
        <v>0</v>
      </c>
      <c r="AC6" s="85" t="str">
        <f>+Financials!AC6</f>
        <v>Q3 2025</v>
      </c>
      <c r="AD6" s="85">
        <f>+Financials!AD6</f>
        <v>0</v>
      </c>
      <c r="AE6" s="85">
        <f>+Financials!AE6</f>
        <v>0</v>
      </c>
      <c r="AF6" s="85" t="str">
        <f>+Financials!AF6</f>
        <v>Q4 2025</v>
      </c>
      <c r="AG6" s="85">
        <f>+Financials!AG6</f>
        <v>0</v>
      </c>
      <c r="AH6" s="85">
        <f>+Financials!AH6</f>
        <v>0</v>
      </c>
      <c r="AI6" s="85" t="str">
        <f>+Financials!AI6</f>
        <v>Q1 2026</v>
      </c>
      <c r="AJ6" s="85">
        <f>+Financials!AJ6</f>
        <v>0</v>
      </c>
      <c r="AK6" s="85">
        <f>+Financials!AK6</f>
        <v>0</v>
      </c>
      <c r="AL6" s="85" t="str">
        <f>+Financials!AL6</f>
        <v>Q2 2026</v>
      </c>
      <c r="AM6" s="85">
        <f>+Financials!AM6</f>
        <v>0</v>
      </c>
      <c r="AN6" s="85">
        <f>+Financials!AN6</f>
        <v>0</v>
      </c>
      <c r="AO6" s="85" t="str">
        <f>+Financials!AO6</f>
        <v>Q3 2026</v>
      </c>
      <c r="AP6" s="85">
        <f>+Financials!AP6</f>
        <v>0</v>
      </c>
      <c r="AQ6" s="85">
        <f>+Financials!AQ6</f>
        <v>0</v>
      </c>
      <c r="AR6" s="85" t="str">
        <f>+Financials!AR6</f>
        <v>Q4 2026</v>
      </c>
      <c r="AS6" s="85">
        <f>+Financials!AS6</f>
        <v>0</v>
      </c>
      <c r="AT6" s="85">
        <f>+Financials!AT6</f>
        <v>0</v>
      </c>
      <c r="AU6" s="85" t="str">
        <f>+Financials!AU6</f>
        <v>Q1 2027</v>
      </c>
      <c r="AV6" s="85">
        <f>+Financials!AV6</f>
        <v>0</v>
      </c>
      <c r="AW6" s="85">
        <f>+Financials!AW6</f>
        <v>0</v>
      </c>
      <c r="AX6" s="85" t="str">
        <f>+Financials!AX6</f>
        <v>Q2 2027</v>
      </c>
      <c r="AY6" s="85">
        <f>+Financials!AY6</f>
        <v>0</v>
      </c>
      <c r="AZ6" s="85">
        <f>+Financials!AZ6</f>
        <v>0</v>
      </c>
      <c r="BA6" s="85" t="str">
        <f>+Financials!BA6</f>
        <v>Q3 2027</v>
      </c>
      <c r="BB6" s="85">
        <f>+Financials!BB6</f>
        <v>0</v>
      </c>
      <c r="BC6" s="85">
        <f>+Financials!BC6</f>
        <v>0</v>
      </c>
      <c r="BD6" s="85" t="str">
        <f>+Financials!BD6</f>
        <v>Q4 2027</v>
      </c>
      <c r="BE6" s="85">
        <f>+Financials!BE6</f>
        <v>0</v>
      </c>
      <c r="BF6" s="85">
        <f>+Financials!BF6</f>
        <v>0</v>
      </c>
      <c r="BG6" s="85" t="str">
        <f>+Financials!BG6</f>
        <v>Q1 2028</v>
      </c>
      <c r="BH6" s="85">
        <f>+Financials!BH6</f>
        <v>0</v>
      </c>
      <c r="BI6" s="85">
        <f>+Financials!BI6</f>
        <v>0</v>
      </c>
      <c r="BJ6" s="85" t="str">
        <f>+Financials!BJ6</f>
        <v>Q2 2028</v>
      </c>
      <c r="BK6" s="85">
        <f>+Financials!BK6</f>
        <v>0</v>
      </c>
      <c r="BL6" s="85">
        <f>+Financials!BL6</f>
        <v>0</v>
      </c>
      <c r="BM6" s="85" t="str">
        <f>+Financials!BM6</f>
        <v>Q3 2028</v>
      </c>
      <c r="BN6" s="85">
        <f>+Financials!BN6</f>
        <v>0</v>
      </c>
      <c r="BO6" s="85">
        <f>+Financials!BO6</f>
        <v>0</v>
      </c>
      <c r="BP6" s="85" t="str">
        <f>+Financials!BP6</f>
        <v>Q4 2028</v>
      </c>
      <c r="BQ6" s="85">
        <f>+Financials!BQ6</f>
        <v>0</v>
      </c>
      <c r="BR6" s="85">
        <f>+Financials!BR6</f>
        <v>0</v>
      </c>
      <c r="BS6" s="85" t="str">
        <f>+Financials!BS6</f>
        <v>Q1 2029</v>
      </c>
      <c r="BT6" s="85">
        <f>+Financials!BT6</f>
        <v>0</v>
      </c>
      <c r="BU6" s="85">
        <f>+Financials!BU6</f>
        <v>0</v>
      </c>
      <c r="BV6" s="85" t="str">
        <f>+Financials!BV6</f>
        <v>Q2 2029</v>
      </c>
      <c r="BW6" s="85">
        <f>+Financials!BW6</f>
        <v>0</v>
      </c>
      <c r="BX6" s="85">
        <f>+Financials!BX6</f>
        <v>0</v>
      </c>
      <c r="BY6" s="85" t="str">
        <f>+Financials!BY6</f>
        <v>Q3 2029</v>
      </c>
      <c r="BZ6" s="85">
        <f>+Financials!BZ6</f>
        <v>0</v>
      </c>
      <c r="CA6" s="85">
        <f>+Financials!CA6</f>
        <v>0</v>
      </c>
      <c r="CB6" s="85" t="str">
        <f>+Financials!CB6</f>
        <v>Q4 2029</v>
      </c>
      <c r="CC6" s="85">
        <f>+Financials!CC6</f>
        <v>0</v>
      </c>
      <c r="CD6" s="85">
        <f>+Financials!CD6</f>
        <v>0</v>
      </c>
      <c r="CE6" s="85" t="str">
        <f>+Financials!CE6</f>
        <v>Q1 2030</v>
      </c>
      <c r="CF6" s="85">
        <f>+Financials!CF6</f>
        <v>0</v>
      </c>
      <c r="CG6" s="85">
        <f>+Financials!CG6</f>
        <v>0</v>
      </c>
      <c r="CH6" s="85" t="str">
        <f>+Financials!CH6</f>
        <v>Q2 2030</v>
      </c>
      <c r="CI6" s="85">
        <f>+Financials!CI6</f>
        <v>0</v>
      </c>
      <c r="CJ6" s="85">
        <f>+Financials!CJ6</f>
        <v>0</v>
      </c>
      <c r="CK6" s="85" t="str">
        <f>+Financials!CK6</f>
        <v>Q3 2030</v>
      </c>
      <c r="CL6" s="85">
        <f>+Financials!CL6</f>
        <v>0</v>
      </c>
      <c r="CM6" s="85">
        <f>+Financials!CM6</f>
        <v>0</v>
      </c>
      <c r="CN6" s="85" t="str">
        <f>+Financials!CN6</f>
        <v>Q4 2030</v>
      </c>
    </row>
    <row r="7" spans="1:92" s="10" customFormat="1" outlineLevel="1" x14ac:dyDescent="0.25">
      <c r="B7" s="83" t="str">
        <f>+Financials!B7</f>
        <v>(Time series divisor)</v>
      </c>
      <c r="D7" s="88"/>
      <c r="E7" s="105"/>
      <c r="F7" s="106"/>
      <c r="G7" s="106"/>
      <c r="H7" s="105"/>
      <c r="I7" s="105"/>
      <c r="J7" s="88">
        <f>+Financials!J7</f>
        <v>0</v>
      </c>
      <c r="K7" s="88">
        <f>+Financials!K7</f>
        <v>0</v>
      </c>
      <c r="L7" s="88">
        <f>+Financials!L7</f>
        <v>0</v>
      </c>
      <c r="M7" s="88">
        <f>+Financials!M7</f>
        <v>0</v>
      </c>
      <c r="N7" s="88">
        <f>+Financials!N7</f>
        <v>0</v>
      </c>
      <c r="O7" s="88">
        <f>+Financials!O7</f>
        <v>0</v>
      </c>
      <c r="P7" s="88">
        <f>+Financials!P7</f>
        <v>0</v>
      </c>
      <c r="Q7" s="88"/>
      <c r="T7" s="90">
        <f>+Financials!T7</f>
        <v>12</v>
      </c>
      <c r="U7" s="90">
        <f>+Financials!U7</f>
        <v>12</v>
      </c>
      <c r="V7" s="90">
        <f>+Financials!V7</f>
        <v>12</v>
      </c>
      <c r="W7" s="90">
        <f>+Financials!W7</f>
        <v>12</v>
      </c>
      <c r="X7" s="90">
        <f>+Financials!X7</f>
        <v>12</v>
      </c>
      <c r="Y7" s="90">
        <f>+Financials!Y7</f>
        <v>12</v>
      </c>
      <c r="Z7" s="90">
        <f>+Financials!Z7</f>
        <v>12</v>
      </c>
      <c r="AA7" s="90">
        <f>+Financials!AA7</f>
        <v>12</v>
      </c>
      <c r="AB7" s="90">
        <f>+Financials!AB7</f>
        <v>12</v>
      </c>
      <c r="AC7" s="90">
        <f>+Financials!AC7</f>
        <v>12</v>
      </c>
      <c r="AD7" s="90">
        <f>+Financials!AD7</f>
        <v>12</v>
      </c>
      <c r="AE7" s="90">
        <f>+Financials!AE7</f>
        <v>12</v>
      </c>
      <c r="AF7" s="90">
        <f>+Financials!AF7</f>
        <v>12</v>
      </c>
      <c r="AG7" s="90">
        <f>+Financials!AG7</f>
        <v>12</v>
      </c>
      <c r="AH7" s="90">
        <f>+Financials!AH7</f>
        <v>12</v>
      </c>
      <c r="AI7" s="90">
        <f>+Financials!AI7</f>
        <v>12</v>
      </c>
      <c r="AJ7" s="90">
        <f>+Financials!AJ7</f>
        <v>12</v>
      </c>
      <c r="AK7" s="90">
        <f>+Financials!AK7</f>
        <v>12</v>
      </c>
      <c r="AL7" s="90">
        <f>+Financials!AL7</f>
        <v>12</v>
      </c>
      <c r="AM7" s="90">
        <f>+Financials!AM7</f>
        <v>12</v>
      </c>
      <c r="AN7" s="90">
        <f>+Financials!AN7</f>
        <v>12</v>
      </c>
      <c r="AO7" s="90">
        <f>+Financials!AO7</f>
        <v>12</v>
      </c>
      <c r="AP7" s="90">
        <f>+Financials!AP7</f>
        <v>12</v>
      </c>
      <c r="AQ7" s="90">
        <f>+Financials!AQ7</f>
        <v>12</v>
      </c>
      <c r="AR7" s="90">
        <f>+Financials!AR7</f>
        <v>12</v>
      </c>
      <c r="AS7" s="90">
        <f>+Financials!AS7</f>
        <v>12</v>
      </c>
      <c r="AT7" s="90">
        <f>+Financials!AT7</f>
        <v>12</v>
      </c>
      <c r="AU7" s="90">
        <f>+Financials!AU7</f>
        <v>12</v>
      </c>
      <c r="AV7" s="90">
        <f>+Financials!AV7</f>
        <v>12</v>
      </c>
      <c r="AW7" s="90">
        <f>+Financials!AW7</f>
        <v>12</v>
      </c>
      <c r="AX7" s="90">
        <f>+Financials!AX7</f>
        <v>12</v>
      </c>
      <c r="AY7" s="90">
        <f>+Financials!AY7</f>
        <v>12</v>
      </c>
      <c r="AZ7" s="90">
        <f>+Financials!AZ7</f>
        <v>12</v>
      </c>
      <c r="BA7" s="90">
        <f>+Financials!BA7</f>
        <v>12</v>
      </c>
      <c r="BB7" s="90">
        <f>+Financials!BB7</f>
        <v>12</v>
      </c>
      <c r="BC7" s="90">
        <f>+Financials!BC7</f>
        <v>12</v>
      </c>
      <c r="BD7" s="90">
        <f>+Financials!BD7</f>
        <v>12</v>
      </c>
      <c r="BE7" s="90">
        <f>+Financials!BE7</f>
        <v>12</v>
      </c>
      <c r="BF7" s="90">
        <f>+Financials!BF7</f>
        <v>12</v>
      </c>
      <c r="BG7" s="90">
        <f>+Financials!BG7</f>
        <v>12</v>
      </c>
      <c r="BH7" s="90">
        <f>+Financials!BH7</f>
        <v>12</v>
      </c>
      <c r="BI7" s="90">
        <f>+Financials!BI7</f>
        <v>12</v>
      </c>
      <c r="BJ7" s="90">
        <f>+Financials!BJ7</f>
        <v>12</v>
      </c>
      <c r="BK7" s="90">
        <f>+Financials!BK7</f>
        <v>12</v>
      </c>
      <c r="BL7" s="90">
        <f>+Financials!BL7</f>
        <v>12</v>
      </c>
      <c r="BM7" s="90">
        <f>+Financials!BM7</f>
        <v>12</v>
      </c>
      <c r="BN7" s="90">
        <f>+Financials!BN7</f>
        <v>12</v>
      </c>
      <c r="BO7" s="90">
        <f>+Financials!BO7</f>
        <v>12</v>
      </c>
      <c r="BP7" s="90">
        <f>+Financials!BP7</f>
        <v>12</v>
      </c>
      <c r="BQ7" s="90">
        <f>+Financials!BQ7</f>
        <v>12</v>
      </c>
      <c r="BR7" s="90">
        <f>+Financials!BR7</f>
        <v>12</v>
      </c>
      <c r="BS7" s="90">
        <f>+Financials!BS7</f>
        <v>12</v>
      </c>
      <c r="BT7" s="90">
        <f>+Financials!BT7</f>
        <v>12</v>
      </c>
      <c r="BU7" s="90">
        <f>+Financials!BU7</f>
        <v>12</v>
      </c>
      <c r="BV7" s="90">
        <f>+Financials!BV7</f>
        <v>12</v>
      </c>
      <c r="BW7" s="90">
        <f>+Financials!BW7</f>
        <v>12</v>
      </c>
      <c r="BX7" s="90">
        <f>+Financials!BX7</f>
        <v>12</v>
      </c>
      <c r="BY7" s="90">
        <f>+Financials!BY7</f>
        <v>12</v>
      </c>
      <c r="BZ7" s="90">
        <f>+Financials!BZ7</f>
        <v>12</v>
      </c>
      <c r="CA7" s="90">
        <f>+Financials!CA7</f>
        <v>12</v>
      </c>
      <c r="CB7" s="90">
        <f>+Financials!CB7</f>
        <v>12</v>
      </c>
      <c r="CC7" s="90">
        <f>+Financials!CC7</f>
        <v>12</v>
      </c>
      <c r="CD7" s="90">
        <f>+Financials!CD7</f>
        <v>12</v>
      </c>
      <c r="CE7" s="90">
        <f>+Financials!CE7</f>
        <v>12</v>
      </c>
      <c r="CF7" s="90">
        <f>+Financials!CF7</f>
        <v>12</v>
      </c>
      <c r="CG7" s="90">
        <f>+Financials!CG7</f>
        <v>12</v>
      </c>
      <c r="CH7" s="90">
        <f>+Financials!CH7</f>
        <v>12</v>
      </c>
      <c r="CI7" s="90">
        <f>+Financials!CI7</f>
        <v>12</v>
      </c>
      <c r="CJ7" s="90">
        <f>+Financials!CJ7</f>
        <v>12</v>
      </c>
      <c r="CK7" s="90">
        <f>+Financials!CK7</f>
        <v>12</v>
      </c>
      <c r="CL7" s="90">
        <f>+Financials!CL7</f>
        <v>12</v>
      </c>
      <c r="CM7" s="90">
        <f>+Financials!CM7</f>
        <v>12</v>
      </c>
      <c r="CN7" s="90">
        <f>+Financials!CN7</f>
        <v>12</v>
      </c>
    </row>
    <row r="8" spans="1:92" s="10" customFormat="1" outlineLevel="1" x14ac:dyDescent="0.25">
      <c r="B8" s="83" t="str">
        <f>+Financials!B8</f>
        <v>(Index Period)</v>
      </c>
      <c r="D8" s="88"/>
      <c r="E8" s="105"/>
      <c r="F8" s="106"/>
      <c r="G8" s="106"/>
      <c r="H8" s="105"/>
      <c r="I8" s="105"/>
      <c r="J8" s="88">
        <f>+Financials!J8</f>
        <v>0</v>
      </c>
      <c r="K8" s="88">
        <f>+Financials!K8</f>
        <v>0</v>
      </c>
      <c r="L8" s="88">
        <f>+Financials!L8</f>
        <v>0</v>
      </c>
      <c r="M8" s="88">
        <f>+Financials!M8</f>
        <v>0</v>
      </c>
      <c r="N8" s="88">
        <f>+Financials!N8</f>
        <v>0</v>
      </c>
      <c r="O8" s="88">
        <f>+Financials!O8</f>
        <v>0</v>
      </c>
      <c r="P8" s="88">
        <f>+Financials!P8</f>
        <v>0</v>
      </c>
      <c r="Q8" s="88"/>
      <c r="T8" s="90">
        <f>+Financials!T8</f>
        <v>0</v>
      </c>
      <c r="U8" s="90">
        <f>+Financials!U8</f>
        <v>1</v>
      </c>
      <c r="V8" s="90">
        <f>+Financials!V8</f>
        <v>2</v>
      </c>
      <c r="W8" s="90">
        <f>+Financials!W8</f>
        <v>3</v>
      </c>
      <c r="X8" s="90">
        <f>+Financials!X8</f>
        <v>4</v>
      </c>
      <c r="Y8" s="90">
        <f>+Financials!Y8</f>
        <v>5</v>
      </c>
      <c r="Z8" s="90">
        <f>+Financials!Z8</f>
        <v>6</v>
      </c>
      <c r="AA8" s="90">
        <f>+Financials!AA8</f>
        <v>7</v>
      </c>
      <c r="AB8" s="90">
        <f>+Financials!AB8</f>
        <v>8</v>
      </c>
      <c r="AC8" s="90">
        <f>+Financials!AC8</f>
        <v>9</v>
      </c>
      <c r="AD8" s="90">
        <f>+Financials!AD8</f>
        <v>10</v>
      </c>
      <c r="AE8" s="90">
        <f>+Financials!AE8</f>
        <v>11</v>
      </c>
      <c r="AF8" s="90">
        <f>+Financials!AF8</f>
        <v>12</v>
      </c>
      <c r="AG8" s="90">
        <f>+Financials!AG8</f>
        <v>13</v>
      </c>
      <c r="AH8" s="90">
        <f>+Financials!AH8</f>
        <v>14</v>
      </c>
      <c r="AI8" s="90">
        <f>+Financials!AI8</f>
        <v>15</v>
      </c>
      <c r="AJ8" s="90">
        <f>+Financials!AJ8</f>
        <v>16</v>
      </c>
      <c r="AK8" s="90">
        <f>+Financials!AK8</f>
        <v>17</v>
      </c>
      <c r="AL8" s="90">
        <f>+Financials!AL8</f>
        <v>18</v>
      </c>
      <c r="AM8" s="90">
        <f>+Financials!AM8</f>
        <v>19</v>
      </c>
      <c r="AN8" s="90">
        <f>+Financials!AN8</f>
        <v>20</v>
      </c>
      <c r="AO8" s="90">
        <f>+Financials!AO8</f>
        <v>21</v>
      </c>
      <c r="AP8" s="90">
        <f>+Financials!AP8</f>
        <v>22</v>
      </c>
      <c r="AQ8" s="90">
        <f>+Financials!AQ8</f>
        <v>23</v>
      </c>
      <c r="AR8" s="90">
        <f>+Financials!AR8</f>
        <v>24</v>
      </c>
      <c r="AS8" s="90">
        <f>+Financials!AS8</f>
        <v>25</v>
      </c>
      <c r="AT8" s="90">
        <f>+Financials!AT8</f>
        <v>26</v>
      </c>
      <c r="AU8" s="90">
        <f>+Financials!AU8</f>
        <v>27</v>
      </c>
      <c r="AV8" s="90">
        <f>+Financials!AV8</f>
        <v>28</v>
      </c>
      <c r="AW8" s="90">
        <f>+Financials!AW8</f>
        <v>29</v>
      </c>
      <c r="AX8" s="90">
        <f>+Financials!AX8</f>
        <v>30</v>
      </c>
      <c r="AY8" s="90">
        <f>+Financials!AY8</f>
        <v>31</v>
      </c>
      <c r="AZ8" s="90">
        <f>+Financials!AZ8</f>
        <v>32</v>
      </c>
      <c r="BA8" s="90">
        <f>+Financials!BA8</f>
        <v>33</v>
      </c>
      <c r="BB8" s="90">
        <f>+Financials!BB8</f>
        <v>34</v>
      </c>
      <c r="BC8" s="90">
        <f>+Financials!BC8</f>
        <v>35</v>
      </c>
      <c r="BD8" s="90">
        <f>+Financials!BD8</f>
        <v>36</v>
      </c>
      <c r="BE8" s="90">
        <f>+Financials!BE8</f>
        <v>37</v>
      </c>
      <c r="BF8" s="90">
        <f>+Financials!BF8</f>
        <v>38</v>
      </c>
      <c r="BG8" s="90">
        <f>+Financials!BG8</f>
        <v>39</v>
      </c>
      <c r="BH8" s="90">
        <f>+Financials!BH8</f>
        <v>40</v>
      </c>
      <c r="BI8" s="90">
        <f>+Financials!BI8</f>
        <v>41</v>
      </c>
      <c r="BJ8" s="90">
        <f>+Financials!BJ8</f>
        <v>42</v>
      </c>
      <c r="BK8" s="90">
        <f>+Financials!BK8</f>
        <v>43</v>
      </c>
      <c r="BL8" s="90">
        <f>+Financials!BL8</f>
        <v>44</v>
      </c>
      <c r="BM8" s="90">
        <f>+Financials!BM8</f>
        <v>45</v>
      </c>
      <c r="BN8" s="90">
        <f>+Financials!BN8</f>
        <v>46</v>
      </c>
      <c r="BO8" s="90">
        <f>+Financials!BO8</f>
        <v>47</v>
      </c>
      <c r="BP8" s="90">
        <f>+Financials!BP8</f>
        <v>48</v>
      </c>
      <c r="BQ8" s="90">
        <f>+Financials!BQ8</f>
        <v>49</v>
      </c>
      <c r="BR8" s="90">
        <f>+Financials!BR8</f>
        <v>50</v>
      </c>
      <c r="BS8" s="90">
        <f>+Financials!BS8</f>
        <v>51</v>
      </c>
      <c r="BT8" s="90">
        <f>+Financials!BT8</f>
        <v>52</v>
      </c>
      <c r="BU8" s="90">
        <f>+Financials!BU8</f>
        <v>53</v>
      </c>
      <c r="BV8" s="90">
        <f>+Financials!BV8</f>
        <v>54</v>
      </c>
      <c r="BW8" s="90">
        <f>+Financials!BW8</f>
        <v>55</v>
      </c>
      <c r="BX8" s="90">
        <f>+Financials!BX8</f>
        <v>56</v>
      </c>
      <c r="BY8" s="90">
        <f>+Financials!BY8</f>
        <v>57</v>
      </c>
      <c r="BZ8" s="90">
        <f>+Financials!BZ8</f>
        <v>58</v>
      </c>
      <c r="CA8" s="90">
        <f>+Financials!CA8</f>
        <v>59</v>
      </c>
      <c r="CB8" s="90">
        <f>+Financials!CB8</f>
        <v>60</v>
      </c>
      <c r="CC8" s="90">
        <f>+Financials!CC8</f>
        <v>61</v>
      </c>
      <c r="CD8" s="90">
        <f>+Financials!CD8</f>
        <v>62</v>
      </c>
      <c r="CE8" s="90">
        <f>+Financials!CE8</f>
        <v>63</v>
      </c>
      <c r="CF8" s="90">
        <f>+Financials!CF8</f>
        <v>64</v>
      </c>
      <c r="CG8" s="90">
        <f>+Financials!CG8</f>
        <v>65</v>
      </c>
      <c r="CH8" s="90">
        <f>+Financials!CH8</f>
        <v>66</v>
      </c>
      <c r="CI8" s="90">
        <f>+Financials!CI8</f>
        <v>67</v>
      </c>
      <c r="CJ8" s="90">
        <f>+Financials!CJ8</f>
        <v>68</v>
      </c>
      <c r="CK8" s="90">
        <f>+Financials!CK8</f>
        <v>69</v>
      </c>
      <c r="CL8" s="90">
        <f>+Financials!CL8</f>
        <v>70</v>
      </c>
      <c r="CM8" s="90">
        <f>+Financials!CM8</f>
        <v>71</v>
      </c>
      <c r="CN8" s="90">
        <f>+Financials!CN8</f>
        <v>72</v>
      </c>
    </row>
    <row r="9" spans="1:92" s="10" customFormat="1" outlineLevel="1" x14ac:dyDescent="0.25">
      <c r="B9" s="83" t="str">
        <f>+Financials!B9</f>
        <v>(Index Year)</v>
      </c>
      <c r="D9" s="88"/>
      <c r="E9" s="105"/>
      <c r="F9" s="106"/>
      <c r="G9" s="106"/>
      <c r="H9" s="105"/>
      <c r="I9" s="105"/>
      <c r="J9" s="88">
        <f>+Financials!J9</f>
        <v>0</v>
      </c>
      <c r="K9" s="88">
        <f>+Financials!K9</f>
        <v>0</v>
      </c>
      <c r="L9" s="88">
        <f>+Financials!L9</f>
        <v>0</v>
      </c>
      <c r="M9" s="88">
        <f>+Financials!M9</f>
        <v>0</v>
      </c>
      <c r="N9" s="88">
        <f>+Financials!N9</f>
        <v>0</v>
      </c>
      <c r="O9" s="88">
        <f>+Financials!O9</f>
        <v>0</v>
      </c>
      <c r="P9" s="88">
        <f>+Financials!P9</f>
        <v>0</v>
      </c>
      <c r="Q9" s="88"/>
      <c r="T9" s="90">
        <f>+Financials!T9</f>
        <v>0</v>
      </c>
      <c r="U9" s="90">
        <f>+Financials!U9</f>
        <v>1</v>
      </c>
      <c r="V9" s="90">
        <f>+Financials!V9</f>
        <v>1</v>
      </c>
      <c r="W9" s="90">
        <f>+Financials!W9</f>
        <v>1</v>
      </c>
      <c r="X9" s="90">
        <f>+Financials!X9</f>
        <v>1</v>
      </c>
      <c r="Y9" s="90">
        <f>+Financials!Y9</f>
        <v>1</v>
      </c>
      <c r="Z9" s="90">
        <f>+Financials!Z9</f>
        <v>1</v>
      </c>
      <c r="AA9" s="90">
        <f>+Financials!AA9</f>
        <v>1</v>
      </c>
      <c r="AB9" s="90">
        <f>+Financials!AB9</f>
        <v>1</v>
      </c>
      <c r="AC9" s="90">
        <f>+Financials!AC9</f>
        <v>1</v>
      </c>
      <c r="AD9" s="90">
        <f>+Financials!AD9</f>
        <v>1</v>
      </c>
      <c r="AE9" s="90">
        <f>+Financials!AE9</f>
        <v>1</v>
      </c>
      <c r="AF9" s="90">
        <f>+Financials!AF9</f>
        <v>1</v>
      </c>
      <c r="AG9" s="90">
        <f>+Financials!AG9</f>
        <v>2</v>
      </c>
      <c r="AH9" s="90">
        <f>+Financials!AH9</f>
        <v>2</v>
      </c>
      <c r="AI9" s="90">
        <f>+Financials!AI9</f>
        <v>2</v>
      </c>
      <c r="AJ9" s="90">
        <f>+Financials!AJ9</f>
        <v>2</v>
      </c>
      <c r="AK9" s="90">
        <f>+Financials!AK9</f>
        <v>2</v>
      </c>
      <c r="AL9" s="90">
        <f>+Financials!AL9</f>
        <v>2</v>
      </c>
      <c r="AM9" s="90">
        <f>+Financials!AM9</f>
        <v>2</v>
      </c>
      <c r="AN9" s="90">
        <f>+Financials!AN9</f>
        <v>2</v>
      </c>
      <c r="AO9" s="90">
        <f>+Financials!AO9</f>
        <v>2</v>
      </c>
      <c r="AP9" s="90">
        <f>+Financials!AP9</f>
        <v>2</v>
      </c>
      <c r="AQ9" s="90">
        <f>+Financials!AQ9</f>
        <v>2</v>
      </c>
      <c r="AR9" s="90">
        <f>+Financials!AR9</f>
        <v>2</v>
      </c>
      <c r="AS9" s="90">
        <f>+Financials!AS9</f>
        <v>3</v>
      </c>
      <c r="AT9" s="90">
        <f>+Financials!AT9</f>
        <v>3</v>
      </c>
      <c r="AU9" s="90">
        <f>+Financials!AU9</f>
        <v>3</v>
      </c>
      <c r="AV9" s="90">
        <f>+Financials!AV9</f>
        <v>3</v>
      </c>
      <c r="AW9" s="90">
        <f>+Financials!AW9</f>
        <v>3</v>
      </c>
      <c r="AX9" s="90">
        <f>+Financials!AX9</f>
        <v>3</v>
      </c>
      <c r="AY9" s="90">
        <f>+Financials!AY9</f>
        <v>3</v>
      </c>
      <c r="AZ9" s="90">
        <f>+Financials!AZ9</f>
        <v>3</v>
      </c>
      <c r="BA9" s="90">
        <f>+Financials!BA9</f>
        <v>3</v>
      </c>
      <c r="BB9" s="90">
        <f>+Financials!BB9</f>
        <v>3</v>
      </c>
      <c r="BC9" s="90">
        <f>+Financials!BC9</f>
        <v>3</v>
      </c>
      <c r="BD9" s="90">
        <f>+Financials!BD9</f>
        <v>3</v>
      </c>
      <c r="BE9" s="90">
        <f>+Financials!BE9</f>
        <v>4</v>
      </c>
      <c r="BF9" s="90">
        <f>+Financials!BF9</f>
        <v>4</v>
      </c>
      <c r="BG9" s="90">
        <f>+Financials!BG9</f>
        <v>4</v>
      </c>
      <c r="BH9" s="90">
        <f>+Financials!BH9</f>
        <v>4</v>
      </c>
      <c r="BI9" s="90">
        <f>+Financials!BI9</f>
        <v>4</v>
      </c>
      <c r="BJ9" s="90">
        <f>+Financials!BJ9</f>
        <v>4</v>
      </c>
      <c r="BK9" s="90">
        <f>+Financials!BK9</f>
        <v>4</v>
      </c>
      <c r="BL9" s="90">
        <f>+Financials!BL9</f>
        <v>4</v>
      </c>
      <c r="BM9" s="90">
        <f>+Financials!BM9</f>
        <v>4</v>
      </c>
      <c r="BN9" s="90">
        <f>+Financials!BN9</f>
        <v>4</v>
      </c>
      <c r="BO9" s="90">
        <f>+Financials!BO9</f>
        <v>4</v>
      </c>
      <c r="BP9" s="90">
        <f>+Financials!BP9</f>
        <v>4</v>
      </c>
      <c r="BQ9" s="90">
        <f>+Financials!BQ9</f>
        <v>5</v>
      </c>
      <c r="BR9" s="90">
        <f>+Financials!BR9</f>
        <v>5</v>
      </c>
      <c r="BS9" s="90">
        <f>+Financials!BS9</f>
        <v>5</v>
      </c>
      <c r="BT9" s="90">
        <f>+Financials!BT9</f>
        <v>5</v>
      </c>
      <c r="BU9" s="90">
        <f>+Financials!BU9</f>
        <v>5</v>
      </c>
      <c r="BV9" s="90">
        <f>+Financials!BV9</f>
        <v>5</v>
      </c>
      <c r="BW9" s="90">
        <f>+Financials!BW9</f>
        <v>5</v>
      </c>
      <c r="BX9" s="90">
        <f>+Financials!BX9</f>
        <v>5</v>
      </c>
      <c r="BY9" s="90">
        <f>+Financials!BY9</f>
        <v>5</v>
      </c>
      <c r="BZ9" s="90">
        <f>+Financials!BZ9</f>
        <v>5</v>
      </c>
      <c r="CA9" s="90">
        <f>+Financials!CA9</f>
        <v>5</v>
      </c>
      <c r="CB9" s="90">
        <f>+Financials!CB9</f>
        <v>5</v>
      </c>
      <c r="CC9" s="90">
        <f>+Financials!CC9</f>
        <v>6</v>
      </c>
      <c r="CD9" s="90">
        <f>+Financials!CD9</f>
        <v>6</v>
      </c>
      <c r="CE9" s="90">
        <f>+Financials!CE9</f>
        <v>6</v>
      </c>
      <c r="CF9" s="90">
        <f>+Financials!CF9</f>
        <v>6</v>
      </c>
      <c r="CG9" s="90">
        <f>+Financials!CG9</f>
        <v>6</v>
      </c>
      <c r="CH9" s="90">
        <f>+Financials!CH9</f>
        <v>6</v>
      </c>
      <c r="CI9" s="90">
        <f>+Financials!CI9</f>
        <v>6</v>
      </c>
      <c r="CJ9" s="90">
        <f>+Financials!CJ9</f>
        <v>6</v>
      </c>
      <c r="CK9" s="90">
        <f>+Financials!CK9</f>
        <v>6</v>
      </c>
      <c r="CL9" s="90">
        <f>+Financials!CL9</f>
        <v>6</v>
      </c>
      <c r="CM9" s="90">
        <f>+Financials!CM9</f>
        <v>6</v>
      </c>
      <c r="CN9" s="90">
        <f>+Financials!CN9</f>
        <v>6</v>
      </c>
    </row>
    <row r="10" spans="1:92" s="10" customFormat="1" outlineLevel="1" x14ac:dyDescent="0.25">
      <c r="B10" s="83" t="str">
        <f>+Financials!B10</f>
        <v>(Projection or Actuals)</v>
      </c>
      <c r="D10" s="88" t="s">
        <v>82</v>
      </c>
      <c r="E10" s="105" t="s">
        <v>83</v>
      </c>
      <c r="F10" s="106"/>
      <c r="G10" s="106" t="s">
        <v>83</v>
      </c>
      <c r="H10" s="105" t="s">
        <v>84</v>
      </c>
      <c r="I10" s="105" t="s">
        <v>85</v>
      </c>
      <c r="J10" s="88" t="str">
        <f>+Financials!J10</f>
        <v>A</v>
      </c>
      <c r="K10" s="88" t="str">
        <f>+Financials!K10</f>
        <v>P</v>
      </c>
      <c r="L10" s="88" t="str">
        <f>+Financials!L10</f>
        <v>P</v>
      </c>
      <c r="M10" s="88" t="str">
        <f>+Financials!M10</f>
        <v>P</v>
      </c>
      <c r="N10" s="88" t="str">
        <f>+Financials!N10</f>
        <v>P</v>
      </c>
      <c r="O10" s="88" t="str">
        <f>+Financials!O10</f>
        <v>P</v>
      </c>
      <c r="P10" s="88" t="str">
        <f>+Financials!P10</f>
        <v>P</v>
      </c>
      <c r="Q10" s="88"/>
      <c r="T10" s="90" t="str">
        <f>+Financials!T10</f>
        <v>A</v>
      </c>
      <c r="U10" s="90" t="str">
        <f>+Financials!U10</f>
        <v>P</v>
      </c>
      <c r="V10" s="90" t="str">
        <f>+Financials!V10</f>
        <v>P</v>
      </c>
      <c r="W10" s="90" t="str">
        <f>+Financials!W10</f>
        <v>P</v>
      </c>
      <c r="X10" s="90" t="str">
        <f>+Financials!X10</f>
        <v>P</v>
      </c>
      <c r="Y10" s="90" t="str">
        <f>+Financials!Y10</f>
        <v>P</v>
      </c>
      <c r="Z10" s="90" t="str">
        <f>+Financials!Z10</f>
        <v>P</v>
      </c>
      <c r="AA10" s="90" t="str">
        <f>+Financials!AA10</f>
        <v>P</v>
      </c>
      <c r="AB10" s="90" t="str">
        <f>+Financials!AB10</f>
        <v>P</v>
      </c>
      <c r="AC10" s="90" t="str">
        <f>+Financials!AC10</f>
        <v>P</v>
      </c>
      <c r="AD10" s="90" t="str">
        <f>+Financials!AD10</f>
        <v>P</v>
      </c>
      <c r="AE10" s="90" t="str">
        <f>+Financials!AE10</f>
        <v>P</v>
      </c>
      <c r="AF10" s="90" t="str">
        <f>+Financials!AF10</f>
        <v>P</v>
      </c>
      <c r="AG10" s="90" t="str">
        <f>+Financials!AG10</f>
        <v>P</v>
      </c>
      <c r="AH10" s="90" t="str">
        <f>+Financials!AH10</f>
        <v>P</v>
      </c>
      <c r="AI10" s="90" t="str">
        <f>+Financials!AI10</f>
        <v>P</v>
      </c>
      <c r="AJ10" s="90" t="str">
        <f>+Financials!AJ10</f>
        <v>P</v>
      </c>
      <c r="AK10" s="90" t="str">
        <f>+Financials!AK10</f>
        <v>P</v>
      </c>
      <c r="AL10" s="90" t="str">
        <f>+Financials!AL10</f>
        <v>P</v>
      </c>
      <c r="AM10" s="90" t="str">
        <f>+Financials!AM10</f>
        <v>P</v>
      </c>
      <c r="AN10" s="90" t="str">
        <f>+Financials!AN10</f>
        <v>P</v>
      </c>
      <c r="AO10" s="90" t="str">
        <f>+Financials!AO10</f>
        <v>P</v>
      </c>
      <c r="AP10" s="90" t="str">
        <f>+Financials!AP10</f>
        <v>P</v>
      </c>
      <c r="AQ10" s="90" t="str">
        <f>+Financials!AQ10</f>
        <v>P</v>
      </c>
      <c r="AR10" s="90" t="str">
        <f>+Financials!AR10</f>
        <v>P</v>
      </c>
      <c r="AS10" s="90" t="str">
        <f>+Financials!AS10</f>
        <v>P</v>
      </c>
      <c r="AT10" s="90" t="str">
        <f>+Financials!AT10</f>
        <v>P</v>
      </c>
      <c r="AU10" s="90" t="str">
        <f>+Financials!AU10</f>
        <v>P</v>
      </c>
      <c r="AV10" s="90" t="str">
        <f>+Financials!AV10</f>
        <v>P</v>
      </c>
      <c r="AW10" s="90" t="str">
        <f>+Financials!AW10</f>
        <v>P</v>
      </c>
      <c r="AX10" s="90" t="str">
        <f>+Financials!AX10</f>
        <v>P</v>
      </c>
      <c r="AY10" s="90" t="str">
        <f>+Financials!AY10</f>
        <v>P</v>
      </c>
      <c r="AZ10" s="90" t="str">
        <f>+Financials!AZ10</f>
        <v>P</v>
      </c>
      <c r="BA10" s="90" t="str">
        <f>+Financials!BA10</f>
        <v>P</v>
      </c>
      <c r="BB10" s="90" t="str">
        <f>+Financials!BB10</f>
        <v>P</v>
      </c>
      <c r="BC10" s="90" t="str">
        <f>+Financials!BC10</f>
        <v>P</v>
      </c>
      <c r="BD10" s="90" t="str">
        <f>+Financials!BD10</f>
        <v>P</v>
      </c>
      <c r="BE10" s="90" t="str">
        <f>+Financials!BE10</f>
        <v>P</v>
      </c>
      <c r="BF10" s="90" t="str">
        <f>+Financials!BF10</f>
        <v>P</v>
      </c>
      <c r="BG10" s="90" t="str">
        <f>+Financials!BG10</f>
        <v>P</v>
      </c>
      <c r="BH10" s="90" t="str">
        <f>+Financials!BH10</f>
        <v>P</v>
      </c>
      <c r="BI10" s="90" t="str">
        <f>+Financials!BI10</f>
        <v>P</v>
      </c>
      <c r="BJ10" s="90" t="str">
        <f>+Financials!BJ10</f>
        <v>P</v>
      </c>
      <c r="BK10" s="90" t="str">
        <f>+Financials!BK10</f>
        <v>P</v>
      </c>
      <c r="BL10" s="90" t="str">
        <f>+Financials!BL10</f>
        <v>P</v>
      </c>
      <c r="BM10" s="90" t="str">
        <f>+Financials!BM10</f>
        <v>P</v>
      </c>
      <c r="BN10" s="90" t="str">
        <f>+Financials!BN10</f>
        <v>P</v>
      </c>
      <c r="BO10" s="90" t="str">
        <f>+Financials!BO10</f>
        <v>P</v>
      </c>
      <c r="BP10" s="90" t="str">
        <f>+Financials!BP10</f>
        <v>P</v>
      </c>
      <c r="BQ10" s="90" t="str">
        <f>+Financials!BQ10</f>
        <v>P</v>
      </c>
      <c r="BR10" s="90" t="str">
        <f>+Financials!BR10</f>
        <v>P</v>
      </c>
      <c r="BS10" s="90" t="str">
        <f>+Financials!BS10</f>
        <v>P</v>
      </c>
      <c r="BT10" s="90" t="str">
        <f>+Financials!BT10</f>
        <v>P</v>
      </c>
      <c r="BU10" s="90" t="str">
        <f>+Financials!BU10</f>
        <v>P</v>
      </c>
      <c r="BV10" s="90" t="str">
        <f>+Financials!BV10</f>
        <v>P</v>
      </c>
      <c r="BW10" s="90" t="str">
        <f>+Financials!BW10</f>
        <v>P</v>
      </c>
      <c r="BX10" s="90" t="str">
        <f>+Financials!BX10</f>
        <v>P</v>
      </c>
      <c r="BY10" s="90" t="str">
        <f>+Financials!BY10</f>
        <v>P</v>
      </c>
      <c r="BZ10" s="90" t="str">
        <f>+Financials!BZ10</f>
        <v>P</v>
      </c>
      <c r="CA10" s="90" t="str">
        <f>+Financials!CA10</f>
        <v>P</v>
      </c>
      <c r="CB10" s="90" t="str">
        <f>+Financials!CB10</f>
        <v>P</v>
      </c>
      <c r="CC10" s="90" t="str">
        <f>+Financials!CC10</f>
        <v>P</v>
      </c>
      <c r="CD10" s="90" t="str">
        <f>+Financials!CD10</f>
        <v>P</v>
      </c>
      <c r="CE10" s="90" t="str">
        <f>+Financials!CE10</f>
        <v>P</v>
      </c>
      <c r="CF10" s="90" t="str">
        <f>+Financials!CF10</f>
        <v>P</v>
      </c>
      <c r="CG10" s="90" t="str">
        <f>+Financials!CG10</f>
        <v>P</v>
      </c>
      <c r="CH10" s="90" t="str">
        <f>+Financials!CH10</f>
        <v>P</v>
      </c>
      <c r="CI10" s="90" t="str">
        <f>+Financials!CI10</f>
        <v>P</v>
      </c>
      <c r="CJ10" s="90" t="str">
        <f>+Financials!CJ10</f>
        <v>P</v>
      </c>
      <c r="CK10" s="90" t="str">
        <f>+Financials!CK10</f>
        <v>P</v>
      </c>
      <c r="CL10" s="90" t="str">
        <f>+Financials!CL10</f>
        <v>P</v>
      </c>
      <c r="CM10" s="90" t="str">
        <f>+Financials!CM10</f>
        <v>P</v>
      </c>
      <c r="CN10" s="90" t="str">
        <f>+Financials!CN10</f>
        <v>P</v>
      </c>
    </row>
    <row r="11" spans="1:92" x14ac:dyDescent="0.25">
      <c r="A11" s="107" t="s">
        <v>102</v>
      </c>
      <c r="B11" s="108" t="s">
        <v>102</v>
      </c>
      <c r="C11" s="108" t="s">
        <v>102</v>
      </c>
      <c r="D11" s="108"/>
      <c r="E11" s="109" t="s">
        <v>102</v>
      </c>
      <c r="F11" s="109"/>
      <c r="G11" s="109"/>
      <c r="H11" s="109"/>
      <c r="I11" s="109" t="s">
        <v>102</v>
      </c>
      <c r="J11" s="108"/>
      <c r="K11" s="108" t="s">
        <v>102</v>
      </c>
      <c r="L11" s="108" t="s">
        <v>102</v>
      </c>
      <c r="M11" s="108" t="s">
        <v>102</v>
      </c>
      <c r="N11" s="108" t="s">
        <v>102</v>
      </c>
      <c r="O11" s="108" t="s">
        <v>102</v>
      </c>
      <c r="P11" s="108" t="s">
        <v>102</v>
      </c>
      <c r="Q11" s="108"/>
      <c r="T11" s="110">
        <f t="shared" ref="T11:T14" ca="1" si="0">IFERROR(INDEX(INDIRECT("Financials!$A:$AD"), MATCH(INDIRECT(ADDRESS(ROW(),2)), INDIRECT("Financials!$B:$B"), 0), MATCH(INDIRECT(ADDRESS(1,COLUMN())), INDIRECT("Financials!$1:$1"), 0)),0)</f>
        <v>0</v>
      </c>
      <c r="U11" s="108" t="s">
        <v>102</v>
      </c>
      <c r="V11" s="108" t="s">
        <v>102</v>
      </c>
      <c r="W11" s="108" t="s">
        <v>102</v>
      </c>
      <c r="X11" s="108" t="s">
        <v>102</v>
      </c>
      <c r="Y11" s="108" t="s">
        <v>102</v>
      </c>
      <c r="Z11" s="108" t="s">
        <v>102</v>
      </c>
      <c r="AA11" s="108" t="s">
        <v>102</v>
      </c>
      <c r="AB11" s="108" t="s">
        <v>102</v>
      </c>
      <c r="AC11" s="108" t="s">
        <v>102</v>
      </c>
      <c r="AD11" s="108" t="s">
        <v>102</v>
      </c>
      <c r="AE11" s="108" t="s">
        <v>102</v>
      </c>
      <c r="AF11" s="108" t="s">
        <v>102</v>
      </c>
      <c r="AG11" s="108" t="s">
        <v>102</v>
      </c>
      <c r="AH11" s="108" t="s">
        <v>102</v>
      </c>
      <c r="AI11" s="108" t="s">
        <v>102</v>
      </c>
      <c r="AJ11" s="108" t="s">
        <v>102</v>
      </c>
      <c r="AK11" s="108" t="s">
        <v>102</v>
      </c>
      <c r="AL11" s="108" t="s">
        <v>102</v>
      </c>
      <c r="AM11" s="108" t="s">
        <v>102</v>
      </c>
      <c r="AN11" s="108" t="s">
        <v>102</v>
      </c>
      <c r="AO11" s="108" t="s">
        <v>102</v>
      </c>
      <c r="AP11" s="108" t="s">
        <v>102</v>
      </c>
      <c r="AQ11" s="108" t="s">
        <v>102</v>
      </c>
      <c r="AR11" s="108" t="s">
        <v>102</v>
      </c>
      <c r="AS11" s="108" t="s">
        <v>102</v>
      </c>
      <c r="AT11" s="108" t="s">
        <v>102</v>
      </c>
      <c r="AU11" s="108" t="s">
        <v>102</v>
      </c>
      <c r="AV11" s="108" t="s">
        <v>102</v>
      </c>
      <c r="AW11" s="108" t="s">
        <v>102</v>
      </c>
      <c r="AX11" s="108" t="s">
        <v>102</v>
      </c>
      <c r="AY11" s="108" t="s">
        <v>102</v>
      </c>
      <c r="AZ11" s="108" t="s">
        <v>102</v>
      </c>
      <c r="BA11" s="108" t="s">
        <v>102</v>
      </c>
      <c r="BB11" s="108" t="s">
        <v>102</v>
      </c>
      <c r="BC11" s="108" t="s">
        <v>102</v>
      </c>
      <c r="BD11" s="108" t="s">
        <v>102</v>
      </c>
      <c r="BE11" s="108" t="s">
        <v>102</v>
      </c>
      <c r="BF11" s="108" t="s">
        <v>102</v>
      </c>
      <c r="BG11" s="108" t="s">
        <v>102</v>
      </c>
      <c r="BH11" s="108" t="s">
        <v>102</v>
      </c>
      <c r="BI11" s="108" t="s">
        <v>102</v>
      </c>
      <c r="BJ11" s="108" t="s">
        <v>102</v>
      </c>
      <c r="BK11" s="108" t="s">
        <v>102</v>
      </c>
      <c r="BL11" s="108" t="s">
        <v>102</v>
      </c>
      <c r="BM11" s="108" t="s">
        <v>102</v>
      </c>
      <c r="BN11" s="108" t="s">
        <v>102</v>
      </c>
      <c r="BO11" s="108" t="s">
        <v>102</v>
      </c>
      <c r="BP11" s="108" t="s">
        <v>102</v>
      </c>
      <c r="BQ11" s="108" t="s">
        <v>102</v>
      </c>
      <c r="BR11" s="108" t="s">
        <v>102</v>
      </c>
      <c r="BS11" s="108" t="s">
        <v>102</v>
      </c>
      <c r="BT11" s="108" t="s">
        <v>102</v>
      </c>
      <c r="BU11" s="108" t="s">
        <v>102</v>
      </c>
      <c r="BV11" s="108" t="s">
        <v>102</v>
      </c>
      <c r="BW11" s="108" t="s">
        <v>102</v>
      </c>
      <c r="BX11" s="108" t="s">
        <v>102</v>
      </c>
      <c r="BY11" s="108" t="s">
        <v>102</v>
      </c>
      <c r="BZ11" s="108" t="s">
        <v>102</v>
      </c>
      <c r="CA11" s="108" t="s">
        <v>102</v>
      </c>
      <c r="CB11" s="108" t="s">
        <v>102</v>
      </c>
      <c r="CC11" s="108" t="s">
        <v>102</v>
      </c>
      <c r="CD11" s="108" t="s">
        <v>102</v>
      </c>
      <c r="CE11" s="108" t="s">
        <v>102</v>
      </c>
      <c r="CF11" s="108" t="s">
        <v>102</v>
      </c>
      <c r="CG11" s="108" t="s">
        <v>102</v>
      </c>
      <c r="CH11" s="108" t="s">
        <v>102</v>
      </c>
      <c r="CI11" s="108" t="s">
        <v>102</v>
      </c>
      <c r="CJ11" s="108" t="s">
        <v>102</v>
      </c>
      <c r="CK11" s="108" t="s">
        <v>102</v>
      </c>
      <c r="CL11" s="108" t="s">
        <v>102</v>
      </c>
      <c r="CM11" s="108" t="s">
        <v>102</v>
      </c>
      <c r="CN11" s="108" t="s">
        <v>102</v>
      </c>
    </row>
    <row r="12" spans="1:92" x14ac:dyDescent="0.25">
      <c r="A12" s="111" t="s">
        <v>103</v>
      </c>
      <c r="B12" s="112"/>
      <c r="C12" s="111"/>
      <c r="D12" s="111"/>
      <c r="E12" s="113"/>
      <c r="F12" s="113"/>
      <c r="G12" s="113"/>
      <c r="H12" s="113"/>
      <c r="I12" s="114"/>
      <c r="J12" s="115"/>
      <c r="K12" s="111"/>
      <c r="L12" s="111"/>
      <c r="M12" s="111"/>
      <c r="N12" s="111"/>
      <c r="O12" s="111"/>
      <c r="P12" s="111"/>
      <c r="Q12" s="111"/>
      <c r="T12" s="116">
        <f t="shared" ca="1" si="0"/>
        <v>0</v>
      </c>
      <c r="U12" s="115">
        <v>10000</v>
      </c>
      <c r="V12" s="115">
        <v>10000</v>
      </c>
      <c r="W12" s="115">
        <v>10000</v>
      </c>
      <c r="X12" s="115">
        <v>10000</v>
      </c>
      <c r="Y12" s="115">
        <v>10000</v>
      </c>
      <c r="Z12" s="115">
        <v>10000</v>
      </c>
      <c r="AA12" s="115">
        <v>10000</v>
      </c>
      <c r="AB12" s="115">
        <v>10000</v>
      </c>
      <c r="AC12" s="115">
        <v>10000</v>
      </c>
      <c r="AD12" s="115">
        <v>10000</v>
      </c>
      <c r="AE12" s="115">
        <v>10000</v>
      </c>
      <c r="AF12" s="115">
        <v>10000</v>
      </c>
      <c r="AG12" s="115">
        <v>10000</v>
      </c>
      <c r="AH12" s="115">
        <v>10000</v>
      </c>
      <c r="AI12" s="115">
        <v>10000</v>
      </c>
      <c r="AJ12" s="115">
        <v>10000</v>
      </c>
      <c r="AK12" s="115">
        <v>10000</v>
      </c>
      <c r="AL12" s="115">
        <v>10000</v>
      </c>
      <c r="AM12" s="115">
        <v>10000</v>
      </c>
      <c r="AN12" s="115">
        <v>10000</v>
      </c>
      <c r="AO12" s="115">
        <v>10000</v>
      </c>
      <c r="AP12" s="115">
        <v>10000</v>
      </c>
      <c r="AQ12" s="115">
        <v>10000</v>
      </c>
      <c r="AR12" s="115">
        <v>10000</v>
      </c>
      <c r="AS12" s="115">
        <v>10000</v>
      </c>
      <c r="AT12" s="115">
        <v>10000</v>
      </c>
      <c r="AU12" s="115">
        <v>10000</v>
      </c>
      <c r="AV12" s="115">
        <v>10000</v>
      </c>
      <c r="AW12" s="115">
        <v>10000</v>
      </c>
      <c r="AX12" s="115">
        <v>10000</v>
      </c>
      <c r="AY12" s="115">
        <v>10000</v>
      </c>
      <c r="AZ12" s="115">
        <v>10000</v>
      </c>
      <c r="BA12" s="115">
        <v>10000</v>
      </c>
      <c r="BB12" s="115">
        <v>10000</v>
      </c>
      <c r="BC12" s="115">
        <v>10000</v>
      </c>
      <c r="BD12" s="115">
        <v>10000</v>
      </c>
      <c r="BE12" s="115">
        <v>10000</v>
      </c>
      <c r="BF12" s="115">
        <v>10000</v>
      </c>
      <c r="BG12" s="115">
        <v>10000</v>
      </c>
      <c r="BH12" s="115">
        <v>10000</v>
      </c>
      <c r="BI12" s="115">
        <v>10000</v>
      </c>
      <c r="BJ12" s="115">
        <v>10000</v>
      </c>
      <c r="BK12" s="115">
        <v>10000</v>
      </c>
      <c r="BL12" s="115">
        <v>10000</v>
      </c>
      <c r="BM12" s="115">
        <v>10000</v>
      </c>
      <c r="BN12" s="115">
        <v>10000</v>
      </c>
      <c r="BO12" s="115">
        <v>10000</v>
      </c>
      <c r="BP12" s="115">
        <v>10000</v>
      </c>
      <c r="BQ12" s="115">
        <v>10000</v>
      </c>
      <c r="BR12" s="115">
        <v>10000</v>
      </c>
      <c r="BS12" s="115">
        <v>10000</v>
      </c>
      <c r="BT12" s="115">
        <v>10000</v>
      </c>
      <c r="BU12" s="115">
        <v>10000</v>
      </c>
      <c r="BV12" s="115">
        <v>10000</v>
      </c>
      <c r="BW12" s="115">
        <v>10000</v>
      </c>
      <c r="BX12" s="115">
        <v>10000</v>
      </c>
      <c r="BY12" s="115">
        <v>10000</v>
      </c>
      <c r="BZ12" s="115">
        <v>10000</v>
      </c>
      <c r="CA12" s="115">
        <v>10000</v>
      </c>
      <c r="CB12" s="115">
        <v>10000</v>
      </c>
      <c r="CC12" s="115">
        <v>10000</v>
      </c>
      <c r="CD12" s="115">
        <v>10000</v>
      </c>
      <c r="CE12" s="115">
        <v>10000</v>
      </c>
      <c r="CF12" s="115">
        <v>10000</v>
      </c>
      <c r="CG12" s="115">
        <v>10000</v>
      </c>
      <c r="CH12" s="115">
        <v>10000</v>
      </c>
      <c r="CI12" s="115">
        <v>10000</v>
      </c>
      <c r="CJ12" s="115">
        <v>10000</v>
      </c>
      <c r="CK12" s="115">
        <v>10000</v>
      </c>
      <c r="CL12" s="115">
        <v>10000</v>
      </c>
      <c r="CM12" s="115">
        <v>10000</v>
      </c>
      <c r="CN12" s="115">
        <v>10000</v>
      </c>
    </row>
    <row r="13" spans="1:92" s="26" customFormat="1" x14ac:dyDescent="0.25">
      <c r="A13" s="117" t="s">
        <v>104</v>
      </c>
      <c r="B13" s="118"/>
      <c r="C13" s="117"/>
      <c r="D13" s="117"/>
      <c r="E13" s="119"/>
      <c r="F13" s="119"/>
      <c r="G13" s="119"/>
      <c r="H13" s="119"/>
      <c r="I13" s="120"/>
      <c r="J13" s="121"/>
      <c r="K13" s="121"/>
      <c r="L13" s="121"/>
      <c r="M13" s="121"/>
      <c r="N13" s="121"/>
      <c r="O13" s="121"/>
      <c r="P13" s="122"/>
      <c r="Q13" s="123"/>
      <c r="T13" s="124">
        <f t="shared" ca="1" si="0"/>
        <v>0</v>
      </c>
      <c r="U13" s="121">
        <v>5000</v>
      </c>
      <c r="V13" s="121">
        <v>5000</v>
      </c>
      <c r="W13" s="121">
        <v>5000</v>
      </c>
      <c r="X13" s="121">
        <v>5000</v>
      </c>
      <c r="Y13" s="121">
        <v>5000</v>
      </c>
      <c r="Z13" s="121">
        <v>5000</v>
      </c>
      <c r="AA13" s="121">
        <v>5000</v>
      </c>
      <c r="AB13" s="121">
        <v>5000</v>
      </c>
      <c r="AC13" s="121">
        <v>5000</v>
      </c>
      <c r="AD13" s="121">
        <v>5000</v>
      </c>
      <c r="AE13" s="121">
        <v>5000</v>
      </c>
      <c r="AF13" s="121">
        <v>5000</v>
      </c>
      <c r="AG13" s="121">
        <v>5000</v>
      </c>
      <c r="AH13" s="121">
        <v>5000</v>
      </c>
      <c r="AI13" s="121">
        <v>5000</v>
      </c>
      <c r="AJ13" s="121">
        <v>5000</v>
      </c>
      <c r="AK13" s="121">
        <v>5000</v>
      </c>
      <c r="AL13" s="121">
        <v>5000</v>
      </c>
      <c r="AM13" s="121">
        <v>5000</v>
      </c>
      <c r="AN13" s="121">
        <v>5000</v>
      </c>
      <c r="AO13" s="121">
        <v>5000</v>
      </c>
      <c r="AP13" s="121">
        <v>5000</v>
      </c>
      <c r="AQ13" s="121">
        <v>5000</v>
      </c>
      <c r="AR13" s="121">
        <v>5000</v>
      </c>
      <c r="AS13" s="121">
        <v>5000</v>
      </c>
      <c r="AT13" s="121">
        <v>5000</v>
      </c>
      <c r="AU13" s="121">
        <v>5000</v>
      </c>
      <c r="AV13" s="121">
        <v>5000</v>
      </c>
      <c r="AW13" s="121">
        <v>5000</v>
      </c>
      <c r="AX13" s="121">
        <v>5000</v>
      </c>
      <c r="AY13" s="121">
        <v>5000</v>
      </c>
      <c r="AZ13" s="121">
        <v>5000</v>
      </c>
      <c r="BA13" s="121">
        <v>5000</v>
      </c>
      <c r="BB13" s="121">
        <v>5000</v>
      </c>
      <c r="BC13" s="121">
        <v>5000</v>
      </c>
      <c r="BD13" s="121">
        <v>5000</v>
      </c>
      <c r="BE13" s="121">
        <v>5000</v>
      </c>
      <c r="BF13" s="121">
        <v>5000</v>
      </c>
      <c r="BG13" s="121">
        <v>5000</v>
      </c>
      <c r="BH13" s="121">
        <v>5000</v>
      </c>
      <c r="BI13" s="121">
        <v>5000</v>
      </c>
      <c r="BJ13" s="121">
        <v>5000</v>
      </c>
      <c r="BK13" s="121">
        <v>5000</v>
      </c>
      <c r="BL13" s="121">
        <v>5000</v>
      </c>
      <c r="BM13" s="121">
        <v>5000</v>
      </c>
      <c r="BN13" s="121">
        <v>5000</v>
      </c>
      <c r="BO13" s="121">
        <v>5000</v>
      </c>
      <c r="BP13" s="121">
        <v>5000</v>
      </c>
      <c r="BQ13" s="121">
        <v>5000</v>
      </c>
      <c r="BR13" s="121">
        <v>5000</v>
      </c>
      <c r="BS13" s="121">
        <v>5000</v>
      </c>
      <c r="BT13" s="121">
        <v>5000</v>
      </c>
      <c r="BU13" s="121">
        <v>5000</v>
      </c>
      <c r="BV13" s="121">
        <v>5000</v>
      </c>
      <c r="BW13" s="121">
        <v>5000</v>
      </c>
      <c r="BX13" s="121">
        <v>5000</v>
      </c>
      <c r="BY13" s="121">
        <v>5000</v>
      </c>
      <c r="BZ13" s="121">
        <v>5000</v>
      </c>
      <c r="CA13" s="121">
        <v>5000</v>
      </c>
      <c r="CB13" s="121">
        <v>5000</v>
      </c>
      <c r="CC13" s="121">
        <v>5000</v>
      </c>
      <c r="CD13" s="121">
        <v>5000</v>
      </c>
      <c r="CE13" s="121">
        <v>5000</v>
      </c>
      <c r="CF13" s="121">
        <v>5000</v>
      </c>
      <c r="CG13" s="121">
        <v>5000</v>
      </c>
      <c r="CH13" s="121">
        <v>5000</v>
      </c>
      <c r="CI13" s="121">
        <v>5000</v>
      </c>
      <c r="CJ13" s="121">
        <v>5000</v>
      </c>
      <c r="CK13" s="121">
        <v>5000</v>
      </c>
      <c r="CL13" s="121">
        <v>5000</v>
      </c>
      <c r="CM13" s="121">
        <v>5000</v>
      </c>
      <c r="CN13" s="121">
        <v>5000</v>
      </c>
    </row>
    <row r="14" spans="1:92" s="26" customFormat="1" x14ac:dyDescent="0.25">
      <c r="A14" s="117" t="s">
        <v>105</v>
      </c>
      <c r="B14" s="118"/>
      <c r="C14" s="117"/>
      <c r="D14" s="117"/>
      <c r="E14" s="119"/>
      <c r="F14" s="119"/>
      <c r="G14" s="119"/>
      <c r="H14" s="119"/>
      <c r="I14" s="120"/>
      <c r="J14" s="121"/>
      <c r="K14" s="121"/>
      <c r="L14" s="121"/>
      <c r="M14" s="121"/>
      <c r="N14" s="121"/>
      <c r="O14" s="121"/>
      <c r="P14" s="121"/>
      <c r="Q14" s="121"/>
      <c r="T14" s="124">
        <f t="shared" ca="1" si="0"/>
        <v>0</v>
      </c>
      <c r="U14" s="121">
        <v>100</v>
      </c>
      <c r="V14" s="121">
        <v>100</v>
      </c>
      <c r="W14" s="121">
        <v>100</v>
      </c>
      <c r="X14" s="121">
        <v>100</v>
      </c>
      <c r="Y14" s="121">
        <v>100</v>
      </c>
      <c r="Z14" s="121">
        <v>100</v>
      </c>
      <c r="AA14" s="121">
        <v>100</v>
      </c>
      <c r="AB14" s="121">
        <v>100</v>
      </c>
      <c r="AC14" s="121">
        <v>100</v>
      </c>
      <c r="AD14" s="121">
        <v>100</v>
      </c>
      <c r="AE14" s="121">
        <v>100</v>
      </c>
      <c r="AF14" s="121">
        <v>100</v>
      </c>
      <c r="AG14" s="121">
        <v>100</v>
      </c>
      <c r="AH14" s="121">
        <v>100</v>
      </c>
      <c r="AI14" s="121">
        <v>100</v>
      </c>
      <c r="AJ14" s="121">
        <v>100</v>
      </c>
      <c r="AK14" s="121">
        <v>100</v>
      </c>
      <c r="AL14" s="121">
        <v>100</v>
      </c>
      <c r="AM14" s="121">
        <v>100</v>
      </c>
      <c r="AN14" s="121">
        <v>100</v>
      </c>
      <c r="AO14" s="121">
        <v>100</v>
      </c>
      <c r="AP14" s="121">
        <v>100</v>
      </c>
      <c r="AQ14" s="121">
        <v>100</v>
      </c>
      <c r="AR14" s="121">
        <v>100</v>
      </c>
      <c r="AS14" s="121">
        <v>100</v>
      </c>
      <c r="AT14" s="121">
        <v>100</v>
      </c>
      <c r="AU14" s="121">
        <v>100</v>
      </c>
      <c r="AV14" s="121">
        <v>100</v>
      </c>
      <c r="AW14" s="121">
        <v>100</v>
      </c>
      <c r="AX14" s="121">
        <v>100</v>
      </c>
      <c r="AY14" s="121">
        <v>100</v>
      </c>
      <c r="AZ14" s="121">
        <v>100</v>
      </c>
      <c r="BA14" s="121">
        <v>100</v>
      </c>
      <c r="BB14" s="121">
        <v>100</v>
      </c>
      <c r="BC14" s="121">
        <v>100</v>
      </c>
      <c r="BD14" s="121">
        <v>100</v>
      </c>
      <c r="BE14" s="121">
        <v>100</v>
      </c>
      <c r="BF14" s="121">
        <v>100</v>
      </c>
      <c r="BG14" s="121">
        <v>100</v>
      </c>
      <c r="BH14" s="121">
        <v>100</v>
      </c>
      <c r="BI14" s="121">
        <v>100</v>
      </c>
      <c r="BJ14" s="121">
        <v>100</v>
      </c>
      <c r="BK14" s="121">
        <v>100</v>
      </c>
      <c r="BL14" s="121">
        <v>100</v>
      </c>
      <c r="BM14" s="121">
        <v>100</v>
      </c>
      <c r="BN14" s="121">
        <v>100</v>
      </c>
      <c r="BO14" s="121">
        <v>100</v>
      </c>
      <c r="BP14" s="121">
        <v>100</v>
      </c>
      <c r="BQ14" s="121">
        <v>100</v>
      </c>
      <c r="BR14" s="121">
        <v>100</v>
      </c>
      <c r="BS14" s="121">
        <v>100</v>
      </c>
      <c r="BT14" s="121">
        <v>100</v>
      </c>
      <c r="BU14" s="121">
        <v>100</v>
      </c>
      <c r="BV14" s="121">
        <v>100</v>
      </c>
      <c r="BW14" s="121">
        <v>100</v>
      </c>
      <c r="BX14" s="121">
        <v>100</v>
      </c>
      <c r="BY14" s="121">
        <v>100</v>
      </c>
      <c r="BZ14" s="121">
        <v>100</v>
      </c>
      <c r="CA14" s="121">
        <v>100</v>
      </c>
      <c r="CB14" s="121">
        <v>100</v>
      </c>
      <c r="CC14" s="121">
        <v>100</v>
      </c>
      <c r="CD14" s="121">
        <v>100</v>
      </c>
      <c r="CE14" s="121">
        <v>100</v>
      </c>
      <c r="CF14" s="121">
        <v>100</v>
      </c>
      <c r="CG14" s="121">
        <v>100</v>
      </c>
      <c r="CH14" s="121">
        <v>100</v>
      </c>
      <c r="CI14" s="121">
        <v>100</v>
      </c>
      <c r="CJ14" s="121">
        <v>100</v>
      </c>
      <c r="CK14" s="121">
        <v>100</v>
      </c>
      <c r="CL14" s="121">
        <v>100</v>
      </c>
      <c r="CM14" s="121">
        <v>100</v>
      </c>
      <c r="CN14" s="121">
        <v>100</v>
      </c>
    </row>
    <row r="15" spans="1:92" x14ac:dyDescent="0.25">
      <c r="A15" s="111"/>
      <c r="B15" s="112"/>
      <c r="C15" s="111"/>
      <c r="D15" s="111"/>
      <c r="E15" s="113"/>
      <c r="F15" s="113"/>
      <c r="G15" s="113"/>
      <c r="H15" s="113"/>
      <c r="I15" s="114"/>
      <c r="J15" s="115"/>
      <c r="K15" s="115"/>
      <c r="L15" s="115"/>
      <c r="M15" s="115"/>
      <c r="N15" s="115"/>
      <c r="O15" s="115"/>
      <c r="P15" s="115"/>
      <c r="Q15" s="115"/>
      <c r="T15" s="125"/>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c r="AT15" s="126"/>
      <c r="AU15" s="126"/>
      <c r="AV15" s="126"/>
      <c r="AW15" s="126"/>
      <c r="AX15" s="126"/>
      <c r="AY15" s="126"/>
      <c r="AZ15" s="126"/>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c r="BX15" s="126"/>
      <c r="BY15" s="126"/>
      <c r="BZ15" s="126"/>
      <c r="CA15" s="126"/>
      <c r="CB15" s="126"/>
      <c r="CC15" s="126"/>
      <c r="CD15" s="126"/>
      <c r="CE15" s="126"/>
      <c r="CF15" s="126"/>
      <c r="CG15" s="126"/>
      <c r="CH15" s="126"/>
      <c r="CI15" s="126"/>
      <c r="CJ15" s="126"/>
      <c r="CK15" s="126"/>
      <c r="CL15" s="126"/>
      <c r="CM15" s="126"/>
      <c r="CN15" s="126"/>
    </row>
    <row r="16" spans="1:92" x14ac:dyDescent="0.25">
      <c r="A16" s="111" t="s">
        <v>106</v>
      </c>
      <c r="B16" s="112"/>
      <c r="C16" s="111"/>
      <c r="D16" s="111"/>
      <c r="E16" s="113"/>
      <c r="F16" s="113"/>
      <c r="G16" s="113"/>
      <c r="H16" s="113"/>
      <c r="I16" s="114"/>
      <c r="J16" s="115"/>
      <c r="K16" s="115"/>
      <c r="L16" s="115"/>
      <c r="M16" s="115"/>
      <c r="N16" s="115"/>
      <c r="O16" s="115"/>
      <c r="P16" s="115"/>
      <c r="Q16" s="115"/>
      <c r="T16" s="116">
        <f t="shared" ref="T16:T18" ca="1" si="1">IFERROR(INDEX(INDIRECT("Financials!$A:$AD"), MATCH(INDIRECT(ADDRESS(ROW(),2)), INDIRECT("Financials!$B:$B"), 0), MATCH(INDIRECT(ADDRESS(1,COLUMN())), INDIRECT("Financials!$1:$1"), 0)),0)</f>
        <v>0</v>
      </c>
      <c r="U16" s="115">
        <v>20000</v>
      </c>
      <c r="V16" s="115">
        <v>20000</v>
      </c>
      <c r="W16" s="115">
        <v>20000</v>
      </c>
      <c r="X16" s="115">
        <v>20000</v>
      </c>
      <c r="Y16" s="115">
        <v>20000</v>
      </c>
      <c r="Z16" s="115">
        <v>20000</v>
      </c>
      <c r="AA16" s="115">
        <v>20000</v>
      </c>
      <c r="AB16" s="115">
        <v>20000</v>
      </c>
      <c r="AC16" s="115">
        <v>20000</v>
      </c>
      <c r="AD16" s="115">
        <v>20000</v>
      </c>
      <c r="AE16" s="115">
        <v>20000</v>
      </c>
      <c r="AF16" s="115">
        <v>20000</v>
      </c>
      <c r="AG16" s="115">
        <v>20000</v>
      </c>
      <c r="AH16" s="115">
        <v>20000</v>
      </c>
      <c r="AI16" s="115">
        <v>20000</v>
      </c>
      <c r="AJ16" s="115">
        <v>20000</v>
      </c>
      <c r="AK16" s="115">
        <v>20000</v>
      </c>
      <c r="AL16" s="115">
        <v>20000</v>
      </c>
      <c r="AM16" s="115">
        <v>20000</v>
      </c>
      <c r="AN16" s="115">
        <v>20000</v>
      </c>
      <c r="AO16" s="115">
        <v>20000</v>
      </c>
      <c r="AP16" s="115">
        <v>20000</v>
      </c>
      <c r="AQ16" s="115">
        <v>20000</v>
      </c>
      <c r="AR16" s="115">
        <v>20000</v>
      </c>
      <c r="AS16" s="115">
        <v>20000</v>
      </c>
      <c r="AT16" s="115">
        <v>20000</v>
      </c>
      <c r="AU16" s="115">
        <v>20000</v>
      </c>
      <c r="AV16" s="115">
        <v>20000</v>
      </c>
      <c r="AW16" s="115">
        <v>20000</v>
      </c>
      <c r="AX16" s="115">
        <v>20000</v>
      </c>
      <c r="AY16" s="115">
        <v>20000</v>
      </c>
      <c r="AZ16" s="115">
        <v>20000</v>
      </c>
      <c r="BA16" s="115">
        <v>20000</v>
      </c>
      <c r="BB16" s="115">
        <v>20000</v>
      </c>
      <c r="BC16" s="115">
        <v>20000</v>
      </c>
      <c r="BD16" s="115">
        <v>20000</v>
      </c>
      <c r="BE16" s="115">
        <v>20000</v>
      </c>
      <c r="BF16" s="115">
        <v>20000</v>
      </c>
      <c r="BG16" s="115">
        <v>20000</v>
      </c>
      <c r="BH16" s="115">
        <v>20000</v>
      </c>
      <c r="BI16" s="115">
        <v>20000</v>
      </c>
      <c r="BJ16" s="115">
        <v>20000</v>
      </c>
      <c r="BK16" s="115">
        <v>20000</v>
      </c>
      <c r="BL16" s="115">
        <v>20000</v>
      </c>
      <c r="BM16" s="115">
        <v>20000</v>
      </c>
      <c r="BN16" s="115">
        <v>20000</v>
      </c>
      <c r="BO16" s="115">
        <v>20000</v>
      </c>
      <c r="BP16" s="115">
        <v>20000</v>
      </c>
      <c r="BQ16" s="115">
        <v>20000</v>
      </c>
      <c r="BR16" s="115">
        <v>20000</v>
      </c>
      <c r="BS16" s="115">
        <v>20000</v>
      </c>
      <c r="BT16" s="115">
        <v>20000</v>
      </c>
      <c r="BU16" s="115">
        <v>20000</v>
      </c>
      <c r="BV16" s="115">
        <v>20000</v>
      </c>
      <c r="BW16" s="115">
        <v>20000</v>
      </c>
      <c r="BX16" s="115">
        <v>20000</v>
      </c>
      <c r="BY16" s="115">
        <v>20000</v>
      </c>
      <c r="BZ16" s="115">
        <v>20000</v>
      </c>
      <c r="CA16" s="115">
        <v>20000</v>
      </c>
      <c r="CB16" s="115">
        <v>20000</v>
      </c>
      <c r="CC16" s="115">
        <v>20000</v>
      </c>
      <c r="CD16" s="115">
        <v>20000</v>
      </c>
      <c r="CE16" s="115">
        <v>20000</v>
      </c>
      <c r="CF16" s="115">
        <v>20000</v>
      </c>
      <c r="CG16" s="115">
        <v>20000</v>
      </c>
      <c r="CH16" s="115">
        <v>20000</v>
      </c>
      <c r="CI16" s="115">
        <v>20000</v>
      </c>
      <c r="CJ16" s="115">
        <v>20000</v>
      </c>
      <c r="CK16" s="115">
        <v>20000</v>
      </c>
      <c r="CL16" s="115">
        <v>20000</v>
      </c>
      <c r="CM16" s="115">
        <v>20000</v>
      </c>
      <c r="CN16" s="115">
        <v>20000</v>
      </c>
    </row>
    <row r="17" spans="1:92" x14ac:dyDescent="0.25">
      <c r="A17" s="111" t="s">
        <v>107</v>
      </c>
      <c r="B17" s="112"/>
      <c r="C17" s="111"/>
      <c r="D17" s="111"/>
      <c r="E17" s="113"/>
      <c r="F17" s="113"/>
      <c r="G17" s="113"/>
      <c r="H17" s="113"/>
      <c r="I17" s="114">
        <v>15</v>
      </c>
      <c r="J17" s="115"/>
      <c r="K17" s="115"/>
      <c r="L17" s="115"/>
      <c r="M17" s="115"/>
      <c r="N17" s="115"/>
      <c r="O17" s="115"/>
      <c r="P17" s="115"/>
      <c r="Q17" s="115"/>
      <c r="T17" s="125">
        <f t="shared" ca="1" si="1"/>
        <v>0</v>
      </c>
      <c r="U17" s="126">
        <v>2000</v>
      </c>
      <c r="V17" s="126">
        <v>2000</v>
      </c>
      <c r="W17" s="126">
        <v>2000</v>
      </c>
      <c r="X17" s="126">
        <v>2000</v>
      </c>
      <c r="Y17" s="126">
        <v>2000</v>
      </c>
      <c r="Z17" s="126">
        <v>2000</v>
      </c>
      <c r="AA17" s="126">
        <v>2000</v>
      </c>
      <c r="AB17" s="126">
        <v>2000</v>
      </c>
      <c r="AC17" s="126">
        <v>2000</v>
      </c>
      <c r="AD17" s="126">
        <v>2000</v>
      </c>
      <c r="AE17" s="126">
        <v>2000</v>
      </c>
      <c r="AF17" s="126">
        <v>2000</v>
      </c>
      <c r="AG17" s="126">
        <v>2000</v>
      </c>
      <c r="AH17" s="126">
        <v>2000</v>
      </c>
      <c r="AI17" s="126">
        <v>2000</v>
      </c>
      <c r="AJ17" s="126">
        <v>2000</v>
      </c>
      <c r="AK17" s="126">
        <v>2000</v>
      </c>
      <c r="AL17" s="126">
        <v>2000</v>
      </c>
      <c r="AM17" s="126">
        <v>2000</v>
      </c>
      <c r="AN17" s="126">
        <v>2000</v>
      </c>
      <c r="AO17" s="126">
        <v>2000</v>
      </c>
      <c r="AP17" s="126">
        <v>2000</v>
      </c>
      <c r="AQ17" s="126">
        <v>2000</v>
      </c>
      <c r="AR17" s="126">
        <v>2000</v>
      </c>
      <c r="AS17" s="126">
        <v>2000</v>
      </c>
      <c r="AT17" s="126">
        <v>2000</v>
      </c>
      <c r="AU17" s="126">
        <v>2000</v>
      </c>
      <c r="AV17" s="126">
        <v>2000</v>
      </c>
      <c r="AW17" s="126">
        <v>2000</v>
      </c>
      <c r="AX17" s="126">
        <v>2000</v>
      </c>
      <c r="AY17" s="126">
        <v>2000</v>
      </c>
      <c r="AZ17" s="126">
        <v>2000</v>
      </c>
      <c r="BA17" s="126">
        <v>2000</v>
      </c>
      <c r="BB17" s="126">
        <v>2000</v>
      </c>
      <c r="BC17" s="126">
        <v>2000</v>
      </c>
      <c r="BD17" s="126">
        <v>2000</v>
      </c>
      <c r="BE17" s="126">
        <v>2000</v>
      </c>
      <c r="BF17" s="126">
        <v>2000</v>
      </c>
      <c r="BG17" s="126">
        <v>2000</v>
      </c>
      <c r="BH17" s="126">
        <v>2000</v>
      </c>
      <c r="BI17" s="126">
        <v>2000</v>
      </c>
      <c r="BJ17" s="126">
        <v>2000</v>
      </c>
      <c r="BK17" s="126">
        <v>2000</v>
      </c>
      <c r="BL17" s="126">
        <v>2000</v>
      </c>
      <c r="BM17" s="126">
        <v>2000</v>
      </c>
      <c r="BN17" s="126">
        <v>2000</v>
      </c>
      <c r="BO17" s="126">
        <v>2000</v>
      </c>
      <c r="BP17" s="126">
        <v>2000</v>
      </c>
      <c r="BQ17" s="126">
        <v>2000</v>
      </c>
      <c r="BR17" s="126">
        <v>2000</v>
      </c>
      <c r="BS17" s="126">
        <v>2000</v>
      </c>
      <c r="BT17" s="126">
        <v>2000</v>
      </c>
      <c r="BU17" s="126">
        <v>2000</v>
      </c>
      <c r="BV17" s="126">
        <v>2000</v>
      </c>
      <c r="BW17" s="126">
        <v>2000</v>
      </c>
      <c r="BX17" s="126">
        <v>2000</v>
      </c>
      <c r="BY17" s="126">
        <v>2000</v>
      </c>
      <c r="BZ17" s="126">
        <v>2000</v>
      </c>
      <c r="CA17" s="126">
        <v>2000</v>
      </c>
      <c r="CB17" s="126">
        <v>2000</v>
      </c>
      <c r="CC17" s="126">
        <v>2000</v>
      </c>
      <c r="CD17" s="126">
        <v>2000</v>
      </c>
      <c r="CE17" s="126">
        <v>2000</v>
      </c>
      <c r="CF17" s="126">
        <v>2000</v>
      </c>
      <c r="CG17" s="126">
        <v>2000</v>
      </c>
      <c r="CH17" s="126">
        <v>2000</v>
      </c>
      <c r="CI17" s="126">
        <v>2000</v>
      </c>
      <c r="CJ17" s="126">
        <v>2000</v>
      </c>
      <c r="CK17" s="126">
        <v>2000</v>
      </c>
      <c r="CL17" s="126">
        <v>2000</v>
      </c>
      <c r="CM17" s="126">
        <v>2000</v>
      </c>
      <c r="CN17" s="126">
        <v>2000</v>
      </c>
    </row>
    <row r="18" spans="1:92" x14ac:dyDescent="0.25">
      <c r="A18" s="111" t="s">
        <v>108</v>
      </c>
      <c r="B18" s="112"/>
      <c r="C18" s="111"/>
      <c r="D18" s="111"/>
      <c r="E18" s="113"/>
      <c r="F18" s="113"/>
      <c r="G18" s="113"/>
      <c r="H18" s="113"/>
      <c r="I18" s="114"/>
      <c r="J18" s="115"/>
      <c r="K18" s="115"/>
      <c r="L18" s="115"/>
      <c r="M18" s="115"/>
      <c r="N18" s="115"/>
      <c r="O18" s="115"/>
      <c r="P18" s="115"/>
      <c r="Q18" s="115"/>
      <c r="T18" s="125">
        <f t="shared" ca="1" si="1"/>
        <v>0</v>
      </c>
      <c r="U18" s="126">
        <v>2000</v>
      </c>
      <c r="V18" s="126">
        <v>2000</v>
      </c>
      <c r="W18" s="126">
        <v>2000</v>
      </c>
      <c r="X18" s="126">
        <v>2000</v>
      </c>
      <c r="Y18" s="126">
        <v>2000</v>
      </c>
      <c r="Z18" s="126">
        <v>2000</v>
      </c>
      <c r="AA18" s="126">
        <v>2000</v>
      </c>
      <c r="AB18" s="126">
        <v>2000</v>
      </c>
      <c r="AC18" s="126">
        <v>2000</v>
      </c>
      <c r="AD18" s="126">
        <v>2000</v>
      </c>
      <c r="AE18" s="126">
        <v>2000</v>
      </c>
      <c r="AF18" s="126">
        <v>2000</v>
      </c>
      <c r="AG18" s="126">
        <v>2000</v>
      </c>
      <c r="AH18" s="126">
        <v>2000</v>
      </c>
      <c r="AI18" s="126">
        <v>2000</v>
      </c>
      <c r="AJ18" s="126">
        <v>2000</v>
      </c>
      <c r="AK18" s="126">
        <v>2000</v>
      </c>
      <c r="AL18" s="126">
        <v>2000</v>
      </c>
      <c r="AM18" s="126">
        <v>2000</v>
      </c>
      <c r="AN18" s="126">
        <v>2000</v>
      </c>
      <c r="AO18" s="126">
        <v>2000</v>
      </c>
      <c r="AP18" s="126">
        <v>2000</v>
      </c>
      <c r="AQ18" s="126">
        <v>2000</v>
      </c>
      <c r="AR18" s="126">
        <v>2000</v>
      </c>
      <c r="AS18" s="126">
        <v>2000</v>
      </c>
      <c r="AT18" s="126">
        <v>2000</v>
      </c>
      <c r="AU18" s="126">
        <v>2000</v>
      </c>
      <c r="AV18" s="126">
        <v>2000</v>
      </c>
      <c r="AW18" s="126">
        <v>2000</v>
      </c>
      <c r="AX18" s="126">
        <v>2000</v>
      </c>
      <c r="AY18" s="126">
        <v>2000</v>
      </c>
      <c r="AZ18" s="126">
        <v>2000</v>
      </c>
      <c r="BA18" s="126">
        <v>2000</v>
      </c>
      <c r="BB18" s="126">
        <v>2000</v>
      </c>
      <c r="BC18" s="126">
        <v>2000</v>
      </c>
      <c r="BD18" s="126">
        <v>2000</v>
      </c>
      <c r="BE18" s="126">
        <v>2000</v>
      </c>
      <c r="BF18" s="126">
        <v>2000</v>
      </c>
      <c r="BG18" s="126">
        <v>2000</v>
      </c>
      <c r="BH18" s="126">
        <v>2000</v>
      </c>
      <c r="BI18" s="126">
        <v>2000</v>
      </c>
      <c r="BJ18" s="126">
        <v>2000</v>
      </c>
      <c r="BK18" s="126">
        <v>2000</v>
      </c>
      <c r="BL18" s="126">
        <v>2000</v>
      </c>
      <c r="BM18" s="126">
        <v>2000</v>
      </c>
      <c r="BN18" s="126">
        <v>2000</v>
      </c>
      <c r="BO18" s="126">
        <v>2000</v>
      </c>
      <c r="BP18" s="126">
        <v>2000</v>
      </c>
      <c r="BQ18" s="126">
        <v>2000</v>
      </c>
      <c r="BR18" s="126">
        <v>2000</v>
      </c>
      <c r="BS18" s="126">
        <v>2000</v>
      </c>
      <c r="BT18" s="126">
        <v>2000</v>
      </c>
      <c r="BU18" s="126">
        <v>2000</v>
      </c>
      <c r="BV18" s="126">
        <v>2000</v>
      </c>
      <c r="BW18" s="126">
        <v>2000</v>
      </c>
      <c r="BX18" s="126">
        <v>2000</v>
      </c>
      <c r="BY18" s="126">
        <v>2000</v>
      </c>
      <c r="BZ18" s="126">
        <v>2000</v>
      </c>
      <c r="CA18" s="126">
        <v>2000</v>
      </c>
      <c r="CB18" s="126">
        <v>2000</v>
      </c>
      <c r="CC18" s="126">
        <v>2000</v>
      </c>
      <c r="CD18" s="126">
        <v>2000</v>
      </c>
      <c r="CE18" s="126">
        <v>2000</v>
      </c>
      <c r="CF18" s="126">
        <v>2000</v>
      </c>
      <c r="CG18" s="126">
        <v>2000</v>
      </c>
      <c r="CH18" s="126">
        <v>2000</v>
      </c>
      <c r="CI18" s="126">
        <v>2000</v>
      </c>
      <c r="CJ18" s="126">
        <v>2000</v>
      </c>
      <c r="CK18" s="126">
        <v>2000</v>
      </c>
      <c r="CL18" s="126">
        <v>2000</v>
      </c>
      <c r="CM18" s="126">
        <v>2000</v>
      </c>
      <c r="CN18" s="126">
        <v>2000</v>
      </c>
    </row>
    <row r="19" spans="1:92" x14ac:dyDescent="0.25">
      <c r="A19" s="111"/>
      <c r="B19" s="112"/>
      <c r="C19" s="111"/>
      <c r="D19" s="111"/>
      <c r="E19" s="113"/>
      <c r="F19" s="113"/>
      <c r="G19" s="113"/>
      <c r="H19" s="113"/>
      <c r="I19" s="114"/>
      <c r="J19" s="115"/>
      <c r="K19" s="115"/>
      <c r="L19" s="115"/>
      <c r="M19" s="115"/>
      <c r="N19" s="115"/>
      <c r="O19" s="115"/>
      <c r="P19" s="115"/>
      <c r="Q19" s="115"/>
      <c r="T19" s="125"/>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c r="AT19" s="126"/>
      <c r="AU19" s="126"/>
      <c r="AV19" s="126"/>
      <c r="AW19" s="126"/>
      <c r="AX19" s="126"/>
      <c r="AY19" s="126"/>
      <c r="AZ19" s="126"/>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c r="BX19" s="126"/>
      <c r="BY19" s="126"/>
      <c r="BZ19" s="126"/>
      <c r="CA19" s="126"/>
      <c r="CB19" s="126"/>
      <c r="CC19" s="126"/>
      <c r="CD19" s="126"/>
      <c r="CE19" s="126"/>
      <c r="CF19" s="126"/>
      <c r="CG19" s="126"/>
      <c r="CH19" s="126"/>
      <c r="CI19" s="126"/>
      <c r="CJ19" s="126"/>
      <c r="CK19" s="126"/>
      <c r="CL19" s="126"/>
      <c r="CM19" s="126"/>
      <c r="CN19" s="126"/>
    </row>
    <row r="20" spans="1:92" x14ac:dyDescent="0.25">
      <c r="A20" s="111"/>
      <c r="B20" s="112" t="s">
        <v>109</v>
      </c>
      <c r="C20" s="111"/>
      <c r="D20" s="111"/>
      <c r="E20" s="113"/>
      <c r="F20" s="113"/>
      <c r="G20" s="113"/>
      <c r="H20" s="113"/>
      <c r="I20" s="114"/>
      <c r="J20" s="115"/>
      <c r="K20" s="115"/>
      <c r="L20" s="115"/>
      <c r="M20" s="115"/>
      <c r="N20" s="115"/>
      <c r="O20" s="115"/>
      <c r="P20" s="115"/>
      <c r="Q20" s="115"/>
      <c r="T20" s="125">
        <f t="shared" ref="T20:T23" ca="1" si="2">IFERROR(INDEX(INDIRECT("Financials!$A:$AD"), MATCH(INDIRECT(ADDRESS(ROW(),2)), INDIRECT("Financials!$B:$B"), 0), MATCH(INDIRECT(ADDRESS(1,COLUMN())), INDIRECT("Financials!$1:$1"), 0)),0)</f>
        <v>0</v>
      </c>
      <c r="U20" s="126">
        <v>5</v>
      </c>
      <c r="V20" s="126">
        <v>5</v>
      </c>
      <c r="W20" s="126">
        <v>5</v>
      </c>
      <c r="X20" s="126">
        <v>5</v>
      </c>
      <c r="Y20" s="126">
        <v>5</v>
      </c>
      <c r="Z20" s="126">
        <v>5</v>
      </c>
      <c r="AA20" s="126">
        <v>5</v>
      </c>
      <c r="AB20" s="126">
        <v>5</v>
      </c>
      <c r="AC20" s="126">
        <v>5</v>
      </c>
      <c r="AD20" s="126">
        <v>5</v>
      </c>
      <c r="AE20" s="126">
        <v>5</v>
      </c>
      <c r="AF20" s="126">
        <v>5</v>
      </c>
      <c r="AG20" s="126">
        <v>5</v>
      </c>
      <c r="AH20" s="126">
        <v>5</v>
      </c>
      <c r="AI20" s="126">
        <v>5</v>
      </c>
      <c r="AJ20" s="126">
        <v>5</v>
      </c>
      <c r="AK20" s="126">
        <v>5</v>
      </c>
      <c r="AL20" s="126">
        <v>5</v>
      </c>
      <c r="AM20" s="126">
        <v>5</v>
      </c>
      <c r="AN20" s="126">
        <v>5</v>
      </c>
      <c r="AO20" s="126">
        <v>5</v>
      </c>
      <c r="AP20" s="126">
        <v>5</v>
      </c>
      <c r="AQ20" s="126">
        <v>5</v>
      </c>
      <c r="AR20" s="126">
        <v>5</v>
      </c>
      <c r="AS20" s="126">
        <v>5</v>
      </c>
      <c r="AT20" s="126">
        <v>5</v>
      </c>
      <c r="AU20" s="126">
        <v>5</v>
      </c>
      <c r="AV20" s="126">
        <v>5</v>
      </c>
      <c r="AW20" s="126">
        <v>5</v>
      </c>
      <c r="AX20" s="126">
        <v>5</v>
      </c>
      <c r="AY20" s="126">
        <v>5</v>
      </c>
      <c r="AZ20" s="126">
        <v>5</v>
      </c>
      <c r="BA20" s="126">
        <v>5</v>
      </c>
      <c r="BB20" s="126">
        <v>5</v>
      </c>
      <c r="BC20" s="126">
        <v>5</v>
      </c>
      <c r="BD20" s="126">
        <v>5</v>
      </c>
      <c r="BE20" s="126">
        <v>5</v>
      </c>
      <c r="BF20" s="126">
        <v>5</v>
      </c>
      <c r="BG20" s="126">
        <v>5</v>
      </c>
      <c r="BH20" s="126">
        <v>5</v>
      </c>
      <c r="BI20" s="126">
        <v>5</v>
      </c>
      <c r="BJ20" s="126">
        <v>5</v>
      </c>
      <c r="BK20" s="126">
        <v>5</v>
      </c>
      <c r="BL20" s="126">
        <v>5</v>
      </c>
      <c r="BM20" s="126">
        <v>5</v>
      </c>
      <c r="BN20" s="126">
        <v>5</v>
      </c>
      <c r="BO20" s="126">
        <v>5</v>
      </c>
      <c r="BP20" s="126">
        <v>5</v>
      </c>
      <c r="BQ20" s="126">
        <v>5</v>
      </c>
      <c r="BR20" s="126">
        <v>5</v>
      </c>
      <c r="BS20" s="126">
        <v>5</v>
      </c>
      <c r="BT20" s="126">
        <v>5</v>
      </c>
      <c r="BU20" s="126">
        <v>5</v>
      </c>
      <c r="BV20" s="126">
        <v>5</v>
      </c>
      <c r="BW20" s="126">
        <v>5</v>
      </c>
      <c r="BX20" s="126">
        <v>5</v>
      </c>
      <c r="BY20" s="126">
        <v>5</v>
      </c>
      <c r="BZ20" s="126">
        <v>5</v>
      </c>
      <c r="CA20" s="126">
        <v>5</v>
      </c>
      <c r="CB20" s="126">
        <v>5</v>
      </c>
      <c r="CC20" s="126">
        <v>5</v>
      </c>
      <c r="CD20" s="126">
        <v>5</v>
      </c>
      <c r="CE20" s="126">
        <v>5</v>
      </c>
      <c r="CF20" s="126">
        <v>5</v>
      </c>
      <c r="CG20" s="126">
        <v>5</v>
      </c>
      <c r="CH20" s="126">
        <v>5</v>
      </c>
      <c r="CI20" s="126">
        <v>5</v>
      </c>
      <c r="CJ20" s="126">
        <v>5</v>
      </c>
      <c r="CK20" s="126">
        <v>5</v>
      </c>
      <c r="CL20" s="126">
        <v>5</v>
      </c>
      <c r="CM20" s="126">
        <v>5</v>
      </c>
      <c r="CN20" s="126">
        <v>5</v>
      </c>
    </row>
    <row r="21" spans="1:92" x14ac:dyDescent="0.25">
      <c r="A21" s="111"/>
      <c r="B21" s="112" t="s">
        <v>110</v>
      </c>
      <c r="C21" s="111"/>
      <c r="D21" s="111"/>
      <c r="E21" s="113"/>
      <c r="F21" s="113"/>
      <c r="G21" s="113"/>
      <c r="H21" s="113"/>
      <c r="I21" s="114"/>
      <c r="J21" s="115"/>
      <c r="K21" s="115"/>
      <c r="L21" s="115"/>
      <c r="M21" s="115"/>
      <c r="N21" s="115"/>
      <c r="O21" s="115"/>
      <c r="P21" s="115"/>
      <c r="Q21" s="115"/>
      <c r="T21" s="125">
        <f t="shared" ca="1" si="2"/>
        <v>0</v>
      </c>
      <c r="U21" s="126">
        <v>5</v>
      </c>
      <c r="V21" s="126">
        <v>5</v>
      </c>
      <c r="W21" s="126">
        <v>5</v>
      </c>
      <c r="X21" s="126">
        <v>5</v>
      </c>
      <c r="Y21" s="126">
        <v>5</v>
      </c>
      <c r="Z21" s="126">
        <v>5</v>
      </c>
      <c r="AA21" s="126">
        <v>5</v>
      </c>
      <c r="AB21" s="126">
        <v>5</v>
      </c>
      <c r="AC21" s="126">
        <v>5</v>
      </c>
      <c r="AD21" s="126">
        <v>5</v>
      </c>
      <c r="AE21" s="126">
        <v>5</v>
      </c>
      <c r="AF21" s="126">
        <v>5</v>
      </c>
      <c r="AG21" s="126">
        <v>5</v>
      </c>
      <c r="AH21" s="126">
        <v>5</v>
      </c>
      <c r="AI21" s="126">
        <v>5</v>
      </c>
      <c r="AJ21" s="126">
        <v>5</v>
      </c>
      <c r="AK21" s="126">
        <v>5</v>
      </c>
      <c r="AL21" s="126">
        <v>5</v>
      </c>
      <c r="AM21" s="126">
        <v>5</v>
      </c>
      <c r="AN21" s="126">
        <v>5</v>
      </c>
      <c r="AO21" s="126">
        <v>5</v>
      </c>
      <c r="AP21" s="126">
        <v>5</v>
      </c>
      <c r="AQ21" s="126">
        <v>5</v>
      </c>
      <c r="AR21" s="126">
        <v>5</v>
      </c>
      <c r="AS21" s="126">
        <v>5</v>
      </c>
      <c r="AT21" s="126">
        <v>5</v>
      </c>
      <c r="AU21" s="126">
        <v>5</v>
      </c>
      <c r="AV21" s="126">
        <v>5</v>
      </c>
      <c r="AW21" s="126">
        <v>5</v>
      </c>
      <c r="AX21" s="126">
        <v>5</v>
      </c>
      <c r="AY21" s="126">
        <v>5</v>
      </c>
      <c r="AZ21" s="126">
        <v>5</v>
      </c>
      <c r="BA21" s="126">
        <v>5</v>
      </c>
      <c r="BB21" s="126">
        <v>5</v>
      </c>
      <c r="BC21" s="126">
        <v>5</v>
      </c>
      <c r="BD21" s="126">
        <v>5</v>
      </c>
      <c r="BE21" s="126">
        <v>5</v>
      </c>
      <c r="BF21" s="126">
        <v>5</v>
      </c>
      <c r="BG21" s="126">
        <v>5</v>
      </c>
      <c r="BH21" s="126">
        <v>5</v>
      </c>
      <c r="BI21" s="126">
        <v>5</v>
      </c>
      <c r="BJ21" s="126">
        <v>5</v>
      </c>
      <c r="BK21" s="126">
        <v>5</v>
      </c>
      <c r="BL21" s="126">
        <v>5</v>
      </c>
      <c r="BM21" s="126">
        <v>5</v>
      </c>
      <c r="BN21" s="126">
        <v>5</v>
      </c>
      <c r="BO21" s="126">
        <v>5</v>
      </c>
      <c r="BP21" s="126">
        <v>5</v>
      </c>
      <c r="BQ21" s="126">
        <v>5</v>
      </c>
      <c r="BR21" s="126">
        <v>5</v>
      </c>
      <c r="BS21" s="126">
        <v>5</v>
      </c>
      <c r="BT21" s="126">
        <v>5</v>
      </c>
      <c r="BU21" s="126">
        <v>5</v>
      </c>
      <c r="BV21" s="126">
        <v>5</v>
      </c>
      <c r="BW21" s="126">
        <v>5</v>
      </c>
      <c r="BX21" s="126">
        <v>5</v>
      </c>
      <c r="BY21" s="126">
        <v>5</v>
      </c>
      <c r="BZ21" s="126">
        <v>5</v>
      </c>
      <c r="CA21" s="126">
        <v>5</v>
      </c>
      <c r="CB21" s="126">
        <v>5</v>
      </c>
      <c r="CC21" s="126">
        <v>5</v>
      </c>
      <c r="CD21" s="126">
        <v>5</v>
      </c>
      <c r="CE21" s="126">
        <v>5</v>
      </c>
      <c r="CF21" s="126">
        <v>5</v>
      </c>
      <c r="CG21" s="126">
        <v>5</v>
      </c>
      <c r="CH21" s="126">
        <v>5</v>
      </c>
      <c r="CI21" s="126">
        <v>5</v>
      </c>
      <c r="CJ21" s="126">
        <v>5</v>
      </c>
      <c r="CK21" s="126">
        <v>5</v>
      </c>
      <c r="CL21" s="126">
        <v>5</v>
      </c>
      <c r="CM21" s="126">
        <v>5</v>
      </c>
      <c r="CN21" s="126">
        <v>5</v>
      </c>
    </row>
    <row r="22" spans="1:92" x14ac:dyDescent="0.25">
      <c r="A22" s="111"/>
      <c r="B22" s="112" t="s">
        <v>111</v>
      </c>
      <c r="C22" s="111"/>
      <c r="D22" s="111"/>
      <c r="E22" s="113"/>
      <c r="F22" s="113"/>
      <c r="G22" s="113"/>
      <c r="H22" s="113"/>
      <c r="I22" s="114"/>
      <c r="J22" s="115"/>
      <c r="K22" s="115"/>
      <c r="L22" s="115"/>
      <c r="M22" s="115"/>
      <c r="N22" s="115"/>
      <c r="O22" s="115"/>
      <c r="P22" s="115"/>
      <c r="Q22" s="115"/>
      <c r="T22" s="125">
        <f t="shared" ca="1" si="2"/>
        <v>0</v>
      </c>
      <c r="U22" s="126">
        <v>5</v>
      </c>
      <c r="V22" s="126">
        <v>5</v>
      </c>
      <c r="W22" s="126">
        <v>5</v>
      </c>
      <c r="X22" s="126">
        <v>5</v>
      </c>
      <c r="Y22" s="126">
        <v>5</v>
      </c>
      <c r="Z22" s="126">
        <v>5</v>
      </c>
      <c r="AA22" s="126">
        <v>5</v>
      </c>
      <c r="AB22" s="126">
        <v>5</v>
      </c>
      <c r="AC22" s="126">
        <v>5</v>
      </c>
      <c r="AD22" s="126">
        <v>5</v>
      </c>
      <c r="AE22" s="126">
        <v>5</v>
      </c>
      <c r="AF22" s="126">
        <v>5</v>
      </c>
      <c r="AG22" s="126">
        <v>5</v>
      </c>
      <c r="AH22" s="126">
        <v>5</v>
      </c>
      <c r="AI22" s="126">
        <v>5</v>
      </c>
      <c r="AJ22" s="126">
        <v>5</v>
      </c>
      <c r="AK22" s="126">
        <v>5</v>
      </c>
      <c r="AL22" s="126">
        <v>5</v>
      </c>
      <c r="AM22" s="126">
        <v>5</v>
      </c>
      <c r="AN22" s="126">
        <v>5</v>
      </c>
      <c r="AO22" s="126">
        <v>5</v>
      </c>
      <c r="AP22" s="126">
        <v>5</v>
      </c>
      <c r="AQ22" s="126">
        <v>5</v>
      </c>
      <c r="AR22" s="126">
        <v>5</v>
      </c>
      <c r="AS22" s="126">
        <v>5</v>
      </c>
      <c r="AT22" s="126">
        <v>5</v>
      </c>
      <c r="AU22" s="126">
        <v>5</v>
      </c>
      <c r="AV22" s="126">
        <v>5</v>
      </c>
      <c r="AW22" s="126">
        <v>5</v>
      </c>
      <c r="AX22" s="126">
        <v>5</v>
      </c>
      <c r="AY22" s="126">
        <v>5</v>
      </c>
      <c r="AZ22" s="126">
        <v>5</v>
      </c>
      <c r="BA22" s="126">
        <v>5</v>
      </c>
      <c r="BB22" s="126">
        <v>5</v>
      </c>
      <c r="BC22" s="126">
        <v>5</v>
      </c>
      <c r="BD22" s="126">
        <v>5</v>
      </c>
      <c r="BE22" s="126">
        <v>5</v>
      </c>
      <c r="BF22" s="126">
        <v>5</v>
      </c>
      <c r="BG22" s="126">
        <v>5</v>
      </c>
      <c r="BH22" s="126">
        <v>5</v>
      </c>
      <c r="BI22" s="126">
        <v>5</v>
      </c>
      <c r="BJ22" s="126">
        <v>5</v>
      </c>
      <c r="BK22" s="126">
        <v>5</v>
      </c>
      <c r="BL22" s="126">
        <v>5</v>
      </c>
      <c r="BM22" s="126">
        <v>5</v>
      </c>
      <c r="BN22" s="126">
        <v>5</v>
      </c>
      <c r="BO22" s="126">
        <v>5</v>
      </c>
      <c r="BP22" s="126">
        <v>5</v>
      </c>
      <c r="BQ22" s="126">
        <v>5</v>
      </c>
      <c r="BR22" s="126">
        <v>5</v>
      </c>
      <c r="BS22" s="126">
        <v>5</v>
      </c>
      <c r="BT22" s="126">
        <v>5</v>
      </c>
      <c r="BU22" s="126">
        <v>5</v>
      </c>
      <c r="BV22" s="126">
        <v>5</v>
      </c>
      <c r="BW22" s="126">
        <v>5</v>
      </c>
      <c r="BX22" s="126">
        <v>5</v>
      </c>
      <c r="BY22" s="126">
        <v>5</v>
      </c>
      <c r="BZ22" s="126">
        <v>5</v>
      </c>
      <c r="CA22" s="126">
        <v>5</v>
      </c>
      <c r="CB22" s="126">
        <v>5</v>
      </c>
      <c r="CC22" s="126">
        <v>5</v>
      </c>
      <c r="CD22" s="126">
        <v>5</v>
      </c>
      <c r="CE22" s="126">
        <v>5</v>
      </c>
      <c r="CF22" s="126">
        <v>5</v>
      </c>
      <c r="CG22" s="126">
        <v>5</v>
      </c>
      <c r="CH22" s="126">
        <v>5</v>
      </c>
      <c r="CI22" s="126">
        <v>5</v>
      </c>
      <c r="CJ22" s="126">
        <v>5</v>
      </c>
      <c r="CK22" s="126">
        <v>5</v>
      </c>
      <c r="CL22" s="126">
        <v>5</v>
      </c>
      <c r="CM22" s="126">
        <v>5</v>
      </c>
      <c r="CN22" s="126">
        <v>5</v>
      </c>
    </row>
    <row r="23" spans="1:92" x14ac:dyDescent="0.25">
      <c r="A23" s="111"/>
      <c r="B23" s="112" t="s">
        <v>112</v>
      </c>
      <c r="C23" s="111"/>
      <c r="D23" s="111"/>
      <c r="E23" s="113"/>
      <c r="F23" s="113"/>
      <c r="G23" s="113"/>
      <c r="H23" s="113"/>
      <c r="I23" s="114"/>
      <c r="J23" s="115"/>
      <c r="K23" s="115"/>
      <c r="L23" s="115"/>
      <c r="M23" s="115"/>
      <c r="N23" s="115"/>
      <c r="O23" s="115"/>
      <c r="P23" s="115"/>
      <c r="Q23" s="115"/>
      <c r="T23" s="125">
        <f t="shared" ca="1" si="2"/>
        <v>0</v>
      </c>
      <c r="U23" s="126">
        <v>5</v>
      </c>
      <c r="V23" s="126">
        <v>5</v>
      </c>
      <c r="W23" s="126">
        <v>5</v>
      </c>
      <c r="X23" s="126">
        <v>5</v>
      </c>
      <c r="Y23" s="126">
        <v>5</v>
      </c>
      <c r="Z23" s="126">
        <v>5</v>
      </c>
      <c r="AA23" s="126">
        <v>5</v>
      </c>
      <c r="AB23" s="126">
        <v>5</v>
      </c>
      <c r="AC23" s="126">
        <v>5</v>
      </c>
      <c r="AD23" s="126">
        <v>5</v>
      </c>
      <c r="AE23" s="126">
        <v>5</v>
      </c>
      <c r="AF23" s="126">
        <v>5</v>
      </c>
      <c r="AG23" s="126">
        <v>5</v>
      </c>
      <c r="AH23" s="126">
        <v>5</v>
      </c>
      <c r="AI23" s="126">
        <v>5</v>
      </c>
      <c r="AJ23" s="126">
        <v>5</v>
      </c>
      <c r="AK23" s="126">
        <v>5</v>
      </c>
      <c r="AL23" s="126">
        <v>5</v>
      </c>
      <c r="AM23" s="126">
        <v>5</v>
      </c>
      <c r="AN23" s="126">
        <v>5</v>
      </c>
      <c r="AO23" s="126">
        <v>5</v>
      </c>
      <c r="AP23" s="126">
        <v>5</v>
      </c>
      <c r="AQ23" s="126">
        <v>5</v>
      </c>
      <c r="AR23" s="126">
        <v>5</v>
      </c>
      <c r="AS23" s="126">
        <v>5</v>
      </c>
      <c r="AT23" s="126">
        <v>5</v>
      </c>
      <c r="AU23" s="126">
        <v>5</v>
      </c>
      <c r="AV23" s="126">
        <v>5</v>
      </c>
      <c r="AW23" s="126">
        <v>5</v>
      </c>
      <c r="AX23" s="126">
        <v>5</v>
      </c>
      <c r="AY23" s="126">
        <v>5</v>
      </c>
      <c r="AZ23" s="126">
        <v>5</v>
      </c>
      <c r="BA23" s="126">
        <v>5</v>
      </c>
      <c r="BB23" s="126">
        <v>5</v>
      </c>
      <c r="BC23" s="126">
        <v>5</v>
      </c>
      <c r="BD23" s="126">
        <v>5</v>
      </c>
      <c r="BE23" s="126">
        <v>5</v>
      </c>
      <c r="BF23" s="126">
        <v>5</v>
      </c>
      <c r="BG23" s="126">
        <v>5</v>
      </c>
      <c r="BH23" s="126">
        <v>5</v>
      </c>
      <c r="BI23" s="126">
        <v>5</v>
      </c>
      <c r="BJ23" s="126">
        <v>5</v>
      </c>
      <c r="BK23" s="126">
        <v>5</v>
      </c>
      <c r="BL23" s="126">
        <v>5</v>
      </c>
      <c r="BM23" s="126">
        <v>5</v>
      </c>
      <c r="BN23" s="126">
        <v>5</v>
      </c>
      <c r="BO23" s="126">
        <v>5</v>
      </c>
      <c r="BP23" s="126">
        <v>5</v>
      </c>
      <c r="BQ23" s="126">
        <v>5</v>
      </c>
      <c r="BR23" s="126">
        <v>5</v>
      </c>
      <c r="BS23" s="126">
        <v>5</v>
      </c>
      <c r="BT23" s="126">
        <v>5</v>
      </c>
      <c r="BU23" s="126">
        <v>5</v>
      </c>
      <c r="BV23" s="126">
        <v>5</v>
      </c>
      <c r="BW23" s="126">
        <v>5</v>
      </c>
      <c r="BX23" s="126">
        <v>5</v>
      </c>
      <c r="BY23" s="126">
        <v>5</v>
      </c>
      <c r="BZ23" s="126">
        <v>5</v>
      </c>
      <c r="CA23" s="126">
        <v>5</v>
      </c>
      <c r="CB23" s="126">
        <v>5</v>
      </c>
      <c r="CC23" s="126">
        <v>5</v>
      </c>
      <c r="CD23" s="126">
        <v>5</v>
      </c>
      <c r="CE23" s="126">
        <v>5</v>
      </c>
      <c r="CF23" s="126">
        <v>5</v>
      </c>
      <c r="CG23" s="126">
        <v>5</v>
      </c>
      <c r="CH23" s="126">
        <v>5</v>
      </c>
      <c r="CI23" s="126">
        <v>5</v>
      </c>
      <c r="CJ23" s="126">
        <v>5</v>
      </c>
      <c r="CK23" s="126">
        <v>5</v>
      </c>
      <c r="CL23" s="126">
        <v>5</v>
      </c>
      <c r="CM23" s="126">
        <v>5</v>
      </c>
      <c r="CN23" s="126">
        <v>5</v>
      </c>
    </row>
    <row r="24" spans="1:92" x14ac:dyDescent="0.25">
      <c r="A24" s="111"/>
      <c r="B24" s="112"/>
      <c r="C24" s="111"/>
      <c r="D24" s="111"/>
      <c r="E24" s="113"/>
      <c r="F24" s="113"/>
      <c r="G24" s="113"/>
      <c r="H24" s="113"/>
      <c r="I24" s="114"/>
      <c r="J24" s="115"/>
      <c r="K24" s="115"/>
      <c r="L24" s="115"/>
      <c r="M24" s="115"/>
      <c r="N24" s="115"/>
      <c r="O24" s="115"/>
      <c r="P24" s="115"/>
      <c r="Q24" s="115"/>
      <c r="T24" s="125"/>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c r="BX24" s="126"/>
      <c r="BY24" s="126"/>
      <c r="BZ24" s="126"/>
      <c r="CA24" s="126"/>
      <c r="CB24" s="126"/>
      <c r="CC24" s="126"/>
      <c r="CD24" s="126"/>
      <c r="CE24" s="126"/>
      <c r="CF24" s="126"/>
      <c r="CG24" s="126"/>
      <c r="CH24" s="126"/>
      <c r="CI24" s="126"/>
      <c r="CJ24" s="126"/>
      <c r="CK24" s="126"/>
      <c r="CL24" s="126"/>
      <c r="CM24" s="126"/>
      <c r="CN24" s="126"/>
    </row>
    <row r="25" spans="1:92" x14ac:dyDescent="0.25">
      <c r="A25" s="111"/>
      <c r="B25" s="112"/>
      <c r="C25" s="111"/>
      <c r="D25" s="111"/>
      <c r="E25" s="113"/>
      <c r="F25" s="113"/>
      <c r="G25" s="113"/>
      <c r="H25" s="113"/>
      <c r="I25" s="114"/>
      <c r="J25" s="115"/>
      <c r="K25" s="115"/>
      <c r="L25" s="115"/>
      <c r="M25" s="115"/>
      <c r="N25" s="115"/>
      <c r="O25" s="115"/>
      <c r="P25" s="115"/>
      <c r="Q25" s="115"/>
      <c r="T25" s="125"/>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c r="BX25" s="126"/>
      <c r="BY25" s="126"/>
      <c r="BZ25" s="126"/>
      <c r="CA25" s="126"/>
      <c r="CB25" s="126"/>
      <c r="CC25" s="126"/>
      <c r="CD25" s="126"/>
      <c r="CE25" s="126"/>
      <c r="CF25" s="126"/>
      <c r="CG25" s="126"/>
      <c r="CH25" s="126"/>
      <c r="CI25" s="126"/>
      <c r="CJ25" s="126"/>
      <c r="CK25" s="126"/>
      <c r="CL25" s="126"/>
      <c r="CM25" s="126"/>
      <c r="CN25" s="126"/>
    </row>
    <row r="26" spans="1:92" x14ac:dyDescent="0.25">
      <c r="A26" s="111"/>
      <c r="B26" s="112"/>
      <c r="C26" s="111"/>
      <c r="D26" s="111"/>
      <c r="E26" s="113"/>
      <c r="F26" s="113"/>
      <c r="G26" s="113"/>
      <c r="H26" s="113"/>
      <c r="I26" s="114"/>
      <c r="J26" s="115"/>
      <c r="K26" s="115"/>
      <c r="L26" s="115"/>
      <c r="M26" s="115"/>
      <c r="N26" s="115"/>
      <c r="O26" s="115"/>
      <c r="P26" s="115"/>
      <c r="Q26" s="115"/>
      <c r="T26" s="125"/>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c r="BX26" s="126"/>
      <c r="BY26" s="126"/>
      <c r="BZ26" s="126"/>
      <c r="CA26" s="126"/>
      <c r="CB26" s="126"/>
      <c r="CC26" s="126"/>
      <c r="CD26" s="126"/>
      <c r="CE26" s="126"/>
      <c r="CF26" s="126"/>
      <c r="CG26" s="126"/>
      <c r="CH26" s="126"/>
      <c r="CI26" s="126"/>
      <c r="CJ26" s="126"/>
      <c r="CK26" s="126"/>
      <c r="CL26" s="126"/>
      <c r="CM26" s="126"/>
      <c r="CN26" s="126"/>
    </row>
    <row r="27" spans="1:92" x14ac:dyDescent="0.25">
      <c r="A27" s="111"/>
      <c r="B27" s="112"/>
      <c r="C27" s="111"/>
      <c r="D27" s="111"/>
      <c r="E27" s="113"/>
      <c r="F27" s="113"/>
      <c r="G27" s="113"/>
      <c r="H27" s="113"/>
      <c r="I27" s="114"/>
      <c r="J27" s="115"/>
      <c r="K27" s="115"/>
      <c r="L27" s="115"/>
      <c r="M27" s="115"/>
      <c r="N27" s="115"/>
      <c r="O27" s="115"/>
      <c r="P27" s="115"/>
      <c r="Q27" s="115"/>
      <c r="T27" s="125"/>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c r="BX27" s="126"/>
      <c r="BY27" s="126"/>
      <c r="BZ27" s="126"/>
      <c r="CA27" s="126"/>
      <c r="CB27" s="126"/>
      <c r="CC27" s="126"/>
      <c r="CD27" s="126"/>
      <c r="CE27" s="126"/>
      <c r="CF27" s="126"/>
      <c r="CG27" s="126"/>
      <c r="CH27" s="126"/>
      <c r="CI27" s="126"/>
      <c r="CJ27" s="126"/>
      <c r="CK27" s="126"/>
      <c r="CL27" s="126"/>
      <c r="CM27" s="126"/>
      <c r="CN27" s="126"/>
    </row>
    <row r="28" spans="1:92" x14ac:dyDescent="0.25">
      <c r="A28" s="111" t="s">
        <v>113</v>
      </c>
      <c r="B28" s="112" t="s">
        <v>114</v>
      </c>
      <c r="C28" s="127" t="str">
        <f>+C$29</f>
        <v>R1</v>
      </c>
      <c r="D28" s="111"/>
      <c r="E28" s="113"/>
      <c r="F28" s="113"/>
      <c r="G28" s="113"/>
      <c r="H28" s="113"/>
      <c r="I28" s="114"/>
      <c r="J28" s="115"/>
      <c r="K28" s="115"/>
      <c r="L28" s="115"/>
      <c r="M28" s="115"/>
      <c r="N28" s="115"/>
      <c r="O28" s="115"/>
      <c r="P28" s="115"/>
      <c r="Q28" s="115"/>
      <c r="T28" s="125">
        <f t="shared" ref="T28:T37" ca="1" si="3">IFERROR(INDEX(INDIRECT("Financials!$A:$AD"), MATCH(INDIRECT(ADDRESS(ROW(),2)), INDIRECT("Financials!$B:$B"), 0), MATCH(INDIRECT(ADDRESS(1,COLUMN())), INDIRECT("Financials!$1:$1"), 0)),0)</f>
        <v>0</v>
      </c>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c r="BX28" s="126"/>
      <c r="BY28" s="126"/>
      <c r="BZ28" s="126"/>
      <c r="CA28" s="126"/>
      <c r="CB28" s="126"/>
      <c r="CC28" s="126"/>
      <c r="CD28" s="126"/>
      <c r="CE28" s="126"/>
      <c r="CF28" s="126"/>
      <c r="CG28" s="126"/>
      <c r="CH28" s="126"/>
      <c r="CI28" s="126"/>
      <c r="CJ28" s="126"/>
      <c r="CK28" s="126"/>
      <c r="CL28" s="126"/>
      <c r="CM28" s="126"/>
      <c r="CN28" s="126"/>
    </row>
    <row r="29" spans="1:92" x14ac:dyDescent="0.25">
      <c r="A29" s="111" t="s">
        <v>103</v>
      </c>
      <c r="B29" s="112" t="s">
        <v>115</v>
      </c>
      <c r="C29" s="127" t="s">
        <v>103</v>
      </c>
      <c r="D29" s="111"/>
      <c r="E29" s="113"/>
      <c r="F29" s="113"/>
      <c r="G29" s="113"/>
      <c r="H29" s="113"/>
      <c r="I29" s="114"/>
      <c r="J29" s="115"/>
      <c r="K29" s="115"/>
      <c r="L29" s="115"/>
      <c r="M29" s="115"/>
      <c r="N29" s="115"/>
      <c r="O29" s="115"/>
      <c r="P29" s="115"/>
      <c r="Q29" s="115"/>
      <c r="T29" s="128">
        <f t="shared" ca="1" si="3"/>
        <v>0</v>
      </c>
      <c r="U29" s="129" t="str">
        <f t="shared" ref="U29:CF31" si="4">ADDRESS(ROW(U12),COLUMN(U12),2)</f>
        <v>U$12</v>
      </c>
      <c r="V29" s="129" t="str">
        <f t="shared" si="4"/>
        <v>V$12</v>
      </c>
      <c r="W29" s="129" t="str">
        <f t="shared" si="4"/>
        <v>W$12</v>
      </c>
      <c r="X29" s="129" t="str">
        <f t="shared" si="4"/>
        <v>X$12</v>
      </c>
      <c r="Y29" s="129" t="str">
        <f t="shared" si="4"/>
        <v>Y$12</v>
      </c>
      <c r="Z29" s="129" t="str">
        <f t="shared" si="4"/>
        <v>Z$12</v>
      </c>
      <c r="AA29" s="129" t="str">
        <f t="shared" si="4"/>
        <v>AA$12</v>
      </c>
      <c r="AB29" s="129" t="str">
        <f t="shared" si="4"/>
        <v>AB$12</v>
      </c>
      <c r="AC29" s="129" t="str">
        <f t="shared" si="4"/>
        <v>AC$12</v>
      </c>
      <c r="AD29" s="129" t="str">
        <f t="shared" si="4"/>
        <v>AD$12</v>
      </c>
      <c r="AE29" s="129" t="str">
        <f t="shared" si="4"/>
        <v>AE$12</v>
      </c>
      <c r="AF29" s="129" t="str">
        <f t="shared" si="4"/>
        <v>AF$12</v>
      </c>
      <c r="AG29" s="129" t="str">
        <f t="shared" si="4"/>
        <v>AG$12</v>
      </c>
      <c r="AH29" s="129" t="str">
        <f t="shared" si="4"/>
        <v>AH$12</v>
      </c>
      <c r="AI29" s="129" t="str">
        <f t="shared" si="4"/>
        <v>AI$12</v>
      </c>
      <c r="AJ29" s="129" t="str">
        <f t="shared" si="4"/>
        <v>AJ$12</v>
      </c>
      <c r="AK29" s="129" t="str">
        <f t="shared" si="4"/>
        <v>AK$12</v>
      </c>
      <c r="AL29" s="129" t="str">
        <f t="shared" si="4"/>
        <v>AL$12</v>
      </c>
      <c r="AM29" s="129" t="str">
        <f t="shared" si="4"/>
        <v>AM$12</v>
      </c>
      <c r="AN29" s="129" t="str">
        <f t="shared" si="4"/>
        <v>AN$12</v>
      </c>
      <c r="AO29" s="129" t="str">
        <f t="shared" si="4"/>
        <v>AO$12</v>
      </c>
      <c r="AP29" s="129" t="str">
        <f t="shared" si="4"/>
        <v>AP$12</v>
      </c>
      <c r="AQ29" s="129" t="str">
        <f t="shared" si="4"/>
        <v>AQ$12</v>
      </c>
      <c r="AR29" s="129" t="str">
        <f t="shared" si="4"/>
        <v>AR$12</v>
      </c>
      <c r="AS29" s="129" t="str">
        <f t="shared" si="4"/>
        <v>AS$12</v>
      </c>
      <c r="AT29" s="129" t="str">
        <f t="shared" si="4"/>
        <v>AT$12</v>
      </c>
      <c r="AU29" s="129" t="str">
        <f t="shared" si="4"/>
        <v>AU$12</v>
      </c>
      <c r="AV29" s="129" t="str">
        <f t="shared" si="4"/>
        <v>AV$12</v>
      </c>
      <c r="AW29" s="129" t="str">
        <f t="shared" si="4"/>
        <v>AW$12</v>
      </c>
      <c r="AX29" s="129" t="str">
        <f t="shared" si="4"/>
        <v>AX$12</v>
      </c>
      <c r="AY29" s="129" t="str">
        <f t="shared" si="4"/>
        <v>AY$12</v>
      </c>
      <c r="AZ29" s="129" t="str">
        <f t="shared" si="4"/>
        <v>AZ$12</v>
      </c>
      <c r="BA29" s="129" t="str">
        <f t="shared" si="4"/>
        <v>BA$12</v>
      </c>
      <c r="BB29" s="129" t="str">
        <f t="shared" si="4"/>
        <v>BB$12</v>
      </c>
      <c r="BC29" s="129" t="str">
        <f t="shared" si="4"/>
        <v>BC$12</v>
      </c>
      <c r="BD29" s="129" t="str">
        <f t="shared" si="4"/>
        <v>BD$12</v>
      </c>
      <c r="BE29" s="129" t="str">
        <f t="shared" si="4"/>
        <v>BE$12</v>
      </c>
      <c r="BF29" s="129" t="str">
        <f t="shared" si="4"/>
        <v>BF$12</v>
      </c>
      <c r="BG29" s="129" t="str">
        <f t="shared" si="4"/>
        <v>BG$12</v>
      </c>
      <c r="BH29" s="129" t="str">
        <f t="shared" si="4"/>
        <v>BH$12</v>
      </c>
      <c r="BI29" s="129" t="str">
        <f t="shared" si="4"/>
        <v>BI$12</v>
      </c>
      <c r="BJ29" s="129" t="str">
        <f t="shared" si="4"/>
        <v>BJ$12</v>
      </c>
      <c r="BK29" s="129" t="str">
        <f t="shared" si="4"/>
        <v>BK$12</v>
      </c>
      <c r="BL29" s="129" t="str">
        <f t="shared" si="4"/>
        <v>BL$12</v>
      </c>
      <c r="BM29" s="129" t="str">
        <f t="shared" si="4"/>
        <v>BM$12</v>
      </c>
      <c r="BN29" s="129" t="str">
        <f t="shared" si="4"/>
        <v>BN$12</v>
      </c>
      <c r="BO29" s="129" t="str">
        <f t="shared" si="4"/>
        <v>BO$12</v>
      </c>
      <c r="BP29" s="129" t="str">
        <f t="shared" si="4"/>
        <v>BP$12</v>
      </c>
      <c r="BQ29" s="129" t="str">
        <f t="shared" si="4"/>
        <v>BQ$12</v>
      </c>
      <c r="BR29" s="129" t="str">
        <f t="shared" si="4"/>
        <v>BR$12</v>
      </c>
      <c r="BS29" s="129" t="str">
        <f t="shared" si="4"/>
        <v>BS$12</v>
      </c>
      <c r="BT29" s="129" t="str">
        <f t="shared" si="4"/>
        <v>BT$12</v>
      </c>
      <c r="BU29" s="129" t="str">
        <f t="shared" si="4"/>
        <v>BU$12</v>
      </c>
      <c r="BV29" s="129" t="str">
        <f t="shared" si="4"/>
        <v>BV$12</v>
      </c>
      <c r="BW29" s="129" t="str">
        <f t="shared" si="4"/>
        <v>BW$12</v>
      </c>
      <c r="BX29" s="129" t="str">
        <f t="shared" si="4"/>
        <v>BX$12</v>
      </c>
      <c r="BY29" s="129" t="str">
        <f t="shared" si="4"/>
        <v>BY$12</v>
      </c>
      <c r="BZ29" s="129" t="str">
        <f t="shared" si="4"/>
        <v>BZ$12</v>
      </c>
      <c r="CA29" s="129" t="str">
        <f t="shared" si="4"/>
        <v>CA$12</v>
      </c>
      <c r="CB29" s="129" t="str">
        <f t="shared" si="4"/>
        <v>CB$12</v>
      </c>
      <c r="CC29" s="129" t="str">
        <f t="shared" si="4"/>
        <v>CC$12</v>
      </c>
      <c r="CD29" s="129" t="str">
        <f t="shared" si="4"/>
        <v>CD$12</v>
      </c>
      <c r="CE29" s="129" t="str">
        <f t="shared" si="4"/>
        <v>CE$12</v>
      </c>
      <c r="CF29" s="129" t="str">
        <f t="shared" si="4"/>
        <v>CF$12</v>
      </c>
      <c r="CG29" s="129" t="str">
        <f t="shared" ref="CG29:CN31" si="5">ADDRESS(ROW(CG12),COLUMN(CG12),2)</f>
        <v>CG$12</v>
      </c>
      <c r="CH29" s="129" t="str">
        <f t="shared" si="5"/>
        <v>CH$12</v>
      </c>
      <c r="CI29" s="129" t="str">
        <f t="shared" si="5"/>
        <v>CI$12</v>
      </c>
      <c r="CJ29" s="129" t="str">
        <f t="shared" si="5"/>
        <v>CJ$12</v>
      </c>
      <c r="CK29" s="129" t="str">
        <f t="shared" si="5"/>
        <v>CK$12</v>
      </c>
      <c r="CL29" s="129" t="str">
        <f t="shared" si="5"/>
        <v>CL$12</v>
      </c>
      <c r="CM29" s="129" t="str">
        <f t="shared" si="5"/>
        <v>CM$12</v>
      </c>
      <c r="CN29" s="129" t="str">
        <f t="shared" si="5"/>
        <v>CN$12</v>
      </c>
    </row>
    <row r="30" spans="1:92" x14ac:dyDescent="0.25">
      <c r="A30" s="111" t="s">
        <v>104</v>
      </c>
      <c r="B30" s="112" t="s">
        <v>116</v>
      </c>
      <c r="C30" s="127" t="s">
        <v>104</v>
      </c>
      <c r="D30" s="111"/>
      <c r="E30" s="113"/>
      <c r="F30" s="113"/>
      <c r="G30" s="113"/>
      <c r="H30" s="113"/>
      <c r="I30" s="114"/>
      <c r="J30" s="115"/>
      <c r="K30" s="115"/>
      <c r="L30" s="115"/>
      <c r="M30" s="115"/>
      <c r="N30" s="115"/>
      <c r="O30" s="115"/>
      <c r="P30" s="115"/>
      <c r="Q30" s="115"/>
      <c r="T30" s="128">
        <f t="shared" ca="1" si="3"/>
        <v>0</v>
      </c>
      <c r="U30" s="129" t="str">
        <f t="shared" si="4"/>
        <v>U$13</v>
      </c>
      <c r="V30" s="129" t="str">
        <f t="shared" si="4"/>
        <v>V$13</v>
      </c>
      <c r="W30" s="129" t="str">
        <f t="shared" si="4"/>
        <v>W$13</v>
      </c>
      <c r="X30" s="129" t="str">
        <f t="shared" si="4"/>
        <v>X$13</v>
      </c>
      <c r="Y30" s="129" t="str">
        <f t="shared" si="4"/>
        <v>Y$13</v>
      </c>
      <c r="Z30" s="129" t="str">
        <f t="shared" si="4"/>
        <v>Z$13</v>
      </c>
      <c r="AA30" s="129" t="str">
        <f t="shared" si="4"/>
        <v>AA$13</v>
      </c>
      <c r="AB30" s="129" t="str">
        <f t="shared" si="4"/>
        <v>AB$13</v>
      </c>
      <c r="AC30" s="129" t="str">
        <f t="shared" si="4"/>
        <v>AC$13</v>
      </c>
      <c r="AD30" s="129" t="str">
        <f t="shared" si="4"/>
        <v>AD$13</v>
      </c>
      <c r="AE30" s="129" t="str">
        <f t="shared" si="4"/>
        <v>AE$13</v>
      </c>
      <c r="AF30" s="129" t="str">
        <f t="shared" si="4"/>
        <v>AF$13</v>
      </c>
      <c r="AG30" s="129" t="str">
        <f t="shared" si="4"/>
        <v>AG$13</v>
      </c>
      <c r="AH30" s="129" t="str">
        <f t="shared" si="4"/>
        <v>AH$13</v>
      </c>
      <c r="AI30" s="129" t="str">
        <f t="shared" si="4"/>
        <v>AI$13</v>
      </c>
      <c r="AJ30" s="129" t="str">
        <f t="shared" si="4"/>
        <v>AJ$13</v>
      </c>
      <c r="AK30" s="129" t="str">
        <f t="shared" si="4"/>
        <v>AK$13</v>
      </c>
      <c r="AL30" s="129" t="str">
        <f t="shared" si="4"/>
        <v>AL$13</v>
      </c>
      <c r="AM30" s="129" t="str">
        <f t="shared" si="4"/>
        <v>AM$13</v>
      </c>
      <c r="AN30" s="129" t="str">
        <f t="shared" si="4"/>
        <v>AN$13</v>
      </c>
      <c r="AO30" s="129" t="str">
        <f t="shared" si="4"/>
        <v>AO$13</v>
      </c>
      <c r="AP30" s="129" t="str">
        <f t="shared" si="4"/>
        <v>AP$13</v>
      </c>
      <c r="AQ30" s="129" t="str">
        <f t="shared" si="4"/>
        <v>AQ$13</v>
      </c>
      <c r="AR30" s="129" t="str">
        <f t="shared" si="4"/>
        <v>AR$13</v>
      </c>
      <c r="AS30" s="129" t="str">
        <f t="shared" si="4"/>
        <v>AS$13</v>
      </c>
      <c r="AT30" s="129" t="str">
        <f t="shared" si="4"/>
        <v>AT$13</v>
      </c>
      <c r="AU30" s="129" t="str">
        <f t="shared" si="4"/>
        <v>AU$13</v>
      </c>
      <c r="AV30" s="129" t="str">
        <f t="shared" si="4"/>
        <v>AV$13</v>
      </c>
      <c r="AW30" s="129" t="str">
        <f t="shared" si="4"/>
        <v>AW$13</v>
      </c>
      <c r="AX30" s="129" t="str">
        <f t="shared" si="4"/>
        <v>AX$13</v>
      </c>
      <c r="AY30" s="129" t="str">
        <f t="shared" si="4"/>
        <v>AY$13</v>
      </c>
      <c r="AZ30" s="129" t="str">
        <f t="shared" si="4"/>
        <v>AZ$13</v>
      </c>
      <c r="BA30" s="129" t="str">
        <f t="shared" si="4"/>
        <v>BA$13</v>
      </c>
      <c r="BB30" s="129" t="str">
        <f t="shared" si="4"/>
        <v>BB$13</v>
      </c>
      <c r="BC30" s="129" t="str">
        <f t="shared" si="4"/>
        <v>BC$13</v>
      </c>
      <c r="BD30" s="129" t="str">
        <f t="shared" si="4"/>
        <v>BD$13</v>
      </c>
      <c r="BE30" s="129" t="str">
        <f t="shared" si="4"/>
        <v>BE$13</v>
      </c>
      <c r="BF30" s="129" t="str">
        <f t="shared" si="4"/>
        <v>BF$13</v>
      </c>
      <c r="BG30" s="129" t="str">
        <f t="shared" si="4"/>
        <v>BG$13</v>
      </c>
      <c r="BH30" s="129" t="str">
        <f t="shared" si="4"/>
        <v>BH$13</v>
      </c>
      <c r="BI30" s="129" t="str">
        <f t="shared" si="4"/>
        <v>BI$13</v>
      </c>
      <c r="BJ30" s="129" t="str">
        <f t="shared" si="4"/>
        <v>BJ$13</v>
      </c>
      <c r="BK30" s="129" t="str">
        <f t="shared" si="4"/>
        <v>BK$13</v>
      </c>
      <c r="BL30" s="129" t="str">
        <f t="shared" si="4"/>
        <v>BL$13</v>
      </c>
      <c r="BM30" s="129" t="str">
        <f t="shared" si="4"/>
        <v>BM$13</v>
      </c>
      <c r="BN30" s="129" t="str">
        <f t="shared" si="4"/>
        <v>BN$13</v>
      </c>
      <c r="BO30" s="129" t="str">
        <f t="shared" si="4"/>
        <v>BO$13</v>
      </c>
      <c r="BP30" s="129" t="str">
        <f t="shared" si="4"/>
        <v>BP$13</v>
      </c>
      <c r="BQ30" s="129" t="str">
        <f t="shared" si="4"/>
        <v>BQ$13</v>
      </c>
      <c r="BR30" s="129" t="str">
        <f t="shared" si="4"/>
        <v>BR$13</v>
      </c>
      <c r="BS30" s="129" t="str">
        <f t="shared" si="4"/>
        <v>BS$13</v>
      </c>
      <c r="BT30" s="129" t="str">
        <f t="shared" si="4"/>
        <v>BT$13</v>
      </c>
      <c r="BU30" s="129" t="str">
        <f t="shared" si="4"/>
        <v>BU$13</v>
      </c>
      <c r="BV30" s="129" t="str">
        <f t="shared" si="4"/>
        <v>BV$13</v>
      </c>
      <c r="BW30" s="129" t="str">
        <f t="shared" si="4"/>
        <v>BW$13</v>
      </c>
      <c r="BX30" s="129" t="str">
        <f t="shared" si="4"/>
        <v>BX$13</v>
      </c>
      <c r="BY30" s="129" t="str">
        <f t="shared" si="4"/>
        <v>BY$13</v>
      </c>
      <c r="BZ30" s="129" t="str">
        <f t="shared" si="4"/>
        <v>BZ$13</v>
      </c>
      <c r="CA30" s="129" t="str">
        <f t="shared" si="4"/>
        <v>CA$13</v>
      </c>
      <c r="CB30" s="129" t="str">
        <f t="shared" si="4"/>
        <v>CB$13</v>
      </c>
      <c r="CC30" s="129" t="str">
        <f t="shared" si="4"/>
        <v>CC$13</v>
      </c>
      <c r="CD30" s="129" t="str">
        <f t="shared" si="4"/>
        <v>CD$13</v>
      </c>
      <c r="CE30" s="129" t="str">
        <f t="shared" si="4"/>
        <v>CE$13</v>
      </c>
      <c r="CF30" s="129" t="str">
        <f t="shared" si="4"/>
        <v>CF$13</v>
      </c>
      <c r="CG30" s="129" t="str">
        <f t="shared" si="5"/>
        <v>CG$13</v>
      </c>
      <c r="CH30" s="129" t="str">
        <f t="shared" si="5"/>
        <v>CH$13</v>
      </c>
      <c r="CI30" s="129" t="str">
        <f t="shared" si="5"/>
        <v>CI$13</v>
      </c>
      <c r="CJ30" s="129" t="str">
        <f t="shared" si="5"/>
        <v>CJ$13</v>
      </c>
      <c r="CK30" s="129" t="str">
        <f t="shared" si="5"/>
        <v>CK$13</v>
      </c>
      <c r="CL30" s="129" t="str">
        <f t="shared" si="5"/>
        <v>CL$13</v>
      </c>
      <c r="CM30" s="129" t="str">
        <f t="shared" si="5"/>
        <v>CM$13</v>
      </c>
      <c r="CN30" s="129" t="str">
        <f t="shared" si="5"/>
        <v>CN$13</v>
      </c>
    </row>
    <row r="31" spans="1:92" x14ac:dyDescent="0.25">
      <c r="A31" s="111" t="s">
        <v>105</v>
      </c>
      <c r="B31" s="112" t="s">
        <v>115</v>
      </c>
      <c r="C31" s="127" t="s">
        <v>105</v>
      </c>
      <c r="D31" s="111"/>
      <c r="E31" s="113"/>
      <c r="F31" s="113"/>
      <c r="G31" s="113"/>
      <c r="H31" s="113"/>
      <c r="I31" s="114"/>
      <c r="J31" s="115"/>
      <c r="K31" s="115"/>
      <c r="L31" s="115"/>
      <c r="M31" s="115"/>
      <c r="N31" s="115"/>
      <c r="O31" s="115"/>
      <c r="P31" s="115"/>
      <c r="Q31" s="115"/>
      <c r="T31" s="128">
        <f t="shared" ca="1" si="3"/>
        <v>0</v>
      </c>
      <c r="U31" s="129" t="str">
        <f t="shared" si="4"/>
        <v>U$14</v>
      </c>
      <c r="V31" s="129" t="str">
        <f t="shared" si="4"/>
        <v>V$14</v>
      </c>
      <c r="W31" s="129" t="str">
        <f t="shared" si="4"/>
        <v>W$14</v>
      </c>
      <c r="X31" s="129" t="str">
        <f t="shared" si="4"/>
        <v>X$14</v>
      </c>
      <c r="Y31" s="129" t="str">
        <f t="shared" si="4"/>
        <v>Y$14</v>
      </c>
      <c r="Z31" s="129" t="str">
        <f t="shared" si="4"/>
        <v>Z$14</v>
      </c>
      <c r="AA31" s="129" t="str">
        <f t="shared" si="4"/>
        <v>AA$14</v>
      </c>
      <c r="AB31" s="129" t="str">
        <f t="shared" si="4"/>
        <v>AB$14</v>
      </c>
      <c r="AC31" s="129" t="str">
        <f t="shared" si="4"/>
        <v>AC$14</v>
      </c>
      <c r="AD31" s="129" t="str">
        <f t="shared" si="4"/>
        <v>AD$14</v>
      </c>
      <c r="AE31" s="129" t="str">
        <f t="shared" si="4"/>
        <v>AE$14</v>
      </c>
      <c r="AF31" s="129" t="str">
        <f t="shared" si="4"/>
        <v>AF$14</v>
      </c>
      <c r="AG31" s="129" t="str">
        <f t="shared" si="4"/>
        <v>AG$14</v>
      </c>
      <c r="AH31" s="129" t="str">
        <f t="shared" si="4"/>
        <v>AH$14</v>
      </c>
      <c r="AI31" s="129" t="str">
        <f t="shared" si="4"/>
        <v>AI$14</v>
      </c>
      <c r="AJ31" s="129" t="str">
        <f t="shared" si="4"/>
        <v>AJ$14</v>
      </c>
      <c r="AK31" s="129" t="str">
        <f t="shared" si="4"/>
        <v>AK$14</v>
      </c>
      <c r="AL31" s="129" t="str">
        <f t="shared" si="4"/>
        <v>AL$14</v>
      </c>
      <c r="AM31" s="129" t="str">
        <f t="shared" si="4"/>
        <v>AM$14</v>
      </c>
      <c r="AN31" s="129" t="str">
        <f t="shared" si="4"/>
        <v>AN$14</v>
      </c>
      <c r="AO31" s="129" t="str">
        <f t="shared" si="4"/>
        <v>AO$14</v>
      </c>
      <c r="AP31" s="129" t="str">
        <f t="shared" si="4"/>
        <v>AP$14</v>
      </c>
      <c r="AQ31" s="129" t="str">
        <f t="shared" si="4"/>
        <v>AQ$14</v>
      </c>
      <c r="AR31" s="129" t="str">
        <f t="shared" si="4"/>
        <v>AR$14</v>
      </c>
      <c r="AS31" s="129" t="str">
        <f t="shared" si="4"/>
        <v>AS$14</v>
      </c>
      <c r="AT31" s="129" t="str">
        <f t="shared" si="4"/>
        <v>AT$14</v>
      </c>
      <c r="AU31" s="129" t="str">
        <f t="shared" si="4"/>
        <v>AU$14</v>
      </c>
      <c r="AV31" s="129" t="str">
        <f t="shared" si="4"/>
        <v>AV$14</v>
      </c>
      <c r="AW31" s="129" t="str">
        <f t="shared" si="4"/>
        <v>AW$14</v>
      </c>
      <c r="AX31" s="129" t="str">
        <f t="shared" si="4"/>
        <v>AX$14</v>
      </c>
      <c r="AY31" s="129" t="str">
        <f t="shared" si="4"/>
        <v>AY$14</v>
      </c>
      <c r="AZ31" s="129" t="str">
        <f t="shared" si="4"/>
        <v>AZ$14</v>
      </c>
      <c r="BA31" s="129" t="str">
        <f t="shared" si="4"/>
        <v>BA$14</v>
      </c>
      <c r="BB31" s="129" t="str">
        <f t="shared" si="4"/>
        <v>BB$14</v>
      </c>
      <c r="BC31" s="129" t="str">
        <f t="shared" si="4"/>
        <v>BC$14</v>
      </c>
      <c r="BD31" s="129" t="str">
        <f t="shared" si="4"/>
        <v>BD$14</v>
      </c>
      <c r="BE31" s="129" t="str">
        <f t="shared" si="4"/>
        <v>BE$14</v>
      </c>
      <c r="BF31" s="129" t="str">
        <f t="shared" si="4"/>
        <v>BF$14</v>
      </c>
      <c r="BG31" s="129" t="str">
        <f t="shared" si="4"/>
        <v>BG$14</v>
      </c>
      <c r="BH31" s="129" t="str">
        <f t="shared" si="4"/>
        <v>BH$14</v>
      </c>
      <c r="BI31" s="129" t="str">
        <f t="shared" si="4"/>
        <v>BI$14</v>
      </c>
      <c r="BJ31" s="129" t="str">
        <f t="shared" si="4"/>
        <v>BJ$14</v>
      </c>
      <c r="BK31" s="129" t="str">
        <f t="shared" si="4"/>
        <v>BK$14</v>
      </c>
      <c r="BL31" s="129" t="str">
        <f t="shared" si="4"/>
        <v>BL$14</v>
      </c>
      <c r="BM31" s="129" t="str">
        <f t="shared" si="4"/>
        <v>BM$14</v>
      </c>
      <c r="BN31" s="129" t="str">
        <f t="shared" si="4"/>
        <v>BN$14</v>
      </c>
      <c r="BO31" s="129" t="str">
        <f t="shared" si="4"/>
        <v>BO$14</v>
      </c>
      <c r="BP31" s="129" t="str">
        <f t="shared" si="4"/>
        <v>BP$14</v>
      </c>
      <c r="BQ31" s="129" t="str">
        <f t="shared" si="4"/>
        <v>BQ$14</v>
      </c>
      <c r="BR31" s="129" t="str">
        <f t="shared" si="4"/>
        <v>BR$14</v>
      </c>
      <c r="BS31" s="129" t="str">
        <f t="shared" si="4"/>
        <v>BS$14</v>
      </c>
      <c r="BT31" s="129" t="str">
        <f t="shared" si="4"/>
        <v>BT$14</v>
      </c>
      <c r="BU31" s="129" t="str">
        <f t="shared" si="4"/>
        <v>BU$14</v>
      </c>
      <c r="BV31" s="129" t="str">
        <f t="shared" si="4"/>
        <v>BV$14</v>
      </c>
      <c r="BW31" s="129" t="str">
        <f t="shared" si="4"/>
        <v>BW$14</v>
      </c>
      <c r="BX31" s="129" t="str">
        <f t="shared" si="4"/>
        <v>BX$14</v>
      </c>
      <c r="BY31" s="129" t="str">
        <f t="shared" si="4"/>
        <v>BY$14</v>
      </c>
      <c r="BZ31" s="129" t="str">
        <f t="shared" si="4"/>
        <v>BZ$14</v>
      </c>
      <c r="CA31" s="129" t="str">
        <f t="shared" si="4"/>
        <v>CA$14</v>
      </c>
      <c r="CB31" s="129" t="str">
        <f t="shared" si="4"/>
        <v>CB$14</v>
      </c>
      <c r="CC31" s="129" t="str">
        <f t="shared" si="4"/>
        <v>CC$14</v>
      </c>
      <c r="CD31" s="129" t="str">
        <f t="shared" si="4"/>
        <v>CD$14</v>
      </c>
      <c r="CE31" s="129" t="str">
        <f t="shared" si="4"/>
        <v>CE$14</v>
      </c>
      <c r="CF31" s="129" t="str">
        <f t="shared" si="4"/>
        <v>CF$14</v>
      </c>
      <c r="CG31" s="129" t="str">
        <f t="shared" si="5"/>
        <v>CG$14</v>
      </c>
      <c r="CH31" s="129" t="str">
        <f t="shared" si="5"/>
        <v>CH$14</v>
      </c>
      <c r="CI31" s="129" t="str">
        <f t="shared" si="5"/>
        <v>CI$14</v>
      </c>
      <c r="CJ31" s="129" t="str">
        <f t="shared" si="5"/>
        <v>CJ$14</v>
      </c>
      <c r="CK31" s="129" t="str">
        <f t="shared" si="5"/>
        <v>CK$14</v>
      </c>
      <c r="CL31" s="129" t="str">
        <f t="shared" si="5"/>
        <v>CL$14</v>
      </c>
      <c r="CM31" s="129" t="str">
        <f t="shared" si="5"/>
        <v>CM$14</v>
      </c>
      <c r="CN31" s="129" t="str">
        <f t="shared" si="5"/>
        <v>CN$14</v>
      </c>
    </row>
    <row r="32" spans="1:92" x14ac:dyDescent="0.25">
      <c r="A32" s="111" t="s">
        <v>117</v>
      </c>
      <c r="B32" s="112" t="s">
        <v>118</v>
      </c>
      <c r="C32" s="127"/>
      <c r="D32" s="111"/>
      <c r="E32" s="113"/>
      <c r="F32" s="113"/>
      <c r="G32" s="113"/>
      <c r="H32" s="113"/>
      <c r="I32" s="114"/>
      <c r="J32" s="115"/>
      <c r="K32" s="115"/>
      <c r="L32" s="115"/>
      <c r="M32" s="115"/>
      <c r="N32" s="115"/>
      <c r="O32" s="115"/>
      <c r="P32" s="115"/>
      <c r="Q32" s="115"/>
      <c r="T32" s="130">
        <f t="shared" ca="1" si="3"/>
        <v>0</v>
      </c>
      <c r="U32" s="131" t="str">
        <f t="shared" ref="U32:CF32" si="6">+ADDRESS(ROW(U20),COLUMN(U20))&amp;":"&amp;ADDRESS(ROW(U23),COLUMN(U23))</f>
        <v>$U$20:$U$23</v>
      </c>
      <c r="V32" s="131" t="str">
        <f t="shared" si="6"/>
        <v>$V$20:$V$23</v>
      </c>
      <c r="W32" s="131" t="str">
        <f t="shared" si="6"/>
        <v>$W$20:$W$23</v>
      </c>
      <c r="X32" s="131" t="str">
        <f t="shared" si="6"/>
        <v>$X$20:$X$23</v>
      </c>
      <c r="Y32" s="131" t="str">
        <f t="shared" si="6"/>
        <v>$Y$20:$Y$23</v>
      </c>
      <c r="Z32" s="131" t="str">
        <f t="shared" si="6"/>
        <v>$Z$20:$Z$23</v>
      </c>
      <c r="AA32" s="131" t="str">
        <f t="shared" si="6"/>
        <v>$AA$20:$AA$23</v>
      </c>
      <c r="AB32" s="131" t="str">
        <f t="shared" si="6"/>
        <v>$AB$20:$AB$23</v>
      </c>
      <c r="AC32" s="131" t="str">
        <f t="shared" si="6"/>
        <v>$AC$20:$AC$23</v>
      </c>
      <c r="AD32" s="131" t="str">
        <f t="shared" si="6"/>
        <v>$AD$20:$AD$23</v>
      </c>
      <c r="AE32" s="131" t="str">
        <f t="shared" si="6"/>
        <v>$AE$20:$AE$23</v>
      </c>
      <c r="AF32" s="131" t="str">
        <f t="shared" si="6"/>
        <v>$AF$20:$AF$23</v>
      </c>
      <c r="AG32" s="131" t="str">
        <f t="shared" si="6"/>
        <v>$AG$20:$AG$23</v>
      </c>
      <c r="AH32" s="131" t="str">
        <f t="shared" si="6"/>
        <v>$AH$20:$AH$23</v>
      </c>
      <c r="AI32" s="131" t="str">
        <f t="shared" si="6"/>
        <v>$AI$20:$AI$23</v>
      </c>
      <c r="AJ32" s="131" t="str">
        <f t="shared" si="6"/>
        <v>$AJ$20:$AJ$23</v>
      </c>
      <c r="AK32" s="131" t="str">
        <f t="shared" si="6"/>
        <v>$AK$20:$AK$23</v>
      </c>
      <c r="AL32" s="131" t="str">
        <f t="shared" si="6"/>
        <v>$AL$20:$AL$23</v>
      </c>
      <c r="AM32" s="131" t="str">
        <f t="shared" si="6"/>
        <v>$AM$20:$AM$23</v>
      </c>
      <c r="AN32" s="131" t="str">
        <f t="shared" si="6"/>
        <v>$AN$20:$AN$23</v>
      </c>
      <c r="AO32" s="131" t="str">
        <f t="shared" si="6"/>
        <v>$AO$20:$AO$23</v>
      </c>
      <c r="AP32" s="131" t="str">
        <f t="shared" si="6"/>
        <v>$AP$20:$AP$23</v>
      </c>
      <c r="AQ32" s="131" t="str">
        <f t="shared" si="6"/>
        <v>$AQ$20:$AQ$23</v>
      </c>
      <c r="AR32" s="131" t="str">
        <f t="shared" si="6"/>
        <v>$AR$20:$AR$23</v>
      </c>
      <c r="AS32" s="131" t="str">
        <f t="shared" si="6"/>
        <v>$AS$20:$AS$23</v>
      </c>
      <c r="AT32" s="131" t="str">
        <f t="shared" si="6"/>
        <v>$AT$20:$AT$23</v>
      </c>
      <c r="AU32" s="131" t="str">
        <f t="shared" si="6"/>
        <v>$AU$20:$AU$23</v>
      </c>
      <c r="AV32" s="131" t="str">
        <f t="shared" si="6"/>
        <v>$AV$20:$AV$23</v>
      </c>
      <c r="AW32" s="131" t="str">
        <f t="shared" si="6"/>
        <v>$AW$20:$AW$23</v>
      </c>
      <c r="AX32" s="131" t="str">
        <f t="shared" si="6"/>
        <v>$AX$20:$AX$23</v>
      </c>
      <c r="AY32" s="131" t="str">
        <f t="shared" si="6"/>
        <v>$AY$20:$AY$23</v>
      </c>
      <c r="AZ32" s="131" t="str">
        <f t="shared" si="6"/>
        <v>$AZ$20:$AZ$23</v>
      </c>
      <c r="BA32" s="131" t="str">
        <f t="shared" si="6"/>
        <v>$BA$20:$BA$23</v>
      </c>
      <c r="BB32" s="131" t="str">
        <f t="shared" si="6"/>
        <v>$BB$20:$BB$23</v>
      </c>
      <c r="BC32" s="131" t="str">
        <f t="shared" si="6"/>
        <v>$BC$20:$BC$23</v>
      </c>
      <c r="BD32" s="131" t="str">
        <f t="shared" si="6"/>
        <v>$BD$20:$BD$23</v>
      </c>
      <c r="BE32" s="131" t="str">
        <f t="shared" si="6"/>
        <v>$BE$20:$BE$23</v>
      </c>
      <c r="BF32" s="131" t="str">
        <f t="shared" si="6"/>
        <v>$BF$20:$BF$23</v>
      </c>
      <c r="BG32" s="131" t="str">
        <f t="shared" si="6"/>
        <v>$BG$20:$BG$23</v>
      </c>
      <c r="BH32" s="131" t="str">
        <f t="shared" si="6"/>
        <v>$BH$20:$BH$23</v>
      </c>
      <c r="BI32" s="131" t="str">
        <f t="shared" si="6"/>
        <v>$BI$20:$BI$23</v>
      </c>
      <c r="BJ32" s="131" t="str">
        <f t="shared" si="6"/>
        <v>$BJ$20:$BJ$23</v>
      </c>
      <c r="BK32" s="131" t="str">
        <f t="shared" si="6"/>
        <v>$BK$20:$BK$23</v>
      </c>
      <c r="BL32" s="131" t="str">
        <f t="shared" si="6"/>
        <v>$BL$20:$BL$23</v>
      </c>
      <c r="BM32" s="131" t="str">
        <f t="shared" si="6"/>
        <v>$BM$20:$BM$23</v>
      </c>
      <c r="BN32" s="131" t="str">
        <f t="shared" si="6"/>
        <v>$BN$20:$BN$23</v>
      </c>
      <c r="BO32" s="131" t="str">
        <f t="shared" si="6"/>
        <v>$BO$20:$BO$23</v>
      </c>
      <c r="BP32" s="131" t="str">
        <f t="shared" si="6"/>
        <v>$BP$20:$BP$23</v>
      </c>
      <c r="BQ32" s="131" t="str">
        <f t="shared" si="6"/>
        <v>$BQ$20:$BQ$23</v>
      </c>
      <c r="BR32" s="131" t="str">
        <f t="shared" si="6"/>
        <v>$BR$20:$BR$23</v>
      </c>
      <c r="BS32" s="131" t="str">
        <f t="shared" si="6"/>
        <v>$BS$20:$BS$23</v>
      </c>
      <c r="BT32" s="131" t="str">
        <f t="shared" si="6"/>
        <v>$BT$20:$BT$23</v>
      </c>
      <c r="BU32" s="131" t="str">
        <f t="shared" si="6"/>
        <v>$BU$20:$BU$23</v>
      </c>
      <c r="BV32" s="131" t="str">
        <f t="shared" si="6"/>
        <v>$BV$20:$BV$23</v>
      </c>
      <c r="BW32" s="131" t="str">
        <f t="shared" si="6"/>
        <v>$BW$20:$BW$23</v>
      </c>
      <c r="BX32" s="131" t="str">
        <f t="shared" si="6"/>
        <v>$BX$20:$BX$23</v>
      </c>
      <c r="BY32" s="131" t="str">
        <f t="shared" si="6"/>
        <v>$BY$20:$BY$23</v>
      </c>
      <c r="BZ32" s="131" t="str">
        <f t="shared" si="6"/>
        <v>$BZ$20:$BZ$23</v>
      </c>
      <c r="CA32" s="131" t="str">
        <f t="shared" si="6"/>
        <v>$CA$20:$CA$23</v>
      </c>
      <c r="CB32" s="131" t="str">
        <f t="shared" si="6"/>
        <v>$CB$20:$CB$23</v>
      </c>
      <c r="CC32" s="131" t="str">
        <f t="shared" si="6"/>
        <v>$CC$20:$CC$23</v>
      </c>
      <c r="CD32" s="131" t="str">
        <f t="shared" si="6"/>
        <v>$CD$20:$CD$23</v>
      </c>
      <c r="CE32" s="131" t="str">
        <f t="shared" si="6"/>
        <v>$CE$20:$CE$23</v>
      </c>
      <c r="CF32" s="131" t="str">
        <f t="shared" si="6"/>
        <v>$CF$20:$CF$23</v>
      </c>
      <c r="CG32" s="131" t="str">
        <f t="shared" ref="CG32:CN32" si="7">+ADDRESS(ROW(CG20),COLUMN(CG20))&amp;":"&amp;ADDRESS(ROW(CG23),COLUMN(CG23))</f>
        <v>$CG$20:$CG$23</v>
      </c>
      <c r="CH32" s="131" t="str">
        <f t="shared" si="7"/>
        <v>$CH$20:$CH$23</v>
      </c>
      <c r="CI32" s="131" t="str">
        <f t="shared" si="7"/>
        <v>$CI$20:$CI$23</v>
      </c>
      <c r="CJ32" s="131" t="str">
        <f t="shared" si="7"/>
        <v>$CJ$20:$CJ$23</v>
      </c>
      <c r="CK32" s="131" t="str">
        <f t="shared" si="7"/>
        <v>$CK$20:$CK$23</v>
      </c>
      <c r="CL32" s="131" t="str">
        <f t="shared" si="7"/>
        <v>$CL$20:$CL$23</v>
      </c>
      <c r="CM32" s="131" t="str">
        <f t="shared" si="7"/>
        <v>$CM$20:$CM$23</v>
      </c>
      <c r="CN32" s="131" t="str">
        <f t="shared" si="7"/>
        <v>$CN$20:$CN$23</v>
      </c>
    </row>
    <row r="33" spans="1:93" x14ac:dyDescent="0.25">
      <c r="A33" s="111" t="s">
        <v>119</v>
      </c>
      <c r="B33" s="112" t="s">
        <v>120</v>
      </c>
      <c r="C33" s="127" t="str">
        <f>+C$34</f>
        <v>R2</v>
      </c>
      <c r="D33" s="111"/>
      <c r="E33" s="113"/>
      <c r="F33" s="113"/>
      <c r="G33" s="113"/>
      <c r="H33" s="113"/>
      <c r="I33" s="114"/>
      <c r="J33" s="115"/>
      <c r="K33" s="115"/>
      <c r="L33" s="115"/>
      <c r="M33" s="115"/>
      <c r="N33" s="115"/>
      <c r="O33" s="115"/>
      <c r="P33" s="115"/>
      <c r="Q33" s="115"/>
      <c r="T33" s="128">
        <f t="shared" ca="1" si="3"/>
        <v>0</v>
      </c>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c r="BX33" s="129"/>
      <c r="BY33" s="129"/>
      <c r="BZ33" s="129"/>
      <c r="CA33" s="129"/>
      <c r="CB33" s="129"/>
      <c r="CC33" s="129"/>
      <c r="CD33" s="129"/>
      <c r="CE33" s="129"/>
      <c r="CF33" s="129"/>
      <c r="CG33" s="129"/>
      <c r="CH33" s="129"/>
      <c r="CI33" s="129"/>
      <c r="CJ33" s="129"/>
      <c r="CK33" s="129"/>
      <c r="CL33" s="129"/>
      <c r="CM33" s="129"/>
      <c r="CN33" s="129"/>
    </row>
    <row r="34" spans="1:93" x14ac:dyDescent="0.25">
      <c r="A34" s="111" t="s">
        <v>106</v>
      </c>
      <c r="B34" s="112" t="s">
        <v>121</v>
      </c>
      <c r="C34" s="127" t="s">
        <v>106</v>
      </c>
      <c r="D34" s="111"/>
      <c r="E34" s="113"/>
      <c r="F34" s="113"/>
      <c r="G34" s="113"/>
      <c r="H34" s="113"/>
      <c r="I34" s="114"/>
      <c r="J34" s="115"/>
      <c r="K34" s="115"/>
      <c r="L34" s="115"/>
      <c r="M34" s="115"/>
      <c r="N34" s="115"/>
      <c r="O34" s="115"/>
      <c r="P34" s="115"/>
      <c r="Q34" s="115"/>
      <c r="T34" s="128">
        <f t="shared" ca="1" si="3"/>
        <v>0</v>
      </c>
      <c r="U34" s="129" t="str">
        <f t="shared" ref="U34:CF35" si="8">ADDRESS(ROW(U16),COLUMN(U16),2)</f>
        <v>U$16</v>
      </c>
      <c r="V34" s="129" t="str">
        <f t="shared" si="8"/>
        <v>V$16</v>
      </c>
      <c r="W34" s="129" t="str">
        <f t="shared" si="8"/>
        <v>W$16</v>
      </c>
      <c r="X34" s="129" t="str">
        <f t="shared" si="8"/>
        <v>X$16</v>
      </c>
      <c r="Y34" s="129" t="str">
        <f t="shared" si="8"/>
        <v>Y$16</v>
      </c>
      <c r="Z34" s="129" t="str">
        <f t="shared" si="8"/>
        <v>Z$16</v>
      </c>
      <c r="AA34" s="129" t="str">
        <f t="shared" si="8"/>
        <v>AA$16</v>
      </c>
      <c r="AB34" s="129" t="str">
        <f t="shared" si="8"/>
        <v>AB$16</v>
      </c>
      <c r="AC34" s="129" t="str">
        <f t="shared" si="8"/>
        <v>AC$16</v>
      </c>
      <c r="AD34" s="129" t="str">
        <f t="shared" si="8"/>
        <v>AD$16</v>
      </c>
      <c r="AE34" s="129" t="str">
        <f t="shared" si="8"/>
        <v>AE$16</v>
      </c>
      <c r="AF34" s="129" t="str">
        <f t="shared" si="8"/>
        <v>AF$16</v>
      </c>
      <c r="AG34" s="129" t="str">
        <f t="shared" si="8"/>
        <v>AG$16</v>
      </c>
      <c r="AH34" s="129" t="str">
        <f t="shared" si="8"/>
        <v>AH$16</v>
      </c>
      <c r="AI34" s="129" t="str">
        <f t="shared" si="8"/>
        <v>AI$16</v>
      </c>
      <c r="AJ34" s="129" t="str">
        <f t="shared" si="8"/>
        <v>AJ$16</v>
      </c>
      <c r="AK34" s="129" t="str">
        <f t="shared" si="8"/>
        <v>AK$16</v>
      </c>
      <c r="AL34" s="129" t="str">
        <f t="shared" si="8"/>
        <v>AL$16</v>
      </c>
      <c r="AM34" s="129" t="str">
        <f t="shared" si="8"/>
        <v>AM$16</v>
      </c>
      <c r="AN34" s="129" t="str">
        <f t="shared" si="8"/>
        <v>AN$16</v>
      </c>
      <c r="AO34" s="129" t="str">
        <f t="shared" si="8"/>
        <v>AO$16</v>
      </c>
      <c r="AP34" s="129" t="str">
        <f t="shared" si="8"/>
        <v>AP$16</v>
      </c>
      <c r="AQ34" s="129" t="str">
        <f t="shared" si="8"/>
        <v>AQ$16</v>
      </c>
      <c r="AR34" s="129" t="str">
        <f t="shared" si="8"/>
        <v>AR$16</v>
      </c>
      <c r="AS34" s="129" t="str">
        <f t="shared" si="8"/>
        <v>AS$16</v>
      </c>
      <c r="AT34" s="129" t="str">
        <f t="shared" si="8"/>
        <v>AT$16</v>
      </c>
      <c r="AU34" s="129" t="str">
        <f t="shared" si="8"/>
        <v>AU$16</v>
      </c>
      <c r="AV34" s="129" t="str">
        <f t="shared" si="8"/>
        <v>AV$16</v>
      </c>
      <c r="AW34" s="129" t="str">
        <f t="shared" si="8"/>
        <v>AW$16</v>
      </c>
      <c r="AX34" s="129" t="str">
        <f t="shared" si="8"/>
        <v>AX$16</v>
      </c>
      <c r="AY34" s="129" t="str">
        <f t="shared" si="8"/>
        <v>AY$16</v>
      </c>
      <c r="AZ34" s="129" t="str">
        <f t="shared" si="8"/>
        <v>AZ$16</v>
      </c>
      <c r="BA34" s="129" t="str">
        <f t="shared" si="8"/>
        <v>BA$16</v>
      </c>
      <c r="BB34" s="129" t="str">
        <f t="shared" si="8"/>
        <v>BB$16</v>
      </c>
      <c r="BC34" s="129" t="str">
        <f t="shared" si="8"/>
        <v>BC$16</v>
      </c>
      <c r="BD34" s="129" t="str">
        <f t="shared" si="8"/>
        <v>BD$16</v>
      </c>
      <c r="BE34" s="129" t="str">
        <f t="shared" si="8"/>
        <v>BE$16</v>
      </c>
      <c r="BF34" s="129" t="str">
        <f t="shared" si="8"/>
        <v>BF$16</v>
      </c>
      <c r="BG34" s="129" t="str">
        <f t="shared" si="8"/>
        <v>BG$16</v>
      </c>
      <c r="BH34" s="129" t="str">
        <f t="shared" si="8"/>
        <v>BH$16</v>
      </c>
      <c r="BI34" s="129" t="str">
        <f t="shared" si="8"/>
        <v>BI$16</v>
      </c>
      <c r="BJ34" s="129" t="str">
        <f t="shared" si="8"/>
        <v>BJ$16</v>
      </c>
      <c r="BK34" s="129" t="str">
        <f t="shared" si="8"/>
        <v>BK$16</v>
      </c>
      <c r="BL34" s="129" t="str">
        <f t="shared" si="8"/>
        <v>BL$16</v>
      </c>
      <c r="BM34" s="129" t="str">
        <f t="shared" si="8"/>
        <v>BM$16</v>
      </c>
      <c r="BN34" s="129" t="str">
        <f t="shared" si="8"/>
        <v>BN$16</v>
      </c>
      <c r="BO34" s="129" t="str">
        <f t="shared" si="8"/>
        <v>BO$16</v>
      </c>
      <c r="BP34" s="129" t="str">
        <f t="shared" si="8"/>
        <v>BP$16</v>
      </c>
      <c r="BQ34" s="129" t="str">
        <f t="shared" si="8"/>
        <v>BQ$16</v>
      </c>
      <c r="BR34" s="129" t="str">
        <f t="shared" si="8"/>
        <v>BR$16</v>
      </c>
      <c r="BS34" s="129" t="str">
        <f t="shared" si="8"/>
        <v>BS$16</v>
      </c>
      <c r="BT34" s="129" t="str">
        <f t="shared" si="8"/>
        <v>BT$16</v>
      </c>
      <c r="BU34" s="129" t="str">
        <f t="shared" si="8"/>
        <v>BU$16</v>
      </c>
      <c r="BV34" s="129" t="str">
        <f t="shared" si="8"/>
        <v>BV$16</v>
      </c>
      <c r="BW34" s="129" t="str">
        <f t="shared" si="8"/>
        <v>BW$16</v>
      </c>
      <c r="BX34" s="129" t="str">
        <f t="shared" si="8"/>
        <v>BX$16</v>
      </c>
      <c r="BY34" s="129" t="str">
        <f t="shared" si="8"/>
        <v>BY$16</v>
      </c>
      <c r="BZ34" s="129" t="str">
        <f t="shared" si="8"/>
        <v>BZ$16</v>
      </c>
      <c r="CA34" s="129" t="str">
        <f t="shared" si="8"/>
        <v>CA$16</v>
      </c>
      <c r="CB34" s="129" t="str">
        <f t="shared" si="8"/>
        <v>CB$16</v>
      </c>
      <c r="CC34" s="129" t="str">
        <f t="shared" si="8"/>
        <v>CC$16</v>
      </c>
      <c r="CD34" s="129" t="str">
        <f t="shared" si="8"/>
        <v>CD$16</v>
      </c>
      <c r="CE34" s="129" t="str">
        <f t="shared" si="8"/>
        <v>CE$16</v>
      </c>
      <c r="CF34" s="129" t="str">
        <f t="shared" si="8"/>
        <v>CF$16</v>
      </c>
      <c r="CG34" s="129" t="str">
        <f t="shared" ref="CG34:CN35" si="9">ADDRESS(ROW(CG16),COLUMN(CG16),2)</f>
        <v>CG$16</v>
      </c>
      <c r="CH34" s="129" t="str">
        <f t="shared" si="9"/>
        <v>CH$16</v>
      </c>
      <c r="CI34" s="129" t="str">
        <f t="shared" si="9"/>
        <v>CI$16</v>
      </c>
      <c r="CJ34" s="129" t="str">
        <f t="shared" si="9"/>
        <v>CJ$16</v>
      </c>
      <c r="CK34" s="129" t="str">
        <f t="shared" si="9"/>
        <v>CK$16</v>
      </c>
      <c r="CL34" s="129" t="str">
        <f t="shared" si="9"/>
        <v>CL$16</v>
      </c>
      <c r="CM34" s="129" t="str">
        <f t="shared" si="9"/>
        <v>CM$16</v>
      </c>
      <c r="CN34" s="129" t="str">
        <f t="shared" si="9"/>
        <v>CN$16</v>
      </c>
    </row>
    <row r="35" spans="1:93" x14ac:dyDescent="0.25">
      <c r="A35" s="111" t="s">
        <v>107</v>
      </c>
      <c r="B35" s="112" t="s">
        <v>122</v>
      </c>
      <c r="C35" s="127" t="s">
        <v>107</v>
      </c>
      <c r="D35" s="111"/>
      <c r="E35" s="113"/>
      <c r="F35" s="113"/>
      <c r="G35" s="113"/>
      <c r="H35" s="113"/>
      <c r="I35" s="114"/>
      <c r="J35" s="115"/>
      <c r="K35" s="115"/>
      <c r="L35" s="115"/>
      <c r="M35" s="115"/>
      <c r="N35" s="115"/>
      <c r="O35" s="115"/>
      <c r="P35" s="115"/>
      <c r="Q35" s="115"/>
      <c r="T35" s="128">
        <f t="shared" ca="1" si="3"/>
        <v>0</v>
      </c>
      <c r="U35" s="129" t="str">
        <f t="shared" si="8"/>
        <v>U$17</v>
      </c>
      <c r="V35" s="129" t="str">
        <f t="shared" si="8"/>
        <v>V$17</v>
      </c>
      <c r="W35" s="129" t="str">
        <f t="shared" si="8"/>
        <v>W$17</v>
      </c>
      <c r="X35" s="129" t="str">
        <f t="shared" si="8"/>
        <v>X$17</v>
      </c>
      <c r="Y35" s="129" t="str">
        <f t="shared" si="8"/>
        <v>Y$17</v>
      </c>
      <c r="Z35" s="129" t="str">
        <f t="shared" si="8"/>
        <v>Z$17</v>
      </c>
      <c r="AA35" s="129" t="str">
        <f t="shared" si="8"/>
        <v>AA$17</v>
      </c>
      <c r="AB35" s="129" t="str">
        <f t="shared" si="8"/>
        <v>AB$17</v>
      </c>
      <c r="AC35" s="129" t="str">
        <f t="shared" si="8"/>
        <v>AC$17</v>
      </c>
      <c r="AD35" s="129" t="str">
        <f t="shared" si="8"/>
        <v>AD$17</v>
      </c>
      <c r="AE35" s="129" t="str">
        <f t="shared" si="8"/>
        <v>AE$17</v>
      </c>
      <c r="AF35" s="129" t="str">
        <f t="shared" si="8"/>
        <v>AF$17</v>
      </c>
      <c r="AG35" s="129" t="str">
        <f t="shared" si="8"/>
        <v>AG$17</v>
      </c>
      <c r="AH35" s="129" t="str">
        <f t="shared" si="8"/>
        <v>AH$17</v>
      </c>
      <c r="AI35" s="129" t="str">
        <f t="shared" si="8"/>
        <v>AI$17</v>
      </c>
      <c r="AJ35" s="129" t="str">
        <f t="shared" si="8"/>
        <v>AJ$17</v>
      </c>
      <c r="AK35" s="129" t="str">
        <f t="shared" si="8"/>
        <v>AK$17</v>
      </c>
      <c r="AL35" s="129" t="str">
        <f t="shared" si="8"/>
        <v>AL$17</v>
      </c>
      <c r="AM35" s="129" t="str">
        <f t="shared" si="8"/>
        <v>AM$17</v>
      </c>
      <c r="AN35" s="129" t="str">
        <f t="shared" si="8"/>
        <v>AN$17</v>
      </c>
      <c r="AO35" s="129" t="str">
        <f t="shared" si="8"/>
        <v>AO$17</v>
      </c>
      <c r="AP35" s="129" t="str">
        <f t="shared" si="8"/>
        <v>AP$17</v>
      </c>
      <c r="AQ35" s="129" t="str">
        <f t="shared" si="8"/>
        <v>AQ$17</v>
      </c>
      <c r="AR35" s="129" t="str">
        <f t="shared" si="8"/>
        <v>AR$17</v>
      </c>
      <c r="AS35" s="129" t="str">
        <f t="shared" si="8"/>
        <v>AS$17</v>
      </c>
      <c r="AT35" s="129" t="str">
        <f t="shared" si="8"/>
        <v>AT$17</v>
      </c>
      <c r="AU35" s="129" t="str">
        <f t="shared" si="8"/>
        <v>AU$17</v>
      </c>
      <c r="AV35" s="129" t="str">
        <f t="shared" si="8"/>
        <v>AV$17</v>
      </c>
      <c r="AW35" s="129" t="str">
        <f t="shared" si="8"/>
        <v>AW$17</v>
      </c>
      <c r="AX35" s="129" t="str">
        <f t="shared" si="8"/>
        <v>AX$17</v>
      </c>
      <c r="AY35" s="129" t="str">
        <f t="shared" si="8"/>
        <v>AY$17</v>
      </c>
      <c r="AZ35" s="129" t="str">
        <f t="shared" si="8"/>
        <v>AZ$17</v>
      </c>
      <c r="BA35" s="129" t="str">
        <f t="shared" si="8"/>
        <v>BA$17</v>
      </c>
      <c r="BB35" s="129" t="str">
        <f t="shared" si="8"/>
        <v>BB$17</v>
      </c>
      <c r="BC35" s="129" t="str">
        <f t="shared" si="8"/>
        <v>BC$17</v>
      </c>
      <c r="BD35" s="129" t="str">
        <f t="shared" si="8"/>
        <v>BD$17</v>
      </c>
      <c r="BE35" s="129" t="str">
        <f t="shared" si="8"/>
        <v>BE$17</v>
      </c>
      <c r="BF35" s="129" t="str">
        <f t="shared" si="8"/>
        <v>BF$17</v>
      </c>
      <c r="BG35" s="129" t="str">
        <f t="shared" si="8"/>
        <v>BG$17</v>
      </c>
      <c r="BH35" s="129" t="str">
        <f t="shared" si="8"/>
        <v>BH$17</v>
      </c>
      <c r="BI35" s="129" t="str">
        <f t="shared" si="8"/>
        <v>BI$17</v>
      </c>
      <c r="BJ35" s="129" t="str">
        <f t="shared" si="8"/>
        <v>BJ$17</v>
      </c>
      <c r="BK35" s="129" t="str">
        <f t="shared" si="8"/>
        <v>BK$17</v>
      </c>
      <c r="BL35" s="129" t="str">
        <f t="shared" si="8"/>
        <v>BL$17</v>
      </c>
      <c r="BM35" s="129" t="str">
        <f t="shared" si="8"/>
        <v>BM$17</v>
      </c>
      <c r="BN35" s="129" t="str">
        <f t="shared" si="8"/>
        <v>BN$17</v>
      </c>
      <c r="BO35" s="129" t="str">
        <f t="shared" si="8"/>
        <v>BO$17</v>
      </c>
      <c r="BP35" s="129" t="str">
        <f t="shared" si="8"/>
        <v>BP$17</v>
      </c>
      <c r="BQ35" s="129" t="str">
        <f t="shared" si="8"/>
        <v>BQ$17</v>
      </c>
      <c r="BR35" s="129" t="str">
        <f t="shared" si="8"/>
        <v>BR$17</v>
      </c>
      <c r="BS35" s="129" t="str">
        <f t="shared" si="8"/>
        <v>BS$17</v>
      </c>
      <c r="BT35" s="129" t="str">
        <f t="shared" si="8"/>
        <v>BT$17</v>
      </c>
      <c r="BU35" s="129" t="str">
        <f t="shared" si="8"/>
        <v>BU$17</v>
      </c>
      <c r="BV35" s="129" t="str">
        <f t="shared" si="8"/>
        <v>BV$17</v>
      </c>
      <c r="BW35" s="129" t="str">
        <f t="shared" si="8"/>
        <v>BW$17</v>
      </c>
      <c r="BX35" s="129" t="str">
        <f t="shared" si="8"/>
        <v>BX$17</v>
      </c>
      <c r="BY35" s="129" t="str">
        <f t="shared" si="8"/>
        <v>BY$17</v>
      </c>
      <c r="BZ35" s="129" t="str">
        <f t="shared" si="8"/>
        <v>BZ$17</v>
      </c>
      <c r="CA35" s="129" t="str">
        <f t="shared" si="8"/>
        <v>CA$17</v>
      </c>
      <c r="CB35" s="129" t="str">
        <f t="shared" si="8"/>
        <v>CB$17</v>
      </c>
      <c r="CC35" s="129" t="str">
        <f t="shared" si="8"/>
        <v>CC$17</v>
      </c>
      <c r="CD35" s="129" t="str">
        <f t="shared" si="8"/>
        <v>CD$17</v>
      </c>
      <c r="CE35" s="129" t="str">
        <f t="shared" si="8"/>
        <v>CE$17</v>
      </c>
      <c r="CF35" s="129" t="str">
        <f t="shared" si="8"/>
        <v>CF$17</v>
      </c>
      <c r="CG35" s="129" t="str">
        <f t="shared" si="9"/>
        <v>CG$17</v>
      </c>
      <c r="CH35" s="129" t="str">
        <f t="shared" si="9"/>
        <v>CH$17</v>
      </c>
      <c r="CI35" s="129" t="str">
        <f t="shared" si="9"/>
        <v>CI$17</v>
      </c>
      <c r="CJ35" s="129" t="str">
        <f t="shared" si="9"/>
        <v>CJ$17</v>
      </c>
      <c r="CK35" s="129" t="str">
        <f t="shared" si="9"/>
        <v>CK$17</v>
      </c>
      <c r="CL35" s="129" t="str">
        <f t="shared" si="9"/>
        <v>CL$17</v>
      </c>
      <c r="CM35" s="129" t="str">
        <f t="shared" si="9"/>
        <v>CM$17</v>
      </c>
      <c r="CN35" s="129" t="str">
        <f t="shared" si="9"/>
        <v>CN$17</v>
      </c>
    </row>
    <row r="36" spans="1:93" x14ac:dyDescent="0.25">
      <c r="A36" s="111" t="s">
        <v>108</v>
      </c>
      <c r="B36" s="112" t="s">
        <v>123</v>
      </c>
      <c r="C36" s="127" t="s">
        <v>108</v>
      </c>
      <c r="D36" s="111"/>
      <c r="E36" s="113"/>
      <c r="F36" s="113"/>
      <c r="G36" s="113"/>
      <c r="H36" s="113"/>
      <c r="I36" s="114"/>
      <c r="J36" s="115"/>
      <c r="K36" s="115"/>
      <c r="L36" s="115"/>
      <c r="M36" s="115"/>
      <c r="N36" s="115"/>
      <c r="O36" s="115"/>
      <c r="P36" s="115"/>
      <c r="Q36" s="115"/>
      <c r="T36" s="128">
        <f t="shared" ca="1" si="3"/>
        <v>0</v>
      </c>
      <c r="U36" s="129">
        <v>0</v>
      </c>
      <c r="V36" s="129">
        <v>0</v>
      </c>
      <c r="W36" s="129">
        <v>0</v>
      </c>
      <c r="X36" s="129">
        <v>0</v>
      </c>
      <c r="Y36" s="129">
        <v>0</v>
      </c>
      <c r="Z36" s="129">
        <v>0</v>
      </c>
      <c r="AA36" s="129">
        <v>0</v>
      </c>
      <c r="AB36" s="129">
        <v>0</v>
      </c>
      <c r="AC36" s="129">
        <v>0</v>
      </c>
      <c r="AD36" s="129">
        <v>0</v>
      </c>
      <c r="AE36" s="129">
        <v>0</v>
      </c>
      <c r="AF36" s="129">
        <v>0</v>
      </c>
      <c r="AG36" s="129">
        <v>0</v>
      </c>
      <c r="AH36" s="129">
        <v>0</v>
      </c>
      <c r="AI36" s="129">
        <v>0</v>
      </c>
      <c r="AJ36" s="129">
        <v>0</v>
      </c>
      <c r="AK36" s="129">
        <v>0</v>
      </c>
      <c r="AL36" s="129">
        <v>0</v>
      </c>
      <c r="AM36" s="129">
        <v>0</v>
      </c>
      <c r="AN36" s="129">
        <v>0</v>
      </c>
      <c r="AO36" s="129">
        <v>0</v>
      </c>
      <c r="AP36" s="129">
        <v>0</v>
      </c>
      <c r="AQ36" s="129">
        <v>0</v>
      </c>
      <c r="AR36" s="129">
        <v>0</v>
      </c>
      <c r="AS36" s="129">
        <v>0</v>
      </c>
      <c r="AT36" s="129">
        <v>0</v>
      </c>
      <c r="AU36" s="129">
        <v>0</v>
      </c>
      <c r="AV36" s="129">
        <v>0</v>
      </c>
      <c r="AW36" s="129">
        <v>0</v>
      </c>
      <c r="AX36" s="129">
        <v>0</v>
      </c>
      <c r="AY36" s="129">
        <v>0</v>
      </c>
      <c r="AZ36" s="129">
        <v>0</v>
      </c>
      <c r="BA36" s="129">
        <v>0</v>
      </c>
      <c r="BB36" s="129">
        <v>0</v>
      </c>
      <c r="BC36" s="129">
        <v>0</v>
      </c>
      <c r="BD36" s="129">
        <v>0</v>
      </c>
      <c r="BE36" s="129">
        <v>0</v>
      </c>
      <c r="BF36" s="129">
        <v>0</v>
      </c>
      <c r="BG36" s="129">
        <v>0</v>
      </c>
      <c r="BH36" s="129">
        <v>0</v>
      </c>
      <c r="BI36" s="129">
        <v>0</v>
      </c>
      <c r="BJ36" s="129">
        <v>0</v>
      </c>
      <c r="BK36" s="129">
        <v>0</v>
      </c>
      <c r="BL36" s="129">
        <v>0</v>
      </c>
      <c r="BM36" s="129">
        <v>0</v>
      </c>
      <c r="BN36" s="129">
        <v>0</v>
      </c>
      <c r="BO36" s="129">
        <v>0</v>
      </c>
      <c r="BP36" s="129">
        <v>0</v>
      </c>
      <c r="BQ36" s="129">
        <v>0</v>
      </c>
      <c r="BR36" s="129">
        <v>0</v>
      </c>
      <c r="BS36" s="129">
        <v>0</v>
      </c>
      <c r="BT36" s="129">
        <v>0</v>
      </c>
      <c r="BU36" s="129">
        <v>0</v>
      </c>
      <c r="BV36" s="129">
        <v>0</v>
      </c>
      <c r="BW36" s="129">
        <v>0</v>
      </c>
      <c r="BX36" s="129">
        <v>0</v>
      </c>
      <c r="BY36" s="129">
        <v>0</v>
      </c>
      <c r="BZ36" s="129">
        <v>0</v>
      </c>
      <c r="CA36" s="129">
        <v>0</v>
      </c>
      <c r="CB36" s="129">
        <v>0</v>
      </c>
      <c r="CC36" s="129">
        <v>0</v>
      </c>
      <c r="CD36" s="129">
        <v>0</v>
      </c>
      <c r="CE36" s="129">
        <v>0</v>
      </c>
      <c r="CF36" s="129">
        <v>0</v>
      </c>
      <c r="CG36" s="129">
        <v>0</v>
      </c>
      <c r="CH36" s="129">
        <v>0</v>
      </c>
      <c r="CI36" s="129">
        <v>0</v>
      </c>
      <c r="CJ36" s="129">
        <v>0</v>
      </c>
      <c r="CK36" s="129">
        <v>0</v>
      </c>
      <c r="CL36" s="129">
        <v>0</v>
      </c>
      <c r="CM36" s="129">
        <v>0</v>
      </c>
      <c r="CN36" s="129">
        <v>0</v>
      </c>
    </row>
    <row r="37" spans="1:93" x14ac:dyDescent="0.25">
      <c r="A37" s="111" t="s">
        <v>124</v>
      </c>
      <c r="B37" s="111" t="s">
        <v>125</v>
      </c>
      <c r="C37" s="111"/>
      <c r="D37" s="111"/>
      <c r="E37" s="113"/>
      <c r="F37" s="113"/>
      <c r="G37" s="113"/>
      <c r="H37" s="113"/>
      <c r="I37" s="113"/>
      <c r="J37" s="111"/>
      <c r="K37" s="111"/>
      <c r="L37" s="111"/>
      <c r="M37" s="111"/>
      <c r="N37" s="111"/>
      <c r="O37" s="111"/>
      <c r="P37" s="111"/>
      <c r="Q37" s="111"/>
      <c r="T37" s="132">
        <f t="shared" ca="1" si="3"/>
        <v>0</v>
      </c>
      <c r="U37" s="111" t="str">
        <f t="shared" ref="U37:CF37" si="10">+ADDRESS(ROW(U20),COLUMN(U20))&amp;":"&amp;ADDRESS(ROW(U23),COLUMN(U23))</f>
        <v>$U$20:$U$23</v>
      </c>
      <c r="V37" s="111" t="str">
        <f t="shared" si="10"/>
        <v>$V$20:$V$23</v>
      </c>
      <c r="W37" s="111" t="str">
        <f t="shared" si="10"/>
        <v>$W$20:$W$23</v>
      </c>
      <c r="X37" s="111" t="str">
        <f t="shared" si="10"/>
        <v>$X$20:$X$23</v>
      </c>
      <c r="Y37" s="111" t="str">
        <f t="shared" si="10"/>
        <v>$Y$20:$Y$23</v>
      </c>
      <c r="Z37" s="111" t="str">
        <f t="shared" si="10"/>
        <v>$Z$20:$Z$23</v>
      </c>
      <c r="AA37" s="111" t="str">
        <f t="shared" si="10"/>
        <v>$AA$20:$AA$23</v>
      </c>
      <c r="AB37" s="111" t="str">
        <f t="shared" si="10"/>
        <v>$AB$20:$AB$23</v>
      </c>
      <c r="AC37" s="111" t="str">
        <f t="shared" si="10"/>
        <v>$AC$20:$AC$23</v>
      </c>
      <c r="AD37" s="111" t="str">
        <f t="shared" si="10"/>
        <v>$AD$20:$AD$23</v>
      </c>
      <c r="AE37" s="111" t="str">
        <f t="shared" si="10"/>
        <v>$AE$20:$AE$23</v>
      </c>
      <c r="AF37" s="111" t="str">
        <f t="shared" si="10"/>
        <v>$AF$20:$AF$23</v>
      </c>
      <c r="AG37" s="111" t="str">
        <f t="shared" si="10"/>
        <v>$AG$20:$AG$23</v>
      </c>
      <c r="AH37" s="111" t="str">
        <f t="shared" si="10"/>
        <v>$AH$20:$AH$23</v>
      </c>
      <c r="AI37" s="111" t="str">
        <f t="shared" si="10"/>
        <v>$AI$20:$AI$23</v>
      </c>
      <c r="AJ37" s="111" t="str">
        <f t="shared" si="10"/>
        <v>$AJ$20:$AJ$23</v>
      </c>
      <c r="AK37" s="111" t="str">
        <f t="shared" si="10"/>
        <v>$AK$20:$AK$23</v>
      </c>
      <c r="AL37" s="111" t="str">
        <f t="shared" si="10"/>
        <v>$AL$20:$AL$23</v>
      </c>
      <c r="AM37" s="111" t="str">
        <f t="shared" si="10"/>
        <v>$AM$20:$AM$23</v>
      </c>
      <c r="AN37" s="111" t="str">
        <f t="shared" si="10"/>
        <v>$AN$20:$AN$23</v>
      </c>
      <c r="AO37" s="111" t="str">
        <f t="shared" si="10"/>
        <v>$AO$20:$AO$23</v>
      </c>
      <c r="AP37" s="111" t="str">
        <f t="shared" si="10"/>
        <v>$AP$20:$AP$23</v>
      </c>
      <c r="AQ37" s="111" t="str">
        <f t="shared" si="10"/>
        <v>$AQ$20:$AQ$23</v>
      </c>
      <c r="AR37" s="111" t="str">
        <f t="shared" si="10"/>
        <v>$AR$20:$AR$23</v>
      </c>
      <c r="AS37" s="111" t="str">
        <f t="shared" si="10"/>
        <v>$AS$20:$AS$23</v>
      </c>
      <c r="AT37" s="111" t="str">
        <f t="shared" si="10"/>
        <v>$AT$20:$AT$23</v>
      </c>
      <c r="AU37" s="111" t="str">
        <f t="shared" si="10"/>
        <v>$AU$20:$AU$23</v>
      </c>
      <c r="AV37" s="111" t="str">
        <f t="shared" si="10"/>
        <v>$AV$20:$AV$23</v>
      </c>
      <c r="AW37" s="111" t="str">
        <f t="shared" si="10"/>
        <v>$AW$20:$AW$23</v>
      </c>
      <c r="AX37" s="111" t="str">
        <f t="shared" si="10"/>
        <v>$AX$20:$AX$23</v>
      </c>
      <c r="AY37" s="111" t="str">
        <f t="shared" si="10"/>
        <v>$AY$20:$AY$23</v>
      </c>
      <c r="AZ37" s="111" t="str">
        <f t="shared" si="10"/>
        <v>$AZ$20:$AZ$23</v>
      </c>
      <c r="BA37" s="111" t="str">
        <f t="shared" si="10"/>
        <v>$BA$20:$BA$23</v>
      </c>
      <c r="BB37" s="111" t="str">
        <f t="shared" si="10"/>
        <v>$BB$20:$BB$23</v>
      </c>
      <c r="BC37" s="111" t="str">
        <f t="shared" si="10"/>
        <v>$BC$20:$BC$23</v>
      </c>
      <c r="BD37" s="111" t="str">
        <f t="shared" si="10"/>
        <v>$BD$20:$BD$23</v>
      </c>
      <c r="BE37" s="111" t="str">
        <f t="shared" si="10"/>
        <v>$BE$20:$BE$23</v>
      </c>
      <c r="BF37" s="111" t="str">
        <f t="shared" si="10"/>
        <v>$BF$20:$BF$23</v>
      </c>
      <c r="BG37" s="111" t="str">
        <f t="shared" si="10"/>
        <v>$BG$20:$BG$23</v>
      </c>
      <c r="BH37" s="111" t="str">
        <f t="shared" si="10"/>
        <v>$BH$20:$BH$23</v>
      </c>
      <c r="BI37" s="111" t="str">
        <f t="shared" si="10"/>
        <v>$BI$20:$BI$23</v>
      </c>
      <c r="BJ37" s="111" t="str">
        <f t="shared" si="10"/>
        <v>$BJ$20:$BJ$23</v>
      </c>
      <c r="BK37" s="111" t="str">
        <f t="shared" si="10"/>
        <v>$BK$20:$BK$23</v>
      </c>
      <c r="BL37" s="111" t="str">
        <f t="shared" si="10"/>
        <v>$BL$20:$BL$23</v>
      </c>
      <c r="BM37" s="111" t="str">
        <f t="shared" si="10"/>
        <v>$BM$20:$BM$23</v>
      </c>
      <c r="BN37" s="111" t="str">
        <f t="shared" si="10"/>
        <v>$BN$20:$BN$23</v>
      </c>
      <c r="BO37" s="111" t="str">
        <f t="shared" si="10"/>
        <v>$BO$20:$BO$23</v>
      </c>
      <c r="BP37" s="111" t="str">
        <f t="shared" si="10"/>
        <v>$BP$20:$BP$23</v>
      </c>
      <c r="BQ37" s="111" t="str">
        <f t="shared" si="10"/>
        <v>$BQ$20:$BQ$23</v>
      </c>
      <c r="BR37" s="111" t="str">
        <f t="shared" si="10"/>
        <v>$BR$20:$BR$23</v>
      </c>
      <c r="BS37" s="111" t="str">
        <f t="shared" si="10"/>
        <v>$BS$20:$BS$23</v>
      </c>
      <c r="BT37" s="111" t="str">
        <f t="shared" si="10"/>
        <v>$BT$20:$BT$23</v>
      </c>
      <c r="BU37" s="111" t="str">
        <f t="shared" si="10"/>
        <v>$BU$20:$BU$23</v>
      </c>
      <c r="BV37" s="111" t="str">
        <f t="shared" si="10"/>
        <v>$BV$20:$BV$23</v>
      </c>
      <c r="BW37" s="111" t="str">
        <f t="shared" si="10"/>
        <v>$BW$20:$BW$23</v>
      </c>
      <c r="BX37" s="111" t="str">
        <f t="shared" si="10"/>
        <v>$BX$20:$BX$23</v>
      </c>
      <c r="BY37" s="111" t="str">
        <f t="shared" si="10"/>
        <v>$BY$20:$BY$23</v>
      </c>
      <c r="BZ37" s="111" t="str">
        <f t="shared" si="10"/>
        <v>$BZ$20:$BZ$23</v>
      </c>
      <c r="CA37" s="111" t="str">
        <f t="shared" si="10"/>
        <v>$CA$20:$CA$23</v>
      </c>
      <c r="CB37" s="111" t="str">
        <f t="shared" si="10"/>
        <v>$CB$20:$CB$23</v>
      </c>
      <c r="CC37" s="111" t="str">
        <f t="shared" si="10"/>
        <v>$CC$20:$CC$23</v>
      </c>
      <c r="CD37" s="111" t="str">
        <f t="shared" si="10"/>
        <v>$CD$20:$CD$23</v>
      </c>
      <c r="CE37" s="111" t="str">
        <f t="shared" si="10"/>
        <v>$CE$20:$CE$23</v>
      </c>
      <c r="CF37" s="111" t="str">
        <f t="shared" si="10"/>
        <v>$CF$20:$CF$23</v>
      </c>
      <c r="CG37" s="111" t="str">
        <f t="shared" ref="CG37:CN37" si="11">+ADDRESS(ROW(CG20),COLUMN(CG20))&amp;":"&amp;ADDRESS(ROW(CG23),COLUMN(CG23))</f>
        <v>$CG$20:$CG$23</v>
      </c>
      <c r="CH37" s="111" t="str">
        <f t="shared" si="11"/>
        <v>$CH$20:$CH$23</v>
      </c>
      <c r="CI37" s="111" t="str">
        <f t="shared" si="11"/>
        <v>$CI$20:$CI$23</v>
      </c>
      <c r="CJ37" s="111" t="str">
        <f t="shared" si="11"/>
        <v>$CJ$20:$CJ$23</v>
      </c>
      <c r="CK37" s="111" t="str">
        <f t="shared" si="11"/>
        <v>$CK$20:$CK$23</v>
      </c>
      <c r="CL37" s="111" t="str">
        <f t="shared" si="11"/>
        <v>$CL$20:$CL$23</v>
      </c>
      <c r="CM37" s="111" t="str">
        <f t="shared" si="11"/>
        <v>$CM$20:$CM$23</v>
      </c>
      <c r="CN37" s="111" t="str">
        <f t="shared" si="11"/>
        <v>$CN$20:$CN$23</v>
      </c>
    </row>
    <row r="38" spans="1:93" x14ac:dyDescent="0.25">
      <c r="A38" s="111"/>
      <c r="B38" s="111"/>
      <c r="C38" s="111"/>
      <c r="D38" s="111"/>
      <c r="E38" s="113"/>
      <c r="F38" s="113"/>
      <c r="G38" s="113"/>
      <c r="H38" s="113"/>
      <c r="I38" s="113"/>
      <c r="J38" s="111"/>
      <c r="K38" s="111"/>
      <c r="L38" s="111"/>
      <c r="M38" s="111"/>
      <c r="N38" s="111"/>
      <c r="O38" s="111"/>
      <c r="P38" s="111"/>
      <c r="Q38" s="111"/>
      <c r="T38" s="132"/>
      <c r="U38" s="111"/>
      <c r="V38" s="111"/>
      <c r="W38" s="111"/>
      <c r="X38" s="111"/>
      <c r="Y38" s="111"/>
      <c r="Z38" s="111"/>
      <c r="AA38" s="111"/>
      <c r="AB38" s="111"/>
      <c r="AC38" s="111"/>
      <c r="AD38" s="111"/>
      <c r="AE38" s="111"/>
      <c r="AF38" s="111"/>
      <c r="AG38" s="111"/>
      <c r="AH38" s="111"/>
      <c r="AI38" s="111"/>
      <c r="AJ38" s="111"/>
      <c r="AK38" s="111"/>
      <c r="AL38" s="111"/>
      <c r="AM38" s="111"/>
      <c r="AN38" s="111"/>
      <c r="AO38" s="111"/>
      <c r="AP38" s="111"/>
      <c r="AQ38" s="111"/>
      <c r="AR38" s="111"/>
      <c r="AS38" s="111"/>
      <c r="AT38" s="111"/>
      <c r="AU38" s="111"/>
      <c r="AV38" s="111"/>
      <c r="AW38" s="111"/>
      <c r="AX38" s="111"/>
      <c r="AY38" s="111"/>
      <c r="AZ38" s="111"/>
      <c r="BA38" s="111"/>
      <c r="BB38" s="111"/>
      <c r="BC38" s="111"/>
      <c r="BD38" s="111"/>
      <c r="BE38" s="111"/>
      <c r="BF38" s="111"/>
      <c r="BG38" s="111"/>
      <c r="BH38" s="111"/>
      <c r="BI38" s="111"/>
      <c r="BJ38" s="111"/>
      <c r="BK38" s="111"/>
      <c r="BL38" s="111"/>
      <c r="BM38" s="111"/>
      <c r="BN38" s="111"/>
      <c r="BO38" s="111"/>
      <c r="BP38" s="111"/>
      <c r="BQ38" s="111"/>
      <c r="BR38" s="111"/>
      <c r="BS38" s="111"/>
      <c r="BT38" s="111"/>
      <c r="BU38" s="111"/>
      <c r="BV38" s="111"/>
      <c r="BW38" s="111"/>
      <c r="BX38" s="111"/>
      <c r="BY38" s="111"/>
      <c r="BZ38" s="111"/>
      <c r="CA38" s="111"/>
      <c r="CB38" s="111"/>
      <c r="CC38" s="111"/>
      <c r="CD38" s="111"/>
      <c r="CE38" s="111"/>
      <c r="CF38" s="111"/>
      <c r="CG38" s="111"/>
      <c r="CH38" s="111"/>
      <c r="CI38" s="111"/>
      <c r="CJ38" s="111"/>
      <c r="CK38" s="111"/>
      <c r="CL38" s="111"/>
      <c r="CM38" s="111"/>
      <c r="CN38" s="111"/>
    </row>
    <row r="39" spans="1:93" x14ac:dyDescent="0.25">
      <c r="A39" s="133" t="s">
        <v>126</v>
      </c>
      <c r="B39" s="133" t="s">
        <v>126</v>
      </c>
      <c r="C39" s="133" t="s">
        <v>126</v>
      </c>
      <c r="D39" s="133"/>
      <c r="E39" s="134" t="s">
        <v>126</v>
      </c>
      <c r="F39" s="134"/>
      <c r="G39" s="134"/>
      <c r="H39" s="135"/>
      <c r="I39" s="134" t="s">
        <v>126</v>
      </c>
      <c r="J39" s="133"/>
      <c r="K39" s="133" t="s">
        <v>126</v>
      </c>
      <c r="L39" s="133" t="s">
        <v>126</v>
      </c>
      <c r="M39" s="133" t="s">
        <v>126</v>
      </c>
      <c r="N39" s="133" t="s">
        <v>126</v>
      </c>
      <c r="O39" s="133" t="s">
        <v>126</v>
      </c>
      <c r="P39" s="133" t="s">
        <v>126</v>
      </c>
      <c r="Q39" s="133"/>
      <c r="T39" s="136">
        <f t="shared" ref="T39" ca="1" si="12">IFERROR(INDEX(INDIRECT("Financials!$A:$AD"), MATCH(INDIRECT(ADDRESS(ROW(),2)), INDIRECT("Financials!$B:$B"), 0), MATCH(INDIRECT(ADDRESS(1,COLUMN())), INDIRECT("Financials!$1:$1"), 0)),0)</f>
        <v>0</v>
      </c>
      <c r="U39" s="107"/>
      <c r="V39" s="107"/>
      <c r="W39" s="107"/>
      <c r="X39" s="107"/>
      <c r="Y39" s="107"/>
      <c r="Z39" s="107"/>
      <c r="AA39" s="107"/>
      <c r="AB39" s="107"/>
      <c r="AC39" s="107"/>
      <c r="AD39" s="107"/>
      <c r="AE39" s="107"/>
      <c r="AF39" s="107"/>
      <c r="AG39" s="107"/>
      <c r="AH39" s="107"/>
      <c r="AI39" s="107"/>
      <c r="AJ39" s="107"/>
      <c r="AK39" s="107"/>
      <c r="AL39" s="107"/>
      <c r="AM39" s="107"/>
      <c r="AN39" s="107"/>
      <c r="AO39" s="107"/>
      <c r="AP39" s="107"/>
      <c r="AQ39" s="107"/>
      <c r="AR39" s="107"/>
      <c r="AS39" s="107"/>
      <c r="AT39" s="107"/>
      <c r="AU39" s="107"/>
      <c r="AV39" s="107"/>
      <c r="AW39" s="107"/>
      <c r="AX39" s="107"/>
      <c r="AY39" s="107"/>
      <c r="AZ39" s="107"/>
      <c r="BA39" s="107"/>
      <c r="BB39" s="107"/>
      <c r="BC39" s="107"/>
      <c r="BD39" s="107"/>
      <c r="BE39" s="107"/>
      <c r="BF39" s="107"/>
      <c r="BG39" s="107"/>
      <c r="BH39" s="107"/>
      <c r="BI39" s="107"/>
      <c r="BJ39" s="107"/>
      <c r="BK39" s="107"/>
      <c r="BL39" s="107"/>
      <c r="BM39" s="107"/>
      <c r="BN39" s="107"/>
      <c r="BO39" s="107"/>
      <c r="BP39" s="107"/>
      <c r="BQ39" s="107"/>
      <c r="BR39" s="107"/>
      <c r="BS39" s="107"/>
      <c r="BT39" s="107"/>
      <c r="BU39" s="107"/>
      <c r="BV39" s="107"/>
      <c r="BW39" s="107"/>
      <c r="BX39" s="107"/>
      <c r="BY39" s="107"/>
      <c r="BZ39" s="107"/>
      <c r="CA39" s="107"/>
      <c r="CB39" s="107"/>
      <c r="CC39" s="107"/>
      <c r="CD39" s="107"/>
      <c r="CE39" s="107"/>
      <c r="CF39" s="107"/>
      <c r="CG39" s="107"/>
      <c r="CH39" s="107"/>
      <c r="CI39" s="107"/>
      <c r="CJ39" s="107"/>
      <c r="CK39" s="107"/>
      <c r="CL39" s="107"/>
      <c r="CM39" s="107"/>
      <c r="CN39" s="107"/>
    </row>
    <row r="40" spans="1:93" x14ac:dyDescent="0.25">
      <c r="A40" s="137"/>
      <c r="B40" s="138">
        <v>0</v>
      </c>
      <c r="C40" s="139"/>
      <c r="D40" s="137" t="s">
        <v>127</v>
      </c>
      <c r="E40" s="140"/>
      <c r="F40" s="140"/>
      <c r="G40" s="140"/>
      <c r="H40" s="141"/>
      <c r="I40" s="142"/>
      <c r="J40" s="143"/>
      <c r="K40" s="139"/>
      <c r="L40" s="139"/>
      <c r="M40" s="139"/>
      <c r="N40" s="139"/>
      <c r="O40" s="139"/>
      <c r="P40" s="139"/>
      <c r="Q40" s="139"/>
      <c r="T40" s="144"/>
      <c r="U40" s="145"/>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row>
    <row r="41" spans="1:93" x14ac:dyDescent="0.25">
      <c r="A41" s="137"/>
      <c r="B41" s="138"/>
      <c r="C41" s="139"/>
      <c r="D41" s="137"/>
      <c r="E41" s="141"/>
      <c r="F41" s="141"/>
      <c r="G41" s="141"/>
      <c r="H41" s="141"/>
      <c r="I41" s="142"/>
      <c r="J41" s="143"/>
      <c r="K41" s="139"/>
      <c r="L41" s="139"/>
      <c r="M41" s="139"/>
      <c r="N41" s="139"/>
      <c r="O41" s="139"/>
      <c r="P41" s="139"/>
      <c r="Q41" s="139"/>
      <c r="T41" s="146"/>
      <c r="U41" s="146"/>
      <c r="V41" s="146"/>
      <c r="W41" s="146"/>
      <c r="X41" s="146"/>
      <c r="Y41" s="146"/>
      <c r="Z41" s="146"/>
      <c r="AA41" s="146"/>
      <c r="AB41" s="146"/>
      <c r="AC41" s="146"/>
      <c r="AD41" s="146"/>
      <c r="AE41" s="146"/>
      <c r="AF41" s="146"/>
      <c r="AG41" s="146"/>
      <c r="AH41" s="146"/>
      <c r="AI41" s="146"/>
      <c r="AJ41" s="146"/>
      <c r="AK41" s="146"/>
      <c r="AL41" s="146"/>
      <c r="AM41" s="146"/>
      <c r="AN41" s="146"/>
      <c r="AO41" s="146"/>
      <c r="AP41" s="146"/>
      <c r="AQ41" s="146"/>
      <c r="AR41" s="146"/>
      <c r="AS41" s="146"/>
      <c r="AT41" s="146"/>
      <c r="AU41" s="146"/>
      <c r="AV41" s="146"/>
      <c r="AW41" s="146"/>
      <c r="AX41" s="146"/>
      <c r="AY41" s="146"/>
      <c r="AZ41" s="146"/>
      <c r="BA41" s="146"/>
      <c r="BB41" s="146"/>
      <c r="BC41" s="146"/>
      <c r="BD41" s="146"/>
      <c r="BE41" s="146"/>
      <c r="BF41" s="146"/>
      <c r="BG41" s="146"/>
      <c r="BH41" s="146"/>
      <c r="BI41" s="146"/>
      <c r="BJ41" s="146"/>
      <c r="BK41" s="146"/>
      <c r="BL41" s="146"/>
      <c r="BM41" s="146"/>
      <c r="BN41" s="146"/>
      <c r="BO41" s="146"/>
      <c r="BP41" s="146"/>
      <c r="BQ41" s="146"/>
      <c r="BR41" s="146"/>
      <c r="BS41" s="146"/>
      <c r="BT41" s="146"/>
      <c r="BU41" s="146"/>
      <c r="BV41" s="146"/>
      <c r="BW41" s="146"/>
      <c r="BX41" s="146"/>
      <c r="BY41" s="146"/>
      <c r="BZ41" s="146"/>
      <c r="CA41" s="146"/>
      <c r="CB41" s="146"/>
      <c r="CC41" s="146"/>
      <c r="CD41" s="146"/>
      <c r="CE41" s="146"/>
      <c r="CF41" s="146"/>
      <c r="CG41" s="146"/>
      <c r="CH41" s="146"/>
      <c r="CI41" s="146"/>
      <c r="CJ41" s="146"/>
      <c r="CK41" s="146"/>
      <c r="CL41" s="146"/>
      <c r="CM41" s="146"/>
      <c r="CN41" s="146"/>
    </row>
    <row r="42" spans="1:93" x14ac:dyDescent="0.25">
      <c r="B42" s="147"/>
      <c r="C42" s="148"/>
      <c r="E42" s="149"/>
      <c r="F42" s="149"/>
      <c r="G42" s="149"/>
      <c r="H42" s="106"/>
      <c r="I42" s="150"/>
      <c r="J42" s="151"/>
      <c r="K42" s="148"/>
      <c r="L42" s="148"/>
      <c r="M42" s="148"/>
      <c r="N42" s="148"/>
      <c r="O42" s="148"/>
      <c r="P42" s="148"/>
      <c r="Q42" s="148"/>
      <c r="T42" s="152"/>
      <c r="U42" s="153"/>
      <c r="V42" s="153"/>
      <c r="W42" s="153"/>
      <c r="X42" s="153"/>
      <c r="Y42" s="153"/>
      <c r="Z42" s="153"/>
      <c r="AA42" s="153"/>
      <c r="AB42" s="153"/>
      <c r="AC42" s="153"/>
      <c r="AD42" s="153"/>
      <c r="AE42" s="153"/>
      <c r="AF42" s="153"/>
      <c r="AG42" s="153"/>
      <c r="AH42" s="153"/>
      <c r="AI42" s="153"/>
      <c r="AJ42" s="153"/>
      <c r="AK42" s="153"/>
      <c r="AL42" s="153"/>
      <c r="AM42" s="153"/>
      <c r="AN42" s="153"/>
      <c r="AO42" s="153"/>
      <c r="AP42" s="153"/>
      <c r="AQ42" s="153"/>
      <c r="AR42" s="153"/>
      <c r="AS42" s="153"/>
      <c r="AT42" s="153"/>
      <c r="AU42" s="153"/>
      <c r="AV42" s="153"/>
      <c r="AW42" s="153"/>
      <c r="AX42" s="153"/>
      <c r="AY42" s="153"/>
      <c r="AZ42" s="153"/>
      <c r="BA42" s="153"/>
      <c r="BB42" s="153"/>
      <c r="BC42" s="153"/>
      <c r="BD42" s="153"/>
      <c r="BE42" s="153"/>
      <c r="BF42" s="153"/>
      <c r="BG42" s="153"/>
      <c r="BH42" s="153"/>
      <c r="BI42" s="153"/>
      <c r="BJ42" s="153"/>
      <c r="BK42" s="153"/>
      <c r="BL42" s="153"/>
      <c r="BM42" s="153"/>
      <c r="BN42" s="153"/>
      <c r="BO42" s="153"/>
      <c r="BP42" s="153"/>
      <c r="BQ42" s="153"/>
      <c r="BR42" s="153"/>
      <c r="BS42" s="153"/>
      <c r="BT42" s="153"/>
      <c r="BU42" s="153"/>
      <c r="BV42" s="153"/>
      <c r="BW42" s="153"/>
      <c r="BX42" s="153"/>
      <c r="BY42" s="153"/>
      <c r="BZ42" s="153"/>
      <c r="CA42" s="153"/>
      <c r="CB42" s="153"/>
      <c r="CC42" s="153"/>
      <c r="CD42" s="153"/>
      <c r="CE42" s="153"/>
      <c r="CF42" s="153"/>
      <c r="CG42" s="153"/>
      <c r="CH42" s="153"/>
      <c r="CI42" s="153"/>
      <c r="CJ42" s="153"/>
      <c r="CK42" s="153"/>
      <c r="CL42" s="153"/>
      <c r="CM42" s="153"/>
      <c r="CN42" s="153"/>
    </row>
    <row r="43" spans="1:93" x14ac:dyDescent="0.25">
      <c r="A43" s="133" t="s">
        <v>128</v>
      </c>
      <c r="B43" s="133" t="s">
        <v>128</v>
      </c>
      <c r="C43" s="133" t="s">
        <v>128</v>
      </c>
      <c r="D43" s="107"/>
      <c r="E43" s="134" t="s">
        <v>128</v>
      </c>
      <c r="F43" s="134"/>
      <c r="G43" s="134"/>
      <c r="H43" s="135"/>
      <c r="I43" s="134" t="s">
        <v>128</v>
      </c>
      <c r="J43" s="133"/>
      <c r="K43" s="133" t="s">
        <v>128</v>
      </c>
      <c r="L43" s="133" t="s">
        <v>128</v>
      </c>
      <c r="M43" s="133" t="s">
        <v>128</v>
      </c>
      <c r="N43" s="133" t="s">
        <v>128</v>
      </c>
      <c r="O43" s="133" t="s">
        <v>128</v>
      </c>
      <c r="P43" s="154"/>
      <c r="Q43" s="155"/>
      <c r="T43" s="136">
        <f t="shared" ref="T43" ca="1" si="13">IFERROR(INDEX(INDIRECT("Financials!$A:$AD"), MATCH(INDIRECT(ADDRESS(ROW(),2)), INDIRECT("Financials!$B:$B"), 0), MATCH(INDIRECT(ADDRESS(1,COLUMN())), INDIRECT("Financials!$1:$1"), 0)),0)</f>
        <v>0</v>
      </c>
      <c r="U43" s="107"/>
      <c r="V43" s="107"/>
      <c r="W43" s="107"/>
      <c r="X43" s="107"/>
      <c r="Y43" s="107"/>
      <c r="Z43" s="107"/>
      <c r="AA43" s="107"/>
      <c r="AB43" s="107"/>
      <c r="AC43" s="107"/>
      <c r="AD43" s="107"/>
      <c r="AE43" s="107"/>
      <c r="AF43" s="107"/>
      <c r="AG43" s="107"/>
      <c r="AH43" s="107"/>
      <c r="AI43" s="107"/>
      <c r="AJ43" s="107"/>
      <c r="AK43" s="107"/>
      <c r="AL43" s="107"/>
      <c r="AM43" s="107"/>
      <c r="AN43" s="107"/>
      <c r="AO43" s="107"/>
      <c r="AP43" s="107"/>
      <c r="AQ43" s="107"/>
      <c r="AR43" s="107"/>
      <c r="AS43" s="107"/>
      <c r="AT43" s="107"/>
      <c r="AU43" s="107"/>
      <c r="AV43" s="107"/>
      <c r="AW43" s="107"/>
      <c r="AX43" s="107"/>
      <c r="AY43" s="107"/>
      <c r="AZ43" s="107"/>
      <c r="BA43" s="107"/>
      <c r="BB43" s="107"/>
      <c r="BC43" s="107"/>
      <c r="BD43" s="107"/>
      <c r="BE43" s="107"/>
      <c r="BF43" s="107"/>
      <c r="BG43" s="107"/>
      <c r="BH43" s="107"/>
      <c r="BI43" s="107"/>
      <c r="BJ43" s="107"/>
      <c r="BK43" s="107"/>
      <c r="BL43" s="107"/>
      <c r="BM43" s="107"/>
      <c r="BN43" s="107"/>
      <c r="BO43" s="107"/>
      <c r="BP43" s="107"/>
      <c r="BQ43" s="107"/>
      <c r="BR43" s="107"/>
      <c r="BS43" s="107"/>
      <c r="BT43" s="107"/>
      <c r="BU43" s="107"/>
      <c r="BV43" s="107"/>
      <c r="BW43" s="107"/>
      <c r="BX43" s="107"/>
      <c r="BY43" s="107"/>
      <c r="BZ43" s="107"/>
      <c r="CA43" s="107"/>
      <c r="CB43" s="107"/>
      <c r="CC43" s="107"/>
      <c r="CD43" s="107"/>
      <c r="CE43" s="107"/>
      <c r="CF43" s="107"/>
      <c r="CG43" s="107"/>
      <c r="CH43" s="107"/>
      <c r="CI43" s="107"/>
      <c r="CJ43" s="107"/>
      <c r="CK43" s="107"/>
      <c r="CL43" s="107"/>
      <c r="CM43" s="107"/>
      <c r="CN43" s="107"/>
    </row>
    <row r="44" spans="1:93" x14ac:dyDescent="0.25">
      <c r="B44"/>
      <c r="I44" s="102"/>
      <c r="J44"/>
      <c r="T44" s="156"/>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137"/>
      <c r="B45" s="137"/>
      <c r="C45" s="137"/>
      <c r="D45" s="137" t="s">
        <v>129</v>
      </c>
      <c r="E45" s="157"/>
      <c r="F45" s="157"/>
      <c r="G45" s="157" t="s">
        <v>130</v>
      </c>
      <c r="H45" s="157"/>
      <c r="I45" s="157"/>
      <c r="J45" s="137"/>
      <c r="K45" s="137"/>
      <c r="L45" s="137"/>
      <c r="M45" s="137"/>
      <c r="N45" s="137"/>
      <c r="O45" s="137"/>
      <c r="P45" s="137"/>
      <c r="Q45" s="137"/>
      <c r="T45" s="158"/>
      <c r="U45" s="137"/>
      <c r="V45" s="137"/>
      <c r="W45" s="137"/>
      <c r="X45" s="137"/>
      <c r="Y45" s="137"/>
      <c r="Z45" s="137"/>
      <c r="AA45" s="137"/>
      <c r="AB45" s="137"/>
      <c r="AC45" s="137"/>
      <c r="AD45" s="137"/>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c r="BK45" s="137"/>
      <c r="BL45" s="137"/>
      <c r="BM45" s="137"/>
      <c r="BN45" s="137"/>
      <c r="BO45" s="137"/>
      <c r="BP45" s="137"/>
      <c r="BQ45" s="137"/>
      <c r="BR45" s="137"/>
      <c r="BS45" s="137"/>
      <c r="BT45" s="137"/>
      <c r="BU45" s="137"/>
      <c r="BV45" s="137"/>
      <c r="BW45" s="137"/>
      <c r="BX45" s="137"/>
      <c r="BY45" s="137"/>
      <c r="BZ45" s="137"/>
      <c r="CA45" s="137"/>
      <c r="CB45" s="137"/>
      <c r="CC45" s="137"/>
      <c r="CD45" s="137"/>
      <c r="CE45" s="137"/>
      <c r="CF45" s="137"/>
      <c r="CG45" s="137"/>
      <c r="CH45" s="137"/>
      <c r="CI45" s="137"/>
      <c r="CJ45" s="137"/>
      <c r="CK45" s="137"/>
      <c r="CL45" s="137"/>
      <c r="CM45" s="137"/>
      <c r="CN45" s="137"/>
    </row>
    <row r="46" spans="1:93" x14ac:dyDescent="0.25">
      <c r="B46" s="70" t="s">
        <v>131</v>
      </c>
      <c r="C46" s="19"/>
      <c r="D46" s="19" t="s">
        <v>129</v>
      </c>
      <c r="E46" s="159"/>
      <c r="F46" s="159"/>
      <c r="G46" s="159"/>
      <c r="H46" s="159"/>
      <c r="I46" s="159"/>
      <c r="J46" s="20"/>
      <c r="K46" s="20"/>
      <c r="L46" s="20"/>
      <c r="M46" s="20"/>
      <c r="N46" s="20"/>
      <c r="O46" s="20"/>
      <c r="P46" s="20"/>
      <c r="Q46" s="160"/>
      <c r="R46" s="46"/>
      <c r="S46" s="161"/>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162"/>
    </row>
    <row r="47" spans="1:93" x14ac:dyDescent="0.25">
      <c r="B47"/>
      <c r="I47" s="102"/>
      <c r="J47"/>
      <c r="T47" s="156"/>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102"/>
      <c r="J48"/>
      <c r="T48" s="156"/>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137"/>
      <c r="B49" s="137"/>
      <c r="C49" s="137"/>
      <c r="D49" s="137" t="s">
        <v>132</v>
      </c>
      <c r="E49" s="157"/>
      <c r="F49" s="157"/>
      <c r="G49" s="157" t="s">
        <v>133</v>
      </c>
      <c r="H49" s="157"/>
      <c r="I49" s="157"/>
      <c r="J49" s="137"/>
      <c r="K49" s="137"/>
      <c r="L49" s="137"/>
      <c r="M49" s="137"/>
      <c r="N49" s="137"/>
      <c r="O49" s="137"/>
      <c r="P49" s="137"/>
      <c r="Q49" s="137"/>
      <c r="T49" s="158"/>
      <c r="U49" s="137"/>
      <c r="V49" s="137"/>
      <c r="W49" s="137"/>
      <c r="X49" s="137"/>
      <c r="Y49" s="137"/>
      <c r="Z49" s="137"/>
      <c r="AA49" s="137"/>
      <c r="AB49" s="137"/>
      <c r="AC49" s="137"/>
      <c r="AD49" s="137"/>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c r="BK49" s="137"/>
      <c r="BL49" s="137"/>
      <c r="BM49" s="137"/>
      <c r="BN49" s="137"/>
      <c r="BO49" s="137"/>
      <c r="BP49" s="137"/>
      <c r="BQ49" s="137"/>
      <c r="BR49" s="137"/>
      <c r="BS49" s="137"/>
      <c r="BT49" s="137"/>
      <c r="BU49" s="137"/>
      <c r="BV49" s="137"/>
      <c r="BW49" s="137"/>
      <c r="BX49" s="137"/>
      <c r="BY49" s="137"/>
      <c r="BZ49" s="137"/>
      <c r="CA49" s="137"/>
      <c r="CB49" s="137"/>
      <c r="CC49" s="137"/>
      <c r="CD49" s="137"/>
      <c r="CE49" s="137"/>
      <c r="CF49" s="137"/>
      <c r="CG49" s="137"/>
      <c r="CH49" s="137"/>
      <c r="CI49" s="137"/>
      <c r="CJ49" s="137"/>
      <c r="CK49" s="137"/>
      <c r="CL49" s="137"/>
      <c r="CM49" s="137"/>
      <c r="CN49" s="137"/>
    </row>
    <row r="50" spans="1:93" x14ac:dyDescent="0.25">
      <c r="B50" s="163" t="s">
        <v>131</v>
      </c>
      <c r="C50" s="164"/>
      <c r="D50" s="165" t="s">
        <v>132</v>
      </c>
      <c r="E50" s="166"/>
      <c r="F50" s="166"/>
      <c r="G50" s="166"/>
      <c r="H50" s="167"/>
      <c r="I50" s="168"/>
      <c r="J50" s="164"/>
      <c r="K50" s="164"/>
      <c r="L50" s="164"/>
      <c r="M50" s="164"/>
      <c r="N50" s="164"/>
      <c r="O50" s="164"/>
      <c r="P50" s="164"/>
      <c r="Q50" s="169"/>
      <c r="S50" s="170"/>
      <c r="T50" s="171"/>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3"/>
    </row>
    <row r="51" spans="1:93" x14ac:dyDescent="0.25">
      <c r="B51"/>
      <c r="I51" s="102"/>
      <c r="J51"/>
      <c r="T51" s="156"/>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137"/>
      <c r="B52" s="137"/>
      <c r="C52" s="137"/>
      <c r="D52" s="137" t="s">
        <v>134</v>
      </c>
      <c r="E52" s="157"/>
      <c r="F52" s="157"/>
      <c r="G52" s="157" t="s">
        <v>135</v>
      </c>
      <c r="H52" s="157"/>
      <c r="I52" s="157"/>
      <c r="J52" s="137"/>
      <c r="K52" s="137"/>
      <c r="L52" s="137"/>
      <c r="M52" s="137"/>
      <c r="N52" s="137"/>
      <c r="O52" s="137"/>
      <c r="P52" s="137"/>
      <c r="Q52" s="137"/>
      <c r="T52" s="158"/>
      <c r="U52" s="137"/>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137"/>
      <c r="BR52" s="137"/>
      <c r="BS52" s="137"/>
      <c r="BT52" s="137"/>
      <c r="BU52" s="137"/>
      <c r="BV52" s="137"/>
      <c r="BW52" s="137"/>
      <c r="BX52" s="137"/>
      <c r="BY52" s="137"/>
      <c r="BZ52" s="137"/>
      <c r="CA52" s="137"/>
      <c r="CB52" s="137"/>
      <c r="CC52" s="137"/>
      <c r="CD52" s="137"/>
      <c r="CE52" s="137"/>
      <c r="CF52" s="137"/>
      <c r="CG52" s="137"/>
      <c r="CH52" s="137"/>
      <c r="CI52" s="137"/>
      <c r="CJ52" s="137"/>
      <c r="CK52" s="137"/>
      <c r="CL52" s="137"/>
      <c r="CM52" s="137"/>
      <c r="CN52" s="137"/>
    </row>
    <row r="53" spans="1:93" x14ac:dyDescent="0.25">
      <c r="B53" s="174" t="s">
        <v>131</v>
      </c>
      <c r="C53" s="10"/>
      <c r="D53" t="s">
        <v>134</v>
      </c>
      <c r="E53" s="106"/>
      <c r="F53" s="106"/>
      <c r="G53" s="106"/>
      <c r="H53" s="106"/>
      <c r="I53" s="175"/>
      <c r="J53" s="17"/>
      <c r="K53" s="10"/>
      <c r="L53" s="10"/>
      <c r="M53" s="10"/>
      <c r="N53" s="10"/>
      <c r="O53" s="10"/>
      <c r="P53" s="10"/>
      <c r="Q53" s="10"/>
      <c r="T53" s="176"/>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row>
    <row r="54" spans="1:93" x14ac:dyDescent="0.25">
      <c r="B54"/>
      <c r="I54" s="102"/>
      <c r="J54"/>
      <c r="T54" s="156"/>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177" customFormat="1" x14ac:dyDescent="0.25">
      <c r="B55" s="178" t="s">
        <v>136</v>
      </c>
      <c r="C55" s="179"/>
      <c r="D55" s="177" t="s">
        <v>137</v>
      </c>
      <c r="E55" s="177" t="s">
        <v>137</v>
      </c>
      <c r="F55" s="179"/>
      <c r="G55" s="179"/>
      <c r="H55" s="179"/>
      <c r="I55" s="180"/>
      <c r="J55" s="180"/>
      <c r="K55" s="179"/>
      <c r="L55" s="179"/>
      <c r="M55" s="179"/>
      <c r="N55" s="179"/>
      <c r="O55" s="179"/>
      <c r="P55" s="179"/>
      <c r="Q55" s="179"/>
      <c r="T55" s="181"/>
      <c r="U55" s="181"/>
      <c r="V55" s="181"/>
      <c r="W55" s="181"/>
      <c r="X55" s="181"/>
      <c r="Y55" s="181"/>
      <c r="Z55" s="181"/>
      <c r="AA55" s="181"/>
      <c r="AB55" s="181"/>
      <c r="AC55" s="181"/>
      <c r="AD55" s="181"/>
      <c r="AE55" s="181"/>
      <c r="AF55" s="181"/>
      <c r="AG55" s="181"/>
      <c r="AH55" s="181"/>
      <c r="AI55" s="181"/>
      <c r="AJ55" s="181"/>
      <c r="AK55" s="181"/>
      <c r="AL55" s="181"/>
      <c r="AM55" s="181"/>
      <c r="AN55" s="181"/>
      <c r="AO55" s="181"/>
      <c r="AP55" s="181"/>
      <c r="AQ55" s="181"/>
      <c r="AR55" s="181"/>
      <c r="AS55" s="181"/>
      <c r="AT55" s="181"/>
      <c r="AU55" s="181"/>
      <c r="AV55" s="181"/>
      <c r="AW55" s="181"/>
      <c r="AX55" s="181"/>
      <c r="AY55" s="181"/>
      <c r="AZ55" s="181"/>
      <c r="BA55" s="181"/>
      <c r="BB55" s="181"/>
      <c r="BC55" s="181"/>
      <c r="BD55" s="181"/>
      <c r="BE55" s="181"/>
      <c r="BF55" s="181"/>
      <c r="BG55" s="181"/>
      <c r="BH55" s="181"/>
      <c r="BI55" s="181"/>
      <c r="BJ55" s="181"/>
      <c r="BK55" s="181"/>
      <c r="BL55" s="181"/>
      <c r="BM55" s="181"/>
      <c r="BN55" s="181"/>
      <c r="BO55" s="181"/>
      <c r="BP55" s="181"/>
      <c r="BQ55" s="181"/>
      <c r="BR55" s="181"/>
      <c r="BS55" s="181"/>
      <c r="BT55" s="181"/>
      <c r="BU55" s="181"/>
      <c r="BV55" s="181"/>
      <c r="BW55" s="181"/>
      <c r="BX55" s="181"/>
      <c r="BY55" s="181"/>
      <c r="BZ55" s="181"/>
      <c r="CA55" s="181"/>
      <c r="CB55" s="181"/>
      <c r="CC55" s="181"/>
      <c r="CD55" s="181"/>
      <c r="CE55" s="181"/>
      <c r="CF55" s="181"/>
      <c r="CG55" s="181"/>
      <c r="CH55" s="181"/>
      <c r="CI55" s="181"/>
      <c r="CJ55" s="181"/>
      <c r="CK55" s="181"/>
      <c r="CL55" s="181"/>
      <c r="CM55" s="181"/>
      <c r="CN55" s="181"/>
    </row>
    <row r="56" spans="1:93" x14ac:dyDescent="0.25">
      <c r="B56" s="174"/>
      <c r="C56" s="10"/>
      <c r="F56" s="106"/>
      <c r="G56" s="106"/>
      <c r="H56" s="106"/>
      <c r="I56" s="175"/>
      <c r="J56" s="17"/>
      <c r="K56" s="10"/>
      <c r="L56" s="10"/>
      <c r="M56" s="10"/>
      <c r="N56" s="10"/>
      <c r="O56" s="10"/>
      <c r="P56" s="10"/>
      <c r="Q56" s="10"/>
      <c r="T56" s="176"/>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row>
    <row r="57" spans="1:93" x14ac:dyDescent="0.25">
      <c r="B57"/>
      <c r="I57" s="102"/>
      <c r="J57"/>
      <c r="T57" s="156"/>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102"/>
      <c r="J58"/>
      <c r="T58" s="182"/>
      <c r="U58" s="183">
        <v>5</v>
      </c>
      <c r="V58" s="183">
        <v>5</v>
      </c>
      <c r="W58" s="183">
        <v>5</v>
      </c>
      <c r="X58" s="183">
        <v>5</v>
      </c>
      <c r="Y58" s="183">
        <v>5</v>
      </c>
      <c r="Z58" s="183">
        <v>5</v>
      </c>
      <c r="AA58" s="183">
        <v>5</v>
      </c>
      <c r="AB58" s="183">
        <v>5</v>
      </c>
      <c r="AC58" s="183">
        <v>5</v>
      </c>
      <c r="AD58" s="183">
        <v>5</v>
      </c>
      <c r="AE58" s="183">
        <v>5</v>
      </c>
      <c r="AF58" s="183">
        <v>5</v>
      </c>
      <c r="AG58" s="183">
        <v>5</v>
      </c>
      <c r="AH58" s="183">
        <v>5</v>
      </c>
      <c r="AI58" s="183">
        <v>5</v>
      </c>
      <c r="AJ58" s="183">
        <v>5</v>
      </c>
      <c r="AK58" s="183">
        <v>5</v>
      </c>
      <c r="AL58" s="183">
        <v>5</v>
      </c>
      <c r="AM58" s="183">
        <v>5</v>
      </c>
      <c r="AN58" s="183">
        <v>5</v>
      </c>
      <c r="AO58" s="183">
        <v>5</v>
      </c>
      <c r="AP58" s="183">
        <v>5</v>
      </c>
      <c r="AQ58" s="183">
        <v>5</v>
      </c>
      <c r="AR58" s="183">
        <v>5</v>
      </c>
      <c r="AS58" s="183">
        <v>5</v>
      </c>
      <c r="AT58" s="183">
        <v>5</v>
      </c>
      <c r="AU58" s="183">
        <v>5</v>
      </c>
      <c r="AV58" s="183">
        <v>5</v>
      </c>
      <c r="AW58" s="183">
        <v>5</v>
      </c>
      <c r="AX58" s="183">
        <v>5</v>
      </c>
      <c r="AY58" s="183">
        <v>5</v>
      </c>
      <c r="AZ58" s="183">
        <v>5</v>
      </c>
      <c r="BA58" s="183">
        <v>5</v>
      </c>
      <c r="BB58" s="183">
        <v>5</v>
      </c>
      <c r="BC58" s="183">
        <v>5</v>
      </c>
      <c r="BD58" s="183">
        <v>5</v>
      </c>
      <c r="BE58" s="183">
        <v>5</v>
      </c>
      <c r="BF58" s="183">
        <v>5</v>
      </c>
      <c r="BG58" s="183">
        <v>5</v>
      </c>
      <c r="BH58" s="183">
        <v>5</v>
      </c>
      <c r="BI58" s="183">
        <v>5</v>
      </c>
      <c r="BJ58" s="183">
        <v>5</v>
      </c>
      <c r="BK58" s="183">
        <v>5</v>
      </c>
      <c r="BL58" s="183">
        <v>5</v>
      </c>
      <c r="BM58" s="183">
        <v>5</v>
      </c>
      <c r="BN58" s="183">
        <v>5</v>
      </c>
      <c r="BO58" s="183">
        <v>5</v>
      </c>
      <c r="BP58" s="183">
        <v>5</v>
      </c>
      <c r="BQ58" s="183">
        <v>5</v>
      </c>
      <c r="BR58" s="183">
        <v>5</v>
      </c>
      <c r="BS58" s="183">
        <v>5</v>
      </c>
      <c r="BT58" s="183">
        <v>5</v>
      </c>
      <c r="BU58" s="183">
        <v>5</v>
      </c>
      <c r="BV58" s="183">
        <v>5</v>
      </c>
      <c r="BW58" s="183">
        <v>5</v>
      </c>
      <c r="BX58" s="183">
        <v>5</v>
      </c>
      <c r="BY58" s="183">
        <v>5</v>
      </c>
      <c r="BZ58" s="183">
        <v>5</v>
      </c>
      <c r="CA58" s="183">
        <v>5</v>
      </c>
      <c r="CB58" s="183">
        <v>5</v>
      </c>
      <c r="CC58" s="183">
        <v>5</v>
      </c>
      <c r="CD58" s="183">
        <v>5</v>
      </c>
      <c r="CE58" s="183">
        <v>5</v>
      </c>
      <c r="CF58" s="183">
        <v>5</v>
      </c>
      <c r="CG58" s="183">
        <v>5</v>
      </c>
      <c r="CH58" s="183">
        <v>5</v>
      </c>
      <c r="CI58" s="183">
        <v>5</v>
      </c>
      <c r="CJ58" s="183">
        <v>5</v>
      </c>
      <c r="CK58" s="183">
        <v>5</v>
      </c>
      <c r="CL58" s="183">
        <v>5</v>
      </c>
      <c r="CM58" s="183">
        <v>5</v>
      </c>
      <c r="CN58" s="183">
        <v>5</v>
      </c>
    </row>
    <row r="59" spans="1:93" x14ac:dyDescent="0.25">
      <c r="A59" s="137"/>
      <c r="B59" s="140"/>
      <c r="C59" s="139"/>
      <c r="D59" s="137" t="s">
        <v>138</v>
      </c>
      <c r="E59" s="141" t="s">
        <v>138</v>
      </c>
      <c r="F59" s="141"/>
      <c r="G59" s="141" t="s">
        <v>139</v>
      </c>
      <c r="H59" s="184" t="s">
        <v>140</v>
      </c>
      <c r="I59" s="185"/>
      <c r="J59" s="185"/>
      <c r="K59" s="139"/>
      <c r="L59" s="139"/>
      <c r="M59" s="139"/>
      <c r="N59" s="139"/>
      <c r="O59" s="139"/>
      <c r="P59" s="139"/>
      <c r="Q59" s="139"/>
      <c r="T59" s="186"/>
      <c r="U59" s="187" t="s">
        <v>141</v>
      </c>
      <c r="V59" s="187" t="s">
        <v>141</v>
      </c>
      <c r="W59" s="187" t="s">
        <v>141</v>
      </c>
      <c r="X59" s="187" t="s">
        <v>141</v>
      </c>
      <c r="Y59" s="187" t="s">
        <v>141</v>
      </c>
      <c r="Z59" s="187" t="s">
        <v>141</v>
      </c>
      <c r="AA59" s="187" t="s">
        <v>141</v>
      </c>
      <c r="AB59" s="187" t="s">
        <v>141</v>
      </c>
      <c r="AC59" s="187" t="s">
        <v>141</v>
      </c>
      <c r="AD59" s="187" t="s">
        <v>141</v>
      </c>
      <c r="AE59" s="187" t="s">
        <v>141</v>
      </c>
      <c r="AF59" s="187" t="s">
        <v>141</v>
      </c>
      <c r="AG59" s="187" t="s">
        <v>141</v>
      </c>
      <c r="AH59" s="187" t="s">
        <v>141</v>
      </c>
      <c r="AI59" s="187" t="s">
        <v>141</v>
      </c>
      <c r="AJ59" s="187" t="s">
        <v>141</v>
      </c>
      <c r="AK59" s="187" t="s">
        <v>141</v>
      </c>
      <c r="AL59" s="187" t="s">
        <v>141</v>
      </c>
      <c r="AM59" s="187" t="s">
        <v>141</v>
      </c>
      <c r="AN59" s="187" t="s">
        <v>141</v>
      </c>
      <c r="AO59" s="187" t="s">
        <v>141</v>
      </c>
      <c r="AP59" s="187" t="s">
        <v>141</v>
      </c>
      <c r="AQ59" s="187" t="s">
        <v>141</v>
      </c>
      <c r="AR59" s="187" t="s">
        <v>141</v>
      </c>
      <c r="AS59" s="187" t="s">
        <v>141</v>
      </c>
      <c r="AT59" s="187" t="s">
        <v>141</v>
      </c>
      <c r="AU59" s="187" t="s">
        <v>141</v>
      </c>
      <c r="AV59" s="187" t="s">
        <v>141</v>
      </c>
      <c r="AW59" s="187" t="s">
        <v>141</v>
      </c>
      <c r="AX59" s="187" t="s">
        <v>141</v>
      </c>
      <c r="AY59" s="187" t="s">
        <v>141</v>
      </c>
      <c r="AZ59" s="187" t="s">
        <v>141</v>
      </c>
      <c r="BA59" s="187" t="s">
        <v>141</v>
      </c>
      <c r="BB59" s="187" t="s">
        <v>141</v>
      </c>
      <c r="BC59" s="187" t="s">
        <v>141</v>
      </c>
      <c r="BD59" s="187" t="s">
        <v>141</v>
      </c>
      <c r="BE59" s="187" t="s">
        <v>141</v>
      </c>
      <c r="BF59" s="187" t="s">
        <v>141</v>
      </c>
      <c r="BG59" s="187" t="s">
        <v>141</v>
      </c>
      <c r="BH59" s="187" t="s">
        <v>141</v>
      </c>
      <c r="BI59" s="187" t="s">
        <v>141</v>
      </c>
      <c r="BJ59" s="187" t="s">
        <v>141</v>
      </c>
      <c r="BK59" s="187" t="s">
        <v>141</v>
      </c>
      <c r="BL59" s="187" t="s">
        <v>141</v>
      </c>
      <c r="BM59" s="187" t="s">
        <v>141</v>
      </c>
      <c r="BN59" s="187" t="s">
        <v>141</v>
      </c>
      <c r="BO59" s="187" t="s">
        <v>141</v>
      </c>
      <c r="BP59" s="187" t="s">
        <v>141</v>
      </c>
      <c r="BQ59" s="187" t="s">
        <v>141</v>
      </c>
      <c r="BR59" s="187" t="s">
        <v>141</v>
      </c>
      <c r="BS59" s="187" t="s">
        <v>141</v>
      </c>
      <c r="BT59" s="187" t="s">
        <v>141</v>
      </c>
      <c r="BU59" s="187" t="s">
        <v>141</v>
      </c>
      <c r="BV59" s="187" t="s">
        <v>141</v>
      </c>
      <c r="BW59" s="187" t="s">
        <v>141</v>
      </c>
      <c r="BX59" s="187" t="s">
        <v>141</v>
      </c>
      <c r="BY59" s="187" t="s">
        <v>141</v>
      </c>
      <c r="BZ59" s="187" t="s">
        <v>141</v>
      </c>
      <c r="CA59" s="187" t="s">
        <v>141</v>
      </c>
      <c r="CB59" s="187" t="s">
        <v>141</v>
      </c>
      <c r="CC59" s="187" t="s">
        <v>141</v>
      </c>
      <c r="CD59" s="187" t="s">
        <v>141</v>
      </c>
      <c r="CE59" s="187" t="s">
        <v>141</v>
      </c>
      <c r="CF59" s="187" t="s">
        <v>141</v>
      </c>
      <c r="CG59" s="187" t="s">
        <v>141</v>
      </c>
      <c r="CH59" s="187" t="s">
        <v>141</v>
      </c>
      <c r="CI59" s="187" t="s">
        <v>141</v>
      </c>
      <c r="CJ59" s="187" t="s">
        <v>141</v>
      </c>
      <c r="CK59" s="187" t="s">
        <v>141</v>
      </c>
      <c r="CL59" s="187" t="s">
        <v>141</v>
      </c>
      <c r="CM59" s="187" t="s">
        <v>141</v>
      </c>
      <c r="CN59" s="187" t="s">
        <v>141</v>
      </c>
    </row>
    <row r="60" spans="1:93" x14ac:dyDescent="0.25">
      <c r="B60" s="174" t="s">
        <v>142</v>
      </c>
      <c r="C60" s="148"/>
      <c r="D60" t="s">
        <v>138</v>
      </c>
      <c r="E60" s="106"/>
      <c r="F60" s="106"/>
      <c r="G60" s="106"/>
      <c r="H60" s="188"/>
      <c r="I60" s="189"/>
      <c r="J60" s="189"/>
      <c r="K60" s="148"/>
      <c r="L60" s="148"/>
      <c r="M60" s="148"/>
      <c r="N60" s="148"/>
      <c r="O60" s="148"/>
      <c r="P60" s="148"/>
      <c r="Q60" s="148"/>
      <c r="T60" s="190"/>
      <c r="U60" s="191"/>
      <c r="V60" s="191"/>
      <c r="W60" s="191"/>
      <c r="X60" s="191"/>
      <c r="Y60" s="191"/>
      <c r="Z60" s="191"/>
      <c r="AA60" s="191"/>
      <c r="AB60" s="191"/>
      <c r="AC60" s="191"/>
      <c r="AD60" s="191"/>
      <c r="AE60" s="191"/>
      <c r="AF60" s="191"/>
      <c r="AG60" s="191"/>
      <c r="AH60" s="191"/>
      <c r="AI60" s="191"/>
      <c r="AJ60" s="191"/>
      <c r="AK60" s="191"/>
      <c r="AL60" s="191"/>
      <c r="AM60" s="191"/>
      <c r="AN60" s="191"/>
      <c r="AO60" s="191"/>
      <c r="AP60" s="191"/>
      <c r="AQ60" s="191"/>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N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row>
    <row r="61" spans="1:93" x14ac:dyDescent="0.25">
      <c r="A61" t="s">
        <v>143</v>
      </c>
      <c r="B61" s="33" t="s">
        <v>144</v>
      </c>
      <c r="D61" t="s">
        <v>138</v>
      </c>
      <c r="I61" s="102"/>
      <c r="J61"/>
      <c r="K61" s="192">
        <v>0.2</v>
      </c>
      <c r="L61" s="192">
        <v>0.2</v>
      </c>
      <c r="M61" s="192">
        <v>0.2</v>
      </c>
      <c r="N61" s="192">
        <v>0.2</v>
      </c>
      <c r="O61" s="192">
        <v>0.2</v>
      </c>
      <c r="P61" s="192">
        <v>0.2</v>
      </c>
      <c r="Q61" s="192"/>
      <c r="T61" s="19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row>
    <row r="62" spans="1:93" x14ac:dyDescent="0.25">
      <c r="A62" t="s">
        <v>143</v>
      </c>
      <c r="B62" s="33" t="s">
        <v>145</v>
      </c>
      <c r="D62" t="s">
        <v>138</v>
      </c>
      <c r="I62" s="102"/>
      <c r="J62"/>
      <c r="K62" s="192"/>
      <c r="L62" s="192">
        <v>0.03</v>
      </c>
      <c r="M62" s="192">
        <v>0.03</v>
      </c>
      <c r="N62" s="192">
        <v>0.03</v>
      </c>
      <c r="O62" s="192">
        <v>0.03</v>
      </c>
      <c r="P62" s="192">
        <v>0.03</v>
      </c>
      <c r="Q62" s="192"/>
      <c r="T62" s="193"/>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row>
    <row r="63" spans="1:93" x14ac:dyDescent="0.25">
      <c r="A63" t="s">
        <v>143</v>
      </c>
      <c r="B63" s="33" t="s">
        <v>146</v>
      </c>
      <c r="D63" t="s">
        <v>138</v>
      </c>
      <c r="I63" s="194">
        <v>200</v>
      </c>
      <c r="J63"/>
      <c r="K63" s="192"/>
      <c r="L63" s="192"/>
      <c r="M63" s="192"/>
      <c r="N63" s="192"/>
      <c r="O63" s="192"/>
      <c r="P63" s="192"/>
      <c r="Q63" s="192"/>
      <c r="T63" s="193"/>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row>
    <row r="64" spans="1:93" x14ac:dyDescent="0.25">
      <c r="A64" t="s">
        <v>143</v>
      </c>
      <c r="B64" s="33" t="s">
        <v>147</v>
      </c>
      <c r="D64" t="s">
        <v>138</v>
      </c>
      <c r="I64" s="195">
        <v>800</v>
      </c>
      <c r="J64"/>
      <c r="K64" s="192"/>
      <c r="L64" s="192"/>
      <c r="M64" s="192"/>
      <c r="N64" s="192"/>
      <c r="O64" s="192"/>
      <c r="P64" s="192"/>
      <c r="Q64" s="192"/>
      <c r="T64" s="193"/>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row>
    <row r="65" spans="1:92" x14ac:dyDescent="0.25">
      <c r="B65"/>
      <c r="D65" t="s">
        <v>138</v>
      </c>
      <c r="I65" s="102"/>
      <c r="J65"/>
      <c r="T65" s="156"/>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37" t="s">
        <v>148</v>
      </c>
      <c r="D66" t="s">
        <v>138</v>
      </c>
      <c r="I66" s="102"/>
      <c r="J66"/>
      <c r="K66" s="61">
        <f t="shared" ref="K66:P66" ca="1" si="14">SUMIF($3:$3, INDIRECT(ADDRESS(2,COLUMN(),2)), INDIRECT(ROW() &amp; ":" &amp; ROW()))</f>
        <v>0</v>
      </c>
      <c r="L66" s="61">
        <f t="shared" ca="1" si="14"/>
        <v>0</v>
      </c>
      <c r="M66" s="61">
        <f t="shared" ca="1" si="14"/>
        <v>0</v>
      </c>
      <c r="N66" s="61">
        <f t="shared" ca="1" si="14"/>
        <v>0</v>
      </c>
      <c r="O66" s="61">
        <f t="shared" ca="1" si="14"/>
        <v>0</v>
      </c>
      <c r="P66" s="61">
        <f t="shared" ca="1" si="14"/>
        <v>0</v>
      </c>
      <c r="Q66" s="61"/>
      <c r="T66" s="182"/>
      <c r="U66" s="42" cm="1">
        <f t="array" aca="1" ref="U66" ca="1">+INDIRECT(U59)</f>
        <v>0</v>
      </c>
      <c r="V66" s="42" cm="1">
        <f t="array" aca="1" ref="V66" ca="1">+INDIRECT(V59)</f>
        <v>0</v>
      </c>
      <c r="W66" s="42" cm="1">
        <f t="array" aca="1" ref="W66" ca="1">+INDIRECT(W59)</f>
        <v>0</v>
      </c>
      <c r="X66" s="42" cm="1">
        <f t="array" aca="1" ref="X66" ca="1">+INDIRECT(X59)</f>
        <v>0</v>
      </c>
      <c r="Y66" s="42" cm="1">
        <f t="array" aca="1" ref="Y66" ca="1">+INDIRECT(Y59)</f>
        <v>0</v>
      </c>
      <c r="Z66" s="42" cm="1">
        <f t="array" aca="1" ref="Z66" ca="1">+INDIRECT(Z59)</f>
        <v>0</v>
      </c>
      <c r="AA66" s="42" cm="1">
        <f t="array" aca="1" ref="AA66" ca="1">+INDIRECT(AA59)</f>
        <v>0</v>
      </c>
      <c r="AB66" s="42" cm="1">
        <f t="array" aca="1" ref="AB66" ca="1">+INDIRECT(AB59)</f>
        <v>0</v>
      </c>
      <c r="AC66" s="42" cm="1">
        <f t="array" aca="1" ref="AC66" ca="1">+INDIRECT(AC59)</f>
        <v>0</v>
      </c>
      <c r="AD66" s="42" cm="1">
        <f t="array" aca="1" ref="AD66" ca="1">+INDIRECT(AD59)</f>
        <v>0</v>
      </c>
      <c r="AE66" s="42" cm="1">
        <f t="array" aca="1" ref="AE66" ca="1">+INDIRECT(AE59)</f>
        <v>0</v>
      </c>
      <c r="AF66" s="42" cm="1">
        <f t="array" aca="1" ref="AF66" ca="1">+INDIRECT(AF59)</f>
        <v>0</v>
      </c>
      <c r="AG66" s="42" cm="1">
        <f t="array" aca="1" ref="AG66" ca="1">+INDIRECT(AG59)</f>
        <v>0</v>
      </c>
      <c r="AH66" s="42" cm="1">
        <f t="array" aca="1" ref="AH66" ca="1">+INDIRECT(AH59)</f>
        <v>0</v>
      </c>
      <c r="AI66" s="42" cm="1">
        <f t="array" aca="1" ref="AI66" ca="1">+INDIRECT(AI59)</f>
        <v>0</v>
      </c>
      <c r="AJ66" s="42" cm="1">
        <f t="array" aca="1" ref="AJ66" ca="1">+INDIRECT(AJ59)</f>
        <v>0</v>
      </c>
      <c r="AK66" s="42" cm="1">
        <f t="array" aca="1" ref="AK66" ca="1">+INDIRECT(AK59)</f>
        <v>0</v>
      </c>
      <c r="AL66" s="42" cm="1">
        <f t="array" aca="1" ref="AL66" ca="1">+INDIRECT(AL59)</f>
        <v>0</v>
      </c>
      <c r="AM66" s="42" cm="1">
        <f t="array" aca="1" ref="AM66" ca="1">+INDIRECT(AM59)</f>
        <v>0</v>
      </c>
      <c r="AN66" s="42" cm="1">
        <f t="array" aca="1" ref="AN66" ca="1">+INDIRECT(AN59)</f>
        <v>0</v>
      </c>
      <c r="AO66" s="42" cm="1">
        <f t="array" aca="1" ref="AO66" ca="1">+INDIRECT(AO59)</f>
        <v>0</v>
      </c>
      <c r="AP66" s="42" cm="1">
        <f t="array" aca="1" ref="AP66" ca="1">+INDIRECT(AP59)</f>
        <v>0</v>
      </c>
      <c r="AQ66" s="42" cm="1">
        <f t="array" aca="1" ref="AQ66" ca="1">+INDIRECT(AQ59)</f>
        <v>0</v>
      </c>
      <c r="AR66" s="42" cm="1">
        <f t="array" aca="1" ref="AR66" ca="1">+INDIRECT(AR59)</f>
        <v>0</v>
      </c>
      <c r="AS66" s="42" cm="1">
        <f t="array" aca="1" ref="AS66" ca="1">+INDIRECT(AS59)</f>
        <v>0</v>
      </c>
      <c r="AT66" s="42" cm="1">
        <f t="array" aca="1" ref="AT66" ca="1">+INDIRECT(AT59)</f>
        <v>0</v>
      </c>
      <c r="AU66" s="42" cm="1">
        <f t="array" aca="1" ref="AU66" ca="1">+INDIRECT(AU59)</f>
        <v>0</v>
      </c>
      <c r="AV66" s="42" cm="1">
        <f t="array" aca="1" ref="AV66" ca="1">+INDIRECT(AV59)</f>
        <v>0</v>
      </c>
      <c r="AW66" s="42" cm="1">
        <f t="array" aca="1" ref="AW66" ca="1">+INDIRECT(AW59)</f>
        <v>0</v>
      </c>
      <c r="AX66" s="42" cm="1">
        <f t="array" aca="1" ref="AX66" ca="1">+INDIRECT(AX59)</f>
        <v>0</v>
      </c>
      <c r="AY66" s="42" cm="1">
        <f t="array" aca="1" ref="AY66" ca="1">+INDIRECT(AY59)</f>
        <v>0</v>
      </c>
      <c r="AZ66" s="42" cm="1">
        <f t="array" aca="1" ref="AZ66" ca="1">+INDIRECT(AZ59)</f>
        <v>0</v>
      </c>
      <c r="BA66" s="42" cm="1">
        <f t="array" aca="1" ref="BA66" ca="1">+INDIRECT(BA59)</f>
        <v>0</v>
      </c>
      <c r="BB66" s="42" cm="1">
        <f t="array" aca="1" ref="BB66" ca="1">+INDIRECT(BB59)</f>
        <v>0</v>
      </c>
      <c r="BC66" s="42" cm="1">
        <f t="array" aca="1" ref="BC66" ca="1">+INDIRECT(BC59)</f>
        <v>0</v>
      </c>
      <c r="BD66" s="42" cm="1">
        <f t="array" aca="1" ref="BD66" ca="1">+INDIRECT(BD59)</f>
        <v>0</v>
      </c>
      <c r="BE66" s="42" cm="1">
        <f t="array" aca="1" ref="BE66" ca="1">+INDIRECT(BE59)</f>
        <v>0</v>
      </c>
      <c r="BF66" s="42" cm="1">
        <f t="array" aca="1" ref="BF66" ca="1">+INDIRECT(BF59)</f>
        <v>0</v>
      </c>
      <c r="BG66" s="42" cm="1">
        <f t="array" aca="1" ref="BG66" ca="1">+INDIRECT(BG59)</f>
        <v>0</v>
      </c>
      <c r="BH66" s="42" cm="1">
        <f t="array" aca="1" ref="BH66" ca="1">+INDIRECT(BH59)</f>
        <v>0</v>
      </c>
      <c r="BI66" s="42" cm="1">
        <f t="array" aca="1" ref="BI66" ca="1">+INDIRECT(BI59)</f>
        <v>0</v>
      </c>
      <c r="BJ66" s="42" cm="1">
        <f t="array" aca="1" ref="BJ66" ca="1">+INDIRECT(BJ59)</f>
        <v>0</v>
      </c>
      <c r="BK66" s="42" cm="1">
        <f t="array" aca="1" ref="BK66" ca="1">+INDIRECT(BK59)</f>
        <v>0</v>
      </c>
      <c r="BL66" s="42" cm="1">
        <f t="array" aca="1" ref="BL66" ca="1">+INDIRECT(BL59)</f>
        <v>0</v>
      </c>
      <c r="BM66" s="42" cm="1">
        <f t="array" aca="1" ref="BM66" ca="1">+INDIRECT(BM59)</f>
        <v>0</v>
      </c>
      <c r="BN66" s="42" cm="1">
        <f t="array" aca="1" ref="BN66" ca="1">+INDIRECT(BN59)</f>
        <v>0</v>
      </c>
      <c r="BO66" s="42" cm="1">
        <f t="array" aca="1" ref="BO66" ca="1">+INDIRECT(BO59)</f>
        <v>0</v>
      </c>
      <c r="BP66" s="42" cm="1">
        <f t="array" aca="1" ref="BP66" ca="1">+INDIRECT(BP59)</f>
        <v>0</v>
      </c>
      <c r="BQ66" s="42" cm="1">
        <f t="array" aca="1" ref="BQ66" ca="1">+INDIRECT(BQ59)</f>
        <v>0</v>
      </c>
      <c r="BR66" s="42" cm="1">
        <f t="array" aca="1" ref="BR66" ca="1">+INDIRECT(BR59)</f>
        <v>0</v>
      </c>
      <c r="BS66" s="42" cm="1">
        <f t="array" aca="1" ref="BS66" ca="1">+INDIRECT(BS59)</f>
        <v>0</v>
      </c>
      <c r="BT66" s="42" cm="1">
        <f t="array" aca="1" ref="BT66" ca="1">+INDIRECT(BT59)</f>
        <v>0</v>
      </c>
      <c r="BU66" s="42" cm="1">
        <f t="array" aca="1" ref="BU66" ca="1">+INDIRECT(BU59)</f>
        <v>0</v>
      </c>
      <c r="BV66" s="42" cm="1">
        <f t="array" aca="1" ref="BV66" ca="1">+INDIRECT(BV59)</f>
        <v>0</v>
      </c>
      <c r="BW66" s="42" cm="1">
        <f t="array" aca="1" ref="BW66" ca="1">+INDIRECT(BW59)</f>
        <v>0</v>
      </c>
      <c r="BX66" s="42" cm="1">
        <f t="array" aca="1" ref="BX66" ca="1">+INDIRECT(BX59)</f>
        <v>0</v>
      </c>
      <c r="BY66" s="42" cm="1">
        <f t="array" aca="1" ref="BY66" ca="1">+INDIRECT(BY59)</f>
        <v>0</v>
      </c>
      <c r="BZ66" s="42" cm="1">
        <f t="array" aca="1" ref="BZ66" ca="1">+INDIRECT(BZ59)</f>
        <v>0</v>
      </c>
      <c r="CA66" s="42" cm="1">
        <f t="array" aca="1" ref="CA66" ca="1">+INDIRECT(CA59)</f>
        <v>0</v>
      </c>
      <c r="CB66" s="42" cm="1">
        <f t="array" aca="1" ref="CB66" ca="1">+INDIRECT(CB59)</f>
        <v>0</v>
      </c>
      <c r="CC66" s="42" cm="1">
        <f t="array" aca="1" ref="CC66" ca="1">+INDIRECT(CC59)</f>
        <v>0</v>
      </c>
      <c r="CD66" s="42" cm="1">
        <f t="array" aca="1" ref="CD66" ca="1">+INDIRECT(CD59)</f>
        <v>0</v>
      </c>
      <c r="CE66" s="42" cm="1">
        <f t="array" aca="1" ref="CE66" ca="1">+INDIRECT(CE59)</f>
        <v>0</v>
      </c>
      <c r="CF66" s="42" cm="1">
        <f t="array" aca="1" ref="CF66" ca="1">+INDIRECT(CF59)</f>
        <v>0</v>
      </c>
      <c r="CG66" s="42" cm="1">
        <f t="array" aca="1" ref="CG66" ca="1">+INDIRECT(CG59)</f>
        <v>0</v>
      </c>
      <c r="CH66" s="42" cm="1">
        <f t="array" aca="1" ref="CH66" ca="1">+INDIRECT(CH59)</f>
        <v>0</v>
      </c>
      <c r="CI66" s="42" cm="1">
        <f t="array" aca="1" ref="CI66" ca="1">+INDIRECT(CI59)</f>
        <v>0</v>
      </c>
      <c r="CJ66" s="42" cm="1">
        <f t="array" aca="1" ref="CJ66" ca="1">+INDIRECT(CJ59)</f>
        <v>0</v>
      </c>
      <c r="CK66" s="42" cm="1">
        <f t="array" aca="1" ref="CK66" ca="1">+INDIRECT(CK59)</f>
        <v>0</v>
      </c>
      <c r="CL66" s="42" cm="1">
        <f t="array" aca="1" ref="CL66" ca="1">+INDIRECT(CL59)</f>
        <v>0</v>
      </c>
      <c r="CM66" s="42" cm="1">
        <f t="array" aca="1" ref="CM66" ca="1">+INDIRECT(CM59)</f>
        <v>0</v>
      </c>
      <c r="CN66" s="42" cm="1">
        <f t="array" aca="1" ref="CN66" ca="1">+INDIRECT(CN59)</f>
        <v>0</v>
      </c>
    </row>
    <row r="67" spans="1:92" x14ac:dyDescent="0.25">
      <c r="B67"/>
      <c r="D67" t="s">
        <v>138</v>
      </c>
      <c r="I67" s="102"/>
      <c r="J67"/>
      <c r="P67" s="196"/>
      <c r="Q67" s="197"/>
      <c r="T67" s="156"/>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7" t="s">
        <v>149</v>
      </c>
      <c r="D68" t="s">
        <v>138</v>
      </c>
      <c r="I68" s="102"/>
      <c r="J68"/>
      <c r="T68" s="156"/>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33" t="s">
        <v>150</v>
      </c>
      <c r="D69" t="s">
        <v>138</v>
      </c>
      <c r="I69" s="102"/>
      <c r="J69"/>
      <c r="K69" s="61">
        <f>+I63*(1-K61)</f>
        <v>160</v>
      </c>
      <c r="L69" s="61">
        <f>+K69*(1-L61)</f>
        <v>128</v>
      </c>
      <c r="M69" s="61">
        <f>+L69*(1-M61)</f>
        <v>102.4</v>
      </c>
      <c r="N69" s="61">
        <f>+M69*(1-N61)</f>
        <v>81.920000000000016</v>
      </c>
      <c r="O69" s="61">
        <f>+N69*(1-O61)</f>
        <v>65.536000000000016</v>
      </c>
      <c r="P69" s="61">
        <f>+O69*(1-P61)</f>
        <v>52.428800000000017</v>
      </c>
      <c r="Q69" s="61"/>
      <c r="T69" s="182"/>
      <c r="U69" s="61">
        <f ca="1">INDEX($A:$CN,ROW(),MATCH(INDIRECT(ADDRESS(3,COLUMN(),2)),$2:$2,0))</f>
        <v>160</v>
      </c>
      <c r="V69" s="61">
        <f ca="1">INDEX($A:$CN,ROW(),MATCH(INDIRECT(ADDRESS(3,COLUMN(),2)),$2:$2,0))</f>
        <v>160</v>
      </c>
      <c r="W69" s="61">
        <f ca="1">INDEX($A:$CN,ROW(),MATCH(INDIRECT(ADDRESS(3,COLUMN(),2)),$2:$2,0))</f>
        <v>160</v>
      </c>
      <c r="X69" s="61">
        <f ca="1">INDEX($A:$CN,ROW(),MATCH(INDIRECT(ADDRESS(3,COLUMN(),2)),$2:$2,0))</f>
        <v>160</v>
      </c>
      <c r="Y69" s="61">
        <f ca="1">INDEX($A:$CN,ROW(),MATCH(INDIRECT(ADDRESS(3,COLUMN(),2)),$2:$2,0))</f>
        <v>160</v>
      </c>
      <c r="Z69" s="61">
        <f ca="1">INDEX($A:$CN,ROW(),MATCH(INDIRECT(ADDRESS(3,COLUMN(),2)),$2:$2,0))</f>
        <v>160</v>
      </c>
      <c r="AA69" s="61">
        <f ca="1">INDEX($A:$CN,ROW(),MATCH(INDIRECT(ADDRESS(3,COLUMN(),2)),$2:$2,0))</f>
        <v>160</v>
      </c>
      <c r="AB69" s="61">
        <f ca="1">INDEX($A:$CN,ROW(),MATCH(INDIRECT(ADDRESS(3,COLUMN(),2)),$2:$2,0))</f>
        <v>160</v>
      </c>
      <c r="AC69" s="61">
        <f ca="1">INDEX($A:$CN,ROW(),MATCH(INDIRECT(ADDRESS(3,COLUMN(),2)),$2:$2,0))</f>
        <v>160</v>
      </c>
      <c r="AD69" s="61">
        <f ca="1">INDEX($A:$CN,ROW(),MATCH(INDIRECT(ADDRESS(3,COLUMN(),2)),$2:$2,0))</f>
        <v>160</v>
      </c>
      <c r="AE69" s="61">
        <f ca="1">INDEX($A:$CN,ROW(),MATCH(INDIRECT(ADDRESS(3,COLUMN(),2)),$2:$2,0))</f>
        <v>160</v>
      </c>
      <c r="AF69" s="61">
        <f ca="1">INDEX($A:$CN,ROW(),MATCH(INDIRECT(ADDRESS(3,COLUMN(),2)),$2:$2,0))</f>
        <v>160</v>
      </c>
      <c r="AG69" s="61">
        <f ca="1">INDEX($A:$CN,ROW(),MATCH(INDIRECT(ADDRESS(3,COLUMN(),2)),$2:$2,0))</f>
        <v>128</v>
      </c>
      <c r="AH69" s="61">
        <f ca="1">INDEX($A:$CN,ROW(),MATCH(INDIRECT(ADDRESS(3,COLUMN(),2)),$2:$2,0))</f>
        <v>128</v>
      </c>
      <c r="AI69" s="61">
        <f ca="1">INDEX($A:$CN,ROW(),MATCH(INDIRECT(ADDRESS(3,COLUMN(),2)),$2:$2,0))</f>
        <v>128</v>
      </c>
      <c r="AJ69" s="61">
        <f ca="1">INDEX($A:$CN,ROW(),MATCH(INDIRECT(ADDRESS(3,COLUMN(),2)),$2:$2,0))</f>
        <v>128</v>
      </c>
      <c r="AK69" s="61">
        <f ca="1">INDEX($A:$CN,ROW(),MATCH(INDIRECT(ADDRESS(3,COLUMN(),2)),$2:$2,0))</f>
        <v>128</v>
      </c>
      <c r="AL69" s="61">
        <f ca="1">INDEX($A:$CN,ROW(),MATCH(INDIRECT(ADDRESS(3,COLUMN(),2)),$2:$2,0))</f>
        <v>128</v>
      </c>
      <c r="AM69" s="61">
        <f ca="1">INDEX($A:$CN,ROW(),MATCH(INDIRECT(ADDRESS(3,COLUMN(),2)),$2:$2,0))</f>
        <v>128</v>
      </c>
      <c r="AN69" s="61">
        <f ca="1">INDEX($A:$CN,ROW(),MATCH(INDIRECT(ADDRESS(3,COLUMN(),2)),$2:$2,0))</f>
        <v>128</v>
      </c>
      <c r="AO69" s="61">
        <f ca="1">INDEX($A:$CN,ROW(),MATCH(INDIRECT(ADDRESS(3,COLUMN(),2)),$2:$2,0))</f>
        <v>128</v>
      </c>
      <c r="AP69" s="61">
        <f ca="1">INDEX($A:$CN,ROW(),MATCH(INDIRECT(ADDRESS(3,COLUMN(),2)),$2:$2,0))</f>
        <v>128</v>
      </c>
      <c r="AQ69" s="61">
        <f ca="1">INDEX($A:$CN,ROW(),MATCH(INDIRECT(ADDRESS(3,COLUMN(),2)),$2:$2,0))</f>
        <v>128</v>
      </c>
      <c r="AR69" s="61">
        <f ca="1">INDEX($A:$CN,ROW(),MATCH(INDIRECT(ADDRESS(3,COLUMN(),2)),$2:$2,0))</f>
        <v>128</v>
      </c>
      <c r="AS69" s="61">
        <f ca="1">INDEX($A:$CN,ROW(),MATCH(INDIRECT(ADDRESS(3,COLUMN(),2)),$2:$2,0))</f>
        <v>102.4</v>
      </c>
      <c r="AT69" s="61">
        <f ca="1">INDEX($A:$CN,ROW(),MATCH(INDIRECT(ADDRESS(3,COLUMN(),2)),$2:$2,0))</f>
        <v>102.4</v>
      </c>
      <c r="AU69" s="61">
        <f ca="1">INDEX($A:$CN,ROW(),MATCH(INDIRECT(ADDRESS(3,COLUMN(),2)),$2:$2,0))</f>
        <v>102.4</v>
      </c>
      <c r="AV69" s="61">
        <f ca="1">INDEX($A:$CN,ROW(),MATCH(INDIRECT(ADDRESS(3,COLUMN(),2)),$2:$2,0))</f>
        <v>102.4</v>
      </c>
      <c r="AW69" s="61">
        <f ca="1">INDEX($A:$CN,ROW(),MATCH(INDIRECT(ADDRESS(3,COLUMN(),2)),$2:$2,0))</f>
        <v>102.4</v>
      </c>
      <c r="AX69" s="61">
        <f ca="1">INDEX($A:$CN,ROW(),MATCH(INDIRECT(ADDRESS(3,COLUMN(),2)),$2:$2,0))</f>
        <v>102.4</v>
      </c>
      <c r="AY69" s="61">
        <f ca="1">INDEX($A:$CN,ROW(),MATCH(INDIRECT(ADDRESS(3,COLUMN(),2)),$2:$2,0))</f>
        <v>102.4</v>
      </c>
      <c r="AZ69" s="61">
        <f ca="1">INDEX($A:$CN,ROW(),MATCH(INDIRECT(ADDRESS(3,COLUMN(),2)),$2:$2,0))</f>
        <v>102.4</v>
      </c>
      <c r="BA69" s="61">
        <f ca="1">INDEX($A:$CN,ROW(),MATCH(INDIRECT(ADDRESS(3,COLUMN(),2)),$2:$2,0))</f>
        <v>102.4</v>
      </c>
      <c r="BB69" s="61">
        <f ca="1">INDEX($A:$CN,ROW(),MATCH(INDIRECT(ADDRESS(3,COLUMN(),2)),$2:$2,0))</f>
        <v>102.4</v>
      </c>
      <c r="BC69" s="61">
        <f ca="1">INDEX($A:$CN,ROW(),MATCH(INDIRECT(ADDRESS(3,COLUMN(),2)),$2:$2,0))</f>
        <v>102.4</v>
      </c>
      <c r="BD69" s="61">
        <f ca="1">INDEX($A:$CN,ROW(),MATCH(INDIRECT(ADDRESS(3,COLUMN(),2)),$2:$2,0))</f>
        <v>102.4</v>
      </c>
      <c r="BE69" s="61">
        <f ca="1">INDEX($A:$CN,ROW(),MATCH(INDIRECT(ADDRESS(3,COLUMN(),2)),$2:$2,0))</f>
        <v>81.920000000000016</v>
      </c>
      <c r="BF69" s="61">
        <f ca="1">INDEX($A:$CN,ROW(),MATCH(INDIRECT(ADDRESS(3,COLUMN(),2)),$2:$2,0))</f>
        <v>81.920000000000016</v>
      </c>
      <c r="BG69" s="61">
        <f ca="1">INDEX($A:$CN,ROW(),MATCH(INDIRECT(ADDRESS(3,COLUMN(),2)),$2:$2,0))</f>
        <v>81.920000000000016</v>
      </c>
      <c r="BH69" s="61">
        <f ca="1">INDEX($A:$CN,ROW(),MATCH(INDIRECT(ADDRESS(3,COLUMN(),2)),$2:$2,0))</f>
        <v>81.920000000000016</v>
      </c>
      <c r="BI69" s="61">
        <f ca="1">INDEX($A:$CN,ROW(),MATCH(INDIRECT(ADDRESS(3,COLUMN(),2)),$2:$2,0))</f>
        <v>81.920000000000016</v>
      </c>
      <c r="BJ69" s="61">
        <f ca="1">INDEX($A:$CN,ROW(),MATCH(INDIRECT(ADDRESS(3,COLUMN(),2)),$2:$2,0))</f>
        <v>81.920000000000016</v>
      </c>
      <c r="BK69" s="61">
        <f ca="1">INDEX($A:$CN,ROW(),MATCH(INDIRECT(ADDRESS(3,COLUMN(),2)),$2:$2,0))</f>
        <v>81.920000000000016</v>
      </c>
      <c r="BL69" s="61">
        <f ca="1">INDEX($A:$CN,ROW(),MATCH(INDIRECT(ADDRESS(3,COLUMN(),2)),$2:$2,0))</f>
        <v>81.920000000000016</v>
      </c>
      <c r="BM69" s="61">
        <f ca="1">INDEX($A:$CN,ROW(),MATCH(INDIRECT(ADDRESS(3,COLUMN(),2)),$2:$2,0))</f>
        <v>81.920000000000016</v>
      </c>
      <c r="BN69" s="61">
        <f ca="1">INDEX($A:$CN,ROW(),MATCH(INDIRECT(ADDRESS(3,COLUMN(),2)),$2:$2,0))</f>
        <v>81.920000000000016</v>
      </c>
      <c r="BO69" s="61">
        <f ca="1">INDEX($A:$CN,ROW(),MATCH(INDIRECT(ADDRESS(3,COLUMN(),2)),$2:$2,0))</f>
        <v>81.920000000000016</v>
      </c>
      <c r="BP69" s="61">
        <f ca="1">INDEX($A:$CN,ROW(),MATCH(INDIRECT(ADDRESS(3,COLUMN(),2)),$2:$2,0))</f>
        <v>81.920000000000016</v>
      </c>
      <c r="BQ69" s="61">
        <f ca="1">INDEX($A:$CN,ROW(),MATCH(INDIRECT(ADDRESS(3,COLUMN(),2)),$2:$2,0))</f>
        <v>65.536000000000016</v>
      </c>
      <c r="BR69" s="61">
        <f ca="1">INDEX($A:$CN,ROW(),MATCH(INDIRECT(ADDRESS(3,COLUMN(),2)),$2:$2,0))</f>
        <v>65.536000000000016</v>
      </c>
      <c r="BS69" s="61">
        <f ca="1">INDEX($A:$CN,ROW(),MATCH(INDIRECT(ADDRESS(3,COLUMN(),2)),$2:$2,0))</f>
        <v>65.536000000000016</v>
      </c>
      <c r="BT69" s="61">
        <f ca="1">INDEX($A:$CN,ROW(),MATCH(INDIRECT(ADDRESS(3,COLUMN(),2)),$2:$2,0))</f>
        <v>65.536000000000016</v>
      </c>
      <c r="BU69" s="61">
        <f ca="1">INDEX($A:$CN,ROW(),MATCH(INDIRECT(ADDRESS(3,COLUMN(),2)),$2:$2,0))</f>
        <v>65.536000000000016</v>
      </c>
      <c r="BV69" s="61">
        <f ca="1">INDEX($A:$CN,ROW(),MATCH(INDIRECT(ADDRESS(3,COLUMN(),2)),$2:$2,0))</f>
        <v>65.536000000000016</v>
      </c>
      <c r="BW69" s="61">
        <f ca="1">INDEX($A:$CN,ROW(),MATCH(INDIRECT(ADDRESS(3,COLUMN(),2)),$2:$2,0))</f>
        <v>65.536000000000016</v>
      </c>
      <c r="BX69" s="61">
        <f ca="1">INDEX($A:$CN,ROW(),MATCH(INDIRECT(ADDRESS(3,COLUMN(),2)),$2:$2,0))</f>
        <v>65.536000000000016</v>
      </c>
      <c r="BY69" s="61">
        <f ca="1">INDEX($A:$CN,ROW(),MATCH(INDIRECT(ADDRESS(3,COLUMN(),2)),$2:$2,0))</f>
        <v>65.536000000000016</v>
      </c>
      <c r="BZ69" s="61">
        <f ca="1">INDEX($A:$CN,ROW(),MATCH(INDIRECT(ADDRESS(3,COLUMN(),2)),$2:$2,0))</f>
        <v>65.536000000000016</v>
      </c>
      <c r="CA69" s="61">
        <f ca="1">INDEX($A:$CN,ROW(),MATCH(INDIRECT(ADDRESS(3,COLUMN(),2)),$2:$2,0))</f>
        <v>65.536000000000016</v>
      </c>
      <c r="CB69" s="61">
        <f ca="1">INDEX($A:$CN,ROW(),MATCH(INDIRECT(ADDRESS(3,COLUMN(),2)),$2:$2,0))</f>
        <v>65.536000000000016</v>
      </c>
      <c r="CC69" s="61">
        <f ca="1">INDEX($A:$CN,ROW(),MATCH(INDIRECT(ADDRESS(3,COLUMN(),2)),$2:$2,0))</f>
        <v>52.428800000000017</v>
      </c>
      <c r="CD69" s="61">
        <f ca="1">INDEX($A:$CN,ROW(),MATCH(INDIRECT(ADDRESS(3,COLUMN(),2)),$2:$2,0))</f>
        <v>52.428800000000017</v>
      </c>
      <c r="CE69" s="61">
        <f ca="1">INDEX($A:$CN,ROW(),MATCH(INDIRECT(ADDRESS(3,COLUMN(),2)),$2:$2,0))</f>
        <v>52.428800000000017</v>
      </c>
      <c r="CF69" s="61">
        <f ca="1">INDEX($A:$CN,ROW(),MATCH(INDIRECT(ADDRESS(3,COLUMN(),2)),$2:$2,0))</f>
        <v>52.428800000000017</v>
      </c>
      <c r="CG69" s="61">
        <f ca="1">INDEX($A:$CN,ROW(),MATCH(INDIRECT(ADDRESS(3,COLUMN(),2)),$2:$2,0))</f>
        <v>52.428800000000017</v>
      </c>
      <c r="CH69" s="61">
        <f ca="1">INDEX($A:$CN,ROW(),MATCH(INDIRECT(ADDRESS(3,COLUMN(),2)),$2:$2,0))</f>
        <v>52.428800000000017</v>
      </c>
      <c r="CI69" s="61">
        <f ca="1">INDEX($A:$CN,ROW(),MATCH(INDIRECT(ADDRESS(3,COLUMN(),2)),$2:$2,0))</f>
        <v>52.428800000000017</v>
      </c>
      <c r="CJ69" s="61">
        <f ca="1">INDEX($A:$CN,ROW(),MATCH(INDIRECT(ADDRESS(3,COLUMN(),2)),$2:$2,0))</f>
        <v>52.428800000000017</v>
      </c>
      <c r="CK69" s="61">
        <f ca="1">INDEX($A:$CN,ROW(),MATCH(INDIRECT(ADDRESS(3,COLUMN(),2)),$2:$2,0))</f>
        <v>52.428800000000017</v>
      </c>
      <c r="CL69" s="61">
        <f ca="1">INDEX($A:$CN,ROW(),MATCH(INDIRECT(ADDRESS(3,COLUMN(),2)),$2:$2,0))</f>
        <v>52.428800000000017</v>
      </c>
      <c r="CM69" s="61">
        <f ca="1">INDEX($A:$CN,ROW(),MATCH(INDIRECT(ADDRESS(3,COLUMN(),2)),$2:$2,0))</f>
        <v>52.428800000000017</v>
      </c>
      <c r="CN69" s="61">
        <f ca="1">INDEX($A:$CN,ROW(),MATCH(INDIRECT(ADDRESS(3,COLUMN(),2)),$2:$2,0))</f>
        <v>52.428800000000017</v>
      </c>
    </row>
    <row r="70" spans="1:92" x14ac:dyDescent="0.25">
      <c r="A70" t="s">
        <v>151</v>
      </c>
      <c r="B70" s="33" t="s">
        <v>152</v>
      </c>
      <c r="D70" t="s">
        <v>138</v>
      </c>
      <c r="I70" s="102"/>
      <c r="J70"/>
      <c r="K70" s="61">
        <f ca="1">+I63-K69+K66</f>
        <v>40</v>
      </c>
      <c r="L70" s="61">
        <f ca="1">+K70*(1-L61)</f>
        <v>32</v>
      </c>
      <c r="M70" s="61">
        <f ca="1">+L70*(1-M61)</f>
        <v>25.6</v>
      </c>
      <c r="N70" s="61">
        <f ca="1">+M70*(1-N61)</f>
        <v>20.480000000000004</v>
      </c>
      <c r="O70" s="61">
        <f ca="1">+N70*(1-O61)</f>
        <v>16.384000000000004</v>
      </c>
      <c r="P70" s="61">
        <f ca="1">+O70*(1-P61)</f>
        <v>13.107200000000004</v>
      </c>
      <c r="Q70" s="61"/>
      <c r="T70" s="182"/>
      <c r="U70" s="61">
        <f ca="1">INDEX($A:$CN,ROW(),MATCH(INDIRECT(ADDRESS(3,COLUMN(),2)),$2:$2,0))</f>
        <v>40</v>
      </c>
      <c r="V70" s="61">
        <f ca="1">INDEX($A:$CN,ROW(),MATCH(INDIRECT(ADDRESS(3,COLUMN(),2)),$2:$2,0))</f>
        <v>40</v>
      </c>
      <c r="W70" s="61">
        <f ca="1">INDEX($A:$CN,ROW(),MATCH(INDIRECT(ADDRESS(3,COLUMN(),2)),$2:$2,0))</f>
        <v>40</v>
      </c>
      <c r="X70" s="61">
        <f ca="1">INDEX($A:$CN,ROW(),MATCH(INDIRECT(ADDRESS(3,COLUMN(),2)),$2:$2,0))</f>
        <v>40</v>
      </c>
      <c r="Y70" s="61">
        <f ca="1">INDEX($A:$CN,ROW(),MATCH(INDIRECT(ADDRESS(3,COLUMN(),2)),$2:$2,0))</f>
        <v>40</v>
      </c>
      <c r="Z70" s="61">
        <f ca="1">INDEX($A:$CN,ROW(),MATCH(INDIRECT(ADDRESS(3,COLUMN(),2)),$2:$2,0))</f>
        <v>40</v>
      </c>
      <c r="AA70" s="61">
        <f ca="1">INDEX($A:$CN,ROW(),MATCH(INDIRECT(ADDRESS(3,COLUMN(),2)),$2:$2,0))</f>
        <v>40</v>
      </c>
      <c r="AB70" s="61">
        <f ca="1">INDEX($A:$CN,ROW(),MATCH(INDIRECT(ADDRESS(3,COLUMN(),2)),$2:$2,0))</f>
        <v>40</v>
      </c>
      <c r="AC70" s="61">
        <f ca="1">INDEX($A:$CN,ROW(),MATCH(INDIRECT(ADDRESS(3,COLUMN(),2)),$2:$2,0))</f>
        <v>40</v>
      </c>
      <c r="AD70" s="61">
        <f ca="1">INDEX($A:$CN,ROW(),MATCH(INDIRECT(ADDRESS(3,COLUMN(),2)),$2:$2,0))</f>
        <v>40</v>
      </c>
      <c r="AE70" s="61">
        <f ca="1">INDEX($A:$CN,ROW(),MATCH(INDIRECT(ADDRESS(3,COLUMN(),2)),$2:$2,0))</f>
        <v>40</v>
      </c>
      <c r="AF70" s="61">
        <f ca="1">INDEX($A:$CN,ROW(),MATCH(INDIRECT(ADDRESS(3,COLUMN(),2)),$2:$2,0))</f>
        <v>40</v>
      </c>
      <c r="AG70" s="61">
        <f ca="1">INDEX($A:$CN,ROW(),MATCH(INDIRECT(ADDRESS(3,COLUMN(),2)),$2:$2,0))</f>
        <v>32</v>
      </c>
      <c r="AH70" s="61">
        <f ca="1">INDEX($A:$CN,ROW(),MATCH(INDIRECT(ADDRESS(3,COLUMN(),2)),$2:$2,0))</f>
        <v>32</v>
      </c>
      <c r="AI70" s="61">
        <f ca="1">INDEX($A:$CN,ROW(),MATCH(INDIRECT(ADDRESS(3,COLUMN(),2)),$2:$2,0))</f>
        <v>32</v>
      </c>
      <c r="AJ70" s="61">
        <f ca="1">INDEX($A:$CN,ROW(),MATCH(INDIRECT(ADDRESS(3,COLUMN(),2)),$2:$2,0))</f>
        <v>32</v>
      </c>
      <c r="AK70" s="61">
        <f ca="1">INDEX($A:$CN,ROW(),MATCH(INDIRECT(ADDRESS(3,COLUMN(),2)),$2:$2,0))</f>
        <v>32</v>
      </c>
      <c r="AL70" s="61">
        <f ca="1">INDEX($A:$CN,ROW(),MATCH(INDIRECT(ADDRESS(3,COLUMN(),2)),$2:$2,0))</f>
        <v>32</v>
      </c>
      <c r="AM70" s="61">
        <f ca="1">INDEX($A:$CN,ROW(),MATCH(INDIRECT(ADDRESS(3,COLUMN(),2)),$2:$2,0))</f>
        <v>32</v>
      </c>
      <c r="AN70" s="61">
        <f ca="1">INDEX($A:$CN,ROW(),MATCH(INDIRECT(ADDRESS(3,COLUMN(),2)),$2:$2,0))</f>
        <v>32</v>
      </c>
      <c r="AO70" s="61">
        <f ca="1">INDEX($A:$CN,ROW(),MATCH(INDIRECT(ADDRESS(3,COLUMN(),2)),$2:$2,0))</f>
        <v>32</v>
      </c>
      <c r="AP70" s="61">
        <f ca="1">INDEX($A:$CN,ROW(),MATCH(INDIRECT(ADDRESS(3,COLUMN(),2)),$2:$2,0))</f>
        <v>32</v>
      </c>
      <c r="AQ70" s="61">
        <f ca="1">INDEX($A:$CN,ROW(),MATCH(INDIRECT(ADDRESS(3,COLUMN(),2)),$2:$2,0))</f>
        <v>32</v>
      </c>
      <c r="AR70" s="61">
        <f ca="1">INDEX($A:$CN,ROW(),MATCH(INDIRECT(ADDRESS(3,COLUMN(),2)),$2:$2,0))</f>
        <v>32</v>
      </c>
      <c r="AS70" s="61">
        <f ca="1">INDEX($A:$CN,ROW(),MATCH(INDIRECT(ADDRESS(3,COLUMN(),2)),$2:$2,0))</f>
        <v>25.6</v>
      </c>
      <c r="AT70" s="61">
        <f ca="1">INDEX($A:$CN,ROW(),MATCH(INDIRECT(ADDRESS(3,COLUMN(),2)),$2:$2,0))</f>
        <v>25.6</v>
      </c>
      <c r="AU70" s="61">
        <f ca="1">INDEX($A:$CN,ROW(),MATCH(INDIRECT(ADDRESS(3,COLUMN(),2)),$2:$2,0))</f>
        <v>25.6</v>
      </c>
      <c r="AV70" s="61">
        <f ca="1">INDEX($A:$CN,ROW(),MATCH(INDIRECT(ADDRESS(3,COLUMN(),2)),$2:$2,0))</f>
        <v>25.6</v>
      </c>
      <c r="AW70" s="61">
        <f ca="1">INDEX($A:$CN,ROW(),MATCH(INDIRECT(ADDRESS(3,COLUMN(),2)),$2:$2,0))</f>
        <v>25.6</v>
      </c>
      <c r="AX70" s="61">
        <f ca="1">INDEX($A:$CN,ROW(),MATCH(INDIRECT(ADDRESS(3,COLUMN(),2)),$2:$2,0))</f>
        <v>25.6</v>
      </c>
      <c r="AY70" s="61">
        <f ca="1">INDEX($A:$CN,ROW(),MATCH(INDIRECT(ADDRESS(3,COLUMN(),2)),$2:$2,0))</f>
        <v>25.6</v>
      </c>
      <c r="AZ70" s="61">
        <f ca="1">INDEX($A:$CN,ROW(),MATCH(INDIRECT(ADDRESS(3,COLUMN(),2)),$2:$2,0))</f>
        <v>25.6</v>
      </c>
      <c r="BA70" s="61">
        <f ca="1">INDEX($A:$CN,ROW(),MATCH(INDIRECT(ADDRESS(3,COLUMN(),2)),$2:$2,0))</f>
        <v>25.6</v>
      </c>
      <c r="BB70" s="61">
        <f ca="1">INDEX($A:$CN,ROW(),MATCH(INDIRECT(ADDRESS(3,COLUMN(),2)),$2:$2,0))</f>
        <v>25.6</v>
      </c>
      <c r="BC70" s="61">
        <f ca="1">INDEX($A:$CN,ROW(),MATCH(INDIRECT(ADDRESS(3,COLUMN(),2)),$2:$2,0))</f>
        <v>25.6</v>
      </c>
      <c r="BD70" s="61">
        <f ca="1">INDEX($A:$CN,ROW(),MATCH(INDIRECT(ADDRESS(3,COLUMN(),2)),$2:$2,0))</f>
        <v>25.6</v>
      </c>
      <c r="BE70" s="61">
        <f ca="1">INDEX($A:$CN,ROW(),MATCH(INDIRECT(ADDRESS(3,COLUMN(),2)),$2:$2,0))</f>
        <v>20.480000000000004</v>
      </c>
      <c r="BF70" s="61">
        <f ca="1">INDEX($A:$CN,ROW(),MATCH(INDIRECT(ADDRESS(3,COLUMN(),2)),$2:$2,0))</f>
        <v>20.480000000000004</v>
      </c>
      <c r="BG70" s="61">
        <f ca="1">INDEX($A:$CN,ROW(),MATCH(INDIRECT(ADDRESS(3,COLUMN(),2)),$2:$2,0))</f>
        <v>20.480000000000004</v>
      </c>
      <c r="BH70" s="61">
        <f ca="1">INDEX($A:$CN,ROW(),MATCH(INDIRECT(ADDRESS(3,COLUMN(),2)),$2:$2,0))</f>
        <v>20.480000000000004</v>
      </c>
      <c r="BI70" s="61">
        <f ca="1">INDEX($A:$CN,ROW(),MATCH(INDIRECT(ADDRESS(3,COLUMN(),2)),$2:$2,0))</f>
        <v>20.480000000000004</v>
      </c>
      <c r="BJ70" s="61">
        <f ca="1">INDEX($A:$CN,ROW(),MATCH(INDIRECT(ADDRESS(3,COLUMN(),2)),$2:$2,0))</f>
        <v>20.480000000000004</v>
      </c>
      <c r="BK70" s="61">
        <f ca="1">INDEX($A:$CN,ROW(),MATCH(INDIRECT(ADDRESS(3,COLUMN(),2)),$2:$2,0))</f>
        <v>20.480000000000004</v>
      </c>
      <c r="BL70" s="61">
        <f ca="1">INDEX($A:$CN,ROW(),MATCH(INDIRECT(ADDRESS(3,COLUMN(),2)),$2:$2,0))</f>
        <v>20.480000000000004</v>
      </c>
      <c r="BM70" s="61">
        <f ca="1">INDEX($A:$CN,ROW(),MATCH(INDIRECT(ADDRESS(3,COLUMN(),2)),$2:$2,0))</f>
        <v>20.480000000000004</v>
      </c>
      <c r="BN70" s="61">
        <f ca="1">INDEX($A:$CN,ROW(),MATCH(INDIRECT(ADDRESS(3,COLUMN(),2)),$2:$2,0))</f>
        <v>20.480000000000004</v>
      </c>
      <c r="BO70" s="61">
        <f ca="1">INDEX($A:$CN,ROW(),MATCH(INDIRECT(ADDRESS(3,COLUMN(),2)),$2:$2,0))</f>
        <v>20.480000000000004</v>
      </c>
      <c r="BP70" s="61">
        <f ca="1">INDEX($A:$CN,ROW(),MATCH(INDIRECT(ADDRESS(3,COLUMN(),2)),$2:$2,0))</f>
        <v>20.480000000000004</v>
      </c>
      <c r="BQ70" s="61">
        <f ca="1">INDEX($A:$CN,ROW(),MATCH(INDIRECT(ADDRESS(3,COLUMN(),2)),$2:$2,0))</f>
        <v>16.384000000000004</v>
      </c>
      <c r="BR70" s="61">
        <f ca="1">INDEX($A:$CN,ROW(),MATCH(INDIRECT(ADDRESS(3,COLUMN(),2)),$2:$2,0))</f>
        <v>16.384000000000004</v>
      </c>
      <c r="BS70" s="61">
        <f ca="1">INDEX($A:$CN,ROW(),MATCH(INDIRECT(ADDRESS(3,COLUMN(),2)),$2:$2,0))</f>
        <v>16.384000000000004</v>
      </c>
      <c r="BT70" s="61">
        <f ca="1">INDEX($A:$CN,ROW(),MATCH(INDIRECT(ADDRESS(3,COLUMN(),2)),$2:$2,0))</f>
        <v>16.384000000000004</v>
      </c>
      <c r="BU70" s="61">
        <f ca="1">INDEX($A:$CN,ROW(),MATCH(INDIRECT(ADDRESS(3,COLUMN(),2)),$2:$2,0))</f>
        <v>16.384000000000004</v>
      </c>
      <c r="BV70" s="61">
        <f ca="1">INDEX($A:$CN,ROW(),MATCH(INDIRECT(ADDRESS(3,COLUMN(),2)),$2:$2,0))</f>
        <v>16.384000000000004</v>
      </c>
      <c r="BW70" s="61">
        <f ca="1">INDEX($A:$CN,ROW(),MATCH(INDIRECT(ADDRESS(3,COLUMN(),2)),$2:$2,0))</f>
        <v>16.384000000000004</v>
      </c>
      <c r="BX70" s="61">
        <f ca="1">INDEX($A:$CN,ROW(),MATCH(INDIRECT(ADDRESS(3,COLUMN(),2)),$2:$2,0))</f>
        <v>16.384000000000004</v>
      </c>
      <c r="BY70" s="61">
        <f ca="1">INDEX($A:$CN,ROW(),MATCH(INDIRECT(ADDRESS(3,COLUMN(),2)),$2:$2,0))</f>
        <v>16.384000000000004</v>
      </c>
      <c r="BZ70" s="61">
        <f ca="1">INDEX($A:$CN,ROW(),MATCH(INDIRECT(ADDRESS(3,COLUMN(),2)),$2:$2,0))</f>
        <v>16.384000000000004</v>
      </c>
      <c r="CA70" s="61">
        <f ca="1">INDEX($A:$CN,ROW(),MATCH(INDIRECT(ADDRESS(3,COLUMN(),2)),$2:$2,0))</f>
        <v>16.384000000000004</v>
      </c>
      <c r="CB70" s="61">
        <f ca="1">INDEX($A:$CN,ROW(),MATCH(INDIRECT(ADDRESS(3,COLUMN(),2)),$2:$2,0))</f>
        <v>16.384000000000004</v>
      </c>
      <c r="CC70" s="61">
        <f ca="1">INDEX($A:$CN,ROW(),MATCH(INDIRECT(ADDRESS(3,COLUMN(),2)),$2:$2,0))</f>
        <v>13.107200000000004</v>
      </c>
      <c r="CD70" s="61">
        <f ca="1">INDEX($A:$CN,ROW(),MATCH(INDIRECT(ADDRESS(3,COLUMN(),2)),$2:$2,0))</f>
        <v>13.107200000000004</v>
      </c>
      <c r="CE70" s="61">
        <f ca="1">INDEX($A:$CN,ROW(),MATCH(INDIRECT(ADDRESS(3,COLUMN(),2)),$2:$2,0))</f>
        <v>13.107200000000004</v>
      </c>
      <c r="CF70" s="61">
        <f ca="1">INDEX($A:$CN,ROW(),MATCH(INDIRECT(ADDRESS(3,COLUMN(),2)),$2:$2,0))</f>
        <v>13.107200000000004</v>
      </c>
      <c r="CG70" s="61">
        <f ca="1">INDEX($A:$CN,ROW(),MATCH(INDIRECT(ADDRESS(3,COLUMN(),2)),$2:$2,0))</f>
        <v>13.107200000000004</v>
      </c>
      <c r="CH70" s="61">
        <f ca="1">INDEX($A:$CN,ROW(),MATCH(INDIRECT(ADDRESS(3,COLUMN(),2)),$2:$2,0))</f>
        <v>13.107200000000004</v>
      </c>
      <c r="CI70" s="61">
        <f ca="1">INDEX($A:$CN,ROW(),MATCH(INDIRECT(ADDRESS(3,COLUMN(),2)),$2:$2,0))</f>
        <v>13.107200000000004</v>
      </c>
      <c r="CJ70" s="61">
        <f ca="1">INDEX($A:$CN,ROW(),MATCH(INDIRECT(ADDRESS(3,COLUMN(),2)),$2:$2,0))</f>
        <v>13.107200000000004</v>
      </c>
      <c r="CK70" s="61">
        <f ca="1">INDEX($A:$CN,ROW(),MATCH(INDIRECT(ADDRESS(3,COLUMN(),2)),$2:$2,0))</f>
        <v>13.107200000000004</v>
      </c>
      <c r="CL70" s="61">
        <f ca="1">INDEX($A:$CN,ROW(),MATCH(INDIRECT(ADDRESS(3,COLUMN(),2)),$2:$2,0))</f>
        <v>13.107200000000004</v>
      </c>
      <c r="CM70" s="61">
        <f ca="1">INDEX($A:$CN,ROW(),MATCH(INDIRECT(ADDRESS(3,COLUMN(),2)),$2:$2,0))</f>
        <v>13.107200000000004</v>
      </c>
      <c r="CN70" s="61">
        <f ca="1">INDEX($A:$CN,ROW(),MATCH(INDIRECT(ADDRESS(3,COLUMN(),2)),$2:$2,0))</f>
        <v>13.107200000000004</v>
      </c>
    </row>
    <row r="71" spans="1:92" x14ac:dyDescent="0.25">
      <c r="A71" t="s">
        <v>151</v>
      </c>
      <c r="B71" s="33" t="s">
        <v>153</v>
      </c>
      <c r="D71" t="s">
        <v>138</v>
      </c>
      <c r="I71" s="102"/>
      <c r="J71"/>
      <c r="K71" s="198">
        <v>0</v>
      </c>
      <c r="L71" s="42">
        <f ca="1">+SUM(K69:K70)-SUM(L69:L70)+L66</f>
        <v>40</v>
      </c>
      <c r="M71" s="42">
        <f ca="1">+L71*(1-M61)</f>
        <v>32</v>
      </c>
      <c r="N71" s="42">
        <f ca="1">+M71*(1-N61)</f>
        <v>25.6</v>
      </c>
      <c r="O71" s="42">
        <f ca="1">+N71*(1-O61)</f>
        <v>20.480000000000004</v>
      </c>
      <c r="P71" s="42">
        <f ca="1">+O71*(1-P61)</f>
        <v>16.384000000000004</v>
      </c>
      <c r="Q71" s="42"/>
      <c r="T71" s="182"/>
      <c r="U71" s="61">
        <f ca="1">INDEX($A:$CN,ROW(),MATCH(INDIRECT(ADDRESS(3,COLUMN(),2)),$2:$2,0))</f>
        <v>0</v>
      </c>
      <c r="V71" s="61">
        <f ca="1">INDEX($A:$CN,ROW(),MATCH(INDIRECT(ADDRESS(3,COLUMN(),2)),$2:$2,0))</f>
        <v>0</v>
      </c>
      <c r="W71" s="61">
        <f ca="1">INDEX($A:$CN,ROW(),MATCH(INDIRECT(ADDRESS(3,COLUMN(),2)),$2:$2,0))</f>
        <v>0</v>
      </c>
      <c r="X71" s="61">
        <f ca="1">INDEX($A:$CN,ROW(),MATCH(INDIRECT(ADDRESS(3,COLUMN(),2)),$2:$2,0))</f>
        <v>0</v>
      </c>
      <c r="Y71" s="61">
        <f ca="1">INDEX($A:$CN,ROW(),MATCH(INDIRECT(ADDRESS(3,COLUMN(),2)),$2:$2,0))</f>
        <v>0</v>
      </c>
      <c r="Z71" s="61">
        <f ca="1">INDEX($A:$CN,ROW(),MATCH(INDIRECT(ADDRESS(3,COLUMN(),2)),$2:$2,0))</f>
        <v>0</v>
      </c>
      <c r="AA71" s="61">
        <f ca="1">INDEX($A:$CN,ROW(),MATCH(INDIRECT(ADDRESS(3,COLUMN(),2)),$2:$2,0))</f>
        <v>0</v>
      </c>
      <c r="AB71" s="61">
        <f ca="1">INDEX($A:$CN,ROW(),MATCH(INDIRECT(ADDRESS(3,COLUMN(),2)),$2:$2,0))</f>
        <v>0</v>
      </c>
      <c r="AC71" s="61">
        <f ca="1">INDEX($A:$CN,ROW(),MATCH(INDIRECT(ADDRESS(3,COLUMN(),2)),$2:$2,0))</f>
        <v>0</v>
      </c>
      <c r="AD71" s="61">
        <f ca="1">INDEX($A:$CN,ROW(),MATCH(INDIRECT(ADDRESS(3,COLUMN(),2)),$2:$2,0))</f>
        <v>0</v>
      </c>
      <c r="AE71" s="61">
        <f ca="1">INDEX($A:$CN,ROW(),MATCH(INDIRECT(ADDRESS(3,COLUMN(),2)),$2:$2,0))</f>
        <v>0</v>
      </c>
      <c r="AF71" s="61">
        <f ca="1">INDEX($A:$CN,ROW(),MATCH(INDIRECT(ADDRESS(3,COLUMN(),2)),$2:$2,0))</f>
        <v>0</v>
      </c>
      <c r="AG71" s="61">
        <f ca="1">INDEX($A:$CN,ROW(),MATCH(INDIRECT(ADDRESS(3,COLUMN(),2)),$2:$2,0))</f>
        <v>40</v>
      </c>
      <c r="AH71" s="61">
        <f ca="1">INDEX($A:$CN,ROW(),MATCH(INDIRECT(ADDRESS(3,COLUMN(),2)),$2:$2,0))</f>
        <v>40</v>
      </c>
      <c r="AI71" s="61">
        <f ca="1">INDEX($A:$CN,ROW(),MATCH(INDIRECT(ADDRESS(3,COLUMN(),2)),$2:$2,0))</f>
        <v>40</v>
      </c>
      <c r="AJ71" s="61">
        <f ca="1">INDEX($A:$CN,ROW(),MATCH(INDIRECT(ADDRESS(3,COLUMN(),2)),$2:$2,0))</f>
        <v>40</v>
      </c>
      <c r="AK71" s="61">
        <f ca="1">INDEX($A:$CN,ROW(),MATCH(INDIRECT(ADDRESS(3,COLUMN(),2)),$2:$2,0))</f>
        <v>40</v>
      </c>
      <c r="AL71" s="61">
        <f ca="1">INDEX($A:$CN,ROW(),MATCH(INDIRECT(ADDRESS(3,COLUMN(),2)),$2:$2,0))</f>
        <v>40</v>
      </c>
      <c r="AM71" s="61">
        <f ca="1">INDEX($A:$CN,ROW(),MATCH(INDIRECT(ADDRESS(3,COLUMN(),2)),$2:$2,0))</f>
        <v>40</v>
      </c>
      <c r="AN71" s="61">
        <f ca="1">INDEX($A:$CN,ROW(),MATCH(INDIRECT(ADDRESS(3,COLUMN(),2)),$2:$2,0))</f>
        <v>40</v>
      </c>
      <c r="AO71" s="61">
        <f ca="1">INDEX($A:$CN,ROW(),MATCH(INDIRECT(ADDRESS(3,COLUMN(),2)),$2:$2,0))</f>
        <v>40</v>
      </c>
      <c r="AP71" s="61">
        <f ca="1">INDEX($A:$CN,ROW(),MATCH(INDIRECT(ADDRESS(3,COLUMN(),2)),$2:$2,0))</f>
        <v>40</v>
      </c>
      <c r="AQ71" s="61">
        <f ca="1">INDEX($A:$CN,ROW(),MATCH(INDIRECT(ADDRESS(3,COLUMN(),2)),$2:$2,0))</f>
        <v>40</v>
      </c>
      <c r="AR71" s="61">
        <f ca="1">INDEX($A:$CN,ROW(),MATCH(INDIRECT(ADDRESS(3,COLUMN(),2)),$2:$2,0))</f>
        <v>40</v>
      </c>
      <c r="AS71" s="61">
        <f ca="1">INDEX($A:$CN,ROW(),MATCH(INDIRECT(ADDRESS(3,COLUMN(),2)),$2:$2,0))</f>
        <v>32</v>
      </c>
      <c r="AT71" s="61">
        <f ca="1">INDEX($A:$CN,ROW(),MATCH(INDIRECT(ADDRESS(3,COLUMN(),2)),$2:$2,0))</f>
        <v>32</v>
      </c>
      <c r="AU71" s="61">
        <f ca="1">INDEX($A:$CN,ROW(),MATCH(INDIRECT(ADDRESS(3,COLUMN(),2)),$2:$2,0))</f>
        <v>32</v>
      </c>
      <c r="AV71" s="61">
        <f ca="1">INDEX($A:$CN,ROW(),MATCH(INDIRECT(ADDRESS(3,COLUMN(),2)),$2:$2,0))</f>
        <v>32</v>
      </c>
      <c r="AW71" s="61">
        <f ca="1">INDEX($A:$CN,ROW(),MATCH(INDIRECT(ADDRESS(3,COLUMN(),2)),$2:$2,0))</f>
        <v>32</v>
      </c>
      <c r="AX71" s="61">
        <f ca="1">INDEX($A:$CN,ROW(),MATCH(INDIRECT(ADDRESS(3,COLUMN(),2)),$2:$2,0))</f>
        <v>32</v>
      </c>
      <c r="AY71" s="61">
        <f ca="1">INDEX($A:$CN,ROW(),MATCH(INDIRECT(ADDRESS(3,COLUMN(),2)),$2:$2,0))</f>
        <v>32</v>
      </c>
      <c r="AZ71" s="61">
        <f ca="1">INDEX($A:$CN,ROW(),MATCH(INDIRECT(ADDRESS(3,COLUMN(),2)),$2:$2,0))</f>
        <v>32</v>
      </c>
      <c r="BA71" s="61">
        <f ca="1">INDEX($A:$CN,ROW(),MATCH(INDIRECT(ADDRESS(3,COLUMN(),2)),$2:$2,0))</f>
        <v>32</v>
      </c>
      <c r="BB71" s="61">
        <f ca="1">INDEX($A:$CN,ROW(),MATCH(INDIRECT(ADDRESS(3,COLUMN(),2)),$2:$2,0))</f>
        <v>32</v>
      </c>
      <c r="BC71" s="61">
        <f ca="1">INDEX($A:$CN,ROW(),MATCH(INDIRECT(ADDRESS(3,COLUMN(),2)),$2:$2,0))</f>
        <v>32</v>
      </c>
      <c r="BD71" s="61">
        <f ca="1">INDEX($A:$CN,ROW(),MATCH(INDIRECT(ADDRESS(3,COLUMN(),2)),$2:$2,0))</f>
        <v>32</v>
      </c>
      <c r="BE71" s="61">
        <f ca="1">INDEX($A:$CN,ROW(),MATCH(INDIRECT(ADDRESS(3,COLUMN(),2)),$2:$2,0))</f>
        <v>25.6</v>
      </c>
      <c r="BF71" s="61">
        <f ca="1">INDEX($A:$CN,ROW(),MATCH(INDIRECT(ADDRESS(3,COLUMN(),2)),$2:$2,0))</f>
        <v>25.6</v>
      </c>
      <c r="BG71" s="61">
        <f ca="1">INDEX($A:$CN,ROW(),MATCH(INDIRECT(ADDRESS(3,COLUMN(),2)),$2:$2,0))</f>
        <v>25.6</v>
      </c>
      <c r="BH71" s="61">
        <f ca="1">INDEX($A:$CN,ROW(),MATCH(INDIRECT(ADDRESS(3,COLUMN(),2)),$2:$2,0))</f>
        <v>25.6</v>
      </c>
      <c r="BI71" s="61">
        <f ca="1">INDEX($A:$CN,ROW(),MATCH(INDIRECT(ADDRESS(3,COLUMN(),2)),$2:$2,0))</f>
        <v>25.6</v>
      </c>
      <c r="BJ71" s="61">
        <f ca="1">INDEX($A:$CN,ROW(),MATCH(INDIRECT(ADDRESS(3,COLUMN(),2)),$2:$2,0))</f>
        <v>25.6</v>
      </c>
      <c r="BK71" s="61">
        <f ca="1">INDEX($A:$CN,ROW(),MATCH(INDIRECT(ADDRESS(3,COLUMN(),2)),$2:$2,0))</f>
        <v>25.6</v>
      </c>
      <c r="BL71" s="61">
        <f ca="1">INDEX($A:$CN,ROW(),MATCH(INDIRECT(ADDRESS(3,COLUMN(),2)),$2:$2,0))</f>
        <v>25.6</v>
      </c>
      <c r="BM71" s="61">
        <f ca="1">INDEX($A:$CN,ROW(),MATCH(INDIRECT(ADDRESS(3,COLUMN(),2)),$2:$2,0))</f>
        <v>25.6</v>
      </c>
      <c r="BN71" s="61">
        <f ca="1">INDEX($A:$CN,ROW(),MATCH(INDIRECT(ADDRESS(3,COLUMN(),2)),$2:$2,0))</f>
        <v>25.6</v>
      </c>
      <c r="BO71" s="61">
        <f ca="1">INDEX($A:$CN,ROW(),MATCH(INDIRECT(ADDRESS(3,COLUMN(),2)),$2:$2,0))</f>
        <v>25.6</v>
      </c>
      <c r="BP71" s="61">
        <f ca="1">INDEX($A:$CN,ROW(),MATCH(INDIRECT(ADDRESS(3,COLUMN(),2)),$2:$2,0))</f>
        <v>25.6</v>
      </c>
      <c r="BQ71" s="61">
        <f ca="1">INDEX($A:$CN,ROW(),MATCH(INDIRECT(ADDRESS(3,COLUMN(),2)),$2:$2,0))</f>
        <v>20.480000000000004</v>
      </c>
      <c r="BR71" s="61">
        <f ca="1">INDEX($A:$CN,ROW(),MATCH(INDIRECT(ADDRESS(3,COLUMN(),2)),$2:$2,0))</f>
        <v>20.480000000000004</v>
      </c>
      <c r="BS71" s="61">
        <f ca="1">INDEX($A:$CN,ROW(),MATCH(INDIRECT(ADDRESS(3,COLUMN(),2)),$2:$2,0))</f>
        <v>20.480000000000004</v>
      </c>
      <c r="BT71" s="61">
        <f ca="1">INDEX($A:$CN,ROW(),MATCH(INDIRECT(ADDRESS(3,COLUMN(),2)),$2:$2,0))</f>
        <v>20.480000000000004</v>
      </c>
      <c r="BU71" s="61">
        <f ca="1">INDEX($A:$CN,ROW(),MATCH(INDIRECT(ADDRESS(3,COLUMN(),2)),$2:$2,0))</f>
        <v>20.480000000000004</v>
      </c>
      <c r="BV71" s="61">
        <f ca="1">INDEX($A:$CN,ROW(),MATCH(INDIRECT(ADDRESS(3,COLUMN(),2)),$2:$2,0))</f>
        <v>20.480000000000004</v>
      </c>
      <c r="BW71" s="61">
        <f ca="1">INDEX($A:$CN,ROW(),MATCH(INDIRECT(ADDRESS(3,COLUMN(),2)),$2:$2,0))</f>
        <v>20.480000000000004</v>
      </c>
      <c r="BX71" s="61">
        <f ca="1">INDEX($A:$CN,ROW(),MATCH(INDIRECT(ADDRESS(3,COLUMN(),2)),$2:$2,0))</f>
        <v>20.480000000000004</v>
      </c>
      <c r="BY71" s="61">
        <f ca="1">INDEX($A:$CN,ROW(),MATCH(INDIRECT(ADDRESS(3,COLUMN(),2)),$2:$2,0))</f>
        <v>20.480000000000004</v>
      </c>
      <c r="BZ71" s="61">
        <f ca="1">INDEX($A:$CN,ROW(),MATCH(INDIRECT(ADDRESS(3,COLUMN(),2)),$2:$2,0))</f>
        <v>20.480000000000004</v>
      </c>
      <c r="CA71" s="61">
        <f ca="1">INDEX($A:$CN,ROW(),MATCH(INDIRECT(ADDRESS(3,COLUMN(),2)),$2:$2,0))</f>
        <v>20.480000000000004</v>
      </c>
      <c r="CB71" s="61">
        <f ca="1">INDEX($A:$CN,ROW(),MATCH(INDIRECT(ADDRESS(3,COLUMN(),2)),$2:$2,0))</f>
        <v>20.480000000000004</v>
      </c>
      <c r="CC71" s="61">
        <f ca="1">INDEX($A:$CN,ROW(),MATCH(INDIRECT(ADDRESS(3,COLUMN(),2)),$2:$2,0))</f>
        <v>16.384000000000004</v>
      </c>
      <c r="CD71" s="61">
        <f ca="1">INDEX($A:$CN,ROW(),MATCH(INDIRECT(ADDRESS(3,COLUMN(),2)),$2:$2,0))</f>
        <v>16.384000000000004</v>
      </c>
      <c r="CE71" s="61">
        <f ca="1">INDEX($A:$CN,ROW(),MATCH(INDIRECT(ADDRESS(3,COLUMN(),2)),$2:$2,0))</f>
        <v>16.384000000000004</v>
      </c>
      <c r="CF71" s="61">
        <f ca="1">INDEX($A:$CN,ROW(),MATCH(INDIRECT(ADDRESS(3,COLUMN(),2)),$2:$2,0))</f>
        <v>16.384000000000004</v>
      </c>
      <c r="CG71" s="61">
        <f ca="1">INDEX($A:$CN,ROW(),MATCH(INDIRECT(ADDRESS(3,COLUMN(),2)),$2:$2,0))</f>
        <v>16.384000000000004</v>
      </c>
      <c r="CH71" s="61">
        <f ca="1">INDEX($A:$CN,ROW(),MATCH(INDIRECT(ADDRESS(3,COLUMN(),2)),$2:$2,0))</f>
        <v>16.384000000000004</v>
      </c>
      <c r="CI71" s="61">
        <f ca="1">INDEX($A:$CN,ROW(),MATCH(INDIRECT(ADDRESS(3,COLUMN(),2)),$2:$2,0))</f>
        <v>16.384000000000004</v>
      </c>
      <c r="CJ71" s="61">
        <f ca="1">INDEX($A:$CN,ROW(),MATCH(INDIRECT(ADDRESS(3,COLUMN(),2)),$2:$2,0))</f>
        <v>16.384000000000004</v>
      </c>
      <c r="CK71" s="61">
        <f ca="1">INDEX($A:$CN,ROW(),MATCH(INDIRECT(ADDRESS(3,COLUMN(),2)),$2:$2,0))</f>
        <v>16.384000000000004</v>
      </c>
      <c r="CL71" s="61">
        <f ca="1">INDEX($A:$CN,ROW(),MATCH(INDIRECT(ADDRESS(3,COLUMN(),2)),$2:$2,0))</f>
        <v>16.384000000000004</v>
      </c>
      <c r="CM71" s="61">
        <f ca="1">INDEX($A:$CN,ROW(),MATCH(INDIRECT(ADDRESS(3,COLUMN(),2)),$2:$2,0))</f>
        <v>16.384000000000004</v>
      </c>
      <c r="CN71" s="61">
        <f ca="1">INDEX($A:$CN,ROW(),MATCH(INDIRECT(ADDRESS(3,COLUMN(),2)),$2:$2,0))</f>
        <v>16.384000000000004</v>
      </c>
    </row>
    <row r="72" spans="1:92" x14ac:dyDescent="0.25">
      <c r="A72" t="s">
        <v>151</v>
      </c>
      <c r="B72" s="33" t="s">
        <v>154</v>
      </c>
      <c r="D72" t="s">
        <v>138</v>
      </c>
      <c r="I72" s="102"/>
      <c r="J72"/>
      <c r="K72" s="198">
        <v>0</v>
      </c>
      <c r="L72" s="198">
        <v>0</v>
      </c>
      <c r="M72" s="42">
        <f ca="1">+SUM(L69:L71)-SUM(M69:M71)+M66</f>
        <v>40</v>
      </c>
      <c r="N72" s="42">
        <f ca="1">+M72*(1-N61)</f>
        <v>32</v>
      </c>
      <c r="O72" s="42">
        <f ca="1">+N72*(1-O61)</f>
        <v>25.6</v>
      </c>
      <c r="P72" s="42">
        <f ca="1">+O72*(1-P61)</f>
        <v>20.480000000000004</v>
      </c>
      <c r="Q72" s="42"/>
      <c r="T72" s="182"/>
      <c r="U72" s="61">
        <f ca="1">INDEX($A:$CN,ROW(),MATCH(INDIRECT(ADDRESS(3,COLUMN(),2)),$2:$2,0))</f>
        <v>0</v>
      </c>
      <c r="V72" s="61">
        <f ca="1">INDEX($A:$CN,ROW(),MATCH(INDIRECT(ADDRESS(3,COLUMN(),2)),$2:$2,0))</f>
        <v>0</v>
      </c>
      <c r="W72" s="61">
        <f ca="1">INDEX($A:$CN,ROW(),MATCH(INDIRECT(ADDRESS(3,COLUMN(),2)),$2:$2,0))</f>
        <v>0</v>
      </c>
      <c r="X72" s="61">
        <f ca="1">INDEX($A:$CN,ROW(),MATCH(INDIRECT(ADDRESS(3,COLUMN(),2)),$2:$2,0))</f>
        <v>0</v>
      </c>
      <c r="Y72" s="61">
        <f ca="1">INDEX($A:$CN,ROW(),MATCH(INDIRECT(ADDRESS(3,COLUMN(),2)),$2:$2,0))</f>
        <v>0</v>
      </c>
      <c r="Z72" s="61">
        <f ca="1">INDEX($A:$CN,ROW(),MATCH(INDIRECT(ADDRESS(3,COLUMN(),2)),$2:$2,0))</f>
        <v>0</v>
      </c>
      <c r="AA72" s="61">
        <f ca="1">INDEX($A:$CN,ROW(),MATCH(INDIRECT(ADDRESS(3,COLUMN(),2)),$2:$2,0))</f>
        <v>0</v>
      </c>
      <c r="AB72" s="61">
        <f ca="1">INDEX($A:$CN,ROW(),MATCH(INDIRECT(ADDRESS(3,COLUMN(),2)),$2:$2,0))</f>
        <v>0</v>
      </c>
      <c r="AC72" s="61">
        <f ca="1">INDEX($A:$CN,ROW(),MATCH(INDIRECT(ADDRESS(3,COLUMN(),2)),$2:$2,0))</f>
        <v>0</v>
      </c>
      <c r="AD72" s="61">
        <f ca="1">INDEX($A:$CN,ROW(),MATCH(INDIRECT(ADDRESS(3,COLUMN(),2)),$2:$2,0))</f>
        <v>0</v>
      </c>
      <c r="AE72" s="61">
        <f ca="1">INDEX($A:$CN,ROW(),MATCH(INDIRECT(ADDRESS(3,COLUMN(),2)),$2:$2,0))</f>
        <v>0</v>
      </c>
      <c r="AF72" s="61">
        <f ca="1">INDEX($A:$CN,ROW(),MATCH(INDIRECT(ADDRESS(3,COLUMN(),2)),$2:$2,0))</f>
        <v>0</v>
      </c>
      <c r="AG72" s="61">
        <f ca="1">INDEX($A:$CN,ROW(),MATCH(INDIRECT(ADDRESS(3,COLUMN(),2)),$2:$2,0))</f>
        <v>0</v>
      </c>
      <c r="AH72" s="61">
        <f ca="1">INDEX($A:$CN,ROW(),MATCH(INDIRECT(ADDRESS(3,COLUMN(),2)),$2:$2,0))</f>
        <v>0</v>
      </c>
      <c r="AI72" s="61">
        <f ca="1">INDEX($A:$CN,ROW(),MATCH(INDIRECT(ADDRESS(3,COLUMN(),2)),$2:$2,0))</f>
        <v>0</v>
      </c>
      <c r="AJ72" s="61">
        <f ca="1">INDEX($A:$CN,ROW(),MATCH(INDIRECT(ADDRESS(3,COLUMN(),2)),$2:$2,0))</f>
        <v>0</v>
      </c>
      <c r="AK72" s="61">
        <f ca="1">INDEX($A:$CN,ROW(),MATCH(INDIRECT(ADDRESS(3,COLUMN(),2)),$2:$2,0))</f>
        <v>0</v>
      </c>
      <c r="AL72" s="61">
        <f ca="1">INDEX($A:$CN,ROW(),MATCH(INDIRECT(ADDRESS(3,COLUMN(),2)),$2:$2,0))</f>
        <v>0</v>
      </c>
      <c r="AM72" s="61">
        <f ca="1">INDEX($A:$CN,ROW(),MATCH(INDIRECT(ADDRESS(3,COLUMN(),2)),$2:$2,0))</f>
        <v>0</v>
      </c>
      <c r="AN72" s="61">
        <f ca="1">INDEX($A:$CN,ROW(),MATCH(INDIRECT(ADDRESS(3,COLUMN(),2)),$2:$2,0))</f>
        <v>0</v>
      </c>
      <c r="AO72" s="61">
        <f ca="1">INDEX($A:$CN,ROW(),MATCH(INDIRECT(ADDRESS(3,COLUMN(),2)),$2:$2,0))</f>
        <v>0</v>
      </c>
      <c r="AP72" s="61">
        <f ca="1">INDEX($A:$CN,ROW(),MATCH(INDIRECT(ADDRESS(3,COLUMN(),2)),$2:$2,0))</f>
        <v>0</v>
      </c>
      <c r="AQ72" s="61">
        <f ca="1">INDEX($A:$CN,ROW(),MATCH(INDIRECT(ADDRESS(3,COLUMN(),2)),$2:$2,0))</f>
        <v>0</v>
      </c>
      <c r="AR72" s="61">
        <f ca="1">INDEX($A:$CN,ROW(),MATCH(INDIRECT(ADDRESS(3,COLUMN(),2)),$2:$2,0))</f>
        <v>0</v>
      </c>
      <c r="AS72" s="61">
        <f ca="1">INDEX($A:$CN,ROW(),MATCH(INDIRECT(ADDRESS(3,COLUMN(),2)),$2:$2,0))</f>
        <v>40</v>
      </c>
      <c r="AT72" s="61">
        <f ca="1">INDEX($A:$CN,ROW(),MATCH(INDIRECT(ADDRESS(3,COLUMN(),2)),$2:$2,0))</f>
        <v>40</v>
      </c>
      <c r="AU72" s="61">
        <f ca="1">INDEX($A:$CN,ROW(),MATCH(INDIRECT(ADDRESS(3,COLUMN(),2)),$2:$2,0))</f>
        <v>40</v>
      </c>
      <c r="AV72" s="61">
        <f ca="1">INDEX($A:$CN,ROW(),MATCH(INDIRECT(ADDRESS(3,COLUMN(),2)),$2:$2,0))</f>
        <v>40</v>
      </c>
      <c r="AW72" s="61">
        <f ca="1">INDEX($A:$CN,ROW(),MATCH(INDIRECT(ADDRESS(3,COLUMN(),2)),$2:$2,0))</f>
        <v>40</v>
      </c>
      <c r="AX72" s="61">
        <f ca="1">INDEX($A:$CN,ROW(),MATCH(INDIRECT(ADDRESS(3,COLUMN(),2)),$2:$2,0))</f>
        <v>40</v>
      </c>
      <c r="AY72" s="61">
        <f ca="1">INDEX($A:$CN,ROW(),MATCH(INDIRECT(ADDRESS(3,COLUMN(),2)),$2:$2,0))</f>
        <v>40</v>
      </c>
      <c r="AZ72" s="61">
        <f ca="1">INDEX($A:$CN,ROW(),MATCH(INDIRECT(ADDRESS(3,COLUMN(),2)),$2:$2,0))</f>
        <v>40</v>
      </c>
      <c r="BA72" s="61">
        <f ca="1">INDEX($A:$CN,ROW(),MATCH(INDIRECT(ADDRESS(3,COLUMN(),2)),$2:$2,0))</f>
        <v>40</v>
      </c>
      <c r="BB72" s="61">
        <f ca="1">INDEX($A:$CN,ROW(),MATCH(INDIRECT(ADDRESS(3,COLUMN(),2)),$2:$2,0))</f>
        <v>40</v>
      </c>
      <c r="BC72" s="61">
        <f ca="1">INDEX($A:$CN,ROW(),MATCH(INDIRECT(ADDRESS(3,COLUMN(),2)),$2:$2,0))</f>
        <v>40</v>
      </c>
      <c r="BD72" s="61">
        <f ca="1">INDEX($A:$CN,ROW(),MATCH(INDIRECT(ADDRESS(3,COLUMN(),2)),$2:$2,0))</f>
        <v>40</v>
      </c>
      <c r="BE72" s="61">
        <f ca="1">INDEX($A:$CN,ROW(),MATCH(INDIRECT(ADDRESS(3,COLUMN(),2)),$2:$2,0))</f>
        <v>32</v>
      </c>
      <c r="BF72" s="61">
        <f ca="1">INDEX($A:$CN,ROW(),MATCH(INDIRECT(ADDRESS(3,COLUMN(),2)),$2:$2,0))</f>
        <v>32</v>
      </c>
      <c r="BG72" s="61">
        <f ca="1">INDEX($A:$CN,ROW(),MATCH(INDIRECT(ADDRESS(3,COLUMN(),2)),$2:$2,0))</f>
        <v>32</v>
      </c>
      <c r="BH72" s="61">
        <f ca="1">INDEX($A:$CN,ROW(),MATCH(INDIRECT(ADDRESS(3,COLUMN(),2)),$2:$2,0))</f>
        <v>32</v>
      </c>
      <c r="BI72" s="61">
        <f ca="1">INDEX($A:$CN,ROW(),MATCH(INDIRECT(ADDRESS(3,COLUMN(),2)),$2:$2,0))</f>
        <v>32</v>
      </c>
      <c r="BJ72" s="61">
        <f ca="1">INDEX($A:$CN,ROW(),MATCH(INDIRECT(ADDRESS(3,COLUMN(),2)),$2:$2,0))</f>
        <v>32</v>
      </c>
      <c r="BK72" s="61">
        <f ca="1">INDEX($A:$CN,ROW(),MATCH(INDIRECT(ADDRESS(3,COLUMN(),2)),$2:$2,0))</f>
        <v>32</v>
      </c>
      <c r="BL72" s="61">
        <f ca="1">INDEX($A:$CN,ROW(),MATCH(INDIRECT(ADDRESS(3,COLUMN(),2)),$2:$2,0))</f>
        <v>32</v>
      </c>
      <c r="BM72" s="61">
        <f ca="1">INDEX($A:$CN,ROW(),MATCH(INDIRECT(ADDRESS(3,COLUMN(),2)),$2:$2,0))</f>
        <v>32</v>
      </c>
      <c r="BN72" s="61">
        <f ca="1">INDEX($A:$CN,ROW(),MATCH(INDIRECT(ADDRESS(3,COLUMN(),2)),$2:$2,0))</f>
        <v>32</v>
      </c>
      <c r="BO72" s="61">
        <f ca="1">INDEX($A:$CN,ROW(),MATCH(INDIRECT(ADDRESS(3,COLUMN(),2)),$2:$2,0))</f>
        <v>32</v>
      </c>
      <c r="BP72" s="61">
        <f ca="1">INDEX($A:$CN,ROW(),MATCH(INDIRECT(ADDRESS(3,COLUMN(),2)),$2:$2,0))</f>
        <v>32</v>
      </c>
      <c r="BQ72" s="61">
        <f ca="1">INDEX($A:$CN,ROW(),MATCH(INDIRECT(ADDRESS(3,COLUMN(),2)),$2:$2,0))</f>
        <v>25.6</v>
      </c>
      <c r="BR72" s="61">
        <f ca="1">INDEX($A:$CN,ROW(),MATCH(INDIRECT(ADDRESS(3,COLUMN(),2)),$2:$2,0))</f>
        <v>25.6</v>
      </c>
      <c r="BS72" s="61">
        <f ca="1">INDEX($A:$CN,ROW(),MATCH(INDIRECT(ADDRESS(3,COLUMN(),2)),$2:$2,0))</f>
        <v>25.6</v>
      </c>
      <c r="BT72" s="61">
        <f ca="1">INDEX($A:$CN,ROW(),MATCH(INDIRECT(ADDRESS(3,COLUMN(),2)),$2:$2,0))</f>
        <v>25.6</v>
      </c>
      <c r="BU72" s="61">
        <f ca="1">INDEX($A:$CN,ROW(),MATCH(INDIRECT(ADDRESS(3,COLUMN(),2)),$2:$2,0))</f>
        <v>25.6</v>
      </c>
      <c r="BV72" s="61">
        <f ca="1">INDEX($A:$CN,ROW(),MATCH(INDIRECT(ADDRESS(3,COLUMN(),2)),$2:$2,0))</f>
        <v>25.6</v>
      </c>
      <c r="BW72" s="61">
        <f ca="1">INDEX($A:$CN,ROW(),MATCH(INDIRECT(ADDRESS(3,COLUMN(),2)),$2:$2,0))</f>
        <v>25.6</v>
      </c>
      <c r="BX72" s="61">
        <f ca="1">INDEX($A:$CN,ROW(),MATCH(INDIRECT(ADDRESS(3,COLUMN(),2)),$2:$2,0))</f>
        <v>25.6</v>
      </c>
      <c r="BY72" s="61">
        <f ca="1">INDEX($A:$CN,ROW(),MATCH(INDIRECT(ADDRESS(3,COLUMN(),2)),$2:$2,0))</f>
        <v>25.6</v>
      </c>
      <c r="BZ72" s="61">
        <f ca="1">INDEX($A:$CN,ROW(),MATCH(INDIRECT(ADDRESS(3,COLUMN(),2)),$2:$2,0))</f>
        <v>25.6</v>
      </c>
      <c r="CA72" s="61">
        <f ca="1">INDEX($A:$CN,ROW(),MATCH(INDIRECT(ADDRESS(3,COLUMN(),2)),$2:$2,0))</f>
        <v>25.6</v>
      </c>
      <c r="CB72" s="61">
        <f ca="1">INDEX($A:$CN,ROW(),MATCH(INDIRECT(ADDRESS(3,COLUMN(),2)),$2:$2,0))</f>
        <v>25.6</v>
      </c>
      <c r="CC72" s="61">
        <f ca="1">INDEX($A:$CN,ROW(),MATCH(INDIRECT(ADDRESS(3,COLUMN(),2)),$2:$2,0))</f>
        <v>20.480000000000004</v>
      </c>
      <c r="CD72" s="61">
        <f ca="1">INDEX($A:$CN,ROW(),MATCH(INDIRECT(ADDRESS(3,COLUMN(),2)),$2:$2,0))</f>
        <v>20.480000000000004</v>
      </c>
      <c r="CE72" s="61">
        <f ca="1">INDEX($A:$CN,ROW(),MATCH(INDIRECT(ADDRESS(3,COLUMN(),2)),$2:$2,0))</f>
        <v>20.480000000000004</v>
      </c>
      <c r="CF72" s="61">
        <f ca="1">INDEX($A:$CN,ROW(),MATCH(INDIRECT(ADDRESS(3,COLUMN(),2)),$2:$2,0))</f>
        <v>20.480000000000004</v>
      </c>
      <c r="CG72" s="61">
        <f ca="1">INDEX($A:$CN,ROW(),MATCH(INDIRECT(ADDRESS(3,COLUMN(),2)),$2:$2,0))</f>
        <v>20.480000000000004</v>
      </c>
      <c r="CH72" s="61">
        <f ca="1">INDEX($A:$CN,ROW(),MATCH(INDIRECT(ADDRESS(3,COLUMN(),2)),$2:$2,0))</f>
        <v>20.480000000000004</v>
      </c>
      <c r="CI72" s="61">
        <f ca="1">INDEX($A:$CN,ROW(),MATCH(INDIRECT(ADDRESS(3,COLUMN(),2)),$2:$2,0))</f>
        <v>20.480000000000004</v>
      </c>
      <c r="CJ72" s="61">
        <f ca="1">INDEX($A:$CN,ROW(),MATCH(INDIRECT(ADDRESS(3,COLUMN(),2)),$2:$2,0))</f>
        <v>20.480000000000004</v>
      </c>
      <c r="CK72" s="61">
        <f ca="1">INDEX($A:$CN,ROW(),MATCH(INDIRECT(ADDRESS(3,COLUMN(),2)),$2:$2,0))</f>
        <v>20.480000000000004</v>
      </c>
      <c r="CL72" s="61">
        <f ca="1">INDEX($A:$CN,ROW(),MATCH(INDIRECT(ADDRESS(3,COLUMN(),2)),$2:$2,0))</f>
        <v>20.480000000000004</v>
      </c>
      <c r="CM72" s="61">
        <f ca="1">INDEX($A:$CN,ROW(),MATCH(INDIRECT(ADDRESS(3,COLUMN(),2)),$2:$2,0))</f>
        <v>20.480000000000004</v>
      </c>
      <c r="CN72" s="61">
        <f ca="1">INDEX($A:$CN,ROW(),MATCH(INDIRECT(ADDRESS(3,COLUMN(),2)),$2:$2,0))</f>
        <v>20.480000000000004</v>
      </c>
    </row>
    <row r="73" spans="1:92" x14ac:dyDescent="0.25">
      <c r="A73" t="s">
        <v>151</v>
      </c>
      <c r="B73" s="33" t="s">
        <v>155</v>
      </c>
      <c r="D73" t="s">
        <v>138</v>
      </c>
      <c r="I73" s="102"/>
      <c r="J73"/>
      <c r="K73" s="198">
        <v>0</v>
      </c>
      <c r="L73" s="198">
        <v>0</v>
      </c>
      <c r="M73" s="198">
        <v>0</v>
      </c>
      <c r="N73" s="42">
        <f ca="1">+SUM(M69:M72)-SUM(N69:N72)+N66</f>
        <v>39.999999999999972</v>
      </c>
      <c r="O73" s="42">
        <f ca="1">+N73*(1-O61)</f>
        <v>31.999999999999979</v>
      </c>
      <c r="P73" s="42">
        <f ca="1">+O73*(1-P61)</f>
        <v>25.599999999999984</v>
      </c>
      <c r="Q73" s="42"/>
      <c r="T73" s="182"/>
      <c r="U73" s="61">
        <f ca="1">INDEX($A:$CN,ROW(),MATCH(INDIRECT(ADDRESS(3,COLUMN(),2)),$2:$2,0))</f>
        <v>0</v>
      </c>
      <c r="V73" s="61">
        <f ca="1">INDEX($A:$CN,ROW(),MATCH(INDIRECT(ADDRESS(3,COLUMN(),2)),$2:$2,0))</f>
        <v>0</v>
      </c>
      <c r="W73" s="61">
        <f ca="1">INDEX($A:$CN,ROW(),MATCH(INDIRECT(ADDRESS(3,COLUMN(),2)),$2:$2,0))</f>
        <v>0</v>
      </c>
      <c r="X73" s="61">
        <f ca="1">INDEX($A:$CN,ROW(),MATCH(INDIRECT(ADDRESS(3,COLUMN(),2)),$2:$2,0))</f>
        <v>0</v>
      </c>
      <c r="Y73" s="61">
        <f ca="1">INDEX($A:$CN,ROW(),MATCH(INDIRECT(ADDRESS(3,COLUMN(),2)),$2:$2,0))</f>
        <v>0</v>
      </c>
      <c r="Z73" s="61">
        <f ca="1">INDEX($A:$CN,ROW(),MATCH(INDIRECT(ADDRESS(3,COLUMN(),2)),$2:$2,0))</f>
        <v>0</v>
      </c>
      <c r="AA73" s="61">
        <f ca="1">INDEX($A:$CN,ROW(),MATCH(INDIRECT(ADDRESS(3,COLUMN(),2)),$2:$2,0))</f>
        <v>0</v>
      </c>
      <c r="AB73" s="61">
        <f ca="1">INDEX($A:$CN,ROW(),MATCH(INDIRECT(ADDRESS(3,COLUMN(),2)),$2:$2,0))</f>
        <v>0</v>
      </c>
      <c r="AC73" s="61">
        <f ca="1">INDEX($A:$CN,ROW(),MATCH(INDIRECT(ADDRESS(3,COLUMN(),2)),$2:$2,0))</f>
        <v>0</v>
      </c>
      <c r="AD73" s="61">
        <f ca="1">INDEX($A:$CN,ROW(),MATCH(INDIRECT(ADDRESS(3,COLUMN(),2)),$2:$2,0))</f>
        <v>0</v>
      </c>
      <c r="AE73" s="61">
        <f ca="1">INDEX($A:$CN,ROW(),MATCH(INDIRECT(ADDRESS(3,COLUMN(),2)),$2:$2,0))</f>
        <v>0</v>
      </c>
      <c r="AF73" s="61">
        <f ca="1">INDEX($A:$CN,ROW(),MATCH(INDIRECT(ADDRESS(3,COLUMN(),2)),$2:$2,0))</f>
        <v>0</v>
      </c>
      <c r="AG73" s="61">
        <f ca="1">INDEX($A:$CN,ROW(),MATCH(INDIRECT(ADDRESS(3,COLUMN(),2)),$2:$2,0))</f>
        <v>0</v>
      </c>
      <c r="AH73" s="61">
        <f ca="1">INDEX($A:$CN,ROW(),MATCH(INDIRECT(ADDRESS(3,COLUMN(),2)),$2:$2,0))</f>
        <v>0</v>
      </c>
      <c r="AI73" s="61">
        <f ca="1">INDEX($A:$CN,ROW(),MATCH(INDIRECT(ADDRESS(3,COLUMN(),2)),$2:$2,0))</f>
        <v>0</v>
      </c>
      <c r="AJ73" s="61">
        <f ca="1">INDEX($A:$CN,ROW(),MATCH(INDIRECT(ADDRESS(3,COLUMN(),2)),$2:$2,0))</f>
        <v>0</v>
      </c>
      <c r="AK73" s="61">
        <f ca="1">INDEX($A:$CN,ROW(),MATCH(INDIRECT(ADDRESS(3,COLUMN(),2)),$2:$2,0))</f>
        <v>0</v>
      </c>
      <c r="AL73" s="61">
        <f ca="1">INDEX($A:$CN,ROW(),MATCH(INDIRECT(ADDRESS(3,COLUMN(),2)),$2:$2,0))</f>
        <v>0</v>
      </c>
      <c r="AM73" s="61">
        <f ca="1">INDEX($A:$CN,ROW(),MATCH(INDIRECT(ADDRESS(3,COLUMN(),2)),$2:$2,0))</f>
        <v>0</v>
      </c>
      <c r="AN73" s="61">
        <f ca="1">INDEX($A:$CN,ROW(),MATCH(INDIRECT(ADDRESS(3,COLUMN(),2)),$2:$2,0))</f>
        <v>0</v>
      </c>
      <c r="AO73" s="61">
        <f ca="1">INDEX($A:$CN,ROW(),MATCH(INDIRECT(ADDRESS(3,COLUMN(),2)),$2:$2,0))</f>
        <v>0</v>
      </c>
      <c r="AP73" s="61">
        <f ca="1">INDEX($A:$CN,ROW(),MATCH(INDIRECT(ADDRESS(3,COLUMN(),2)),$2:$2,0))</f>
        <v>0</v>
      </c>
      <c r="AQ73" s="61">
        <f ca="1">INDEX($A:$CN,ROW(),MATCH(INDIRECT(ADDRESS(3,COLUMN(),2)),$2:$2,0))</f>
        <v>0</v>
      </c>
      <c r="AR73" s="61">
        <f ca="1">INDEX($A:$CN,ROW(),MATCH(INDIRECT(ADDRESS(3,COLUMN(),2)),$2:$2,0))</f>
        <v>0</v>
      </c>
      <c r="AS73" s="61">
        <f ca="1">INDEX($A:$CN,ROW(),MATCH(INDIRECT(ADDRESS(3,COLUMN(),2)),$2:$2,0))</f>
        <v>0</v>
      </c>
      <c r="AT73" s="61">
        <f ca="1">INDEX($A:$CN,ROW(),MATCH(INDIRECT(ADDRESS(3,COLUMN(),2)),$2:$2,0))</f>
        <v>0</v>
      </c>
      <c r="AU73" s="61">
        <f ca="1">INDEX($A:$CN,ROW(),MATCH(INDIRECT(ADDRESS(3,COLUMN(),2)),$2:$2,0))</f>
        <v>0</v>
      </c>
      <c r="AV73" s="61">
        <f ca="1">INDEX($A:$CN,ROW(),MATCH(INDIRECT(ADDRESS(3,COLUMN(),2)),$2:$2,0))</f>
        <v>0</v>
      </c>
      <c r="AW73" s="61">
        <f ca="1">INDEX($A:$CN,ROW(),MATCH(INDIRECT(ADDRESS(3,COLUMN(),2)),$2:$2,0))</f>
        <v>0</v>
      </c>
      <c r="AX73" s="61">
        <f ca="1">INDEX($A:$CN,ROW(),MATCH(INDIRECT(ADDRESS(3,COLUMN(),2)),$2:$2,0))</f>
        <v>0</v>
      </c>
      <c r="AY73" s="61">
        <f ca="1">INDEX($A:$CN,ROW(),MATCH(INDIRECT(ADDRESS(3,COLUMN(),2)),$2:$2,0))</f>
        <v>0</v>
      </c>
      <c r="AZ73" s="61">
        <f ca="1">INDEX($A:$CN,ROW(),MATCH(INDIRECT(ADDRESS(3,COLUMN(),2)),$2:$2,0))</f>
        <v>0</v>
      </c>
      <c r="BA73" s="61">
        <f ca="1">INDEX($A:$CN,ROW(),MATCH(INDIRECT(ADDRESS(3,COLUMN(),2)),$2:$2,0))</f>
        <v>0</v>
      </c>
      <c r="BB73" s="61">
        <f ca="1">INDEX($A:$CN,ROW(),MATCH(INDIRECT(ADDRESS(3,COLUMN(),2)),$2:$2,0))</f>
        <v>0</v>
      </c>
      <c r="BC73" s="61">
        <f ca="1">INDEX($A:$CN,ROW(),MATCH(INDIRECT(ADDRESS(3,COLUMN(),2)),$2:$2,0))</f>
        <v>0</v>
      </c>
      <c r="BD73" s="61">
        <f ca="1">INDEX($A:$CN,ROW(),MATCH(INDIRECT(ADDRESS(3,COLUMN(),2)),$2:$2,0))</f>
        <v>0</v>
      </c>
      <c r="BE73" s="61">
        <f ca="1">INDEX($A:$CN,ROW(),MATCH(INDIRECT(ADDRESS(3,COLUMN(),2)),$2:$2,0))</f>
        <v>39.999999999999972</v>
      </c>
      <c r="BF73" s="61">
        <f ca="1">INDEX($A:$CN,ROW(),MATCH(INDIRECT(ADDRESS(3,COLUMN(),2)),$2:$2,0))</f>
        <v>39.999999999999972</v>
      </c>
      <c r="BG73" s="61">
        <f ca="1">INDEX($A:$CN,ROW(),MATCH(INDIRECT(ADDRESS(3,COLUMN(),2)),$2:$2,0))</f>
        <v>39.999999999999972</v>
      </c>
      <c r="BH73" s="61">
        <f ca="1">INDEX($A:$CN,ROW(),MATCH(INDIRECT(ADDRESS(3,COLUMN(),2)),$2:$2,0))</f>
        <v>39.999999999999972</v>
      </c>
      <c r="BI73" s="61">
        <f ca="1">INDEX($A:$CN,ROW(),MATCH(INDIRECT(ADDRESS(3,COLUMN(),2)),$2:$2,0))</f>
        <v>39.999999999999972</v>
      </c>
      <c r="BJ73" s="61">
        <f ca="1">INDEX($A:$CN,ROW(),MATCH(INDIRECT(ADDRESS(3,COLUMN(),2)),$2:$2,0))</f>
        <v>39.999999999999972</v>
      </c>
      <c r="BK73" s="61">
        <f ca="1">INDEX($A:$CN,ROW(),MATCH(INDIRECT(ADDRESS(3,COLUMN(),2)),$2:$2,0))</f>
        <v>39.999999999999972</v>
      </c>
      <c r="BL73" s="61">
        <f ca="1">INDEX($A:$CN,ROW(),MATCH(INDIRECT(ADDRESS(3,COLUMN(),2)),$2:$2,0))</f>
        <v>39.999999999999972</v>
      </c>
      <c r="BM73" s="61">
        <f ca="1">INDEX($A:$CN,ROW(),MATCH(INDIRECT(ADDRESS(3,COLUMN(),2)),$2:$2,0))</f>
        <v>39.999999999999972</v>
      </c>
      <c r="BN73" s="61">
        <f ca="1">INDEX($A:$CN,ROW(),MATCH(INDIRECT(ADDRESS(3,COLUMN(),2)),$2:$2,0))</f>
        <v>39.999999999999972</v>
      </c>
      <c r="BO73" s="61">
        <f ca="1">INDEX($A:$CN,ROW(),MATCH(INDIRECT(ADDRESS(3,COLUMN(),2)),$2:$2,0))</f>
        <v>39.999999999999972</v>
      </c>
      <c r="BP73" s="61">
        <f ca="1">INDEX($A:$CN,ROW(),MATCH(INDIRECT(ADDRESS(3,COLUMN(),2)),$2:$2,0))</f>
        <v>39.999999999999972</v>
      </c>
      <c r="BQ73" s="61">
        <f ca="1">INDEX($A:$CN,ROW(),MATCH(INDIRECT(ADDRESS(3,COLUMN(),2)),$2:$2,0))</f>
        <v>31.999999999999979</v>
      </c>
      <c r="BR73" s="61">
        <f ca="1">INDEX($A:$CN,ROW(),MATCH(INDIRECT(ADDRESS(3,COLUMN(),2)),$2:$2,0))</f>
        <v>31.999999999999979</v>
      </c>
      <c r="BS73" s="61">
        <f ca="1">INDEX($A:$CN,ROW(),MATCH(INDIRECT(ADDRESS(3,COLUMN(),2)),$2:$2,0))</f>
        <v>31.999999999999979</v>
      </c>
      <c r="BT73" s="61">
        <f ca="1">INDEX($A:$CN,ROW(),MATCH(INDIRECT(ADDRESS(3,COLUMN(),2)),$2:$2,0))</f>
        <v>31.999999999999979</v>
      </c>
      <c r="BU73" s="61">
        <f ca="1">INDEX($A:$CN,ROW(),MATCH(INDIRECT(ADDRESS(3,COLUMN(),2)),$2:$2,0))</f>
        <v>31.999999999999979</v>
      </c>
      <c r="BV73" s="61">
        <f ca="1">INDEX($A:$CN,ROW(),MATCH(INDIRECT(ADDRESS(3,COLUMN(),2)),$2:$2,0))</f>
        <v>31.999999999999979</v>
      </c>
      <c r="BW73" s="61">
        <f ca="1">INDEX($A:$CN,ROW(),MATCH(INDIRECT(ADDRESS(3,COLUMN(),2)),$2:$2,0))</f>
        <v>31.999999999999979</v>
      </c>
      <c r="BX73" s="61">
        <f ca="1">INDEX($A:$CN,ROW(),MATCH(INDIRECT(ADDRESS(3,COLUMN(),2)),$2:$2,0))</f>
        <v>31.999999999999979</v>
      </c>
      <c r="BY73" s="61">
        <f ca="1">INDEX($A:$CN,ROW(),MATCH(INDIRECT(ADDRESS(3,COLUMN(),2)),$2:$2,0))</f>
        <v>31.999999999999979</v>
      </c>
      <c r="BZ73" s="61">
        <f ca="1">INDEX($A:$CN,ROW(),MATCH(INDIRECT(ADDRESS(3,COLUMN(),2)),$2:$2,0))</f>
        <v>31.999999999999979</v>
      </c>
      <c r="CA73" s="61">
        <f ca="1">INDEX($A:$CN,ROW(),MATCH(INDIRECT(ADDRESS(3,COLUMN(),2)),$2:$2,0))</f>
        <v>31.999999999999979</v>
      </c>
      <c r="CB73" s="61">
        <f ca="1">INDEX($A:$CN,ROW(),MATCH(INDIRECT(ADDRESS(3,COLUMN(),2)),$2:$2,0))</f>
        <v>31.999999999999979</v>
      </c>
      <c r="CC73" s="61">
        <f ca="1">INDEX($A:$CN,ROW(),MATCH(INDIRECT(ADDRESS(3,COLUMN(),2)),$2:$2,0))</f>
        <v>25.599999999999984</v>
      </c>
      <c r="CD73" s="61">
        <f ca="1">INDEX($A:$CN,ROW(),MATCH(INDIRECT(ADDRESS(3,COLUMN(),2)),$2:$2,0))</f>
        <v>25.599999999999984</v>
      </c>
      <c r="CE73" s="61">
        <f ca="1">INDEX($A:$CN,ROW(),MATCH(INDIRECT(ADDRESS(3,COLUMN(),2)),$2:$2,0))</f>
        <v>25.599999999999984</v>
      </c>
      <c r="CF73" s="61">
        <f ca="1">INDEX($A:$CN,ROW(),MATCH(INDIRECT(ADDRESS(3,COLUMN(),2)),$2:$2,0))</f>
        <v>25.599999999999984</v>
      </c>
      <c r="CG73" s="61">
        <f ca="1">INDEX($A:$CN,ROW(),MATCH(INDIRECT(ADDRESS(3,COLUMN(),2)),$2:$2,0))</f>
        <v>25.599999999999984</v>
      </c>
      <c r="CH73" s="61">
        <f ca="1">INDEX($A:$CN,ROW(),MATCH(INDIRECT(ADDRESS(3,COLUMN(),2)),$2:$2,0))</f>
        <v>25.599999999999984</v>
      </c>
      <c r="CI73" s="61">
        <f ca="1">INDEX($A:$CN,ROW(),MATCH(INDIRECT(ADDRESS(3,COLUMN(),2)),$2:$2,0))</f>
        <v>25.599999999999984</v>
      </c>
      <c r="CJ73" s="61">
        <f ca="1">INDEX($A:$CN,ROW(),MATCH(INDIRECT(ADDRESS(3,COLUMN(),2)),$2:$2,0))</f>
        <v>25.599999999999984</v>
      </c>
      <c r="CK73" s="61">
        <f ca="1">INDEX($A:$CN,ROW(),MATCH(INDIRECT(ADDRESS(3,COLUMN(),2)),$2:$2,0))</f>
        <v>25.599999999999984</v>
      </c>
      <c r="CL73" s="61">
        <f ca="1">INDEX($A:$CN,ROW(),MATCH(INDIRECT(ADDRESS(3,COLUMN(),2)),$2:$2,0))</f>
        <v>25.599999999999984</v>
      </c>
      <c r="CM73" s="61">
        <f ca="1">INDEX($A:$CN,ROW(),MATCH(INDIRECT(ADDRESS(3,COLUMN(),2)),$2:$2,0))</f>
        <v>25.599999999999984</v>
      </c>
      <c r="CN73" s="61">
        <f ca="1">INDEX($A:$CN,ROW(),MATCH(INDIRECT(ADDRESS(3,COLUMN(),2)),$2:$2,0))</f>
        <v>25.599999999999984</v>
      </c>
    </row>
    <row r="74" spans="1:92" x14ac:dyDescent="0.25">
      <c r="A74" t="s">
        <v>151</v>
      </c>
      <c r="B74" s="33" t="s">
        <v>156</v>
      </c>
      <c r="D74" t="s">
        <v>138</v>
      </c>
      <c r="I74" s="102"/>
      <c r="J74"/>
      <c r="K74" s="198">
        <v>0</v>
      </c>
      <c r="L74" s="198">
        <v>0</v>
      </c>
      <c r="M74" s="198">
        <v>0</v>
      </c>
      <c r="N74" s="198">
        <v>0</v>
      </c>
      <c r="O74" s="42">
        <f ca="1">+SUM(N69:N73)-SUM(O69:O73)+O66</f>
        <v>40</v>
      </c>
      <c r="P74" s="42">
        <f ca="1">+O74*(1-P61)</f>
        <v>32</v>
      </c>
      <c r="Q74" s="42"/>
      <c r="T74" s="182"/>
      <c r="U74" s="61">
        <f ca="1">INDEX($A:$CN,ROW(),MATCH(INDIRECT(ADDRESS(3,COLUMN(),2)),$2:$2,0))</f>
        <v>0</v>
      </c>
      <c r="V74" s="61">
        <f ca="1">INDEX($A:$CN,ROW(),MATCH(INDIRECT(ADDRESS(3,COLUMN(),2)),$2:$2,0))</f>
        <v>0</v>
      </c>
      <c r="W74" s="61">
        <f ca="1">INDEX($A:$CN,ROW(),MATCH(INDIRECT(ADDRESS(3,COLUMN(),2)),$2:$2,0))</f>
        <v>0</v>
      </c>
      <c r="X74" s="61">
        <f ca="1">INDEX($A:$CN,ROW(),MATCH(INDIRECT(ADDRESS(3,COLUMN(),2)),$2:$2,0))</f>
        <v>0</v>
      </c>
      <c r="Y74" s="61">
        <f ca="1">INDEX($A:$CN,ROW(),MATCH(INDIRECT(ADDRESS(3,COLUMN(),2)),$2:$2,0))</f>
        <v>0</v>
      </c>
      <c r="Z74" s="61">
        <f ca="1">INDEX($A:$CN,ROW(),MATCH(INDIRECT(ADDRESS(3,COLUMN(),2)),$2:$2,0))</f>
        <v>0</v>
      </c>
      <c r="AA74" s="61">
        <f ca="1">INDEX($A:$CN,ROW(),MATCH(INDIRECT(ADDRESS(3,COLUMN(),2)),$2:$2,0))</f>
        <v>0</v>
      </c>
      <c r="AB74" s="61">
        <f ca="1">INDEX($A:$CN,ROW(),MATCH(INDIRECT(ADDRESS(3,COLUMN(),2)),$2:$2,0))</f>
        <v>0</v>
      </c>
      <c r="AC74" s="61">
        <f ca="1">INDEX($A:$CN,ROW(),MATCH(INDIRECT(ADDRESS(3,COLUMN(),2)),$2:$2,0))</f>
        <v>0</v>
      </c>
      <c r="AD74" s="61">
        <f ca="1">INDEX($A:$CN,ROW(),MATCH(INDIRECT(ADDRESS(3,COLUMN(),2)),$2:$2,0))</f>
        <v>0</v>
      </c>
      <c r="AE74" s="61">
        <f ca="1">INDEX($A:$CN,ROW(),MATCH(INDIRECT(ADDRESS(3,COLUMN(),2)),$2:$2,0))</f>
        <v>0</v>
      </c>
      <c r="AF74" s="61">
        <f ca="1">INDEX($A:$CN,ROW(),MATCH(INDIRECT(ADDRESS(3,COLUMN(),2)),$2:$2,0))</f>
        <v>0</v>
      </c>
      <c r="AG74" s="61">
        <f ca="1">INDEX($A:$CN,ROW(),MATCH(INDIRECT(ADDRESS(3,COLUMN(),2)),$2:$2,0))</f>
        <v>0</v>
      </c>
      <c r="AH74" s="61">
        <f ca="1">INDEX($A:$CN,ROW(),MATCH(INDIRECT(ADDRESS(3,COLUMN(),2)),$2:$2,0))</f>
        <v>0</v>
      </c>
      <c r="AI74" s="61">
        <f ca="1">INDEX($A:$CN,ROW(),MATCH(INDIRECT(ADDRESS(3,COLUMN(),2)),$2:$2,0))</f>
        <v>0</v>
      </c>
      <c r="AJ74" s="61">
        <f ca="1">INDEX($A:$CN,ROW(),MATCH(INDIRECT(ADDRESS(3,COLUMN(),2)),$2:$2,0))</f>
        <v>0</v>
      </c>
      <c r="AK74" s="61">
        <f ca="1">INDEX($A:$CN,ROW(),MATCH(INDIRECT(ADDRESS(3,COLUMN(),2)),$2:$2,0))</f>
        <v>0</v>
      </c>
      <c r="AL74" s="61">
        <f ca="1">INDEX($A:$CN,ROW(),MATCH(INDIRECT(ADDRESS(3,COLUMN(),2)),$2:$2,0))</f>
        <v>0</v>
      </c>
      <c r="AM74" s="61">
        <f ca="1">INDEX($A:$CN,ROW(),MATCH(INDIRECT(ADDRESS(3,COLUMN(),2)),$2:$2,0))</f>
        <v>0</v>
      </c>
      <c r="AN74" s="61">
        <f ca="1">INDEX($A:$CN,ROW(),MATCH(INDIRECT(ADDRESS(3,COLUMN(),2)),$2:$2,0))</f>
        <v>0</v>
      </c>
      <c r="AO74" s="61">
        <f ca="1">INDEX($A:$CN,ROW(),MATCH(INDIRECT(ADDRESS(3,COLUMN(),2)),$2:$2,0))</f>
        <v>0</v>
      </c>
      <c r="AP74" s="61">
        <f ca="1">INDEX($A:$CN,ROW(),MATCH(INDIRECT(ADDRESS(3,COLUMN(),2)),$2:$2,0))</f>
        <v>0</v>
      </c>
      <c r="AQ74" s="61">
        <f ca="1">INDEX($A:$CN,ROW(),MATCH(INDIRECT(ADDRESS(3,COLUMN(),2)),$2:$2,0))</f>
        <v>0</v>
      </c>
      <c r="AR74" s="61">
        <f ca="1">INDEX($A:$CN,ROW(),MATCH(INDIRECT(ADDRESS(3,COLUMN(),2)),$2:$2,0))</f>
        <v>0</v>
      </c>
      <c r="AS74" s="61">
        <f ca="1">INDEX($A:$CN,ROW(),MATCH(INDIRECT(ADDRESS(3,COLUMN(),2)),$2:$2,0))</f>
        <v>0</v>
      </c>
      <c r="AT74" s="61">
        <f ca="1">INDEX($A:$CN,ROW(),MATCH(INDIRECT(ADDRESS(3,COLUMN(),2)),$2:$2,0))</f>
        <v>0</v>
      </c>
      <c r="AU74" s="61">
        <f ca="1">INDEX($A:$CN,ROW(),MATCH(INDIRECT(ADDRESS(3,COLUMN(),2)),$2:$2,0))</f>
        <v>0</v>
      </c>
      <c r="AV74" s="61">
        <f ca="1">INDEX($A:$CN,ROW(),MATCH(INDIRECT(ADDRESS(3,COLUMN(),2)),$2:$2,0))</f>
        <v>0</v>
      </c>
      <c r="AW74" s="61">
        <f ca="1">INDEX($A:$CN,ROW(),MATCH(INDIRECT(ADDRESS(3,COLUMN(),2)),$2:$2,0))</f>
        <v>0</v>
      </c>
      <c r="AX74" s="61">
        <f ca="1">INDEX($A:$CN,ROW(),MATCH(INDIRECT(ADDRESS(3,COLUMN(),2)),$2:$2,0))</f>
        <v>0</v>
      </c>
      <c r="AY74" s="61">
        <f ca="1">INDEX($A:$CN,ROW(),MATCH(INDIRECT(ADDRESS(3,COLUMN(),2)),$2:$2,0))</f>
        <v>0</v>
      </c>
      <c r="AZ74" s="61">
        <f ca="1">INDEX($A:$CN,ROW(),MATCH(INDIRECT(ADDRESS(3,COLUMN(),2)),$2:$2,0))</f>
        <v>0</v>
      </c>
      <c r="BA74" s="61">
        <f ca="1">INDEX($A:$CN,ROW(),MATCH(INDIRECT(ADDRESS(3,COLUMN(),2)),$2:$2,0))</f>
        <v>0</v>
      </c>
      <c r="BB74" s="61">
        <f ca="1">INDEX($A:$CN,ROW(),MATCH(INDIRECT(ADDRESS(3,COLUMN(),2)),$2:$2,0))</f>
        <v>0</v>
      </c>
      <c r="BC74" s="61">
        <f ca="1">INDEX($A:$CN,ROW(),MATCH(INDIRECT(ADDRESS(3,COLUMN(),2)),$2:$2,0))</f>
        <v>0</v>
      </c>
      <c r="BD74" s="61">
        <f ca="1">INDEX($A:$CN,ROW(),MATCH(INDIRECT(ADDRESS(3,COLUMN(),2)),$2:$2,0))</f>
        <v>0</v>
      </c>
      <c r="BE74" s="61">
        <f ca="1">INDEX($A:$CN,ROW(),MATCH(INDIRECT(ADDRESS(3,COLUMN(),2)),$2:$2,0))</f>
        <v>0</v>
      </c>
      <c r="BF74" s="61">
        <f ca="1">INDEX($A:$CN,ROW(),MATCH(INDIRECT(ADDRESS(3,COLUMN(),2)),$2:$2,0))</f>
        <v>0</v>
      </c>
      <c r="BG74" s="61">
        <f ca="1">INDEX($A:$CN,ROW(),MATCH(INDIRECT(ADDRESS(3,COLUMN(),2)),$2:$2,0))</f>
        <v>0</v>
      </c>
      <c r="BH74" s="61">
        <f ca="1">INDEX($A:$CN,ROW(),MATCH(INDIRECT(ADDRESS(3,COLUMN(),2)),$2:$2,0))</f>
        <v>0</v>
      </c>
      <c r="BI74" s="61">
        <f ca="1">INDEX($A:$CN,ROW(),MATCH(INDIRECT(ADDRESS(3,COLUMN(),2)),$2:$2,0))</f>
        <v>0</v>
      </c>
      <c r="BJ74" s="61">
        <f ca="1">INDEX($A:$CN,ROW(),MATCH(INDIRECT(ADDRESS(3,COLUMN(),2)),$2:$2,0))</f>
        <v>0</v>
      </c>
      <c r="BK74" s="61">
        <f ca="1">INDEX($A:$CN,ROW(),MATCH(INDIRECT(ADDRESS(3,COLUMN(),2)),$2:$2,0))</f>
        <v>0</v>
      </c>
      <c r="BL74" s="61">
        <f ca="1">INDEX($A:$CN,ROW(),MATCH(INDIRECT(ADDRESS(3,COLUMN(),2)),$2:$2,0))</f>
        <v>0</v>
      </c>
      <c r="BM74" s="61">
        <f ca="1">INDEX($A:$CN,ROW(),MATCH(INDIRECT(ADDRESS(3,COLUMN(),2)),$2:$2,0))</f>
        <v>0</v>
      </c>
      <c r="BN74" s="61">
        <f ca="1">INDEX($A:$CN,ROW(),MATCH(INDIRECT(ADDRESS(3,COLUMN(),2)),$2:$2,0))</f>
        <v>0</v>
      </c>
      <c r="BO74" s="61">
        <f ca="1">INDEX($A:$CN,ROW(),MATCH(INDIRECT(ADDRESS(3,COLUMN(),2)),$2:$2,0))</f>
        <v>0</v>
      </c>
      <c r="BP74" s="61">
        <f ca="1">INDEX($A:$CN,ROW(),MATCH(INDIRECT(ADDRESS(3,COLUMN(),2)),$2:$2,0))</f>
        <v>0</v>
      </c>
      <c r="BQ74" s="61">
        <f ca="1">INDEX($A:$CN,ROW(),MATCH(INDIRECT(ADDRESS(3,COLUMN(),2)),$2:$2,0))</f>
        <v>40</v>
      </c>
      <c r="BR74" s="61">
        <f ca="1">INDEX($A:$CN,ROW(),MATCH(INDIRECT(ADDRESS(3,COLUMN(),2)),$2:$2,0))</f>
        <v>40</v>
      </c>
      <c r="BS74" s="61">
        <f ca="1">INDEX($A:$CN,ROW(),MATCH(INDIRECT(ADDRESS(3,COLUMN(),2)),$2:$2,0))</f>
        <v>40</v>
      </c>
      <c r="BT74" s="61">
        <f ca="1">INDEX($A:$CN,ROW(),MATCH(INDIRECT(ADDRESS(3,COLUMN(),2)),$2:$2,0))</f>
        <v>40</v>
      </c>
      <c r="BU74" s="61">
        <f ca="1">INDEX($A:$CN,ROW(),MATCH(INDIRECT(ADDRESS(3,COLUMN(),2)),$2:$2,0))</f>
        <v>40</v>
      </c>
      <c r="BV74" s="61">
        <f ca="1">INDEX($A:$CN,ROW(),MATCH(INDIRECT(ADDRESS(3,COLUMN(),2)),$2:$2,0))</f>
        <v>40</v>
      </c>
      <c r="BW74" s="61">
        <f ca="1">INDEX($A:$CN,ROW(),MATCH(INDIRECT(ADDRESS(3,COLUMN(),2)),$2:$2,0))</f>
        <v>40</v>
      </c>
      <c r="BX74" s="61">
        <f ca="1">INDEX($A:$CN,ROW(),MATCH(INDIRECT(ADDRESS(3,COLUMN(),2)),$2:$2,0))</f>
        <v>40</v>
      </c>
      <c r="BY74" s="61">
        <f ca="1">INDEX($A:$CN,ROW(),MATCH(INDIRECT(ADDRESS(3,COLUMN(),2)),$2:$2,0))</f>
        <v>40</v>
      </c>
      <c r="BZ74" s="61">
        <f ca="1">INDEX($A:$CN,ROW(),MATCH(INDIRECT(ADDRESS(3,COLUMN(),2)),$2:$2,0))</f>
        <v>40</v>
      </c>
      <c r="CA74" s="61">
        <f ca="1">INDEX($A:$CN,ROW(),MATCH(INDIRECT(ADDRESS(3,COLUMN(),2)),$2:$2,0))</f>
        <v>40</v>
      </c>
      <c r="CB74" s="61">
        <f ca="1">INDEX($A:$CN,ROW(),MATCH(INDIRECT(ADDRESS(3,COLUMN(),2)),$2:$2,0))</f>
        <v>40</v>
      </c>
      <c r="CC74" s="61">
        <f ca="1">INDEX($A:$CN,ROW(),MATCH(INDIRECT(ADDRESS(3,COLUMN(),2)),$2:$2,0))</f>
        <v>32</v>
      </c>
      <c r="CD74" s="61">
        <f ca="1">INDEX($A:$CN,ROW(),MATCH(INDIRECT(ADDRESS(3,COLUMN(),2)),$2:$2,0))</f>
        <v>32</v>
      </c>
      <c r="CE74" s="61">
        <f ca="1">INDEX($A:$CN,ROW(),MATCH(INDIRECT(ADDRESS(3,COLUMN(),2)),$2:$2,0))</f>
        <v>32</v>
      </c>
      <c r="CF74" s="61">
        <f ca="1">INDEX($A:$CN,ROW(),MATCH(INDIRECT(ADDRESS(3,COLUMN(),2)),$2:$2,0))</f>
        <v>32</v>
      </c>
      <c r="CG74" s="61">
        <f ca="1">INDEX($A:$CN,ROW(),MATCH(INDIRECT(ADDRESS(3,COLUMN(),2)),$2:$2,0))</f>
        <v>32</v>
      </c>
      <c r="CH74" s="61">
        <f ca="1">INDEX($A:$CN,ROW(),MATCH(INDIRECT(ADDRESS(3,COLUMN(),2)),$2:$2,0))</f>
        <v>32</v>
      </c>
      <c r="CI74" s="61">
        <f ca="1">INDEX($A:$CN,ROW(),MATCH(INDIRECT(ADDRESS(3,COLUMN(),2)),$2:$2,0))</f>
        <v>32</v>
      </c>
      <c r="CJ74" s="61">
        <f ca="1">INDEX($A:$CN,ROW(),MATCH(INDIRECT(ADDRESS(3,COLUMN(),2)),$2:$2,0))</f>
        <v>32</v>
      </c>
      <c r="CK74" s="61">
        <f ca="1">INDEX($A:$CN,ROW(),MATCH(INDIRECT(ADDRESS(3,COLUMN(),2)),$2:$2,0))</f>
        <v>32</v>
      </c>
      <c r="CL74" s="61">
        <f ca="1">INDEX($A:$CN,ROW(),MATCH(INDIRECT(ADDRESS(3,COLUMN(),2)),$2:$2,0))</f>
        <v>32</v>
      </c>
      <c r="CM74" s="61">
        <f ca="1">INDEX($A:$CN,ROW(),MATCH(INDIRECT(ADDRESS(3,COLUMN(),2)),$2:$2,0))</f>
        <v>32</v>
      </c>
      <c r="CN74" s="61">
        <f ca="1">INDEX($A:$CN,ROW(),MATCH(INDIRECT(ADDRESS(3,COLUMN(),2)),$2:$2,0))</f>
        <v>32</v>
      </c>
    </row>
    <row r="75" spans="1:92" x14ac:dyDescent="0.25">
      <c r="A75" t="s">
        <v>151</v>
      </c>
      <c r="B75" s="33" t="s">
        <v>157</v>
      </c>
      <c r="D75" t="s">
        <v>138</v>
      </c>
      <c r="I75" s="102"/>
      <c r="J75"/>
      <c r="K75" s="198">
        <v>0</v>
      </c>
      <c r="L75" s="198">
        <v>0</v>
      </c>
      <c r="M75" s="198">
        <v>0</v>
      </c>
      <c r="N75" s="198">
        <v>0</v>
      </c>
      <c r="O75" s="198">
        <v>0</v>
      </c>
      <c r="P75" s="42">
        <f ca="1">+SUM(O69:O74)-SUM(P69:P74)+P66</f>
        <v>40</v>
      </c>
      <c r="Q75" s="42"/>
      <c r="T75" s="182"/>
      <c r="U75" s="61">
        <f ca="1">INDEX($A:$CN,ROW(),MATCH(INDIRECT(ADDRESS(3,COLUMN(),2)),$2:$2,0))</f>
        <v>0</v>
      </c>
      <c r="V75" s="61">
        <f ca="1">INDEX($A:$CN,ROW(),MATCH(INDIRECT(ADDRESS(3,COLUMN(),2)),$2:$2,0))</f>
        <v>0</v>
      </c>
      <c r="W75" s="61">
        <f ca="1">INDEX($A:$CN,ROW(),MATCH(INDIRECT(ADDRESS(3,COLUMN(),2)),$2:$2,0))</f>
        <v>0</v>
      </c>
      <c r="X75" s="61">
        <f ca="1">INDEX($A:$CN,ROW(),MATCH(INDIRECT(ADDRESS(3,COLUMN(),2)),$2:$2,0))</f>
        <v>0</v>
      </c>
      <c r="Y75" s="61">
        <f ca="1">INDEX($A:$CN,ROW(),MATCH(INDIRECT(ADDRESS(3,COLUMN(),2)),$2:$2,0))</f>
        <v>0</v>
      </c>
      <c r="Z75" s="61">
        <f ca="1">INDEX($A:$CN,ROW(),MATCH(INDIRECT(ADDRESS(3,COLUMN(),2)),$2:$2,0))</f>
        <v>0</v>
      </c>
      <c r="AA75" s="61">
        <f ca="1">INDEX($A:$CN,ROW(),MATCH(INDIRECT(ADDRESS(3,COLUMN(),2)),$2:$2,0))</f>
        <v>0</v>
      </c>
      <c r="AB75" s="61">
        <f ca="1">INDEX($A:$CN,ROW(),MATCH(INDIRECT(ADDRESS(3,COLUMN(),2)),$2:$2,0))</f>
        <v>0</v>
      </c>
      <c r="AC75" s="61">
        <f ca="1">INDEX($A:$CN,ROW(),MATCH(INDIRECT(ADDRESS(3,COLUMN(),2)),$2:$2,0))</f>
        <v>0</v>
      </c>
      <c r="AD75" s="61">
        <f ca="1">INDEX($A:$CN,ROW(),MATCH(INDIRECT(ADDRESS(3,COLUMN(),2)),$2:$2,0))</f>
        <v>0</v>
      </c>
      <c r="AE75" s="61">
        <f ca="1">INDEX($A:$CN,ROW(),MATCH(INDIRECT(ADDRESS(3,COLUMN(),2)),$2:$2,0))</f>
        <v>0</v>
      </c>
      <c r="AF75" s="61">
        <f ca="1">INDEX($A:$CN,ROW(),MATCH(INDIRECT(ADDRESS(3,COLUMN(),2)),$2:$2,0))</f>
        <v>0</v>
      </c>
      <c r="AG75" s="61">
        <f ca="1">INDEX($A:$CN,ROW(),MATCH(INDIRECT(ADDRESS(3,COLUMN(),2)),$2:$2,0))</f>
        <v>0</v>
      </c>
      <c r="AH75" s="61">
        <f ca="1">INDEX($A:$CN,ROW(),MATCH(INDIRECT(ADDRESS(3,COLUMN(),2)),$2:$2,0))</f>
        <v>0</v>
      </c>
      <c r="AI75" s="61">
        <f ca="1">INDEX($A:$CN,ROW(),MATCH(INDIRECT(ADDRESS(3,COLUMN(),2)),$2:$2,0))</f>
        <v>0</v>
      </c>
      <c r="AJ75" s="61">
        <f ca="1">INDEX($A:$CN,ROW(),MATCH(INDIRECT(ADDRESS(3,COLUMN(),2)),$2:$2,0))</f>
        <v>0</v>
      </c>
      <c r="AK75" s="61">
        <f ca="1">INDEX($A:$CN,ROW(),MATCH(INDIRECT(ADDRESS(3,COLUMN(),2)),$2:$2,0))</f>
        <v>0</v>
      </c>
      <c r="AL75" s="61">
        <f ca="1">INDEX($A:$CN,ROW(),MATCH(INDIRECT(ADDRESS(3,COLUMN(),2)),$2:$2,0))</f>
        <v>0</v>
      </c>
      <c r="AM75" s="61">
        <f ca="1">INDEX($A:$CN,ROW(),MATCH(INDIRECT(ADDRESS(3,COLUMN(),2)),$2:$2,0))</f>
        <v>0</v>
      </c>
      <c r="AN75" s="61">
        <f ca="1">INDEX($A:$CN,ROW(),MATCH(INDIRECT(ADDRESS(3,COLUMN(),2)),$2:$2,0))</f>
        <v>0</v>
      </c>
      <c r="AO75" s="61">
        <f ca="1">INDEX($A:$CN,ROW(),MATCH(INDIRECT(ADDRESS(3,COLUMN(),2)),$2:$2,0))</f>
        <v>0</v>
      </c>
      <c r="AP75" s="61">
        <f ca="1">INDEX($A:$CN,ROW(),MATCH(INDIRECT(ADDRESS(3,COLUMN(),2)),$2:$2,0))</f>
        <v>0</v>
      </c>
      <c r="AQ75" s="61">
        <f ca="1">INDEX($A:$CN,ROW(),MATCH(INDIRECT(ADDRESS(3,COLUMN(),2)),$2:$2,0))</f>
        <v>0</v>
      </c>
      <c r="AR75" s="61">
        <f ca="1">INDEX($A:$CN,ROW(),MATCH(INDIRECT(ADDRESS(3,COLUMN(),2)),$2:$2,0))</f>
        <v>0</v>
      </c>
      <c r="AS75" s="61">
        <f ca="1">INDEX($A:$CN,ROW(),MATCH(INDIRECT(ADDRESS(3,COLUMN(),2)),$2:$2,0))</f>
        <v>0</v>
      </c>
      <c r="AT75" s="61">
        <f ca="1">INDEX($A:$CN,ROW(),MATCH(INDIRECT(ADDRESS(3,COLUMN(),2)),$2:$2,0))</f>
        <v>0</v>
      </c>
      <c r="AU75" s="61">
        <f ca="1">INDEX($A:$CN,ROW(),MATCH(INDIRECT(ADDRESS(3,COLUMN(),2)),$2:$2,0))</f>
        <v>0</v>
      </c>
      <c r="AV75" s="61">
        <f ca="1">INDEX($A:$CN,ROW(),MATCH(INDIRECT(ADDRESS(3,COLUMN(),2)),$2:$2,0))</f>
        <v>0</v>
      </c>
      <c r="AW75" s="61">
        <f ca="1">INDEX($A:$CN,ROW(),MATCH(INDIRECT(ADDRESS(3,COLUMN(),2)),$2:$2,0))</f>
        <v>0</v>
      </c>
      <c r="AX75" s="61">
        <f ca="1">INDEX($A:$CN,ROW(),MATCH(INDIRECT(ADDRESS(3,COLUMN(),2)),$2:$2,0))</f>
        <v>0</v>
      </c>
      <c r="AY75" s="61">
        <f ca="1">INDEX($A:$CN,ROW(),MATCH(INDIRECT(ADDRESS(3,COLUMN(),2)),$2:$2,0))</f>
        <v>0</v>
      </c>
      <c r="AZ75" s="61">
        <f ca="1">INDEX($A:$CN,ROW(),MATCH(INDIRECT(ADDRESS(3,COLUMN(),2)),$2:$2,0))</f>
        <v>0</v>
      </c>
      <c r="BA75" s="61">
        <f ca="1">INDEX($A:$CN,ROW(),MATCH(INDIRECT(ADDRESS(3,COLUMN(),2)),$2:$2,0))</f>
        <v>0</v>
      </c>
      <c r="BB75" s="61">
        <f ca="1">INDEX($A:$CN,ROW(),MATCH(INDIRECT(ADDRESS(3,COLUMN(),2)),$2:$2,0))</f>
        <v>0</v>
      </c>
      <c r="BC75" s="61">
        <f ca="1">INDEX($A:$CN,ROW(),MATCH(INDIRECT(ADDRESS(3,COLUMN(),2)),$2:$2,0))</f>
        <v>0</v>
      </c>
      <c r="BD75" s="61">
        <f ca="1">INDEX($A:$CN,ROW(),MATCH(INDIRECT(ADDRESS(3,COLUMN(),2)),$2:$2,0))</f>
        <v>0</v>
      </c>
      <c r="BE75" s="61">
        <f ca="1">INDEX($A:$CN,ROW(),MATCH(INDIRECT(ADDRESS(3,COLUMN(),2)),$2:$2,0))</f>
        <v>0</v>
      </c>
      <c r="BF75" s="61">
        <f ca="1">INDEX($A:$CN,ROW(),MATCH(INDIRECT(ADDRESS(3,COLUMN(),2)),$2:$2,0))</f>
        <v>0</v>
      </c>
      <c r="BG75" s="61">
        <f ca="1">INDEX($A:$CN,ROW(),MATCH(INDIRECT(ADDRESS(3,COLUMN(),2)),$2:$2,0))</f>
        <v>0</v>
      </c>
      <c r="BH75" s="61">
        <f ca="1">INDEX($A:$CN,ROW(),MATCH(INDIRECT(ADDRESS(3,COLUMN(),2)),$2:$2,0))</f>
        <v>0</v>
      </c>
      <c r="BI75" s="61">
        <f ca="1">INDEX($A:$CN,ROW(),MATCH(INDIRECT(ADDRESS(3,COLUMN(),2)),$2:$2,0))</f>
        <v>0</v>
      </c>
      <c r="BJ75" s="61">
        <f ca="1">INDEX($A:$CN,ROW(),MATCH(INDIRECT(ADDRESS(3,COLUMN(),2)),$2:$2,0))</f>
        <v>0</v>
      </c>
      <c r="BK75" s="61">
        <f ca="1">INDEX($A:$CN,ROW(),MATCH(INDIRECT(ADDRESS(3,COLUMN(),2)),$2:$2,0))</f>
        <v>0</v>
      </c>
      <c r="BL75" s="61">
        <f ca="1">INDEX($A:$CN,ROW(),MATCH(INDIRECT(ADDRESS(3,COLUMN(),2)),$2:$2,0))</f>
        <v>0</v>
      </c>
      <c r="BM75" s="61">
        <f ca="1">INDEX($A:$CN,ROW(),MATCH(INDIRECT(ADDRESS(3,COLUMN(),2)),$2:$2,0))</f>
        <v>0</v>
      </c>
      <c r="BN75" s="61">
        <f ca="1">INDEX($A:$CN,ROW(),MATCH(INDIRECT(ADDRESS(3,COLUMN(),2)),$2:$2,0))</f>
        <v>0</v>
      </c>
      <c r="BO75" s="61">
        <f ca="1">INDEX($A:$CN,ROW(),MATCH(INDIRECT(ADDRESS(3,COLUMN(),2)),$2:$2,0))</f>
        <v>0</v>
      </c>
      <c r="BP75" s="61">
        <f ca="1">INDEX($A:$CN,ROW(),MATCH(INDIRECT(ADDRESS(3,COLUMN(),2)),$2:$2,0))</f>
        <v>0</v>
      </c>
      <c r="BQ75" s="61">
        <f ca="1">INDEX($A:$CN,ROW(),MATCH(INDIRECT(ADDRESS(3,COLUMN(),2)),$2:$2,0))</f>
        <v>0</v>
      </c>
      <c r="BR75" s="61">
        <f ca="1">INDEX($A:$CN,ROW(),MATCH(INDIRECT(ADDRESS(3,COLUMN(),2)),$2:$2,0))</f>
        <v>0</v>
      </c>
      <c r="BS75" s="61">
        <f ca="1">INDEX($A:$CN,ROW(),MATCH(INDIRECT(ADDRESS(3,COLUMN(),2)),$2:$2,0))</f>
        <v>0</v>
      </c>
      <c r="BT75" s="61">
        <f ca="1">INDEX($A:$CN,ROW(),MATCH(INDIRECT(ADDRESS(3,COLUMN(),2)),$2:$2,0))</f>
        <v>0</v>
      </c>
      <c r="BU75" s="61">
        <f ca="1">INDEX($A:$CN,ROW(),MATCH(INDIRECT(ADDRESS(3,COLUMN(),2)),$2:$2,0))</f>
        <v>0</v>
      </c>
      <c r="BV75" s="61">
        <f ca="1">INDEX($A:$CN,ROW(),MATCH(INDIRECT(ADDRESS(3,COLUMN(),2)),$2:$2,0))</f>
        <v>0</v>
      </c>
      <c r="BW75" s="61">
        <f ca="1">INDEX($A:$CN,ROW(),MATCH(INDIRECT(ADDRESS(3,COLUMN(),2)),$2:$2,0))</f>
        <v>0</v>
      </c>
      <c r="BX75" s="61">
        <f ca="1">INDEX($A:$CN,ROW(),MATCH(INDIRECT(ADDRESS(3,COLUMN(),2)),$2:$2,0))</f>
        <v>0</v>
      </c>
      <c r="BY75" s="61">
        <f ca="1">INDEX($A:$CN,ROW(),MATCH(INDIRECT(ADDRESS(3,COLUMN(),2)),$2:$2,0))</f>
        <v>0</v>
      </c>
      <c r="BZ75" s="61">
        <f ca="1">INDEX($A:$CN,ROW(),MATCH(INDIRECT(ADDRESS(3,COLUMN(),2)),$2:$2,0))</f>
        <v>0</v>
      </c>
      <c r="CA75" s="61">
        <f ca="1">INDEX($A:$CN,ROW(),MATCH(INDIRECT(ADDRESS(3,COLUMN(),2)),$2:$2,0))</f>
        <v>0</v>
      </c>
      <c r="CB75" s="61">
        <f ca="1">INDEX($A:$CN,ROW(),MATCH(INDIRECT(ADDRESS(3,COLUMN(),2)),$2:$2,0))</f>
        <v>0</v>
      </c>
      <c r="CC75" s="61">
        <f ca="1">INDEX($A:$CN,ROW(),MATCH(INDIRECT(ADDRESS(3,COLUMN(),2)),$2:$2,0))</f>
        <v>40</v>
      </c>
      <c r="CD75" s="61">
        <f ca="1">INDEX($A:$CN,ROW(),MATCH(INDIRECT(ADDRESS(3,COLUMN(),2)),$2:$2,0))</f>
        <v>40</v>
      </c>
      <c r="CE75" s="61">
        <f ca="1">INDEX($A:$CN,ROW(),MATCH(INDIRECT(ADDRESS(3,COLUMN(),2)),$2:$2,0))</f>
        <v>40</v>
      </c>
      <c r="CF75" s="61">
        <f ca="1">INDEX($A:$CN,ROW(),MATCH(INDIRECT(ADDRESS(3,COLUMN(),2)),$2:$2,0))</f>
        <v>40</v>
      </c>
      <c r="CG75" s="61">
        <f ca="1">INDEX($A:$CN,ROW(),MATCH(INDIRECT(ADDRESS(3,COLUMN(),2)),$2:$2,0))</f>
        <v>40</v>
      </c>
      <c r="CH75" s="61">
        <f ca="1">INDEX($A:$CN,ROW(),MATCH(INDIRECT(ADDRESS(3,COLUMN(),2)),$2:$2,0))</f>
        <v>40</v>
      </c>
      <c r="CI75" s="61">
        <f ca="1">INDEX($A:$CN,ROW(),MATCH(INDIRECT(ADDRESS(3,COLUMN(),2)),$2:$2,0))</f>
        <v>40</v>
      </c>
      <c r="CJ75" s="61">
        <f ca="1">INDEX($A:$CN,ROW(),MATCH(INDIRECT(ADDRESS(3,COLUMN(),2)),$2:$2,0))</f>
        <v>40</v>
      </c>
      <c r="CK75" s="61">
        <f ca="1">INDEX($A:$CN,ROW(),MATCH(INDIRECT(ADDRESS(3,COLUMN(),2)),$2:$2,0))</f>
        <v>40</v>
      </c>
      <c r="CL75" s="61">
        <f ca="1">INDEX($A:$CN,ROW(),MATCH(INDIRECT(ADDRESS(3,COLUMN(),2)),$2:$2,0))</f>
        <v>40</v>
      </c>
      <c r="CM75" s="61">
        <f ca="1">INDEX($A:$CN,ROW(),MATCH(INDIRECT(ADDRESS(3,COLUMN(),2)),$2:$2,0))</f>
        <v>40</v>
      </c>
      <c r="CN75" s="61">
        <f ca="1">INDEX($A:$CN,ROW(),MATCH(INDIRECT(ADDRESS(3,COLUMN(),2)),$2:$2,0))</f>
        <v>40</v>
      </c>
    </row>
    <row r="76" spans="1:92" x14ac:dyDescent="0.25">
      <c r="A76" t="s">
        <v>151</v>
      </c>
      <c r="B76" s="75" t="s">
        <v>158</v>
      </c>
      <c r="D76" t="s">
        <v>138</v>
      </c>
      <c r="I76" s="102"/>
      <c r="J76"/>
      <c r="K76" s="199">
        <f t="shared" ref="K76:P76" ca="1" si="15">SUM(K69:K75)</f>
        <v>200</v>
      </c>
      <c r="L76" s="199">
        <f t="shared" ca="1" si="15"/>
        <v>200</v>
      </c>
      <c r="M76" s="199">
        <f t="shared" ca="1" si="15"/>
        <v>200</v>
      </c>
      <c r="N76" s="199">
        <f t="shared" ca="1" si="15"/>
        <v>200</v>
      </c>
      <c r="O76" s="199">
        <f t="shared" ca="1" si="15"/>
        <v>200</v>
      </c>
      <c r="P76" s="199">
        <f t="shared" ca="1" si="15"/>
        <v>200</v>
      </c>
      <c r="Q76" s="77"/>
      <c r="T76" s="200"/>
      <c r="U76" s="201">
        <f ca="1">INDEX($A:$CN,ROW(),MATCH(INDIRECT(ADDRESS(3,COLUMN(),2)),$2:$2,0))</f>
        <v>200</v>
      </c>
      <c r="V76" s="201">
        <f ca="1">INDEX($A:$CN,ROW(),MATCH(INDIRECT(ADDRESS(3,COLUMN(),2)),$2:$2,0))</f>
        <v>200</v>
      </c>
      <c r="W76" s="201">
        <f ca="1">INDEX($A:$CN,ROW(),MATCH(INDIRECT(ADDRESS(3,COLUMN(),2)),$2:$2,0))</f>
        <v>200</v>
      </c>
      <c r="X76" s="201">
        <f ca="1">INDEX($A:$CN,ROW(),MATCH(INDIRECT(ADDRESS(3,COLUMN(),2)),$2:$2,0))</f>
        <v>200</v>
      </c>
      <c r="Y76" s="201">
        <f ca="1">INDEX($A:$CN,ROW(),MATCH(INDIRECT(ADDRESS(3,COLUMN(),2)),$2:$2,0))</f>
        <v>200</v>
      </c>
      <c r="Z76" s="201">
        <f ca="1">INDEX($A:$CN,ROW(),MATCH(INDIRECT(ADDRESS(3,COLUMN(),2)),$2:$2,0))</f>
        <v>200</v>
      </c>
      <c r="AA76" s="201">
        <f ca="1">INDEX($A:$CN,ROW(),MATCH(INDIRECT(ADDRESS(3,COLUMN(),2)),$2:$2,0))</f>
        <v>200</v>
      </c>
      <c r="AB76" s="201">
        <f ca="1">INDEX($A:$CN,ROW(),MATCH(INDIRECT(ADDRESS(3,COLUMN(),2)),$2:$2,0))</f>
        <v>200</v>
      </c>
      <c r="AC76" s="201">
        <f ca="1">INDEX($A:$CN,ROW(),MATCH(INDIRECT(ADDRESS(3,COLUMN(),2)),$2:$2,0))</f>
        <v>200</v>
      </c>
      <c r="AD76" s="201">
        <f ca="1">INDEX($A:$CN,ROW(),MATCH(INDIRECT(ADDRESS(3,COLUMN(),2)),$2:$2,0))</f>
        <v>200</v>
      </c>
      <c r="AE76" s="201">
        <f ca="1">INDEX($A:$CN,ROW(),MATCH(INDIRECT(ADDRESS(3,COLUMN(),2)),$2:$2,0))</f>
        <v>200</v>
      </c>
      <c r="AF76" s="201">
        <f ca="1">INDEX($A:$CN,ROW(),MATCH(INDIRECT(ADDRESS(3,COLUMN(),2)),$2:$2,0))</f>
        <v>200</v>
      </c>
      <c r="AG76" s="201">
        <f ca="1">INDEX($A:$CN,ROW(),MATCH(INDIRECT(ADDRESS(3,COLUMN(),2)),$2:$2,0))</f>
        <v>200</v>
      </c>
      <c r="AH76" s="201">
        <f ca="1">INDEX($A:$CN,ROW(),MATCH(INDIRECT(ADDRESS(3,COLUMN(),2)),$2:$2,0))</f>
        <v>200</v>
      </c>
      <c r="AI76" s="201">
        <f ca="1">INDEX($A:$CN,ROW(),MATCH(INDIRECT(ADDRESS(3,COLUMN(),2)),$2:$2,0))</f>
        <v>200</v>
      </c>
      <c r="AJ76" s="201">
        <f ca="1">INDEX($A:$CN,ROW(),MATCH(INDIRECT(ADDRESS(3,COLUMN(),2)),$2:$2,0))</f>
        <v>200</v>
      </c>
      <c r="AK76" s="201">
        <f ca="1">INDEX($A:$CN,ROW(),MATCH(INDIRECT(ADDRESS(3,COLUMN(),2)),$2:$2,0))</f>
        <v>200</v>
      </c>
      <c r="AL76" s="201">
        <f ca="1">INDEX($A:$CN,ROW(),MATCH(INDIRECT(ADDRESS(3,COLUMN(),2)),$2:$2,0))</f>
        <v>200</v>
      </c>
      <c r="AM76" s="201">
        <f ca="1">INDEX($A:$CN,ROW(),MATCH(INDIRECT(ADDRESS(3,COLUMN(),2)),$2:$2,0))</f>
        <v>200</v>
      </c>
      <c r="AN76" s="201">
        <f ca="1">INDEX($A:$CN,ROW(),MATCH(INDIRECT(ADDRESS(3,COLUMN(),2)),$2:$2,0))</f>
        <v>200</v>
      </c>
      <c r="AO76" s="201">
        <f ca="1">INDEX($A:$CN,ROW(),MATCH(INDIRECT(ADDRESS(3,COLUMN(),2)),$2:$2,0))</f>
        <v>200</v>
      </c>
      <c r="AP76" s="201">
        <f ca="1">INDEX($A:$CN,ROW(),MATCH(INDIRECT(ADDRESS(3,COLUMN(),2)),$2:$2,0))</f>
        <v>200</v>
      </c>
      <c r="AQ76" s="201">
        <f ca="1">INDEX($A:$CN,ROW(),MATCH(INDIRECT(ADDRESS(3,COLUMN(),2)),$2:$2,0))</f>
        <v>200</v>
      </c>
      <c r="AR76" s="201">
        <f ca="1">INDEX($A:$CN,ROW(),MATCH(INDIRECT(ADDRESS(3,COLUMN(),2)),$2:$2,0))</f>
        <v>200</v>
      </c>
      <c r="AS76" s="201">
        <f ca="1">INDEX($A:$CN,ROW(),MATCH(INDIRECT(ADDRESS(3,COLUMN(),2)),$2:$2,0))</f>
        <v>200</v>
      </c>
      <c r="AT76" s="201">
        <f ca="1">INDEX($A:$CN,ROW(),MATCH(INDIRECT(ADDRESS(3,COLUMN(),2)),$2:$2,0))</f>
        <v>200</v>
      </c>
      <c r="AU76" s="201">
        <f ca="1">INDEX($A:$CN,ROW(),MATCH(INDIRECT(ADDRESS(3,COLUMN(),2)),$2:$2,0))</f>
        <v>200</v>
      </c>
      <c r="AV76" s="201">
        <f ca="1">INDEX($A:$CN,ROW(),MATCH(INDIRECT(ADDRESS(3,COLUMN(),2)),$2:$2,0))</f>
        <v>200</v>
      </c>
      <c r="AW76" s="201">
        <f ca="1">INDEX($A:$CN,ROW(),MATCH(INDIRECT(ADDRESS(3,COLUMN(),2)),$2:$2,0))</f>
        <v>200</v>
      </c>
      <c r="AX76" s="201">
        <f ca="1">INDEX($A:$CN,ROW(),MATCH(INDIRECT(ADDRESS(3,COLUMN(),2)),$2:$2,0))</f>
        <v>200</v>
      </c>
      <c r="AY76" s="201">
        <f ca="1">INDEX($A:$CN,ROW(),MATCH(INDIRECT(ADDRESS(3,COLUMN(),2)),$2:$2,0))</f>
        <v>200</v>
      </c>
      <c r="AZ76" s="201">
        <f ca="1">INDEX($A:$CN,ROW(),MATCH(INDIRECT(ADDRESS(3,COLUMN(),2)),$2:$2,0))</f>
        <v>200</v>
      </c>
      <c r="BA76" s="201">
        <f ca="1">INDEX($A:$CN,ROW(),MATCH(INDIRECT(ADDRESS(3,COLUMN(),2)),$2:$2,0))</f>
        <v>200</v>
      </c>
      <c r="BB76" s="201">
        <f ca="1">INDEX($A:$CN,ROW(),MATCH(INDIRECT(ADDRESS(3,COLUMN(),2)),$2:$2,0))</f>
        <v>200</v>
      </c>
      <c r="BC76" s="201">
        <f ca="1">INDEX($A:$CN,ROW(),MATCH(INDIRECT(ADDRESS(3,COLUMN(),2)),$2:$2,0))</f>
        <v>200</v>
      </c>
      <c r="BD76" s="201">
        <f ca="1">INDEX($A:$CN,ROW(),MATCH(INDIRECT(ADDRESS(3,COLUMN(),2)),$2:$2,0))</f>
        <v>200</v>
      </c>
      <c r="BE76" s="201">
        <f ca="1">INDEX($A:$CN,ROW(),MATCH(INDIRECT(ADDRESS(3,COLUMN(),2)),$2:$2,0))</f>
        <v>200</v>
      </c>
      <c r="BF76" s="201">
        <f ca="1">INDEX($A:$CN,ROW(),MATCH(INDIRECT(ADDRESS(3,COLUMN(),2)),$2:$2,0))</f>
        <v>200</v>
      </c>
      <c r="BG76" s="201">
        <f ca="1">INDEX($A:$CN,ROW(),MATCH(INDIRECT(ADDRESS(3,COLUMN(),2)),$2:$2,0))</f>
        <v>200</v>
      </c>
      <c r="BH76" s="201">
        <f ca="1">INDEX($A:$CN,ROW(),MATCH(INDIRECT(ADDRESS(3,COLUMN(),2)),$2:$2,0))</f>
        <v>200</v>
      </c>
      <c r="BI76" s="201">
        <f ca="1">INDEX($A:$CN,ROW(),MATCH(INDIRECT(ADDRESS(3,COLUMN(),2)),$2:$2,0))</f>
        <v>200</v>
      </c>
      <c r="BJ76" s="201">
        <f ca="1">INDEX($A:$CN,ROW(),MATCH(INDIRECT(ADDRESS(3,COLUMN(),2)),$2:$2,0))</f>
        <v>200</v>
      </c>
      <c r="BK76" s="201">
        <f ca="1">INDEX($A:$CN,ROW(),MATCH(INDIRECT(ADDRESS(3,COLUMN(),2)),$2:$2,0))</f>
        <v>200</v>
      </c>
      <c r="BL76" s="201">
        <f ca="1">INDEX($A:$CN,ROW(),MATCH(INDIRECT(ADDRESS(3,COLUMN(),2)),$2:$2,0))</f>
        <v>200</v>
      </c>
      <c r="BM76" s="201">
        <f ca="1">INDEX($A:$CN,ROW(),MATCH(INDIRECT(ADDRESS(3,COLUMN(),2)),$2:$2,0))</f>
        <v>200</v>
      </c>
      <c r="BN76" s="201">
        <f ca="1">INDEX($A:$CN,ROW(),MATCH(INDIRECT(ADDRESS(3,COLUMN(),2)),$2:$2,0))</f>
        <v>200</v>
      </c>
      <c r="BO76" s="201">
        <f ca="1">INDEX($A:$CN,ROW(),MATCH(INDIRECT(ADDRESS(3,COLUMN(),2)),$2:$2,0))</f>
        <v>200</v>
      </c>
      <c r="BP76" s="201">
        <f ca="1">INDEX($A:$CN,ROW(),MATCH(INDIRECT(ADDRESS(3,COLUMN(),2)),$2:$2,0))</f>
        <v>200</v>
      </c>
      <c r="BQ76" s="201">
        <f ca="1">INDEX($A:$CN,ROW(),MATCH(INDIRECT(ADDRESS(3,COLUMN(),2)),$2:$2,0))</f>
        <v>200</v>
      </c>
      <c r="BR76" s="201">
        <f ca="1">INDEX($A:$CN,ROW(),MATCH(INDIRECT(ADDRESS(3,COLUMN(),2)),$2:$2,0))</f>
        <v>200</v>
      </c>
      <c r="BS76" s="201">
        <f ca="1">INDEX($A:$CN,ROW(),MATCH(INDIRECT(ADDRESS(3,COLUMN(),2)),$2:$2,0))</f>
        <v>200</v>
      </c>
      <c r="BT76" s="201">
        <f ca="1">INDEX($A:$CN,ROW(),MATCH(INDIRECT(ADDRESS(3,COLUMN(),2)),$2:$2,0))</f>
        <v>200</v>
      </c>
      <c r="BU76" s="201">
        <f ca="1">INDEX($A:$CN,ROW(),MATCH(INDIRECT(ADDRESS(3,COLUMN(),2)),$2:$2,0))</f>
        <v>200</v>
      </c>
      <c r="BV76" s="201">
        <f ca="1">INDEX($A:$CN,ROW(),MATCH(INDIRECT(ADDRESS(3,COLUMN(),2)),$2:$2,0))</f>
        <v>200</v>
      </c>
      <c r="BW76" s="201">
        <f ca="1">INDEX($A:$CN,ROW(),MATCH(INDIRECT(ADDRESS(3,COLUMN(),2)),$2:$2,0))</f>
        <v>200</v>
      </c>
      <c r="BX76" s="201">
        <f ca="1">INDEX($A:$CN,ROW(),MATCH(INDIRECT(ADDRESS(3,COLUMN(),2)),$2:$2,0))</f>
        <v>200</v>
      </c>
      <c r="BY76" s="201">
        <f ca="1">INDEX($A:$CN,ROW(),MATCH(INDIRECT(ADDRESS(3,COLUMN(),2)),$2:$2,0))</f>
        <v>200</v>
      </c>
      <c r="BZ76" s="201">
        <f ca="1">INDEX($A:$CN,ROW(),MATCH(INDIRECT(ADDRESS(3,COLUMN(),2)),$2:$2,0))</f>
        <v>200</v>
      </c>
      <c r="CA76" s="201">
        <f ca="1">INDEX($A:$CN,ROW(),MATCH(INDIRECT(ADDRESS(3,COLUMN(),2)),$2:$2,0))</f>
        <v>200</v>
      </c>
      <c r="CB76" s="201">
        <f ca="1">INDEX($A:$CN,ROW(),MATCH(INDIRECT(ADDRESS(3,COLUMN(),2)),$2:$2,0))</f>
        <v>200</v>
      </c>
      <c r="CC76" s="201">
        <f ca="1">INDEX($A:$CN,ROW(),MATCH(INDIRECT(ADDRESS(3,COLUMN(),2)),$2:$2,0))</f>
        <v>200</v>
      </c>
      <c r="CD76" s="201">
        <f ca="1">INDEX($A:$CN,ROW(),MATCH(INDIRECT(ADDRESS(3,COLUMN(),2)),$2:$2,0))</f>
        <v>200</v>
      </c>
      <c r="CE76" s="201">
        <f ca="1">INDEX($A:$CN,ROW(),MATCH(INDIRECT(ADDRESS(3,COLUMN(),2)),$2:$2,0))</f>
        <v>200</v>
      </c>
      <c r="CF76" s="201">
        <f ca="1">INDEX($A:$CN,ROW(),MATCH(INDIRECT(ADDRESS(3,COLUMN(),2)),$2:$2,0))</f>
        <v>200</v>
      </c>
      <c r="CG76" s="201">
        <f ca="1">INDEX($A:$CN,ROW(),MATCH(INDIRECT(ADDRESS(3,COLUMN(),2)),$2:$2,0))</f>
        <v>200</v>
      </c>
      <c r="CH76" s="201">
        <f ca="1">INDEX($A:$CN,ROW(),MATCH(INDIRECT(ADDRESS(3,COLUMN(),2)),$2:$2,0))</f>
        <v>200</v>
      </c>
      <c r="CI76" s="201">
        <f ca="1">INDEX($A:$CN,ROW(),MATCH(INDIRECT(ADDRESS(3,COLUMN(),2)),$2:$2,0))</f>
        <v>200</v>
      </c>
      <c r="CJ76" s="201">
        <f ca="1">INDEX($A:$CN,ROW(),MATCH(INDIRECT(ADDRESS(3,COLUMN(),2)),$2:$2,0))</f>
        <v>200</v>
      </c>
      <c r="CK76" s="201">
        <f ca="1">INDEX($A:$CN,ROW(),MATCH(INDIRECT(ADDRESS(3,COLUMN(),2)),$2:$2,0))</f>
        <v>200</v>
      </c>
      <c r="CL76" s="201">
        <f ca="1">INDEX($A:$CN,ROW(),MATCH(INDIRECT(ADDRESS(3,COLUMN(),2)),$2:$2,0))</f>
        <v>200</v>
      </c>
      <c r="CM76" s="201">
        <f ca="1">INDEX($A:$CN,ROW(),MATCH(INDIRECT(ADDRESS(3,COLUMN(),2)),$2:$2,0))</f>
        <v>200</v>
      </c>
      <c r="CN76" s="201">
        <f ca="1">INDEX($A:$CN,ROW(),MATCH(INDIRECT(ADDRESS(3,COLUMN(),2)),$2:$2,0))</f>
        <v>200</v>
      </c>
    </row>
    <row r="77" spans="1:92" x14ac:dyDescent="0.25">
      <c r="B77"/>
      <c r="D77" t="s">
        <v>138</v>
      </c>
      <c r="I77" s="102"/>
      <c r="J77"/>
      <c r="M77" t="s">
        <v>91</v>
      </c>
      <c r="T77" s="156"/>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7" t="s">
        <v>14</v>
      </c>
      <c r="D78" t="s">
        <v>138</v>
      </c>
      <c r="I78" s="102"/>
      <c r="J78"/>
      <c r="T78" s="156"/>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143</v>
      </c>
      <c r="B79" s="33" t="s">
        <v>159</v>
      </c>
      <c r="D79" t="s">
        <v>138</v>
      </c>
      <c r="I79" s="102"/>
      <c r="J79"/>
      <c r="K79" s="195">
        <v>1000</v>
      </c>
      <c r="L79" s="195">
        <v>1000</v>
      </c>
      <c r="M79" s="195">
        <v>1000</v>
      </c>
      <c r="N79" s="195">
        <v>1000</v>
      </c>
      <c r="O79" s="195">
        <v>1000</v>
      </c>
      <c r="P79" s="195">
        <v>1000</v>
      </c>
      <c r="Q79" s="195"/>
      <c r="T79" s="202"/>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c r="BQ79" s="36"/>
      <c r="BR79" s="36"/>
      <c r="BS79" s="36"/>
      <c r="BT79" s="36"/>
      <c r="BU79" s="36"/>
      <c r="BV79" s="36"/>
      <c r="BW79" s="36"/>
      <c r="BX79" s="36"/>
      <c r="BY79" s="36"/>
      <c r="BZ79" s="36"/>
      <c r="CA79" s="36"/>
      <c r="CB79" s="36"/>
      <c r="CC79" s="36"/>
      <c r="CD79" s="36"/>
      <c r="CE79" s="36"/>
      <c r="CF79" s="36"/>
      <c r="CG79" s="36"/>
      <c r="CH79" s="36"/>
      <c r="CI79" s="36"/>
      <c r="CJ79" s="36"/>
      <c r="CK79" s="36"/>
      <c r="CL79" s="36"/>
      <c r="CM79" s="36"/>
      <c r="CN79" s="36"/>
    </row>
    <row r="80" spans="1:92" x14ac:dyDescent="0.25">
      <c r="A80" t="s">
        <v>160</v>
      </c>
      <c r="B80" s="28" t="s">
        <v>161</v>
      </c>
      <c r="C80" t="s">
        <v>16</v>
      </c>
      <c r="D80" t="s">
        <v>138</v>
      </c>
      <c r="I80" s="102"/>
      <c r="J80"/>
      <c r="K80" s="203" cm="1">
        <f t="array" aca="1" ref="K80" ca="1">+MMULT($K79:$P79,K70:K75)+K69*$I64</f>
        <v>168000</v>
      </c>
      <c r="L80" s="203" cm="1">
        <f t="array" aca="1" ref="L80" ca="1">+MMULT($K79:$P79,L70:L75)+L69*$I64+K80*L62</f>
        <v>179440</v>
      </c>
      <c r="M80" s="203" cm="1">
        <f t="array" aca="1" ref="M80" ca="1">+MMULT($K79:$P79,M70:M75)+M69*$I64+L80*M62+K80*L62</f>
        <v>189943.2</v>
      </c>
      <c r="N80" s="203" cm="1">
        <f t="array" aca="1" ref="N80" ca="1">+MMULT($K79:$P79,N70:N75)+N69*$I64+M80*N62+L80*M62+K80*L62</f>
        <v>199737.49600000001</v>
      </c>
      <c r="O80" s="203" cm="1">
        <f t="array" aca="1" ref="O80" ca="1">+MMULT($K79:$P79,O70:O75)+O69*$I64+N80*O62+M80*N62+L80*M62+K80*L62</f>
        <v>209006.42088000002</v>
      </c>
      <c r="P80" s="203" cm="1">
        <f t="array" aca="1" ref="P80" ca="1">+MMULT($K79:$P79,P70:P75)+P69*$I64+O80*P62+N80*O62+M80*N62+L80*M62+K80*L62</f>
        <v>217898.05350640003</v>
      </c>
      <c r="Q80" s="31"/>
      <c r="T80" s="204">
        <f t="shared" ref="T80" ca="1" si="16">IFERROR(INDEX(INDIRECT("Financials!$A:$AD"), MATCH(INDIRECT(ADDRESS(ROW(),2)), INDIRECT("Financials!$B:$B"), 0), MATCH(INDIRECT(ADDRESS(1,COLUMN())), INDIRECT("Financials!$1:$1"), 0)),0)</f>
        <v>0</v>
      </c>
      <c r="U80" s="30">
        <f ca="1">INDEX($A:$CN,ROW(),MATCH(INDIRECT(ADDRESS(3,COLUMN(),2)),$2:$2,0))/12/12</f>
        <v>1166.6666666666667</v>
      </c>
      <c r="V80" s="30">
        <f ca="1">INDEX($A:$CN,ROW(),MATCH(INDIRECT(ADDRESS(3,COLUMN(),2)),$2:$2,0))/12/12</f>
        <v>1166.6666666666667</v>
      </c>
      <c r="W80" s="30">
        <f ca="1">INDEX($A:$CN,ROW(),MATCH(INDIRECT(ADDRESS(3,COLUMN(),2)),$2:$2,0))/12/12</f>
        <v>1166.6666666666667</v>
      </c>
      <c r="X80" s="30">
        <f ca="1">INDEX($A:$CN,ROW(),MATCH(INDIRECT(ADDRESS(3,COLUMN(),2)),$2:$2,0))/12/12</f>
        <v>1166.6666666666667</v>
      </c>
      <c r="Y80" s="30">
        <f ca="1">INDEX($A:$CN,ROW(),MATCH(INDIRECT(ADDRESS(3,COLUMN(),2)),$2:$2,0))/12/12</f>
        <v>1166.6666666666667</v>
      </c>
      <c r="Z80" s="30">
        <f ca="1">INDEX($A:$CN,ROW(),MATCH(INDIRECT(ADDRESS(3,COLUMN(),2)),$2:$2,0))/12/12</f>
        <v>1166.6666666666667</v>
      </c>
      <c r="AA80" s="30">
        <f ca="1">INDEX($A:$CN,ROW(),MATCH(INDIRECT(ADDRESS(3,COLUMN(),2)),$2:$2,0))/12/12</f>
        <v>1166.6666666666667</v>
      </c>
      <c r="AB80" s="30">
        <f ca="1">INDEX($A:$CN,ROW(),MATCH(INDIRECT(ADDRESS(3,COLUMN(),2)),$2:$2,0))/12/12</f>
        <v>1166.6666666666667</v>
      </c>
      <c r="AC80" s="30">
        <f ca="1">INDEX($A:$CN,ROW(),MATCH(INDIRECT(ADDRESS(3,COLUMN(),2)),$2:$2,0))/12/12</f>
        <v>1166.6666666666667</v>
      </c>
      <c r="AD80" s="30">
        <f ca="1">INDEX($A:$CN,ROW(),MATCH(INDIRECT(ADDRESS(3,COLUMN(),2)),$2:$2,0))/12/12</f>
        <v>1166.6666666666667</v>
      </c>
      <c r="AE80" s="30">
        <f ca="1">INDEX($A:$CN,ROW(),MATCH(INDIRECT(ADDRESS(3,COLUMN(),2)),$2:$2,0))/12/12</f>
        <v>1166.6666666666667</v>
      </c>
      <c r="AF80" s="30">
        <f ca="1">INDEX($A:$CN,ROW(),MATCH(INDIRECT(ADDRESS(3,COLUMN(),2)),$2:$2,0))/12/12</f>
        <v>1166.6666666666667</v>
      </c>
      <c r="AG80" s="30">
        <f ca="1">INDEX($A:$CN,ROW(),MATCH(INDIRECT(ADDRESS(3,COLUMN(),2)),$2:$2,0))/12/12</f>
        <v>1246.1111111111111</v>
      </c>
      <c r="AH80" s="30">
        <f ca="1">INDEX($A:$CN,ROW(),MATCH(INDIRECT(ADDRESS(3,COLUMN(),2)),$2:$2,0))/12/12</f>
        <v>1246.1111111111111</v>
      </c>
      <c r="AI80" s="30">
        <f ca="1">INDEX($A:$CN,ROW(),MATCH(INDIRECT(ADDRESS(3,COLUMN(),2)),$2:$2,0))/12/12</f>
        <v>1246.1111111111111</v>
      </c>
      <c r="AJ80" s="30">
        <f ca="1">INDEX($A:$CN,ROW(),MATCH(INDIRECT(ADDRESS(3,COLUMN(),2)),$2:$2,0))/12/12</f>
        <v>1246.1111111111111</v>
      </c>
      <c r="AK80" s="30">
        <f ca="1">INDEX($A:$CN,ROW(),MATCH(INDIRECT(ADDRESS(3,COLUMN(),2)),$2:$2,0))/12/12</f>
        <v>1246.1111111111111</v>
      </c>
      <c r="AL80" s="30">
        <f ca="1">INDEX($A:$CN,ROW(),MATCH(INDIRECT(ADDRESS(3,COLUMN(),2)),$2:$2,0))/12/12</f>
        <v>1246.1111111111111</v>
      </c>
      <c r="AM80" s="30">
        <f ca="1">INDEX($A:$CN,ROW(),MATCH(INDIRECT(ADDRESS(3,COLUMN(),2)),$2:$2,0))/12/12</f>
        <v>1246.1111111111111</v>
      </c>
      <c r="AN80" s="30">
        <f ca="1">INDEX($A:$CN,ROW(),MATCH(INDIRECT(ADDRESS(3,COLUMN(),2)),$2:$2,0))/12/12</f>
        <v>1246.1111111111111</v>
      </c>
      <c r="AO80" s="30">
        <f ca="1">INDEX($A:$CN,ROW(),MATCH(INDIRECT(ADDRESS(3,COLUMN(),2)),$2:$2,0))/12/12</f>
        <v>1246.1111111111111</v>
      </c>
      <c r="AP80" s="30">
        <f ca="1">INDEX($A:$CN,ROW(),MATCH(INDIRECT(ADDRESS(3,COLUMN(),2)),$2:$2,0))/12/12</f>
        <v>1246.1111111111111</v>
      </c>
      <c r="AQ80" s="30">
        <f ca="1">INDEX($A:$CN,ROW(),MATCH(INDIRECT(ADDRESS(3,COLUMN(),2)),$2:$2,0))/12/12</f>
        <v>1246.1111111111111</v>
      </c>
      <c r="AR80" s="30">
        <f ca="1">INDEX($A:$CN,ROW(),MATCH(INDIRECT(ADDRESS(3,COLUMN(),2)),$2:$2,0))/12/12</f>
        <v>1246.1111111111111</v>
      </c>
      <c r="AS80" s="30">
        <f ca="1">INDEX($A:$CN,ROW(),MATCH(INDIRECT(ADDRESS(3,COLUMN(),2)),$2:$2,0))/12/12</f>
        <v>1319.05</v>
      </c>
      <c r="AT80" s="30">
        <f ca="1">INDEX($A:$CN,ROW(),MATCH(INDIRECT(ADDRESS(3,COLUMN(),2)),$2:$2,0))/12/12</f>
        <v>1319.05</v>
      </c>
      <c r="AU80" s="30">
        <f ca="1">INDEX($A:$CN,ROW(),MATCH(INDIRECT(ADDRESS(3,COLUMN(),2)),$2:$2,0))/12/12</f>
        <v>1319.05</v>
      </c>
      <c r="AV80" s="30">
        <f ca="1">INDEX($A:$CN,ROW(),MATCH(INDIRECT(ADDRESS(3,COLUMN(),2)),$2:$2,0))/12/12</f>
        <v>1319.05</v>
      </c>
      <c r="AW80" s="30">
        <f ca="1">INDEX($A:$CN,ROW(),MATCH(INDIRECT(ADDRESS(3,COLUMN(),2)),$2:$2,0))/12/12</f>
        <v>1319.05</v>
      </c>
      <c r="AX80" s="30">
        <f ca="1">INDEX($A:$CN,ROW(),MATCH(INDIRECT(ADDRESS(3,COLUMN(),2)),$2:$2,0))/12/12</f>
        <v>1319.05</v>
      </c>
      <c r="AY80" s="30">
        <f ca="1">INDEX($A:$CN,ROW(),MATCH(INDIRECT(ADDRESS(3,COLUMN(),2)),$2:$2,0))/12/12</f>
        <v>1319.05</v>
      </c>
      <c r="AZ80" s="30">
        <f ca="1">INDEX($A:$CN,ROW(),MATCH(INDIRECT(ADDRESS(3,COLUMN(),2)),$2:$2,0))/12/12</f>
        <v>1319.05</v>
      </c>
      <c r="BA80" s="30">
        <f ca="1">INDEX($A:$CN,ROW(),MATCH(INDIRECT(ADDRESS(3,COLUMN(),2)),$2:$2,0))/12/12</f>
        <v>1319.05</v>
      </c>
      <c r="BB80" s="30">
        <f ca="1">INDEX($A:$CN,ROW(),MATCH(INDIRECT(ADDRESS(3,COLUMN(),2)),$2:$2,0))/12/12</f>
        <v>1319.05</v>
      </c>
      <c r="BC80" s="30">
        <f ca="1">INDEX($A:$CN,ROW(),MATCH(INDIRECT(ADDRESS(3,COLUMN(),2)),$2:$2,0))/12/12</f>
        <v>1319.05</v>
      </c>
      <c r="BD80" s="30">
        <f ca="1">INDEX($A:$CN,ROW(),MATCH(INDIRECT(ADDRESS(3,COLUMN(),2)),$2:$2,0))/12/12</f>
        <v>1319.05</v>
      </c>
      <c r="BE80" s="30">
        <f ca="1">INDEX($A:$CN,ROW(),MATCH(INDIRECT(ADDRESS(3,COLUMN(),2)),$2:$2,0))/12/12</f>
        <v>1387.0659444444445</v>
      </c>
      <c r="BF80" s="30">
        <f ca="1">INDEX($A:$CN,ROW(),MATCH(INDIRECT(ADDRESS(3,COLUMN(),2)),$2:$2,0))/12/12</f>
        <v>1387.0659444444445</v>
      </c>
      <c r="BG80" s="30">
        <f ca="1">INDEX($A:$CN,ROW(),MATCH(INDIRECT(ADDRESS(3,COLUMN(),2)),$2:$2,0))/12/12</f>
        <v>1387.0659444444445</v>
      </c>
      <c r="BH80" s="30">
        <f ca="1">INDEX($A:$CN,ROW(),MATCH(INDIRECT(ADDRESS(3,COLUMN(),2)),$2:$2,0))/12/12</f>
        <v>1387.0659444444445</v>
      </c>
      <c r="BI80" s="30">
        <f ca="1">INDEX($A:$CN,ROW(),MATCH(INDIRECT(ADDRESS(3,COLUMN(),2)),$2:$2,0))/12/12</f>
        <v>1387.0659444444445</v>
      </c>
      <c r="BJ80" s="30">
        <f ca="1">INDEX($A:$CN,ROW(),MATCH(INDIRECT(ADDRESS(3,COLUMN(),2)),$2:$2,0))/12/12</f>
        <v>1387.0659444444445</v>
      </c>
      <c r="BK80" s="30">
        <f ca="1">INDEX($A:$CN,ROW(),MATCH(INDIRECT(ADDRESS(3,COLUMN(),2)),$2:$2,0))/12/12</f>
        <v>1387.0659444444445</v>
      </c>
      <c r="BL80" s="30">
        <f ca="1">INDEX($A:$CN,ROW(),MATCH(INDIRECT(ADDRESS(3,COLUMN(),2)),$2:$2,0))/12/12</f>
        <v>1387.0659444444445</v>
      </c>
      <c r="BM80" s="30">
        <f ca="1">INDEX($A:$CN,ROW(),MATCH(INDIRECT(ADDRESS(3,COLUMN(),2)),$2:$2,0))/12/12</f>
        <v>1387.0659444444445</v>
      </c>
      <c r="BN80" s="30">
        <f ca="1">INDEX($A:$CN,ROW(),MATCH(INDIRECT(ADDRESS(3,COLUMN(),2)),$2:$2,0))/12/12</f>
        <v>1387.0659444444445</v>
      </c>
      <c r="BO80" s="30">
        <f ca="1">INDEX($A:$CN,ROW(),MATCH(INDIRECT(ADDRESS(3,COLUMN(),2)),$2:$2,0))/12/12</f>
        <v>1387.0659444444445</v>
      </c>
      <c r="BP80" s="30">
        <f ca="1">INDEX($A:$CN,ROW(),MATCH(INDIRECT(ADDRESS(3,COLUMN(),2)),$2:$2,0))/12/12</f>
        <v>1387.0659444444445</v>
      </c>
      <c r="BQ80" s="30">
        <f ca="1">INDEX($A:$CN,ROW(),MATCH(INDIRECT(ADDRESS(3,COLUMN(),2)),$2:$2,0))/12/12</f>
        <v>1451.4334783333334</v>
      </c>
      <c r="BR80" s="30">
        <f ca="1">INDEX($A:$CN,ROW(),MATCH(INDIRECT(ADDRESS(3,COLUMN(),2)),$2:$2,0))/12/12</f>
        <v>1451.4334783333334</v>
      </c>
      <c r="BS80" s="30">
        <f ca="1">INDEX($A:$CN,ROW(),MATCH(INDIRECT(ADDRESS(3,COLUMN(),2)),$2:$2,0))/12/12</f>
        <v>1451.4334783333334</v>
      </c>
      <c r="BT80" s="30">
        <f ca="1">INDEX($A:$CN,ROW(),MATCH(INDIRECT(ADDRESS(3,COLUMN(),2)),$2:$2,0))/12/12</f>
        <v>1451.4334783333334</v>
      </c>
      <c r="BU80" s="30">
        <f ca="1">INDEX($A:$CN,ROW(),MATCH(INDIRECT(ADDRESS(3,COLUMN(),2)),$2:$2,0))/12/12</f>
        <v>1451.4334783333334</v>
      </c>
      <c r="BV80" s="30">
        <f ca="1">INDEX($A:$CN,ROW(),MATCH(INDIRECT(ADDRESS(3,COLUMN(),2)),$2:$2,0))/12/12</f>
        <v>1451.4334783333334</v>
      </c>
      <c r="BW80" s="30">
        <f ca="1">INDEX($A:$CN,ROW(),MATCH(INDIRECT(ADDRESS(3,COLUMN(),2)),$2:$2,0))/12/12</f>
        <v>1451.4334783333334</v>
      </c>
      <c r="BX80" s="30">
        <f ca="1">INDEX($A:$CN,ROW(),MATCH(INDIRECT(ADDRESS(3,COLUMN(),2)),$2:$2,0))/12/12</f>
        <v>1451.4334783333334</v>
      </c>
      <c r="BY80" s="30">
        <f ca="1">INDEX($A:$CN,ROW(),MATCH(INDIRECT(ADDRESS(3,COLUMN(),2)),$2:$2,0))/12/12</f>
        <v>1451.4334783333334</v>
      </c>
      <c r="BZ80" s="30">
        <f ca="1">INDEX($A:$CN,ROW(),MATCH(INDIRECT(ADDRESS(3,COLUMN(),2)),$2:$2,0))/12/12</f>
        <v>1451.4334783333334</v>
      </c>
      <c r="CA80" s="30">
        <f ca="1">INDEX($A:$CN,ROW(),MATCH(INDIRECT(ADDRESS(3,COLUMN(),2)),$2:$2,0))/12/12</f>
        <v>1451.4334783333334</v>
      </c>
      <c r="CB80" s="30">
        <f ca="1">INDEX($A:$CN,ROW(),MATCH(INDIRECT(ADDRESS(3,COLUMN(),2)),$2:$2,0))/12/12</f>
        <v>1451.4334783333334</v>
      </c>
      <c r="CC80" s="30">
        <f ca="1">INDEX($A:$CN,ROW(),MATCH(INDIRECT(ADDRESS(3,COLUMN(),2)),$2:$2,0))/12/12</f>
        <v>1513.180927127778</v>
      </c>
      <c r="CD80" s="30">
        <f ca="1">INDEX($A:$CN,ROW(),MATCH(INDIRECT(ADDRESS(3,COLUMN(),2)),$2:$2,0))/12/12</f>
        <v>1513.180927127778</v>
      </c>
      <c r="CE80" s="30">
        <f ca="1">INDEX($A:$CN,ROW(),MATCH(INDIRECT(ADDRESS(3,COLUMN(),2)),$2:$2,0))/12/12</f>
        <v>1513.180927127778</v>
      </c>
      <c r="CF80" s="30">
        <f ca="1">INDEX($A:$CN,ROW(),MATCH(INDIRECT(ADDRESS(3,COLUMN(),2)),$2:$2,0))/12/12</f>
        <v>1513.180927127778</v>
      </c>
      <c r="CG80" s="30">
        <f ca="1">INDEX($A:$CN,ROW(),MATCH(INDIRECT(ADDRESS(3,COLUMN(),2)),$2:$2,0))/12/12</f>
        <v>1513.180927127778</v>
      </c>
      <c r="CH80" s="30">
        <f ca="1">INDEX($A:$CN,ROW(),MATCH(INDIRECT(ADDRESS(3,COLUMN(),2)),$2:$2,0))/12/12</f>
        <v>1513.180927127778</v>
      </c>
      <c r="CI80" s="30">
        <f ca="1">INDEX($A:$CN,ROW(),MATCH(INDIRECT(ADDRESS(3,COLUMN(),2)),$2:$2,0))/12/12</f>
        <v>1513.180927127778</v>
      </c>
      <c r="CJ80" s="30">
        <f ca="1">INDEX($A:$CN,ROW(),MATCH(INDIRECT(ADDRESS(3,COLUMN(),2)),$2:$2,0))/12/12</f>
        <v>1513.180927127778</v>
      </c>
      <c r="CK80" s="30">
        <f ca="1">INDEX($A:$CN,ROW(),MATCH(INDIRECT(ADDRESS(3,COLUMN(),2)),$2:$2,0))/12/12</f>
        <v>1513.180927127778</v>
      </c>
      <c r="CL80" s="30">
        <f ca="1">INDEX($A:$CN,ROW(),MATCH(INDIRECT(ADDRESS(3,COLUMN(),2)),$2:$2,0))/12/12</f>
        <v>1513.180927127778</v>
      </c>
      <c r="CM80" s="30">
        <f ca="1">INDEX($A:$CN,ROW(),MATCH(INDIRECT(ADDRESS(3,COLUMN(),2)),$2:$2,0))/12/12</f>
        <v>1513.180927127778</v>
      </c>
      <c r="CN80" s="30">
        <f ca="1">INDEX($A:$CN,ROW(),MATCH(INDIRECT(ADDRESS(3,COLUMN(),2)),$2:$2,0))/12/12</f>
        <v>1513.180927127778</v>
      </c>
    </row>
    <row r="81" spans="1:92" x14ac:dyDescent="0.25">
      <c r="B81"/>
      <c r="I81" s="102"/>
      <c r="J81"/>
      <c r="T81" s="205"/>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102"/>
      <c r="J82"/>
      <c r="T82" s="205"/>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206"/>
      <c r="B83" s="140"/>
      <c r="C83" s="139"/>
      <c r="D83" s="137" t="s">
        <v>162</v>
      </c>
      <c r="E83" s="157" t="s">
        <v>162</v>
      </c>
      <c r="F83" s="141"/>
      <c r="G83" s="141" t="s">
        <v>163</v>
      </c>
      <c r="H83" s="184" t="s">
        <v>164</v>
      </c>
      <c r="I83" s="185"/>
      <c r="J83" s="185"/>
      <c r="K83" s="139"/>
      <c r="L83" s="139"/>
      <c r="M83" s="139"/>
      <c r="N83" s="139"/>
      <c r="O83" s="139"/>
      <c r="P83" s="139"/>
      <c r="Q83" s="139"/>
      <c r="T83" s="207"/>
      <c r="U83" s="208"/>
      <c r="V83" s="208"/>
      <c r="W83" s="208"/>
      <c r="X83" s="208"/>
      <c r="Y83" s="208"/>
      <c r="Z83" s="208"/>
      <c r="AA83" s="208"/>
      <c r="AB83" s="208"/>
      <c r="AC83" s="208"/>
      <c r="AD83" s="208"/>
      <c r="AE83" s="208"/>
      <c r="AF83" s="208"/>
      <c r="AG83" s="208"/>
      <c r="AH83" s="208"/>
      <c r="AI83" s="208"/>
      <c r="AJ83" s="208"/>
      <c r="AK83" s="208"/>
      <c r="AL83" s="208"/>
      <c r="AM83" s="208"/>
      <c r="AN83" s="208"/>
      <c r="AO83" s="208"/>
      <c r="AP83" s="208"/>
      <c r="AQ83" s="208"/>
      <c r="AR83" s="208"/>
      <c r="AS83" s="208"/>
      <c r="AT83" s="208"/>
      <c r="AU83" s="208"/>
      <c r="AV83" s="208"/>
      <c r="AW83" s="208"/>
      <c r="AX83" s="208"/>
      <c r="AY83" s="208"/>
      <c r="AZ83" s="208"/>
      <c r="BA83" s="208"/>
      <c r="BB83" s="208"/>
      <c r="BC83" s="208"/>
      <c r="BD83" s="208"/>
      <c r="BE83" s="208"/>
      <c r="BF83" s="208"/>
      <c r="BG83" s="208"/>
      <c r="BH83" s="208"/>
      <c r="BI83" s="208"/>
      <c r="BJ83" s="208"/>
      <c r="BK83" s="208"/>
      <c r="BL83" s="208"/>
      <c r="BM83" s="208"/>
      <c r="BN83" s="208"/>
      <c r="BO83" s="208"/>
      <c r="BP83" s="208"/>
      <c r="BQ83" s="208"/>
      <c r="BR83" s="208"/>
      <c r="BS83" s="208"/>
      <c r="BT83" s="208"/>
      <c r="BU83" s="208"/>
      <c r="BV83" s="208"/>
      <c r="BW83" s="208"/>
      <c r="BX83" s="208"/>
      <c r="BY83" s="208"/>
      <c r="BZ83" s="208"/>
      <c r="CA83" s="208"/>
      <c r="CB83" s="208"/>
      <c r="CC83" s="208"/>
      <c r="CD83" s="208"/>
      <c r="CE83" s="208"/>
      <c r="CF83" s="208"/>
      <c r="CG83" s="208"/>
      <c r="CH83" s="208"/>
      <c r="CI83" s="208"/>
      <c r="CJ83" s="208"/>
      <c r="CK83" s="208"/>
      <c r="CL83" s="208"/>
      <c r="CM83" s="208"/>
      <c r="CN83" s="208"/>
    </row>
    <row r="84" spans="1:92" x14ac:dyDescent="0.25">
      <c r="A84" s="148" t="s">
        <v>143</v>
      </c>
      <c r="B84" s="209" t="s">
        <v>165</v>
      </c>
      <c r="C84" s="148"/>
      <c r="D84" s="53" t="s">
        <v>162</v>
      </c>
      <c r="E84" s="149"/>
      <c r="F84" s="149"/>
      <c r="G84" s="149"/>
      <c r="H84" s="106"/>
      <c r="I84" s="210"/>
      <c r="J84" s="211">
        <f ca="1">SUMIF($3:$3, J$2, INDIRECT(ROW() &amp; ":" &amp; ROW()))</f>
        <v>0</v>
      </c>
      <c r="K84" s="212">
        <f t="shared" ref="K84:P84" ca="1" si="17">+J84*(1+K85)</f>
        <v>0</v>
      </c>
      <c r="L84" s="212">
        <f t="shared" ca="1" si="17"/>
        <v>0</v>
      </c>
      <c r="M84" s="212">
        <f t="shared" ca="1" si="17"/>
        <v>0</v>
      </c>
      <c r="N84" s="212">
        <f t="shared" ca="1" si="17"/>
        <v>0</v>
      </c>
      <c r="O84" s="212">
        <f t="shared" ca="1" si="17"/>
        <v>0</v>
      </c>
      <c r="P84" s="212">
        <f t="shared" ca="1" si="17"/>
        <v>0</v>
      </c>
      <c r="Q84" s="212"/>
      <c r="T84" s="213"/>
      <c r="U84" s="212">
        <f ca="1">INDEX($A:$CN,ROW(),MATCH(INDIRECT(ADDRESS(3,COLUMN(),2)),$2:$2,0))/U$7</f>
        <v>0</v>
      </c>
      <c r="V84" s="212" cm="1">
        <f t="array" aca="1" ref="V84" ca="1">INDEX($K:$P,ROW(),MATCH(V$3,$K$2:$P$2,0))/V$7</f>
        <v>0</v>
      </c>
      <c r="W84" s="212" cm="1">
        <f t="array" aca="1" ref="W84" ca="1">INDEX($K:$P,ROW(),MATCH(W$3,$K$2:$P$2,0))/W$7</f>
        <v>0</v>
      </c>
      <c r="X84" s="212" cm="1">
        <f t="array" aca="1" ref="X84" ca="1">INDEX($K:$P,ROW(),MATCH(X$3,$K$2:$P$2,0))/X$7</f>
        <v>0</v>
      </c>
      <c r="Y84" s="212" cm="1">
        <f t="array" aca="1" ref="Y84" ca="1">INDEX($K:$P,ROW(),MATCH(Y$3,$K$2:$P$2,0))/Y$7</f>
        <v>0</v>
      </c>
      <c r="Z84" s="212" cm="1">
        <f t="array" aca="1" ref="Z84" ca="1">INDEX($K:$P,ROW(),MATCH(Z$3,$K$2:$P$2,0))/Z$7</f>
        <v>0</v>
      </c>
      <c r="AA84" s="212" cm="1">
        <f t="array" aca="1" ref="AA84" ca="1">INDEX($K:$P,ROW(),MATCH(AA$3,$K$2:$P$2,0))/AA$7</f>
        <v>0</v>
      </c>
      <c r="AB84" s="212" cm="1">
        <f t="array" aca="1" ref="AB84" ca="1">INDEX($K:$P,ROW(),MATCH(AB$3,$K$2:$P$2,0))/AB$7</f>
        <v>0</v>
      </c>
      <c r="AC84" s="212" cm="1">
        <f t="array" aca="1" ref="AC84" ca="1">INDEX($K:$P,ROW(),MATCH(AC$3,$K$2:$P$2,0))/AC$7</f>
        <v>0</v>
      </c>
      <c r="AD84" s="212" cm="1">
        <f t="array" aca="1" ref="AD84" ca="1">INDEX($K:$P,ROW(),MATCH(AD$3,$K$2:$P$2,0))/AD$7</f>
        <v>0</v>
      </c>
      <c r="AE84" s="212" cm="1">
        <f t="array" aca="1" ref="AE84" ca="1">INDEX($K:$P,ROW(),MATCH(AE$3,$K$2:$P$2,0))/AE$7</f>
        <v>0</v>
      </c>
      <c r="AF84" s="212" cm="1">
        <f t="array" aca="1" ref="AF84" ca="1">INDEX($K:$P,ROW(),MATCH(AF$3,$K$2:$P$2,0))/AF$7</f>
        <v>0</v>
      </c>
      <c r="AG84" s="212" cm="1">
        <f t="array" aca="1" ref="AG84" ca="1">INDEX($K:$P,ROW(),MATCH(AG$3,$K$2:$P$2,0))/AG$7</f>
        <v>0</v>
      </c>
      <c r="AH84" s="212" cm="1">
        <f t="array" aca="1" ref="AH84" ca="1">INDEX($K:$P,ROW(),MATCH(AH$3,$K$2:$P$2,0))/AH$7</f>
        <v>0</v>
      </c>
      <c r="AI84" s="212" cm="1">
        <f t="array" aca="1" ref="AI84" ca="1">INDEX($K:$P,ROW(),MATCH(AI$3,$K$2:$P$2,0))/AI$7</f>
        <v>0</v>
      </c>
      <c r="AJ84" s="212" cm="1">
        <f t="array" aca="1" ref="AJ84" ca="1">INDEX($K:$P,ROW(),MATCH(AJ$3,$K$2:$P$2,0))/AJ$7</f>
        <v>0</v>
      </c>
      <c r="AK84" s="212" cm="1">
        <f t="array" aca="1" ref="AK84" ca="1">INDEX($K:$P,ROW(),MATCH(AK$3,$K$2:$P$2,0))/AK$7</f>
        <v>0</v>
      </c>
      <c r="AL84" s="212" cm="1">
        <f t="array" aca="1" ref="AL84" ca="1">INDEX($K:$P,ROW(),MATCH(AL$3,$K$2:$P$2,0))/AL$7</f>
        <v>0</v>
      </c>
      <c r="AM84" s="212" cm="1">
        <f t="array" aca="1" ref="AM84" ca="1">INDEX($K:$P,ROW(),MATCH(AM$3,$K$2:$P$2,0))/AM$7</f>
        <v>0</v>
      </c>
      <c r="AN84" s="212" cm="1">
        <f t="array" aca="1" ref="AN84" ca="1">INDEX($K:$P,ROW(),MATCH(AN$3,$K$2:$P$2,0))/AN$7</f>
        <v>0</v>
      </c>
      <c r="AO84" s="212" cm="1">
        <f t="array" aca="1" ref="AO84" ca="1">INDEX($K:$P,ROW(),MATCH(AO$3,$K$2:$P$2,0))/AO$7</f>
        <v>0</v>
      </c>
      <c r="AP84" s="212" cm="1">
        <f t="array" aca="1" ref="AP84" ca="1">INDEX($K:$P,ROW(),MATCH(AP$3,$K$2:$P$2,0))/AP$7</f>
        <v>0</v>
      </c>
      <c r="AQ84" s="212" cm="1">
        <f t="array" aca="1" ref="AQ84" ca="1">INDEX($K:$P,ROW(),MATCH(AQ$3,$K$2:$P$2,0))/AQ$7</f>
        <v>0</v>
      </c>
      <c r="AR84" s="212" cm="1">
        <f t="array" aca="1" ref="AR84" ca="1">INDEX($K:$P,ROW(),MATCH(AR$3,$K$2:$P$2,0))/AR$7</f>
        <v>0</v>
      </c>
      <c r="AS84" s="212" cm="1">
        <f t="array" aca="1" ref="AS84" ca="1">INDEX($K:$P,ROW(),MATCH(AS$3,$K$2:$P$2,0))/AS$7</f>
        <v>0</v>
      </c>
      <c r="AT84" s="212" cm="1">
        <f t="array" aca="1" ref="AT84" ca="1">INDEX($K:$P,ROW(),MATCH(AT$3,$K$2:$P$2,0))/AT$7</f>
        <v>0</v>
      </c>
      <c r="AU84" s="212" cm="1">
        <f t="array" aca="1" ref="AU84" ca="1">INDEX($K:$P,ROW(),MATCH(AU$3,$K$2:$P$2,0))/AU$7</f>
        <v>0</v>
      </c>
      <c r="AV84" s="212" cm="1">
        <f t="array" aca="1" ref="AV84" ca="1">INDEX($K:$P,ROW(),MATCH(AV$3,$K$2:$P$2,0))/AV$7</f>
        <v>0</v>
      </c>
      <c r="AW84" s="212" cm="1">
        <f t="array" aca="1" ref="AW84" ca="1">INDEX($K:$P,ROW(),MATCH(AW$3,$K$2:$P$2,0))/AW$7</f>
        <v>0</v>
      </c>
      <c r="AX84" s="212" cm="1">
        <f t="array" aca="1" ref="AX84" ca="1">INDEX($K:$P,ROW(),MATCH(AX$3,$K$2:$P$2,0))/AX$7</f>
        <v>0</v>
      </c>
      <c r="AY84" s="212" cm="1">
        <f t="array" aca="1" ref="AY84" ca="1">INDEX($K:$P,ROW(),MATCH(AY$3,$K$2:$P$2,0))/AY$7</f>
        <v>0</v>
      </c>
      <c r="AZ84" s="212" cm="1">
        <f t="array" aca="1" ref="AZ84" ca="1">INDEX($K:$P,ROW(),MATCH(AZ$3,$K$2:$P$2,0))/AZ$7</f>
        <v>0</v>
      </c>
      <c r="BA84" s="212" cm="1">
        <f t="array" aca="1" ref="BA84" ca="1">INDEX($K:$P,ROW(),MATCH(BA$3,$K$2:$P$2,0))/BA$7</f>
        <v>0</v>
      </c>
      <c r="BB84" s="212" cm="1">
        <f t="array" aca="1" ref="BB84" ca="1">INDEX($K:$P,ROW(),MATCH(BB$3,$K$2:$P$2,0))/BB$7</f>
        <v>0</v>
      </c>
      <c r="BC84" s="212" cm="1">
        <f t="array" aca="1" ref="BC84" ca="1">INDEX($K:$P,ROW(),MATCH(BC$3,$K$2:$P$2,0))/BC$7</f>
        <v>0</v>
      </c>
      <c r="BD84" s="212" cm="1">
        <f t="array" aca="1" ref="BD84" ca="1">INDEX($K:$P,ROW(),MATCH(BD$3,$K$2:$P$2,0))/BD$7</f>
        <v>0</v>
      </c>
      <c r="BE84" s="212" cm="1">
        <f t="array" aca="1" ref="BE84" ca="1">INDEX($K:$P,ROW(),MATCH(BE$3,$K$2:$P$2,0))/BE$7</f>
        <v>0</v>
      </c>
      <c r="BF84" s="212" cm="1">
        <f t="array" aca="1" ref="BF84" ca="1">INDEX($K:$P,ROW(),MATCH(BF$3,$K$2:$P$2,0))/BF$7</f>
        <v>0</v>
      </c>
      <c r="BG84" s="212" cm="1">
        <f t="array" aca="1" ref="BG84" ca="1">INDEX($K:$P,ROW(),MATCH(BG$3,$K$2:$P$2,0))/BG$7</f>
        <v>0</v>
      </c>
      <c r="BH84" s="212" cm="1">
        <f t="array" aca="1" ref="BH84" ca="1">INDEX($K:$P,ROW(),MATCH(BH$3,$K$2:$P$2,0))/BH$7</f>
        <v>0</v>
      </c>
      <c r="BI84" s="212" cm="1">
        <f t="array" aca="1" ref="BI84" ca="1">INDEX($K:$P,ROW(),MATCH(BI$3,$K$2:$P$2,0))/BI$7</f>
        <v>0</v>
      </c>
      <c r="BJ84" s="212" cm="1">
        <f t="array" aca="1" ref="BJ84" ca="1">INDEX($K:$P,ROW(),MATCH(BJ$3,$K$2:$P$2,0))/BJ$7</f>
        <v>0</v>
      </c>
      <c r="BK84" s="212" cm="1">
        <f t="array" aca="1" ref="BK84" ca="1">INDEX($K:$P,ROW(),MATCH(BK$3,$K$2:$P$2,0))/BK$7</f>
        <v>0</v>
      </c>
      <c r="BL84" s="212" cm="1">
        <f t="array" aca="1" ref="BL84" ca="1">INDEX($K:$P,ROW(),MATCH(BL$3,$K$2:$P$2,0))/BL$7</f>
        <v>0</v>
      </c>
      <c r="BM84" s="212" cm="1">
        <f t="array" aca="1" ref="BM84" ca="1">INDEX($K:$P,ROW(),MATCH(BM$3,$K$2:$P$2,0))/BM$7</f>
        <v>0</v>
      </c>
      <c r="BN84" s="212" cm="1">
        <f t="array" aca="1" ref="BN84" ca="1">INDEX($K:$P,ROW(),MATCH(BN$3,$K$2:$P$2,0))/BN$7</f>
        <v>0</v>
      </c>
      <c r="BO84" s="212" cm="1">
        <f t="array" aca="1" ref="BO84" ca="1">INDEX($K:$P,ROW(),MATCH(BO$3,$K$2:$P$2,0))/BO$7</f>
        <v>0</v>
      </c>
      <c r="BP84" s="212" cm="1">
        <f t="array" aca="1" ref="BP84" ca="1">INDEX($K:$P,ROW(),MATCH(BP$3,$K$2:$P$2,0))/BP$7</f>
        <v>0</v>
      </c>
      <c r="BQ84" s="212" cm="1">
        <f t="array" aca="1" ref="BQ84" ca="1">INDEX($K:$P,ROW(),MATCH(BQ$3,$K$2:$P$2,0))/BQ$7</f>
        <v>0</v>
      </c>
      <c r="BR84" s="212" cm="1">
        <f t="array" aca="1" ref="BR84" ca="1">INDEX($K:$P,ROW(),MATCH(BR$3,$K$2:$P$2,0))/BR$7</f>
        <v>0</v>
      </c>
      <c r="BS84" s="212" cm="1">
        <f t="array" aca="1" ref="BS84" ca="1">INDEX($K:$P,ROW(),MATCH(BS$3,$K$2:$P$2,0))/BS$7</f>
        <v>0</v>
      </c>
      <c r="BT84" s="212" cm="1">
        <f t="array" aca="1" ref="BT84" ca="1">INDEX($K:$P,ROW(),MATCH(BT$3,$K$2:$P$2,0))/BT$7</f>
        <v>0</v>
      </c>
      <c r="BU84" s="212" cm="1">
        <f t="array" aca="1" ref="BU84" ca="1">INDEX($K:$P,ROW(),MATCH(BU$3,$K$2:$P$2,0))/BU$7</f>
        <v>0</v>
      </c>
      <c r="BV84" s="212" cm="1">
        <f t="array" aca="1" ref="BV84" ca="1">INDEX($K:$P,ROW(),MATCH(BV$3,$K$2:$P$2,0))/BV$7</f>
        <v>0</v>
      </c>
      <c r="BW84" s="212" cm="1">
        <f t="array" aca="1" ref="BW84" ca="1">INDEX($K:$P,ROW(),MATCH(BW$3,$K$2:$P$2,0))/BW$7</f>
        <v>0</v>
      </c>
      <c r="BX84" s="212" cm="1">
        <f t="array" aca="1" ref="BX84" ca="1">INDEX($K:$P,ROW(),MATCH(BX$3,$K$2:$P$2,0))/BX$7</f>
        <v>0</v>
      </c>
      <c r="BY84" s="212" cm="1">
        <f t="array" aca="1" ref="BY84" ca="1">INDEX($K:$P,ROW(),MATCH(BY$3,$K$2:$P$2,0))/BY$7</f>
        <v>0</v>
      </c>
      <c r="BZ84" s="212" cm="1">
        <f t="array" aca="1" ref="BZ84" ca="1">INDEX($K:$P,ROW(),MATCH(BZ$3,$K$2:$P$2,0))/BZ$7</f>
        <v>0</v>
      </c>
      <c r="CA84" s="212" cm="1">
        <f t="array" aca="1" ref="CA84" ca="1">INDEX($K:$P,ROW(),MATCH(CA$3,$K$2:$P$2,0))/CA$7</f>
        <v>0</v>
      </c>
      <c r="CB84" s="212" cm="1">
        <f t="array" aca="1" ref="CB84" ca="1">INDEX($K:$P,ROW(),MATCH(CB$3,$K$2:$P$2,0))/CB$7</f>
        <v>0</v>
      </c>
      <c r="CC84" s="212" cm="1">
        <f t="array" aca="1" ref="CC84" ca="1">INDEX($K:$P,ROW(),MATCH(CC$3,$K$2:$P$2,0))/CC$7</f>
        <v>0</v>
      </c>
      <c r="CD84" s="212" cm="1">
        <f t="array" aca="1" ref="CD84" ca="1">INDEX($K:$P,ROW(),MATCH(CD$3,$K$2:$P$2,0))/CD$7</f>
        <v>0</v>
      </c>
      <c r="CE84" s="212" cm="1">
        <f t="array" aca="1" ref="CE84" ca="1">INDEX($K:$P,ROW(),MATCH(CE$3,$K$2:$P$2,0))/CE$7</f>
        <v>0</v>
      </c>
      <c r="CF84" s="212" cm="1">
        <f t="array" aca="1" ref="CF84" ca="1">INDEX($K:$P,ROW(),MATCH(CF$3,$K$2:$P$2,0))/CF$7</f>
        <v>0</v>
      </c>
      <c r="CG84" s="212" cm="1">
        <f t="array" aca="1" ref="CG84" ca="1">INDEX($K:$P,ROW(),MATCH(CG$3,$K$2:$P$2,0))/CG$7</f>
        <v>0</v>
      </c>
      <c r="CH84" s="212" cm="1">
        <f t="array" aca="1" ref="CH84" ca="1">INDEX($K:$P,ROW(),MATCH(CH$3,$K$2:$P$2,0))/CH$7</f>
        <v>0</v>
      </c>
      <c r="CI84" s="212" cm="1">
        <f t="array" aca="1" ref="CI84" ca="1">INDEX($K:$P,ROW(),MATCH(CI$3,$K$2:$P$2,0))/CI$7</f>
        <v>0</v>
      </c>
      <c r="CJ84" s="212" cm="1">
        <f t="array" aca="1" ref="CJ84" ca="1">INDEX($K:$P,ROW(),MATCH(CJ$3,$K$2:$P$2,0))/CJ$7</f>
        <v>0</v>
      </c>
      <c r="CK84" s="212" cm="1">
        <f t="array" aca="1" ref="CK84" ca="1">INDEX($K:$P,ROW(),MATCH(CK$3,$K$2:$P$2,0))/CK$7</f>
        <v>0</v>
      </c>
      <c r="CL84" s="212" cm="1">
        <f t="array" aca="1" ref="CL84" ca="1">INDEX($K:$P,ROW(),MATCH(CL$3,$K$2:$P$2,0))/CL$7</f>
        <v>0</v>
      </c>
      <c r="CM84" s="212" cm="1">
        <f t="array" aca="1" ref="CM84" ca="1">INDEX($K:$P,ROW(),MATCH(CM$3,$K$2:$P$2,0))/CM$7</f>
        <v>0</v>
      </c>
      <c r="CN84" s="212" cm="1">
        <f t="array" aca="1" ref="CN84" ca="1">INDEX($K:$P,ROW(),MATCH(CN$3,$K$2:$P$2,0))/CN$7</f>
        <v>0</v>
      </c>
    </row>
    <row r="85" spans="1:92" x14ac:dyDescent="0.25">
      <c r="A85" s="10" t="s">
        <v>143</v>
      </c>
      <c r="B85" s="214" t="s">
        <v>166</v>
      </c>
      <c r="C85" s="10"/>
      <c r="D85" t="s">
        <v>162</v>
      </c>
      <c r="E85" s="106"/>
      <c r="F85" s="106"/>
      <c r="G85" s="106"/>
      <c r="H85" s="106"/>
      <c r="I85" s="175"/>
      <c r="J85" s="17"/>
      <c r="K85" s="192">
        <v>0.2</v>
      </c>
      <c r="L85" s="192">
        <v>0.2</v>
      </c>
      <c r="M85" s="192">
        <v>0.2</v>
      </c>
      <c r="N85" s="192">
        <v>0.2</v>
      </c>
      <c r="O85" s="192">
        <v>0.2</v>
      </c>
      <c r="P85" s="192">
        <v>0.2</v>
      </c>
      <c r="Q85" s="192"/>
      <c r="T85" s="215"/>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row>
    <row r="86" spans="1:92" x14ac:dyDescent="0.25">
      <c r="B86"/>
      <c r="I86" s="102"/>
      <c r="J86"/>
      <c r="T86" s="205"/>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206"/>
      <c r="B87" s="140"/>
      <c r="C87" s="139"/>
      <c r="D87" s="137" t="s">
        <v>167</v>
      </c>
      <c r="E87" s="157" t="s">
        <v>167</v>
      </c>
      <c r="F87" s="141"/>
      <c r="G87" s="141" t="s">
        <v>168</v>
      </c>
      <c r="I87" s="185"/>
      <c r="J87" s="185"/>
      <c r="K87" s="139"/>
      <c r="L87" s="139"/>
      <c r="M87" s="139"/>
      <c r="N87" s="139"/>
      <c r="O87" s="139"/>
      <c r="P87" s="139"/>
      <c r="Q87" s="139"/>
      <c r="T87" s="207"/>
      <c r="U87" s="208"/>
      <c r="V87" s="208"/>
      <c r="W87" s="208"/>
      <c r="X87" s="208"/>
      <c r="Y87" s="208"/>
      <c r="Z87" s="208"/>
      <c r="AA87" s="208"/>
      <c r="AB87" s="208"/>
      <c r="AC87" s="208"/>
      <c r="AD87" s="208"/>
      <c r="AE87" s="208"/>
      <c r="AF87" s="208"/>
      <c r="AG87" s="208"/>
      <c r="AH87" s="208"/>
      <c r="AI87" s="208"/>
      <c r="AJ87" s="208"/>
      <c r="AK87" s="208"/>
      <c r="AL87" s="208"/>
      <c r="AM87" s="208"/>
      <c r="AN87" s="208"/>
      <c r="AO87" s="208"/>
      <c r="AP87" s="208"/>
      <c r="AQ87" s="208"/>
      <c r="AR87" s="208"/>
      <c r="AS87" s="208"/>
      <c r="AT87" s="208"/>
      <c r="AU87" s="208"/>
      <c r="AV87" s="208"/>
      <c r="AW87" s="208"/>
      <c r="AX87" s="208"/>
      <c r="AY87" s="208"/>
      <c r="AZ87" s="208"/>
      <c r="BA87" s="208"/>
      <c r="BB87" s="208"/>
      <c r="BC87" s="208"/>
      <c r="BD87" s="208"/>
      <c r="BE87" s="208"/>
      <c r="BF87" s="208"/>
      <c r="BG87" s="208"/>
      <c r="BH87" s="208"/>
      <c r="BI87" s="208"/>
      <c r="BJ87" s="208"/>
      <c r="BK87" s="208"/>
      <c r="BL87" s="208"/>
      <c r="BM87" s="208"/>
      <c r="BN87" s="208"/>
      <c r="BO87" s="208"/>
      <c r="BP87" s="208"/>
      <c r="BQ87" s="208"/>
      <c r="BR87" s="208"/>
      <c r="BS87" s="208"/>
      <c r="BT87" s="208"/>
      <c r="BU87" s="208"/>
      <c r="BV87" s="208"/>
      <c r="BW87" s="208"/>
      <c r="BX87" s="208"/>
      <c r="BY87" s="208"/>
      <c r="BZ87" s="208"/>
      <c r="CA87" s="208"/>
      <c r="CB87" s="208"/>
      <c r="CC87" s="208"/>
      <c r="CD87" s="208"/>
      <c r="CE87" s="208"/>
      <c r="CF87" s="208"/>
      <c r="CG87" s="208"/>
      <c r="CH87" s="208"/>
      <c r="CI87" s="208"/>
      <c r="CJ87" s="208"/>
      <c r="CK87" s="208"/>
      <c r="CL87" s="208"/>
      <c r="CM87" s="208"/>
      <c r="CN87" s="208"/>
    </row>
    <row r="88" spans="1:92" x14ac:dyDescent="0.25">
      <c r="A88" s="148" t="s">
        <v>143</v>
      </c>
      <c r="B88" s="216" t="s">
        <v>169</v>
      </c>
      <c r="C88" s="148"/>
      <c r="D88" s="53" t="s">
        <v>167</v>
      </c>
      <c r="E88" s="149"/>
      <c r="F88" s="149"/>
      <c r="G88" s="149"/>
      <c r="H88" s="106"/>
      <c r="I88" s="210"/>
      <c r="J88" s="42"/>
      <c r="K88" s="42"/>
      <c r="L88" s="42"/>
      <c r="M88" s="42"/>
      <c r="N88" s="42"/>
      <c r="O88" s="42"/>
      <c r="P88" s="42"/>
      <c r="Q88" s="42"/>
      <c r="R88" s="42"/>
      <c r="S88" s="42"/>
      <c r="T88" s="215"/>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92" x14ac:dyDescent="0.25">
      <c r="A89" s="10" t="s">
        <v>143</v>
      </c>
      <c r="B89" s="214" t="s">
        <v>166</v>
      </c>
      <c r="C89" s="10"/>
      <c r="D89" t="s">
        <v>167</v>
      </c>
      <c r="E89" s="106"/>
      <c r="F89" s="106"/>
      <c r="G89" s="106"/>
      <c r="H89" s="106"/>
      <c r="I89" s="175"/>
      <c r="J89" s="217"/>
      <c r="K89" s="218"/>
      <c r="L89" s="218"/>
      <c r="M89" s="218"/>
      <c r="N89" s="218"/>
      <c r="O89" s="218"/>
      <c r="P89" s="218"/>
      <c r="Q89" s="218"/>
      <c r="R89" s="42"/>
      <c r="S89" s="42"/>
      <c r="T89" s="219"/>
      <c r="U89" s="220"/>
      <c r="V89" s="220"/>
      <c r="W89" s="220"/>
      <c r="X89" s="220"/>
      <c r="Y89" s="220"/>
      <c r="Z89" s="220"/>
      <c r="AA89" s="220"/>
      <c r="AB89" s="220"/>
      <c r="AC89" s="220"/>
      <c r="AD89" s="220"/>
      <c r="AE89" s="220"/>
      <c r="AF89" s="220"/>
      <c r="AG89" s="220"/>
      <c r="AH89" s="220"/>
      <c r="AI89" s="220"/>
      <c r="AJ89" s="220"/>
      <c r="AK89" s="220"/>
      <c r="AL89" s="220"/>
      <c r="AM89" s="220"/>
      <c r="AN89" s="220"/>
      <c r="AO89" s="220"/>
      <c r="AP89" s="220"/>
      <c r="AQ89" s="220"/>
      <c r="AR89" s="220"/>
      <c r="AS89" s="220"/>
      <c r="AT89" s="220"/>
      <c r="AU89" s="220"/>
      <c r="AV89" s="220"/>
      <c r="AW89" s="220"/>
      <c r="AX89" s="220"/>
      <c r="AY89" s="220"/>
      <c r="AZ89" s="220"/>
      <c r="BA89" s="220"/>
      <c r="BB89" s="220"/>
      <c r="BC89" s="220"/>
      <c r="BD89" s="220"/>
      <c r="BE89" s="220"/>
      <c r="BF89" s="220"/>
      <c r="BG89" s="220"/>
      <c r="BH89" s="220"/>
      <c r="BI89" s="220"/>
      <c r="BJ89" s="220"/>
      <c r="BK89" s="220"/>
      <c r="BL89" s="220"/>
      <c r="BM89" s="220"/>
      <c r="BN89" s="220"/>
      <c r="BO89" s="220"/>
      <c r="BP89" s="220"/>
      <c r="BQ89" s="220"/>
      <c r="BR89" s="220"/>
      <c r="BS89" s="220"/>
      <c r="BT89" s="220"/>
      <c r="BU89" s="220"/>
      <c r="BV89" s="220"/>
      <c r="BW89" s="220"/>
      <c r="BX89" s="220"/>
      <c r="BY89" s="220"/>
      <c r="BZ89" s="220"/>
      <c r="CA89" s="220"/>
      <c r="CB89" s="220"/>
      <c r="CC89" s="220"/>
      <c r="CD89" s="220"/>
      <c r="CE89" s="220"/>
      <c r="CF89" s="220"/>
      <c r="CG89" s="220"/>
      <c r="CH89" s="220"/>
      <c r="CI89" s="220"/>
      <c r="CJ89" s="220"/>
      <c r="CK89" s="220"/>
      <c r="CL89" s="220"/>
      <c r="CM89" s="220"/>
      <c r="CN89" s="220"/>
    </row>
    <row r="90" spans="1:92" x14ac:dyDescent="0.25">
      <c r="B90"/>
      <c r="I90" s="102"/>
      <c r="J90"/>
      <c r="T90" s="205"/>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206" t="s">
        <v>170</v>
      </c>
      <c r="B91" s="208"/>
      <c r="C91" s="139"/>
      <c r="D91" s="137" t="s">
        <v>171</v>
      </c>
      <c r="E91" s="157" t="s">
        <v>171</v>
      </c>
      <c r="F91" s="141"/>
      <c r="G91" s="141" t="s">
        <v>172</v>
      </c>
      <c r="H91" s="141"/>
      <c r="I91" s="221"/>
      <c r="J91" s="222"/>
      <c r="K91" s="139"/>
      <c r="L91" s="139"/>
      <c r="M91" s="139"/>
      <c r="N91" s="139"/>
      <c r="O91" s="139"/>
      <c r="P91" s="139"/>
      <c r="Q91" s="139"/>
      <c r="T91" s="207"/>
      <c r="U91" s="208"/>
      <c r="V91" s="208"/>
      <c r="W91" s="208"/>
      <c r="X91" s="208"/>
      <c r="Y91" s="208"/>
      <c r="Z91" s="208"/>
      <c r="AA91" s="208"/>
      <c r="AB91" s="208"/>
      <c r="AC91" s="208"/>
      <c r="AD91" s="208"/>
      <c r="AE91" s="208"/>
      <c r="AF91" s="208"/>
      <c r="AG91" s="208"/>
      <c r="AH91" s="208"/>
      <c r="AI91" s="208"/>
      <c r="AJ91" s="208"/>
      <c r="AK91" s="208"/>
      <c r="AL91" s="208"/>
      <c r="AM91" s="208"/>
      <c r="AN91" s="208"/>
      <c r="AO91" s="208"/>
      <c r="AP91" s="208"/>
      <c r="AQ91" s="208"/>
      <c r="AR91" s="208"/>
      <c r="AS91" s="208"/>
      <c r="AT91" s="208"/>
      <c r="AU91" s="208"/>
      <c r="AV91" s="208"/>
      <c r="AW91" s="208"/>
      <c r="AX91" s="208"/>
      <c r="AY91" s="208"/>
      <c r="AZ91" s="208"/>
      <c r="BA91" s="208"/>
      <c r="BB91" s="208"/>
      <c r="BC91" s="208"/>
      <c r="BD91" s="208"/>
      <c r="BE91" s="208"/>
      <c r="BF91" s="208"/>
      <c r="BG91" s="208"/>
      <c r="BH91" s="208"/>
      <c r="BI91" s="208"/>
      <c r="BJ91" s="208"/>
      <c r="BK91" s="208"/>
      <c r="BL91" s="208"/>
      <c r="BM91" s="208"/>
      <c r="BN91" s="208"/>
      <c r="BO91" s="208"/>
      <c r="BP91" s="208"/>
      <c r="BQ91" s="208"/>
      <c r="BR91" s="208"/>
      <c r="BS91" s="208"/>
      <c r="BT91" s="208"/>
      <c r="BU91" s="208"/>
      <c r="BV91" s="208"/>
      <c r="BW91" s="208"/>
      <c r="BX91" s="208"/>
      <c r="BY91" s="208"/>
      <c r="BZ91" s="208"/>
      <c r="CA91" s="208"/>
      <c r="CB91" s="208"/>
      <c r="CC91" s="208"/>
      <c r="CD91" s="208"/>
      <c r="CE91" s="208"/>
      <c r="CF91" s="208"/>
      <c r="CG91" s="208"/>
      <c r="CH91" s="208"/>
      <c r="CI91" s="208"/>
      <c r="CJ91" s="208"/>
      <c r="CK91" s="208"/>
      <c r="CL91" s="208"/>
      <c r="CM91" s="208"/>
      <c r="CN91" s="208"/>
    </row>
    <row r="92" spans="1:92" collapsed="1" x14ac:dyDescent="0.25">
      <c r="B92" s="223" t="s">
        <v>173</v>
      </c>
      <c r="D92" t="s">
        <v>171</v>
      </c>
      <c r="H92" s="104"/>
      <c r="I92" s="224" t="s">
        <v>174</v>
      </c>
      <c r="J92" s="84"/>
      <c r="K92" s="84"/>
      <c r="L92" s="84"/>
      <c r="M92" s="84"/>
      <c r="O92" s="84"/>
      <c r="P92" s="84"/>
      <c r="Q92" s="84"/>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85"/>
      <c r="AW92" s="85"/>
      <c r="AX92" s="85"/>
      <c r="AY92" s="85"/>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c r="CD92"/>
      <c r="CE92"/>
      <c r="CF92"/>
      <c r="CG92"/>
      <c r="CH92"/>
      <c r="CI92"/>
      <c r="CJ92"/>
      <c r="CK92"/>
      <c r="CL92"/>
      <c r="CM92"/>
      <c r="CN92"/>
    </row>
    <row r="93" spans="1:92" x14ac:dyDescent="0.25">
      <c r="A93" t="s">
        <v>175</v>
      </c>
      <c r="B93" s="223" t="s">
        <v>176</v>
      </c>
      <c r="D93" t="s">
        <v>171</v>
      </c>
      <c r="H93" s="104"/>
      <c r="I93" s="100">
        <v>1</v>
      </c>
      <c r="J93" s="84"/>
      <c r="K93" s="103"/>
      <c r="L93" s="15"/>
      <c r="M93" s="15">
        <v>0</v>
      </c>
      <c r="N93" s="15">
        <v>8</v>
      </c>
      <c r="O93" s="15">
        <v>8</v>
      </c>
      <c r="P93" s="15">
        <v>8</v>
      </c>
      <c r="Q93" s="15"/>
      <c r="R93" s="15"/>
      <c r="S93" s="225"/>
      <c r="T93" s="225"/>
      <c r="U93" s="225">
        <f ca="1">INDEX($A:$CN,ROW(),MATCH(INDIRECT(ADDRESS(3,COLUMN(),2)),$2:$2,0))*(MONTH(U$2)=$I93)</f>
        <v>0</v>
      </c>
      <c r="V93" s="225">
        <f ca="1">INDEX($A:$CN,ROW(),MATCH(INDIRECT(ADDRESS(3,COLUMN(),2)),$2:$2,0))*(MONTH(V$2)=$I93)</f>
        <v>0</v>
      </c>
      <c r="W93" s="225">
        <f ca="1">INDEX($A:$CN,ROW(),MATCH(INDIRECT(ADDRESS(3,COLUMN(),2)),$2:$2,0))*(MONTH(W$2)=$I93)</f>
        <v>0</v>
      </c>
      <c r="X93" s="225">
        <f ca="1">INDEX($A:$CN,ROW(),MATCH(INDIRECT(ADDRESS(3,COLUMN(),2)),$2:$2,0))*(MONTH(X$2)=$I93)</f>
        <v>0</v>
      </c>
      <c r="Y93" s="225">
        <f ca="1">INDEX($A:$CN,ROW(),MATCH(INDIRECT(ADDRESS(3,COLUMN(),2)),$2:$2,0))*(MONTH(Y$2)=$I93)</f>
        <v>0</v>
      </c>
      <c r="Z93" s="225">
        <f ca="1">INDEX($A:$CN,ROW(),MATCH(INDIRECT(ADDRESS(3,COLUMN(),2)),$2:$2,0))*(MONTH(Z$2)=$I93)</f>
        <v>0</v>
      </c>
      <c r="AA93" s="225">
        <f ca="1">INDEX($A:$CN,ROW(),MATCH(INDIRECT(ADDRESS(3,COLUMN(),2)),$2:$2,0))*(MONTH(AA$2)=$I93)</f>
        <v>0</v>
      </c>
      <c r="AB93" s="225">
        <f ca="1">INDEX($A:$CN,ROW(),MATCH(INDIRECT(ADDRESS(3,COLUMN(),2)),$2:$2,0))*(MONTH(AB$2)=$I93)</f>
        <v>0</v>
      </c>
      <c r="AC93" s="225">
        <f ca="1">INDEX($A:$CN,ROW(),MATCH(INDIRECT(ADDRESS(3,COLUMN(),2)),$2:$2,0))*(MONTH(AC$2)=$I93)</f>
        <v>0</v>
      </c>
      <c r="AD93" s="225">
        <f ca="1">INDEX($A:$CN,ROW(),MATCH(INDIRECT(ADDRESS(3,COLUMN(),2)),$2:$2,0))*(MONTH(AD$2)=$I93)</f>
        <v>0</v>
      </c>
      <c r="AE93" s="225">
        <f ca="1">INDEX($A:$CN,ROW(),MATCH(INDIRECT(ADDRESS(3,COLUMN(),2)),$2:$2,0))*(MONTH(AE$2)=$I93)</f>
        <v>0</v>
      </c>
      <c r="AF93" s="225">
        <f ca="1">INDEX($A:$CN,ROW(),MATCH(INDIRECT(ADDRESS(3,COLUMN(),2)),$2:$2,0))*(MONTH(AF$2)=$I93)</f>
        <v>0</v>
      </c>
      <c r="AG93" s="225">
        <f ca="1">INDEX($A:$CN,ROW(),MATCH(INDIRECT(ADDRESS(3,COLUMN(),2)),$2:$2,0))*(MONTH(AG$2)=$I93)</f>
        <v>0</v>
      </c>
      <c r="AH93" s="225">
        <f ca="1">INDEX($A:$CN,ROW(),MATCH(INDIRECT(ADDRESS(3,COLUMN(),2)),$2:$2,0))*(MONTH(AH$2)=$I93)</f>
        <v>0</v>
      </c>
      <c r="AI93" s="225">
        <f ca="1">INDEX($A:$CN,ROW(),MATCH(INDIRECT(ADDRESS(3,COLUMN(),2)),$2:$2,0))*(MONTH(AI$2)=$I93)</f>
        <v>0</v>
      </c>
      <c r="AJ93" s="225">
        <f ca="1">INDEX($A:$CN,ROW(),MATCH(INDIRECT(ADDRESS(3,COLUMN(),2)),$2:$2,0))*(MONTH(AJ$2)=$I93)</f>
        <v>0</v>
      </c>
      <c r="AK93" s="225">
        <f ca="1">INDEX($A:$CN,ROW(),MATCH(INDIRECT(ADDRESS(3,COLUMN(),2)),$2:$2,0))*(MONTH(AK$2)=$I93)</f>
        <v>0</v>
      </c>
      <c r="AL93" s="225">
        <f ca="1">INDEX($A:$CN,ROW(),MATCH(INDIRECT(ADDRESS(3,COLUMN(),2)),$2:$2,0))*(MONTH(AL$2)=$I93)</f>
        <v>0</v>
      </c>
      <c r="AM93" s="225">
        <f ca="1">INDEX($A:$CN,ROW(),MATCH(INDIRECT(ADDRESS(3,COLUMN(),2)),$2:$2,0))*(MONTH(AM$2)=$I93)</f>
        <v>0</v>
      </c>
      <c r="AN93" s="225">
        <f ca="1">INDEX($A:$CN,ROW(),MATCH(INDIRECT(ADDRESS(3,COLUMN(),2)),$2:$2,0))*(MONTH(AN$2)=$I93)</f>
        <v>0</v>
      </c>
      <c r="AO93" s="225">
        <f ca="1">INDEX($A:$CN,ROW(),MATCH(INDIRECT(ADDRESS(3,COLUMN(),2)),$2:$2,0))*(MONTH(AO$2)=$I93)</f>
        <v>0</v>
      </c>
      <c r="AP93" s="225">
        <f ca="1">INDEX($A:$CN,ROW(),MATCH(INDIRECT(ADDRESS(3,COLUMN(),2)),$2:$2,0))*(MONTH(AP$2)=$I93)</f>
        <v>0</v>
      </c>
      <c r="AQ93" s="225">
        <f ca="1">INDEX($A:$CN,ROW(),MATCH(INDIRECT(ADDRESS(3,COLUMN(),2)),$2:$2,0))*(MONTH(AQ$2)=$I93)</f>
        <v>0</v>
      </c>
      <c r="AR93" s="225">
        <f ca="1">INDEX($A:$CN,ROW(),MATCH(INDIRECT(ADDRESS(3,COLUMN(),2)),$2:$2,0))*(MONTH(AR$2)=$I93)</f>
        <v>0</v>
      </c>
      <c r="AS93" s="225">
        <f ca="1">INDEX($A:$CN,ROW(),MATCH(INDIRECT(ADDRESS(3,COLUMN(),2)),$2:$2,0))*(MONTH(AS$2)=$I93)</f>
        <v>0</v>
      </c>
      <c r="AT93" s="225">
        <f ca="1">INDEX($A:$CN,ROW(),MATCH(INDIRECT(ADDRESS(3,COLUMN(),2)),$2:$2,0))*(MONTH(AT$2)=$I93)</f>
        <v>0</v>
      </c>
      <c r="AU93" s="225">
        <f ca="1">INDEX($A:$CN,ROW(),MATCH(INDIRECT(ADDRESS(3,COLUMN(),2)),$2:$2,0))*(MONTH(AU$2)=$I93)</f>
        <v>0</v>
      </c>
      <c r="AV93" s="225">
        <f ca="1">INDEX($A:$CN,ROW(),MATCH(INDIRECT(ADDRESS(3,COLUMN(),2)),$2:$2,0))*(MONTH(AV$2)=$I93)</f>
        <v>0</v>
      </c>
      <c r="AW93" s="225">
        <f ca="1">INDEX($A:$CN,ROW(),MATCH(INDIRECT(ADDRESS(3,COLUMN(),2)),$2:$2,0))*(MONTH(AW$2)=$I93)</f>
        <v>0</v>
      </c>
      <c r="AX93" s="225">
        <f ca="1">INDEX($A:$CN,ROW(),MATCH(INDIRECT(ADDRESS(3,COLUMN(),2)),$2:$2,0))*(MONTH(AX$2)=$I93)</f>
        <v>0</v>
      </c>
      <c r="AY93" s="225">
        <f ca="1">INDEX($A:$CN,ROW(),MATCH(INDIRECT(ADDRESS(3,COLUMN(),2)),$2:$2,0))*(MONTH(AY$2)=$I93)</f>
        <v>0</v>
      </c>
      <c r="AZ93" s="225">
        <f ca="1">INDEX($A:$CN,ROW(),MATCH(INDIRECT(ADDRESS(3,COLUMN(),2)),$2:$2,0))*(MONTH(AZ$2)=$I93)</f>
        <v>0</v>
      </c>
      <c r="BA93" s="225">
        <f ca="1">INDEX($A:$CN,ROW(),MATCH(INDIRECT(ADDRESS(3,COLUMN(),2)),$2:$2,0))*(MONTH(BA$2)=$I93)</f>
        <v>0</v>
      </c>
      <c r="BB93" s="225">
        <f ca="1">INDEX($A:$CN,ROW(),MATCH(INDIRECT(ADDRESS(3,COLUMN(),2)),$2:$2,0))*(MONTH(BB$2)=$I93)</f>
        <v>0</v>
      </c>
      <c r="BC93" s="225">
        <f ca="1">INDEX($A:$CN,ROW(),MATCH(INDIRECT(ADDRESS(3,COLUMN(),2)),$2:$2,0))*(MONTH(BC$2)=$I93)</f>
        <v>0</v>
      </c>
      <c r="BD93" s="225">
        <f ca="1">INDEX($A:$CN,ROW(),MATCH(INDIRECT(ADDRESS(3,COLUMN(),2)),$2:$2,0))*(MONTH(BD$2)=$I93)</f>
        <v>0</v>
      </c>
      <c r="BE93" s="225">
        <f ca="1">INDEX($A:$CN,ROW(),MATCH(INDIRECT(ADDRESS(3,COLUMN(),2)),$2:$2,0))*(MONTH(BE$2)=$I93)</f>
        <v>8</v>
      </c>
      <c r="BF93" s="225">
        <f ca="1">INDEX($A:$CN,ROW(),MATCH(INDIRECT(ADDRESS(3,COLUMN(),2)),$2:$2,0))*(MONTH(BF$2)=$I93)</f>
        <v>0</v>
      </c>
      <c r="BG93" s="225">
        <f ca="1">INDEX($A:$CN,ROW(),MATCH(INDIRECT(ADDRESS(3,COLUMN(),2)),$2:$2,0))*(MONTH(BG$2)=$I93)</f>
        <v>0</v>
      </c>
      <c r="BH93" s="225">
        <f ca="1">INDEX($A:$CN,ROW(),MATCH(INDIRECT(ADDRESS(3,COLUMN(),2)),$2:$2,0))*(MONTH(BH$2)=$I93)</f>
        <v>0</v>
      </c>
      <c r="BI93" s="225">
        <f ca="1">INDEX($A:$CN,ROW(),MATCH(INDIRECT(ADDRESS(3,COLUMN(),2)),$2:$2,0))*(MONTH(BI$2)=$I93)</f>
        <v>0</v>
      </c>
      <c r="BJ93" s="225">
        <f ca="1">INDEX($A:$CN,ROW(),MATCH(INDIRECT(ADDRESS(3,COLUMN(),2)),$2:$2,0))*(MONTH(BJ$2)=$I93)</f>
        <v>0</v>
      </c>
      <c r="BK93" s="225">
        <f ca="1">INDEX($A:$CN,ROW(),MATCH(INDIRECT(ADDRESS(3,COLUMN(),2)),$2:$2,0))*(MONTH(BK$2)=$I93)</f>
        <v>0</v>
      </c>
      <c r="BL93" s="225">
        <f ca="1">INDEX($A:$CN,ROW(),MATCH(INDIRECT(ADDRESS(3,COLUMN(),2)),$2:$2,0))*(MONTH(BL$2)=$I93)</f>
        <v>0</v>
      </c>
      <c r="BM93" s="225">
        <f ca="1">INDEX($A:$CN,ROW(),MATCH(INDIRECT(ADDRESS(3,COLUMN(),2)),$2:$2,0))*(MONTH(BM$2)=$I93)</f>
        <v>0</v>
      </c>
      <c r="BN93" s="225">
        <f ca="1">INDEX($A:$CN,ROW(),MATCH(INDIRECT(ADDRESS(3,COLUMN(),2)),$2:$2,0))*(MONTH(BN$2)=$I93)</f>
        <v>0</v>
      </c>
      <c r="BO93" s="225">
        <f ca="1">INDEX($A:$CN,ROW(),MATCH(INDIRECT(ADDRESS(3,COLUMN(),2)),$2:$2,0))*(MONTH(BO$2)=$I93)</f>
        <v>0</v>
      </c>
      <c r="BP93" s="225">
        <f ca="1">INDEX($A:$CN,ROW(),MATCH(INDIRECT(ADDRESS(3,COLUMN(),2)),$2:$2,0))*(MONTH(BP$2)=$I93)</f>
        <v>0</v>
      </c>
      <c r="BQ93" s="225">
        <f ca="1">INDEX($A:$CN,ROW(),MATCH(INDIRECT(ADDRESS(3,COLUMN(),2)),$2:$2,0))*(MONTH(BQ$2)=$I93)</f>
        <v>8</v>
      </c>
      <c r="BR93" s="225">
        <f ca="1">INDEX($A:$CN,ROW(),MATCH(INDIRECT(ADDRESS(3,COLUMN(),2)),$2:$2,0))*(MONTH(BR$2)=$I93)</f>
        <v>0</v>
      </c>
      <c r="BS93" s="225">
        <f ca="1">INDEX($A:$CN,ROW(),MATCH(INDIRECT(ADDRESS(3,COLUMN(),2)),$2:$2,0))*(MONTH(BS$2)=$I93)</f>
        <v>0</v>
      </c>
      <c r="BT93" s="225">
        <f ca="1">INDEX($A:$CN,ROW(),MATCH(INDIRECT(ADDRESS(3,COLUMN(),2)),$2:$2,0))*(MONTH(BT$2)=$I93)</f>
        <v>0</v>
      </c>
      <c r="BU93" s="225">
        <f ca="1">INDEX($A:$CN,ROW(),MATCH(INDIRECT(ADDRESS(3,COLUMN(),2)),$2:$2,0))*(MONTH(BU$2)=$I93)</f>
        <v>0</v>
      </c>
      <c r="BV93" s="225">
        <f ca="1">INDEX($A:$CN,ROW(),MATCH(INDIRECT(ADDRESS(3,COLUMN(),2)),$2:$2,0))*(MONTH(BV$2)=$I93)</f>
        <v>0</v>
      </c>
      <c r="BW93" s="225">
        <f ca="1">INDEX($A:$CN,ROW(),MATCH(INDIRECT(ADDRESS(3,COLUMN(),2)),$2:$2,0))*(MONTH(BW$2)=$I93)</f>
        <v>0</v>
      </c>
      <c r="BX93" s="225">
        <f ca="1">INDEX($A:$CN,ROW(),MATCH(INDIRECT(ADDRESS(3,COLUMN(),2)),$2:$2,0))*(MONTH(BX$2)=$I93)</f>
        <v>0</v>
      </c>
      <c r="BY93" s="225">
        <f ca="1">INDEX($A:$CN,ROW(),MATCH(INDIRECT(ADDRESS(3,COLUMN(),2)),$2:$2,0))*(MONTH(BY$2)=$I93)</f>
        <v>0</v>
      </c>
      <c r="BZ93" s="225">
        <f ca="1">INDEX($A:$CN,ROW(),MATCH(INDIRECT(ADDRESS(3,COLUMN(),2)),$2:$2,0))*(MONTH(BZ$2)=$I93)</f>
        <v>0</v>
      </c>
      <c r="CA93" s="225">
        <f ca="1">INDEX($A:$CN,ROW(),MATCH(INDIRECT(ADDRESS(3,COLUMN(),2)),$2:$2,0))*(MONTH(CA$2)=$I93)</f>
        <v>0</v>
      </c>
      <c r="CB93" s="225">
        <f ca="1">INDEX($A:$CN,ROW(),MATCH(INDIRECT(ADDRESS(3,COLUMN(),2)),$2:$2,0))*(MONTH(CB$2)=$I93)</f>
        <v>0</v>
      </c>
      <c r="CC93"/>
      <c r="CD93"/>
      <c r="CE93"/>
      <c r="CF93"/>
      <c r="CG93"/>
      <c r="CH93"/>
      <c r="CI93"/>
      <c r="CJ93"/>
      <c r="CK93"/>
      <c r="CL93"/>
      <c r="CM93"/>
      <c r="CN93"/>
    </row>
    <row r="94" spans="1:92" x14ac:dyDescent="0.25">
      <c r="A94" t="s">
        <v>175</v>
      </c>
      <c r="B94" s="223" t="s">
        <v>177</v>
      </c>
      <c r="D94" t="s">
        <v>171</v>
      </c>
      <c r="H94" s="104"/>
      <c r="I94" s="100">
        <f t="shared" ref="I94:I104" si="18">+I93+1</f>
        <v>2</v>
      </c>
      <c r="J94" s="84"/>
      <c r="K94" s="84"/>
      <c r="L94" s="15"/>
      <c r="M94" s="15">
        <v>4</v>
      </c>
      <c r="N94" s="15">
        <v>8</v>
      </c>
      <c r="O94" s="15">
        <v>8</v>
      </c>
      <c r="P94" s="15">
        <v>8</v>
      </c>
      <c r="Q94" s="15"/>
      <c r="R94" s="15">
        <v>4</v>
      </c>
      <c r="S94" s="225"/>
      <c r="T94" s="225"/>
      <c r="U94" s="225">
        <f ca="1">INDEX($A:$CN,ROW(),MATCH(INDIRECT(ADDRESS(3,COLUMN(),2)),$2:$2,0))*(MONTH(U$2)=$I94)</f>
        <v>0</v>
      </c>
      <c r="V94" s="225">
        <f ca="1">INDEX($A:$CN,ROW(),MATCH(INDIRECT(ADDRESS(3,COLUMN(),2)),$2:$2,0))*(MONTH(V$2)=$I94)</f>
        <v>0</v>
      </c>
      <c r="W94" s="225">
        <f ca="1">INDEX($A:$CN,ROW(),MATCH(INDIRECT(ADDRESS(3,COLUMN(),2)),$2:$2,0))*(MONTH(W$2)=$I94)</f>
        <v>0</v>
      </c>
      <c r="X94" s="225">
        <f ca="1">INDEX($A:$CN,ROW(),MATCH(INDIRECT(ADDRESS(3,COLUMN(),2)),$2:$2,0))*(MONTH(X$2)=$I94)</f>
        <v>0</v>
      </c>
      <c r="Y94" s="225">
        <f ca="1">INDEX($A:$CN,ROW(),MATCH(INDIRECT(ADDRESS(3,COLUMN(),2)),$2:$2,0))*(MONTH(Y$2)=$I94)</f>
        <v>0</v>
      </c>
      <c r="Z94" s="225">
        <f ca="1">INDEX($A:$CN,ROW(),MATCH(INDIRECT(ADDRESS(3,COLUMN(),2)),$2:$2,0))*(MONTH(Z$2)=$I94)</f>
        <v>0</v>
      </c>
      <c r="AA94" s="225">
        <f ca="1">INDEX($A:$CN,ROW(),MATCH(INDIRECT(ADDRESS(3,COLUMN(),2)),$2:$2,0))*(MONTH(AA$2)=$I94)</f>
        <v>0</v>
      </c>
      <c r="AB94" s="225">
        <f ca="1">INDEX($A:$CN,ROW(),MATCH(INDIRECT(ADDRESS(3,COLUMN(),2)),$2:$2,0))*(MONTH(AB$2)=$I94)</f>
        <v>0</v>
      </c>
      <c r="AC94" s="225">
        <f ca="1">INDEX($A:$CN,ROW(),MATCH(INDIRECT(ADDRESS(3,COLUMN(),2)),$2:$2,0))*(MONTH(AC$2)=$I94)</f>
        <v>0</v>
      </c>
      <c r="AD94" s="225">
        <f ca="1">INDEX($A:$CN,ROW(),MATCH(INDIRECT(ADDRESS(3,COLUMN(),2)),$2:$2,0))*(MONTH(AD$2)=$I94)</f>
        <v>0</v>
      </c>
      <c r="AE94" s="225">
        <f ca="1">INDEX($A:$CN,ROW(),MATCH(INDIRECT(ADDRESS(3,COLUMN(),2)),$2:$2,0))*(MONTH(AE$2)=$I94)</f>
        <v>0</v>
      </c>
      <c r="AF94" s="225">
        <f ca="1">INDEX($A:$CN,ROW(),MATCH(INDIRECT(ADDRESS(3,COLUMN(),2)),$2:$2,0))*(MONTH(AF$2)=$I94)</f>
        <v>0</v>
      </c>
      <c r="AG94" s="225">
        <f ca="1">INDEX($A:$CN,ROW(),MATCH(INDIRECT(ADDRESS(3,COLUMN(),2)),$2:$2,0))*(MONTH(AG$2)=$I94)</f>
        <v>0</v>
      </c>
      <c r="AH94" s="225">
        <f ca="1">INDEX($A:$CN,ROW(),MATCH(INDIRECT(ADDRESS(3,COLUMN(),2)),$2:$2,0))*(MONTH(AH$2)=$I94)</f>
        <v>0</v>
      </c>
      <c r="AI94" s="225">
        <f ca="1">INDEX($A:$CN,ROW(),MATCH(INDIRECT(ADDRESS(3,COLUMN(),2)),$2:$2,0))*(MONTH(AI$2)=$I94)</f>
        <v>0</v>
      </c>
      <c r="AJ94" s="225">
        <f ca="1">INDEX($A:$CN,ROW(),MATCH(INDIRECT(ADDRESS(3,COLUMN(),2)),$2:$2,0))*(MONTH(AJ$2)=$I94)</f>
        <v>0</v>
      </c>
      <c r="AK94" s="225">
        <f ca="1">INDEX($A:$CN,ROW(),MATCH(INDIRECT(ADDRESS(3,COLUMN(),2)),$2:$2,0))*(MONTH(AK$2)=$I94)</f>
        <v>0</v>
      </c>
      <c r="AL94" s="225">
        <f ca="1">INDEX($A:$CN,ROW(),MATCH(INDIRECT(ADDRESS(3,COLUMN(),2)),$2:$2,0))*(MONTH(AL$2)=$I94)</f>
        <v>0</v>
      </c>
      <c r="AM94" s="225">
        <f ca="1">INDEX($A:$CN,ROW(),MATCH(INDIRECT(ADDRESS(3,COLUMN(),2)),$2:$2,0))*(MONTH(AM$2)=$I94)</f>
        <v>0</v>
      </c>
      <c r="AN94" s="225">
        <f ca="1">INDEX($A:$CN,ROW(),MATCH(INDIRECT(ADDRESS(3,COLUMN(),2)),$2:$2,0))*(MONTH(AN$2)=$I94)</f>
        <v>0</v>
      </c>
      <c r="AO94" s="225">
        <f ca="1">INDEX($A:$CN,ROW(),MATCH(INDIRECT(ADDRESS(3,COLUMN(),2)),$2:$2,0))*(MONTH(AO$2)=$I94)</f>
        <v>0</v>
      </c>
      <c r="AP94" s="225">
        <f ca="1">INDEX($A:$CN,ROW(),MATCH(INDIRECT(ADDRESS(3,COLUMN(),2)),$2:$2,0))*(MONTH(AP$2)=$I94)</f>
        <v>0</v>
      </c>
      <c r="AQ94" s="225">
        <f ca="1">INDEX($A:$CN,ROW(),MATCH(INDIRECT(ADDRESS(3,COLUMN(),2)),$2:$2,0))*(MONTH(AQ$2)=$I94)</f>
        <v>0</v>
      </c>
      <c r="AR94" s="225">
        <f ca="1">INDEX($A:$CN,ROW(),MATCH(INDIRECT(ADDRESS(3,COLUMN(),2)),$2:$2,0))*(MONTH(AR$2)=$I94)</f>
        <v>0</v>
      </c>
      <c r="AS94" s="225">
        <f ca="1">INDEX($A:$CN,ROW(),MATCH(INDIRECT(ADDRESS(3,COLUMN(),2)),$2:$2,0))*(MONTH(AS$2)=$I94)</f>
        <v>0</v>
      </c>
      <c r="AT94" s="225">
        <f ca="1">INDEX($A:$CN,ROW(),MATCH(INDIRECT(ADDRESS(3,COLUMN(),2)),$2:$2,0))*(MONTH(AT$2)=$I94)</f>
        <v>4</v>
      </c>
      <c r="AU94" s="225">
        <f ca="1">INDEX($A:$CN,ROW(),MATCH(INDIRECT(ADDRESS(3,COLUMN(),2)),$2:$2,0))*(MONTH(AU$2)=$I94)</f>
        <v>0</v>
      </c>
      <c r="AV94" s="225">
        <f ca="1">INDEX($A:$CN,ROW(),MATCH(INDIRECT(ADDRESS(3,COLUMN(),2)),$2:$2,0))*(MONTH(AV$2)=$I94)</f>
        <v>0</v>
      </c>
      <c r="AW94" s="225">
        <f ca="1">INDEX($A:$CN,ROW(),MATCH(INDIRECT(ADDRESS(3,COLUMN(),2)),$2:$2,0))*(MONTH(AW$2)=$I94)</f>
        <v>0</v>
      </c>
      <c r="AX94" s="225">
        <f ca="1">INDEX($A:$CN,ROW(),MATCH(INDIRECT(ADDRESS(3,COLUMN(),2)),$2:$2,0))*(MONTH(AX$2)=$I94)</f>
        <v>0</v>
      </c>
      <c r="AY94" s="225">
        <f ca="1">INDEX($A:$CN,ROW(),MATCH(INDIRECT(ADDRESS(3,COLUMN(),2)),$2:$2,0))*(MONTH(AY$2)=$I94)</f>
        <v>0</v>
      </c>
      <c r="AZ94" s="225">
        <f ca="1">INDEX($A:$CN,ROW(),MATCH(INDIRECT(ADDRESS(3,COLUMN(),2)),$2:$2,0))*(MONTH(AZ$2)=$I94)</f>
        <v>0</v>
      </c>
      <c r="BA94" s="225">
        <f ca="1">INDEX($A:$CN,ROW(),MATCH(INDIRECT(ADDRESS(3,COLUMN(),2)),$2:$2,0))*(MONTH(BA$2)=$I94)</f>
        <v>0</v>
      </c>
      <c r="BB94" s="225">
        <f ca="1">INDEX($A:$CN,ROW(),MATCH(INDIRECT(ADDRESS(3,COLUMN(),2)),$2:$2,0))*(MONTH(BB$2)=$I94)</f>
        <v>0</v>
      </c>
      <c r="BC94" s="225">
        <f ca="1">INDEX($A:$CN,ROW(),MATCH(INDIRECT(ADDRESS(3,COLUMN(),2)),$2:$2,0))*(MONTH(BC$2)=$I94)</f>
        <v>0</v>
      </c>
      <c r="BD94" s="225">
        <f ca="1">INDEX($A:$CN,ROW(),MATCH(INDIRECT(ADDRESS(3,COLUMN(),2)),$2:$2,0))*(MONTH(BD$2)=$I94)</f>
        <v>0</v>
      </c>
      <c r="BE94" s="225">
        <f ca="1">INDEX($A:$CN,ROW(),MATCH(INDIRECT(ADDRESS(3,COLUMN(),2)),$2:$2,0))*(MONTH(BE$2)=$I94)</f>
        <v>0</v>
      </c>
      <c r="BF94" s="225">
        <f ca="1">INDEX($A:$CN,ROW(),MATCH(INDIRECT(ADDRESS(3,COLUMN(),2)),$2:$2,0))*(MONTH(BF$2)=$I94)</f>
        <v>8</v>
      </c>
      <c r="BG94" s="225">
        <f ca="1">INDEX($A:$CN,ROW(),MATCH(INDIRECT(ADDRESS(3,COLUMN(),2)),$2:$2,0))*(MONTH(BG$2)=$I94)</f>
        <v>0</v>
      </c>
      <c r="BH94" s="225">
        <f ca="1">INDEX($A:$CN,ROW(),MATCH(INDIRECT(ADDRESS(3,COLUMN(),2)),$2:$2,0))*(MONTH(BH$2)=$I94)</f>
        <v>0</v>
      </c>
      <c r="BI94" s="225">
        <f ca="1">INDEX($A:$CN,ROW(),MATCH(INDIRECT(ADDRESS(3,COLUMN(),2)),$2:$2,0))*(MONTH(BI$2)=$I94)</f>
        <v>0</v>
      </c>
      <c r="BJ94" s="225">
        <f ca="1">INDEX($A:$CN,ROW(),MATCH(INDIRECT(ADDRESS(3,COLUMN(),2)),$2:$2,0))*(MONTH(BJ$2)=$I94)</f>
        <v>0</v>
      </c>
      <c r="BK94" s="225">
        <f ca="1">INDEX($A:$CN,ROW(),MATCH(INDIRECT(ADDRESS(3,COLUMN(),2)),$2:$2,0))*(MONTH(BK$2)=$I94)</f>
        <v>0</v>
      </c>
      <c r="BL94" s="225">
        <f ca="1">INDEX($A:$CN,ROW(),MATCH(INDIRECT(ADDRESS(3,COLUMN(),2)),$2:$2,0))*(MONTH(BL$2)=$I94)</f>
        <v>0</v>
      </c>
      <c r="BM94" s="225">
        <f ca="1">INDEX($A:$CN,ROW(),MATCH(INDIRECT(ADDRESS(3,COLUMN(),2)),$2:$2,0))*(MONTH(BM$2)=$I94)</f>
        <v>0</v>
      </c>
      <c r="BN94" s="225">
        <f ca="1">INDEX($A:$CN,ROW(),MATCH(INDIRECT(ADDRESS(3,COLUMN(),2)),$2:$2,0))*(MONTH(BN$2)=$I94)</f>
        <v>0</v>
      </c>
      <c r="BO94" s="225">
        <f ca="1">INDEX($A:$CN,ROW(),MATCH(INDIRECT(ADDRESS(3,COLUMN(),2)),$2:$2,0))*(MONTH(BO$2)=$I94)</f>
        <v>0</v>
      </c>
      <c r="BP94" s="225">
        <f ca="1">INDEX($A:$CN,ROW(),MATCH(INDIRECT(ADDRESS(3,COLUMN(),2)),$2:$2,0))*(MONTH(BP$2)=$I94)</f>
        <v>0</v>
      </c>
      <c r="BQ94" s="225">
        <f ca="1">INDEX($A:$CN,ROW(),MATCH(INDIRECT(ADDRESS(3,COLUMN(),2)),$2:$2,0))*(MONTH(BQ$2)=$I94)</f>
        <v>0</v>
      </c>
      <c r="BR94" s="225">
        <f ca="1">INDEX($A:$CN,ROW(),MATCH(INDIRECT(ADDRESS(3,COLUMN(),2)),$2:$2,0))*(MONTH(BR$2)=$I94)</f>
        <v>8</v>
      </c>
      <c r="BS94" s="225">
        <f ca="1">INDEX($A:$CN,ROW(),MATCH(INDIRECT(ADDRESS(3,COLUMN(),2)),$2:$2,0))*(MONTH(BS$2)=$I94)</f>
        <v>0</v>
      </c>
      <c r="BT94" s="225">
        <f ca="1">INDEX($A:$CN,ROW(),MATCH(INDIRECT(ADDRESS(3,COLUMN(),2)),$2:$2,0))*(MONTH(BT$2)=$I94)</f>
        <v>0</v>
      </c>
      <c r="BU94" s="225">
        <f ca="1">INDEX($A:$CN,ROW(),MATCH(INDIRECT(ADDRESS(3,COLUMN(),2)),$2:$2,0))*(MONTH(BU$2)=$I94)</f>
        <v>0</v>
      </c>
      <c r="BV94" s="225">
        <f ca="1">INDEX($A:$CN,ROW(),MATCH(INDIRECT(ADDRESS(3,COLUMN(),2)),$2:$2,0))*(MONTH(BV$2)=$I94)</f>
        <v>0</v>
      </c>
      <c r="BW94" s="225">
        <f ca="1">INDEX($A:$CN,ROW(),MATCH(INDIRECT(ADDRESS(3,COLUMN(),2)),$2:$2,0))*(MONTH(BW$2)=$I94)</f>
        <v>0</v>
      </c>
      <c r="BX94" s="225">
        <f ca="1">INDEX($A:$CN,ROW(),MATCH(INDIRECT(ADDRESS(3,COLUMN(),2)),$2:$2,0))*(MONTH(BX$2)=$I94)</f>
        <v>0</v>
      </c>
      <c r="BY94" s="225">
        <f ca="1">INDEX($A:$CN,ROW(),MATCH(INDIRECT(ADDRESS(3,COLUMN(),2)),$2:$2,0))*(MONTH(BY$2)=$I94)</f>
        <v>0</v>
      </c>
      <c r="BZ94" s="225">
        <f ca="1">INDEX($A:$CN,ROW(),MATCH(INDIRECT(ADDRESS(3,COLUMN(),2)),$2:$2,0))*(MONTH(BZ$2)=$I94)</f>
        <v>0</v>
      </c>
      <c r="CA94" s="225">
        <f ca="1">INDEX($A:$CN,ROW(),MATCH(INDIRECT(ADDRESS(3,COLUMN(),2)),$2:$2,0))*(MONTH(CA$2)=$I94)</f>
        <v>0</v>
      </c>
      <c r="CB94" s="225">
        <f ca="1">INDEX($A:$CN,ROW(),MATCH(INDIRECT(ADDRESS(3,COLUMN(),2)),$2:$2,0))*(MONTH(CB$2)=$I94)</f>
        <v>0</v>
      </c>
      <c r="CC94"/>
      <c r="CD94"/>
      <c r="CE94"/>
      <c r="CF94"/>
      <c r="CG94"/>
      <c r="CH94"/>
      <c r="CI94"/>
      <c r="CJ94"/>
      <c r="CK94"/>
      <c r="CL94"/>
      <c r="CM94"/>
      <c r="CN94"/>
    </row>
    <row r="95" spans="1:92" x14ac:dyDescent="0.25">
      <c r="A95" t="s">
        <v>175</v>
      </c>
      <c r="B95" s="223" t="s">
        <v>178</v>
      </c>
      <c r="D95" t="s">
        <v>171</v>
      </c>
      <c r="H95" s="104"/>
      <c r="I95" s="100">
        <f t="shared" si="18"/>
        <v>3</v>
      </c>
      <c r="J95" s="84"/>
      <c r="K95" s="15"/>
      <c r="L95" s="15">
        <v>2</v>
      </c>
      <c r="M95" s="15">
        <v>6</v>
      </c>
      <c r="N95" s="15">
        <v>4</v>
      </c>
      <c r="O95" s="15">
        <v>4</v>
      </c>
      <c r="P95" s="15">
        <v>4</v>
      </c>
      <c r="Q95" s="15"/>
      <c r="R95" s="15"/>
      <c r="S95" s="225"/>
      <c r="T95" s="225"/>
      <c r="U95" s="225">
        <f ca="1">INDEX($A:$CN,ROW(),MATCH(INDIRECT(ADDRESS(3,COLUMN(),2)),$2:$2,0))*(MONTH(U$2)=$I95)</f>
        <v>0</v>
      </c>
      <c r="V95" s="225">
        <f ca="1">INDEX($A:$CN,ROW(),MATCH(INDIRECT(ADDRESS(3,COLUMN(),2)),$2:$2,0))*(MONTH(V$2)=$I95)</f>
        <v>0</v>
      </c>
      <c r="W95" s="225">
        <f ca="1">INDEX($A:$CN,ROW(),MATCH(INDIRECT(ADDRESS(3,COLUMN(),2)),$2:$2,0))*(MONTH(W$2)=$I95)</f>
        <v>0</v>
      </c>
      <c r="X95" s="225">
        <f ca="1">INDEX($A:$CN,ROW(),MATCH(INDIRECT(ADDRESS(3,COLUMN(),2)),$2:$2,0))*(MONTH(X$2)=$I95)</f>
        <v>0</v>
      </c>
      <c r="Y95" s="225">
        <f ca="1">INDEX($A:$CN,ROW(),MATCH(INDIRECT(ADDRESS(3,COLUMN(),2)),$2:$2,0))*(MONTH(Y$2)=$I95)</f>
        <v>0</v>
      </c>
      <c r="Z95" s="225">
        <f ca="1">INDEX($A:$CN,ROW(),MATCH(INDIRECT(ADDRESS(3,COLUMN(),2)),$2:$2,0))*(MONTH(Z$2)=$I95)</f>
        <v>0</v>
      </c>
      <c r="AA95" s="225">
        <f ca="1">INDEX($A:$CN,ROW(),MATCH(INDIRECT(ADDRESS(3,COLUMN(),2)),$2:$2,0))*(MONTH(AA$2)=$I95)</f>
        <v>0</v>
      </c>
      <c r="AB95" s="225">
        <f ca="1">INDEX($A:$CN,ROW(),MATCH(INDIRECT(ADDRESS(3,COLUMN(),2)),$2:$2,0))*(MONTH(AB$2)=$I95)</f>
        <v>0</v>
      </c>
      <c r="AC95" s="225">
        <f ca="1">INDEX($A:$CN,ROW(),MATCH(INDIRECT(ADDRESS(3,COLUMN(),2)),$2:$2,0))*(MONTH(AC$2)=$I95)</f>
        <v>0</v>
      </c>
      <c r="AD95" s="225">
        <f ca="1">INDEX($A:$CN,ROW(),MATCH(INDIRECT(ADDRESS(3,COLUMN(),2)),$2:$2,0))*(MONTH(AD$2)=$I95)</f>
        <v>0</v>
      </c>
      <c r="AE95" s="225">
        <f ca="1">INDEX($A:$CN,ROW(),MATCH(INDIRECT(ADDRESS(3,COLUMN(),2)),$2:$2,0))*(MONTH(AE$2)=$I95)</f>
        <v>0</v>
      </c>
      <c r="AF95" s="225">
        <f ca="1">INDEX($A:$CN,ROW(),MATCH(INDIRECT(ADDRESS(3,COLUMN(),2)),$2:$2,0))*(MONTH(AF$2)=$I95)</f>
        <v>0</v>
      </c>
      <c r="AG95" s="225">
        <f ca="1">INDEX($A:$CN,ROW(),MATCH(INDIRECT(ADDRESS(3,COLUMN(),2)),$2:$2,0))*(MONTH(AG$2)=$I95)</f>
        <v>0</v>
      </c>
      <c r="AH95" s="225">
        <f ca="1">INDEX($A:$CN,ROW(),MATCH(INDIRECT(ADDRESS(3,COLUMN(),2)),$2:$2,0))*(MONTH(AH$2)=$I95)</f>
        <v>0</v>
      </c>
      <c r="AI95" s="225">
        <f ca="1">INDEX($A:$CN,ROW(),MATCH(INDIRECT(ADDRESS(3,COLUMN(),2)),$2:$2,0))*(MONTH(AI$2)=$I95)</f>
        <v>2</v>
      </c>
      <c r="AJ95" s="225">
        <f ca="1">INDEX($A:$CN,ROW(),MATCH(INDIRECT(ADDRESS(3,COLUMN(),2)),$2:$2,0))*(MONTH(AJ$2)=$I95)</f>
        <v>0</v>
      </c>
      <c r="AK95" s="225">
        <f ca="1">INDEX($A:$CN,ROW(),MATCH(INDIRECT(ADDRESS(3,COLUMN(),2)),$2:$2,0))*(MONTH(AK$2)=$I95)</f>
        <v>0</v>
      </c>
      <c r="AL95" s="225">
        <f ca="1">INDEX($A:$CN,ROW(),MATCH(INDIRECT(ADDRESS(3,COLUMN(),2)),$2:$2,0))*(MONTH(AL$2)=$I95)</f>
        <v>0</v>
      </c>
      <c r="AM95" s="225">
        <f ca="1">INDEX($A:$CN,ROW(),MATCH(INDIRECT(ADDRESS(3,COLUMN(),2)),$2:$2,0))*(MONTH(AM$2)=$I95)</f>
        <v>0</v>
      </c>
      <c r="AN95" s="225">
        <f ca="1">INDEX($A:$CN,ROW(),MATCH(INDIRECT(ADDRESS(3,COLUMN(),2)),$2:$2,0))*(MONTH(AN$2)=$I95)</f>
        <v>0</v>
      </c>
      <c r="AO95" s="225">
        <f ca="1">INDEX($A:$CN,ROW(),MATCH(INDIRECT(ADDRESS(3,COLUMN(),2)),$2:$2,0))*(MONTH(AO$2)=$I95)</f>
        <v>0</v>
      </c>
      <c r="AP95" s="225">
        <f ca="1">INDEX($A:$CN,ROW(),MATCH(INDIRECT(ADDRESS(3,COLUMN(),2)),$2:$2,0))*(MONTH(AP$2)=$I95)</f>
        <v>0</v>
      </c>
      <c r="AQ95" s="225">
        <f ca="1">INDEX($A:$CN,ROW(),MATCH(INDIRECT(ADDRESS(3,COLUMN(),2)),$2:$2,0))*(MONTH(AQ$2)=$I95)</f>
        <v>0</v>
      </c>
      <c r="AR95" s="225">
        <f ca="1">INDEX($A:$CN,ROW(),MATCH(INDIRECT(ADDRESS(3,COLUMN(),2)),$2:$2,0))*(MONTH(AR$2)=$I95)</f>
        <v>0</v>
      </c>
      <c r="AS95" s="225">
        <f ca="1">INDEX($A:$CN,ROW(),MATCH(INDIRECT(ADDRESS(3,COLUMN(),2)),$2:$2,0))*(MONTH(AS$2)=$I95)</f>
        <v>0</v>
      </c>
      <c r="AT95" s="225">
        <f ca="1">INDEX($A:$CN,ROW(),MATCH(INDIRECT(ADDRESS(3,COLUMN(),2)),$2:$2,0))*(MONTH(AT$2)=$I95)</f>
        <v>0</v>
      </c>
      <c r="AU95" s="225">
        <f ca="1">INDEX($A:$CN,ROW(),MATCH(INDIRECT(ADDRESS(3,COLUMN(),2)),$2:$2,0))*(MONTH(AU$2)=$I95)</f>
        <v>6</v>
      </c>
      <c r="AV95" s="225">
        <f ca="1">INDEX($A:$CN,ROW(),MATCH(INDIRECT(ADDRESS(3,COLUMN(),2)),$2:$2,0))*(MONTH(AV$2)=$I95)</f>
        <v>0</v>
      </c>
      <c r="AW95" s="225">
        <f ca="1">INDEX($A:$CN,ROW(),MATCH(INDIRECT(ADDRESS(3,COLUMN(),2)),$2:$2,0))*(MONTH(AW$2)=$I95)</f>
        <v>0</v>
      </c>
      <c r="AX95" s="225">
        <f ca="1">INDEX($A:$CN,ROW(),MATCH(INDIRECT(ADDRESS(3,COLUMN(),2)),$2:$2,0))*(MONTH(AX$2)=$I95)</f>
        <v>0</v>
      </c>
      <c r="AY95" s="225">
        <f ca="1">INDEX($A:$CN,ROW(),MATCH(INDIRECT(ADDRESS(3,COLUMN(),2)),$2:$2,0))*(MONTH(AY$2)=$I95)</f>
        <v>0</v>
      </c>
      <c r="AZ95" s="225">
        <f ca="1">INDEX($A:$CN,ROW(),MATCH(INDIRECT(ADDRESS(3,COLUMN(),2)),$2:$2,0))*(MONTH(AZ$2)=$I95)</f>
        <v>0</v>
      </c>
      <c r="BA95" s="225">
        <f ca="1">INDEX($A:$CN,ROW(),MATCH(INDIRECT(ADDRESS(3,COLUMN(),2)),$2:$2,0))*(MONTH(BA$2)=$I95)</f>
        <v>0</v>
      </c>
      <c r="BB95" s="225">
        <f ca="1">INDEX($A:$CN,ROW(),MATCH(INDIRECT(ADDRESS(3,COLUMN(),2)),$2:$2,0))*(MONTH(BB$2)=$I95)</f>
        <v>0</v>
      </c>
      <c r="BC95" s="225">
        <f ca="1">INDEX($A:$CN,ROW(),MATCH(INDIRECT(ADDRESS(3,COLUMN(),2)),$2:$2,0))*(MONTH(BC$2)=$I95)</f>
        <v>0</v>
      </c>
      <c r="BD95" s="225">
        <f ca="1">INDEX($A:$CN,ROW(),MATCH(INDIRECT(ADDRESS(3,COLUMN(),2)),$2:$2,0))*(MONTH(BD$2)=$I95)</f>
        <v>0</v>
      </c>
      <c r="BE95" s="225">
        <f ca="1">INDEX($A:$CN,ROW(),MATCH(INDIRECT(ADDRESS(3,COLUMN(),2)),$2:$2,0))*(MONTH(BE$2)=$I95)</f>
        <v>0</v>
      </c>
      <c r="BF95" s="225">
        <f ca="1">INDEX($A:$CN,ROW(),MATCH(INDIRECT(ADDRESS(3,COLUMN(),2)),$2:$2,0))*(MONTH(BF$2)=$I95)</f>
        <v>0</v>
      </c>
      <c r="BG95" s="225">
        <f ca="1">INDEX($A:$CN,ROW(),MATCH(INDIRECT(ADDRESS(3,COLUMN(),2)),$2:$2,0))*(MONTH(BG$2)=$I95)</f>
        <v>4</v>
      </c>
      <c r="BH95" s="225">
        <f ca="1">INDEX($A:$CN,ROW(),MATCH(INDIRECT(ADDRESS(3,COLUMN(),2)),$2:$2,0))*(MONTH(BH$2)=$I95)</f>
        <v>0</v>
      </c>
      <c r="BI95" s="225">
        <f ca="1">INDEX($A:$CN,ROW(),MATCH(INDIRECT(ADDRESS(3,COLUMN(),2)),$2:$2,0))*(MONTH(BI$2)=$I95)</f>
        <v>0</v>
      </c>
      <c r="BJ95" s="225">
        <f ca="1">INDEX($A:$CN,ROW(),MATCH(INDIRECT(ADDRESS(3,COLUMN(),2)),$2:$2,0))*(MONTH(BJ$2)=$I95)</f>
        <v>0</v>
      </c>
      <c r="BK95" s="225">
        <f ca="1">INDEX($A:$CN,ROW(),MATCH(INDIRECT(ADDRESS(3,COLUMN(),2)),$2:$2,0))*(MONTH(BK$2)=$I95)</f>
        <v>0</v>
      </c>
      <c r="BL95" s="225">
        <f ca="1">INDEX($A:$CN,ROW(),MATCH(INDIRECT(ADDRESS(3,COLUMN(),2)),$2:$2,0))*(MONTH(BL$2)=$I95)</f>
        <v>0</v>
      </c>
      <c r="BM95" s="225">
        <f ca="1">INDEX($A:$CN,ROW(),MATCH(INDIRECT(ADDRESS(3,COLUMN(),2)),$2:$2,0))*(MONTH(BM$2)=$I95)</f>
        <v>0</v>
      </c>
      <c r="BN95" s="225">
        <f ca="1">INDEX($A:$CN,ROW(),MATCH(INDIRECT(ADDRESS(3,COLUMN(),2)),$2:$2,0))*(MONTH(BN$2)=$I95)</f>
        <v>0</v>
      </c>
      <c r="BO95" s="225">
        <f ca="1">INDEX($A:$CN,ROW(),MATCH(INDIRECT(ADDRESS(3,COLUMN(),2)),$2:$2,0))*(MONTH(BO$2)=$I95)</f>
        <v>0</v>
      </c>
      <c r="BP95" s="225">
        <f ca="1">INDEX($A:$CN,ROW(),MATCH(INDIRECT(ADDRESS(3,COLUMN(),2)),$2:$2,0))*(MONTH(BP$2)=$I95)</f>
        <v>0</v>
      </c>
      <c r="BQ95" s="225">
        <f ca="1">INDEX($A:$CN,ROW(),MATCH(INDIRECT(ADDRESS(3,COLUMN(),2)),$2:$2,0))*(MONTH(BQ$2)=$I95)</f>
        <v>0</v>
      </c>
      <c r="BR95" s="225">
        <f ca="1">INDEX($A:$CN,ROW(),MATCH(INDIRECT(ADDRESS(3,COLUMN(),2)),$2:$2,0))*(MONTH(BR$2)=$I95)</f>
        <v>0</v>
      </c>
      <c r="BS95" s="225">
        <f ca="1">INDEX($A:$CN,ROW(),MATCH(INDIRECT(ADDRESS(3,COLUMN(),2)),$2:$2,0))*(MONTH(BS$2)=$I95)</f>
        <v>4</v>
      </c>
      <c r="BT95" s="225">
        <f ca="1">INDEX($A:$CN,ROW(),MATCH(INDIRECT(ADDRESS(3,COLUMN(),2)),$2:$2,0))*(MONTH(BT$2)=$I95)</f>
        <v>0</v>
      </c>
      <c r="BU95" s="225">
        <f ca="1">INDEX($A:$CN,ROW(),MATCH(INDIRECT(ADDRESS(3,COLUMN(),2)),$2:$2,0))*(MONTH(BU$2)=$I95)</f>
        <v>0</v>
      </c>
      <c r="BV95" s="225">
        <f ca="1">INDEX($A:$CN,ROW(),MATCH(INDIRECT(ADDRESS(3,COLUMN(),2)),$2:$2,0))*(MONTH(BV$2)=$I95)</f>
        <v>0</v>
      </c>
      <c r="BW95" s="225">
        <f ca="1">INDEX($A:$CN,ROW(),MATCH(INDIRECT(ADDRESS(3,COLUMN(),2)),$2:$2,0))*(MONTH(BW$2)=$I95)</f>
        <v>0</v>
      </c>
      <c r="BX95" s="225">
        <f ca="1">INDEX($A:$CN,ROW(),MATCH(INDIRECT(ADDRESS(3,COLUMN(),2)),$2:$2,0))*(MONTH(BX$2)=$I95)</f>
        <v>0</v>
      </c>
      <c r="BY95" s="225">
        <f ca="1">INDEX($A:$CN,ROW(),MATCH(INDIRECT(ADDRESS(3,COLUMN(),2)),$2:$2,0))*(MONTH(BY$2)=$I95)</f>
        <v>0</v>
      </c>
      <c r="BZ95" s="225">
        <f ca="1">INDEX($A:$CN,ROW(),MATCH(INDIRECT(ADDRESS(3,COLUMN(),2)),$2:$2,0))*(MONTH(BZ$2)=$I95)</f>
        <v>0</v>
      </c>
      <c r="CA95" s="225">
        <f ca="1">INDEX($A:$CN,ROW(),MATCH(INDIRECT(ADDRESS(3,COLUMN(),2)),$2:$2,0))*(MONTH(CA$2)=$I95)</f>
        <v>0</v>
      </c>
      <c r="CB95" s="225">
        <f ca="1">INDEX($A:$CN,ROW(),MATCH(INDIRECT(ADDRESS(3,COLUMN(),2)),$2:$2,0))*(MONTH(CB$2)=$I95)</f>
        <v>0</v>
      </c>
      <c r="CC95"/>
      <c r="CD95"/>
      <c r="CE95"/>
      <c r="CF95"/>
      <c r="CG95"/>
      <c r="CH95"/>
      <c r="CI95"/>
      <c r="CJ95"/>
      <c r="CK95"/>
      <c r="CL95"/>
      <c r="CM95"/>
      <c r="CN95"/>
    </row>
    <row r="96" spans="1:92" x14ac:dyDescent="0.25">
      <c r="A96" t="s">
        <v>175</v>
      </c>
      <c r="B96" s="223" t="s">
        <v>179</v>
      </c>
      <c r="D96" t="s">
        <v>171</v>
      </c>
      <c r="H96" s="104"/>
      <c r="I96" s="100">
        <f t="shared" si="18"/>
        <v>4</v>
      </c>
      <c r="J96" s="84"/>
      <c r="K96" s="15"/>
      <c r="L96" s="15">
        <v>4</v>
      </c>
      <c r="M96" s="15">
        <v>6</v>
      </c>
      <c r="N96" s="15">
        <v>4</v>
      </c>
      <c r="O96" s="15">
        <v>4</v>
      </c>
      <c r="P96" s="15">
        <v>4</v>
      </c>
      <c r="Q96" s="15"/>
      <c r="R96" s="15"/>
      <c r="S96" s="225"/>
      <c r="T96" s="225"/>
      <c r="U96" s="225">
        <f ca="1">INDEX($A:$CN,ROW(),MATCH(INDIRECT(ADDRESS(3,COLUMN(),2)),$2:$2,0))*(MONTH(U$2)=$I96)</f>
        <v>0</v>
      </c>
      <c r="V96" s="225">
        <f ca="1">INDEX($A:$CN,ROW(),MATCH(INDIRECT(ADDRESS(3,COLUMN(),2)),$2:$2,0))*(MONTH(V$2)=$I96)</f>
        <v>0</v>
      </c>
      <c r="W96" s="225">
        <f ca="1">INDEX($A:$CN,ROW(),MATCH(INDIRECT(ADDRESS(3,COLUMN(),2)),$2:$2,0))*(MONTH(W$2)=$I96)</f>
        <v>0</v>
      </c>
      <c r="X96" s="225">
        <f ca="1">INDEX($A:$CN,ROW(),MATCH(INDIRECT(ADDRESS(3,COLUMN(),2)),$2:$2,0))*(MONTH(X$2)=$I96)</f>
        <v>0</v>
      </c>
      <c r="Y96" s="225">
        <f ca="1">INDEX($A:$CN,ROW(),MATCH(INDIRECT(ADDRESS(3,COLUMN(),2)),$2:$2,0))*(MONTH(Y$2)=$I96)</f>
        <v>0</v>
      </c>
      <c r="Z96" s="225">
        <f ca="1">INDEX($A:$CN,ROW(),MATCH(INDIRECT(ADDRESS(3,COLUMN(),2)),$2:$2,0))*(MONTH(Z$2)=$I96)</f>
        <v>0</v>
      </c>
      <c r="AA96" s="225">
        <f ca="1">INDEX($A:$CN,ROW(),MATCH(INDIRECT(ADDRESS(3,COLUMN(),2)),$2:$2,0))*(MONTH(AA$2)=$I96)</f>
        <v>0</v>
      </c>
      <c r="AB96" s="225">
        <f ca="1">INDEX($A:$CN,ROW(),MATCH(INDIRECT(ADDRESS(3,COLUMN(),2)),$2:$2,0))*(MONTH(AB$2)=$I96)</f>
        <v>0</v>
      </c>
      <c r="AC96" s="225">
        <f ca="1">INDEX($A:$CN,ROW(),MATCH(INDIRECT(ADDRESS(3,COLUMN(),2)),$2:$2,0))*(MONTH(AC$2)=$I96)</f>
        <v>0</v>
      </c>
      <c r="AD96" s="225">
        <f ca="1">INDEX($A:$CN,ROW(),MATCH(INDIRECT(ADDRESS(3,COLUMN(),2)),$2:$2,0))*(MONTH(AD$2)=$I96)</f>
        <v>0</v>
      </c>
      <c r="AE96" s="225">
        <f ca="1">INDEX($A:$CN,ROW(),MATCH(INDIRECT(ADDRESS(3,COLUMN(),2)),$2:$2,0))*(MONTH(AE$2)=$I96)</f>
        <v>0</v>
      </c>
      <c r="AF96" s="225">
        <f ca="1">INDEX($A:$CN,ROW(),MATCH(INDIRECT(ADDRESS(3,COLUMN(),2)),$2:$2,0))*(MONTH(AF$2)=$I96)</f>
        <v>0</v>
      </c>
      <c r="AG96" s="225">
        <f ca="1">INDEX($A:$CN,ROW(),MATCH(INDIRECT(ADDRESS(3,COLUMN(),2)),$2:$2,0))*(MONTH(AG$2)=$I96)</f>
        <v>0</v>
      </c>
      <c r="AH96" s="225">
        <f ca="1">INDEX($A:$CN,ROW(),MATCH(INDIRECT(ADDRESS(3,COLUMN(),2)),$2:$2,0))*(MONTH(AH$2)=$I96)</f>
        <v>0</v>
      </c>
      <c r="AI96" s="225">
        <f ca="1">INDEX($A:$CN,ROW(),MATCH(INDIRECT(ADDRESS(3,COLUMN(),2)),$2:$2,0))*(MONTH(AI$2)=$I96)</f>
        <v>0</v>
      </c>
      <c r="AJ96" s="225">
        <f ca="1">INDEX($A:$CN,ROW(),MATCH(INDIRECT(ADDRESS(3,COLUMN(),2)),$2:$2,0))*(MONTH(AJ$2)=$I96)</f>
        <v>4</v>
      </c>
      <c r="AK96" s="225">
        <f ca="1">INDEX($A:$CN,ROW(),MATCH(INDIRECT(ADDRESS(3,COLUMN(),2)),$2:$2,0))*(MONTH(AK$2)=$I96)</f>
        <v>0</v>
      </c>
      <c r="AL96" s="225">
        <f ca="1">INDEX($A:$CN,ROW(),MATCH(INDIRECT(ADDRESS(3,COLUMN(),2)),$2:$2,0))*(MONTH(AL$2)=$I96)</f>
        <v>0</v>
      </c>
      <c r="AM96" s="225">
        <f ca="1">INDEX($A:$CN,ROW(),MATCH(INDIRECT(ADDRESS(3,COLUMN(),2)),$2:$2,0))*(MONTH(AM$2)=$I96)</f>
        <v>0</v>
      </c>
      <c r="AN96" s="225">
        <f ca="1">INDEX($A:$CN,ROW(),MATCH(INDIRECT(ADDRESS(3,COLUMN(),2)),$2:$2,0))*(MONTH(AN$2)=$I96)</f>
        <v>0</v>
      </c>
      <c r="AO96" s="225">
        <f ca="1">INDEX($A:$CN,ROW(),MATCH(INDIRECT(ADDRESS(3,COLUMN(),2)),$2:$2,0))*(MONTH(AO$2)=$I96)</f>
        <v>0</v>
      </c>
      <c r="AP96" s="225">
        <f ca="1">INDEX($A:$CN,ROW(),MATCH(INDIRECT(ADDRESS(3,COLUMN(),2)),$2:$2,0))*(MONTH(AP$2)=$I96)</f>
        <v>0</v>
      </c>
      <c r="AQ96" s="225">
        <f ca="1">INDEX($A:$CN,ROW(),MATCH(INDIRECT(ADDRESS(3,COLUMN(),2)),$2:$2,0))*(MONTH(AQ$2)=$I96)</f>
        <v>0</v>
      </c>
      <c r="AR96" s="225">
        <f ca="1">INDEX($A:$CN,ROW(),MATCH(INDIRECT(ADDRESS(3,COLUMN(),2)),$2:$2,0))*(MONTH(AR$2)=$I96)</f>
        <v>0</v>
      </c>
      <c r="AS96" s="225">
        <f ca="1">INDEX($A:$CN,ROW(),MATCH(INDIRECT(ADDRESS(3,COLUMN(),2)),$2:$2,0))*(MONTH(AS$2)=$I96)</f>
        <v>0</v>
      </c>
      <c r="AT96" s="225">
        <f ca="1">INDEX($A:$CN,ROW(),MATCH(INDIRECT(ADDRESS(3,COLUMN(),2)),$2:$2,0))*(MONTH(AT$2)=$I96)</f>
        <v>0</v>
      </c>
      <c r="AU96" s="225">
        <f ca="1">INDEX($A:$CN,ROW(),MATCH(INDIRECT(ADDRESS(3,COLUMN(),2)),$2:$2,0))*(MONTH(AU$2)=$I96)</f>
        <v>0</v>
      </c>
      <c r="AV96" s="225">
        <f ca="1">INDEX($A:$CN,ROW(),MATCH(INDIRECT(ADDRESS(3,COLUMN(),2)),$2:$2,0))*(MONTH(AV$2)=$I96)</f>
        <v>6</v>
      </c>
      <c r="AW96" s="225">
        <f ca="1">INDEX($A:$CN,ROW(),MATCH(INDIRECT(ADDRESS(3,COLUMN(),2)),$2:$2,0))*(MONTH(AW$2)=$I96)</f>
        <v>0</v>
      </c>
      <c r="AX96" s="225">
        <f ca="1">INDEX($A:$CN,ROW(),MATCH(INDIRECT(ADDRESS(3,COLUMN(),2)),$2:$2,0))*(MONTH(AX$2)=$I96)</f>
        <v>0</v>
      </c>
      <c r="AY96" s="225">
        <f ca="1">INDEX($A:$CN,ROW(),MATCH(INDIRECT(ADDRESS(3,COLUMN(),2)),$2:$2,0))*(MONTH(AY$2)=$I96)</f>
        <v>0</v>
      </c>
      <c r="AZ96" s="225">
        <f ca="1">INDEX($A:$CN,ROW(),MATCH(INDIRECT(ADDRESS(3,COLUMN(),2)),$2:$2,0))*(MONTH(AZ$2)=$I96)</f>
        <v>0</v>
      </c>
      <c r="BA96" s="225">
        <f ca="1">INDEX($A:$CN,ROW(),MATCH(INDIRECT(ADDRESS(3,COLUMN(),2)),$2:$2,0))*(MONTH(BA$2)=$I96)</f>
        <v>0</v>
      </c>
      <c r="BB96" s="225">
        <f ca="1">INDEX($A:$CN,ROW(),MATCH(INDIRECT(ADDRESS(3,COLUMN(),2)),$2:$2,0))*(MONTH(BB$2)=$I96)</f>
        <v>0</v>
      </c>
      <c r="BC96" s="225">
        <f ca="1">INDEX($A:$CN,ROW(),MATCH(INDIRECT(ADDRESS(3,COLUMN(),2)),$2:$2,0))*(MONTH(BC$2)=$I96)</f>
        <v>0</v>
      </c>
      <c r="BD96" s="225">
        <f ca="1">INDEX($A:$CN,ROW(),MATCH(INDIRECT(ADDRESS(3,COLUMN(),2)),$2:$2,0))*(MONTH(BD$2)=$I96)</f>
        <v>0</v>
      </c>
      <c r="BE96" s="225">
        <f ca="1">INDEX($A:$CN,ROW(),MATCH(INDIRECT(ADDRESS(3,COLUMN(),2)),$2:$2,0))*(MONTH(BE$2)=$I96)</f>
        <v>0</v>
      </c>
      <c r="BF96" s="225">
        <f ca="1">INDEX($A:$CN,ROW(),MATCH(INDIRECT(ADDRESS(3,COLUMN(),2)),$2:$2,0))*(MONTH(BF$2)=$I96)</f>
        <v>0</v>
      </c>
      <c r="BG96" s="225">
        <f ca="1">INDEX($A:$CN,ROW(),MATCH(INDIRECT(ADDRESS(3,COLUMN(),2)),$2:$2,0))*(MONTH(BG$2)=$I96)</f>
        <v>0</v>
      </c>
      <c r="BH96" s="225">
        <f ca="1">INDEX($A:$CN,ROW(),MATCH(INDIRECT(ADDRESS(3,COLUMN(),2)),$2:$2,0))*(MONTH(BH$2)=$I96)</f>
        <v>4</v>
      </c>
      <c r="BI96" s="225">
        <f ca="1">INDEX($A:$CN,ROW(),MATCH(INDIRECT(ADDRESS(3,COLUMN(),2)),$2:$2,0))*(MONTH(BI$2)=$I96)</f>
        <v>0</v>
      </c>
      <c r="BJ96" s="225">
        <f ca="1">INDEX($A:$CN,ROW(),MATCH(INDIRECT(ADDRESS(3,COLUMN(),2)),$2:$2,0))*(MONTH(BJ$2)=$I96)</f>
        <v>0</v>
      </c>
      <c r="BK96" s="225">
        <f ca="1">INDEX($A:$CN,ROW(),MATCH(INDIRECT(ADDRESS(3,COLUMN(),2)),$2:$2,0))*(MONTH(BK$2)=$I96)</f>
        <v>0</v>
      </c>
      <c r="BL96" s="225">
        <f ca="1">INDEX($A:$CN,ROW(),MATCH(INDIRECT(ADDRESS(3,COLUMN(),2)),$2:$2,0))*(MONTH(BL$2)=$I96)</f>
        <v>0</v>
      </c>
      <c r="BM96" s="225">
        <f ca="1">INDEX($A:$CN,ROW(),MATCH(INDIRECT(ADDRESS(3,COLUMN(),2)),$2:$2,0))*(MONTH(BM$2)=$I96)</f>
        <v>0</v>
      </c>
      <c r="BN96" s="225">
        <f ca="1">INDEX($A:$CN,ROW(),MATCH(INDIRECT(ADDRESS(3,COLUMN(),2)),$2:$2,0))*(MONTH(BN$2)=$I96)</f>
        <v>0</v>
      </c>
      <c r="BO96" s="225">
        <f ca="1">INDEX($A:$CN,ROW(),MATCH(INDIRECT(ADDRESS(3,COLUMN(),2)),$2:$2,0))*(MONTH(BO$2)=$I96)</f>
        <v>0</v>
      </c>
      <c r="BP96" s="225">
        <f ca="1">INDEX($A:$CN,ROW(),MATCH(INDIRECT(ADDRESS(3,COLUMN(),2)),$2:$2,0))*(MONTH(BP$2)=$I96)</f>
        <v>0</v>
      </c>
      <c r="BQ96" s="225">
        <f ca="1">INDEX($A:$CN,ROW(),MATCH(INDIRECT(ADDRESS(3,COLUMN(),2)),$2:$2,0))*(MONTH(BQ$2)=$I96)</f>
        <v>0</v>
      </c>
      <c r="BR96" s="225">
        <f ca="1">INDEX($A:$CN,ROW(),MATCH(INDIRECT(ADDRESS(3,COLUMN(),2)),$2:$2,0))*(MONTH(BR$2)=$I96)</f>
        <v>0</v>
      </c>
      <c r="BS96" s="225">
        <f ca="1">INDEX($A:$CN,ROW(),MATCH(INDIRECT(ADDRESS(3,COLUMN(),2)),$2:$2,0))*(MONTH(BS$2)=$I96)</f>
        <v>0</v>
      </c>
      <c r="BT96" s="225">
        <f ca="1">INDEX($A:$CN,ROW(),MATCH(INDIRECT(ADDRESS(3,COLUMN(),2)),$2:$2,0))*(MONTH(BT$2)=$I96)</f>
        <v>4</v>
      </c>
      <c r="BU96" s="225">
        <f ca="1">INDEX($A:$CN,ROW(),MATCH(INDIRECT(ADDRESS(3,COLUMN(),2)),$2:$2,0))*(MONTH(BU$2)=$I96)</f>
        <v>0</v>
      </c>
      <c r="BV96" s="225">
        <f ca="1">INDEX($A:$CN,ROW(),MATCH(INDIRECT(ADDRESS(3,COLUMN(),2)),$2:$2,0))*(MONTH(BV$2)=$I96)</f>
        <v>0</v>
      </c>
      <c r="BW96" s="225">
        <f ca="1">INDEX($A:$CN,ROW(),MATCH(INDIRECT(ADDRESS(3,COLUMN(),2)),$2:$2,0))*(MONTH(BW$2)=$I96)</f>
        <v>0</v>
      </c>
      <c r="BX96" s="225">
        <f ca="1">INDEX($A:$CN,ROW(),MATCH(INDIRECT(ADDRESS(3,COLUMN(),2)),$2:$2,0))*(MONTH(BX$2)=$I96)</f>
        <v>0</v>
      </c>
      <c r="BY96" s="225">
        <f ca="1">INDEX($A:$CN,ROW(),MATCH(INDIRECT(ADDRESS(3,COLUMN(),2)),$2:$2,0))*(MONTH(BY$2)=$I96)</f>
        <v>0</v>
      </c>
      <c r="BZ96" s="225">
        <f ca="1">INDEX($A:$CN,ROW(),MATCH(INDIRECT(ADDRESS(3,COLUMN(),2)),$2:$2,0))*(MONTH(BZ$2)=$I96)</f>
        <v>0</v>
      </c>
      <c r="CA96" s="225">
        <f ca="1">INDEX($A:$CN,ROW(),MATCH(INDIRECT(ADDRESS(3,COLUMN(),2)),$2:$2,0))*(MONTH(CA$2)=$I96)</f>
        <v>0</v>
      </c>
      <c r="CB96" s="225">
        <f ca="1">INDEX($A:$CN,ROW(),MATCH(INDIRECT(ADDRESS(3,COLUMN(),2)),$2:$2,0))*(MONTH(CB$2)=$I96)</f>
        <v>0</v>
      </c>
      <c r="CC96"/>
      <c r="CD96"/>
      <c r="CE96"/>
      <c r="CF96"/>
      <c r="CG96"/>
      <c r="CH96"/>
      <c r="CI96"/>
      <c r="CJ96"/>
      <c r="CK96"/>
      <c r="CL96"/>
      <c r="CM96"/>
      <c r="CN96"/>
    </row>
    <row r="97" spans="1:92" x14ac:dyDescent="0.25">
      <c r="A97" t="s">
        <v>175</v>
      </c>
      <c r="B97" s="223" t="s">
        <v>180</v>
      </c>
      <c r="D97" t="s">
        <v>171</v>
      </c>
      <c r="H97" s="104"/>
      <c r="I97" s="100">
        <f t="shared" si="18"/>
        <v>5</v>
      </c>
      <c r="J97" s="84"/>
      <c r="K97" s="15"/>
      <c r="L97" s="15">
        <v>1</v>
      </c>
      <c r="M97" s="15">
        <v>3</v>
      </c>
      <c r="N97" s="15">
        <v>4</v>
      </c>
      <c r="O97" s="15">
        <v>4</v>
      </c>
      <c r="P97" s="15">
        <v>4</v>
      </c>
      <c r="Q97" s="15"/>
      <c r="R97" s="15"/>
      <c r="S97" s="225"/>
      <c r="T97" s="225"/>
      <c r="U97" s="225">
        <f ca="1">INDEX($A:$CN,ROW(),MATCH(INDIRECT(ADDRESS(3,COLUMN(),2)),$2:$2,0))*(MONTH(U$2)=$I97)</f>
        <v>0</v>
      </c>
      <c r="V97" s="225">
        <f ca="1">INDEX($A:$CN,ROW(),MATCH(INDIRECT(ADDRESS(3,COLUMN(),2)),$2:$2,0))*(MONTH(V$2)=$I97)</f>
        <v>0</v>
      </c>
      <c r="W97" s="225">
        <f ca="1">INDEX($A:$CN,ROW(),MATCH(INDIRECT(ADDRESS(3,COLUMN(),2)),$2:$2,0))*(MONTH(W$2)=$I97)</f>
        <v>0</v>
      </c>
      <c r="X97" s="225">
        <f ca="1">INDEX($A:$CN,ROW(),MATCH(INDIRECT(ADDRESS(3,COLUMN(),2)),$2:$2,0))*(MONTH(X$2)=$I97)</f>
        <v>0</v>
      </c>
      <c r="Y97" s="225">
        <f ca="1">INDEX($A:$CN,ROW(),MATCH(INDIRECT(ADDRESS(3,COLUMN(),2)),$2:$2,0))*(MONTH(Y$2)=$I97)</f>
        <v>0</v>
      </c>
      <c r="Z97" s="225">
        <f ca="1">INDEX($A:$CN,ROW(),MATCH(INDIRECT(ADDRESS(3,COLUMN(),2)),$2:$2,0))*(MONTH(Z$2)=$I97)</f>
        <v>0</v>
      </c>
      <c r="AA97" s="225">
        <f ca="1">INDEX($A:$CN,ROW(),MATCH(INDIRECT(ADDRESS(3,COLUMN(),2)),$2:$2,0))*(MONTH(AA$2)=$I97)</f>
        <v>0</v>
      </c>
      <c r="AB97" s="225">
        <f ca="1">INDEX($A:$CN,ROW(),MATCH(INDIRECT(ADDRESS(3,COLUMN(),2)),$2:$2,0))*(MONTH(AB$2)=$I97)</f>
        <v>0</v>
      </c>
      <c r="AC97" s="225">
        <f ca="1">INDEX($A:$CN,ROW(),MATCH(INDIRECT(ADDRESS(3,COLUMN(),2)),$2:$2,0))*(MONTH(AC$2)=$I97)</f>
        <v>0</v>
      </c>
      <c r="AD97" s="225">
        <f ca="1">INDEX($A:$CN,ROW(),MATCH(INDIRECT(ADDRESS(3,COLUMN(),2)),$2:$2,0))*(MONTH(AD$2)=$I97)</f>
        <v>0</v>
      </c>
      <c r="AE97" s="225">
        <f ca="1">INDEX($A:$CN,ROW(),MATCH(INDIRECT(ADDRESS(3,COLUMN(),2)),$2:$2,0))*(MONTH(AE$2)=$I97)</f>
        <v>0</v>
      </c>
      <c r="AF97" s="225">
        <f ca="1">INDEX($A:$CN,ROW(),MATCH(INDIRECT(ADDRESS(3,COLUMN(),2)),$2:$2,0))*(MONTH(AF$2)=$I97)</f>
        <v>0</v>
      </c>
      <c r="AG97" s="225">
        <f ca="1">INDEX($A:$CN,ROW(),MATCH(INDIRECT(ADDRESS(3,COLUMN(),2)),$2:$2,0))*(MONTH(AG$2)=$I97)</f>
        <v>0</v>
      </c>
      <c r="AH97" s="225">
        <f ca="1">INDEX($A:$CN,ROW(),MATCH(INDIRECT(ADDRESS(3,COLUMN(),2)),$2:$2,0))*(MONTH(AH$2)=$I97)</f>
        <v>0</v>
      </c>
      <c r="AI97" s="225">
        <f ca="1">INDEX($A:$CN,ROW(),MATCH(INDIRECT(ADDRESS(3,COLUMN(),2)),$2:$2,0))*(MONTH(AI$2)=$I97)</f>
        <v>0</v>
      </c>
      <c r="AJ97" s="225">
        <f ca="1">INDEX($A:$CN,ROW(),MATCH(INDIRECT(ADDRESS(3,COLUMN(),2)),$2:$2,0))*(MONTH(AJ$2)=$I97)</f>
        <v>0</v>
      </c>
      <c r="AK97" s="225">
        <f ca="1">INDEX($A:$CN,ROW(),MATCH(INDIRECT(ADDRESS(3,COLUMN(),2)),$2:$2,0))*(MONTH(AK$2)=$I97)</f>
        <v>1</v>
      </c>
      <c r="AL97" s="225">
        <f ca="1">INDEX($A:$CN,ROW(),MATCH(INDIRECT(ADDRESS(3,COLUMN(),2)),$2:$2,0))*(MONTH(AL$2)=$I97)</f>
        <v>0</v>
      </c>
      <c r="AM97" s="225">
        <f ca="1">INDEX($A:$CN,ROW(),MATCH(INDIRECT(ADDRESS(3,COLUMN(),2)),$2:$2,0))*(MONTH(AM$2)=$I97)</f>
        <v>0</v>
      </c>
      <c r="AN97" s="225">
        <f ca="1">INDEX($A:$CN,ROW(),MATCH(INDIRECT(ADDRESS(3,COLUMN(),2)),$2:$2,0))*(MONTH(AN$2)=$I97)</f>
        <v>0</v>
      </c>
      <c r="AO97" s="225">
        <f ca="1">INDEX($A:$CN,ROW(),MATCH(INDIRECT(ADDRESS(3,COLUMN(),2)),$2:$2,0))*(MONTH(AO$2)=$I97)</f>
        <v>0</v>
      </c>
      <c r="AP97" s="225">
        <f ca="1">INDEX($A:$CN,ROW(),MATCH(INDIRECT(ADDRESS(3,COLUMN(),2)),$2:$2,0))*(MONTH(AP$2)=$I97)</f>
        <v>0</v>
      </c>
      <c r="AQ97" s="225">
        <f ca="1">INDEX($A:$CN,ROW(),MATCH(INDIRECT(ADDRESS(3,COLUMN(),2)),$2:$2,0))*(MONTH(AQ$2)=$I97)</f>
        <v>0</v>
      </c>
      <c r="AR97" s="225">
        <f ca="1">INDEX($A:$CN,ROW(),MATCH(INDIRECT(ADDRESS(3,COLUMN(),2)),$2:$2,0))*(MONTH(AR$2)=$I97)</f>
        <v>0</v>
      </c>
      <c r="AS97" s="225">
        <f ca="1">INDEX($A:$CN,ROW(),MATCH(INDIRECT(ADDRESS(3,COLUMN(),2)),$2:$2,0))*(MONTH(AS$2)=$I97)</f>
        <v>0</v>
      </c>
      <c r="AT97" s="225">
        <f ca="1">INDEX($A:$CN,ROW(),MATCH(INDIRECT(ADDRESS(3,COLUMN(),2)),$2:$2,0))*(MONTH(AT$2)=$I97)</f>
        <v>0</v>
      </c>
      <c r="AU97" s="225">
        <f ca="1">INDEX($A:$CN,ROW(),MATCH(INDIRECT(ADDRESS(3,COLUMN(),2)),$2:$2,0))*(MONTH(AU$2)=$I97)</f>
        <v>0</v>
      </c>
      <c r="AV97" s="225">
        <f ca="1">INDEX($A:$CN,ROW(),MATCH(INDIRECT(ADDRESS(3,COLUMN(),2)),$2:$2,0))*(MONTH(AV$2)=$I97)</f>
        <v>0</v>
      </c>
      <c r="AW97" s="225">
        <f ca="1">INDEX($A:$CN,ROW(),MATCH(INDIRECT(ADDRESS(3,COLUMN(),2)),$2:$2,0))*(MONTH(AW$2)=$I97)</f>
        <v>3</v>
      </c>
      <c r="AX97" s="225">
        <f ca="1">INDEX($A:$CN,ROW(),MATCH(INDIRECT(ADDRESS(3,COLUMN(),2)),$2:$2,0))*(MONTH(AX$2)=$I97)</f>
        <v>0</v>
      </c>
      <c r="AY97" s="225">
        <f ca="1">INDEX($A:$CN,ROW(),MATCH(INDIRECT(ADDRESS(3,COLUMN(),2)),$2:$2,0))*(MONTH(AY$2)=$I97)</f>
        <v>0</v>
      </c>
      <c r="AZ97" s="225">
        <f ca="1">INDEX($A:$CN,ROW(),MATCH(INDIRECT(ADDRESS(3,COLUMN(),2)),$2:$2,0))*(MONTH(AZ$2)=$I97)</f>
        <v>0</v>
      </c>
      <c r="BA97" s="225">
        <f ca="1">INDEX($A:$CN,ROW(),MATCH(INDIRECT(ADDRESS(3,COLUMN(),2)),$2:$2,0))*(MONTH(BA$2)=$I97)</f>
        <v>0</v>
      </c>
      <c r="BB97" s="225">
        <f ca="1">INDEX($A:$CN,ROW(),MATCH(INDIRECT(ADDRESS(3,COLUMN(),2)),$2:$2,0))*(MONTH(BB$2)=$I97)</f>
        <v>0</v>
      </c>
      <c r="BC97" s="225">
        <f ca="1">INDEX($A:$CN,ROW(),MATCH(INDIRECT(ADDRESS(3,COLUMN(),2)),$2:$2,0))*(MONTH(BC$2)=$I97)</f>
        <v>0</v>
      </c>
      <c r="BD97" s="225">
        <f ca="1">INDEX($A:$CN,ROW(),MATCH(INDIRECT(ADDRESS(3,COLUMN(),2)),$2:$2,0))*(MONTH(BD$2)=$I97)</f>
        <v>0</v>
      </c>
      <c r="BE97" s="225">
        <f ca="1">INDEX($A:$CN,ROW(),MATCH(INDIRECT(ADDRESS(3,COLUMN(),2)),$2:$2,0))*(MONTH(BE$2)=$I97)</f>
        <v>0</v>
      </c>
      <c r="BF97" s="225">
        <f ca="1">INDEX($A:$CN,ROW(),MATCH(INDIRECT(ADDRESS(3,COLUMN(),2)),$2:$2,0))*(MONTH(BF$2)=$I97)</f>
        <v>0</v>
      </c>
      <c r="BG97" s="225">
        <f ca="1">INDEX($A:$CN,ROW(),MATCH(INDIRECT(ADDRESS(3,COLUMN(),2)),$2:$2,0))*(MONTH(BG$2)=$I97)</f>
        <v>0</v>
      </c>
      <c r="BH97" s="225">
        <f ca="1">INDEX($A:$CN,ROW(),MATCH(INDIRECT(ADDRESS(3,COLUMN(),2)),$2:$2,0))*(MONTH(BH$2)=$I97)</f>
        <v>0</v>
      </c>
      <c r="BI97" s="225">
        <f ca="1">INDEX($A:$CN,ROW(),MATCH(INDIRECT(ADDRESS(3,COLUMN(),2)),$2:$2,0))*(MONTH(BI$2)=$I97)</f>
        <v>4</v>
      </c>
      <c r="BJ97" s="225">
        <f ca="1">INDEX($A:$CN,ROW(),MATCH(INDIRECT(ADDRESS(3,COLUMN(),2)),$2:$2,0))*(MONTH(BJ$2)=$I97)</f>
        <v>0</v>
      </c>
      <c r="BK97" s="225">
        <f ca="1">INDEX($A:$CN,ROW(),MATCH(INDIRECT(ADDRESS(3,COLUMN(),2)),$2:$2,0))*(MONTH(BK$2)=$I97)</f>
        <v>0</v>
      </c>
      <c r="BL97" s="225">
        <f ca="1">INDEX($A:$CN,ROW(),MATCH(INDIRECT(ADDRESS(3,COLUMN(),2)),$2:$2,0))*(MONTH(BL$2)=$I97)</f>
        <v>0</v>
      </c>
      <c r="BM97" s="225">
        <f ca="1">INDEX($A:$CN,ROW(),MATCH(INDIRECT(ADDRESS(3,COLUMN(),2)),$2:$2,0))*(MONTH(BM$2)=$I97)</f>
        <v>0</v>
      </c>
      <c r="BN97" s="225">
        <f ca="1">INDEX($A:$CN,ROW(),MATCH(INDIRECT(ADDRESS(3,COLUMN(),2)),$2:$2,0))*(MONTH(BN$2)=$I97)</f>
        <v>0</v>
      </c>
      <c r="BO97" s="225">
        <f ca="1">INDEX($A:$CN,ROW(),MATCH(INDIRECT(ADDRESS(3,COLUMN(),2)),$2:$2,0))*(MONTH(BO$2)=$I97)</f>
        <v>0</v>
      </c>
      <c r="BP97" s="225">
        <f ca="1">INDEX($A:$CN,ROW(),MATCH(INDIRECT(ADDRESS(3,COLUMN(),2)),$2:$2,0))*(MONTH(BP$2)=$I97)</f>
        <v>0</v>
      </c>
      <c r="BQ97" s="225">
        <f ca="1">INDEX($A:$CN,ROW(),MATCH(INDIRECT(ADDRESS(3,COLUMN(),2)),$2:$2,0))*(MONTH(BQ$2)=$I97)</f>
        <v>0</v>
      </c>
      <c r="BR97" s="225">
        <f ca="1">INDEX($A:$CN,ROW(),MATCH(INDIRECT(ADDRESS(3,COLUMN(),2)),$2:$2,0))*(MONTH(BR$2)=$I97)</f>
        <v>0</v>
      </c>
      <c r="BS97" s="225">
        <f ca="1">INDEX($A:$CN,ROW(),MATCH(INDIRECT(ADDRESS(3,COLUMN(),2)),$2:$2,0))*(MONTH(BS$2)=$I97)</f>
        <v>0</v>
      </c>
      <c r="BT97" s="225">
        <f ca="1">INDEX($A:$CN,ROW(),MATCH(INDIRECT(ADDRESS(3,COLUMN(),2)),$2:$2,0))*(MONTH(BT$2)=$I97)</f>
        <v>0</v>
      </c>
      <c r="BU97" s="225">
        <f ca="1">INDEX($A:$CN,ROW(),MATCH(INDIRECT(ADDRESS(3,COLUMN(),2)),$2:$2,0))*(MONTH(BU$2)=$I97)</f>
        <v>4</v>
      </c>
      <c r="BV97" s="225">
        <f ca="1">INDEX($A:$CN,ROW(),MATCH(INDIRECT(ADDRESS(3,COLUMN(),2)),$2:$2,0))*(MONTH(BV$2)=$I97)</f>
        <v>0</v>
      </c>
      <c r="BW97" s="225">
        <f ca="1">INDEX($A:$CN,ROW(),MATCH(INDIRECT(ADDRESS(3,COLUMN(),2)),$2:$2,0))*(MONTH(BW$2)=$I97)</f>
        <v>0</v>
      </c>
      <c r="BX97" s="225">
        <f ca="1">INDEX($A:$CN,ROW(),MATCH(INDIRECT(ADDRESS(3,COLUMN(),2)),$2:$2,0))*(MONTH(BX$2)=$I97)</f>
        <v>0</v>
      </c>
      <c r="BY97" s="225">
        <f ca="1">INDEX($A:$CN,ROW(),MATCH(INDIRECT(ADDRESS(3,COLUMN(),2)),$2:$2,0))*(MONTH(BY$2)=$I97)</f>
        <v>0</v>
      </c>
      <c r="BZ97" s="225">
        <f ca="1">INDEX($A:$CN,ROW(),MATCH(INDIRECT(ADDRESS(3,COLUMN(),2)),$2:$2,0))*(MONTH(BZ$2)=$I97)</f>
        <v>0</v>
      </c>
      <c r="CA97" s="225">
        <f ca="1">INDEX($A:$CN,ROW(),MATCH(INDIRECT(ADDRESS(3,COLUMN(),2)),$2:$2,0))*(MONTH(CA$2)=$I97)</f>
        <v>0</v>
      </c>
      <c r="CB97" s="225">
        <f ca="1">INDEX($A:$CN,ROW(),MATCH(INDIRECT(ADDRESS(3,COLUMN(),2)),$2:$2,0))*(MONTH(CB$2)=$I97)</f>
        <v>0</v>
      </c>
      <c r="CC97"/>
      <c r="CD97"/>
      <c r="CE97"/>
      <c r="CF97"/>
      <c r="CG97"/>
      <c r="CH97"/>
      <c r="CI97"/>
      <c r="CJ97"/>
      <c r="CK97"/>
      <c r="CL97"/>
      <c r="CM97"/>
      <c r="CN97"/>
    </row>
    <row r="98" spans="1:92" x14ac:dyDescent="0.25">
      <c r="A98" t="s">
        <v>175</v>
      </c>
      <c r="B98" s="223" t="s">
        <v>181</v>
      </c>
      <c r="D98" t="s">
        <v>171</v>
      </c>
      <c r="H98" s="104"/>
      <c r="I98" s="100">
        <f t="shared" si="18"/>
        <v>6</v>
      </c>
      <c r="J98" s="84"/>
      <c r="K98" s="15"/>
      <c r="L98" s="15">
        <v>2</v>
      </c>
      <c r="M98" s="15">
        <v>3</v>
      </c>
      <c r="N98" s="15">
        <v>4</v>
      </c>
      <c r="O98" s="15">
        <v>4</v>
      </c>
      <c r="P98" s="15">
        <v>4</v>
      </c>
      <c r="Q98" s="15"/>
      <c r="R98" s="15"/>
      <c r="S98" s="225"/>
      <c r="T98" s="225"/>
      <c r="U98" s="225">
        <f ca="1">INDEX($A:$CN,ROW(),MATCH(INDIRECT(ADDRESS(3,COLUMN(),2)),$2:$2,0))*(MONTH(U$2)=$I98)</f>
        <v>0</v>
      </c>
      <c r="V98" s="225">
        <f ca="1">INDEX($A:$CN,ROW(),MATCH(INDIRECT(ADDRESS(3,COLUMN(),2)),$2:$2,0))*(MONTH(V$2)=$I98)</f>
        <v>0</v>
      </c>
      <c r="W98" s="225">
        <f ca="1">INDEX($A:$CN,ROW(),MATCH(INDIRECT(ADDRESS(3,COLUMN(),2)),$2:$2,0))*(MONTH(W$2)=$I98)</f>
        <v>0</v>
      </c>
      <c r="X98" s="225">
        <f ca="1">INDEX($A:$CN,ROW(),MATCH(INDIRECT(ADDRESS(3,COLUMN(),2)),$2:$2,0))*(MONTH(X$2)=$I98)</f>
        <v>0</v>
      </c>
      <c r="Y98" s="225">
        <f ca="1">INDEX($A:$CN,ROW(),MATCH(INDIRECT(ADDRESS(3,COLUMN(),2)),$2:$2,0))*(MONTH(Y$2)=$I98)</f>
        <v>0</v>
      </c>
      <c r="Z98" s="225">
        <f ca="1">INDEX($A:$CN,ROW(),MATCH(INDIRECT(ADDRESS(3,COLUMN(),2)),$2:$2,0))*(MONTH(Z$2)=$I98)</f>
        <v>0</v>
      </c>
      <c r="AA98" s="225">
        <f ca="1">INDEX($A:$CN,ROW(),MATCH(INDIRECT(ADDRESS(3,COLUMN(),2)),$2:$2,0))*(MONTH(AA$2)=$I98)</f>
        <v>0</v>
      </c>
      <c r="AB98" s="225">
        <f ca="1">INDEX($A:$CN,ROW(),MATCH(INDIRECT(ADDRESS(3,COLUMN(),2)),$2:$2,0))*(MONTH(AB$2)=$I98)</f>
        <v>0</v>
      </c>
      <c r="AC98" s="225">
        <f ca="1">INDEX($A:$CN,ROW(),MATCH(INDIRECT(ADDRESS(3,COLUMN(),2)),$2:$2,0))*(MONTH(AC$2)=$I98)</f>
        <v>0</v>
      </c>
      <c r="AD98" s="225">
        <f ca="1">INDEX($A:$CN,ROW(),MATCH(INDIRECT(ADDRESS(3,COLUMN(),2)),$2:$2,0))*(MONTH(AD$2)=$I98)</f>
        <v>0</v>
      </c>
      <c r="AE98" s="225">
        <f ca="1">INDEX($A:$CN,ROW(),MATCH(INDIRECT(ADDRESS(3,COLUMN(),2)),$2:$2,0))*(MONTH(AE$2)=$I98)</f>
        <v>0</v>
      </c>
      <c r="AF98" s="225">
        <f ca="1">INDEX($A:$CN,ROW(),MATCH(INDIRECT(ADDRESS(3,COLUMN(),2)),$2:$2,0))*(MONTH(AF$2)=$I98)</f>
        <v>0</v>
      </c>
      <c r="AG98" s="225">
        <f ca="1">INDEX($A:$CN,ROW(),MATCH(INDIRECT(ADDRESS(3,COLUMN(),2)),$2:$2,0))*(MONTH(AG$2)=$I98)</f>
        <v>0</v>
      </c>
      <c r="AH98" s="225">
        <f ca="1">INDEX($A:$CN,ROW(),MATCH(INDIRECT(ADDRESS(3,COLUMN(),2)),$2:$2,0))*(MONTH(AH$2)=$I98)</f>
        <v>0</v>
      </c>
      <c r="AI98" s="225">
        <f ca="1">INDEX($A:$CN,ROW(),MATCH(INDIRECT(ADDRESS(3,COLUMN(),2)),$2:$2,0))*(MONTH(AI$2)=$I98)</f>
        <v>0</v>
      </c>
      <c r="AJ98" s="225">
        <f ca="1">INDEX($A:$CN,ROW(),MATCH(INDIRECT(ADDRESS(3,COLUMN(),2)),$2:$2,0))*(MONTH(AJ$2)=$I98)</f>
        <v>0</v>
      </c>
      <c r="AK98" s="225">
        <f ca="1">INDEX($A:$CN,ROW(),MATCH(INDIRECT(ADDRESS(3,COLUMN(),2)),$2:$2,0))*(MONTH(AK$2)=$I98)</f>
        <v>0</v>
      </c>
      <c r="AL98" s="225">
        <f ca="1">INDEX($A:$CN,ROW(),MATCH(INDIRECT(ADDRESS(3,COLUMN(),2)),$2:$2,0))*(MONTH(AL$2)=$I98)</f>
        <v>2</v>
      </c>
      <c r="AM98" s="225">
        <f ca="1">INDEX($A:$CN,ROW(),MATCH(INDIRECT(ADDRESS(3,COLUMN(),2)),$2:$2,0))*(MONTH(AM$2)=$I98)</f>
        <v>0</v>
      </c>
      <c r="AN98" s="225">
        <f ca="1">INDEX($A:$CN,ROW(),MATCH(INDIRECT(ADDRESS(3,COLUMN(),2)),$2:$2,0))*(MONTH(AN$2)=$I98)</f>
        <v>0</v>
      </c>
      <c r="AO98" s="225">
        <f ca="1">INDEX($A:$CN,ROW(),MATCH(INDIRECT(ADDRESS(3,COLUMN(),2)),$2:$2,0))*(MONTH(AO$2)=$I98)</f>
        <v>0</v>
      </c>
      <c r="AP98" s="225">
        <f ca="1">INDEX($A:$CN,ROW(),MATCH(INDIRECT(ADDRESS(3,COLUMN(),2)),$2:$2,0))*(MONTH(AP$2)=$I98)</f>
        <v>0</v>
      </c>
      <c r="AQ98" s="225">
        <f ca="1">INDEX($A:$CN,ROW(),MATCH(INDIRECT(ADDRESS(3,COLUMN(),2)),$2:$2,0))*(MONTH(AQ$2)=$I98)</f>
        <v>0</v>
      </c>
      <c r="AR98" s="225">
        <f ca="1">INDEX($A:$CN,ROW(),MATCH(INDIRECT(ADDRESS(3,COLUMN(),2)),$2:$2,0))*(MONTH(AR$2)=$I98)</f>
        <v>0</v>
      </c>
      <c r="AS98" s="225">
        <f ca="1">INDEX($A:$CN,ROW(),MATCH(INDIRECT(ADDRESS(3,COLUMN(),2)),$2:$2,0))*(MONTH(AS$2)=$I98)</f>
        <v>0</v>
      </c>
      <c r="AT98" s="225">
        <f ca="1">INDEX($A:$CN,ROW(),MATCH(INDIRECT(ADDRESS(3,COLUMN(),2)),$2:$2,0))*(MONTH(AT$2)=$I98)</f>
        <v>0</v>
      </c>
      <c r="AU98" s="225">
        <f ca="1">INDEX($A:$CN,ROW(),MATCH(INDIRECT(ADDRESS(3,COLUMN(),2)),$2:$2,0))*(MONTH(AU$2)=$I98)</f>
        <v>0</v>
      </c>
      <c r="AV98" s="225">
        <f ca="1">INDEX($A:$CN,ROW(),MATCH(INDIRECT(ADDRESS(3,COLUMN(),2)),$2:$2,0))*(MONTH(AV$2)=$I98)</f>
        <v>0</v>
      </c>
      <c r="AW98" s="225">
        <f ca="1">INDEX($A:$CN,ROW(),MATCH(INDIRECT(ADDRESS(3,COLUMN(),2)),$2:$2,0))*(MONTH(AW$2)=$I98)</f>
        <v>0</v>
      </c>
      <c r="AX98" s="225">
        <f ca="1">INDEX($A:$CN,ROW(),MATCH(INDIRECT(ADDRESS(3,COLUMN(),2)),$2:$2,0))*(MONTH(AX$2)=$I98)</f>
        <v>3</v>
      </c>
      <c r="AY98" s="225">
        <f ca="1">INDEX($A:$CN,ROW(),MATCH(INDIRECT(ADDRESS(3,COLUMN(),2)),$2:$2,0))*(MONTH(AY$2)=$I98)</f>
        <v>0</v>
      </c>
      <c r="AZ98" s="225">
        <f ca="1">INDEX($A:$CN,ROW(),MATCH(INDIRECT(ADDRESS(3,COLUMN(),2)),$2:$2,0))*(MONTH(AZ$2)=$I98)</f>
        <v>0</v>
      </c>
      <c r="BA98" s="225">
        <f ca="1">INDEX($A:$CN,ROW(),MATCH(INDIRECT(ADDRESS(3,COLUMN(),2)),$2:$2,0))*(MONTH(BA$2)=$I98)</f>
        <v>0</v>
      </c>
      <c r="BB98" s="225">
        <f ca="1">INDEX($A:$CN,ROW(),MATCH(INDIRECT(ADDRESS(3,COLUMN(),2)),$2:$2,0))*(MONTH(BB$2)=$I98)</f>
        <v>0</v>
      </c>
      <c r="BC98" s="225">
        <f ca="1">INDEX($A:$CN,ROW(),MATCH(INDIRECT(ADDRESS(3,COLUMN(),2)),$2:$2,0))*(MONTH(BC$2)=$I98)</f>
        <v>0</v>
      </c>
      <c r="BD98" s="225">
        <f ca="1">INDEX($A:$CN,ROW(),MATCH(INDIRECT(ADDRESS(3,COLUMN(),2)),$2:$2,0))*(MONTH(BD$2)=$I98)</f>
        <v>0</v>
      </c>
      <c r="BE98" s="225">
        <f ca="1">INDEX($A:$CN,ROW(),MATCH(INDIRECT(ADDRESS(3,COLUMN(),2)),$2:$2,0))*(MONTH(BE$2)=$I98)</f>
        <v>0</v>
      </c>
      <c r="BF98" s="225">
        <f ca="1">INDEX($A:$CN,ROW(),MATCH(INDIRECT(ADDRESS(3,COLUMN(),2)),$2:$2,0))*(MONTH(BF$2)=$I98)</f>
        <v>0</v>
      </c>
      <c r="BG98" s="225">
        <f ca="1">INDEX($A:$CN,ROW(),MATCH(INDIRECT(ADDRESS(3,COLUMN(),2)),$2:$2,0))*(MONTH(BG$2)=$I98)</f>
        <v>0</v>
      </c>
      <c r="BH98" s="225">
        <f ca="1">INDEX($A:$CN,ROW(),MATCH(INDIRECT(ADDRESS(3,COLUMN(),2)),$2:$2,0))*(MONTH(BH$2)=$I98)</f>
        <v>0</v>
      </c>
      <c r="BI98" s="225">
        <f ca="1">INDEX($A:$CN,ROW(),MATCH(INDIRECT(ADDRESS(3,COLUMN(),2)),$2:$2,0))*(MONTH(BI$2)=$I98)</f>
        <v>0</v>
      </c>
      <c r="BJ98" s="225">
        <f ca="1">INDEX($A:$CN,ROW(),MATCH(INDIRECT(ADDRESS(3,COLUMN(),2)),$2:$2,0))*(MONTH(BJ$2)=$I98)</f>
        <v>4</v>
      </c>
      <c r="BK98" s="225">
        <f ca="1">INDEX($A:$CN,ROW(),MATCH(INDIRECT(ADDRESS(3,COLUMN(),2)),$2:$2,0))*(MONTH(BK$2)=$I98)</f>
        <v>0</v>
      </c>
      <c r="BL98" s="225">
        <f ca="1">INDEX($A:$CN,ROW(),MATCH(INDIRECT(ADDRESS(3,COLUMN(),2)),$2:$2,0))*(MONTH(BL$2)=$I98)</f>
        <v>0</v>
      </c>
      <c r="BM98" s="225">
        <f ca="1">INDEX($A:$CN,ROW(),MATCH(INDIRECT(ADDRESS(3,COLUMN(),2)),$2:$2,0))*(MONTH(BM$2)=$I98)</f>
        <v>0</v>
      </c>
      <c r="BN98" s="225">
        <f ca="1">INDEX($A:$CN,ROW(),MATCH(INDIRECT(ADDRESS(3,COLUMN(),2)),$2:$2,0))*(MONTH(BN$2)=$I98)</f>
        <v>0</v>
      </c>
      <c r="BO98" s="225">
        <f ca="1">INDEX($A:$CN,ROW(),MATCH(INDIRECT(ADDRESS(3,COLUMN(),2)),$2:$2,0))*(MONTH(BO$2)=$I98)</f>
        <v>0</v>
      </c>
      <c r="BP98" s="225">
        <f ca="1">INDEX($A:$CN,ROW(),MATCH(INDIRECT(ADDRESS(3,COLUMN(),2)),$2:$2,0))*(MONTH(BP$2)=$I98)</f>
        <v>0</v>
      </c>
      <c r="BQ98" s="225">
        <f ca="1">INDEX($A:$CN,ROW(),MATCH(INDIRECT(ADDRESS(3,COLUMN(),2)),$2:$2,0))*(MONTH(BQ$2)=$I98)</f>
        <v>0</v>
      </c>
      <c r="BR98" s="225">
        <f ca="1">INDEX($A:$CN,ROW(),MATCH(INDIRECT(ADDRESS(3,COLUMN(),2)),$2:$2,0))*(MONTH(BR$2)=$I98)</f>
        <v>0</v>
      </c>
      <c r="BS98" s="225">
        <f ca="1">INDEX($A:$CN,ROW(),MATCH(INDIRECT(ADDRESS(3,COLUMN(),2)),$2:$2,0))*(MONTH(BS$2)=$I98)</f>
        <v>0</v>
      </c>
      <c r="BT98" s="225">
        <f ca="1">INDEX($A:$CN,ROW(),MATCH(INDIRECT(ADDRESS(3,COLUMN(),2)),$2:$2,0))*(MONTH(BT$2)=$I98)</f>
        <v>0</v>
      </c>
      <c r="BU98" s="225">
        <f ca="1">INDEX($A:$CN,ROW(),MATCH(INDIRECT(ADDRESS(3,COLUMN(),2)),$2:$2,0))*(MONTH(BU$2)=$I98)</f>
        <v>0</v>
      </c>
      <c r="BV98" s="225">
        <f ca="1">INDEX($A:$CN,ROW(),MATCH(INDIRECT(ADDRESS(3,COLUMN(),2)),$2:$2,0))*(MONTH(BV$2)=$I98)</f>
        <v>4</v>
      </c>
      <c r="BW98" s="225">
        <f ca="1">INDEX($A:$CN,ROW(),MATCH(INDIRECT(ADDRESS(3,COLUMN(),2)),$2:$2,0))*(MONTH(BW$2)=$I98)</f>
        <v>0</v>
      </c>
      <c r="BX98" s="225">
        <f ca="1">INDEX($A:$CN,ROW(),MATCH(INDIRECT(ADDRESS(3,COLUMN(),2)),$2:$2,0))*(MONTH(BX$2)=$I98)</f>
        <v>0</v>
      </c>
      <c r="BY98" s="225">
        <f ca="1">INDEX($A:$CN,ROW(),MATCH(INDIRECT(ADDRESS(3,COLUMN(),2)),$2:$2,0))*(MONTH(BY$2)=$I98)</f>
        <v>0</v>
      </c>
      <c r="BZ98" s="225">
        <f ca="1">INDEX($A:$CN,ROW(),MATCH(INDIRECT(ADDRESS(3,COLUMN(),2)),$2:$2,0))*(MONTH(BZ$2)=$I98)</f>
        <v>0</v>
      </c>
      <c r="CA98" s="225">
        <f ca="1">INDEX($A:$CN,ROW(),MATCH(INDIRECT(ADDRESS(3,COLUMN(),2)),$2:$2,0))*(MONTH(CA$2)=$I98)</f>
        <v>0</v>
      </c>
      <c r="CB98" s="225">
        <f ca="1">INDEX($A:$CN,ROW(),MATCH(INDIRECT(ADDRESS(3,COLUMN(),2)),$2:$2,0))*(MONTH(CB$2)=$I98)</f>
        <v>0</v>
      </c>
      <c r="CC98"/>
      <c r="CD98"/>
      <c r="CE98"/>
      <c r="CF98"/>
      <c r="CG98"/>
      <c r="CH98"/>
      <c r="CI98"/>
      <c r="CJ98"/>
      <c r="CK98"/>
      <c r="CL98"/>
      <c r="CM98"/>
      <c r="CN98"/>
    </row>
    <row r="99" spans="1:92" x14ac:dyDescent="0.25">
      <c r="A99" t="s">
        <v>175</v>
      </c>
      <c r="B99" s="223" t="s">
        <v>182</v>
      </c>
      <c r="D99" t="s">
        <v>171</v>
      </c>
      <c r="H99" s="104"/>
      <c r="I99" s="100">
        <f t="shared" si="18"/>
        <v>7</v>
      </c>
      <c r="J99" s="84"/>
      <c r="K99" s="15"/>
      <c r="L99" s="15">
        <v>1</v>
      </c>
      <c r="M99" s="15">
        <v>3</v>
      </c>
      <c r="N99" s="15">
        <v>0</v>
      </c>
      <c r="O99" s="15">
        <v>0</v>
      </c>
      <c r="P99" s="15">
        <v>0</v>
      </c>
      <c r="Q99" s="15"/>
      <c r="R99" s="15"/>
      <c r="S99" s="225"/>
      <c r="T99" s="225"/>
      <c r="U99" s="225">
        <f ca="1">INDEX($A:$CN,ROW(),MATCH(INDIRECT(ADDRESS(3,COLUMN(),2)),$2:$2,0))*(MONTH(U$2)=$I99)</f>
        <v>0</v>
      </c>
      <c r="V99" s="225">
        <f ca="1">INDEX($A:$CN,ROW(),MATCH(INDIRECT(ADDRESS(3,COLUMN(),2)),$2:$2,0))*(MONTH(V$2)=$I99)</f>
        <v>0</v>
      </c>
      <c r="W99" s="225">
        <f ca="1">INDEX($A:$CN,ROW(),MATCH(INDIRECT(ADDRESS(3,COLUMN(),2)),$2:$2,0))*(MONTH(W$2)=$I99)</f>
        <v>0</v>
      </c>
      <c r="X99" s="225">
        <f ca="1">INDEX($A:$CN,ROW(),MATCH(INDIRECT(ADDRESS(3,COLUMN(),2)),$2:$2,0))*(MONTH(X$2)=$I99)</f>
        <v>0</v>
      </c>
      <c r="Y99" s="225">
        <f ca="1">INDEX($A:$CN,ROW(),MATCH(INDIRECT(ADDRESS(3,COLUMN(),2)),$2:$2,0))*(MONTH(Y$2)=$I99)</f>
        <v>0</v>
      </c>
      <c r="Z99" s="225">
        <f ca="1">INDEX($A:$CN,ROW(),MATCH(INDIRECT(ADDRESS(3,COLUMN(),2)),$2:$2,0))*(MONTH(Z$2)=$I99)</f>
        <v>0</v>
      </c>
      <c r="AA99" s="225">
        <f ca="1">INDEX($A:$CN,ROW(),MATCH(INDIRECT(ADDRESS(3,COLUMN(),2)),$2:$2,0))*(MONTH(AA$2)=$I99)</f>
        <v>0</v>
      </c>
      <c r="AB99" s="225">
        <f ca="1">INDEX($A:$CN,ROW(),MATCH(INDIRECT(ADDRESS(3,COLUMN(),2)),$2:$2,0))*(MONTH(AB$2)=$I99)</f>
        <v>0</v>
      </c>
      <c r="AC99" s="225">
        <f ca="1">INDEX($A:$CN,ROW(),MATCH(INDIRECT(ADDRESS(3,COLUMN(),2)),$2:$2,0))*(MONTH(AC$2)=$I99)</f>
        <v>0</v>
      </c>
      <c r="AD99" s="225">
        <f ca="1">INDEX($A:$CN,ROW(),MATCH(INDIRECT(ADDRESS(3,COLUMN(),2)),$2:$2,0))*(MONTH(AD$2)=$I99)</f>
        <v>0</v>
      </c>
      <c r="AE99" s="225">
        <f ca="1">INDEX($A:$CN,ROW(),MATCH(INDIRECT(ADDRESS(3,COLUMN(),2)),$2:$2,0))*(MONTH(AE$2)=$I99)</f>
        <v>0</v>
      </c>
      <c r="AF99" s="225">
        <f ca="1">INDEX($A:$CN,ROW(),MATCH(INDIRECT(ADDRESS(3,COLUMN(),2)),$2:$2,0))*(MONTH(AF$2)=$I99)</f>
        <v>0</v>
      </c>
      <c r="AG99" s="225">
        <f ca="1">INDEX($A:$CN,ROW(),MATCH(INDIRECT(ADDRESS(3,COLUMN(),2)),$2:$2,0))*(MONTH(AG$2)=$I99)</f>
        <v>0</v>
      </c>
      <c r="AH99" s="225">
        <f ca="1">INDEX($A:$CN,ROW(),MATCH(INDIRECT(ADDRESS(3,COLUMN(),2)),$2:$2,0))*(MONTH(AH$2)=$I99)</f>
        <v>0</v>
      </c>
      <c r="AI99" s="225">
        <f ca="1">INDEX($A:$CN,ROW(),MATCH(INDIRECT(ADDRESS(3,COLUMN(),2)),$2:$2,0))*(MONTH(AI$2)=$I99)</f>
        <v>0</v>
      </c>
      <c r="AJ99" s="225">
        <f ca="1">INDEX($A:$CN,ROW(),MATCH(INDIRECT(ADDRESS(3,COLUMN(),2)),$2:$2,0))*(MONTH(AJ$2)=$I99)</f>
        <v>0</v>
      </c>
      <c r="AK99" s="225">
        <f ca="1">INDEX($A:$CN,ROW(),MATCH(INDIRECT(ADDRESS(3,COLUMN(),2)),$2:$2,0))*(MONTH(AK$2)=$I99)</f>
        <v>0</v>
      </c>
      <c r="AL99" s="225">
        <f ca="1">INDEX($A:$CN,ROW(),MATCH(INDIRECT(ADDRESS(3,COLUMN(),2)),$2:$2,0))*(MONTH(AL$2)=$I99)</f>
        <v>0</v>
      </c>
      <c r="AM99" s="225">
        <f ca="1">INDEX($A:$CN,ROW(),MATCH(INDIRECT(ADDRESS(3,COLUMN(),2)),$2:$2,0))*(MONTH(AM$2)=$I99)</f>
        <v>1</v>
      </c>
      <c r="AN99" s="225">
        <f ca="1">INDEX($A:$CN,ROW(),MATCH(INDIRECT(ADDRESS(3,COLUMN(),2)),$2:$2,0))*(MONTH(AN$2)=$I99)</f>
        <v>0</v>
      </c>
      <c r="AO99" s="225">
        <f ca="1">INDEX($A:$CN,ROW(),MATCH(INDIRECT(ADDRESS(3,COLUMN(),2)),$2:$2,0))*(MONTH(AO$2)=$I99)</f>
        <v>0</v>
      </c>
      <c r="AP99" s="225">
        <f ca="1">INDEX($A:$CN,ROW(),MATCH(INDIRECT(ADDRESS(3,COLUMN(),2)),$2:$2,0))*(MONTH(AP$2)=$I99)</f>
        <v>0</v>
      </c>
      <c r="AQ99" s="225">
        <f ca="1">INDEX($A:$CN,ROW(),MATCH(INDIRECT(ADDRESS(3,COLUMN(),2)),$2:$2,0))*(MONTH(AQ$2)=$I99)</f>
        <v>0</v>
      </c>
      <c r="AR99" s="225">
        <f ca="1">INDEX($A:$CN,ROW(),MATCH(INDIRECT(ADDRESS(3,COLUMN(),2)),$2:$2,0))*(MONTH(AR$2)=$I99)</f>
        <v>0</v>
      </c>
      <c r="AS99" s="225">
        <f ca="1">INDEX($A:$CN,ROW(),MATCH(INDIRECT(ADDRESS(3,COLUMN(),2)),$2:$2,0))*(MONTH(AS$2)=$I99)</f>
        <v>0</v>
      </c>
      <c r="AT99" s="225">
        <f ca="1">INDEX($A:$CN,ROW(),MATCH(INDIRECT(ADDRESS(3,COLUMN(),2)),$2:$2,0))*(MONTH(AT$2)=$I99)</f>
        <v>0</v>
      </c>
      <c r="AU99" s="225">
        <f ca="1">INDEX($A:$CN,ROW(),MATCH(INDIRECT(ADDRESS(3,COLUMN(),2)),$2:$2,0))*(MONTH(AU$2)=$I99)</f>
        <v>0</v>
      </c>
      <c r="AV99" s="225">
        <f ca="1">INDEX($A:$CN,ROW(),MATCH(INDIRECT(ADDRESS(3,COLUMN(),2)),$2:$2,0))*(MONTH(AV$2)=$I99)</f>
        <v>0</v>
      </c>
      <c r="AW99" s="225">
        <f ca="1">INDEX($A:$CN,ROW(),MATCH(INDIRECT(ADDRESS(3,COLUMN(),2)),$2:$2,0))*(MONTH(AW$2)=$I99)</f>
        <v>0</v>
      </c>
      <c r="AX99" s="225">
        <f ca="1">INDEX($A:$CN,ROW(),MATCH(INDIRECT(ADDRESS(3,COLUMN(),2)),$2:$2,0))*(MONTH(AX$2)=$I99)</f>
        <v>0</v>
      </c>
      <c r="AY99" s="225">
        <f ca="1">INDEX($A:$CN,ROW(),MATCH(INDIRECT(ADDRESS(3,COLUMN(),2)),$2:$2,0))*(MONTH(AY$2)=$I99)</f>
        <v>3</v>
      </c>
      <c r="AZ99" s="225">
        <f ca="1">INDEX($A:$CN,ROW(),MATCH(INDIRECT(ADDRESS(3,COLUMN(),2)),$2:$2,0))*(MONTH(AZ$2)=$I99)</f>
        <v>0</v>
      </c>
      <c r="BA99" s="225">
        <f ca="1">INDEX($A:$CN,ROW(),MATCH(INDIRECT(ADDRESS(3,COLUMN(),2)),$2:$2,0))*(MONTH(BA$2)=$I99)</f>
        <v>0</v>
      </c>
      <c r="BB99" s="225">
        <f ca="1">INDEX($A:$CN,ROW(),MATCH(INDIRECT(ADDRESS(3,COLUMN(),2)),$2:$2,0))*(MONTH(BB$2)=$I99)</f>
        <v>0</v>
      </c>
      <c r="BC99" s="225">
        <f ca="1">INDEX($A:$CN,ROW(),MATCH(INDIRECT(ADDRESS(3,COLUMN(),2)),$2:$2,0))*(MONTH(BC$2)=$I99)</f>
        <v>0</v>
      </c>
      <c r="BD99" s="225">
        <f ca="1">INDEX($A:$CN,ROW(),MATCH(INDIRECT(ADDRESS(3,COLUMN(),2)),$2:$2,0))*(MONTH(BD$2)=$I99)</f>
        <v>0</v>
      </c>
      <c r="BE99" s="225">
        <f ca="1">INDEX($A:$CN,ROW(),MATCH(INDIRECT(ADDRESS(3,COLUMN(),2)),$2:$2,0))*(MONTH(BE$2)=$I99)</f>
        <v>0</v>
      </c>
      <c r="BF99" s="225">
        <f ca="1">INDEX($A:$CN,ROW(),MATCH(INDIRECT(ADDRESS(3,COLUMN(),2)),$2:$2,0))*(MONTH(BF$2)=$I99)</f>
        <v>0</v>
      </c>
      <c r="BG99" s="225">
        <f ca="1">INDEX($A:$CN,ROW(),MATCH(INDIRECT(ADDRESS(3,COLUMN(),2)),$2:$2,0))*(MONTH(BG$2)=$I99)</f>
        <v>0</v>
      </c>
      <c r="BH99" s="225">
        <f ca="1">INDEX($A:$CN,ROW(),MATCH(INDIRECT(ADDRESS(3,COLUMN(),2)),$2:$2,0))*(MONTH(BH$2)=$I99)</f>
        <v>0</v>
      </c>
      <c r="BI99" s="225">
        <f ca="1">INDEX($A:$CN,ROW(),MATCH(INDIRECT(ADDRESS(3,COLUMN(),2)),$2:$2,0))*(MONTH(BI$2)=$I99)</f>
        <v>0</v>
      </c>
      <c r="BJ99" s="225">
        <f ca="1">INDEX($A:$CN,ROW(),MATCH(INDIRECT(ADDRESS(3,COLUMN(),2)),$2:$2,0))*(MONTH(BJ$2)=$I99)</f>
        <v>0</v>
      </c>
      <c r="BK99" s="225">
        <f ca="1">INDEX($A:$CN,ROW(),MATCH(INDIRECT(ADDRESS(3,COLUMN(),2)),$2:$2,0))*(MONTH(BK$2)=$I99)</f>
        <v>0</v>
      </c>
      <c r="BL99" s="225">
        <f ca="1">INDEX($A:$CN,ROW(),MATCH(INDIRECT(ADDRESS(3,COLUMN(),2)),$2:$2,0))*(MONTH(BL$2)=$I99)</f>
        <v>0</v>
      </c>
      <c r="BM99" s="225">
        <f ca="1">INDEX($A:$CN,ROW(),MATCH(INDIRECT(ADDRESS(3,COLUMN(),2)),$2:$2,0))*(MONTH(BM$2)=$I99)</f>
        <v>0</v>
      </c>
      <c r="BN99" s="225">
        <f ca="1">INDEX($A:$CN,ROW(),MATCH(INDIRECT(ADDRESS(3,COLUMN(),2)),$2:$2,0))*(MONTH(BN$2)=$I99)</f>
        <v>0</v>
      </c>
      <c r="BO99" s="225">
        <f ca="1">INDEX($A:$CN,ROW(),MATCH(INDIRECT(ADDRESS(3,COLUMN(),2)),$2:$2,0))*(MONTH(BO$2)=$I99)</f>
        <v>0</v>
      </c>
      <c r="BP99" s="225">
        <f ca="1">INDEX($A:$CN,ROW(),MATCH(INDIRECT(ADDRESS(3,COLUMN(),2)),$2:$2,0))*(MONTH(BP$2)=$I99)</f>
        <v>0</v>
      </c>
      <c r="BQ99" s="225">
        <f ca="1">INDEX($A:$CN,ROW(),MATCH(INDIRECT(ADDRESS(3,COLUMN(),2)),$2:$2,0))*(MONTH(BQ$2)=$I99)</f>
        <v>0</v>
      </c>
      <c r="BR99" s="225">
        <f ca="1">INDEX($A:$CN,ROW(),MATCH(INDIRECT(ADDRESS(3,COLUMN(),2)),$2:$2,0))*(MONTH(BR$2)=$I99)</f>
        <v>0</v>
      </c>
      <c r="BS99" s="225">
        <f ca="1">INDEX($A:$CN,ROW(),MATCH(INDIRECT(ADDRESS(3,COLUMN(),2)),$2:$2,0))*(MONTH(BS$2)=$I99)</f>
        <v>0</v>
      </c>
      <c r="BT99" s="225">
        <f ca="1">INDEX($A:$CN,ROW(),MATCH(INDIRECT(ADDRESS(3,COLUMN(),2)),$2:$2,0))*(MONTH(BT$2)=$I99)</f>
        <v>0</v>
      </c>
      <c r="BU99" s="225">
        <f ca="1">INDEX($A:$CN,ROW(),MATCH(INDIRECT(ADDRESS(3,COLUMN(),2)),$2:$2,0))*(MONTH(BU$2)=$I99)</f>
        <v>0</v>
      </c>
      <c r="BV99" s="225">
        <f ca="1">INDEX($A:$CN,ROW(),MATCH(INDIRECT(ADDRESS(3,COLUMN(),2)),$2:$2,0))*(MONTH(BV$2)=$I99)</f>
        <v>0</v>
      </c>
      <c r="BW99" s="225">
        <f ca="1">INDEX($A:$CN,ROW(),MATCH(INDIRECT(ADDRESS(3,COLUMN(),2)),$2:$2,0))*(MONTH(BW$2)=$I99)</f>
        <v>0</v>
      </c>
      <c r="BX99" s="225">
        <f ca="1">INDEX($A:$CN,ROW(),MATCH(INDIRECT(ADDRESS(3,COLUMN(),2)),$2:$2,0))*(MONTH(BX$2)=$I99)</f>
        <v>0</v>
      </c>
      <c r="BY99" s="225">
        <f ca="1">INDEX($A:$CN,ROW(),MATCH(INDIRECT(ADDRESS(3,COLUMN(),2)),$2:$2,0))*(MONTH(BY$2)=$I99)</f>
        <v>0</v>
      </c>
      <c r="BZ99" s="225">
        <f ca="1">INDEX($A:$CN,ROW(),MATCH(INDIRECT(ADDRESS(3,COLUMN(),2)),$2:$2,0))*(MONTH(BZ$2)=$I99)</f>
        <v>0</v>
      </c>
      <c r="CA99" s="225">
        <f ca="1">INDEX($A:$CN,ROW(),MATCH(INDIRECT(ADDRESS(3,COLUMN(),2)),$2:$2,0))*(MONTH(CA$2)=$I99)</f>
        <v>0</v>
      </c>
      <c r="CB99" s="225">
        <f ca="1">INDEX($A:$CN,ROW(),MATCH(INDIRECT(ADDRESS(3,COLUMN(),2)),$2:$2,0))*(MONTH(CB$2)=$I99)</f>
        <v>0</v>
      </c>
      <c r="CC99"/>
      <c r="CD99"/>
      <c r="CE99"/>
      <c r="CF99"/>
      <c r="CG99"/>
      <c r="CH99"/>
      <c r="CI99"/>
      <c r="CJ99"/>
      <c r="CK99"/>
      <c r="CL99"/>
      <c r="CM99"/>
      <c r="CN99"/>
    </row>
    <row r="100" spans="1:92" x14ac:dyDescent="0.25">
      <c r="A100" t="s">
        <v>175</v>
      </c>
      <c r="B100" s="223" t="s">
        <v>183</v>
      </c>
      <c r="D100" t="s">
        <v>171</v>
      </c>
      <c r="H100" s="104"/>
      <c r="I100" s="100">
        <f t="shared" si="18"/>
        <v>8</v>
      </c>
      <c r="J100" s="84"/>
      <c r="K100" s="15"/>
      <c r="L100" s="15">
        <v>1</v>
      </c>
      <c r="M100" s="15">
        <v>3</v>
      </c>
      <c r="N100" s="15">
        <v>0</v>
      </c>
      <c r="O100" s="15">
        <v>0</v>
      </c>
      <c r="P100" s="15">
        <v>0</v>
      </c>
      <c r="Q100" s="15"/>
      <c r="R100" s="15"/>
      <c r="S100" s="225"/>
      <c r="T100" s="225"/>
      <c r="U100" s="225">
        <f ca="1">INDEX($A:$CN,ROW(),MATCH(INDIRECT(ADDRESS(3,COLUMN(),2)),$2:$2,0))*(MONTH(U$2)=$I100)</f>
        <v>0</v>
      </c>
      <c r="V100" s="225">
        <f ca="1">INDEX($A:$CN,ROW(),MATCH(INDIRECT(ADDRESS(3,COLUMN(),2)),$2:$2,0))*(MONTH(V$2)=$I100)</f>
        <v>0</v>
      </c>
      <c r="W100" s="225">
        <f ca="1">INDEX($A:$CN,ROW(),MATCH(INDIRECT(ADDRESS(3,COLUMN(),2)),$2:$2,0))*(MONTH(W$2)=$I100)</f>
        <v>0</v>
      </c>
      <c r="X100" s="225">
        <f ca="1">INDEX($A:$CN,ROW(),MATCH(INDIRECT(ADDRESS(3,COLUMN(),2)),$2:$2,0))*(MONTH(X$2)=$I100)</f>
        <v>0</v>
      </c>
      <c r="Y100" s="225">
        <f ca="1">INDEX($A:$CN,ROW(),MATCH(INDIRECT(ADDRESS(3,COLUMN(),2)),$2:$2,0))*(MONTH(Y$2)=$I100)</f>
        <v>0</v>
      </c>
      <c r="Z100" s="225">
        <f ca="1">INDEX($A:$CN,ROW(),MATCH(INDIRECT(ADDRESS(3,COLUMN(),2)),$2:$2,0))*(MONTH(Z$2)=$I100)</f>
        <v>0</v>
      </c>
      <c r="AA100" s="225">
        <f ca="1">INDEX($A:$CN,ROW(),MATCH(INDIRECT(ADDRESS(3,COLUMN(),2)),$2:$2,0))*(MONTH(AA$2)=$I100)</f>
        <v>0</v>
      </c>
      <c r="AB100" s="225">
        <f ca="1">INDEX($A:$CN,ROW(),MATCH(INDIRECT(ADDRESS(3,COLUMN(),2)),$2:$2,0))*(MONTH(AB$2)=$I100)</f>
        <v>0</v>
      </c>
      <c r="AC100" s="225">
        <f ca="1">INDEX($A:$CN,ROW(),MATCH(INDIRECT(ADDRESS(3,COLUMN(),2)),$2:$2,0))*(MONTH(AC$2)=$I100)</f>
        <v>0</v>
      </c>
      <c r="AD100" s="225">
        <f ca="1">INDEX($A:$CN,ROW(),MATCH(INDIRECT(ADDRESS(3,COLUMN(),2)),$2:$2,0))*(MONTH(AD$2)=$I100)</f>
        <v>0</v>
      </c>
      <c r="AE100" s="225">
        <f ca="1">INDEX($A:$CN,ROW(),MATCH(INDIRECT(ADDRESS(3,COLUMN(),2)),$2:$2,0))*(MONTH(AE$2)=$I100)</f>
        <v>0</v>
      </c>
      <c r="AF100" s="225">
        <f ca="1">INDEX($A:$CN,ROW(),MATCH(INDIRECT(ADDRESS(3,COLUMN(),2)),$2:$2,0))*(MONTH(AF$2)=$I100)</f>
        <v>0</v>
      </c>
      <c r="AG100" s="225">
        <f ca="1">INDEX($A:$CN,ROW(),MATCH(INDIRECT(ADDRESS(3,COLUMN(),2)),$2:$2,0))*(MONTH(AG$2)=$I100)</f>
        <v>0</v>
      </c>
      <c r="AH100" s="225">
        <f ca="1">INDEX($A:$CN,ROW(),MATCH(INDIRECT(ADDRESS(3,COLUMN(),2)),$2:$2,0))*(MONTH(AH$2)=$I100)</f>
        <v>0</v>
      </c>
      <c r="AI100" s="225">
        <f ca="1">INDEX($A:$CN,ROW(),MATCH(INDIRECT(ADDRESS(3,COLUMN(),2)),$2:$2,0))*(MONTH(AI$2)=$I100)</f>
        <v>0</v>
      </c>
      <c r="AJ100" s="225">
        <f ca="1">INDEX($A:$CN,ROW(),MATCH(INDIRECT(ADDRESS(3,COLUMN(),2)),$2:$2,0))*(MONTH(AJ$2)=$I100)</f>
        <v>0</v>
      </c>
      <c r="AK100" s="225">
        <f ca="1">INDEX($A:$CN,ROW(),MATCH(INDIRECT(ADDRESS(3,COLUMN(),2)),$2:$2,0))*(MONTH(AK$2)=$I100)</f>
        <v>0</v>
      </c>
      <c r="AL100" s="225">
        <f ca="1">INDEX($A:$CN,ROW(),MATCH(INDIRECT(ADDRESS(3,COLUMN(),2)),$2:$2,0))*(MONTH(AL$2)=$I100)</f>
        <v>0</v>
      </c>
      <c r="AM100" s="225">
        <f ca="1">INDEX($A:$CN,ROW(),MATCH(INDIRECT(ADDRESS(3,COLUMN(),2)),$2:$2,0))*(MONTH(AM$2)=$I100)</f>
        <v>0</v>
      </c>
      <c r="AN100" s="225">
        <f ca="1">INDEX($A:$CN,ROW(),MATCH(INDIRECT(ADDRESS(3,COLUMN(),2)),$2:$2,0))*(MONTH(AN$2)=$I100)</f>
        <v>1</v>
      </c>
      <c r="AO100" s="225">
        <f ca="1">INDEX($A:$CN,ROW(),MATCH(INDIRECT(ADDRESS(3,COLUMN(),2)),$2:$2,0))*(MONTH(AO$2)=$I100)</f>
        <v>0</v>
      </c>
      <c r="AP100" s="225">
        <f ca="1">INDEX($A:$CN,ROW(),MATCH(INDIRECT(ADDRESS(3,COLUMN(),2)),$2:$2,0))*(MONTH(AP$2)=$I100)</f>
        <v>0</v>
      </c>
      <c r="AQ100" s="225">
        <f ca="1">INDEX($A:$CN,ROW(),MATCH(INDIRECT(ADDRESS(3,COLUMN(),2)),$2:$2,0))*(MONTH(AQ$2)=$I100)</f>
        <v>0</v>
      </c>
      <c r="AR100" s="225">
        <f ca="1">INDEX($A:$CN,ROW(),MATCH(INDIRECT(ADDRESS(3,COLUMN(),2)),$2:$2,0))*(MONTH(AR$2)=$I100)</f>
        <v>0</v>
      </c>
      <c r="AS100" s="225">
        <f ca="1">INDEX($A:$CN,ROW(),MATCH(INDIRECT(ADDRESS(3,COLUMN(),2)),$2:$2,0))*(MONTH(AS$2)=$I100)</f>
        <v>0</v>
      </c>
      <c r="AT100" s="225">
        <f ca="1">INDEX($A:$CN,ROW(),MATCH(INDIRECT(ADDRESS(3,COLUMN(),2)),$2:$2,0))*(MONTH(AT$2)=$I100)</f>
        <v>0</v>
      </c>
      <c r="AU100" s="225">
        <f ca="1">INDEX($A:$CN,ROW(),MATCH(INDIRECT(ADDRESS(3,COLUMN(),2)),$2:$2,0))*(MONTH(AU$2)=$I100)</f>
        <v>0</v>
      </c>
      <c r="AV100" s="225">
        <f ca="1">INDEX($A:$CN,ROW(),MATCH(INDIRECT(ADDRESS(3,COLUMN(),2)),$2:$2,0))*(MONTH(AV$2)=$I100)</f>
        <v>0</v>
      </c>
      <c r="AW100" s="225">
        <f ca="1">INDEX($A:$CN,ROW(),MATCH(INDIRECT(ADDRESS(3,COLUMN(),2)),$2:$2,0))*(MONTH(AW$2)=$I100)</f>
        <v>0</v>
      </c>
      <c r="AX100" s="225">
        <f ca="1">INDEX($A:$CN,ROW(),MATCH(INDIRECT(ADDRESS(3,COLUMN(),2)),$2:$2,0))*(MONTH(AX$2)=$I100)</f>
        <v>0</v>
      </c>
      <c r="AY100" s="225">
        <f ca="1">INDEX($A:$CN,ROW(),MATCH(INDIRECT(ADDRESS(3,COLUMN(),2)),$2:$2,0))*(MONTH(AY$2)=$I100)</f>
        <v>0</v>
      </c>
      <c r="AZ100" s="225">
        <f ca="1">INDEX($A:$CN,ROW(),MATCH(INDIRECT(ADDRESS(3,COLUMN(),2)),$2:$2,0))*(MONTH(AZ$2)=$I100)</f>
        <v>3</v>
      </c>
      <c r="BA100" s="225">
        <f ca="1">INDEX($A:$CN,ROW(),MATCH(INDIRECT(ADDRESS(3,COLUMN(),2)),$2:$2,0))*(MONTH(BA$2)=$I100)</f>
        <v>0</v>
      </c>
      <c r="BB100" s="225">
        <f ca="1">INDEX($A:$CN,ROW(),MATCH(INDIRECT(ADDRESS(3,COLUMN(),2)),$2:$2,0))*(MONTH(BB$2)=$I100)</f>
        <v>0</v>
      </c>
      <c r="BC100" s="225">
        <f ca="1">INDEX($A:$CN,ROW(),MATCH(INDIRECT(ADDRESS(3,COLUMN(),2)),$2:$2,0))*(MONTH(BC$2)=$I100)</f>
        <v>0</v>
      </c>
      <c r="BD100" s="225">
        <f ca="1">INDEX($A:$CN,ROW(),MATCH(INDIRECT(ADDRESS(3,COLUMN(),2)),$2:$2,0))*(MONTH(BD$2)=$I100)</f>
        <v>0</v>
      </c>
      <c r="BE100" s="225">
        <f ca="1">INDEX($A:$CN,ROW(),MATCH(INDIRECT(ADDRESS(3,COLUMN(),2)),$2:$2,0))*(MONTH(BE$2)=$I100)</f>
        <v>0</v>
      </c>
      <c r="BF100" s="225">
        <f ca="1">INDEX($A:$CN,ROW(),MATCH(INDIRECT(ADDRESS(3,COLUMN(),2)),$2:$2,0))*(MONTH(BF$2)=$I100)</f>
        <v>0</v>
      </c>
      <c r="BG100" s="225">
        <f ca="1">INDEX($A:$CN,ROW(),MATCH(INDIRECT(ADDRESS(3,COLUMN(),2)),$2:$2,0))*(MONTH(BG$2)=$I100)</f>
        <v>0</v>
      </c>
      <c r="BH100" s="225">
        <f ca="1">INDEX($A:$CN,ROW(),MATCH(INDIRECT(ADDRESS(3,COLUMN(),2)),$2:$2,0))*(MONTH(BH$2)=$I100)</f>
        <v>0</v>
      </c>
      <c r="BI100" s="225">
        <f ca="1">INDEX($A:$CN,ROW(),MATCH(INDIRECT(ADDRESS(3,COLUMN(),2)),$2:$2,0))*(MONTH(BI$2)=$I100)</f>
        <v>0</v>
      </c>
      <c r="BJ100" s="225">
        <f ca="1">INDEX($A:$CN,ROW(),MATCH(INDIRECT(ADDRESS(3,COLUMN(),2)),$2:$2,0))*(MONTH(BJ$2)=$I100)</f>
        <v>0</v>
      </c>
      <c r="BK100" s="225">
        <f ca="1">INDEX($A:$CN,ROW(),MATCH(INDIRECT(ADDRESS(3,COLUMN(),2)),$2:$2,0))*(MONTH(BK$2)=$I100)</f>
        <v>0</v>
      </c>
      <c r="BL100" s="225">
        <f ca="1">INDEX($A:$CN,ROW(),MATCH(INDIRECT(ADDRESS(3,COLUMN(),2)),$2:$2,0))*(MONTH(BL$2)=$I100)</f>
        <v>0</v>
      </c>
      <c r="BM100" s="225">
        <f ca="1">INDEX($A:$CN,ROW(),MATCH(INDIRECT(ADDRESS(3,COLUMN(),2)),$2:$2,0))*(MONTH(BM$2)=$I100)</f>
        <v>0</v>
      </c>
      <c r="BN100" s="225">
        <f ca="1">INDEX($A:$CN,ROW(),MATCH(INDIRECT(ADDRESS(3,COLUMN(),2)),$2:$2,0))*(MONTH(BN$2)=$I100)</f>
        <v>0</v>
      </c>
      <c r="BO100" s="225">
        <f ca="1">INDEX($A:$CN,ROW(),MATCH(INDIRECT(ADDRESS(3,COLUMN(),2)),$2:$2,0))*(MONTH(BO$2)=$I100)</f>
        <v>0</v>
      </c>
      <c r="BP100" s="225">
        <f ca="1">INDEX($A:$CN,ROW(),MATCH(INDIRECT(ADDRESS(3,COLUMN(),2)),$2:$2,0))*(MONTH(BP$2)=$I100)</f>
        <v>0</v>
      </c>
      <c r="BQ100" s="225">
        <f ca="1">INDEX($A:$CN,ROW(),MATCH(INDIRECT(ADDRESS(3,COLUMN(),2)),$2:$2,0))*(MONTH(BQ$2)=$I100)</f>
        <v>0</v>
      </c>
      <c r="BR100" s="225">
        <f ca="1">INDEX($A:$CN,ROW(),MATCH(INDIRECT(ADDRESS(3,COLUMN(),2)),$2:$2,0))*(MONTH(BR$2)=$I100)</f>
        <v>0</v>
      </c>
      <c r="BS100" s="225">
        <f ca="1">INDEX($A:$CN,ROW(),MATCH(INDIRECT(ADDRESS(3,COLUMN(),2)),$2:$2,0))*(MONTH(BS$2)=$I100)</f>
        <v>0</v>
      </c>
      <c r="BT100" s="225">
        <f ca="1">INDEX($A:$CN,ROW(),MATCH(INDIRECT(ADDRESS(3,COLUMN(),2)),$2:$2,0))*(MONTH(BT$2)=$I100)</f>
        <v>0</v>
      </c>
      <c r="BU100" s="225">
        <f ca="1">INDEX($A:$CN,ROW(),MATCH(INDIRECT(ADDRESS(3,COLUMN(),2)),$2:$2,0))*(MONTH(BU$2)=$I100)</f>
        <v>0</v>
      </c>
      <c r="BV100" s="225">
        <f ca="1">INDEX($A:$CN,ROW(),MATCH(INDIRECT(ADDRESS(3,COLUMN(),2)),$2:$2,0))*(MONTH(BV$2)=$I100)</f>
        <v>0</v>
      </c>
      <c r="BW100" s="225">
        <f ca="1">INDEX($A:$CN,ROW(),MATCH(INDIRECT(ADDRESS(3,COLUMN(),2)),$2:$2,0))*(MONTH(BW$2)=$I100)</f>
        <v>0</v>
      </c>
      <c r="BX100" s="225">
        <f ca="1">INDEX($A:$CN,ROW(),MATCH(INDIRECT(ADDRESS(3,COLUMN(),2)),$2:$2,0))*(MONTH(BX$2)=$I100)</f>
        <v>0</v>
      </c>
      <c r="BY100" s="225">
        <f ca="1">INDEX($A:$CN,ROW(),MATCH(INDIRECT(ADDRESS(3,COLUMN(),2)),$2:$2,0))*(MONTH(BY$2)=$I100)</f>
        <v>0</v>
      </c>
      <c r="BZ100" s="225">
        <f ca="1">INDEX($A:$CN,ROW(),MATCH(INDIRECT(ADDRESS(3,COLUMN(),2)),$2:$2,0))*(MONTH(BZ$2)=$I100)</f>
        <v>0</v>
      </c>
      <c r="CA100" s="225">
        <f ca="1">INDEX($A:$CN,ROW(),MATCH(INDIRECT(ADDRESS(3,COLUMN(),2)),$2:$2,0))*(MONTH(CA$2)=$I100)</f>
        <v>0</v>
      </c>
      <c r="CB100" s="225">
        <f ca="1">INDEX($A:$CN,ROW(),MATCH(INDIRECT(ADDRESS(3,COLUMN(),2)),$2:$2,0))*(MONTH(CB$2)=$I100)</f>
        <v>0</v>
      </c>
      <c r="CC100"/>
      <c r="CD100"/>
      <c r="CE100"/>
      <c r="CF100"/>
      <c r="CG100"/>
      <c r="CH100"/>
      <c r="CI100"/>
      <c r="CJ100"/>
      <c r="CK100"/>
      <c r="CL100"/>
      <c r="CM100"/>
      <c r="CN100"/>
    </row>
    <row r="101" spans="1:92" x14ac:dyDescent="0.25">
      <c r="A101" t="s">
        <v>175</v>
      </c>
      <c r="B101" s="223" t="s">
        <v>184</v>
      </c>
      <c r="D101" t="s">
        <v>171</v>
      </c>
      <c r="H101" s="104"/>
      <c r="I101" s="100">
        <f t="shared" si="18"/>
        <v>9</v>
      </c>
      <c r="J101" s="84"/>
      <c r="K101" s="15"/>
      <c r="L101" s="15">
        <v>1</v>
      </c>
      <c r="M101" s="15">
        <v>0</v>
      </c>
      <c r="N101" s="15">
        <v>0</v>
      </c>
      <c r="O101" s="15">
        <v>0</v>
      </c>
      <c r="P101" s="15">
        <v>0</v>
      </c>
      <c r="Q101" s="15"/>
      <c r="R101" s="15"/>
      <c r="S101" s="225"/>
      <c r="T101" s="225"/>
      <c r="U101" s="225">
        <f ca="1">INDEX($A:$CN,ROW(),MATCH(INDIRECT(ADDRESS(3,COLUMN(),2)),$2:$2,0))*(MONTH(U$2)=$I101)</f>
        <v>0</v>
      </c>
      <c r="V101" s="225">
        <f ca="1">INDEX($A:$CN,ROW(),MATCH(INDIRECT(ADDRESS(3,COLUMN(),2)),$2:$2,0))*(MONTH(V$2)=$I101)</f>
        <v>0</v>
      </c>
      <c r="W101" s="225">
        <f ca="1">INDEX($A:$CN,ROW(),MATCH(INDIRECT(ADDRESS(3,COLUMN(),2)),$2:$2,0))*(MONTH(W$2)=$I101)</f>
        <v>0</v>
      </c>
      <c r="X101" s="225">
        <f ca="1">INDEX($A:$CN,ROW(),MATCH(INDIRECT(ADDRESS(3,COLUMN(),2)),$2:$2,0))*(MONTH(X$2)=$I101)</f>
        <v>0</v>
      </c>
      <c r="Y101" s="225">
        <f ca="1">INDEX($A:$CN,ROW(),MATCH(INDIRECT(ADDRESS(3,COLUMN(),2)),$2:$2,0))*(MONTH(Y$2)=$I101)</f>
        <v>0</v>
      </c>
      <c r="Z101" s="225">
        <f ca="1">INDEX($A:$CN,ROW(),MATCH(INDIRECT(ADDRESS(3,COLUMN(),2)),$2:$2,0))*(MONTH(Z$2)=$I101)</f>
        <v>0</v>
      </c>
      <c r="AA101" s="225">
        <f ca="1">INDEX($A:$CN,ROW(),MATCH(INDIRECT(ADDRESS(3,COLUMN(),2)),$2:$2,0))*(MONTH(AA$2)=$I101)</f>
        <v>0</v>
      </c>
      <c r="AB101" s="225">
        <f ca="1">INDEX($A:$CN,ROW(),MATCH(INDIRECT(ADDRESS(3,COLUMN(),2)),$2:$2,0))*(MONTH(AB$2)=$I101)</f>
        <v>0</v>
      </c>
      <c r="AC101" s="225">
        <f ca="1">INDEX($A:$CN,ROW(),MATCH(INDIRECT(ADDRESS(3,COLUMN(),2)),$2:$2,0))*(MONTH(AC$2)=$I101)</f>
        <v>0</v>
      </c>
      <c r="AD101" s="225">
        <f ca="1">INDEX($A:$CN,ROW(),MATCH(INDIRECT(ADDRESS(3,COLUMN(),2)),$2:$2,0))*(MONTH(AD$2)=$I101)</f>
        <v>0</v>
      </c>
      <c r="AE101" s="225">
        <f ca="1">INDEX($A:$CN,ROW(),MATCH(INDIRECT(ADDRESS(3,COLUMN(),2)),$2:$2,0))*(MONTH(AE$2)=$I101)</f>
        <v>0</v>
      </c>
      <c r="AF101" s="225">
        <f ca="1">INDEX($A:$CN,ROW(),MATCH(INDIRECT(ADDRESS(3,COLUMN(),2)),$2:$2,0))*(MONTH(AF$2)=$I101)</f>
        <v>0</v>
      </c>
      <c r="AG101" s="225">
        <f ca="1">INDEX($A:$CN,ROW(),MATCH(INDIRECT(ADDRESS(3,COLUMN(),2)),$2:$2,0))*(MONTH(AG$2)=$I101)</f>
        <v>0</v>
      </c>
      <c r="AH101" s="225">
        <f ca="1">INDEX($A:$CN,ROW(),MATCH(INDIRECT(ADDRESS(3,COLUMN(),2)),$2:$2,0))*(MONTH(AH$2)=$I101)</f>
        <v>0</v>
      </c>
      <c r="AI101" s="225">
        <f ca="1">INDEX($A:$CN,ROW(),MATCH(INDIRECT(ADDRESS(3,COLUMN(),2)),$2:$2,0))*(MONTH(AI$2)=$I101)</f>
        <v>0</v>
      </c>
      <c r="AJ101" s="225">
        <f ca="1">INDEX($A:$CN,ROW(),MATCH(INDIRECT(ADDRESS(3,COLUMN(),2)),$2:$2,0))*(MONTH(AJ$2)=$I101)</f>
        <v>0</v>
      </c>
      <c r="AK101" s="225">
        <f ca="1">INDEX($A:$CN,ROW(),MATCH(INDIRECT(ADDRESS(3,COLUMN(),2)),$2:$2,0))*(MONTH(AK$2)=$I101)</f>
        <v>0</v>
      </c>
      <c r="AL101" s="225">
        <f ca="1">INDEX($A:$CN,ROW(),MATCH(INDIRECT(ADDRESS(3,COLUMN(),2)),$2:$2,0))*(MONTH(AL$2)=$I101)</f>
        <v>0</v>
      </c>
      <c r="AM101" s="225">
        <f ca="1">INDEX($A:$CN,ROW(),MATCH(INDIRECT(ADDRESS(3,COLUMN(),2)),$2:$2,0))*(MONTH(AM$2)=$I101)</f>
        <v>0</v>
      </c>
      <c r="AN101" s="225">
        <f ca="1">INDEX($A:$CN,ROW(),MATCH(INDIRECT(ADDRESS(3,COLUMN(),2)),$2:$2,0))*(MONTH(AN$2)=$I101)</f>
        <v>0</v>
      </c>
      <c r="AO101" s="225">
        <f ca="1">INDEX($A:$CN,ROW(),MATCH(INDIRECT(ADDRESS(3,COLUMN(),2)),$2:$2,0))*(MONTH(AO$2)=$I101)</f>
        <v>1</v>
      </c>
      <c r="AP101" s="225">
        <f ca="1">INDEX($A:$CN,ROW(),MATCH(INDIRECT(ADDRESS(3,COLUMN(),2)),$2:$2,0))*(MONTH(AP$2)=$I101)</f>
        <v>0</v>
      </c>
      <c r="AQ101" s="225">
        <f ca="1">INDEX($A:$CN,ROW(),MATCH(INDIRECT(ADDRESS(3,COLUMN(),2)),$2:$2,0))*(MONTH(AQ$2)=$I101)</f>
        <v>0</v>
      </c>
      <c r="AR101" s="225">
        <f ca="1">INDEX($A:$CN,ROW(),MATCH(INDIRECT(ADDRESS(3,COLUMN(),2)),$2:$2,0))*(MONTH(AR$2)=$I101)</f>
        <v>0</v>
      </c>
      <c r="AS101" s="225">
        <f ca="1">INDEX($A:$CN,ROW(),MATCH(INDIRECT(ADDRESS(3,COLUMN(),2)),$2:$2,0))*(MONTH(AS$2)=$I101)</f>
        <v>0</v>
      </c>
      <c r="AT101" s="225">
        <f ca="1">INDEX($A:$CN,ROW(),MATCH(INDIRECT(ADDRESS(3,COLUMN(),2)),$2:$2,0))*(MONTH(AT$2)=$I101)</f>
        <v>0</v>
      </c>
      <c r="AU101" s="225">
        <f ca="1">INDEX($A:$CN,ROW(),MATCH(INDIRECT(ADDRESS(3,COLUMN(),2)),$2:$2,0))*(MONTH(AU$2)=$I101)</f>
        <v>0</v>
      </c>
      <c r="AV101" s="225">
        <f ca="1">INDEX($A:$CN,ROW(),MATCH(INDIRECT(ADDRESS(3,COLUMN(),2)),$2:$2,0))*(MONTH(AV$2)=$I101)</f>
        <v>0</v>
      </c>
      <c r="AW101" s="225">
        <f ca="1">INDEX($A:$CN,ROW(),MATCH(INDIRECT(ADDRESS(3,COLUMN(),2)),$2:$2,0))*(MONTH(AW$2)=$I101)</f>
        <v>0</v>
      </c>
      <c r="AX101" s="225">
        <f ca="1">INDEX($A:$CN,ROW(),MATCH(INDIRECT(ADDRESS(3,COLUMN(),2)),$2:$2,0))*(MONTH(AX$2)=$I101)</f>
        <v>0</v>
      </c>
      <c r="AY101" s="225">
        <f ca="1">INDEX($A:$CN,ROW(),MATCH(INDIRECT(ADDRESS(3,COLUMN(),2)),$2:$2,0))*(MONTH(AY$2)=$I101)</f>
        <v>0</v>
      </c>
      <c r="AZ101" s="225">
        <f ca="1">INDEX($A:$CN,ROW(),MATCH(INDIRECT(ADDRESS(3,COLUMN(),2)),$2:$2,0))*(MONTH(AZ$2)=$I101)</f>
        <v>0</v>
      </c>
      <c r="BA101" s="225">
        <f ca="1">INDEX($A:$CN,ROW(),MATCH(INDIRECT(ADDRESS(3,COLUMN(),2)),$2:$2,0))*(MONTH(BA$2)=$I101)</f>
        <v>0</v>
      </c>
      <c r="BB101" s="225">
        <f ca="1">INDEX($A:$CN,ROW(),MATCH(INDIRECT(ADDRESS(3,COLUMN(),2)),$2:$2,0))*(MONTH(BB$2)=$I101)</f>
        <v>0</v>
      </c>
      <c r="BC101" s="225">
        <f ca="1">INDEX($A:$CN,ROW(),MATCH(INDIRECT(ADDRESS(3,COLUMN(),2)),$2:$2,0))*(MONTH(BC$2)=$I101)</f>
        <v>0</v>
      </c>
      <c r="BD101" s="225">
        <f ca="1">INDEX($A:$CN,ROW(),MATCH(INDIRECT(ADDRESS(3,COLUMN(),2)),$2:$2,0))*(MONTH(BD$2)=$I101)</f>
        <v>0</v>
      </c>
      <c r="BE101" s="225">
        <f ca="1">INDEX($A:$CN,ROW(),MATCH(INDIRECT(ADDRESS(3,COLUMN(),2)),$2:$2,0))*(MONTH(BE$2)=$I101)</f>
        <v>0</v>
      </c>
      <c r="BF101" s="225">
        <f ca="1">INDEX($A:$CN,ROW(),MATCH(INDIRECT(ADDRESS(3,COLUMN(),2)),$2:$2,0))*(MONTH(BF$2)=$I101)</f>
        <v>0</v>
      </c>
      <c r="BG101" s="225">
        <f ca="1">INDEX($A:$CN,ROW(),MATCH(INDIRECT(ADDRESS(3,COLUMN(),2)),$2:$2,0))*(MONTH(BG$2)=$I101)</f>
        <v>0</v>
      </c>
      <c r="BH101" s="225">
        <f ca="1">INDEX($A:$CN,ROW(),MATCH(INDIRECT(ADDRESS(3,COLUMN(),2)),$2:$2,0))*(MONTH(BH$2)=$I101)</f>
        <v>0</v>
      </c>
      <c r="BI101" s="225">
        <f ca="1">INDEX($A:$CN,ROW(),MATCH(INDIRECT(ADDRESS(3,COLUMN(),2)),$2:$2,0))*(MONTH(BI$2)=$I101)</f>
        <v>0</v>
      </c>
      <c r="BJ101" s="225">
        <f ca="1">INDEX($A:$CN,ROW(),MATCH(INDIRECT(ADDRESS(3,COLUMN(),2)),$2:$2,0))*(MONTH(BJ$2)=$I101)</f>
        <v>0</v>
      </c>
      <c r="BK101" s="225">
        <f ca="1">INDEX($A:$CN,ROW(),MATCH(INDIRECT(ADDRESS(3,COLUMN(),2)),$2:$2,0))*(MONTH(BK$2)=$I101)</f>
        <v>0</v>
      </c>
      <c r="BL101" s="225">
        <f ca="1">INDEX($A:$CN,ROW(),MATCH(INDIRECT(ADDRESS(3,COLUMN(),2)),$2:$2,0))*(MONTH(BL$2)=$I101)</f>
        <v>0</v>
      </c>
      <c r="BM101" s="225">
        <f ca="1">INDEX($A:$CN,ROW(),MATCH(INDIRECT(ADDRESS(3,COLUMN(),2)),$2:$2,0))*(MONTH(BM$2)=$I101)</f>
        <v>0</v>
      </c>
      <c r="BN101" s="225">
        <f ca="1">INDEX($A:$CN,ROW(),MATCH(INDIRECT(ADDRESS(3,COLUMN(),2)),$2:$2,0))*(MONTH(BN$2)=$I101)</f>
        <v>0</v>
      </c>
      <c r="BO101" s="225">
        <f ca="1">INDEX($A:$CN,ROW(),MATCH(INDIRECT(ADDRESS(3,COLUMN(),2)),$2:$2,0))*(MONTH(BO$2)=$I101)</f>
        <v>0</v>
      </c>
      <c r="BP101" s="225">
        <f ca="1">INDEX($A:$CN,ROW(),MATCH(INDIRECT(ADDRESS(3,COLUMN(),2)),$2:$2,0))*(MONTH(BP$2)=$I101)</f>
        <v>0</v>
      </c>
      <c r="BQ101" s="225">
        <f ca="1">INDEX($A:$CN,ROW(),MATCH(INDIRECT(ADDRESS(3,COLUMN(),2)),$2:$2,0))*(MONTH(BQ$2)=$I101)</f>
        <v>0</v>
      </c>
      <c r="BR101" s="225">
        <f ca="1">INDEX($A:$CN,ROW(),MATCH(INDIRECT(ADDRESS(3,COLUMN(),2)),$2:$2,0))*(MONTH(BR$2)=$I101)</f>
        <v>0</v>
      </c>
      <c r="BS101" s="225">
        <f ca="1">INDEX($A:$CN,ROW(),MATCH(INDIRECT(ADDRESS(3,COLUMN(),2)),$2:$2,0))*(MONTH(BS$2)=$I101)</f>
        <v>0</v>
      </c>
      <c r="BT101" s="225">
        <f ca="1">INDEX($A:$CN,ROW(),MATCH(INDIRECT(ADDRESS(3,COLUMN(),2)),$2:$2,0))*(MONTH(BT$2)=$I101)</f>
        <v>0</v>
      </c>
      <c r="BU101" s="225">
        <f ca="1">INDEX($A:$CN,ROW(),MATCH(INDIRECT(ADDRESS(3,COLUMN(),2)),$2:$2,0))*(MONTH(BU$2)=$I101)</f>
        <v>0</v>
      </c>
      <c r="BV101" s="225">
        <f ca="1">INDEX($A:$CN,ROW(),MATCH(INDIRECT(ADDRESS(3,COLUMN(),2)),$2:$2,0))*(MONTH(BV$2)=$I101)</f>
        <v>0</v>
      </c>
      <c r="BW101" s="225">
        <f ca="1">INDEX($A:$CN,ROW(),MATCH(INDIRECT(ADDRESS(3,COLUMN(),2)),$2:$2,0))*(MONTH(BW$2)=$I101)</f>
        <v>0</v>
      </c>
      <c r="BX101" s="225">
        <f ca="1">INDEX($A:$CN,ROW(),MATCH(INDIRECT(ADDRESS(3,COLUMN(),2)),$2:$2,0))*(MONTH(BX$2)=$I101)</f>
        <v>0</v>
      </c>
      <c r="BY101" s="225">
        <f ca="1">INDEX($A:$CN,ROW(),MATCH(INDIRECT(ADDRESS(3,COLUMN(),2)),$2:$2,0))*(MONTH(BY$2)=$I101)</f>
        <v>0</v>
      </c>
      <c r="BZ101" s="225">
        <f ca="1">INDEX($A:$CN,ROW(),MATCH(INDIRECT(ADDRESS(3,COLUMN(),2)),$2:$2,0))*(MONTH(BZ$2)=$I101)</f>
        <v>0</v>
      </c>
      <c r="CA101" s="225">
        <f ca="1">INDEX($A:$CN,ROW(),MATCH(INDIRECT(ADDRESS(3,COLUMN(),2)),$2:$2,0))*(MONTH(CA$2)=$I101)</f>
        <v>0</v>
      </c>
      <c r="CB101" s="225">
        <f ca="1">INDEX($A:$CN,ROW(),MATCH(INDIRECT(ADDRESS(3,COLUMN(),2)),$2:$2,0))*(MONTH(CB$2)=$I101)</f>
        <v>0</v>
      </c>
      <c r="CC101"/>
      <c r="CD101"/>
      <c r="CE101"/>
      <c r="CF101"/>
      <c r="CG101"/>
      <c r="CH101"/>
      <c r="CI101"/>
      <c r="CJ101"/>
      <c r="CK101"/>
      <c r="CL101"/>
      <c r="CM101"/>
      <c r="CN101"/>
    </row>
    <row r="102" spans="1:92" x14ac:dyDescent="0.25">
      <c r="A102" t="s">
        <v>175</v>
      </c>
      <c r="B102" s="223" t="s">
        <v>185</v>
      </c>
      <c r="D102" t="s">
        <v>171</v>
      </c>
      <c r="H102" s="104"/>
      <c r="I102" s="100">
        <f t="shared" si="18"/>
        <v>10</v>
      </c>
      <c r="J102" s="84"/>
      <c r="K102" s="194"/>
      <c r="L102" s="15">
        <v>0</v>
      </c>
      <c r="M102" s="15">
        <v>0</v>
      </c>
      <c r="N102" s="15">
        <v>0</v>
      </c>
      <c r="O102" s="15">
        <v>0</v>
      </c>
      <c r="P102" s="15">
        <v>0</v>
      </c>
      <c r="Q102" s="15"/>
      <c r="R102" s="15"/>
      <c r="S102" s="225"/>
      <c r="T102" s="225"/>
      <c r="U102" s="225">
        <f ca="1">INDEX($A:$CN,ROW(),MATCH(INDIRECT(ADDRESS(3,COLUMN(),2)),$2:$2,0))*(MONTH(U$2)=$I102)</f>
        <v>0</v>
      </c>
      <c r="V102" s="225">
        <f ca="1">INDEX($A:$CN,ROW(),MATCH(INDIRECT(ADDRESS(3,COLUMN(),2)),$2:$2,0))*(MONTH(V$2)=$I102)</f>
        <v>0</v>
      </c>
      <c r="W102" s="225">
        <f ca="1">INDEX($A:$CN,ROW(),MATCH(INDIRECT(ADDRESS(3,COLUMN(),2)),$2:$2,0))*(MONTH(W$2)=$I102)</f>
        <v>0</v>
      </c>
      <c r="X102" s="225">
        <f ca="1">INDEX($A:$CN,ROW(),MATCH(INDIRECT(ADDRESS(3,COLUMN(),2)),$2:$2,0))*(MONTH(X$2)=$I102)</f>
        <v>0</v>
      </c>
      <c r="Y102" s="225">
        <f ca="1">INDEX($A:$CN,ROW(),MATCH(INDIRECT(ADDRESS(3,COLUMN(),2)),$2:$2,0))*(MONTH(Y$2)=$I102)</f>
        <v>0</v>
      </c>
      <c r="Z102" s="225">
        <f ca="1">INDEX($A:$CN,ROW(),MATCH(INDIRECT(ADDRESS(3,COLUMN(),2)),$2:$2,0))*(MONTH(Z$2)=$I102)</f>
        <v>0</v>
      </c>
      <c r="AA102" s="225">
        <f ca="1">INDEX($A:$CN,ROW(),MATCH(INDIRECT(ADDRESS(3,COLUMN(),2)),$2:$2,0))*(MONTH(AA$2)=$I102)</f>
        <v>0</v>
      </c>
      <c r="AB102" s="225">
        <f ca="1">INDEX($A:$CN,ROW(),MATCH(INDIRECT(ADDRESS(3,COLUMN(),2)),$2:$2,0))*(MONTH(AB$2)=$I102)</f>
        <v>0</v>
      </c>
      <c r="AC102" s="225">
        <f ca="1">INDEX($A:$CN,ROW(),MATCH(INDIRECT(ADDRESS(3,COLUMN(),2)),$2:$2,0))*(MONTH(AC$2)=$I102)</f>
        <v>0</v>
      </c>
      <c r="AD102" s="225">
        <f ca="1">INDEX($A:$CN,ROW(),MATCH(INDIRECT(ADDRESS(3,COLUMN(),2)),$2:$2,0))*(MONTH(AD$2)=$I102)</f>
        <v>0</v>
      </c>
      <c r="AE102" s="225">
        <f ca="1">INDEX($A:$CN,ROW(),MATCH(INDIRECT(ADDRESS(3,COLUMN(),2)),$2:$2,0))*(MONTH(AE$2)=$I102)</f>
        <v>0</v>
      </c>
      <c r="AF102" s="225">
        <f ca="1">INDEX($A:$CN,ROW(),MATCH(INDIRECT(ADDRESS(3,COLUMN(),2)),$2:$2,0))*(MONTH(AF$2)=$I102)</f>
        <v>0</v>
      </c>
      <c r="AG102" s="225">
        <f ca="1">INDEX($A:$CN,ROW(),MATCH(INDIRECT(ADDRESS(3,COLUMN(),2)),$2:$2,0))*(MONTH(AG$2)=$I102)</f>
        <v>0</v>
      </c>
      <c r="AH102" s="225">
        <f ca="1">INDEX($A:$CN,ROW(),MATCH(INDIRECT(ADDRESS(3,COLUMN(),2)),$2:$2,0))*(MONTH(AH$2)=$I102)</f>
        <v>0</v>
      </c>
      <c r="AI102" s="225">
        <f ca="1">INDEX($A:$CN,ROW(),MATCH(INDIRECT(ADDRESS(3,COLUMN(),2)),$2:$2,0))*(MONTH(AI$2)=$I102)</f>
        <v>0</v>
      </c>
      <c r="AJ102" s="225">
        <f ca="1">INDEX($A:$CN,ROW(),MATCH(INDIRECT(ADDRESS(3,COLUMN(),2)),$2:$2,0))*(MONTH(AJ$2)=$I102)</f>
        <v>0</v>
      </c>
      <c r="AK102" s="225">
        <f ca="1">INDEX($A:$CN,ROW(),MATCH(INDIRECT(ADDRESS(3,COLUMN(),2)),$2:$2,0))*(MONTH(AK$2)=$I102)</f>
        <v>0</v>
      </c>
      <c r="AL102" s="225">
        <f ca="1">INDEX($A:$CN,ROW(),MATCH(INDIRECT(ADDRESS(3,COLUMN(),2)),$2:$2,0))*(MONTH(AL$2)=$I102)</f>
        <v>0</v>
      </c>
      <c r="AM102" s="225">
        <f ca="1">INDEX($A:$CN,ROW(),MATCH(INDIRECT(ADDRESS(3,COLUMN(),2)),$2:$2,0))*(MONTH(AM$2)=$I102)</f>
        <v>0</v>
      </c>
      <c r="AN102" s="225">
        <f ca="1">INDEX($A:$CN,ROW(),MATCH(INDIRECT(ADDRESS(3,COLUMN(),2)),$2:$2,0))*(MONTH(AN$2)=$I102)</f>
        <v>0</v>
      </c>
      <c r="AO102" s="225">
        <f ca="1">INDEX($A:$CN,ROW(),MATCH(INDIRECT(ADDRESS(3,COLUMN(),2)),$2:$2,0))*(MONTH(AO$2)=$I102)</f>
        <v>0</v>
      </c>
      <c r="AP102" s="225">
        <f ca="1">INDEX($A:$CN,ROW(),MATCH(INDIRECT(ADDRESS(3,COLUMN(),2)),$2:$2,0))*(MONTH(AP$2)=$I102)</f>
        <v>0</v>
      </c>
      <c r="AQ102" s="225">
        <f ca="1">INDEX($A:$CN,ROW(),MATCH(INDIRECT(ADDRESS(3,COLUMN(),2)),$2:$2,0))*(MONTH(AQ$2)=$I102)</f>
        <v>0</v>
      </c>
      <c r="AR102" s="225">
        <f ca="1">INDEX($A:$CN,ROW(),MATCH(INDIRECT(ADDRESS(3,COLUMN(),2)),$2:$2,0))*(MONTH(AR$2)=$I102)</f>
        <v>0</v>
      </c>
      <c r="AS102" s="225">
        <f ca="1">INDEX($A:$CN,ROW(),MATCH(INDIRECT(ADDRESS(3,COLUMN(),2)),$2:$2,0))*(MONTH(AS$2)=$I102)</f>
        <v>0</v>
      </c>
      <c r="AT102" s="225">
        <f ca="1">INDEX($A:$CN,ROW(),MATCH(INDIRECT(ADDRESS(3,COLUMN(),2)),$2:$2,0))*(MONTH(AT$2)=$I102)</f>
        <v>0</v>
      </c>
      <c r="AU102" s="225">
        <f ca="1">INDEX($A:$CN,ROW(),MATCH(INDIRECT(ADDRESS(3,COLUMN(),2)),$2:$2,0))*(MONTH(AU$2)=$I102)</f>
        <v>0</v>
      </c>
      <c r="AV102" s="225">
        <f ca="1">INDEX($A:$CN,ROW(),MATCH(INDIRECT(ADDRESS(3,COLUMN(),2)),$2:$2,0))*(MONTH(AV$2)=$I102)</f>
        <v>0</v>
      </c>
      <c r="AW102" s="225">
        <f ca="1">INDEX($A:$CN,ROW(),MATCH(INDIRECT(ADDRESS(3,COLUMN(),2)),$2:$2,0))*(MONTH(AW$2)=$I102)</f>
        <v>0</v>
      </c>
      <c r="AX102" s="225">
        <f ca="1">INDEX($A:$CN,ROW(),MATCH(INDIRECT(ADDRESS(3,COLUMN(),2)),$2:$2,0))*(MONTH(AX$2)=$I102)</f>
        <v>0</v>
      </c>
      <c r="AY102" s="225">
        <f ca="1">INDEX($A:$CN,ROW(),MATCH(INDIRECT(ADDRESS(3,COLUMN(),2)),$2:$2,0))*(MONTH(AY$2)=$I102)</f>
        <v>0</v>
      </c>
      <c r="AZ102" s="225">
        <f ca="1">INDEX($A:$CN,ROW(),MATCH(INDIRECT(ADDRESS(3,COLUMN(),2)),$2:$2,0))*(MONTH(AZ$2)=$I102)</f>
        <v>0</v>
      </c>
      <c r="BA102" s="225">
        <f ca="1">INDEX($A:$CN,ROW(),MATCH(INDIRECT(ADDRESS(3,COLUMN(),2)),$2:$2,0))*(MONTH(BA$2)=$I102)</f>
        <v>0</v>
      </c>
      <c r="BB102" s="225">
        <f ca="1">INDEX($A:$CN,ROW(),MATCH(INDIRECT(ADDRESS(3,COLUMN(),2)),$2:$2,0))*(MONTH(BB$2)=$I102)</f>
        <v>0</v>
      </c>
      <c r="BC102" s="225">
        <f ca="1">INDEX($A:$CN,ROW(),MATCH(INDIRECT(ADDRESS(3,COLUMN(),2)),$2:$2,0))*(MONTH(BC$2)=$I102)</f>
        <v>0</v>
      </c>
      <c r="BD102" s="225">
        <f ca="1">INDEX($A:$CN,ROW(),MATCH(INDIRECT(ADDRESS(3,COLUMN(),2)),$2:$2,0))*(MONTH(BD$2)=$I102)</f>
        <v>0</v>
      </c>
      <c r="BE102" s="225">
        <f ca="1">INDEX($A:$CN,ROW(),MATCH(INDIRECT(ADDRESS(3,COLUMN(),2)),$2:$2,0))*(MONTH(BE$2)=$I102)</f>
        <v>0</v>
      </c>
      <c r="BF102" s="225">
        <f ca="1">INDEX($A:$CN,ROW(),MATCH(INDIRECT(ADDRESS(3,COLUMN(),2)),$2:$2,0))*(MONTH(BF$2)=$I102)</f>
        <v>0</v>
      </c>
      <c r="BG102" s="225">
        <f ca="1">INDEX($A:$CN,ROW(),MATCH(INDIRECT(ADDRESS(3,COLUMN(),2)),$2:$2,0))*(MONTH(BG$2)=$I102)</f>
        <v>0</v>
      </c>
      <c r="BH102" s="225">
        <f ca="1">INDEX($A:$CN,ROW(),MATCH(INDIRECT(ADDRESS(3,COLUMN(),2)),$2:$2,0))*(MONTH(BH$2)=$I102)</f>
        <v>0</v>
      </c>
      <c r="BI102" s="225">
        <f ca="1">INDEX($A:$CN,ROW(),MATCH(INDIRECT(ADDRESS(3,COLUMN(),2)),$2:$2,0))*(MONTH(BI$2)=$I102)</f>
        <v>0</v>
      </c>
      <c r="BJ102" s="225">
        <f ca="1">INDEX($A:$CN,ROW(),MATCH(INDIRECT(ADDRESS(3,COLUMN(),2)),$2:$2,0))*(MONTH(BJ$2)=$I102)</f>
        <v>0</v>
      </c>
      <c r="BK102" s="225">
        <f ca="1">INDEX($A:$CN,ROW(),MATCH(INDIRECT(ADDRESS(3,COLUMN(),2)),$2:$2,0))*(MONTH(BK$2)=$I102)</f>
        <v>0</v>
      </c>
      <c r="BL102" s="225">
        <f ca="1">INDEX($A:$CN,ROW(),MATCH(INDIRECT(ADDRESS(3,COLUMN(),2)),$2:$2,0))*(MONTH(BL$2)=$I102)</f>
        <v>0</v>
      </c>
      <c r="BM102" s="225">
        <f ca="1">INDEX($A:$CN,ROW(),MATCH(INDIRECT(ADDRESS(3,COLUMN(),2)),$2:$2,0))*(MONTH(BM$2)=$I102)</f>
        <v>0</v>
      </c>
      <c r="BN102" s="225">
        <f ca="1">INDEX($A:$CN,ROW(),MATCH(INDIRECT(ADDRESS(3,COLUMN(),2)),$2:$2,0))*(MONTH(BN$2)=$I102)</f>
        <v>0</v>
      </c>
      <c r="BO102" s="225">
        <f ca="1">INDEX($A:$CN,ROW(),MATCH(INDIRECT(ADDRESS(3,COLUMN(),2)),$2:$2,0))*(MONTH(BO$2)=$I102)</f>
        <v>0</v>
      </c>
      <c r="BP102" s="225">
        <f ca="1">INDEX($A:$CN,ROW(),MATCH(INDIRECT(ADDRESS(3,COLUMN(),2)),$2:$2,0))*(MONTH(BP$2)=$I102)</f>
        <v>0</v>
      </c>
      <c r="BQ102" s="225">
        <f ca="1">INDEX($A:$CN,ROW(),MATCH(INDIRECT(ADDRESS(3,COLUMN(),2)),$2:$2,0))*(MONTH(BQ$2)=$I102)</f>
        <v>0</v>
      </c>
      <c r="BR102" s="225">
        <f ca="1">INDEX($A:$CN,ROW(),MATCH(INDIRECT(ADDRESS(3,COLUMN(),2)),$2:$2,0))*(MONTH(BR$2)=$I102)</f>
        <v>0</v>
      </c>
      <c r="BS102" s="225">
        <f ca="1">INDEX($A:$CN,ROW(),MATCH(INDIRECT(ADDRESS(3,COLUMN(),2)),$2:$2,0))*(MONTH(BS$2)=$I102)</f>
        <v>0</v>
      </c>
      <c r="BT102" s="225">
        <f ca="1">INDEX($A:$CN,ROW(),MATCH(INDIRECT(ADDRESS(3,COLUMN(),2)),$2:$2,0))*(MONTH(BT$2)=$I102)</f>
        <v>0</v>
      </c>
      <c r="BU102" s="225">
        <f ca="1">INDEX($A:$CN,ROW(),MATCH(INDIRECT(ADDRESS(3,COLUMN(),2)),$2:$2,0))*(MONTH(BU$2)=$I102)</f>
        <v>0</v>
      </c>
      <c r="BV102" s="225">
        <f ca="1">INDEX($A:$CN,ROW(),MATCH(INDIRECT(ADDRESS(3,COLUMN(),2)),$2:$2,0))*(MONTH(BV$2)=$I102)</f>
        <v>0</v>
      </c>
      <c r="BW102" s="225">
        <f ca="1">INDEX($A:$CN,ROW(),MATCH(INDIRECT(ADDRESS(3,COLUMN(),2)),$2:$2,0))*(MONTH(BW$2)=$I102)</f>
        <v>0</v>
      </c>
      <c r="BX102" s="225">
        <f ca="1">INDEX($A:$CN,ROW(),MATCH(INDIRECT(ADDRESS(3,COLUMN(),2)),$2:$2,0))*(MONTH(BX$2)=$I102)</f>
        <v>0</v>
      </c>
      <c r="BY102" s="225">
        <f ca="1">INDEX($A:$CN,ROW(),MATCH(INDIRECT(ADDRESS(3,COLUMN(),2)),$2:$2,0))*(MONTH(BY$2)=$I102)</f>
        <v>0</v>
      </c>
      <c r="BZ102" s="225">
        <f ca="1">INDEX($A:$CN,ROW(),MATCH(INDIRECT(ADDRESS(3,COLUMN(),2)),$2:$2,0))*(MONTH(BZ$2)=$I102)</f>
        <v>0</v>
      </c>
      <c r="CA102" s="225">
        <f ca="1">INDEX($A:$CN,ROW(),MATCH(INDIRECT(ADDRESS(3,COLUMN(),2)),$2:$2,0))*(MONTH(CA$2)=$I102)</f>
        <v>0</v>
      </c>
      <c r="CB102" s="225">
        <f ca="1">INDEX($A:$CN,ROW(),MATCH(INDIRECT(ADDRESS(3,COLUMN(),2)),$2:$2,0))*(MONTH(CB$2)=$I102)</f>
        <v>0</v>
      </c>
      <c r="CC102"/>
      <c r="CD102"/>
      <c r="CE102"/>
      <c r="CF102"/>
      <c r="CG102"/>
      <c r="CH102"/>
      <c r="CI102"/>
      <c r="CJ102"/>
      <c r="CK102"/>
      <c r="CL102"/>
      <c r="CM102"/>
      <c r="CN102"/>
    </row>
    <row r="103" spans="1:92" x14ac:dyDescent="0.25">
      <c r="A103" t="s">
        <v>175</v>
      </c>
      <c r="B103" s="223" t="s">
        <v>186</v>
      </c>
      <c r="D103" t="s">
        <v>171</v>
      </c>
      <c r="H103" s="104"/>
      <c r="I103" s="100">
        <f t="shared" si="18"/>
        <v>11</v>
      </c>
      <c r="J103" s="84"/>
      <c r="K103" s="194"/>
      <c r="L103" s="15">
        <v>0</v>
      </c>
      <c r="M103" s="15">
        <v>0</v>
      </c>
      <c r="N103" s="15">
        <v>0</v>
      </c>
      <c r="O103" s="15">
        <v>0</v>
      </c>
      <c r="P103" s="15">
        <v>0</v>
      </c>
      <c r="Q103" s="15"/>
      <c r="R103" s="15"/>
      <c r="S103" s="225"/>
      <c r="T103" s="225"/>
      <c r="U103" s="225">
        <f ca="1">INDEX($A:$CN,ROW(),MATCH(INDIRECT(ADDRESS(3,COLUMN(),2)),$2:$2,0))*(MONTH(U$2)=$I103)</f>
        <v>0</v>
      </c>
      <c r="V103" s="225">
        <f ca="1">INDEX($A:$CN,ROW(),MATCH(INDIRECT(ADDRESS(3,COLUMN(),2)),$2:$2,0))*(MONTH(V$2)=$I103)</f>
        <v>0</v>
      </c>
      <c r="W103" s="225">
        <f ca="1">INDEX($A:$CN,ROW(),MATCH(INDIRECT(ADDRESS(3,COLUMN(),2)),$2:$2,0))*(MONTH(W$2)=$I103)</f>
        <v>0</v>
      </c>
      <c r="X103" s="225">
        <f ca="1">INDEX($A:$CN,ROW(),MATCH(INDIRECT(ADDRESS(3,COLUMN(),2)),$2:$2,0))*(MONTH(X$2)=$I103)</f>
        <v>0</v>
      </c>
      <c r="Y103" s="225">
        <f ca="1">INDEX($A:$CN,ROW(),MATCH(INDIRECT(ADDRESS(3,COLUMN(),2)),$2:$2,0))*(MONTH(Y$2)=$I103)</f>
        <v>0</v>
      </c>
      <c r="Z103" s="225">
        <f ca="1">INDEX($A:$CN,ROW(),MATCH(INDIRECT(ADDRESS(3,COLUMN(),2)),$2:$2,0))*(MONTH(Z$2)=$I103)</f>
        <v>0</v>
      </c>
      <c r="AA103" s="225">
        <f ca="1">INDEX($A:$CN,ROW(),MATCH(INDIRECT(ADDRESS(3,COLUMN(),2)),$2:$2,0))*(MONTH(AA$2)=$I103)</f>
        <v>0</v>
      </c>
      <c r="AB103" s="225">
        <f ca="1">INDEX($A:$CN,ROW(),MATCH(INDIRECT(ADDRESS(3,COLUMN(),2)),$2:$2,0))*(MONTH(AB$2)=$I103)</f>
        <v>0</v>
      </c>
      <c r="AC103" s="225">
        <f ca="1">INDEX($A:$CN,ROW(),MATCH(INDIRECT(ADDRESS(3,COLUMN(),2)),$2:$2,0))*(MONTH(AC$2)=$I103)</f>
        <v>0</v>
      </c>
      <c r="AD103" s="225">
        <f ca="1">INDEX($A:$CN,ROW(),MATCH(INDIRECT(ADDRESS(3,COLUMN(),2)),$2:$2,0))*(MONTH(AD$2)=$I103)</f>
        <v>0</v>
      </c>
      <c r="AE103" s="225">
        <f ca="1">INDEX($A:$CN,ROW(),MATCH(INDIRECT(ADDRESS(3,COLUMN(),2)),$2:$2,0))*(MONTH(AE$2)=$I103)</f>
        <v>0</v>
      </c>
      <c r="AF103" s="225">
        <f ca="1">INDEX($A:$CN,ROW(),MATCH(INDIRECT(ADDRESS(3,COLUMN(),2)),$2:$2,0))*(MONTH(AF$2)=$I103)</f>
        <v>0</v>
      </c>
      <c r="AG103" s="225">
        <f ca="1">INDEX($A:$CN,ROW(),MATCH(INDIRECT(ADDRESS(3,COLUMN(),2)),$2:$2,0))*(MONTH(AG$2)=$I103)</f>
        <v>0</v>
      </c>
      <c r="AH103" s="225">
        <f ca="1">INDEX($A:$CN,ROW(),MATCH(INDIRECT(ADDRESS(3,COLUMN(),2)),$2:$2,0))*(MONTH(AH$2)=$I103)</f>
        <v>0</v>
      </c>
      <c r="AI103" s="225">
        <f ca="1">INDEX($A:$CN,ROW(),MATCH(INDIRECT(ADDRESS(3,COLUMN(),2)),$2:$2,0))*(MONTH(AI$2)=$I103)</f>
        <v>0</v>
      </c>
      <c r="AJ103" s="225">
        <f ca="1">INDEX($A:$CN,ROW(),MATCH(INDIRECT(ADDRESS(3,COLUMN(),2)),$2:$2,0))*(MONTH(AJ$2)=$I103)</f>
        <v>0</v>
      </c>
      <c r="AK103" s="225">
        <f ca="1">INDEX($A:$CN,ROW(),MATCH(INDIRECT(ADDRESS(3,COLUMN(),2)),$2:$2,0))*(MONTH(AK$2)=$I103)</f>
        <v>0</v>
      </c>
      <c r="AL103" s="225">
        <f ca="1">INDEX($A:$CN,ROW(),MATCH(INDIRECT(ADDRESS(3,COLUMN(),2)),$2:$2,0))*(MONTH(AL$2)=$I103)</f>
        <v>0</v>
      </c>
      <c r="AM103" s="225">
        <f ca="1">INDEX($A:$CN,ROW(),MATCH(INDIRECT(ADDRESS(3,COLUMN(),2)),$2:$2,0))*(MONTH(AM$2)=$I103)</f>
        <v>0</v>
      </c>
      <c r="AN103" s="225">
        <f ca="1">INDEX($A:$CN,ROW(),MATCH(INDIRECT(ADDRESS(3,COLUMN(),2)),$2:$2,0))*(MONTH(AN$2)=$I103)</f>
        <v>0</v>
      </c>
      <c r="AO103" s="225">
        <f ca="1">INDEX($A:$CN,ROW(),MATCH(INDIRECT(ADDRESS(3,COLUMN(),2)),$2:$2,0))*(MONTH(AO$2)=$I103)</f>
        <v>0</v>
      </c>
      <c r="AP103" s="225">
        <f ca="1">INDEX($A:$CN,ROW(),MATCH(INDIRECT(ADDRESS(3,COLUMN(),2)),$2:$2,0))*(MONTH(AP$2)=$I103)</f>
        <v>0</v>
      </c>
      <c r="AQ103" s="225">
        <f ca="1">INDEX($A:$CN,ROW(),MATCH(INDIRECT(ADDRESS(3,COLUMN(),2)),$2:$2,0))*(MONTH(AQ$2)=$I103)</f>
        <v>0</v>
      </c>
      <c r="AR103" s="225">
        <f ca="1">INDEX($A:$CN,ROW(),MATCH(INDIRECT(ADDRESS(3,COLUMN(),2)),$2:$2,0))*(MONTH(AR$2)=$I103)</f>
        <v>0</v>
      </c>
      <c r="AS103" s="225">
        <f ca="1">INDEX($A:$CN,ROW(),MATCH(INDIRECT(ADDRESS(3,COLUMN(),2)),$2:$2,0))*(MONTH(AS$2)=$I103)</f>
        <v>0</v>
      </c>
      <c r="AT103" s="225">
        <f ca="1">INDEX($A:$CN,ROW(),MATCH(INDIRECT(ADDRESS(3,COLUMN(),2)),$2:$2,0))*(MONTH(AT$2)=$I103)</f>
        <v>0</v>
      </c>
      <c r="AU103" s="225">
        <f ca="1">INDEX($A:$CN,ROW(),MATCH(INDIRECT(ADDRESS(3,COLUMN(),2)),$2:$2,0))*(MONTH(AU$2)=$I103)</f>
        <v>0</v>
      </c>
      <c r="AV103" s="225">
        <f ca="1">INDEX($A:$CN,ROW(),MATCH(INDIRECT(ADDRESS(3,COLUMN(),2)),$2:$2,0))*(MONTH(AV$2)=$I103)</f>
        <v>0</v>
      </c>
      <c r="AW103" s="225">
        <f ca="1">INDEX($A:$CN,ROW(),MATCH(INDIRECT(ADDRESS(3,COLUMN(),2)),$2:$2,0))*(MONTH(AW$2)=$I103)</f>
        <v>0</v>
      </c>
      <c r="AX103" s="225">
        <f ca="1">INDEX($A:$CN,ROW(),MATCH(INDIRECT(ADDRESS(3,COLUMN(),2)),$2:$2,0))*(MONTH(AX$2)=$I103)</f>
        <v>0</v>
      </c>
      <c r="AY103" s="225">
        <f ca="1">INDEX($A:$CN,ROW(),MATCH(INDIRECT(ADDRESS(3,COLUMN(),2)),$2:$2,0))*(MONTH(AY$2)=$I103)</f>
        <v>0</v>
      </c>
      <c r="AZ103" s="225">
        <f ca="1">INDEX($A:$CN,ROW(),MATCH(INDIRECT(ADDRESS(3,COLUMN(),2)),$2:$2,0))*(MONTH(AZ$2)=$I103)</f>
        <v>0</v>
      </c>
      <c r="BA103" s="225">
        <f ca="1">INDEX($A:$CN,ROW(),MATCH(INDIRECT(ADDRESS(3,COLUMN(),2)),$2:$2,0))*(MONTH(BA$2)=$I103)</f>
        <v>0</v>
      </c>
      <c r="BB103" s="225">
        <f ca="1">INDEX($A:$CN,ROW(),MATCH(INDIRECT(ADDRESS(3,COLUMN(),2)),$2:$2,0))*(MONTH(BB$2)=$I103)</f>
        <v>0</v>
      </c>
      <c r="BC103" s="225">
        <f ca="1">INDEX($A:$CN,ROW(),MATCH(INDIRECT(ADDRESS(3,COLUMN(),2)),$2:$2,0))*(MONTH(BC$2)=$I103)</f>
        <v>0</v>
      </c>
      <c r="BD103" s="225">
        <f ca="1">INDEX($A:$CN,ROW(),MATCH(INDIRECT(ADDRESS(3,COLUMN(),2)),$2:$2,0))*(MONTH(BD$2)=$I103)</f>
        <v>0</v>
      </c>
      <c r="BE103" s="225">
        <f ca="1">INDEX($A:$CN,ROW(),MATCH(INDIRECT(ADDRESS(3,COLUMN(),2)),$2:$2,0))*(MONTH(BE$2)=$I103)</f>
        <v>0</v>
      </c>
      <c r="BF103" s="225">
        <f ca="1">INDEX($A:$CN,ROW(),MATCH(INDIRECT(ADDRESS(3,COLUMN(),2)),$2:$2,0))*(MONTH(BF$2)=$I103)</f>
        <v>0</v>
      </c>
      <c r="BG103" s="225">
        <f ca="1">INDEX($A:$CN,ROW(),MATCH(INDIRECT(ADDRESS(3,COLUMN(),2)),$2:$2,0))*(MONTH(BG$2)=$I103)</f>
        <v>0</v>
      </c>
      <c r="BH103" s="225">
        <f ca="1">INDEX($A:$CN,ROW(),MATCH(INDIRECT(ADDRESS(3,COLUMN(),2)),$2:$2,0))*(MONTH(BH$2)=$I103)</f>
        <v>0</v>
      </c>
      <c r="BI103" s="225">
        <f ca="1">INDEX($A:$CN,ROW(),MATCH(INDIRECT(ADDRESS(3,COLUMN(),2)),$2:$2,0))*(MONTH(BI$2)=$I103)</f>
        <v>0</v>
      </c>
      <c r="BJ103" s="225">
        <f ca="1">INDEX($A:$CN,ROW(),MATCH(INDIRECT(ADDRESS(3,COLUMN(),2)),$2:$2,0))*(MONTH(BJ$2)=$I103)</f>
        <v>0</v>
      </c>
      <c r="BK103" s="225">
        <f ca="1">INDEX($A:$CN,ROW(),MATCH(INDIRECT(ADDRESS(3,COLUMN(),2)),$2:$2,0))*(MONTH(BK$2)=$I103)</f>
        <v>0</v>
      </c>
      <c r="BL103" s="225">
        <f ca="1">INDEX($A:$CN,ROW(),MATCH(INDIRECT(ADDRESS(3,COLUMN(),2)),$2:$2,0))*(MONTH(BL$2)=$I103)</f>
        <v>0</v>
      </c>
      <c r="BM103" s="225">
        <f ca="1">INDEX($A:$CN,ROW(),MATCH(INDIRECT(ADDRESS(3,COLUMN(),2)),$2:$2,0))*(MONTH(BM$2)=$I103)</f>
        <v>0</v>
      </c>
      <c r="BN103" s="225">
        <f ca="1">INDEX($A:$CN,ROW(),MATCH(INDIRECT(ADDRESS(3,COLUMN(),2)),$2:$2,0))*(MONTH(BN$2)=$I103)</f>
        <v>0</v>
      </c>
      <c r="BO103" s="225">
        <f ca="1">INDEX($A:$CN,ROW(),MATCH(INDIRECT(ADDRESS(3,COLUMN(),2)),$2:$2,0))*(MONTH(BO$2)=$I103)</f>
        <v>0</v>
      </c>
      <c r="BP103" s="225">
        <f ca="1">INDEX($A:$CN,ROW(),MATCH(INDIRECT(ADDRESS(3,COLUMN(),2)),$2:$2,0))*(MONTH(BP$2)=$I103)</f>
        <v>0</v>
      </c>
      <c r="BQ103" s="225">
        <f ca="1">INDEX($A:$CN,ROW(),MATCH(INDIRECT(ADDRESS(3,COLUMN(),2)),$2:$2,0))*(MONTH(BQ$2)=$I103)</f>
        <v>0</v>
      </c>
      <c r="BR103" s="225">
        <f ca="1">INDEX($A:$CN,ROW(),MATCH(INDIRECT(ADDRESS(3,COLUMN(),2)),$2:$2,0))*(MONTH(BR$2)=$I103)</f>
        <v>0</v>
      </c>
      <c r="BS103" s="225">
        <f ca="1">INDEX($A:$CN,ROW(),MATCH(INDIRECT(ADDRESS(3,COLUMN(),2)),$2:$2,0))*(MONTH(BS$2)=$I103)</f>
        <v>0</v>
      </c>
      <c r="BT103" s="225">
        <f ca="1">INDEX($A:$CN,ROW(),MATCH(INDIRECT(ADDRESS(3,COLUMN(),2)),$2:$2,0))*(MONTH(BT$2)=$I103)</f>
        <v>0</v>
      </c>
      <c r="BU103" s="225">
        <f ca="1">INDEX($A:$CN,ROW(),MATCH(INDIRECT(ADDRESS(3,COLUMN(),2)),$2:$2,0))*(MONTH(BU$2)=$I103)</f>
        <v>0</v>
      </c>
      <c r="BV103" s="225">
        <f ca="1">INDEX($A:$CN,ROW(),MATCH(INDIRECT(ADDRESS(3,COLUMN(),2)),$2:$2,0))*(MONTH(BV$2)=$I103)</f>
        <v>0</v>
      </c>
      <c r="BW103" s="225">
        <f ca="1">INDEX($A:$CN,ROW(),MATCH(INDIRECT(ADDRESS(3,COLUMN(),2)),$2:$2,0))*(MONTH(BW$2)=$I103)</f>
        <v>0</v>
      </c>
      <c r="BX103" s="225">
        <f ca="1">INDEX($A:$CN,ROW(),MATCH(INDIRECT(ADDRESS(3,COLUMN(),2)),$2:$2,0))*(MONTH(BX$2)=$I103)</f>
        <v>0</v>
      </c>
      <c r="BY103" s="225">
        <f ca="1">INDEX($A:$CN,ROW(),MATCH(INDIRECT(ADDRESS(3,COLUMN(),2)),$2:$2,0))*(MONTH(BY$2)=$I103)</f>
        <v>0</v>
      </c>
      <c r="BZ103" s="225">
        <f ca="1">INDEX($A:$CN,ROW(),MATCH(INDIRECT(ADDRESS(3,COLUMN(),2)),$2:$2,0))*(MONTH(BZ$2)=$I103)</f>
        <v>0</v>
      </c>
      <c r="CA103" s="225">
        <f ca="1">INDEX($A:$CN,ROW(),MATCH(INDIRECT(ADDRESS(3,COLUMN(),2)),$2:$2,0))*(MONTH(CA$2)=$I103)</f>
        <v>0</v>
      </c>
      <c r="CB103" s="225">
        <f ca="1">INDEX($A:$CN,ROW(),MATCH(INDIRECT(ADDRESS(3,COLUMN(),2)),$2:$2,0))*(MONTH(CB$2)=$I103)</f>
        <v>0</v>
      </c>
      <c r="CC103"/>
      <c r="CD103"/>
      <c r="CE103"/>
      <c r="CF103"/>
      <c r="CG103"/>
      <c r="CH103"/>
      <c r="CI103"/>
      <c r="CJ103"/>
      <c r="CK103"/>
      <c r="CL103"/>
      <c r="CM103"/>
      <c r="CN103"/>
    </row>
    <row r="104" spans="1:92" x14ac:dyDescent="0.25">
      <c r="A104" t="s">
        <v>175</v>
      </c>
      <c r="B104" s="223" t="s">
        <v>187</v>
      </c>
      <c r="D104" t="s">
        <v>171</v>
      </c>
      <c r="H104" s="104"/>
      <c r="I104" s="100">
        <f t="shared" si="18"/>
        <v>12</v>
      </c>
      <c r="J104" s="84"/>
      <c r="K104" s="194"/>
      <c r="L104" s="15">
        <v>0</v>
      </c>
      <c r="M104" s="15">
        <v>0</v>
      </c>
      <c r="N104" s="15">
        <v>0</v>
      </c>
      <c r="O104" s="15">
        <v>0</v>
      </c>
      <c r="P104" s="15">
        <v>0</v>
      </c>
      <c r="Q104" s="15"/>
      <c r="R104" s="15"/>
      <c r="S104" s="225"/>
      <c r="T104" s="225"/>
      <c r="U104" s="225">
        <f ca="1">INDEX($A:$CN,ROW(),MATCH(INDIRECT(ADDRESS(3,COLUMN(),2)),$2:$2,0))*(MONTH(U$2)=$I104)</f>
        <v>0</v>
      </c>
      <c r="V104" s="225">
        <f ca="1">INDEX($A:$CN,ROW(),MATCH(INDIRECT(ADDRESS(3,COLUMN(),2)),$2:$2,0))*(MONTH(V$2)=$I104)</f>
        <v>0</v>
      </c>
      <c r="W104" s="225">
        <f ca="1">INDEX($A:$CN,ROW(),MATCH(INDIRECT(ADDRESS(3,COLUMN(),2)),$2:$2,0))*(MONTH(W$2)=$I104)</f>
        <v>0</v>
      </c>
      <c r="X104" s="225">
        <f ca="1">INDEX($A:$CN,ROW(),MATCH(INDIRECT(ADDRESS(3,COLUMN(),2)),$2:$2,0))*(MONTH(X$2)=$I104)</f>
        <v>0</v>
      </c>
      <c r="Y104" s="225">
        <f ca="1">INDEX($A:$CN,ROW(),MATCH(INDIRECT(ADDRESS(3,COLUMN(),2)),$2:$2,0))*(MONTH(Y$2)=$I104)</f>
        <v>0</v>
      </c>
      <c r="Z104" s="225">
        <f ca="1">INDEX($A:$CN,ROW(),MATCH(INDIRECT(ADDRESS(3,COLUMN(),2)),$2:$2,0))*(MONTH(Z$2)=$I104)</f>
        <v>0</v>
      </c>
      <c r="AA104" s="225">
        <f ca="1">INDEX($A:$CN,ROW(),MATCH(INDIRECT(ADDRESS(3,COLUMN(),2)),$2:$2,0))*(MONTH(AA$2)=$I104)</f>
        <v>0</v>
      </c>
      <c r="AB104" s="225">
        <f ca="1">INDEX($A:$CN,ROW(),MATCH(INDIRECT(ADDRESS(3,COLUMN(),2)),$2:$2,0))*(MONTH(AB$2)=$I104)</f>
        <v>0</v>
      </c>
      <c r="AC104" s="225">
        <f ca="1">INDEX($A:$CN,ROW(),MATCH(INDIRECT(ADDRESS(3,COLUMN(),2)),$2:$2,0))*(MONTH(AC$2)=$I104)</f>
        <v>0</v>
      </c>
      <c r="AD104" s="225">
        <f ca="1">INDEX($A:$CN,ROW(),MATCH(INDIRECT(ADDRESS(3,COLUMN(),2)),$2:$2,0))*(MONTH(AD$2)=$I104)</f>
        <v>0</v>
      </c>
      <c r="AE104" s="225">
        <f ca="1">INDEX($A:$CN,ROW(),MATCH(INDIRECT(ADDRESS(3,COLUMN(),2)),$2:$2,0))*(MONTH(AE$2)=$I104)</f>
        <v>0</v>
      </c>
      <c r="AF104" s="225">
        <f ca="1">INDEX($A:$CN,ROW(),MATCH(INDIRECT(ADDRESS(3,COLUMN(),2)),$2:$2,0))*(MONTH(AF$2)=$I104)</f>
        <v>0</v>
      </c>
      <c r="AG104" s="225">
        <f ca="1">INDEX($A:$CN,ROW(),MATCH(INDIRECT(ADDRESS(3,COLUMN(),2)),$2:$2,0))*(MONTH(AG$2)=$I104)</f>
        <v>0</v>
      </c>
      <c r="AH104" s="225">
        <f ca="1">INDEX($A:$CN,ROW(),MATCH(INDIRECT(ADDRESS(3,COLUMN(),2)),$2:$2,0))*(MONTH(AH$2)=$I104)</f>
        <v>0</v>
      </c>
      <c r="AI104" s="225">
        <f ca="1">INDEX($A:$CN,ROW(),MATCH(INDIRECT(ADDRESS(3,COLUMN(),2)),$2:$2,0))*(MONTH(AI$2)=$I104)</f>
        <v>0</v>
      </c>
      <c r="AJ104" s="225">
        <f ca="1">INDEX($A:$CN,ROW(),MATCH(INDIRECT(ADDRESS(3,COLUMN(),2)),$2:$2,0))*(MONTH(AJ$2)=$I104)</f>
        <v>0</v>
      </c>
      <c r="AK104" s="225">
        <f ca="1">INDEX($A:$CN,ROW(),MATCH(INDIRECT(ADDRESS(3,COLUMN(),2)),$2:$2,0))*(MONTH(AK$2)=$I104)</f>
        <v>0</v>
      </c>
      <c r="AL104" s="225">
        <f ca="1">INDEX($A:$CN,ROW(),MATCH(INDIRECT(ADDRESS(3,COLUMN(),2)),$2:$2,0))*(MONTH(AL$2)=$I104)</f>
        <v>0</v>
      </c>
      <c r="AM104" s="225">
        <f ca="1">INDEX($A:$CN,ROW(),MATCH(INDIRECT(ADDRESS(3,COLUMN(),2)),$2:$2,0))*(MONTH(AM$2)=$I104)</f>
        <v>0</v>
      </c>
      <c r="AN104" s="225">
        <f ca="1">INDEX($A:$CN,ROW(),MATCH(INDIRECT(ADDRESS(3,COLUMN(),2)),$2:$2,0))*(MONTH(AN$2)=$I104)</f>
        <v>0</v>
      </c>
      <c r="AO104" s="225">
        <f ca="1">INDEX($A:$CN,ROW(),MATCH(INDIRECT(ADDRESS(3,COLUMN(),2)),$2:$2,0))*(MONTH(AO$2)=$I104)</f>
        <v>0</v>
      </c>
      <c r="AP104" s="225">
        <f ca="1">INDEX($A:$CN,ROW(),MATCH(INDIRECT(ADDRESS(3,COLUMN(),2)),$2:$2,0))*(MONTH(AP$2)=$I104)</f>
        <v>0</v>
      </c>
      <c r="AQ104" s="225">
        <f ca="1">INDEX($A:$CN,ROW(),MATCH(INDIRECT(ADDRESS(3,COLUMN(),2)),$2:$2,0))*(MONTH(AQ$2)=$I104)</f>
        <v>0</v>
      </c>
      <c r="AR104" s="225">
        <f ca="1">INDEX($A:$CN,ROW(),MATCH(INDIRECT(ADDRESS(3,COLUMN(),2)),$2:$2,0))*(MONTH(AR$2)=$I104)</f>
        <v>0</v>
      </c>
      <c r="AS104" s="225">
        <f ca="1">INDEX($A:$CN,ROW(),MATCH(INDIRECT(ADDRESS(3,COLUMN(),2)),$2:$2,0))*(MONTH(AS$2)=$I104)</f>
        <v>0</v>
      </c>
      <c r="AT104" s="225">
        <f ca="1">INDEX($A:$CN,ROW(),MATCH(INDIRECT(ADDRESS(3,COLUMN(),2)),$2:$2,0))*(MONTH(AT$2)=$I104)</f>
        <v>0</v>
      </c>
      <c r="AU104" s="225">
        <f ca="1">INDEX($A:$CN,ROW(),MATCH(INDIRECT(ADDRESS(3,COLUMN(),2)),$2:$2,0))*(MONTH(AU$2)=$I104)</f>
        <v>0</v>
      </c>
      <c r="AV104" s="225">
        <f ca="1">INDEX($A:$CN,ROW(),MATCH(INDIRECT(ADDRESS(3,COLUMN(),2)),$2:$2,0))*(MONTH(AV$2)=$I104)</f>
        <v>0</v>
      </c>
      <c r="AW104" s="225">
        <f ca="1">INDEX($A:$CN,ROW(),MATCH(INDIRECT(ADDRESS(3,COLUMN(),2)),$2:$2,0))*(MONTH(AW$2)=$I104)</f>
        <v>0</v>
      </c>
      <c r="AX104" s="225">
        <f ca="1">INDEX($A:$CN,ROW(),MATCH(INDIRECT(ADDRESS(3,COLUMN(),2)),$2:$2,0))*(MONTH(AX$2)=$I104)</f>
        <v>0</v>
      </c>
      <c r="AY104" s="225">
        <f ca="1">INDEX($A:$CN,ROW(),MATCH(INDIRECT(ADDRESS(3,COLUMN(),2)),$2:$2,0))*(MONTH(AY$2)=$I104)</f>
        <v>0</v>
      </c>
      <c r="AZ104" s="225">
        <f ca="1">INDEX($A:$CN,ROW(),MATCH(INDIRECT(ADDRESS(3,COLUMN(),2)),$2:$2,0))*(MONTH(AZ$2)=$I104)</f>
        <v>0</v>
      </c>
      <c r="BA104" s="225">
        <f ca="1">INDEX($A:$CN,ROW(),MATCH(INDIRECT(ADDRESS(3,COLUMN(),2)),$2:$2,0))*(MONTH(BA$2)=$I104)</f>
        <v>0</v>
      </c>
      <c r="BB104" s="225">
        <f ca="1">INDEX($A:$CN,ROW(),MATCH(INDIRECT(ADDRESS(3,COLUMN(),2)),$2:$2,0))*(MONTH(BB$2)=$I104)</f>
        <v>0</v>
      </c>
      <c r="BC104" s="225">
        <f ca="1">INDEX($A:$CN,ROW(),MATCH(INDIRECT(ADDRESS(3,COLUMN(),2)),$2:$2,0))*(MONTH(BC$2)=$I104)</f>
        <v>0</v>
      </c>
      <c r="BD104" s="225">
        <f ca="1">INDEX($A:$CN,ROW(),MATCH(INDIRECT(ADDRESS(3,COLUMN(),2)),$2:$2,0))*(MONTH(BD$2)=$I104)</f>
        <v>0</v>
      </c>
      <c r="BE104" s="225">
        <f ca="1">INDEX($A:$CN,ROW(),MATCH(INDIRECT(ADDRESS(3,COLUMN(),2)),$2:$2,0))*(MONTH(BE$2)=$I104)</f>
        <v>0</v>
      </c>
      <c r="BF104" s="225">
        <f ca="1">INDEX($A:$CN,ROW(),MATCH(INDIRECT(ADDRESS(3,COLUMN(),2)),$2:$2,0))*(MONTH(BF$2)=$I104)</f>
        <v>0</v>
      </c>
      <c r="BG104" s="225">
        <f ca="1">INDEX($A:$CN,ROW(),MATCH(INDIRECT(ADDRESS(3,COLUMN(),2)),$2:$2,0))*(MONTH(BG$2)=$I104)</f>
        <v>0</v>
      </c>
      <c r="BH104" s="225">
        <f ca="1">INDEX($A:$CN,ROW(),MATCH(INDIRECT(ADDRESS(3,COLUMN(),2)),$2:$2,0))*(MONTH(BH$2)=$I104)</f>
        <v>0</v>
      </c>
      <c r="BI104" s="225">
        <f ca="1">INDEX($A:$CN,ROW(),MATCH(INDIRECT(ADDRESS(3,COLUMN(),2)),$2:$2,0))*(MONTH(BI$2)=$I104)</f>
        <v>0</v>
      </c>
      <c r="BJ104" s="225">
        <f ca="1">INDEX($A:$CN,ROW(),MATCH(INDIRECT(ADDRESS(3,COLUMN(),2)),$2:$2,0))*(MONTH(BJ$2)=$I104)</f>
        <v>0</v>
      </c>
      <c r="BK104" s="225">
        <f ca="1">INDEX($A:$CN,ROW(),MATCH(INDIRECT(ADDRESS(3,COLUMN(),2)),$2:$2,0))*(MONTH(BK$2)=$I104)</f>
        <v>0</v>
      </c>
      <c r="BL104" s="225">
        <f ca="1">INDEX($A:$CN,ROW(),MATCH(INDIRECT(ADDRESS(3,COLUMN(),2)),$2:$2,0))*(MONTH(BL$2)=$I104)</f>
        <v>0</v>
      </c>
      <c r="BM104" s="225">
        <f ca="1">INDEX($A:$CN,ROW(),MATCH(INDIRECT(ADDRESS(3,COLUMN(),2)),$2:$2,0))*(MONTH(BM$2)=$I104)</f>
        <v>0</v>
      </c>
      <c r="BN104" s="225">
        <f ca="1">INDEX($A:$CN,ROW(),MATCH(INDIRECT(ADDRESS(3,COLUMN(),2)),$2:$2,0))*(MONTH(BN$2)=$I104)</f>
        <v>0</v>
      </c>
      <c r="BO104" s="225">
        <f ca="1">INDEX($A:$CN,ROW(),MATCH(INDIRECT(ADDRESS(3,COLUMN(),2)),$2:$2,0))*(MONTH(BO$2)=$I104)</f>
        <v>0</v>
      </c>
      <c r="BP104" s="225">
        <f ca="1">INDEX($A:$CN,ROW(),MATCH(INDIRECT(ADDRESS(3,COLUMN(),2)),$2:$2,0))*(MONTH(BP$2)=$I104)</f>
        <v>0</v>
      </c>
      <c r="BQ104" s="225">
        <f ca="1">INDEX($A:$CN,ROW(),MATCH(INDIRECT(ADDRESS(3,COLUMN(),2)),$2:$2,0))*(MONTH(BQ$2)=$I104)</f>
        <v>0</v>
      </c>
      <c r="BR104" s="225">
        <f ca="1">INDEX($A:$CN,ROW(),MATCH(INDIRECT(ADDRESS(3,COLUMN(),2)),$2:$2,0))*(MONTH(BR$2)=$I104)</f>
        <v>0</v>
      </c>
      <c r="BS104" s="225">
        <f ca="1">INDEX($A:$CN,ROW(),MATCH(INDIRECT(ADDRESS(3,COLUMN(),2)),$2:$2,0))*(MONTH(BS$2)=$I104)</f>
        <v>0</v>
      </c>
      <c r="BT104" s="225">
        <f ca="1">INDEX($A:$CN,ROW(),MATCH(INDIRECT(ADDRESS(3,COLUMN(),2)),$2:$2,0))*(MONTH(BT$2)=$I104)</f>
        <v>0</v>
      </c>
      <c r="BU104" s="225">
        <f ca="1">INDEX($A:$CN,ROW(),MATCH(INDIRECT(ADDRESS(3,COLUMN(),2)),$2:$2,0))*(MONTH(BU$2)=$I104)</f>
        <v>0</v>
      </c>
      <c r="BV104" s="225">
        <f ca="1">INDEX($A:$CN,ROW(),MATCH(INDIRECT(ADDRESS(3,COLUMN(),2)),$2:$2,0))*(MONTH(BV$2)=$I104)</f>
        <v>0</v>
      </c>
      <c r="BW104" s="225">
        <f ca="1">INDEX($A:$CN,ROW(),MATCH(INDIRECT(ADDRESS(3,COLUMN(),2)),$2:$2,0))*(MONTH(BW$2)=$I104)</f>
        <v>0</v>
      </c>
      <c r="BX104" s="225">
        <f ca="1">INDEX($A:$CN,ROW(),MATCH(INDIRECT(ADDRESS(3,COLUMN(),2)),$2:$2,0))*(MONTH(BX$2)=$I104)</f>
        <v>0</v>
      </c>
      <c r="BY104" s="225">
        <f ca="1">INDEX($A:$CN,ROW(),MATCH(INDIRECT(ADDRESS(3,COLUMN(),2)),$2:$2,0))*(MONTH(BY$2)=$I104)</f>
        <v>0</v>
      </c>
      <c r="BZ104" s="225">
        <f ca="1">INDEX($A:$CN,ROW(),MATCH(INDIRECT(ADDRESS(3,COLUMN(),2)),$2:$2,0))*(MONTH(BZ$2)=$I104)</f>
        <v>0</v>
      </c>
      <c r="CA104" s="225">
        <f ca="1">INDEX($A:$CN,ROW(),MATCH(INDIRECT(ADDRESS(3,COLUMN(),2)),$2:$2,0))*(MONTH(CA$2)=$I104)</f>
        <v>0</v>
      </c>
      <c r="CB104" s="225">
        <f ca="1">INDEX($A:$CN,ROW(),MATCH(INDIRECT(ADDRESS(3,COLUMN(),2)),$2:$2,0))*(MONTH(CB$2)=$I104)</f>
        <v>0</v>
      </c>
      <c r="CC104"/>
      <c r="CD104"/>
      <c r="CE104"/>
      <c r="CF104"/>
      <c r="CG104"/>
      <c r="CH104"/>
      <c r="CI104"/>
      <c r="CJ104"/>
      <c r="CK104"/>
      <c r="CL104"/>
      <c r="CM104"/>
      <c r="CN104"/>
    </row>
    <row r="105" spans="1:92" x14ac:dyDescent="0.25">
      <c r="A105" s="148" t="s">
        <v>188</v>
      </c>
      <c r="B105" s="209" t="s">
        <v>189</v>
      </c>
      <c r="C105" t="s">
        <v>12</v>
      </c>
      <c r="D105" s="148" t="s">
        <v>171</v>
      </c>
      <c r="E105" s="149"/>
      <c r="F105" s="149"/>
      <c r="G105" s="149"/>
      <c r="H105" s="106"/>
      <c r="I105" s="210"/>
      <c r="J105" s="226"/>
      <c r="K105" s="201">
        <v>0</v>
      </c>
      <c r="L105" s="201">
        <v>12</v>
      </c>
      <c r="M105" s="201">
        <v>24</v>
      </c>
      <c r="N105" s="201">
        <v>32</v>
      </c>
      <c r="O105" s="201">
        <v>32</v>
      </c>
      <c r="P105" s="201">
        <v>32</v>
      </c>
      <c r="Q105" s="212"/>
      <c r="S105" s="227"/>
      <c r="T105" s="201">
        <f t="shared" ref="T105" ca="1" si="19">IFERROR(INDEX(INDIRECT("Financials!$A:$AD"), MATCH(INDIRECT(ADDRESS(ROW(),2)), INDIRECT("Financials!$B:$B"), 0), MATCH(INDIRECT(ADDRESS(1,COLUMN())), INDIRECT("Financials!$1:$1"), 0)),0)</f>
        <v>0</v>
      </c>
      <c r="U105" s="201">
        <f t="shared" ref="U105:AZ105" ca="1" si="20">SUM(U93:U104)</f>
        <v>0</v>
      </c>
      <c r="V105" s="201">
        <f t="shared" ca="1" si="20"/>
        <v>0</v>
      </c>
      <c r="W105" s="201">
        <f t="shared" ca="1" si="20"/>
        <v>0</v>
      </c>
      <c r="X105" s="201">
        <f t="shared" ca="1" si="20"/>
        <v>0</v>
      </c>
      <c r="Y105" s="201">
        <f t="shared" ca="1" si="20"/>
        <v>0</v>
      </c>
      <c r="Z105" s="201">
        <f t="shared" ca="1" si="20"/>
        <v>0</v>
      </c>
      <c r="AA105" s="201">
        <f t="shared" ca="1" si="20"/>
        <v>0</v>
      </c>
      <c r="AB105" s="201">
        <f t="shared" ca="1" si="20"/>
        <v>0</v>
      </c>
      <c r="AC105" s="201">
        <f t="shared" ca="1" si="20"/>
        <v>0</v>
      </c>
      <c r="AD105" s="201">
        <f t="shared" ca="1" si="20"/>
        <v>0</v>
      </c>
      <c r="AE105" s="201">
        <f t="shared" ca="1" si="20"/>
        <v>0</v>
      </c>
      <c r="AF105" s="201">
        <f t="shared" ca="1" si="20"/>
        <v>0</v>
      </c>
      <c r="AG105" s="201">
        <f t="shared" ca="1" si="20"/>
        <v>0</v>
      </c>
      <c r="AH105" s="201">
        <f t="shared" ca="1" si="20"/>
        <v>0</v>
      </c>
      <c r="AI105" s="201">
        <f t="shared" ca="1" si="20"/>
        <v>2</v>
      </c>
      <c r="AJ105" s="201">
        <f t="shared" ca="1" si="20"/>
        <v>4</v>
      </c>
      <c r="AK105" s="201">
        <f t="shared" ca="1" si="20"/>
        <v>1</v>
      </c>
      <c r="AL105" s="201">
        <f t="shared" ca="1" si="20"/>
        <v>2</v>
      </c>
      <c r="AM105" s="201">
        <f t="shared" ca="1" si="20"/>
        <v>1</v>
      </c>
      <c r="AN105" s="201">
        <f t="shared" ca="1" si="20"/>
        <v>1</v>
      </c>
      <c r="AO105" s="201">
        <f t="shared" ca="1" si="20"/>
        <v>1</v>
      </c>
      <c r="AP105" s="201">
        <f t="shared" ca="1" si="20"/>
        <v>0</v>
      </c>
      <c r="AQ105" s="201">
        <f t="shared" ca="1" si="20"/>
        <v>0</v>
      </c>
      <c r="AR105" s="201">
        <f t="shared" ca="1" si="20"/>
        <v>0</v>
      </c>
      <c r="AS105" s="201">
        <f t="shared" ca="1" si="20"/>
        <v>0</v>
      </c>
      <c r="AT105" s="201">
        <f t="shared" ca="1" si="20"/>
        <v>4</v>
      </c>
      <c r="AU105" s="201">
        <f t="shared" ca="1" si="20"/>
        <v>6</v>
      </c>
      <c r="AV105" s="201">
        <f t="shared" ca="1" si="20"/>
        <v>6</v>
      </c>
      <c r="AW105" s="201">
        <f t="shared" ca="1" si="20"/>
        <v>3</v>
      </c>
      <c r="AX105" s="201">
        <f t="shared" ca="1" si="20"/>
        <v>3</v>
      </c>
      <c r="AY105" s="201">
        <f t="shared" ca="1" si="20"/>
        <v>3</v>
      </c>
      <c r="AZ105" s="201">
        <f t="shared" ca="1" si="20"/>
        <v>3</v>
      </c>
      <c r="BA105" s="201">
        <f t="shared" ref="BA105:CB105" ca="1" si="21">SUM(BA93:BA104)</f>
        <v>0</v>
      </c>
      <c r="BB105" s="201">
        <f t="shared" ca="1" si="21"/>
        <v>0</v>
      </c>
      <c r="BC105" s="201">
        <f t="shared" ca="1" si="21"/>
        <v>0</v>
      </c>
      <c r="BD105" s="201">
        <f t="shared" ca="1" si="21"/>
        <v>0</v>
      </c>
      <c r="BE105" s="201">
        <f t="shared" ca="1" si="21"/>
        <v>8</v>
      </c>
      <c r="BF105" s="201">
        <f t="shared" ca="1" si="21"/>
        <v>8</v>
      </c>
      <c r="BG105" s="201">
        <f t="shared" ca="1" si="21"/>
        <v>4</v>
      </c>
      <c r="BH105" s="201">
        <f t="shared" ca="1" si="21"/>
        <v>4</v>
      </c>
      <c r="BI105" s="201">
        <f t="shared" ca="1" si="21"/>
        <v>4</v>
      </c>
      <c r="BJ105" s="201">
        <f t="shared" ca="1" si="21"/>
        <v>4</v>
      </c>
      <c r="BK105" s="201">
        <f t="shared" ca="1" si="21"/>
        <v>0</v>
      </c>
      <c r="BL105" s="201">
        <f t="shared" ca="1" si="21"/>
        <v>0</v>
      </c>
      <c r="BM105" s="201">
        <f t="shared" ca="1" si="21"/>
        <v>0</v>
      </c>
      <c r="BN105" s="201">
        <f t="shared" ca="1" si="21"/>
        <v>0</v>
      </c>
      <c r="BO105" s="201">
        <f t="shared" ca="1" si="21"/>
        <v>0</v>
      </c>
      <c r="BP105" s="201">
        <f t="shared" ca="1" si="21"/>
        <v>0</v>
      </c>
      <c r="BQ105" s="201">
        <f t="shared" ca="1" si="21"/>
        <v>8</v>
      </c>
      <c r="BR105" s="201">
        <f t="shared" ca="1" si="21"/>
        <v>8</v>
      </c>
      <c r="BS105" s="201">
        <f t="shared" ca="1" si="21"/>
        <v>4</v>
      </c>
      <c r="BT105" s="201">
        <f t="shared" ca="1" si="21"/>
        <v>4</v>
      </c>
      <c r="BU105" s="201">
        <f t="shared" ca="1" si="21"/>
        <v>4</v>
      </c>
      <c r="BV105" s="201">
        <f t="shared" ca="1" si="21"/>
        <v>4</v>
      </c>
      <c r="BW105" s="201">
        <f t="shared" ca="1" si="21"/>
        <v>0</v>
      </c>
      <c r="BX105" s="201">
        <f t="shared" ca="1" si="21"/>
        <v>0</v>
      </c>
      <c r="BY105" s="201">
        <f t="shared" ca="1" si="21"/>
        <v>0</v>
      </c>
      <c r="BZ105" s="201">
        <f t="shared" ca="1" si="21"/>
        <v>0</v>
      </c>
      <c r="CA105" s="201">
        <f t="shared" ca="1" si="21"/>
        <v>0</v>
      </c>
      <c r="CB105" s="201">
        <f t="shared" ca="1" si="21"/>
        <v>0</v>
      </c>
      <c r="CC105"/>
      <c r="CD105"/>
      <c r="CE105"/>
      <c r="CF105"/>
      <c r="CG105"/>
      <c r="CH105"/>
      <c r="CI105"/>
      <c r="CJ105"/>
      <c r="CK105"/>
      <c r="CL105"/>
      <c r="CM105"/>
      <c r="CN105"/>
    </row>
    <row r="106" spans="1:92" x14ac:dyDescent="0.25">
      <c r="B106"/>
      <c r="I106" s="102"/>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206" t="s">
        <v>170</v>
      </c>
      <c r="B107" s="208"/>
      <c r="C107" s="139"/>
      <c r="D107" s="137" t="s">
        <v>190</v>
      </c>
      <c r="E107" s="157" t="s">
        <v>190</v>
      </c>
      <c r="F107" s="141"/>
      <c r="G107" s="141" t="s">
        <v>191</v>
      </c>
      <c r="H107" s="141" t="s">
        <v>192</v>
      </c>
      <c r="I107" s="221"/>
      <c r="J107" s="222"/>
      <c r="K107" s="139"/>
      <c r="L107" s="139"/>
      <c r="M107" s="139"/>
      <c r="N107" s="139"/>
      <c r="O107" s="139"/>
      <c r="P107" s="139"/>
      <c r="Q107" s="139"/>
      <c r="T107" s="207"/>
      <c r="U107" s="208"/>
      <c r="V107" s="208"/>
      <c r="W107" s="208"/>
      <c r="X107" s="208"/>
      <c r="Y107" s="208"/>
      <c r="Z107" s="208"/>
      <c r="AA107" s="208"/>
      <c r="AB107" s="208"/>
      <c r="AC107" s="208"/>
      <c r="AD107" s="208"/>
      <c r="AE107" s="208"/>
      <c r="AF107" s="208"/>
      <c r="AG107" s="208"/>
      <c r="AH107" s="208"/>
      <c r="AI107" s="208"/>
      <c r="AJ107" s="208"/>
      <c r="AK107" s="208"/>
      <c r="AL107" s="208"/>
      <c r="AM107" s="208"/>
      <c r="AN107" s="208"/>
      <c r="AO107" s="208"/>
      <c r="AP107" s="208"/>
      <c r="AQ107" s="208"/>
      <c r="AR107" s="208"/>
      <c r="AS107" s="208"/>
      <c r="AT107" s="208"/>
      <c r="AU107" s="208"/>
      <c r="AV107" s="208"/>
      <c r="AW107" s="208"/>
      <c r="AX107" s="208"/>
      <c r="AY107" s="208"/>
      <c r="AZ107" s="208"/>
      <c r="BA107" s="208"/>
      <c r="BB107" s="208"/>
      <c r="BC107" s="208"/>
      <c r="BD107" s="208"/>
      <c r="BE107" s="208"/>
      <c r="BF107" s="208"/>
      <c r="BG107" s="208"/>
      <c r="BH107" s="208"/>
      <c r="BI107" s="208"/>
      <c r="BJ107" s="208"/>
      <c r="BK107" s="208"/>
      <c r="BL107" s="208"/>
      <c r="BM107" s="208"/>
      <c r="BN107" s="208"/>
      <c r="BO107" s="208"/>
      <c r="BP107" s="208"/>
      <c r="BQ107" s="208"/>
      <c r="BR107" s="208"/>
      <c r="BS107" s="208"/>
      <c r="BT107" s="208"/>
      <c r="BU107" s="208"/>
      <c r="BV107" s="208"/>
      <c r="BW107" s="208"/>
      <c r="BX107" s="208"/>
      <c r="BY107" s="208"/>
      <c r="BZ107" s="208"/>
      <c r="CA107" s="208"/>
      <c r="CB107" s="208"/>
      <c r="CC107" s="208"/>
      <c r="CD107" s="208"/>
      <c r="CE107" s="208"/>
      <c r="CF107" s="208"/>
      <c r="CG107" s="208"/>
      <c r="CH107" s="208"/>
      <c r="CI107" s="208"/>
      <c r="CJ107" s="208"/>
      <c r="CK107" s="208"/>
      <c r="CL107" s="208"/>
      <c r="CM107" s="208"/>
      <c r="CN107" s="208"/>
    </row>
    <row r="108" spans="1:92" x14ac:dyDescent="0.25">
      <c r="A108" t="s">
        <v>143</v>
      </c>
      <c r="B108" s="228" t="s">
        <v>193</v>
      </c>
      <c r="C108" s="53"/>
      <c r="D108" t="s">
        <v>190</v>
      </c>
      <c r="F108" s="229"/>
      <c r="G108" s="229"/>
      <c r="I108" s="230" t="s">
        <v>194</v>
      </c>
      <c r="J108" s="231"/>
      <c r="K108" s="212" cm="1">
        <f t="array" ref="K108">+INDEX($A109:$CN111,MATCH($I108,$B109:$B111,0),COLUMN())</f>
        <v>200000</v>
      </c>
      <c r="L108" s="212" cm="1">
        <f t="array" ref="L108">+INDEX($A109:$CN111,MATCH($I108,$B109:$B111,0),COLUMN())</f>
        <v>200000</v>
      </c>
      <c r="M108" s="212" cm="1">
        <f t="array" ref="M108">+INDEX($A109:$CN111,MATCH($I108,$B109:$B111,0),COLUMN())</f>
        <v>200000</v>
      </c>
      <c r="N108" s="212" cm="1">
        <f t="array" ref="N108">+INDEX($A109:$CN111,MATCH($I108,$B109:$B111,0),COLUMN())</f>
        <v>200000</v>
      </c>
      <c r="O108" s="212" cm="1">
        <f t="array" ref="O108">+INDEX($A109:$CN111,MATCH($I108,$B109:$B111,0),COLUMN())</f>
        <v>200000</v>
      </c>
      <c r="P108" s="212" cm="1">
        <f t="array" ref="P108">+INDEX($A109:$CN111,MATCH($I108,$B109:$B111,0),COLUMN())</f>
        <v>200000</v>
      </c>
      <c r="Q108" s="212"/>
      <c r="T108" s="213">
        <f t="shared" ref="T108" ca="1" si="22">IFERROR(INDEX(INDIRECT("Financials!$A:$AD"), MATCH(INDIRECT(ADDRESS(ROW(),2)), INDIRECT("Financials!$B:$B"), 0), MATCH(INDIRECT(ADDRESS(1,COLUMN())), INDIRECT("Financials!$1:$1"), 0)),0)</f>
        <v>0</v>
      </c>
      <c r="U108" s="212" cm="1">
        <f t="array" aca="1" ref="U108" ca="1">+INDEX($A109:$CN111,MATCH($I108,$B109:$B111,0),COLUMN())</f>
        <v>16666.666666666668</v>
      </c>
      <c r="V108" s="212" cm="1">
        <f t="array" ref="V108">+INDEX($A109:$CN111,MATCH($I108,$B109:$B111,0),COLUMN())</f>
        <v>16666.666666666668</v>
      </c>
      <c r="W108" s="212" cm="1">
        <f t="array" ref="W108">+INDEX($A109:$CN111,MATCH($I108,$B109:$B111,0),COLUMN())</f>
        <v>16666.666666666668</v>
      </c>
      <c r="X108" s="212" cm="1">
        <f t="array" ref="X108">+INDEX($A109:$CN111,MATCH($I108,$B109:$B111,0),COLUMN())</f>
        <v>16666.666666666668</v>
      </c>
      <c r="Y108" s="212" cm="1">
        <f t="array" ref="Y108">+INDEX($A109:$CN111,MATCH($I108,$B109:$B111,0),COLUMN())</f>
        <v>16666.666666666668</v>
      </c>
      <c r="Z108" s="212" cm="1">
        <f t="array" ref="Z108">+INDEX($A109:$CN111,MATCH($I108,$B109:$B111,0),COLUMN())</f>
        <v>16666.666666666668</v>
      </c>
      <c r="AA108" s="212" cm="1">
        <f t="array" ref="AA108">+INDEX($A109:$CN111,MATCH($I108,$B109:$B111,0),COLUMN())</f>
        <v>16666.666666666668</v>
      </c>
      <c r="AB108" s="212" cm="1">
        <f t="array" ref="AB108">+INDEX($A109:$CN111,MATCH($I108,$B109:$B111,0),COLUMN())</f>
        <v>16666.666666666668</v>
      </c>
      <c r="AC108" s="212" cm="1">
        <f t="array" ref="AC108">+INDEX($A109:$CN111,MATCH($I108,$B109:$B111,0),COLUMN())</f>
        <v>16666.666666666668</v>
      </c>
      <c r="AD108" s="212" cm="1">
        <f t="array" ref="AD108">+INDEX($A109:$CN111,MATCH($I108,$B109:$B111,0),COLUMN())</f>
        <v>16666.666666666668</v>
      </c>
      <c r="AE108" s="212" cm="1">
        <f t="array" ref="AE108">+INDEX($A109:$CN111,MATCH($I108,$B109:$B111,0),COLUMN())</f>
        <v>16666.666666666668</v>
      </c>
      <c r="AF108" s="212" cm="1">
        <f t="array" ref="AF108">+INDEX($A109:$CN111,MATCH($I108,$B109:$B111,0),COLUMN())</f>
        <v>16666.666666666668</v>
      </c>
      <c r="AG108" s="212" cm="1">
        <f t="array" ref="AG108">+INDEX($A109:$CN111,MATCH($I108,$B109:$B111,0),COLUMN())</f>
        <v>16666.666666666668</v>
      </c>
      <c r="AH108" s="212" cm="1">
        <f t="array" ref="AH108">+INDEX($A109:$CN111,MATCH($I108,$B109:$B111,0),COLUMN())</f>
        <v>16666.666666666668</v>
      </c>
      <c r="AI108" s="212" cm="1">
        <f t="array" ref="AI108">+INDEX($A109:$CN111,MATCH($I108,$B109:$B111,0),COLUMN())</f>
        <v>16666.666666666668</v>
      </c>
      <c r="AJ108" s="212" cm="1">
        <f t="array" ref="AJ108">+INDEX($A109:$CN111,MATCH($I108,$B109:$B111,0),COLUMN())</f>
        <v>16666.666666666668</v>
      </c>
      <c r="AK108" s="212" cm="1">
        <f t="array" ref="AK108">+INDEX($A109:$CN111,MATCH($I108,$B109:$B111,0),COLUMN())</f>
        <v>16666.666666666668</v>
      </c>
      <c r="AL108" s="212" cm="1">
        <f t="array" ref="AL108">+INDEX($A109:$CN111,MATCH($I108,$B109:$B111,0),COLUMN())</f>
        <v>16666.666666666668</v>
      </c>
      <c r="AM108" s="212" cm="1">
        <f t="array" ref="AM108">+INDEX($A109:$CN111,MATCH($I108,$B109:$B111,0),COLUMN())</f>
        <v>16666.666666666668</v>
      </c>
      <c r="AN108" s="212" cm="1">
        <f t="array" ref="AN108">+INDEX($A109:$CN111,MATCH($I108,$B109:$B111,0),COLUMN())</f>
        <v>16666.666666666668</v>
      </c>
      <c r="AO108" s="212" cm="1">
        <f t="array" ref="AO108">+INDEX($A109:$CN111,MATCH($I108,$B109:$B111,0),COLUMN())</f>
        <v>16666.666666666668</v>
      </c>
      <c r="AP108" s="212" cm="1">
        <f t="array" ref="AP108">+INDEX($A109:$CN111,MATCH($I108,$B109:$B111,0),COLUMN())</f>
        <v>16666.666666666668</v>
      </c>
      <c r="AQ108" s="212" cm="1">
        <f t="array" ref="AQ108">+INDEX($A109:$CN111,MATCH($I108,$B109:$B111,0),COLUMN())</f>
        <v>16666.666666666668</v>
      </c>
      <c r="AR108" s="212" cm="1">
        <f t="array" ref="AR108">+INDEX($A109:$CN111,MATCH($I108,$B109:$B111,0),COLUMN())</f>
        <v>16666.666666666668</v>
      </c>
      <c r="AS108" s="212" cm="1">
        <f t="array" ref="AS108">+INDEX($A109:$CN111,MATCH($I108,$B109:$B111,0),COLUMN())</f>
        <v>16666.666666666668</v>
      </c>
      <c r="AT108" s="212" cm="1">
        <f t="array" ref="AT108">+INDEX($A109:$CN111,MATCH($I108,$B109:$B111,0),COLUMN())</f>
        <v>16666.666666666668</v>
      </c>
      <c r="AU108" s="212" cm="1">
        <f t="array" ref="AU108">+INDEX($A109:$CN111,MATCH($I108,$B109:$B111,0),COLUMN())</f>
        <v>16666.666666666668</v>
      </c>
      <c r="AV108" s="212" cm="1">
        <f t="array" ref="AV108">+INDEX($A109:$CN111,MATCH($I108,$B109:$B111,0),COLUMN())</f>
        <v>16666.666666666668</v>
      </c>
      <c r="AW108" s="212" cm="1">
        <f t="array" ref="AW108">+INDEX($A109:$CN111,MATCH($I108,$B109:$B111,0),COLUMN())</f>
        <v>16666.666666666668</v>
      </c>
      <c r="AX108" s="212" cm="1">
        <f t="array" ref="AX108">+INDEX($A109:$CN111,MATCH($I108,$B109:$B111,0),COLUMN())</f>
        <v>16666.666666666668</v>
      </c>
      <c r="AY108" s="212" cm="1">
        <f t="array" ref="AY108">+INDEX($A109:$CN111,MATCH($I108,$B109:$B111,0),COLUMN())</f>
        <v>16666.666666666668</v>
      </c>
      <c r="AZ108" s="212" cm="1">
        <f t="array" ref="AZ108">+INDEX($A109:$CN111,MATCH($I108,$B109:$B111,0),COLUMN())</f>
        <v>16666.666666666668</v>
      </c>
      <c r="BA108" s="212" cm="1">
        <f t="array" ref="BA108">+INDEX($A109:$CN111,MATCH($I108,$B109:$B111,0),COLUMN())</f>
        <v>16666.666666666668</v>
      </c>
      <c r="BB108" s="212" cm="1">
        <f t="array" ref="BB108">+INDEX($A109:$CN111,MATCH($I108,$B109:$B111,0),COLUMN())</f>
        <v>16666.666666666668</v>
      </c>
      <c r="BC108" s="212" cm="1">
        <f t="array" ref="BC108">+INDEX($A109:$CN111,MATCH($I108,$B109:$B111,0),COLUMN())</f>
        <v>16666.666666666668</v>
      </c>
      <c r="BD108" s="212" cm="1">
        <f t="array" ref="BD108">+INDEX($A109:$CN111,MATCH($I108,$B109:$B111,0),COLUMN())</f>
        <v>16666.666666666668</v>
      </c>
      <c r="BE108" s="212" cm="1">
        <f t="array" ref="BE108">+INDEX($A109:$CN111,MATCH($I108,$B109:$B111,0),COLUMN())</f>
        <v>16666.666666666668</v>
      </c>
      <c r="BF108" s="212" cm="1">
        <f t="array" ref="BF108">+INDEX($A109:$CN111,MATCH($I108,$B109:$B111,0),COLUMN())</f>
        <v>16666.666666666668</v>
      </c>
      <c r="BG108" s="212" cm="1">
        <f t="array" ref="BG108">+INDEX($A109:$CN111,MATCH($I108,$B109:$B111,0),COLUMN())</f>
        <v>16666.666666666668</v>
      </c>
      <c r="BH108" s="212" cm="1">
        <f t="array" ref="BH108">+INDEX($A109:$CN111,MATCH($I108,$B109:$B111,0),COLUMN())</f>
        <v>16666.666666666668</v>
      </c>
      <c r="BI108" s="212" cm="1">
        <f t="array" ref="BI108">+INDEX($A109:$CN111,MATCH($I108,$B109:$B111,0),COLUMN())</f>
        <v>16666.666666666668</v>
      </c>
      <c r="BJ108" s="212" cm="1">
        <f t="array" ref="BJ108">+INDEX($A109:$CN111,MATCH($I108,$B109:$B111,0),COLUMN())</f>
        <v>16666.666666666668</v>
      </c>
      <c r="BK108" s="212" cm="1">
        <f t="array" ref="BK108">+INDEX($A109:$CN111,MATCH($I108,$B109:$B111,0),COLUMN())</f>
        <v>16666.666666666668</v>
      </c>
      <c r="BL108" s="212" cm="1">
        <f t="array" ref="BL108">+INDEX($A109:$CN111,MATCH($I108,$B109:$B111,0),COLUMN())</f>
        <v>16666.666666666668</v>
      </c>
      <c r="BM108" s="212" cm="1">
        <f t="array" ref="BM108">+INDEX($A109:$CN111,MATCH($I108,$B109:$B111,0),COLUMN())</f>
        <v>16666.666666666668</v>
      </c>
      <c r="BN108" s="212" cm="1">
        <f t="array" ref="BN108">+INDEX($A109:$CN111,MATCH($I108,$B109:$B111,0),COLUMN())</f>
        <v>16666.666666666668</v>
      </c>
      <c r="BO108" s="212" cm="1">
        <f t="array" ref="BO108">+INDEX($A109:$CN111,MATCH($I108,$B109:$B111,0),COLUMN())</f>
        <v>16666.666666666668</v>
      </c>
      <c r="BP108" s="212" cm="1">
        <f t="array" ref="BP108">+INDEX($A109:$CN111,MATCH($I108,$B109:$B111,0),COLUMN())</f>
        <v>16666.666666666668</v>
      </c>
      <c r="BQ108" s="212" cm="1">
        <f t="array" ref="BQ108">+INDEX($A109:$CN111,MATCH($I108,$B109:$B111,0),COLUMN())</f>
        <v>16666.666666666668</v>
      </c>
      <c r="BR108" s="212" cm="1">
        <f t="array" ref="BR108">+INDEX($A109:$CN111,MATCH($I108,$B109:$B111,0),COLUMN())</f>
        <v>16666.666666666668</v>
      </c>
      <c r="BS108" s="212" cm="1">
        <f t="array" ref="BS108">+INDEX($A109:$CN111,MATCH($I108,$B109:$B111,0),COLUMN())</f>
        <v>16666.666666666668</v>
      </c>
      <c r="BT108" s="212" cm="1">
        <f t="array" ref="BT108">+INDEX($A109:$CN111,MATCH($I108,$B109:$B111,0),COLUMN())</f>
        <v>16666.666666666668</v>
      </c>
      <c r="BU108" s="212" cm="1">
        <f t="array" ref="BU108">+INDEX($A109:$CN111,MATCH($I108,$B109:$B111,0),COLUMN())</f>
        <v>16666.666666666668</v>
      </c>
      <c r="BV108" s="212" cm="1">
        <f t="array" ref="BV108">+INDEX($A109:$CN111,MATCH($I108,$B109:$B111,0),COLUMN())</f>
        <v>16666.666666666668</v>
      </c>
      <c r="BW108" s="212" cm="1">
        <f t="array" ref="BW108">+INDEX($A109:$CN111,MATCH($I108,$B109:$B111,0),COLUMN())</f>
        <v>16666.666666666668</v>
      </c>
      <c r="BX108" s="212" cm="1">
        <f t="array" ref="BX108">+INDEX($A109:$CN111,MATCH($I108,$B109:$B111,0),COLUMN())</f>
        <v>16666.666666666668</v>
      </c>
      <c r="BY108" s="212" cm="1">
        <f t="array" ref="BY108">+INDEX($A109:$CN111,MATCH($I108,$B109:$B111,0),COLUMN())</f>
        <v>16666.666666666668</v>
      </c>
      <c r="BZ108" s="212" cm="1">
        <f t="array" ref="BZ108">+INDEX($A109:$CN111,MATCH($I108,$B109:$B111,0),COLUMN())</f>
        <v>16666.666666666668</v>
      </c>
      <c r="CA108" s="212" cm="1">
        <f t="array" ref="CA108">+INDEX($A109:$CN111,MATCH($I108,$B109:$B111,0),COLUMN())</f>
        <v>16666.666666666668</v>
      </c>
      <c r="CB108" s="212" cm="1">
        <f t="array" ref="CB108">+INDEX($A109:$CN111,MATCH($I108,$B109:$B111,0),COLUMN())</f>
        <v>16666.666666666668</v>
      </c>
      <c r="CC108" s="212" cm="1">
        <f t="array" ref="CC108">+INDEX($A109:$CN111,MATCH($I108,$B109:$B111,0),COLUMN())</f>
        <v>16666.666666666668</v>
      </c>
      <c r="CD108" s="212" cm="1">
        <f t="array" ref="CD108">+INDEX($A109:$CN111,MATCH($I108,$B109:$B111,0),COLUMN())</f>
        <v>16666.666666666668</v>
      </c>
      <c r="CE108" s="212" cm="1">
        <f t="array" ref="CE108">+INDEX($A109:$CN111,MATCH($I108,$B109:$B111,0),COLUMN())</f>
        <v>16666.666666666668</v>
      </c>
      <c r="CF108" s="212" cm="1">
        <f t="array" ref="CF108">+INDEX($A109:$CN111,MATCH($I108,$B109:$B111,0),COLUMN())</f>
        <v>16666.666666666668</v>
      </c>
      <c r="CG108" s="212" cm="1">
        <f t="array" ref="CG108">+INDEX($A109:$CN111,MATCH($I108,$B109:$B111,0),COLUMN())</f>
        <v>16666.666666666668</v>
      </c>
      <c r="CH108" s="212" cm="1">
        <f t="array" ref="CH108">+INDEX($A109:$CN111,MATCH($I108,$B109:$B111,0),COLUMN())</f>
        <v>16666.666666666668</v>
      </c>
      <c r="CI108" s="212" cm="1">
        <f t="array" ref="CI108">+INDEX($A109:$CN111,MATCH($I108,$B109:$B111,0),COLUMN())</f>
        <v>16666.666666666668</v>
      </c>
      <c r="CJ108" s="212" cm="1">
        <f t="array" ref="CJ108">+INDEX($A109:$CN111,MATCH($I108,$B109:$B111,0),COLUMN())</f>
        <v>16666.666666666668</v>
      </c>
      <c r="CK108" s="212" cm="1">
        <f t="array" ref="CK108">+INDEX($A109:$CN111,MATCH($I108,$B109:$B111,0),COLUMN())</f>
        <v>16666.666666666668</v>
      </c>
      <c r="CL108" s="212" cm="1">
        <f t="array" ref="CL108">+INDEX($A109:$CN111,MATCH($I108,$B109:$B111,0),COLUMN())</f>
        <v>16666.666666666668</v>
      </c>
      <c r="CM108" s="212" cm="1">
        <f t="array" ref="CM108">+INDEX($A109:$CN111,MATCH($I108,$B109:$B111,0),COLUMN())</f>
        <v>16666.666666666668</v>
      </c>
      <c r="CN108" s="212" cm="1">
        <f t="array" ref="CN108">+INDEX($A109:$CN111,MATCH($I108,$B109:$B111,0),COLUMN())</f>
        <v>16666.666666666668</v>
      </c>
    </row>
    <row r="109" spans="1:92" x14ac:dyDescent="0.25">
      <c r="A109" t="s">
        <v>143</v>
      </c>
      <c r="B109" s="100" t="s">
        <v>195</v>
      </c>
      <c r="C109" s="148"/>
      <c r="D109" t="s">
        <v>190</v>
      </c>
      <c r="E109" s="106"/>
      <c r="F109" s="149"/>
      <c r="G109" s="149"/>
      <c r="H109" s="106"/>
      <c r="I109" s="210"/>
      <c r="J109" s="226"/>
      <c r="K109" s="194">
        <v>100000</v>
      </c>
      <c r="L109" s="194">
        <v>100000</v>
      </c>
      <c r="M109" s="194">
        <v>100000</v>
      </c>
      <c r="N109" s="194">
        <v>100000</v>
      </c>
      <c r="O109" s="194">
        <v>100000</v>
      </c>
      <c r="P109" s="194">
        <v>100000</v>
      </c>
      <c r="Q109" s="194"/>
      <c r="T109" s="215"/>
      <c r="U109" s="61">
        <f ca="1">INDEX($A:$CN,ROW(),MATCH(INDIRECT(ADDRESS(3,COLUMN(),2)),$2:$2,0))/U$7</f>
        <v>8333.3333333333339</v>
      </c>
      <c r="V109" s="61" cm="1">
        <f t="array" ref="V109">INDEX($K:$P,ROW(),MATCH(V$3,$K$2:$P$2,0))/V$7</f>
        <v>8333.3333333333339</v>
      </c>
      <c r="W109" s="61" cm="1">
        <f t="array" ref="W109">INDEX($K:$P,ROW(),MATCH(W$3,$K$2:$P$2,0))/W$7</f>
        <v>8333.3333333333339</v>
      </c>
      <c r="X109" s="61" cm="1">
        <f t="array" ref="X109">INDEX($K:$P,ROW(),MATCH(X$3,$K$2:$P$2,0))/X$7</f>
        <v>8333.3333333333339</v>
      </c>
      <c r="Y109" s="61" cm="1">
        <f t="array" ref="Y109">INDEX($K:$P,ROW(),MATCH(Y$3,$K$2:$P$2,0))/Y$7</f>
        <v>8333.3333333333339</v>
      </c>
      <c r="Z109" s="61" cm="1">
        <f t="array" ref="Z109">INDEX($K:$P,ROW(),MATCH(Z$3,$K$2:$P$2,0))/Z$7</f>
        <v>8333.3333333333339</v>
      </c>
      <c r="AA109" s="61" cm="1">
        <f t="array" ref="AA109">INDEX($K:$P,ROW(),MATCH(AA$3,$K$2:$P$2,0))/AA$7</f>
        <v>8333.3333333333339</v>
      </c>
      <c r="AB109" s="61" cm="1">
        <f t="array" ref="AB109">INDEX($K:$P,ROW(),MATCH(AB$3,$K$2:$P$2,0))/AB$7</f>
        <v>8333.3333333333339</v>
      </c>
      <c r="AC109" s="61" cm="1">
        <f t="array" ref="AC109">INDEX($K:$P,ROW(),MATCH(AC$3,$K$2:$P$2,0))/AC$7</f>
        <v>8333.3333333333339</v>
      </c>
      <c r="AD109" s="61" cm="1">
        <f t="array" ref="AD109">INDEX($K:$P,ROW(),MATCH(AD$3,$K$2:$P$2,0))/AD$7</f>
        <v>8333.3333333333339</v>
      </c>
      <c r="AE109" s="61" cm="1">
        <f t="array" ref="AE109">INDEX($K:$P,ROW(),MATCH(AE$3,$K$2:$P$2,0))/AE$7</f>
        <v>8333.3333333333339</v>
      </c>
      <c r="AF109" s="61" cm="1">
        <f t="array" ref="AF109">INDEX($K:$P,ROW(),MATCH(AF$3,$K$2:$P$2,0))/AF$7</f>
        <v>8333.3333333333339</v>
      </c>
      <c r="AG109" s="61" cm="1">
        <f t="array" ref="AG109">INDEX($K:$P,ROW(),MATCH(AG$3,$K$2:$P$2,0))/AG$7</f>
        <v>8333.3333333333339</v>
      </c>
      <c r="AH109" s="61" cm="1">
        <f t="array" ref="AH109">INDEX($K:$P,ROW(),MATCH(AH$3,$K$2:$P$2,0))/AH$7</f>
        <v>8333.3333333333339</v>
      </c>
      <c r="AI109" s="61" cm="1">
        <f t="array" ref="AI109">INDEX($K:$P,ROW(),MATCH(AI$3,$K$2:$P$2,0))/AI$7</f>
        <v>8333.3333333333339</v>
      </c>
      <c r="AJ109" s="61" cm="1">
        <f t="array" ref="AJ109">INDEX($K:$P,ROW(),MATCH(AJ$3,$K$2:$P$2,0))/AJ$7</f>
        <v>8333.3333333333339</v>
      </c>
      <c r="AK109" s="61" cm="1">
        <f t="array" ref="AK109">INDEX($K:$P,ROW(),MATCH(AK$3,$K$2:$P$2,0))/AK$7</f>
        <v>8333.3333333333339</v>
      </c>
      <c r="AL109" s="61" cm="1">
        <f t="array" ref="AL109">INDEX($K:$P,ROW(),MATCH(AL$3,$K$2:$P$2,0))/AL$7</f>
        <v>8333.3333333333339</v>
      </c>
      <c r="AM109" s="61" cm="1">
        <f t="array" ref="AM109">INDEX($K:$P,ROW(),MATCH(AM$3,$K$2:$P$2,0))/AM$7</f>
        <v>8333.3333333333339</v>
      </c>
      <c r="AN109" s="61" cm="1">
        <f t="array" ref="AN109">INDEX($K:$P,ROW(),MATCH(AN$3,$K$2:$P$2,0))/AN$7</f>
        <v>8333.3333333333339</v>
      </c>
      <c r="AO109" s="61" cm="1">
        <f t="array" ref="AO109">INDEX($K:$P,ROW(),MATCH(AO$3,$K$2:$P$2,0))/AO$7</f>
        <v>8333.3333333333339</v>
      </c>
      <c r="AP109" s="61" cm="1">
        <f t="array" ref="AP109">INDEX($K:$P,ROW(),MATCH(AP$3,$K$2:$P$2,0))/AP$7</f>
        <v>8333.3333333333339</v>
      </c>
      <c r="AQ109" s="61" cm="1">
        <f t="array" ref="AQ109">INDEX($K:$P,ROW(),MATCH(AQ$3,$K$2:$P$2,0))/AQ$7</f>
        <v>8333.3333333333339</v>
      </c>
      <c r="AR109" s="61" cm="1">
        <f t="array" ref="AR109">INDEX($K:$P,ROW(),MATCH(AR$3,$K$2:$P$2,0))/AR$7</f>
        <v>8333.3333333333339</v>
      </c>
      <c r="AS109" s="61" cm="1">
        <f t="array" ref="AS109">INDEX($K:$P,ROW(),MATCH(AS$3,$K$2:$P$2,0))/AS$7</f>
        <v>8333.3333333333339</v>
      </c>
      <c r="AT109" s="61" cm="1">
        <f t="array" ref="AT109">INDEX($K:$P,ROW(),MATCH(AT$3,$K$2:$P$2,0))/AT$7</f>
        <v>8333.3333333333339</v>
      </c>
      <c r="AU109" s="61" cm="1">
        <f t="array" ref="AU109">INDEX($K:$P,ROW(),MATCH(AU$3,$K$2:$P$2,0))/AU$7</f>
        <v>8333.3333333333339</v>
      </c>
      <c r="AV109" s="61" cm="1">
        <f t="array" ref="AV109">INDEX($K:$P,ROW(),MATCH(AV$3,$K$2:$P$2,0))/AV$7</f>
        <v>8333.3333333333339</v>
      </c>
      <c r="AW109" s="61" cm="1">
        <f t="array" ref="AW109">INDEX($K:$P,ROW(),MATCH(AW$3,$K$2:$P$2,0))/AW$7</f>
        <v>8333.3333333333339</v>
      </c>
      <c r="AX109" s="61" cm="1">
        <f t="array" ref="AX109">INDEX($K:$P,ROW(),MATCH(AX$3,$K$2:$P$2,0))/AX$7</f>
        <v>8333.3333333333339</v>
      </c>
      <c r="AY109" s="61" cm="1">
        <f t="array" ref="AY109">INDEX($K:$P,ROW(),MATCH(AY$3,$K$2:$P$2,0))/AY$7</f>
        <v>8333.3333333333339</v>
      </c>
      <c r="AZ109" s="61" cm="1">
        <f t="array" ref="AZ109">INDEX($K:$P,ROW(),MATCH(AZ$3,$K$2:$P$2,0))/AZ$7</f>
        <v>8333.3333333333339</v>
      </c>
      <c r="BA109" s="61" cm="1">
        <f t="array" ref="BA109">INDEX($K:$P,ROW(),MATCH(BA$3,$K$2:$P$2,0))/BA$7</f>
        <v>8333.3333333333339</v>
      </c>
      <c r="BB109" s="61" cm="1">
        <f t="array" ref="BB109">INDEX($K:$P,ROW(),MATCH(BB$3,$K$2:$P$2,0))/BB$7</f>
        <v>8333.3333333333339</v>
      </c>
      <c r="BC109" s="61" cm="1">
        <f t="array" ref="BC109">INDEX($K:$P,ROW(),MATCH(BC$3,$K$2:$P$2,0))/BC$7</f>
        <v>8333.3333333333339</v>
      </c>
      <c r="BD109" s="61" cm="1">
        <f t="array" ref="BD109">INDEX($K:$P,ROW(),MATCH(BD$3,$K$2:$P$2,0))/BD$7</f>
        <v>8333.3333333333339</v>
      </c>
      <c r="BE109" s="61" cm="1">
        <f t="array" ref="BE109">INDEX($K:$P,ROW(),MATCH(BE$3,$K$2:$P$2,0))/BE$7</f>
        <v>8333.3333333333339</v>
      </c>
      <c r="BF109" s="61" cm="1">
        <f t="array" ref="BF109">INDEX($K:$P,ROW(),MATCH(BF$3,$K$2:$P$2,0))/BF$7</f>
        <v>8333.3333333333339</v>
      </c>
      <c r="BG109" s="61" cm="1">
        <f t="array" ref="BG109">INDEX($K:$P,ROW(),MATCH(BG$3,$K$2:$P$2,0))/BG$7</f>
        <v>8333.3333333333339</v>
      </c>
      <c r="BH109" s="61" cm="1">
        <f t="array" ref="BH109">INDEX($K:$P,ROW(),MATCH(BH$3,$K$2:$P$2,0))/BH$7</f>
        <v>8333.3333333333339</v>
      </c>
      <c r="BI109" s="61" cm="1">
        <f t="array" ref="BI109">INDEX($K:$P,ROW(),MATCH(BI$3,$K$2:$P$2,0))/BI$7</f>
        <v>8333.3333333333339</v>
      </c>
      <c r="BJ109" s="61" cm="1">
        <f t="array" ref="BJ109">INDEX($K:$P,ROW(),MATCH(BJ$3,$K$2:$P$2,0))/BJ$7</f>
        <v>8333.3333333333339</v>
      </c>
      <c r="BK109" s="61" cm="1">
        <f t="array" ref="BK109">INDEX($K:$P,ROW(),MATCH(BK$3,$K$2:$P$2,0))/BK$7</f>
        <v>8333.3333333333339</v>
      </c>
      <c r="BL109" s="61" cm="1">
        <f t="array" ref="BL109">INDEX($K:$P,ROW(),MATCH(BL$3,$K$2:$P$2,0))/BL$7</f>
        <v>8333.3333333333339</v>
      </c>
      <c r="BM109" s="61" cm="1">
        <f t="array" ref="BM109">INDEX($K:$P,ROW(),MATCH(BM$3,$K$2:$P$2,0))/BM$7</f>
        <v>8333.3333333333339</v>
      </c>
      <c r="BN109" s="61" cm="1">
        <f t="array" ref="BN109">INDEX($K:$P,ROW(),MATCH(BN$3,$K$2:$P$2,0))/BN$7</f>
        <v>8333.3333333333339</v>
      </c>
      <c r="BO109" s="61" cm="1">
        <f t="array" ref="BO109">INDEX($K:$P,ROW(),MATCH(BO$3,$K$2:$P$2,0))/BO$7</f>
        <v>8333.3333333333339</v>
      </c>
      <c r="BP109" s="61" cm="1">
        <f t="array" ref="BP109">INDEX($K:$P,ROW(),MATCH(BP$3,$K$2:$P$2,0))/BP$7</f>
        <v>8333.3333333333339</v>
      </c>
      <c r="BQ109" s="61" cm="1">
        <f t="array" ref="BQ109">INDEX($K:$P,ROW(),MATCH(BQ$3,$K$2:$P$2,0))/BQ$7</f>
        <v>8333.3333333333339</v>
      </c>
      <c r="BR109" s="61" cm="1">
        <f t="array" ref="BR109">INDEX($K:$P,ROW(),MATCH(BR$3,$K$2:$P$2,0))/BR$7</f>
        <v>8333.3333333333339</v>
      </c>
      <c r="BS109" s="61" cm="1">
        <f t="array" ref="BS109">INDEX($K:$P,ROW(),MATCH(BS$3,$K$2:$P$2,0))/BS$7</f>
        <v>8333.3333333333339</v>
      </c>
      <c r="BT109" s="61" cm="1">
        <f t="array" ref="BT109">INDEX($K:$P,ROW(),MATCH(BT$3,$K$2:$P$2,0))/BT$7</f>
        <v>8333.3333333333339</v>
      </c>
      <c r="BU109" s="61" cm="1">
        <f t="array" ref="BU109">INDEX($K:$P,ROW(),MATCH(BU$3,$K$2:$P$2,0))/BU$7</f>
        <v>8333.3333333333339</v>
      </c>
      <c r="BV109" s="61" cm="1">
        <f t="array" ref="BV109">INDEX($K:$P,ROW(),MATCH(BV$3,$K$2:$P$2,0))/BV$7</f>
        <v>8333.3333333333339</v>
      </c>
      <c r="BW109" s="61" cm="1">
        <f t="array" ref="BW109">INDEX($K:$P,ROW(),MATCH(BW$3,$K$2:$P$2,0))/BW$7</f>
        <v>8333.3333333333339</v>
      </c>
      <c r="BX109" s="61" cm="1">
        <f t="array" ref="BX109">INDEX($K:$P,ROW(),MATCH(BX$3,$K$2:$P$2,0))/BX$7</f>
        <v>8333.3333333333339</v>
      </c>
      <c r="BY109" s="61" cm="1">
        <f t="array" ref="BY109">INDEX($K:$P,ROW(),MATCH(BY$3,$K$2:$P$2,0))/BY$7</f>
        <v>8333.3333333333339</v>
      </c>
      <c r="BZ109" s="61" cm="1">
        <f t="array" ref="BZ109">INDEX($K:$P,ROW(),MATCH(BZ$3,$K$2:$P$2,0))/BZ$7</f>
        <v>8333.3333333333339</v>
      </c>
      <c r="CA109" s="61" cm="1">
        <f t="array" ref="CA109">INDEX($K:$P,ROW(),MATCH(CA$3,$K$2:$P$2,0))/CA$7</f>
        <v>8333.3333333333339</v>
      </c>
      <c r="CB109" s="61" cm="1">
        <f t="array" ref="CB109">INDEX($K:$P,ROW(),MATCH(CB$3,$K$2:$P$2,0))/CB$7</f>
        <v>8333.3333333333339</v>
      </c>
      <c r="CC109" s="61" cm="1">
        <f t="array" ref="CC109">INDEX($K:$P,ROW(),MATCH(CC$3,$K$2:$P$2,0))/CC$7</f>
        <v>8333.3333333333339</v>
      </c>
      <c r="CD109" s="61" cm="1">
        <f t="array" ref="CD109">INDEX($K:$P,ROW(),MATCH(CD$3,$K$2:$P$2,0))/CD$7</f>
        <v>8333.3333333333339</v>
      </c>
      <c r="CE109" s="61" cm="1">
        <f t="array" ref="CE109">INDEX($K:$P,ROW(),MATCH(CE$3,$K$2:$P$2,0))/CE$7</f>
        <v>8333.3333333333339</v>
      </c>
      <c r="CF109" s="61" cm="1">
        <f t="array" ref="CF109">INDEX($K:$P,ROW(),MATCH(CF$3,$K$2:$P$2,0))/CF$7</f>
        <v>8333.3333333333339</v>
      </c>
      <c r="CG109" s="61" cm="1">
        <f t="array" ref="CG109">INDEX($K:$P,ROW(),MATCH(CG$3,$K$2:$P$2,0))/CG$7</f>
        <v>8333.3333333333339</v>
      </c>
      <c r="CH109" s="61" cm="1">
        <f t="array" ref="CH109">INDEX($K:$P,ROW(),MATCH(CH$3,$K$2:$P$2,0))/CH$7</f>
        <v>8333.3333333333339</v>
      </c>
      <c r="CI109" s="61" cm="1">
        <f t="array" ref="CI109">INDEX($K:$P,ROW(),MATCH(CI$3,$K$2:$P$2,0))/CI$7</f>
        <v>8333.3333333333339</v>
      </c>
      <c r="CJ109" s="61" cm="1">
        <f t="array" ref="CJ109">INDEX($K:$P,ROW(),MATCH(CJ$3,$K$2:$P$2,0))/CJ$7</f>
        <v>8333.3333333333339</v>
      </c>
      <c r="CK109" s="61" cm="1">
        <f t="array" ref="CK109">INDEX($K:$P,ROW(),MATCH(CK$3,$K$2:$P$2,0))/CK$7</f>
        <v>8333.3333333333339</v>
      </c>
      <c r="CL109" s="61" cm="1">
        <f t="array" ref="CL109">INDEX($K:$P,ROW(),MATCH(CL$3,$K$2:$P$2,0))/CL$7</f>
        <v>8333.3333333333339</v>
      </c>
      <c r="CM109" s="61" cm="1">
        <f t="array" ref="CM109">INDEX($K:$P,ROW(),MATCH(CM$3,$K$2:$P$2,0))/CM$7</f>
        <v>8333.3333333333339</v>
      </c>
      <c r="CN109" s="61" cm="1">
        <f t="array" ref="CN109">INDEX($K:$P,ROW(),MATCH(CN$3,$K$2:$P$2,0))/CN$7</f>
        <v>8333.3333333333339</v>
      </c>
    </row>
    <row r="110" spans="1:92" x14ac:dyDescent="0.25">
      <c r="A110" t="s">
        <v>143</v>
      </c>
      <c r="B110" s="100" t="s">
        <v>194</v>
      </c>
      <c r="C110" s="148"/>
      <c r="D110" t="s">
        <v>190</v>
      </c>
      <c r="E110" s="106"/>
      <c r="F110" s="149"/>
      <c r="G110" s="149"/>
      <c r="H110" s="106"/>
      <c r="I110" s="210"/>
      <c r="J110" s="226"/>
      <c r="K110" s="194">
        <v>200000</v>
      </c>
      <c r="L110" s="194">
        <v>200000</v>
      </c>
      <c r="M110" s="194">
        <v>200000</v>
      </c>
      <c r="N110" s="194">
        <v>200000</v>
      </c>
      <c r="O110" s="194">
        <v>200000</v>
      </c>
      <c r="P110" s="194">
        <v>200000</v>
      </c>
      <c r="Q110" s="194"/>
      <c r="T110" s="215"/>
      <c r="U110" s="61">
        <f ca="1">INDEX($A:$CN,ROW(),MATCH(INDIRECT(ADDRESS(3,COLUMN(),2)),$2:$2,0))/U$7</f>
        <v>16666.666666666668</v>
      </c>
      <c r="V110" s="61" cm="1">
        <f t="array" ref="V110">INDEX($K:$P,ROW(),MATCH(V$3,$K$2:$P$2,0))/V$7</f>
        <v>16666.666666666668</v>
      </c>
      <c r="W110" s="61" cm="1">
        <f t="array" ref="W110">INDEX($K:$P,ROW(),MATCH(W$3,$K$2:$P$2,0))/W$7</f>
        <v>16666.666666666668</v>
      </c>
      <c r="X110" s="61" cm="1">
        <f t="array" ref="X110">INDEX($K:$P,ROW(),MATCH(X$3,$K$2:$P$2,0))/X$7</f>
        <v>16666.666666666668</v>
      </c>
      <c r="Y110" s="61" cm="1">
        <f t="array" ref="Y110">INDEX($K:$P,ROW(),MATCH(Y$3,$K$2:$P$2,0))/Y$7</f>
        <v>16666.666666666668</v>
      </c>
      <c r="Z110" s="61" cm="1">
        <f t="array" ref="Z110">INDEX($K:$P,ROW(),MATCH(Z$3,$K$2:$P$2,0))/Z$7</f>
        <v>16666.666666666668</v>
      </c>
      <c r="AA110" s="61" cm="1">
        <f t="array" ref="AA110">INDEX($K:$P,ROW(),MATCH(AA$3,$K$2:$P$2,0))/AA$7</f>
        <v>16666.666666666668</v>
      </c>
      <c r="AB110" s="61" cm="1">
        <f t="array" ref="AB110">INDEX($K:$P,ROW(),MATCH(AB$3,$K$2:$P$2,0))/AB$7</f>
        <v>16666.666666666668</v>
      </c>
      <c r="AC110" s="61" cm="1">
        <f t="array" ref="AC110">INDEX($K:$P,ROW(),MATCH(AC$3,$K$2:$P$2,0))/AC$7</f>
        <v>16666.666666666668</v>
      </c>
      <c r="AD110" s="61" cm="1">
        <f t="array" ref="AD110">INDEX($K:$P,ROW(),MATCH(AD$3,$K$2:$P$2,0))/AD$7</f>
        <v>16666.666666666668</v>
      </c>
      <c r="AE110" s="61" cm="1">
        <f t="array" ref="AE110">INDEX($K:$P,ROW(),MATCH(AE$3,$K$2:$P$2,0))/AE$7</f>
        <v>16666.666666666668</v>
      </c>
      <c r="AF110" s="61" cm="1">
        <f t="array" ref="AF110">INDEX($K:$P,ROW(),MATCH(AF$3,$K$2:$P$2,0))/AF$7</f>
        <v>16666.666666666668</v>
      </c>
      <c r="AG110" s="61" cm="1">
        <f t="array" ref="AG110">INDEX($K:$P,ROW(),MATCH(AG$3,$K$2:$P$2,0))/AG$7</f>
        <v>16666.666666666668</v>
      </c>
      <c r="AH110" s="61" cm="1">
        <f t="array" ref="AH110">INDEX($K:$P,ROW(),MATCH(AH$3,$K$2:$P$2,0))/AH$7</f>
        <v>16666.666666666668</v>
      </c>
      <c r="AI110" s="61" cm="1">
        <f t="array" ref="AI110">INDEX($K:$P,ROW(),MATCH(AI$3,$K$2:$P$2,0))/AI$7</f>
        <v>16666.666666666668</v>
      </c>
      <c r="AJ110" s="61" cm="1">
        <f t="array" ref="AJ110">INDEX($K:$P,ROW(),MATCH(AJ$3,$K$2:$P$2,0))/AJ$7</f>
        <v>16666.666666666668</v>
      </c>
      <c r="AK110" s="61" cm="1">
        <f t="array" ref="AK110">INDEX($K:$P,ROW(),MATCH(AK$3,$K$2:$P$2,0))/AK$7</f>
        <v>16666.666666666668</v>
      </c>
      <c r="AL110" s="61" cm="1">
        <f t="array" ref="AL110">INDEX($K:$P,ROW(),MATCH(AL$3,$K$2:$P$2,0))/AL$7</f>
        <v>16666.666666666668</v>
      </c>
      <c r="AM110" s="61" cm="1">
        <f t="array" ref="AM110">INDEX($K:$P,ROW(),MATCH(AM$3,$K$2:$P$2,0))/AM$7</f>
        <v>16666.666666666668</v>
      </c>
      <c r="AN110" s="61" cm="1">
        <f t="array" ref="AN110">INDEX($K:$P,ROW(),MATCH(AN$3,$K$2:$P$2,0))/AN$7</f>
        <v>16666.666666666668</v>
      </c>
      <c r="AO110" s="61" cm="1">
        <f t="array" ref="AO110">INDEX($K:$P,ROW(),MATCH(AO$3,$K$2:$P$2,0))/AO$7</f>
        <v>16666.666666666668</v>
      </c>
      <c r="AP110" s="61" cm="1">
        <f t="array" ref="AP110">INDEX($K:$P,ROW(),MATCH(AP$3,$K$2:$P$2,0))/AP$7</f>
        <v>16666.666666666668</v>
      </c>
      <c r="AQ110" s="61" cm="1">
        <f t="array" ref="AQ110">INDEX($K:$P,ROW(),MATCH(AQ$3,$K$2:$P$2,0))/AQ$7</f>
        <v>16666.666666666668</v>
      </c>
      <c r="AR110" s="61" cm="1">
        <f t="array" ref="AR110">INDEX($K:$P,ROW(),MATCH(AR$3,$K$2:$P$2,0))/AR$7</f>
        <v>16666.666666666668</v>
      </c>
      <c r="AS110" s="61" cm="1">
        <f t="array" ref="AS110">INDEX($K:$P,ROW(),MATCH(AS$3,$K$2:$P$2,0))/AS$7</f>
        <v>16666.666666666668</v>
      </c>
      <c r="AT110" s="61" cm="1">
        <f t="array" ref="AT110">INDEX($K:$P,ROW(),MATCH(AT$3,$K$2:$P$2,0))/AT$7</f>
        <v>16666.666666666668</v>
      </c>
      <c r="AU110" s="61" cm="1">
        <f t="array" ref="AU110">INDEX($K:$P,ROW(),MATCH(AU$3,$K$2:$P$2,0))/AU$7</f>
        <v>16666.666666666668</v>
      </c>
      <c r="AV110" s="61" cm="1">
        <f t="array" ref="AV110">INDEX($K:$P,ROW(),MATCH(AV$3,$K$2:$P$2,0))/AV$7</f>
        <v>16666.666666666668</v>
      </c>
      <c r="AW110" s="61" cm="1">
        <f t="array" ref="AW110">INDEX($K:$P,ROW(),MATCH(AW$3,$K$2:$P$2,0))/AW$7</f>
        <v>16666.666666666668</v>
      </c>
      <c r="AX110" s="61" cm="1">
        <f t="array" ref="AX110">INDEX($K:$P,ROW(),MATCH(AX$3,$K$2:$P$2,0))/AX$7</f>
        <v>16666.666666666668</v>
      </c>
      <c r="AY110" s="61" cm="1">
        <f t="array" ref="AY110">INDEX($K:$P,ROW(),MATCH(AY$3,$K$2:$P$2,0))/AY$7</f>
        <v>16666.666666666668</v>
      </c>
      <c r="AZ110" s="61" cm="1">
        <f t="array" ref="AZ110">INDEX($K:$P,ROW(),MATCH(AZ$3,$K$2:$P$2,0))/AZ$7</f>
        <v>16666.666666666668</v>
      </c>
      <c r="BA110" s="61" cm="1">
        <f t="array" ref="BA110">INDEX($K:$P,ROW(),MATCH(BA$3,$K$2:$P$2,0))/BA$7</f>
        <v>16666.666666666668</v>
      </c>
      <c r="BB110" s="61" cm="1">
        <f t="array" ref="BB110">INDEX($K:$P,ROW(),MATCH(BB$3,$K$2:$P$2,0))/BB$7</f>
        <v>16666.666666666668</v>
      </c>
      <c r="BC110" s="61" cm="1">
        <f t="array" ref="BC110">INDEX($K:$P,ROW(),MATCH(BC$3,$K$2:$P$2,0))/BC$7</f>
        <v>16666.666666666668</v>
      </c>
      <c r="BD110" s="61" cm="1">
        <f t="array" ref="BD110">INDEX($K:$P,ROW(),MATCH(BD$3,$K$2:$P$2,0))/BD$7</f>
        <v>16666.666666666668</v>
      </c>
      <c r="BE110" s="61" cm="1">
        <f t="array" ref="BE110">INDEX($K:$P,ROW(),MATCH(BE$3,$K$2:$P$2,0))/BE$7</f>
        <v>16666.666666666668</v>
      </c>
      <c r="BF110" s="61" cm="1">
        <f t="array" ref="BF110">INDEX($K:$P,ROW(),MATCH(BF$3,$K$2:$P$2,0))/BF$7</f>
        <v>16666.666666666668</v>
      </c>
      <c r="BG110" s="61" cm="1">
        <f t="array" ref="BG110">INDEX($K:$P,ROW(),MATCH(BG$3,$K$2:$P$2,0))/BG$7</f>
        <v>16666.666666666668</v>
      </c>
      <c r="BH110" s="61" cm="1">
        <f t="array" ref="BH110">INDEX($K:$P,ROW(),MATCH(BH$3,$K$2:$P$2,0))/BH$7</f>
        <v>16666.666666666668</v>
      </c>
      <c r="BI110" s="61" cm="1">
        <f t="array" ref="BI110">INDEX($K:$P,ROW(),MATCH(BI$3,$K$2:$P$2,0))/BI$7</f>
        <v>16666.666666666668</v>
      </c>
      <c r="BJ110" s="61" cm="1">
        <f t="array" ref="BJ110">INDEX($K:$P,ROW(),MATCH(BJ$3,$K$2:$P$2,0))/BJ$7</f>
        <v>16666.666666666668</v>
      </c>
      <c r="BK110" s="61" cm="1">
        <f t="array" ref="BK110">INDEX($K:$P,ROW(),MATCH(BK$3,$K$2:$P$2,0))/BK$7</f>
        <v>16666.666666666668</v>
      </c>
      <c r="BL110" s="61" cm="1">
        <f t="array" ref="BL110">INDEX($K:$P,ROW(),MATCH(BL$3,$K$2:$P$2,0))/BL$7</f>
        <v>16666.666666666668</v>
      </c>
      <c r="BM110" s="61" cm="1">
        <f t="array" ref="BM110">INDEX($K:$P,ROW(),MATCH(BM$3,$K$2:$P$2,0))/BM$7</f>
        <v>16666.666666666668</v>
      </c>
      <c r="BN110" s="61" cm="1">
        <f t="array" ref="BN110">INDEX($K:$P,ROW(),MATCH(BN$3,$K$2:$P$2,0))/BN$7</f>
        <v>16666.666666666668</v>
      </c>
      <c r="BO110" s="61" cm="1">
        <f t="array" ref="BO110">INDEX($K:$P,ROW(),MATCH(BO$3,$K$2:$P$2,0))/BO$7</f>
        <v>16666.666666666668</v>
      </c>
      <c r="BP110" s="61" cm="1">
        <f t="array" ref="BP110">INDEX($K:$P,ROW(),MATCH(BP$3,$K$2:$P$2,0))/BP$7</f>
        <v>16666.666666666668</v>
      </c>
      <c r="BQ110" s="61" cm="1">
        <f t="array" ref="BQ110">INDEX($K:$P,ROW(),MATCH(BQ$3,$K$2:$P$2,0))/BQ$7</f>
        <v>16666.666666666668</v>
      </c>
      <c r="BR110" s="61" cm="1">
        <f t="array" ref="BR110">INDEX($K:$P,ROW(),MATCH(BR$3,$K$2:$P$2,0))/BR$7</f>
        <v>16666.666666666668</v>
      </c>
      <c r="BS110" s="61" cm="1">
        <f t="array" ref="BS110">INDEX($K:$P,ROW(),MATCH(BS$3,$K$2:$P$2,0))/BS$7</f>
        <v>16666.666666666668</v>
      </c>
      <c r="BT110" s="61" cm="1">
        <f t="array" ref="BT110">INDEX($K:$P,ROW(),MATCH(BT$3,$K$2:$P$2,0))/BT$7</f>
        <v>16666.666666666668</v>
      </c>
      <c r="BU110" s="61" cm="1">
        <f t="array" ref="BU110">INDEX($K:$P,ROW(),MATCH(BU$3,$K$2:$P$2,0))/BU$7</f>
        <v>16666.666666666668</v>
      </c>
      <c r="BV110" s="61" cm="1">
        <f t="array" ref="BV110">INDEX($K:$P,ROW(),MATCH(BV$3,$K$2:$P$2,0))/BV$7</f>
        <v>16666.666666666668</v>
      </c>
      <c r="BW110" s="61" cm="1">
        <f t="array" ref="BW110">INDEX($K:$P,ROW(),MATCH(BW$3,$K$2:$P$2,0))/BW$7</f>
        <v>16666.666666666668</v>
      </c>
      <c r="BX110" s="61" cm="1">
        <f t="array" ref="BX110">INDEX($K:$P,ROW(),MATCH(BX$3,$K$2:$P$2,0))/BX$7</f>
        <v>16666.666666666668</v>
      </c>
      <c r="BY110" s="61" cm="1">
        <f t="array" ref="BY110">INDEX($K:$P,ROW(),MATCH(BY$3,$K$2:$P$2,0))/BY$7</f>
        <v>16666.666666666668</v>
      </c>
      <c r="BZ110" s="61" cm="1">
        <f t="array" ref="BZ110">INDEX($K:$P,ROW(),MATCH(BZ$3,$K$2:$P$2,0))/BZ$7</f>
        <v>16666.666666666668</v>
      </c>
      <c r="CA110" s="61" cm="1">
        <f t="array" ref="CA110">INDEX($K:$P,ROW(),MATCH(CA$3,$K$2:$P$2,0))/CA$7</f>
        <v>16666.666666666668</v>
      </c>
      <c r="CB110" s="61" cm="1">
        <f t="array" ref="CB110">INDEX($K:$P,ROW(),MATCH(CB$3,$K$2:$P$2,0))/CB$7</f>
        <v>16666.666666666668</v>
      </c>
      <c r="CC110" s="61" cm="1">
        <f t="array" ref="CC110">INDEX($K:$P,ROW(),MATCH(CC$3,$K$2:$P$2,0))/CC$7</f>
        <v>16666.666666666668</v>
      </c>
      <c r="CD110" s="61" cm="1">
        <f t="array" ref="CD110">INDEX($K:$P,ROW(),MATCH(CD$3,$K$2:$P$2,0))/CD$7</f>
        <v>16666.666666666668</v>
      </c>
      <c r="CE110" s="61" cm="1">
        <f t="array" ref="CE110">INDEX($K:$P,ROW(),MATCH(CE$3,$K$2:$P$2,0))/CE$7</f>
        <v>16666.666666666668</v>
      </c>
      <c r="CF110" s="61" cm="1">
        <f t="array" ref="CF110">INDEX($K:$P,ROW(),MATCH(CF$3,$K$2:$P$2,0))/CF$7</f>
        <v>16666.666666666668</v>
      </c>
      <c r="CG110" s="61" cm="1">
        <f t="array" ref="CG110">INDEX($K:$P,ROW(),MATCH(CG$3,$K$2:$P$2,0))/CG$7</f>
        <v>16666.666666666668</v>
      </c>
      <c r="CH110" s="61" cm="1">
        <f t="array" ref="CH110">INDEX($K:$P,ROW(),MATCH(CH$3,$K$2:$P$2,0))/CH$7</f>
        <v>16666.666666666668</v>
      </c>
      <c r="CI110" s="61" cm="1">
        <f t="array" ref="CI110">INDEX($K:$P,ROW(),MATCH(CI$3,$K$2:$P$2,0))/CI$7</f>
        <v>16666.666666666668</v>
      </c>
      <c r="CJ110" s="61" cm="1">
        <f t="array" ref="CJ110">INDEX($K:$P,ROW(),MATCH(CJ$3,$K$2:$P$2,0))/CJ$7</f>
        <v>16666.666666666668</v>
      </c>
      <c r="CK110" s="61" cm="1">
        <f t="array" ref="CK110">INDEX($K:$P,ROW(),MATCH(CK$3,$K$2:$P$2,0))/CK$7</f>
        <v>16666.666666666668</v>
      </c>
      <c r="CL110" s="61" cm="1">
        <f t="array" ref="CL110">INDEX($K:$P,ROW(),MATCH(CL$3,$K$2:$P$2,0))/CL$7</f>
        <v>16666.666666666668</v>
      </c>
      <c r="CM110" s="61" cm="1">
        <f t="array" ref="CM110">INDEX($K:$P,ROW(),MATCH(CM$3,$K$2:$P$2,0))/CM$7</f>
        <v>16666.666666666668</v>
      </c>
      <c r="CN110" s="61" cm="1">
        <f t="array" ref="CN110">INDEX($K:$P,ROW(),MATCH(CN$3,$K$2:$P$2,0))/CN$7</f>
        <v>16666.666666666668</v>
      </c>
    </row>
    <row r="111" spans="1:92" x14ac:dyDescent="0.25">
      <c r="A111" t="s">
        <v>143</v>
      </c>
      <c r="B111" s="100" t="s">
        <v>196</v>
      </c>
      <c r="C111" s="148"/>
      <c r="D111" t="s">
        <v>190</v>
      </c>
      <c r="E111" s="106"/>
      <c r="F111" s="149"/>
      <c r="G111" s="149"/>
      <c r="H111" s="106"/>
      <c r="I111" s="210"/>
      <c r="J111" s="226"/>
      <c r="K111" s="194">
        <v>20000</v>
      </c>
      <c r="L111" s="194">
        <v>20000</v>
      </c>
      <c r="M111" s="194">
        <v>20000</v>
      </c>
      <c r="N111" s="194">
        <v>20000</v>
      </c>
      <c r="O111" s="194">
        <v>20000</v>
      </c>
      <c r="P111" s="194">
        <v>20000</v>
      </c>
      <c r="Q111" s="194"/>
      <c r="T111" s="215"/>
      <c r="U111" s="61">
        <f ca="1">INDEX($A:$CN,ROW(),MATCH(INDIRECT(ADDRESS(3,COLUMN(),2)),$2:$2,0))/U$7</f>
        <v>1666.6666666666667</v>
      </c>
      <c r="V111" s="61" cm="1">
        <f t="array" ref="V111">INDEX($K:$P,ROW(),MATCH(V$3,$K$2:$P$2,0))/V$7</f>
        <v>1666.6666666666667</v>
      </c>
      <c r="W111" s="61" cm="1">
        <f t="array" ref="W111">INDEX($K:$P,ROW(),MATCH(W$3,$K$2:$P$2,0))/W$7</f>
        <v>1666.6666666666667</v>
      </c>
      <c r="X111" s="61" cm="1">
        <f t="array" ref="X111">INDEX($K:$P,ROW(),MATCH(X$3,$K$2:$P$2,0))/X$7</f>
        <v>1666.6666666666667</v>
      </c>
      <c r="Y111" s="61" cm="1">
        <f t="array" ref="Y111">INDEX($K:$P,ROW(),MATCH(Y$3,$K$2:$P$2,0))/Y$7</f>
        <v>1666.6666666666667</v>
      </c>
      <c r="Z111" s="61" cm="1">
        <f t="array" ref="Z111">INDEX($K:$P,ROW(),MATCH(Z$3,$K$2:$P$2,0))/Z$7</f>
        <v>1666.6666666666667</v>
      </c>
      <c r="AA111" s="61" cm="1">
        <f t="array" ref="AA111">INDEX($K:$P,ROW(),MATCH(AA$3,$K$2:$P$2,0))/AA$7</f>
        <v>1666.6666666666667</v>
      </c>
      <c r="AB111" s="61" cm="1">
        <f t="array" ref="AB111">INDEX($K:$P,ROW(),MATCH(AB$3,$K$2:$P$2,0))/AB$7</f>
        <v>1666.6666666666667</v>
      </c>
      <c r="AC111" s="61" cm="1">
        <f t="array" ref="AC111">INDEX($K:$P,ROW(),MATCH(AC$3,$K$2:$P$2,0))/AC$7</f>
        <v>1666.6666666666667</v>
      </c>
      <c r="AD111" s="61" cm="1">
        <f t="array" ref="AD111">INDEX($K:$P,ROW(),MATCH(AD$3,$K$2:$P$2,0))/AD$7</f>
        <v>1666.6666666666667</v>
      </c>
      <c r="AE111" s="61" cm="1">
        <f t="array" ref="AE111">INDEX($K:$P,ROW(),MATCH(AE$3,$K$2:$P$2,0))/AE$7</f>
        <v>1666.6666666666667</v>
      </c>
      <c r="AF111" s="61" cm="1">
        <f t="array" ref="AF111">INDEX($K:$P,ROW(),MATCH(AF$3,$K$2:$P$2,0))/AF$7</f>
        <v>1666.6666666666667</v>
      </c>
      <c r="AG111" s="61" cm="1">
        <f t="array" ref="AG111">INDEX($K:$P,ROW(),MATCH(AG$3,$K$2:$P$2,0))/AG$7</f>
        <v>1666.6666666666667</v>
      </c>
      <c r="AH111" s="61" cm="1">
        <f t="array" ref="AH111">INDEX($K:$P,ROW(),MATCH(AH$3,$K$2:$P$2,0))/AH$7</f>
        <v>1666.6666666666667</v>
      </c>
      <c r="AI111" s="61" cm="1">
        <f t="array" ref="AI111">INDEX($K:$P,ROW(),MATCH(AI$3,$K$2:$P$2,0))/AI$7</f>
        <v>1666.6666666666667</v>
      </c>
      <c r="AJ111" s="61" cm="1">
        <f t="array" ref="AJ111">INDEX($K:$P,ROW(),MATCH(AJ$3,$K$2:$P$2,0))/AJ$7</f>
        <v>1666.6666666666667</v>
      </c>
      <c r="AK111" s="61" cm="1">
        <f t="array" ref="AK111">INDEX($K:$P,ROW(),MATCH(AK$3,$K$2:$P$2,0))/AK$7</f>
        <v>1666.6666666666667</v>
      </c>
      <c r="AL111" s="61" cm="1">
        <f t="array" ref="AL111">INDEX($K:$P,ROW(),MATCH(AL$3,$K$2:$P$2,0))/AL$7</f>
        <v>1666.6666666666667</v>
      </c>
      <c r="AM111" s="61" cm="1">
        <f t="array" ref="AM111">INDEX($K:$P,ROW(),MATCH(AM$3,$K$2:$P$2,0))/AM$7</f>
        <v>1666.6666666666667</v>
      </c>
      <c r="AN111" s="61" cm="1">
        <f t="array" ref="AN111">INDEX($K:$P,ROW(),MATCH(AN$3,$K$2:$P$2,0))/AN$7</f>
        <v>1666.6666666666667</v>
      </c>
      <c r="AO111" s="61" cm="1">
        <f t="array" ref="AO111">INDEX($K:$P,ROW(),MATCH(AO$3,$K$2:$P$2,0))/AO$7</f>
        <v>1666.6666666666667</v>
      </c>
      <c r="AP111" s="61" cm="1">
        <f t="array" ref="AP111">INDEX($K:$P,ROW(),MATCH(AP$3,$K$2:$P$2,0))/AP$7</f>
        <v>1666.6666666666667</v>
      </c>
      <c r="AQ111" s="61" cm="1">
        <f t="array" ref="AQ111">INDEX($K:$P,ROW(),MATCH(AQ$3,$K$2:$P$2,0))/AQ$7</f>
        <v>1666.6666666666667</v>
      </c>
      <c r="AR111" s="61" cm="1">
        <f t="array" ref="AR111">INDEX($K:$P,ROW(),MATCH(AR$3,$K$2:$P$2,0))/AR$7</f>
        <v>1666.6666666666667</v>
      </c>
      <c r="AS111" s="61" cm="1">
        <f t="array" ref="AS111">INDEX($K:$P,ROW(),MATCH(AS$3,$K$2:$P$2,0))/AS$7</f>
        <v>1666.6666666666667</v>
      </c>
      <c r="AT111" s="61" cm="1">
        <f t="array" ref="AT111">INDEX($K:$P,ROW(),MATCH(AT$3,$K$2:$P$2,0))/AT$7</f>
        <v>1666.6666666666667</v>
      </c>
      <c r="AU111" s="61" cm="1">
        <f t="array" ref="AU111">INDEX($K:$P,ROW(),MATCH(AU$3,$K$2:$P$2,0))/AU$7</f>
        <v>1666.6666666666667</v>
      </c>
      <c r="AV111" s="61" cm="1">
        <f t="array" ref="AV111">INDEX($K:$P,ROW(),MATCH(AV$3,$K$2:$P$2,0))/AV$7</f>
        <v>1666.6666666666667</v>
      </c>
      <c r="AW111" s="61" cm="1">
        <f t="array" ref="AW111">INDEX($K:$P,ROW(),MATCH(AW$3,$K$2:$P$2,0))/AW$7</f>
        <v>1666.6666666666667</v>
      </c>
      <c r="AX111" s="61" cm="1">
        <f t="array" ref="AX111">INDEX($K:$P,ROW(),MATCH(AX$3,$K$2:$P$2,0))/AX$7</f>
        <v>1666.6666666666667</v>
      </c>
      <c r="AY111" s="61" cm="1">
        <f t="array" ref="AY111">INDEX($K:$P,ROW(),MATCH(AY$3,$K$2:$P$2,0))/AY$7</f>
        <v>1666.6666666666667</v>
      </c>
      <c r="AZ111" s="61" cm="1">
        <f t="array" ref="AZ111">INDEX($K:$P,ROW(),MATCH(AZ$3,$K$2:$P$2,0))/AZ$7</f>
        <v>1666.6666666666667</v>
      </c>
      <c r="BA111" s="61" cm="1">
        <f t="array" ref="BA111">INDEX($K:$P,ROW(),MATCH(BA$3,$K$2:$P$2,0))/BA$7</f>
        <v>1666.6666666666667</v>
      </c>
      <c r="BB111" s="61" cm="1">
        <f t="array" ref="BB111">INDEX($K:$P,ROW(),MATCH(BB$3,$K$2:$P$2,0))/BB$7</f>
        <v>1666.6666666666667</v>
      </c>
      <c r="BC111" s="61" cm="1">
        <f t="array" ref="BC111">INDEX($K:$P,ROW(),MATCH(BC$3,$K$2:$P$2,0))/BC$7</f>
        <v>1666.6666666666667</v>
      </c>
      <c r="BD111" s="61" cm="1">
        <f t="array" ref="BD111">INDEX($K:$P,ROW(),MATCH(BD$3,$K$2:$P$2,0))/BD$7</f>
        <v>1666.6666666666667</v>
      </c>
      <c r="BE111" s="61" cm="1">
        <f t="array" ref="BE111">INDEX($K:$P,ROW(),MATCH(BE$3,$K$2:$P$2,0))/BE$7</f>
        <v>1666.6666666666667</v>
      </c>
      <c r="BF111" s="61" cm="1">
        <f t="array" ref="BF111">INDEX($K:$P,ROW(),MATCH(BF$3,$K$2:$P$2,0))/BF$7</f>
        <v>1666.6666666666667</v>
      </c>
      <c r="BG111" s="61" cm="1">
        <f t="array" ref="BG111">INDEX($K:$P,ROW(),MATCH(BG$3,$K$2:$P$2,0))/BG$7</f>
        <v>1666.6666666666667</v>
      </c>
      <c r="BH111" s="61" cm="1">
        <f t="array" ref="BH111">INDEX($K:$P,ROW(),MATCH(BH$3,$K$2:$P$2,0))/BH$7</f>
        <v>1666.6666666666667</v>
      </c>
      <c r="BI111" s="61" cm="1">
        <f t="array" ref="BI111">INDEX($K:$P,ROW(),MATCH(BI$3,$K$2:$P$2,0))/BI$7</f>
        <v>1666.6666666666667</v>
      </c>
      <c r="BJ111" s="61" cm="1">
        <f t="array" ref="BJ111">INDEX($K:$P,ROW(),MATCH(BJ$3,$K$2:$P$2,0))/BJ$7</f>
        <v>1666.6666666666667</v>
      </c>
      <c r="BK111" s="61" cm="1">
        <f t="array" ref="BK111">INDEX($K:$P,ROW(),MATCH(BK$3,$K$2:$P$2,0))/BK$7</f>
        <v>1666.6666666666667</v>
      </c>
      <c r="BL111" s="61" cm="1">
        <f t="array" ref="BL111">INDEX($K:$P,ROW(),MATCH(BL$3,$K$2:$P$2,0))/BL$7</f>
        <v>1666.6666666666667</v>
      </c>
      <c r="BM111" s="61" cm="1">
        <f t="array" ref="BM111">INDEX($K:$P,ROW(),MATCH(BM$3,$K$2:$P$2,0))/BM$7</f>
        <v>1666.6666666666667</v>
      </c>
      <c r="BN111" s="61" cm="1">
        <f t="array" ref="BN111">INDEX($K:$P,ROW(),MATCH(BN$3,$K$2:$P$2,0))/BN$7</f>
        <v>1666.6666666666667</v>
      </c>
      <c r="BO111" s="61" cm="1">
        <f t="array" ref="BO111">INDEX($K:$P,ROW(),MATCH(BO$3,$K$2:$P$2,0))/BO$7</f>
        <v>1666.6666666666667</v>
      </c>
      <c r="BP111" s="61" cm="1">
        <f t="array" ref="BP111">INDEX($K:$P,ROW(),MATCH(BP$3,$K$2:$P$2,0))/BP$7</f>
        <v>1666.6666666666667</v>
      </c>
      <c r="BQ111" s="61" cm="1">
        <f t="array" ref="BQ111">INDEX($K:$P,ROW(),MATCH(BQ$3,$K$2:$P$2,0))/BQ$7</f>
        <v>1666.6666666666667</v>
      </c>
      <c r="BR111" s="61" cm="1">
        <f t="array" ref="BR111">INDEX($K:$P,ROW(),MATCH(BR$3,$K$2:$P$2,0))/BR$7</f>
        <v>1666.6666666666667</v>
      </c>
      <c r="BS111" s="61" cm="1">
        <f t="array" ref="BS111">INDEX($K:$P,ROW(),MATCH(BS$3,$K$2:$P$2,0))/BS$7</f>
        <v>1666.6666666666667</v>
      </c>
      <c r="BT111" s="61" cm="1">
        <f t="array" ref="BT111">INDEX($K:$P,ROW(),MATCH(BT$3,$K$2:$P$2,0))/BT$7</f>
        <v>1666.6666666666667</v>
      </c>
      <c r="BU111" s="61" cm="1">
        <f t="array" ref="BU111">INDEX($K:$P,ROW(),MATCH(BU$3,$K$2:$P$2,0))/BU$7</f>
        <v>1666.6666666666667</v>
      </c>
      <c r="BV111" s="61" cm="1">
        <f t="array" ref="BV111">INDEX($K:$P,ROW(),MATCH(BV$3,$K$2:$P$2,0))/BV$7</f>
        <v>1666.6666666666667</v>
      </c>
      <c r="BW111" s="61" cm="1">
        <f t="array" ref="BW111">INDEX($K:$P,ROW(),MATCH(BW$3,$K$2:$P$2,0))/BW$7</f>
        <v>1666.6666666666667</v>
      </c>
      <c r="BX111" s="61" cm="1">
        <f t="array" ref="BX111">INDEX($K:$P,ROW(),MATCH(BX$3,$K$2:$P$2,0))/BX$7</f>
        <v>1666.6666666666667</v>
      </c>
      <c r="BY111" s="61" cm="1">
        <f t="array" ref="BY111">INDEX($K:$P,ROW(),MATCH(BY$3,$K$2:$P$2,0))/BY$7</f>
        <v>1666.6666666666667</v>
      </c>
      <c r="BZ111" s="61" cm="1">
        <f t="array" ref="BZ111">INDEX($K:$P,ROW(),MATCH(BZ$3,$K$2:$P$2,0))/BZ$7</f>
        <v>1666.6666666666667</v>
      </c>
      <c r="CA111" s="61" cm="1">
        <f t="array" ref="CA111">INDEX($K:$P,ROW(),MATCH(CA$3,$K$2:$P$2,0))/CA$7</f>
        <v>1666.6666666666667</v>
      </c>
      <c r="CB111" s="61" cm="1">
        <f t="array" ref="CB111">INDEX($K:$P,ROW(),MATCH(CB$3,$K$2:$P$2,0))/CB$7</f>
        <v>1666.6666666666667</v>
      </c>
      <c r="CC111" s="61" cm="1">
        <f t="array" ref="CC111">INDEX($K:$P,ROW(),MATCH(CC$3,$K$2:$P$2,0))/CC$7</f>
        <v>1666.6666666666667</v>
      </c>
      <c r="CD111" s="61" cm="1">
        <f t="array" ref="CD111">INDEX($K:$P,ROW(),MATCH(CD$3,$K$2:$P$2,0))/CD$7</f>
        <v>1666.6666666666667</v>
      </c>
      <c r="CE111" s="61" cm="1">
        <f t="array" ref="CE111">INDEX($K:$P,ROW(),MATCH(CE$3,$K$2:$P$2,0))/CE$7</f>
        <v>1666.6666666666667</v>
      </c>
      <c r="CF111" s="61" cm="1">
        <f t="array" ref="CF111">INDEX($K:$P,ROW(),MATCH(CF$3,$K$2:$P$2,0))/CF$7</f>
        <v>1666.6666666666667</v>
      </c>
      <c r="CG111" s="61" cm="1">
        <f t="array" ref="CG111">INDEX($K:$P,ROW(),MATCH(CG$3,$K$2:$P$2,0))/CG$7</f>
        <v>1666.6666666666667</v>
      </c>
      <c r="CH111" s="61" cm="1">
        <f t="array" ref="CH111">INDEX($K:$P,ROW(),MATCH(CH$3,$K$2:$P$2,0))/CH$7</f>
        <v>1666.6666666666667</v>
      </c>
      <c r="CI111" s="61" cm="1">
        <f t="array" ref="CI111">INDEX($K:$P,ROW(),MATCH(CI$3,$K$2:$P$2,0))/CI$7</f>
        <v>1666.6666666666667</v>
      </c>
      <c r="CJ111" s="61" cm="1">
        <f t="array" ref="CJ111">INDEX($K:$P,ROW(),MATCH(CJ$3,$K$2:$P$2,0))/CJ$7</f>
        <v>1666.6666666666667</v>
      </c>
      <c r="CK111" s="61" cm="1">
        <f t="array" ref="CK111">INDEX($K:$P,ROW(),MATCH(CK$3,$K$2:$P$2,0))/CK$7</f>
        <v>1666.6666666666667</v>
      </c>
      <c r="CL111" s="61" cm="1">
        <f t="array" ref="CL111">INDEX($K:$P,ROW(),MATCH(CL$3,$K$2:$P$2,0))/CL$7</f>
        <v>1666.6666666666667</v>
      </c>
      <c r="CM111" s="61" cm="1">
        <f t="array" ref="CM111">INDEX($K:$P,ROW(),MATCH(CM$3,$K$2:$P$2,0))/CM$7</f>
        <v>1666.6666666666667</v>
      </c>
      <c r="CN111" s="61" cm="1">
        <f t="array" ref="CN111">INDEX($K:$P,ROW(),MATCH(CN$3,$K$2:$P$2,0))/CN$7</f>
        <v>1666.6666666666667</v>
      </c>
    </row>
    <row r="112" spans="1:92" x14ac:dyDescent="0.25">
      <c r="B112"/>
      <c r="I112" s="102"/>
      <c r="J112"/>
      <c r="T112" s="205"/>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206" t="s">
        <v>170</v>
      </c>
      <c r="B113" s="208"/>
      <c r="C113" s="139"/>
      <c r="D113" s="137" t="s">
        <v>197</v>
      </c>
      <c r="E113" s="141" t="s">
        <v>197</v>
      </c>
      <c r="F113" s="141"/>
      <c r="G113" s="141" t="s">
        <v>198</v>
      </c>
      <c r="H113" s="141" t="s">
        <v>192</v>
      </c>
      <c r="I113" s="221"/>
      <c r="J113" s="222"/>
      <c r="K113" s="139"/>
      <c r="L113" s="139"/>
      <c r="M113" s="139"/>
      <c r="N113" s="139"/>
      <c r="O113" s="139"/>
      <c r="P113" s="139"/>
      <c r="Q113" s="139"/>
      <c r="T113" s="207"/>
      <c r="U113" s="208"/>
      <c r="V113" s="208"/>
      <c r="W113" s="208"/>
      <c r="X113" s="208"/>
      <c r="Y113" s="208"/>
      <c r="Z113" s="208"/>
      <c r="AA113" s="208"/>
      <c r="AB113" s="208"/>
      <c r="AC113" s="208"/>
      <c r="AD113" s="208"/>
      <c r="AE113" s="208"/>
      <c r="AF113" s="208"/>
      <c r="AG113" s="208"/>
      <c r="AH113" s="208"/>
      <c r="AI113" s="208"/>
      <c r="AJ113" s="208"/>
      <c r="AK113" s="208"/>
      <c r="AL113" s="208"/>
      <c r="AM113" s="208"/>
      <c r="AN113" s="208"/>
      <c r="AO113" s="208"/>
      <c r="AP113" s="208"/>
      <c r="AQ113" s="208"/>
      <c r="AR113" s="208"/>
      <c r="AS113" s="208"/>
      <c r="AT113" s="208"/>
      <c r="AU113" s="208"/>
      <c r="AV113" s="208"/>
      <c r="AW113" s="208"/>
      <c r="AX113" s="208"/>
      <c r="AY113" s="208"/>
      <c r="AZ113" s="208"/>
      <c r="BA113" s="208"/>
      <c r="BB113" s="208"/>
      <c r="BC113" s="208"/>
      <c r="BD113" s="208"/>
      <c r="BE113" s="208"/>
      <c r="BF113" s="208"/>
      <c r="BG113" s="208"/>
      <c r="BH113" s="208"/>
      <c r="BI113" s="208"/>
      <c r="BJ113" s="208"/>
      <c r="BK113" s="208"/>
      <c r="BL113" s="208"/>
      <c r="BM113" s="208"/>
      <c r="BN113" s="208"/>
      <c r="BO113" s="208"/>
      <c r="BP113" s="208"/>
      <c r="BQ113" s="208"/>
      <c r="BR113" s="208"/>
      <c r="BS113" s="208"/>
      <c r="BT113" s="208"/>
      <c r="BU113" s="208"/>
      <c r="BV113" s="208"/>
      <c r="BW113" s="208"/>
      <c r="BX113" s="208"/>
      <c r="BY113" s="208"/>
      <c r="BZ113" s="208"/>
      <c r="CA113" s="208"/>
      <c r="CB113" s="208"/>
      <c r="CC113" s="208"/>
      <c r="CD113" s="208"/>
      <c r="CE113" s="208"/>
      <c r="CF113" s="208"/>
      <c r="CG113" s="208"/>
      <c r="CH113" s="208"/>
      <c r="CI113" s="208"/>
      <c r="CJ113" s="208"/>
      <c r="CK113" s="208"/>
      <c r="CL113" s="208"/>
      <c r="CM113" s="208"/>
      <c r="CN113" s="208"/>
    </row>
    <row r="114" spans="1:92" x14ac:dyDescent="0.25">
      <c r="A114" t="s">
        <v>143</v>
      </c>
      <c r="B114" s="228" t="s">
        <v>193</v>
      </c>
      <c r="C114" s="53" t="s">
        <v>16</v>
      </c>
      <c r="D114" t="s">
        <v>197</v>
      </c>
      <c r="F114" s="229"/>
      <c r="G114" s="229"/>
      <c r="I114" s="230" t="s">
        <v>194</v>
      </c>
      <c r="J114" s="231"/>
      <c r="K114" s="30" cm="1">
        <f t="array" ref="K114">+INDEX($A115:$CN117,MATCH($I114,$B115:$B117,0),COLUMN())</f>
        <v>200000</v>
      </c>
      <c r="L114" s="30" cm="1">
        <f t="array" ref="L114">+INDEX($A115:$CN117,MATCH($I114,$B115:$B117,0),COLUMN())</f>
        <v>200000</v>
      </c>
      <c r="M114" s="30" cm="1">
        <f t="array" ref="M114">+INDEX($A115:$CN117,MATCH($I114,$B115:$B117,0),COLUMN())</f>
        <v>200000</v>
      </c>
      <c r="N114" s="30" cm="1">
        <f t="array" ref="N114">+INDEX($A115:$CN117,MATCH($I114,$B115:$B117,0),COLUMN())</f>
        <v>200000</v>
      </c>
      <c r="O114" s="30" cm="1">
        <f t="array" ref="O114">+INDEX($A115:$CN117,MATCH($I114,$B115:$B117,0),COLUMN())</f>
        <v>200000</v>
      </c>
      <c r="P114" s="30" cm="1">
        <f t="array" ref="P114">+INDEX($A115:$CN117,MATCH($I114,$B115:$B117,0),COLUMN())</f>
        <v>200000</v>
      </c>
      <c r="Q114" s="30"/>
      <c r="R114" s="3"/>
      <c r="S114" s="3"/>
      <c r="T114" s="204">
        <f t="shared" ref="T114" ca="1" si="23">IFERROR(INDEX(INDIRECT("Financials!$A:$AD"), MATCH(INDIRECT(ADDRESS(ROW(),2)), INDIRECT("Financials!$B:$B"), 0), MATCH(INDIRECT(ADDRESS(1,COLUMN())), INDIRECT("Financials!$1:$1"), 0)),0)</f>
        <v>0</v>
      </c>
      <c r="U114" s="30" cm="1">
        <f t="array" aca="1" ref="U114" ca="1">+INDEX($A115:$CN117,MATCH($I114,$B115:$B117,0),COLUMN())</f>
        <v>16666.666666666668</v>
      </c>
      <c r="V114" s="30" cm="1">
        <f t="array" ref="V114">+INDEX($A115:$CN117,MATCH($I114,$B115:$B117,0),COLUMN())</f>
        <v>16666.666666666668</v>
      </c>
      <c r="W114" s="30" cm="1">
        <f t="array" ref="W114">+INDEX($A115:$CN117,MATCH($I114,$B115:$B117,0),COLUMN())</f>
        <v>16666.666666666668</v>
      </c>
      <c r="X114" s="30" cm="1">
        <f t="array" ref="X114">+INDEX($A115:$CN117,MATCH($I114,$B115:$B117,0),COLUMN())</f>
        <v>16666.666666666668</v>
      </c>
      <c r="Y114" s="30" cm="1">
        <f t="array" ref="Y114">+INDEX($A115:$CN117,MATCH($I114,$B115:$B117,0),COLUMN())</f>
        <v>16666.666666666668</v>
      </c>
      <c r="Z114" s="30" cm="1">
        <f t="array" ref="Z114">+INDEX($A115:$CN117,MATCH($I114,$B115:$B117,0),COLUMN())</f>
        <v>16666.666666666668</v>
      </c>
      <c r="AA114" s="30" cm="1">
        <f t="array" ref="AA114">+INDEX($A115:$CN117,MATCH($I114,$B115:$B117,0),COLUMN())</f>
        <v>16666.666666666668</v>
      </c>
      <c r="AB114" s="30" cm="1">
        <f t="array" ref="AB114">+INDEX($A115:$CN117,MATCH($I114,$B115:$B117,0),COLUMN())</f>
        <v>16666.666666666668</v>
      </c>
      <c r="AC114" s="30" cm="1">
        <f t="array" ref="AC114">+INDEX($A115:$CN117,MATCH($I114,$B115:$B117,0),COLUMN())</f>
        <v>16666.666666666668</v>
      </c>
      <c r="AD114" s="30" cm="1">
        <f t="array" ref="AD114">+INDEX($A115:$CN117,MATCH($I114,$B115:$B117,0),COLUMN())</f>
        <v>16666.666666666668</v>
      </c>
      <c r="AE114" s="30" cm="1">
        <f t="array" ref="AE114">+INDEX($A115:$CN117,MATCH($I114,$B115:$B117,0),COLUMN())</f>
        <v>16666.666666666668</v>
      </c>
      <c r="AF114" s="30" cm="1">
        <f t="array" ref="AF114">+INDEX($A115:$CN117,MATCH($I114,$B115:$B117,0),COLUMN())</f>
        <v>16666.666666666668</v>
      </c>
      <c r="AG114" s="30" cm="1">
        <f t="array" ref="AG114">+INDEX($A115:$CN117,MATCH($I114,$B115:$B117,0),COLUMN())</f>
        <v>16666.666666666668</v>
      </c>
      <c r="AH114" s="30" cm="1">
        <f t="array" ref="AH114">+INDEX($A115:$CN117,MATCH($I114,$B115:$B117,0),COLUMN())</f>
        <v>16666.666666666668</v>
      </c>
      <c r="AI114" s="30" cm="1">
        <f t="array" ref="AI114">+INDEX($A115:$CN117,MATCH($I114,$B115:$B117,0),COLUMN())</f>
        <v>16666.666666666668</v>
      </c>
      <c r="AJ114" s="30" cm="1">
        <f t="array" ref="AJ114">+INDEX($A115:$CN117,MATCH($I114,$B115:$B117,0),COLUMN())</f>
        <v>16666.666666666668</v>
      </c>
      <c r="AK114" s="30" cm="1">
        <f t="array" ref="AK114">+INDEX($A115:$CN117,MATCH($I114,$B115:$B117,0),COLUMN())</f>
        <v>16666.666666666668</v>
      </c>
      <c r="AL114" s="30" cm="1">
        <f t="array" ref="AL114">+INDEX($A115:$CN117,MATCH($I114,$B115:$B117,0),COLUMN())</f>
        <v>16666.666666666668</v>
      </c>
      <c r="AM114" s="30" cm="1">
        <f t="array" ref="AM114">+INDEX($A115:$CN117,MATCH($I114,$B115:$B117,0),COLUMN())</f>
        <v>16666.666666666668</v>
      </c>
      <c r="AN114" s="30" cm="1">
        <f t="array" ref="AN114">+INDEX($A115:$CN117,MATCH($I114,$B115:$B117,0),COLUMN())</f>
        <v>16666.666666666668</v>
      </c>
      <c r="AO114" s="30" cm="1">
        <f t="array" ref="AO114">+INDEX($A115:$CN117,MATCH($I114,$B115:$B117,0),COLUMN())</f>
        <v>16666.666666666668</v>
      </c>
      <c r="AP114" s="30" cm="1">
        <f t="array" ref="AP114">+INDEX($A115:$CN117,MATCH($I114,$B115:$B117,0),COLUMN())</f>
        <v>16666.666666666668</v>
      </c>
      <c r="AQ114" s="30" cm="1">
        <f t="array" ref="AQ114">+INDEX($A115:$CN117,MATCH($I114,$B115:$B117,0),COLUMN())</f>
        <v>16666.666666666668</v>
      </c>
      <c r="AR114" s="30" cm="1">
        <f t="array" ref="AR114">+INDEX($A115:$CN117,MATCH($I114,$B115:$B117,0),COLUMN())</f>
        <v>16666.666666666668</v>
      </c>
      <c r="AS114" s="30" cm="1">
        <f t="array" ref="AS114">+INDEX($A115:$CN117,MATCH($I114,$B115:$B117,0),COLUMN())</f>
        <v>16666.666666666668</v>
      </c>
      <c r="AT114" s="30" cm="1">
        <f t="array" ref="AT114">+INDEX($A115:$CN117,MATCH($I114,$B115:$B117,0),COLUMN())</f>
        <v>16666.666666666668</v>
      </c>
      <c r="AU114" s="30" cm="1">
        <f t="array" ref="AU114">+INDEX($A115:$CN117,MATCH($I114,$B115:$B117,0),COLUMN())</f>
        <v>16666.666666666668</v>
      </c>
      <c r="AV114" s="30" cm="1">
        <f t="array" ref="AV114">+INDEX($A115:$CN117,MATCH($I114,$B115:$B117,0),COLUMN())</f>
        <v>16666.666666666668</v>
      </c>
      <c r="AW114" s="30" cm="1">
        <f t="array" ref="AW114">+INDEX($A115:$CN117,MATCH($I114,$B115:$B117,0),COLUMN())</f>
        <v>16666.666666666668</v>
      </c>
      <c r="AX114" s="30" cm="1">
        <f t="array" ref="AX114">+INDEX($A115:$CN117,MATCH($I114,$B115:$B117,0),COLUMN())</f>
        <v>16666.666666666668</v>
      </c>
      <c r="AY114" s="30" cm="1">
        <f t="array" ref="AY114">+INDEX($A115:$CN117,MATCH($I114,$B115:$B117,0),COLUMN())</f>
        <v>16666.666666666668</v>
      </c>
      <c r="AZ114" s="30" cm="1">
        <f t="array" ref="AZ114">+INDEX($A115:$CN117,MATCH($I114,$B115:$B117,0),COLUMN())</f>
        <v>16666.666666666668</v>
      </c>
      <c r="BA114" s="30" cm="1">
        <f t="array" ref="BA114">+INDEX($A115:$CN117,MATCH($I114,$B115:$B117,0),COLUMN())</f>
        <v>16666.666666666668</v>
      </c>
      <c r="BB114" s="30" cm="1">
        <f t="array" ref="BB114">+INDEX($A115:$CN117,MATCH($I114,$B115:$B117,0),COLUMN())</f>
        <v>16666.666666666668</v>
      </c>
      <c r="BC114" s="30" cm="1">
        <f t="array" ref="BC114">+INDEX($A115:$CN117,MATCH($I114,$B115:$B117,0),COLUMN())</f>
        <v>16666.666666666668</v>
      </c>
      <c r="BD114" s="30" cm="1">
        <f t="array" ref="BD114">+INDEX($A115:$CN117,MATCH($I114,$B115:$B117,0),COLUMN())</f>
        <v>16666.666666666668</v>
      </c>
      <c r="BE114" s="30" cm="1">
        <f t="array" ref="BE114">+INDEX($A115:$CN117,MATCH($I114,$B115:$B117,0),COLUMN())</f>
        <v>16666.666666666668</v>
      </c>
      <c r="BF114" s="30" cm="1">
        <f t="array" ref="BF114">+INDEX($A115:$CN117,MATCH($I114,$B115:$B117,0),COLUMN())</f>
        <v>16666.666666666668</v>
      </c>
      <c r="BG114" s="30" cm="1">
        <f t="array" ref="BG114">+INDEX($A115:$CN117,MATCH($I114,$B115:$B117,0),COLUMN())</f>
        <v>16666.666666666668</v>
      </c>
      <c r="BH114" s="30" cm="1">
        <f t="array" ref="BH114">+INDEX($A115:$CN117,MATCH($I114,$B115:$B117,0),COLUMN())</f>
        <v>16666.666666666668</v>
      </c>
      <c r="BI114" s="30" cm="1">
        <f t="array" ref="BI114">+INDEX($A115:$CN117,MATCH($I114,$B115:$B117,0),COLUMN())</f>
        <v>16666.666666666668</v>
      </c>
      <c r="BJ114" s="30" cm="1">
        <f t="array" ref="BJ114">+INDEX($A115:$CN117,MATCH($I114,$B115:$B117,0),COLUMN())</f>
        <v>16666.666666666668</v>
      </c>
      <c r="BK114" s="30" cm="1">
        <f t="array" ref="BK114">+INDEX($A115:$CN117,MATCH($I114,$B115:$B117,0),COLUMN())</f>
        <v>16666.666666666668</v>
      </c>
      <c r="BL114" s="30" cm="1">
        <f t="array" ref="BL114">+INDEX($A115:$CN117,MATCH($I114,$B115:$B117,0),COLUMN())</f>
        <v>16666.666666666668</v>
      </c>
      <c r="BM114" s="30" cm="1">
        <f t="array" ref="BM114">+INDEX($A115:$CN117,MATCH($I114,$B115:$B117,0),COLUMN())</f>
        <v>16666.666666666668</v>
      </c>
      <c r="BN114" s="30" cm="1">
        <f t="array" ref="BN114">+INDEX($A115:$CN117,MATCH($I114,$B115:$B117,0),COLUMN())</f>
        <v>16666.666666666668</v>
      </c>
      <c r="BO114" s="30" cm="1">
        <f t="array" ref="BO114">+INDEX($A115:$CN117,MATCH($I114,$B115:$B117,0),COLUMN())</f>
        <v>16666.666666666668</v>
      </c>
      <c r="BP114" s="30" cm="1">
        <f t="array" ref="BP114">+INDEX($A115:$CN117,MATCH($I114,$B115:$B117,0),COLUMN())</f>
        <v>16666.666666666668</v>
      </c>
      <c r="BQ114" s="30" cm="1">
        <f t="array" ref="BQ114">+INDEX($A115:$CN117,MATCH($I114,$B115:$B117,0),COLUMN())</f>
        <v>16666.666666666668</v>
      </c>
      <c r="BR114" s="30" cm="1">
        <f t="array" ref="BR114">+INDEX($A115:$CN117,MATCH($I114,$B115:$B117,0),COLUMN())</f>
        <v>16666.666666666668</v>
      </c>
      <c r="BS114" s="30" cm="1">
        <f t="array" ref="BS114">+INDEX($A115:$CN117,MATCH($I114,$B115:$B117,0),COLUMN())</f>
        <v>16666.666666666668</v>
      </c>
      <c r="BT114" s="30" cm="1">
        <f t="array" ref="BT114">+INDEX($A115:$CN117,MATCH($I114,$B115:$B117,0),COLUMN())</f>
        <v>16666.666666666668</v>
      </c>
      <c r="BU114" s="30" cm="1">
        <f t="array" ref="BU114">+INDEX($A115:$CN117,MATCH($I114,$B115:$B117,0),COLUMN())</f>
        <v>16666.666666666668</v>
      </c>
      <c r="BV114" s="30" cm="1">
        <f t="array" ref="BV114">+INDEX($A115:$CN117,MATCH($I114,$B115:$B117,0),COLUMN())</f>
        <v>16666.666666666668</v>
      </c>
      <c r="BW114" s="30" cm="1">
        <f t="array" ref="BW114">+INDEX($A115:$CN117,MATCH($I114,$B115:$B117,0),COLUMN())</f>
        <v>16666.666666666668</v>
      </c>
      <c r="BX114" s="30" cm="1">
        <f t="array" ref="BX114">+INDEX($A115:$CN117,MATCH($I114,$B115:$B117,0),COLUMN())</f>
        <v>16666.666666666668</v>
      </c>
      <c r="BY114" s="30" cm="1">
        <f t="array" ref="BY114">+INDEX($A115:$CN117,MATCH($I114,$B115:$B117,0),COLUMN())</f>
        <v>16666.666666666668</v>
      </c>
      <c r="BZ114" s="30" cm="1">
        <f t="array" ref="BZ114">+INDEX($A115:$CN117,MATCH($I114,$B115:$B117,0),COLUMN())</f>
        <v>16666.666666666668</v>
      </c>
      <c r="CA114" s="30" cm="1">
        <f t="array" ref="CA114">+INDEX($A115:$CN117,MATCH($I114,$B115:$B117,0),COLUMN())</f>
        <v>16666.666666666668</v>
      </c>
      <c r="CB114" s="30" cm="1">
        <f t="array" ref="CB114">+INDEX($A115:$CN117,MATCH($I114,$B115:$B117,0),COLUMN())</f>
        <v>16666.666666666668</v>
      </c>
      <c r="CC114" s="30" cm="1">
        <f t="array" ref="CC114">+INDEX($A115:$CN117,MATCH($I114,$B115:$B117,0),COLUMN())</f>
        <v>16666.666666666668</v>
      </c>
      <c r="CD114" s="30" cm="1">
        <f t="array" ref="CD114">+INDEX($A115:$CN117,MATCH($I114,$B115:$B117,0),COLUMN())</f>
        <v>16666.666666666668</v>
      </c>
      <c r="CE114" s="30" cm="1">
        <f t="array" ref="CE114">+INDEX($A115:$CN117,MATCH($I114,$B115:$B117,0),COLUMN())</f>
        <v>16666.666666666668</v>
      </c>
      <c r="CF114" s="30" cm="1">
        <f t="array" ref="CF114">+INDEX($A115:$CN117,MATCH($I114,$B115:$B117,0),COLUMN())</f>
        <v>16666.666666666668</v>
      </c>
      <c r="CG114" s="30" cm="1">
        <f t="array" ref="CG114">+INDEX($A115:$CN117,MATCH($I114,$B115:$B117,0),COLUMN())</f>
        <v>16666.666666666668</v>
      </c>
      <c r="CH114" s="30" cm="1">
        <f t="array" ref="CH114">+INDEX($A115:$CN117,MATCH($I114,$B115:$B117,0),COLUMN())</f>
        <v>16666.666666666668</v>
      </c>
      <c r="CI114" s="30" cm="1">
        <f t="array" ref="CI114">+INDEX($A115:$CN117,MATCH($I114,$B115:$B117,0),COLUMN())</f>
        <v>16666.666666666668</v>
      </c>
      <c r="CJ114" s="30" cm="1">
        <f t="array" ref="CJ114">+INDEX($A115:$CN117,MATCH($I114,$B115:$B117,0),COLUMN())</f>
        <v>16666.666666666668</v>
      </c>
      <c r="CK114" s="30" cm="1">
        <f t="array" ref="CK114">+INDEX($A115:$CN117,MATCH($I114,$B115:$B117,0),COLUMN())</f>
        <v>16666.666666666668</v>
      </c>
      <c r="CL114" s="30" cm="1">
        <f t="array" ref="CL114">+INDEX($A115:$CN117,MATCH($I114,$B115:$B117,0),COLUMN())</f>
        <v>16666.666666666668</v>
      </c>
      <c r="CM114" s="30" cm="1">
        <f t="array" ref="CM114">+INDEX($A115:$CN117,MATCH($I114,$B115:$B117,0),COLUMN())</f>
        <v>16666.666666666668</v>
      </c>
      <c r="CN114" s="30" cm="1">
        <f t="array" ref="CN114">+INDEX($A115:$CN117,MATCH($I114,$B115:$B117,0),COLUMN())</f>
        <v>16666.666666666668</v>
      </c>
    </row>
    <row r="115" spans="1:92" x14ac:dyDescent="0.25">
      <c r="A115" t="s">
        <v>143</v>
      </c>
      <c r="B115" s="100" t="s">
        <v>195</v>
      </c>
      <c r="C115" s="148"/>
      <c r="D115" t="s">
        <v>197</v>
      </c>
      <c r="E115" s="106"/>
      <c r="F115" s="149"/>
      <c r="G115" s="149"/>
      <c r="H115" s="106"/>
      <c r="I115" s="210"/>
      <c r="J115" s="226"/>
      <c r="K115" s="56">
        <v>100000</v>
      </c>
      <c r="L115" s="56">
        <v>100000</v>
      </c>
      <c r="M115" s="56">
        <v>100000</v>
      </c>
      <c r="N115" s="56">
        <v>100000</v>
      </c>
      <c r="O115" s="56">
        <v>100000</v>
      </c>
      <c r="P115" s="56">
        <v>100000</v>
      </c>
      <c r="Q115" s="56"/>
      <c r="R115" s="3"/>
      <c r="S115" s="3"/>
      <c r="T115" s="232"/>
      <c r="U115" s="50">
        <f ca="1">INDEX($A:$CN,ROW(),MATCH(INDIRECT(ADDRESS(3,COLUMN(),2)),$2:$2,0))/U$7</f>
        <v>8333.3333333333339</v>
      </c>
      <c r="V115" s="50" cm="1">
        <f t="array" ref="V115">INDEX($K:$P,ROW(),MATCH(V$3,$K$2:$P$2,0))/V$7</f>
        <v>8333.3333333333339</v>
      </c>
      <c r="W115" s="50" cm="1">
        <f t="array" ref="W115">INDEX($K:$P,ROW(),MATCH(W$3,$K$2:$P$2,0))/W$7</f>
        <v>8333.3333333333339</v>
      </c>
      <c r="X115" s="50" cm="1">
        <f t="array" ref="X115">INDEX($K:$P,ROW(),MATCH(X$3,$K$2:$P$2,0))/X$7</f>
        <v>8333.3333333333339</v>
      </c>
      <c r="Y115" s="50" cm="1">
        <f t="array" ref="Y115">INDEX($K:$P,ROW(),MATCH(Y$3,$K$2:$P$2,0))/Y$7</f>
        <v>8333.3333333333339</v>
      </c>
      <c r="Z115" s="50" cm="1">
        <f t="array" ref="Z115">INDEX($K:$P,ROW(),MATCH(Z$3,$K$2:$P$2,0))/Z$7</f>
        <v>8333.3333333333339</v>
      </c>
      <c r="AA115" s="50" cm="1">
        <f t="array" ref="AA115">INDEX($K:$P,ROW(),MATCH(AA$3,$K$2:$P$2,0))/AA$7</f>
        <v>8333.3333333333339</v>
      </c>
      <c r="AB115" s="50" cm="1">
        <f t="array" ref="AB115">INDEX($K:$P,ROW(),MATCH(AB$3,$K$2:$P$2,0))/AB$7</f>
        <v>8333.3333333333339</v>
      </c>
      <c r="AC115" s="50" cm="1">
        <f t="array" ref="AC115">INDEX($K:$P,ROW(),MATCH(AC$3,$K$2:$P$2,0))/AC$7</f>
        <v>8333.3333333333339</v>
      </c>
      <c r="AD115" s="50" cm="1">
        <f t="array" ref="AD115">INDEX($K:$P,ROW(),MATCH(AD$3,$K$2:$P$2,0))/AD$7</f>
        <v>8333.3333333333339</v>
      </c>
      <c r="AE115" s="50" cm="1">
        <f t="array" ref="AE115">INDEX($K:$P,ROW(),MATCH(AE$3,$K$2:$P$2,0))/AE$7</f>
        <v>8333.3333333333339</v>
      </c>
      <c r="AF115" s="50" cm="1">
        <f t="array" ref="AF115">INDEX($K:$P,ROW(),MATCH(AF$3,$K$2:$P$2,0))/AF$7</f>
        <v>8333.3333333333339</v>
      </c>
      <c r="AG115" s="50" cm="1">
        <f t="array" ref="AG115">INDEX($K:$P,ROW(),MATCH(AG$3,$K$2:$P$2,0))/AG$7</f>
        <v>8333.3333333333339</v>
      </c>
      <c r="AH115" s="50" cm="1">
        <f t="array" ref="AH115">INDEX($K:$P,ROW(),MATCH(AH$3,$K$2:$P$2,0))/AH$7</f>
        <v>8333.3333333333339</v>
      </c>
      <c r="AI115" s="50" cm="1">
        <f t="array" ref="AI115">INDEX($K:$P,ROW(),MATCH(AI$3,$K$2:$P$2,0))/AI$7</f>
        <v>8333.3333333333339</v>
      </c>
      <c r="AJ115" s="50" cm="1">
        <f t="array" ref="AJ115">INDEX($K:$P,ROW(),MATCH(AJ$3,$K$2:$P$2,0))/AJ$7</f>
        <v>8333.3333333333339</v>
      </c>
      <c r="AK115" s="50" cm="1">
        <f t="array" ref="AK115">INDEX($K:$P,ROW(),MATCH(AK$3,$K$2:$P$2,0))/AK$7</f>
        <v>8333.3333333333339</v>
      </c>
      <c r="AL115" s="50" cm="1">
        <f t="array" ref="AL115">INDEX($K:$P,ROW(),MATCH(AL$3,$K$2:$P$2,0))/AL$7</f>
        <v>8333.3333333333339</v>
      </c>
      <c r="AM115" s="50" cm="1">
        <f t="array" ref="AM115">INDEX($K:$P,ROW(),MATCH(AM$3,$K$2:$P$2,0))/AM$7</f>
        <v>8333.3333333333339</v>
      </c>
      <c r="AN115" s="50" cm="1">
        <f t="array" ref="AN115">INDEX($K:$P,ROW(),MATCH(AN$3,$K$2:$P$2,0))/AN$7</f>
        <v>8333.3333333333339</v>
      </c>
      <c r="AO115" s="50" cm="1">
        <f t="array" ref="AO115">INDEX($K:$P,ROW(),MATCH(AO$3,$K$2:$P$2,0))/AO$7</f>
        <v>8333.3333333333339</v>
      </c>
      <c r="AP115" s="50" cm="1">
        <f t="array" ref="AP115">INDEX($K:$P,ROW(),MATCH(AP$3,$K$2:$P$2,0))/AP$7</f>
        <v>8333.3333333333339</v>
      </c>
      <c r="AQ115" s="50" cm="1">
        <f t="array" ref="AQ115">INDEX($K:$P,ROW(),MATCH(AQ$3,$K$2:$P$2,0))/AQ$7</f>
        <v>8333.3333333333339</v>
      </c>
      <c r="AR115" s="50" cm="1">
        <f t="array" ref="AR115">INDEX($K:$P,ROW(),MATCH(AR$3,$K$2:$P$2,0))/AR$7</f>
        <v>8333.3333333333339</v>
      </c>
      <c r="AS115" s="50" cm="1">
        <f t="array" ref="AS115">INDEX($K:$P,ROW(),MATCH(AS$3,$K$2:$P$2,0))/AS$7</f>
        <v>8333.3333333333339</v>
      </c>
      <c r="AT115" s="50" cm="1">
        <f t="array" ref="AT115">INDEX($K:$P,ROW(),MATCH(AT$3,$K$2:$P$2,0))/AT$7</f>
        <v>8333.3333333333339</v>
      </c>
      <c r="AU115" s="50" cm="1">
        <f t="array" ref="AU115">INDEX($K:$P,ROW(),MATCH(AU$3,$K$2:$P$2,0))/AU$7</f>
        <v>8333.3333333333339</v>
      </c>
      <c r="AV115" s="50" cm="1">
        <f t="array" ref="AV115">INDEX($K:$P,ROW(),MATCH(AV$3,$K$2:$P$2,0))/AV$7</f>
        <v>8333.3333333333339</v>
      </c>
      <c r="AW115" s="50" cm="1">
        <f t="array" ref="AW115">INDEX($K:$P,ROW(),MATCH(AW$3,$K$2:$P$2,0))/AW$7</f>
        <v>8333.3333333333339</v>
      </c>
      <c r="AX115" s="50" cm="1">
        <f t="array" ref="AX115">INDEX($K:$P,ROW(),MATCH(AX$3,$K$2:$P$2,0))/AX$7</f>
        <v>8333.3333333333339</v>
      </c>
      <c r="AY115" s="50" cm="1">
        <f t="array" ref="AY115">INDEX($K:$P,ROW(),MATCH(AY$3,$K$2:$P$2,0))/AY$7</f>
        <v>8333.3333333333339</v>
      </c>
      <c r="AZ115" s="50" cm="1">
        <f t="array" ref="AZ115">INDEX($K:$P,ROW(),MATCH(AZ$3,$K$2:$P$2,0))/AZ$7</f>
        <v>8333.3333333333339</v>
      </c>
      <c r="BA115" s="50" cm="1">
        <f t="array" ref="BA115">INDEX($K:$P,ROW(),MATCH(BA$3,$K$2:$P$2,0))/BA$7</f>
        <v>8333.3333333333339</v>
      </c>
      <c r="BB115" s="50" cm="1">
        <f t="array" ref="BB115">INDEX($K:$P,ROW(),MATCH(BB$3,$K$2:$P$2,0))/BB$7</f>
        <v>8333.3333333333339</v>
      </c>
      <c r="BC115" s="50" cm="1">
        <f t="array" ref="BC115">INDEX($K:$P,ROW(),MATCH(BC$3,$K$2:$P$2,0))/BC$7</f>
        <v>8333.3333333333339</v>
      </c>
      <c r="BD115" s="50" cm="1">
        <f t="array" ref="BD115">INDEX($K:$P,ROW(),MATCH(BD$3,$K$2:$P$2,0))/BD$7</f>
        <v>8333.3333333333339</v>
      </c>
      <c r="BE115" s="50" cm="1">
        <f t="array" ref="BE115">INDEX($K:$P,ROW(),MATCH(BE$3,$K$2:$P$2,0))/BE$7</f>
        <v>8333.3333333333339</v>
      </c>
      <c r="BF115" s="50" cm="1">
        <f t="array" ref="BF115">INDEX($K:$P,ROW(),MATCH(BF$3,$K$2:$P$2,0))/BF$7</f>
        <v>8333.3333333333339</v>
      </c>
      <c r="BG115" s="50" cm="1">
        <f t="array" ref="BG115">INDEX($K:$P,ROW(),MATCH(BG$3,$K$2:$P$2,0))/BG$7</f>
        <v>8333.3333333333339</v>
      </c>
      <c r="BH115" s="50" cm="1">
        <f t="array" ref="BH115">INDEX($K:$P,ROW(),MATCH(BH$3,$K$2:$P$2,0))/BH$7</f>
        <v>8333.3333333333339</v>
      </c>
      <c r="BI115" s="50" cm="1">
        <f t="array" ref="BI115">INDEX($K:$P,ROW(),MATCH(BI$3,$K$2:$P$2,0))/BI$7</f>
        <v>8333.3333333333339</v>
      </c>
      <c r="BJ115" s="50" cm="1">
        <f t="array" ref="BJ115">INDEX($K:$P,ROW(),MATCH(BJ$3,$K$2:$P$2,0))/BJ$7</f>
        <v>8333.3333333333339</v>
      </c>
      <c r="BK115" s="50" cm="1">
        <f t="array" ref="BK115">INDEX($K:$P,ROW(),MATCH(BK$3,$K$2:$P$2,0))/BK$7</f>
        <v>8333.3333333333339</v>
      </c>
      <c r="BL115" s="50" cm="1">
        <f t="array" ref="BL115">INDEX($K:$P,ROW(),MATCH(BL$3,$K$2:$P$2,0))/BL$7</f>
        <v>8333.3333333333339</v>
      </c>
      <c r="BM115" s="50" cm="1">
        <f t="array" ref="BM115">INDEX($K:$P,ROW(),MATCH(BM$3,$K$2:$P$2,0))/BM$7</f>
        <v>8333.3333333333339</v>
      </c>
      <c r="BN115" s="50" cm="1">
        <f t="array" ref="BN115">INDEX($K:$P,ROW(),MATCH(BN$3,$K$2:$P$2,0))/BN$7</f>
        <v>8333.3333333333339</v>
      </c>
      <c r="BO115" s="50" cm="1">
        <f t="array" ref="BO115">INDEX($K:$P,ROW(),MATCH(BO$3,$K$2:$P$2,0))/BO$7</f>
        <v>8333.3333333333339</v>
      </c>
      <c r="BP115" s="50" cm="1">
        <f t="array" ref="BP115">INDEX($K:$P,ROW(),MATCH(BP$3,$K$2:$P$2,0))/BP$7</f>
        <v>8333.3333333333339</v>
      </c>
      <c r="BQ115" s="50" cm="1">
        <f t="array" ref="BQ115">INDEX($K:$P,ROW(),MATCH(BQ$3,$K$2:$P$2,0))/BQ$7</f>
        <v>8333.3333333333339</v>
      </c>
      <c r="BR115" s="50" cm="1">
        <f t="array" ref="BR115">INDEX($K:$P,ROW(),MATCH(BR$3,$K$2:$P$2,0))/BR$7</f>
        <v>8333.3333333333339</v>
      </c>
      <c r="BS115" s="50" cm="1">
        <f t="array" ref="BS115">INDEX($K:$P,ROW(),MATCH(BS$3,$K$2:$P$2,0))/BS$7</f>
        <v>8333.3333333333339</v>
      </c>
      <c r="BT115" s="50" cm="1">
        <f t="array" ref="BT115">INDEX($K:$P,ROW(),MATCH(BT$3,$K$2:$P$2,0))/BT$7</f>
        <v>8333.3333333333339</v>
      </c>
      <c r="BU115" s="50" cm="1">
        <f t="array" ref="BU115">INDEX($K:$P,ROW(),MATCH(BU$3,$K$2:$P$2,0))/BU$7</f>
        <v>8333.3333333333339</v>
      </c>
      <c r="BV115" s="50" cm="1">
        <f t="array" ref="BV115">INDEX($K:$P,ROW(),MATCH(BV$3,$K$2:$P$2,0))/BV$7</f>
        <v>8333.3333333333339</v>
      </c>
      <c r="BW115" s="50" cm="1">
        <f t="array" ref="BW115">INDEX($K:$P,ROW(),MATCH(BW$3,$K$2:$P$2,0))/BW$7</f>
        <v>8333.3333333333339</v>
      </c>
      <c r="BX115" s="50" cm="1">
        <f t="array" ref="BX115">INDEX($K:$P,ROW(),MATCH(BX$3,$K$2:$P$2,0))/BX$7</f>
        <v>8333.3333333333339</v>
      </c>
      <c r="BY115" s="50" cm="1">
        <f t="array" ref="BY115">INDEX($K:$P,ROW(),MATCH(BY$3,$K$2:$P$2,0))/BY$7</f>
        <v>8333.3333333333339</v>
      </c>
      <c r="BZ115" s="50" cm="1">
        <f t="array" ref="BZ115">INDEX($K:$P,ROW(),MATCH(BZ$3,$K$2:$P$2,0))/BZ$7</f>
        <v>8333.3333333333339</v>
      </c>
      <c r="CA115" s="50" cm="1">
        <f t="array" ref="CA115">INDEX($K:$P,ROW(),MATCH(CA$3,$K$2:$P$2,0))/CA$7</f>
        <v>8333.3333333333339</v>
      </c>
      <c r="CB115" s="50" cm="1">
        <f t="array" ref="CB115">INDEX($K:$P,ROW(),MATCH(CB$3,$K$2:$P$2,0))/CB$7</f>
        <v>8333.3333333333339</v>
      </c>
      <c r="CC115" s="50" cm="1">
        <f t="array" ref="CC115">INDEX($K:$P,ROW(),MATCH(CC$3,$K$2:$P$2,0))/CC$7</f>
        <v>8333.3333333333339</v>
      </c>
      <c r="CD115" s="50" cm="1">
        <f t="array" ref="CD115">INDEX($K:$P,ROW(),MATCH(CD$3,$K$2:$P$2,0))/CD$7</f>
        <v>8333.3333333333339</v>
      </c>
      <c r="CE115" s="50" cm="1">
        <f t="array" ref="CE115">INDEX($K:$P,ROW(),MATCH(CE$3,$K$2:$P$2,0))/CE$7</f>
        <v>8333.3333333333339</v>
      </c>
      <c r="CF115" s="50" cm="1">
        <f t="array" ref="CF115">INDEX($K:$P,ROW(),MATCH(CF$3,$K$2:$P$2,0))/CF$7</f>
        <v>8333.3333333333339</v>
      </c>
      <c r="CG115" s="50" cm="1">
        <f t="array" ref="CG115">INDEX($K:$P,ROW(),MATCH(CG$3,$K$2:$P$2,0))/CG$7</f>
        <v>8333.3333333333339</v>
      </c>
      <c r="CH115" s="50" cm="1">
        <f t="array" ref="CH115">INDEX($K:$P,ROW(),MATCH(CH$3,$K$2:$P$2,0))/CH$7</f>
        <v>8333.3333333333339</v>
      </c>
      <c r="CI115" s="50" cm="1">
        <f t="array" ref="CI115">INDEX($K:$P,ROW(),MATCH(CI$3,$K$2:$P$2,0))/CI$7</f>
        <v>8333.3333333333339</v>
      </c>
      <c r="CJ115" s="50" cm="1">
        <f t="array" ref="CJ115">INDEX($K:$P,ROW(),MATCH(CJ$3,$K$2:$P$2,0))/CJ$7</f>
        <v>8333.3333333333339</v>
      </c>
      <c r="CK115" s="50" cm="1">
        <f t="array" ref="CK115">INDEX($K:$P,ROW(),MATCH(CK$3,$K$2:$P$2,0))/CK$7</f>
        <v>8333.3333333333339</v>
      </c>
      <c r="CL115" s="50" cm="1">
        <f t="array" ref="CL115">INDEX($K:$P,ROW(),MATCH(CL$3,$K$2:$P$2,0))/CL$7</f>
        <v>8333.3333333333339</v>
      </c>
      <c r="CM115" s="50" cm="1">
        <f t="array" ref="CM115">INDEX($K:$P,ROW(),MATCH(CM$3,$K$2:$P$2,0))/CM$7</f>
        <v>8333.3333333333339</v>
      </c>
      <c r="CN115" s="50" cm="1">
        <f t="array" ref="CN115">INDEX($K:$P,ROW(),MATCH(CN$3,$K$2:$P$2,0))/CN$7</f>
        <v>8333.3333333333339</v>
      </c>
    </row>
    <row r="116" spans="1:92" x14ac:dyDescent="0.25">
      <c r="A116" t="s">
        <v>143</v>
      </c>
      <c r="B116" s="100" t="s">
        <v>194</v>
      </c>
      <c r="C116" s="148"/>
      <c r="D116" t="s">
        <v>197</v>
      </c>
      <c r="E116" s="106"/>
      <c r="F116" s="149"/>
      <c r="G116" s="149"/>
      <c r="H116" s="106"/>
      <c r="I116" s="210"/>
      <c r="J116" s="226"/>
      <c r="K116" s="56">
        <v>200000</v>
      </c>
      <c r="L116" s="56">
        <v>200000</v>
      </c>
      <c r="M116" s="56">
        <v>200000</v>
      </c>
      <c r="N116" s="56">
        <v>200000</v>
      </c>
      <c r="O116" s="56">
        <v>200000</v>
      </c>
      <c r="P116" s="56">
        <v>200000</v>
      </c>
      <c r="Q116" s="56"/>
      <c r="R116" s="3"/>
      <c r="S116" s="3"/>
      <c r="T116" s="232"/>
      <c r="U116" s="50">
        <f ca="1">INDEX($A:$CN,ROW(),MATCH(INDIRECT(ADDRESS(3,COLUMN(),2)),$2:$2,0))/U$7</f>
        <v>16666.666666666668</v>
      </c>
      <c r="V116" s="50" cm="1">
        <f t="array" ref="V116">INDEX($K:$P,ROW(),MATCH(V$3,$K$2:$P$2,0))/V$7</f>
        <v>16666.666666666668</v>
      </c>
      <c r="W116" s="50" cm="1">
        <f t="array" ref="W116">INDEX($K:$P,ROW(),MATCH(W$3,$K$2:$P$2,0))/W$7</f>
        <v>16666.666666666668</v>
      </c>
      <c r="X116" s="50" cm="1">
        <f t="array" ref="X116">INDEX($K:$P,ROW(),MATCH(X$3,$K$2:$P$2,0))/X$7</f>
        <v>16666.666666666668</v>
      </c>
      <c r="Y116" s="50" cm="1">
        <f t="array" ref="Y116">INDEX($K:$P,ROW(),MATCH(Y$3,$K$2:$P$2,0))/Y$7</f>
        <v>16666.666666666668</v>
      </c>
      <c r="Z116" s="50" cm="1">
        <f t="array" ref="Z116">INDEX($K:$P,ROW(),MATCH(Z$3,$K$2:$P$2,0))/Z$7</f>
        <v>16666.666666666668</v>
      </c>
      <c r="AA116" s="50" cm="1">
        <f t="array" ref="AA116">INDEX($K:$P,ROW(),MATCH(AA$3,$K$2:$P$2,0))/AA$7</f>
        <v>16666.666666666668</v>
      </c>
      <c r="AB116" s="50" cm="1">
        <f t="array" ref="AB116">INDEX($K:$P,ROW(),MATCH(AB$3,$K$2:$P$2,0))/AB$7</f>
        <v>16666.666666666668</v>
      </c>
      <c r="AC116" s="50" cm="1">
        <f t="array" ref="AC116">INDEX($K:$P,ROW(),MATCH(AC$3,$K$2:$P$2,0))/AC$7</f>
        <v>16666.666666666668</v>
      </c>
      <c r="AD116" s="50" cm="1">
        <f t="array" ref="AD116">INDEX($K:$P,ROW(),MATCH(AD$3,$K$2:$P$2,0))/AD$7</f>
        <v>16666.666666666668</v>
      </c>
      <c r="AE116" s="50" cm="1">
        <f t="array" ref="AE116">INDEX($K:$P,ROW(),MATCH(AE$3,$K$2:$P$2,0))/AE$7</f>
        <v>16666.666666666668</v>
      </c>
      <c r="AF116" s="50" cm="1">
        <f t="array" ref="AF116">INDEX($K:$P,ROW(),MATCH(AF$3,$K$2:$P$2,0))/AF$7</f>
        <v>16666.666666666668</v>
      </c>
      <c r="AG116" s="50" cm="1">
        <f t="array" ref="AG116">INDEX($K:$P,ROW(),MATCH(AG$3,$K$2:$P$2,0))/AG$7</f>
        <v>16666.666666666668</v>
      </c>
      <c r="AH116" s="50" cm="1">
        <f t="array" ref="AH116">INDEX($K:$P,ROW(),MATCH(AH$3,$K$2:$P$2,0))/AH$7</f>
        <v>16666.666666666668</v>
      </c>
      <c r="AI116" s="50" cm="1">
        <f t="array" ref="AI116">INDEX($K:$P,ROW(),MATCH(AI$3,$K$2:$P$2,0))/AI$7</f>
        <v>16666.666666666668</v>
      </c>
      <c r="AJ116" s="50" cm="1">
        <f t="array" ref="AJ116">INDEX($K:$P,ROW(),MATCH(AJ$3,$K$2:$P$2,0))/AJ$7</f>
        <v>16666.666666666668</v>
      </c>
      <c r="AK116" s="50" cm="1">
        <f t="array" ref="AK116">INDEX($K:$P,ROW(),MATCH(AK$3,$K$2:$P$2,0))/AK$7</f>
        <v>16666.666666666668</v>
      </c>
      <c r="AL116" s="50" cm="1">
        <f t="array" ref="AL116">INDEX($K:$P,ROW(),MATCH(AL$3,$K$2:$P$2,0))/AL$7</f>
        <v>16666.666666666668</v>
      </c>
      <c r="AM116" s="50" cm="1">
        <f t="array" ref="AM116">INDEX($K:$P,ROW(),MATCH(AM$3,$K$2:$P$2,0))/AM$7</f>
        <v>16666.666666666668</v>
      </c>
      <c r="AN116" s="50" cm="1">
        <f t="array" ref="AN116">INDEX($K:$P,ROW(),MATCH(AN$3,$K$2:$P$2,0))/AN$7</f>
        <v>16666.666666666668</v>
      </c>
      <c r="AO116" s="50" cm="1">
        <f t="array" ref="AO116">INDEX($K:$P,ROW(),MATCH(AO$3,$K$2:$P$2,0))/AO$7</f>
        <v>16666.666666666668</v>
      </c>
      <c r="AP116" s="50" cm="1">
        <f t="array" ref="AP116">INDEX($K:$P,ROW(),MATCH(AP$3,$K$2:$P$2,0))/AP$7</f>
        <v>16666.666666666668</v>
      </c>
      <c r="AQ116" s="50" cm="1">
        <f t="array" ref="AQ116">INDEX($K:$P,ROW(),MATCH(AQ$3,$K$2:$P$2,0))/AQ$7</f>
        <v>16666.666666666668</v>
      </c>
      <c r="AR116" s="50" cm="1">
        <f t="array" ref="AR116">INDEX($K:$P,ROW(),MATCH(AR$3,$K$2:$P$2,0))/AR$7</f>
        <v>16666.666666666668</v>
      </c>
      <c r="AS116" s="50" cm="1">
        <f t="array" ref="AS116">INDEX($K:$P,ROW(),MATCH(AS$3,$K$2:$P$2,0))/AS$7</f>
        <v>16666.666666666668</v>
      </c>
      <c r="AT116" s="50" cm="1">
        <f t="array" ref="AT116">INDEX($K:$P,ROW(),MATCH(AT$3,$K$2:$P$2,0))/AT$7</f>
        <v>16666.666666666668</v>
      </c>
      <c r="AU116" s="50" cm="1">
        <f t="array" ref="AU116">INDEX($K:$P,ROW(),MATCH(AU$3,$K$2:$P$2,0))/AU$7</f>
        <v>16666.666666666668</v>
      </c>
      <c r="AV116" s="50" cm="1">
        <f t="array" ref="AV116">INDEX($K:$P,ROW(),MATCH(AV$3,$K$2:$P$2,0))/AV$7</f>
        <v>16666.666666666668</v>
      </c>
      <c r="AW116" s="50" cm="1">
        <f t="array" ref="AW116">INDEX($K:$P,ROW(),MATCH(AW$3,$K$2:$P$2,0))/AW$7</f>
        <v>16666.666666666668</v>
      </c>
      <c r="AX116" s="50" cm="1">
        <f t="array" ref="AX116">INDEX($K:$P,ROW(),MATCH(AX$3,$K$2:$P$2,0))/AX$7</f>
        <v>16666.666666666668</v>
      </c>
      <c r="AY116" s="50" cm="1">
        <f t="array" ref="AY116">INDEX($K:$P,ROW(),MATCH(AY$3,$K$2:$P$2,0))/AY$7</f>
        <v>16666.666666666668</v>
      </c>
      <c r="AZ116" s="50" cm="1">
        <f t="array" ref="AZ116">INDEX($K:$P,ROW(),MATCH(AZ$3,$K$2:$P$2,0))/AZ$7</f>
        <v>16666.666666666668</v>
      </c>
      <c r="BA116" s="50" cm="1">
        <f t="array" ref="BA116">INDEX($K:$P,ROW(),MATCH(BA$3,$K$2:$P$2,0))/BA$7</f>
        <v>16666.666666666668</v>
      </c>
      <c r="BB116" s="50" cm="1">
        <f t="array" ref="BB116">INDEX($K:$P,ROW(),MATCH(BB$3,$K$2:$P$2,0))/BB$7</f>
        <v>16666.666666666668</v>
      </c>
      <c r="BC116" s="50" cm="1">
        <f t="array" ref="BC116">INDEX($K:$P,ROW(),MATCH(BC$3,$K$2:$P$2,0))/BC$7</f>
        <v>16666.666666666668</v>
      </c>
      <c r="BD116" s="50" cm="1">
        <f t="array" ref="BD116">INDEX($K:$P,ROW(),MATCH(BD$3,$K$2:$P$2,0))/BD$7</f>
        <v>16666.666666666668</v>
      </c>
      <c r="BE116" s="50" cm="1">
        <f t="array" ref="BE116">INDEX($K:$P,ROW(),MATCH(BE$3,$K$2:$P$2,0))/BE$7</f>
        <v>16666.666666666668</v>
      </c>
      <c r="BF116" s="50" cm="1">
        <f t="array" ref="BF116">INDEX($K:$P,ROW(),MATCH(BF$3,$K$2:$P$2,0))/BF$7</f>
        <v>16666.666666666668</v>
      </c>
      <c r="BG116" s="50" cm="1">
        <f t="array" ref="BG116">INDEX($K:$P,ROW(),MATCH(BG$3,$K$2:$P$2,0))/BG$7</f>
        <v>16666.666666666668</v>
      </c>
      <c r="BH116" s="50" cm="1">
        <f t="array" ref="BH116">INDEX($K:$P,ROW(),MATCH(BH$3,$K$2:$P$2,0))/BH$7</f>
        <v>16666.666666666668</v>
      </c>
      <c r="BI116" s="50" cm="1">
        <f t="array" ref="BI116">INDEX($K:$P,ROW(),MATCH(BI$3,$K$2:$P$2,0))/BI$7</f>
        <v>16666.666666666668</v>
      </c>
      <c r="BJ116" s="50" cm="1">
        <f t="array" ref="BJ116">INDEX($K:$P,ROW(),MATCH(BJ$3,$K$2:$P$2,0))/BJ$7</f>
        <v>16666.666666666668</v>
      </c>
      <c r="BK116" s="50" cm="1">
        <f t="array" ref="BK116">INDEX($K:$P,ROW(),MATCH(BK$3,$K$2:$P$2,0))/BK$7</f>
        <v>16666.666666666668</v>
      </c>
      <c r="BL116" s="50" cm="1">
        <f t="array" ref="BL116">INDEX($K:$P,ROW(),MATCH(BL$3,$K$2:$P$2,0))/BL$7</f>
        <v>16666.666666666668</v>
      </c>
      <c r="BM116" s="50" cm="1">
        <f t="array" ref="BM116">INDEX($K:$P,ROW(),MATCH(BM$3,$K$2:$P$2,0))/BM$7</f>
        <v>16666.666666666668</v>
      </c>
      <c r="BN116" s="50" cm="1">
        <f t="array" ref="BN116">INDEX($K:$P,ROW(),MATCH(BN$3,$K$2:$P$2,0))/BN$7</f>
        <v>16666.666666666668</v>
      </c>
      <c r="BO116" s="50" cm="1">
        <f t="array" ref="BO116">INDEX($K:$P,ROW(),MATCH(BO$3,$K$2:$P$2,0))/BO$7</f>
        <v>16666.666666666668</v>
      </c>
      <c r="BP116" s="50" cm="1">
        <f t="array" ref="BP116">INDEX($K:$P,ROW(),MATCH(BP$3,$K$2:$P$2,0))/BP$7</f>
        <v>16666.666666666668</v>
      </c>
      <c r="BQ116" s="50" cm="1">
        <f t="array" ref="BQ116">INDEX($K:$P,ROW(),MATCH(BQ$3,$K$2:$P$2,0))/BQ$7</f>
        <v>16666.666666666668</v>
      </c>
      <c r="BR116" s="50" cm="1">
        <f t="array" ref="BR116">INDEX($K:$P,ROW(),MATCH(BR$3,$K$2:$P$2,0))/BR$7</f>
        <v>16666.666666666668</v>
      </c>
      <c r="BS116" s="50" cm="1">
        <f t="array" ref="BS116">INDEX($K:$P,ROW(),MATCH(BS$3,$K$2:$P$2,0))/BS$7</f>
        <v>16666.666666666668</v>
      </c>
      <c r="BT116" s="50" cm="1">
        <f t="array" ref="BT116">INDEX($K:$P,ROW(),MATCH(BT$3,$K$2:$P$2,0))/BT$7</f>
        <v>16666.666666666668</v>
      </c>
      <c r="BU116" s="50" cm="1">
        <f t="array" ref="BU116">INDEX($K:$P,ROW(),MATCH(BU$3,$K$2:$P$2,0))/BU$7</f>
        <v>16666.666666666668</v>
      </c>
      <c r="BV116" s="50" cm="1">
        <f t="array" ref="BV116">INDEX($K:$P,ROW(),MATCH(BV$3,$K$2:$P$2,0))/BV$7</f>
        <v>16666.666666666668</v>
      </c>
      <c r="BW116" s="50" cm="1">
        <f t="array" ref="BW116">INDEX($K:$P,ROW(),MATCH(BW$3,$K$2:$P$2,0))/BW$7</f>
        <v>16666.666666666668</v>
      </c>
      <c r="BX116" s="50" cm="1">
        <f t="array" ref="BX116">INDEX($K:$P,ROW(),MATCH(BX$3,$K$2:$P$2,0))/BX$7</f>
        <v>16666.666666666668</v>
      </c>
      <c r="BY116" s="50" cm="1">
        <f t="array" ref="BY116">INDEX($K:$P,ROW(),MATCH(BY$3,$K$2:$P$2,0))/BY$7</f>
        <v>16666.666666666668</v>
      </c>
      <c r="BZ116" s="50" cm="1">
        <f t="array" ref="BZ116">INDEX($K:$P,ROW(),MATCH(BZ$3,$K$2:$P$2,0))/BZ$7</f>
        <v>16666.666666666668</v>
      </c>
      <c r="CA116" s="50" cm="1">
        <f t="array" ref="CA116">INDEX($K:$P,ROW(),MATCH(CA$3,$K$2:$P$2,0))/CA$7</f>
        <v>16666.666666666668</v>
      </c>
      <c r="CB116" s="50" cm="1">
        <f t="array" ref="CB116">INDEX($K:$P,ROW(),MATCH(CB$3,$K$2:$P$2,0))/CB$7</f>
        <v>16666.666666666668</v>
      </c>
      <c r="CC116" s="50" cm="1">
        <f t="array" ref="CC116">INDEX($K:$P,ROW(),MATCH(CC$3,$K$2:$P$2,0))/CC$7</f>
        <v>16666.666666666668</v>
      </c>
      <c r="CD116" s="50" cm="1">
        <f t="array" ref="CD116">INDEX($K:$P,ROW(),MATCH(CD$3,$K$2:$P$2,0))/CD$7</f>
        <v>16666.666666666668</v>
      </c>
      <c r="CE116" s="50" cm="1">
        <f t="array" ref="CE116">INDEX($K:$P,ROW(),MATCH(CE$3,$K$2:$P$2,0))/CE$7</f>
        <v>16666.666666666668</v>
      </c>
      <c r="CF116" s="50" cm="1">
        <f t="array" ref="CF116">INDEX($K:$P,ROW(),MATCH(CF$3,$K$2:$P$2,0))/CF$7</f>
        <v>16666.666666666668</v>
      </c>
      <c r="CG116" s="50" cm="1">
        <f t="array" ref="CG116">INDEX($K:$P,ROW(),MATCH(CG$3,$K$2:$P$2,0))/CG$7</f>
        <v>16666.666666666668</v>
      </c>
      <c r="CH116" s="50" cm="1">
        <f t="array" ref="CH116">INDEX($K:$P,ROW(),MATCH(CH$3,$K$2:$P$2,0))/CH$7</f>
        <v>16666.666666666668</v>
      </c>
      <c r="CI116" s="50" cm="1">
        <f t="array" ref="CI116">INDEX($K:$P,ROW(),MATCH(CI$3,$K$2:$P$2,0))/CI$7</f>
        <v>16666.666666666668</v>
      </c>
      <c r="CJ116" s="50" cm="1">
        <f t="array" ref="CJ116">INDEX($K:$P,ROW(),MATCH(CJ$3,$K$2:$P$2,0))/CJ$7</f>
        <v>16666.666666666668</v>
      </c>
      <c r="CK116" s="50" cm="1">
        <f t="array" ref="CK116">INDEX($K:$P,ROW(),MATCH(CK$3,$K$2:$P$2,0))/CK$7</f>
        <v>16666.666666666668</v>
      </c>
      <c r="CL116" s="50" cm="1">
        <f t="array" ref="CL116">INDEX($K:$P,ROW(),MATCH(CL$3,$K$2:$P$2,0))/CL$7</f>
        <v>16666.666666666668</v>
      </c>
      <c r="CM116" s="50" cm="1">
        <f t="array" ref="CM116">INDEX($K:$P,ROW(),MATCH(CM$3,$K$2:$P$2,0))/CM$7</f>
        <v>16666.666666666668</v>
      </c>
      <c r="CN116" s="50" cm="1">
        <f t="array" ref="CN116">INDEX($K:$P,ROW(),MATCH(CN$3,$K$2:$P$2,0))/CN$7</f>
        <v>16666.666666666668</v>
      </c>
    </row>
    <row r="117" spans="1:92" x14ac:dyDescent="0.25">
      <c r="A117" t="s">
        <v>143</v>
      </c>
      <c r="B117" s="100" t="s">
        <v>196</v>
      </c>
      <c r="C117" s="148"/>
      <c r="D117" t="s">
        <v>197</v>
      </c>
      <c r="E117" s="106"/>
      <c r="F117" s="149"/>
      <c r="G117" s="149"/>
      <c r="H117" s="106"/>
      <c r="I117" s="210"/>
      <c r="J117" s="226"/>
      <c r="K117" s="56">
        <v>20000</v>
      </c>
      <c r="L117" s="56">
        <v>20000</v>
      </c>
      <c r="M117" s="56">
        <v>20000</v>
      </c>
      <c r="N117" s="56">
        <v>20000</v>
      </c>
      <c r="O117" s="56">
        <v>20000</v>
      </c>
      <c r="P117" s="56">
        <v>20000</v>
      </c>
      <c r="Q117" s="56"/>
      <c r="R117" s="3"/>
      <c r="S117" s="3"/>
      <c r="T117" s="232"/>
      <c r="U117" s="50">
        <f ca="1">INDEX($A:$CN,ROW(),MATCH(INDIRECT(ADDRESS(3,COLUMN(),2)),$2:$2,0))/U$7</f>
        <v>1666.6666666666667</v>
      </c>
      <c r="V117" s="50" cm="1">
        <f t="array" ref="V117">INDEX($K:$P,ROW(),MATCH(V$3,$K$2:$P$2,0))/V$7</f>
        <v>1666.6666666666667</v>
      </c>
      <c r="W117" s="50" cm="1">
        <f t="array" ref="W117">INDEX($K:$P,ROW(),MATCH(W$3,$K$2:$P$2,0))/W$7</f>
        <v>1666.6666666666667</v>
      </c>
      <c r="X117" s="50" cm="1">
        <f t="array" ref="X117">INDEX($K:$P,ROW(),MATCH(X$3,$K$2:$P$2,0))/X$7</f>
        <v>1666.6666666666667</v>
      </c>
      <c r="Y117" s="50" cm="1">
        <f t="array" ref="Y117">INDEX($K:$P,ROW(),MATCH(Y$3,$K$2:$P$2,0))/Y$7</f>
        <v>1666.6666666666667</v>
      </c>
      <c r="Z117" s="50" cm="1">
        <f t="array" ref="Z117">INDEX($K:$P,ROW(),MATCH(Z$3,$K$2:$P$2,0))/Z$7</f>
        <v>1666.6666666666667</v>
      </c>
      <c r="AA117" s="50" cm="1">
        <f t="array" ref="AA117">INDEX($K:$P,ROW(),MATCH(AA$3,$K$2:$P$2,0))/AA$7</f>
        <v>1666.6666666666667</v>
      </c>
      <c r="AB117" s="50" cm="1">
        <f t="array" ref="AB117">INDEX($K:$P,ROW(),MATCH(AB$3,$K$2:$P$2,0))/AB$7</f>
        <v>1666.6666666666667</v>
      </c>
      <c r="AC117" s="50" cm="1">
        <f t="array" ref="AC117">INDEX($K:$P,ROW(),MATCH(AC$3,$K$2:$P$2,0))/AC$7</f>
        <v>1666.6666666666667</v>
      </c>
      <c r="AD117" s="50" cm="1">
        <f t="array" ref="AD117">INDEX($K:$P,ROW(),MATCH(AD$3,$K$2:$P$2,0))/AD$7</f>
        <v>1666.6666666666667</v>
      </c>
      <c r="AE117" s="50" cm="1">
        <f t="array" ref="AE117">INDEX($K:$P,ROW(),MATCH(AE$3,$K$2:$P$2,0))/AE$7</f>
        <v>1666.6666666666667</v>
      </c>
      <c r="AF117" s="50" cm="1">
        <f t="array" ref="AF117">INDEX($K:$P,ROW(),MATCH(AF$3,$K$2:$P$2,0))/AF$7</f>
        <v>1666.6666666666667</v>
      </c>
      <c r="AG117" s="50" cm="1">
        <f t="array" ref="AG117">INDEX($K:$P,ROW(),MATCH(AG$3,$K$2:$P$2,0))/AG$7</f>
        <v>1666.6666666666667</v>
      </c>
      <c r="AH117" s="50" cm="1">
        <f t="array" ref="AH117">INDEX($K:$P,ROW(),MATCH(AH$3,$K$2:$P$2,0))/AH$7</f>
        <v>1666.6666666666667</v>
      </c>
      <c r="AI117" s="50" cm="1">
        <f t="array" ref="AI117">INDEX($K:$P,ROW(),MATCH(AI$3,$K$2:$P$2,0))/AI$7</f>
        <v>1666.6666666666667</v>
      </c>
      <c r="AJ117" s="50" cm="1">
        <f t="array" ref="AJ117">INDEX($K:$P,ROW(),MATCH(AJ$3,$K$2:$P$2,0))/AJ$7</f>
        <v>1666.6666666666667</v>
      </c>
      <c r="AK117" s="50" cm="1">
        <f t="array" ref="AK117">INDEX($K:$P,ROW(),MATCH(AK$3,$K$2:$P$2,0))/AK$7</f>
        <v>1666.6666666666667</v>
      </c>
      <c r="AL117" s="50" cm="1">
        <f t="array" ref="AL117">INDEX($K:$P,ROW(),MATCH(AL$3,$K$2:$P$2,0))/AL$7</f>
        <v>1666.6666666666667</v>
      </c>
      <c r="AM117" s="50" cm="1">
        <f t="array" ref="AM117">INDEX($K:$P,ROW(),MATCH(AM$3,$K$2:$P$2,0))/AM$7</f>
        <v>1666.6666666666667</v>
      </c>
      <c r="AN117" s="50" cm="1">
        <f t="array" ref="AN117">INDEX($K:$P,ROW(),MATCH(AN$3,$K$2:$P$2,0))/AN$7</f>
        <v>1666.6666666666667</v>
      </c>
      <c r="AO117" s="50" cm="1">
        <f t="array" ref="AO117">INDEX($K:$P,ROW(),MATCH(AO$3,$K$2:$P$2,0))/AO$7</f>
        <v>1666.6666666666667</v>
      </c>
      <c r="AP117" s="50" cm="1">
        <f t="array" ref="AP117">INDEX($K:$P,ROW(),MATCH(AP$3,$K$2:$P$2,0))/AP$7</f>
        <v>1666.6666666666667</v>
      </c>
      <c r="AQ117" s="50" cm="1">
        <f t="array" ref="AQ117">INDEX($K:$P,ROW(),MATCH(AQ$3,$K$2:$P$2,0))/AQ$7</f>
        <v>1666.6666666666667</v>
      </c>
      <c r="AR117" s="50" cm="1">
        <f t="array" ref="AR117">INDEX($K:$P,ROW(),MATCH(AR$3,$K$2:$P$2,0))/AR$7</f>
        <v>1666.6666666666667</v>
      </c>
      <c r="AS117" s="50" cm="1">
        <f t="array" ref="AS117">INDEX($K:$P,ROW(),MATCH(AS$3,$K$2:$P$2,0))/AS$7</f>
        <v>1666.6666666666667</v>
      </c>
      <c r="AT117" s="50" cm="1">
        <f t="array" ref="AT117">INDEX($K:$P,ROW(),MATCH(AT$3,$K$2:$P$2,0))/AT$7</f>
        <v>1666.6666666666667</v>
      </c>
      <c r="AU117" s="50" cm="1">
        <f t="array" ref="AU117">INDEX($K:$P,ROW(),MATCH(AU$3,$K$2:$P$2,0))/AU$7</f>
        <v>1666.6666666666667</v>
      </c>
      <c r="AV117" s="50" cm="1">
        <f t="array" ref="AV117">INDEX($K:$P,ROW(),MATCH(AV$3,$K$2:$P$2,0))/AV$7</f>
        <v>1666.6666666666667</v>
      </c>
      <c r="AW117" s="50" cm="1">
        <f t="array" ref="AW117">INDEX($K:$P,ROW(),MATCH(AW$3,$K$2:$P$2,0))/AW$7</f>
        <v>1666.6666666666667</v>
      </c>
      <c r="AX117" s="50" cm="1">
        <f t="array" ref="AX117">INDEX($K:$P,ROW(),MATCH(AX$3,$K$2:$P$2,0))/AX$7</f>
        <v>1666.6666666666667</v>
      </c>
      <c r="AY117" s="50" cm="1">
        <f t="array" ref="AY117">INDEX($K:$P,ROW(),MATCH(AY$3,$K$2:$P$2,0))/AY$7</f>
        <v>1666.6666666666667</v>
      </c>
      <c r="AZ117" s="50" cm="1">
        <f t="array" ref="AZ117">INDEX($K:$P,ROW(),MATCH(AZ$3,$K$2:$P$2,0))/AZ$7</f>
        <v>1666.6666666666667</v>
      </c>
      <c r="BA117" s="50" cm="1">
        <f t="array" ref="BA117">INDEX($K:$P,ROW(),MATCH(BA$3,$K$2:$P$2,0))/BA$7</f>
        <v>1666.6666666666667</v>
      </c>
      <c r="BB117" s="50" cm="1">
        <f t="array" ref="BB117">INDEX($K:$P,ROW(),MATCH(BB$3,$K$2:$P$2,0))/BB$7</f>
        <v>1666.6666666666667</v>
      </c>
      <c r="BC117" s="50" cm="1">
        <f t="array" ref="BC117">INDEX($K:$P,ROW(),MATCH(BC$3,$K$2:$P$2,0))/BC$7</f>
        <v>1666.6666666666667</v>
      </c>
      <c r="BD117" s="50" cm="1">
        <f t="array" ref="BD117">INDEX($K:$P,ROW(),MATCH(BD$3,$K$2:$P$2,0))/BD$7</f>
        <v>1666.6666666666667</v>
      </c>
      <c r="BE117" s="50" cm="1">
        <f t="array" ref="BE117">INDEX($K:$P,ROW(),MATCH(BE$3,$K$2:$P$2,0))/BE$7</f>
        <v>1666.6666666666667</v>
      </c>
      <c r="BF117" s="50" cm="1">
        <f t="array" ref="BF117">INDEX($K:$P,ROW(),MATCH(BF$3,$K$2:$P$2,0))/BF$7</f>
        <v>1666.6666666666667</v>
      </c>
      <c r="BG117" s="50" cm="1">
        <f t="array" ref="BG117">INDEX($K:$P,ROW(),MATCH(BG$3,$K$2:$P$2,0))/BG$7</f>
        <v>1666.6666666666667</v>
      </c>
      <c r="BH117" s="50" cm="1">
        <f t="array" ref="BH117">INDEX($K:$P,ROW(),MATCH(BH$3,$K$2:$P$2,0))/BH$7</f>
        <v>1666.6666666666667</v>
      </c>
      <c r="BI117" s="50" cm="1">
        <f t="array" ref="BI117">INDEX($K:$P,ROW(),MATCH(BI$3,$K$2:$P$2,0))/BI$7</f>
        <v>1666.6666666666667</v>
      </c>
      <c r="BJ117" s="50" cm="1">
        <f t="array" ref="BJ117">INDEX($K:$P,ROW(),MATCH(BJ$3,$K$2:$P$2,0))/BJ$7</f>
        <v>1666.6666666666667</v>
      </c>
      <c r="BK117" s="50" cm="1">
        <f t="array" ref="BK117">INDEX($K:$P,ROW(),MATCH(BK$3,$K$2:$P$2,0))/BK$7</f>
        <v>1666.6666666666667</v>
      </c>
      <c r="BL117" s="50" cm="1">
        <f t="array" ref="BL117">INDEX($K:$P,ROW(),MATCH(BL$3,$K$2:$P$2,0))/BL$7</f>
        <v>1666.6666666666667</v>
      </c>
      <c r="BM117" s="50" cm="1">
        <f t="array" ref="BM117">INDEX($K:$P,ROW(),MATCH(BM$3,$K$2:$P$2,0))/BM$7</f>
        <v>1666.6666666666667</v>
      </c>
      <c r="BN117" s="50" cm="1">
        <f t="array" ref="BN117">INDEX($K:$P,ROW(),MATCH(BN$3,$K$2:$P$2,0))/BN$7</f>
        <v>1666.6666666666667</v>
      </c>
      <c r="BO117" s="50" cm="1">
        <f t="array" ref="BO117">INDEX($K:$P,ROW(),MATCH(BO$3,$K$2:$P$2,0))/BO$7</f>
        <v>1666.6666666666667</v>
      </c>
      <c r="BP117" s="50" cm="1">
        <f t="array" ref="BP117">INDEX($K:$P,ROW(),MATCH(BP$3,$K$2:$P$2,0))/BP$7</f>
        <v>1666.6666666666667</v>
      </c>
      <c r="BQ117" s="50" cm="1">
        <f t="array" ref="BQ117">INDEX($K:$P,ROW(),MATCH(BQ$3,$K$2:$P$2,0))/BQ$7</f>
        <v>1666.6666666666667</v>
      </c>
      <c r="BR117" s="50" cm="1">
        <f t="array" ref="BR117">INDEX($K:$P,ROW(),MATCH(BR$3,$K$2:$P$2,0))/BR$7</f>
        <v>1666.6666666666667</v>
      </c>
      <c r="BS117" s="50" cm="1">
        <f t="array" ref="BS117">INDEX($K:$P,ROW(),MATCH(BS$3,$K$2:$P$2,0))/BS$7</f>
        <v>1666.6666666666667</v>
      </c>
      <c r="BT117" s="50" cm="1">
        <f t="array" ref="BT117">INDEX($K:$P,ROW(),MATCH(BT$3,$K$2:$P$2,0))/BT$7</f>
        <v>1666.6666666666667</v>
      </c>
      <c r="BU117" s="50" cm="1">
        <f t="array" ref="BU117">INDEX($K:$P,ROW(),MATCH(BU$3,$K$2:$P$2,0))/BU$7</f>
        <v>1666.6666666666667</v>
      </c>
      <c r="BV117" s="50" cm="1">
        <f t="array" ref="BV117">INDEX($K:$P,ROW(),MATCH(BV$3,$K$2:$P$2,0))/BV$7</f>
        <v>1666.6666666666667</v>
      </c>
      <c r="BW117" s="50" cm="1">
        <f t="array" ref="BW117">INDEX($K:$P,ROW(),MATCH(BW$3,$K$2:$P$2,0))/BW$7</f>
        <v>1666.6666666666667</v>
      </c>
      <c r="BX117" s="50" cm="1">
        <f t="array" ref="BX117">INDEX($K:$P,ROW(),MATCH(BX$3,$K$2:$P$2,0))/BX$7</f>
        <v>1666.6666666666667</v>
      </c>
      <c r="BY117" s="50" cm="1">
        <f t="array" ref="BY117">INDEX($K:$P,ROW(),MATCH(BY$3,$K$2:$P$2,0))/BY$7</f>
        <v>1666.6666666666667</v>
      </c>
      <c r="BZ117" s="50" cm="1">
        <f t="array" ref="BZ117">INDEX($K:$P,ROW(),MATCH(BZ$3,$K$2:$P$2,0))/BZ$7</f>
        <v>1666.6666666666667</v>
      </c>
      <c r="CA117" s="50" cm="1">
        <f t="array" ref="CA117">INDEX($K:$P,ROW(),MATCH(CA$3,$K$2:$P$2,0))/CA$7</f>
        <v>1666.6666666666667</v>
      </c>
      <c r="CB117" s="50" cm="1">
        <f t="array" ref="CB117">INDEX($K:$P,ROW(),MATCH(CB$3,$K$2:$P$2,0))/CB$7</f>
        <v>1666.6666666666667</v>
      </c>
      <c r="CC117" s="50" cm="1">
        <f t="array" ref="CC117">INDEX($K:$P,ROW(),MATCH(CC$3,$K$2:$P$2,0))/CC$7</f>
        <v>1666.6666666666667</v>
      </c>
      <c r="CD117" s="50" cm="1">
        <f t="array" ref="CD117">INDEX($K:$P,ROW(),MATCH(CD$3,$K$2:$P$2,0))/CD$7</f>
        <v>1666.6666666666667</v>
      </c>
      <c r="CE117" s="50" cm="1">
        <f t="array" ref="CE117">INDEX($K:$P,ROW(),MATCH(CE$3,$K$2:$P$2,0))/CE$7</f>
        <v>1666.6666666666667</v>
      </c>
      <c r="CF117" s="50" cm="1">
        <f t="array" ref="CF117">INDEX($K:$P,ROW(),MATCH(CF$3,$K$2:$P$2,0))/CF$7</f>
        <v>1666.6666666666667</v>
      </c>
      <c r="CG117" s="50" cm="1">
        <f t="array" ref="CG117">INDEX($K:$P,ROW(),MATCH(CG$3,$K$2:$P$2,0))/CG$7</f>
        <v>1666.6666666666667</v>
      </c>
      <c r="CH117" s="50" cm="1">
        <f t="array" ref="CH117">INDEX($K:$P,ROW(),MATCH(CH$3,$K$2:$P$2,0))/CH$7</f>
        <v>1666.6666666666667</v>
      </c>
      <c r="CI117" s="50" cm="1">
        <f t="array" ref="CI117">INDEX($K:$P,ROW(),MATCH(CI$3,$K$2:$P$2,0))/CI$7</f>
        <v>1666.6666666666667</v>
      </c>
      <c r="CJ117" s="50" cm="1">
        <f t="array" ref="CJ117">INDEX($K:$P,ROW(),MATCH(CJ$3,$K$2:$P$2,0))/CJ$7</f>
        <v>1666.6666666666667</v>
      </c>
      <c r="CK117" s="50" cm="1">
        <f t="array" ref="CK117">INDEX($K:$P,ROW(),MATCH(CK$3,$K$2:$P$2,0))/CK$7</f>
        <v>1666.6666666666667</v>
      </c>
      <c r="CL117" s="50" cm="1">
        <f t="array" ref="CL117">INDEX($K:$P,ROW(),MATCH(CL$3,$K$2:$P$2,0))/CL$7</f>
        <v>1666.6666666666667</v>
      </c>
      <c r="CM117" s="50" cm="1">
        <f t="array" ref="CM117">INDEX($K:$P,ROW(),MATCH(CM$3,$K$2:$P$2,0))/CM$7</f>
        <v>1666.6666666666667</v>
      </c>
      <c r="CN117" s="50" cm="1">
        <f t="array" ref="CN117">INDEX($K:$P,ROW(),MATCH(CN$3,$K$2:$P$2,0))/CN$7</f>
        <v>1666.6666666666667</v>
      </c>
    </row>
    <row r="118" spans="1:92" x14ac:dyDescent="0.25">
      <c r="B118"/>
      <c r="I118" s="102"/>
      <c r="J118"/>
      <c r="T118" s="205"/>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216"/>
      <c r="C119" s="50"/>
      <c r="D119" s="50"/>
      <c r="E119" s="56"/>
      <c r="F119" s="56"/>
      <c r="G119" s="56"/>
      <c r="H119" s="56"/>
      <c r="I119" s="56"/>
      <c r="J119" s="50"/>
      <c r="K119" s="212"/>
      <c r="L119" s="212"/>
      <c r="M119" s="212"/>
      <c r="N119" s="212"/>
      <c r="O119" s="212"/>
      <c r="P119" s="212"/>
      <c r="Q119" s="212"/>
      <c r="T119" s="213"/>
      <c r="U119" s="212"/>
      <c r="V119" s="212"/>
      <c r="W119" s="212"/>
      <c r="X119" s="212"/>
      <c r="Y119" s="212"/>
      <c r="Z119" s="212"/>
      <c r="AA119" s="212"/>
      <c r="AB119" s="212"/>
      <c r="AC119" s="212"/>
      <c r="AD119" s="212"/>
      <c r="AE119" s="212"/>
      <c r="AF119" s="212"/>
      <c r="AG119" s="212"/>
      <c r="AH119" s="212"/>
      <c r="AI119" s="212"/>
      <c r="AJ119" s="212"/>
      <c r="AK119" s="212"/>
      <c r="AL119" s="212"/>
      <c r="AM119" s="212"/>
      <c r="AN119" s="212"/>
      <c r="AO119" s="212"/>
      <c r="AP119" s="212"/>
      <c r="AQ119" s="212"/>
      <c r="AR119" s="212"/>
      <c r="AS119" s="212"/>
      <c r="AT119" s="212"/>
      <c r="AU119" s="212"/>
      <c r="AV119" s="212"/>
      <c r="AW119" s="212"/>
      <c r="AX119" s="212"/>
      <c r="AY119" s="212"/>
      <c r="AZ119" s="212"/>
      <c r="BA119" s="212"/>
      <c r="BB119" s="212"/>
      <c r="BC119" s="212"/>
      <c r="BD119" s="212"/>
      <c r="BE119" s="212"/>
      <c r="BF119" s="212"/>
      <c r="BG119" s="212"/>
      <c r="BH119" s="212"/>
      <c r="BI119" s="212"/>
      <c r="BJ119" s="212"/>
      <c r="BK119" s="212"/>
      <c r="BL119" s="212"/>
      <c r="BM119" s="212"/>
      <c r="BN119" s="212"/>
      <c r="BO119" s="212"/>
      <c r="BP119" s="212"/>
      <c r="BQ119" s="212"/>
      <c r="BR119" s="212"/>
      <c r="BS119" s="212"/>
      <c r="BT119" s="212"/>
      <c r="BU119" s="212"/>
      <c r="BV119" s="212"/>
      <c r="BW119" s="212"/>
      <c r="BX119" s="212"/>
      <c r="BY119" s="212"/>
      <c r="BZ119" s="212"/>
      <c r="CA119" s="212"/>
      <c r="CB119" s="212"/>
      <c r="CC119" s="212"/>
      <c r="CD119" s="212"/>
      <c r="CE119" s="212"/>
      <c r="CF119" s="212"/>
      <c r="CG119" s="212"/>
      <c r="CH119" s="212"/>
      <c r="CI119" s="212"/>
      <c r="CJ119" s="212"/>
      <c r="CK119" s="212"/>
      <c r="CL119" s="212"/>
      <c r="CM119" s="212"/>
      <c r="CN119" s="212"/>
    </row>
    <row r="120" spans="1:92" x14ac:dyDescent="0.25">
      <c r="A120" s="137"/>
      <c r="B120" s="208"/>
      <c r="C120" s="139"/>
      <c r="D120" s="137" t="s">
        <v>199</v>
      </c>
      <c r="E120" s="157" t="s">
        <v>199</v>
      </c>
      <c r="F120" s="140"/>
      <c r="G120" s="140" t="s">
        <v>200</v>
      </c>
      <c r="H120" s="141" t="s">
        <v>201</v>
      </c>
      <c r="I120" s="221"/>
      <c r="J120" s="222"/>
      <c r="K120" s="139"/>
      <c r="L120" s="139"/>
      <c r="M120" s="139"/>
      <c r="N120" s="139"/>
      <c r="O120" s="139"/>
      <c r="P120" s="139"/>
      <c r="Q120" s="139"/>
      <c r="T120" s="233"/>
      <c r="U120" s="145"/>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row>
    <row r="121" spans="1:92" x14ac:dyDescent="0.25">
      <c r="B121" s="174" t="s">
        <v>202</v>
      </c>
      <c r="C121" s="148"/>
      <c r="D121" s="53" t="s">
        <v>199</v>
      </c>
      <c r="E121" s="149" t="s">
        <v>203</v>
      </c>
      <c r="F121" s="149"/>
      <c r="G121" s="234" t="s">
        <v>169</v>
      </c>
      <c r="H121" s="235" t="s">
        <v>204</v>
      </c>
      <c r="I121" s="235" t="s">
        <v>205</v>
      </c>
      <c r="J121" s="236"/>
      <c r="K121" s="148"/>
      <c r="L121" s="148"/>
      <c r="M121" s="148"/>
      <c r="N121" s="148"/>
      <c r="O121" s="148"/>
      <c r="P121" s="148"/>
      <c r="Q121" s="148"/>
      <c r="T121" s="237"/>
      <c r="U121" s="238"/>
      <c r="V121" s="238"/>
      <c r="W121" s="238"/>
      <c r="X121" s="238"/>
      <c r="Y121" s="238"/>
      <c r="Z121" s="238"/>
      <c r="AA121" s="238"/>
      <c r="AB121" s="238"/>
      <c r="AC121" s="238"/>
      <c r="AD121" s="238"/>
      <c r="AE121" s="238"/>
      <c r="AF121" s="238"/>
      <c r="AG121" s="238"/>
      <c r="AH121" s="238"/>
      <c r="AI121" s="238"/>
      <c r="AJ121" s="238"/>
      <c r="AK121" s="238"/>
      <c r="AL121" s="238"/>
      <c r="AM121" s="238"/>
      <c r="AN121" s="238"/>
      <c r="AO121" s="238"/>
      <c r="AP121" s="238"/>
      <c r="AQ121" s="238"/>
      <c r="AR121" s="238"/>
      <c r="AS121" s="238"/>
      <c r="AT121" s="238"/>
      <c r="AU121" s="238"/>
      <c r="AV121" s="238"/>
      <c r="AW121" s="238"/>
      <c r="AX121" s="238"/>
      <c r="AY121" s="238"/>
      <c r="AZ121" s="238"/>
      <c r="BA121" s="238"/>
      <c r="BB121" s="238"/>
      <c r="BC121" s="238"/>
      <c r="BD121" s="238"/>
      <c r="BE121" s="238"/>
      <c r="BF121" s="238"/>
      <c r="BG121" s="238"/>
      <c r="BH121" s="238"/>
      <c r="BI121" s="238"/>
      <c r="BJ121" s="238"/>
      <c r="BK121" s="238"/>
      <c r="BL121" s="238"/>
      <c r="BM121" s="238"/>
      <c r="BN121" s="238"/>
      <c r="BO121" s="238"/>
      <c r="BP121" s="238"/>
      <c r="BQ121" s="238"/>
      <c r="BR121" s="238"/>
      <c r="BS121" s="238"/>
      <c r="BT121" s="238"/>
      <c r="BU121" s="238"/>
      <c r="BV121" s="238"/>
      <c r="BW121" s="238"/>
      <c r="BX121" s="238"/>
      <c r="BY121" s="238"/>
      <c r="BZ121" s="238"/>
      <c r="CA121" s="238"/>
      <c r="CB121" s="238"/>
      <c r="CC121" s="238"/>
      <c r="CD121" s="238"/>
      <c r="CE121" s="238"/>
      <c r="CF121" s="238"/>
      <c r="CG121" s="238"/>
      <c r="CH121" s="238"/>
      <c r="CI121" s="238"/>
      <c r="CJ121" s="238"/>
      <c r="CK121" s="238"/>
      <c r="CL121" s="238"/>
      <c r="CM121" s="238"/>
      <c r="CN121" s="238"/>
    </row>
    <row r="122" spans="1:92" x14ac:dyDescent="0.25">
      <c r="A122" t="s">
        <v>206</v>
      </c>
      <c r="B122" s="96" t="s">
        <v>109</v>
      </c>
      <c r="C122" s="148"/>
      <c r="D122" s="53" t="s">
        <v>199</v>
      </c>
      <c r="E122" s="149" t="s">
        <v>203</v>
      </c>
      <c r="F122" s="149"/>
      <c r="G122" s="239">
        <v>100000</v>
      </c>
      <c r="H122" s="240">
        <v>45809</v>
      </c>
      <c r="I122" s="240">
        <v>46174</v>
      </c>
      <c r="J122" s="240"/>
      <c r="K122" s="50">
        <f t="shared" ref="K122:P122" ca="1" si="24">SUMIF($3:$3, INDIRECT(ADDRESS(ROW($A$2),COLUMN(),2)), INDIRECT(ROW() &amp; ":" &amp; ROW()))</f>
        <v>53846.153846153851</v>
      </c>
      <c r="L122" s="50">
        <f t="shared" ca="1" si="24"/>
        <v>46153.846153846156</v>
      </c>
      <c r="M122" s="50">
        <f t="shared" ca="1" si="24"/>
        <v>0</v>
      </c>
      <c r="N122" s="50">
        <f t="shared" ca="1" si="24"/>
        <v>0</v>
      </c>
      <c r="O122" s="50">
        <f t="shared" ca="1" si="24"/>
        <v>0</v>
      </c>
      <c r="P122" s="50">
        <f t="shared" ca="1" si="24"/>
        <v>0</v>
      </c>
      <c r="Q122" s="50"/>
      <c r="R122" s="3"/>
      <c r="S122" s="3"/>
      <c r="T122" s="232"/>
      <c r="U122" s="50">
        <f t="shared" ref="U122:CF122" si="25">$G122/(DATEDIF(EOMONTH($H122,-1)+1, EOMONTH($I122,-1)+1, "m") + 1)*AND(U$2&gt;=EOMONTH($H122,0),U$2&lt;=EOMONTH($I122,0))</f>
        <v>0</v>
      </c>
      <c r="V122" s="50">
        <f t="shared" si="25"/>
        <v>0</v>
      </c>
      <c r="W122" s="50">
        <f t="shared" si="25"/>
        <v>0</v>
      </c>
      <c r="X122" s="50">
        <f t="shared" si="25"/>
        <v>0</v>
      </c>
      <c r="Y122" s="50">
        <f t="shared" si="25"/>
        <v>0</v>
      </c>
      <c r="Z122" s="50">
        <f t="shared" si="25"/>
        <v>7692.3076923076924</v>
      </c>
      <c r="AA122" s="50">
        <f t="shared" si="25"/>
        <v>7692.3076923076924</v>
      </c>
      <c r="AB122" s="50">
        <f t="shared" si="25"/>
        <v>7692.3076923076924</v>
      </c>
      <c r="AC122" s="50">
        <f t="shared" si="25"/>
        <v>7692.3076923076924</v>
      </c>
      <c r="AD122" s="50">
        <f t="shared" si="25"/>
        <v>7692.3076923076924</v>
      </c>
      <c r="AE122" s="50">
        <f t="shared" si="25"/>
        <v>7692.3076923076924</v>
      </c>
      <c r="AF122" s="50">
        <f t="shared" si="25"/>
        <v>7692.3076923076924</v>
      </c>
      <c r="AG122" s="50">
        <f t="shared" si="25"/>
        <v>7692.3076923076924</v>
      </c>
      <c r="AH122" s="50">
        <f t="shared" si="25"/>
        <v>7692.3076923076924</v>
      </c>
      <c r="AI122" s="50">
        <f t="shared" si="25"/>
        <v>7692.3076923076924</v>
      </c>
      <c r="AJ122" s="50">
        <f t="shared" si="25"/>
        <v>7692.3076923076924</v>
      </c>
      <c r="AK122" s="50">
        <f t="shared" si="25"/>
        <v>7692.3076923076924</v>
      </c>
      <c r="AL122" s="50">
        <f t="shared" si="25"/>
        <v>7692.3076923076924</v>
      </c>
      <c r="AM122" s="50">
        <f t="shared" si="25"/>
        <v>0</v>
      </c>
      <c r="AN122" s="50">
        <f t="shared" si="25"/>
        <v>0</v>
      </c>
      <c r="AO122" s="50">
        <f t="shared" si="25"/>
        <v>0</v>
      </c>
      <c r="AP122" s="50">
        <f t="shared" si="25"/>
        <v>0</v>
      </c>
      <c r="AQ122" s="50">
        <f t="shared" si="25"/>
        <v>0</v>
      </c>
      <c r="AR122" s="50">
        <f t="shared" si="25"/>
        <v>0</v>
      </c>
      <c r="AS122" s="50">
        <f t="shared" si="25"/>
        <v>0</v>
      </c>
      <c r="AT122" s="50">
        <f t="shared" si="25"/>
        <v>0</v>
      </c>
      <c r="AU122" s="50">
        <f t="shared" si="25"/>
        <v>0</v>
      </c>
      <c r="AV122" s="50">
        <f t="shared" si="25"/>
        <v>0</v>
      </c>
      <c r="AW122" s="50">
        <f t="shared" si="25"/>
        <v>0</v>
      </c>
      <c r="AX122" s="50">
        <f t="shared" si="25"/>
        <v>0</v>
      </c>
      <c r="AY122" s="50">
        <f t="shared" si="25"/>
        <v>0</v>
      </c>
      <c r="AZ122" s="50">
        <f t="shared" si="25"/>
        <v>0</v>
      </c>
      <c r="BA122" s="50">
        <f t="shared" si="25"/>
        <v>0</v>
      </c>
      <c r="BB122" s="50">
        <f t="shared" si="25"/>
        <v>0</v>
      </c>
      <c r="BC122" s="50">
        <f t="shared" si="25"/>
        <v>0</v>
      </c>
      <c r="BD122" s="50">
        <f t="shared" si="25"/>
        <v>0</v>
      </c>
      <c r="BE122" s="50">
        <f t="shared" si="25"/>
        <v>0</v>
      </c>
      <c r="BF122" s="50">
        <f t="shared" si="25"/>
        <v>0</v>
      </c>
      <c r="BG122" s="50">
        <f t="shared" si="25"/>
        <v>0</v>
      </c>
      <c r="BH122" s="50">
        <f t="shared" si="25"/>
        <v>0</v>
      </c>
      <c r="BI122" s="50">
        <f t="shared" si="25"/>
        <v>0</v>
      </c>
      <c r="BJ122" s="50">
        <f t="shared" si="25"/>
        <v>0</v>
      </c>
      <c r="BK122" s="50">
        <f t="shared" si="25"/>
        <v>0</v>
      </c>
      <c r="BL122" s="50">
        <f t="shared" si="25"/>
        <v>0</v>
      </c>
      <c r="BM122" s="50">
        <f t="shared" si="25"/>
        <v>0</v>
      </c>
      <c r="BN122" s="50">
        <f t="shared" si="25"/>
        <v>0</v>
      </c>
      <c r="BO122" s="50">
        <f t="shared" si="25"/>
        <v>0</v>
      </c>
      <c r="BP122" s="50">
        <f t="shared" si="25"/>
        <v>0</v>
      </c>
      <c r="BQ122" s="50">
        <f t="shared" si="25"/>
        <v>0</v>
      </c>
      <c r="BR122" s="50">
        <f t="shared" si="25"/>
        <v>0</v>
      </c>
      <c r="BS122" s="50">
        <f t="shared" si="25"/>
        <v>0</v>
      </c>
      <c r="BT122" s="50">
        <f t="shared" si="25"/>
        <v>0</v>
      </c>
      <c r="BU122" s="50">
        <f t="shared" si="25"/>
        <v>0</v>
      </c>
      <c r="BV122" s="50">
        <f t="shared" si="25"/>
        <v>0</v>
      </c>
      <c r="BW122" s="50">
        <f t="shared" si="25"/>
        <v>0</v>
      </c>
      <c r="BX122" s="50">
        <f t="shared" si="25"/>
        <v>0</v>
      </c>
      <c r="BY122" s="50">
        <f t="shared" si="25"/>
        <v>0</v>
      </c>
      <c r="BZ122" s="50">
        <f t="shared" si="25"/>
        <v>0</v>
      </c>
      <c r="CA122" s="50">
        <f t="shared" si="25"/>
        <v>0</v>
      </c>
      <c r="CB122" s="50">
        <f t="shared" si="25"/>
        <v>0</v>
      </c>
      <c r="CC122" s="50">
        <f t="shared" si="25"/>
        <v>0</v>
      </c>
      <c r="CD122" s="50">
        <f t="shared" si="25"/>
        <v>0</v>
      </c>
      <c r="CE122" s="50">
        <f t="shared" si="25"/>
        <v>0</v>
      </c>
      <c r="CF122" s="50">
        <f t="shared" si="25"/>
        <v>0</v>
      </c>
      <c r="CG122" s="50">
        <f t="shared" ref="CG122:CN122" si="26">$G122/(DATEDIF(EOMONTH($H122,-1)+1, EOMONTH($I122,-1)+1, "m") + 1)*AND(CG$2&gt;=EOMONTH($H122,0),CG$2&lt;=EOMONTH($I122,0))</f>
        <v>0</v>
      </c>
      <c r="CH122" s="50">
        <f t="shared" si="26"/>
        <v>0</v>
      </c>
      <c r="CI122" s="50">
        <f t="shared" si="26"/>
        <v>0</v>
      </c>
      <c r="CJ122" s="50">
        <f t="shared" si="26"/>
        <v>0</v>
      </c>
      <c r="CK122" s="50">
        <f t="shared" si="26"/>
        <v>0</v>
      </c>
      <c r="CL122" s="50">
        <f t="shared" si="26"/>
        <v>0</v>
      </c>
      <c r="CM122" s="50">
        <f t="shared" si="26"/>
        <v>0</v>
      </c>
      <c r="CN122" s="50">
        <f t="shared" si="26"/>
        <v>0</v>
      </c>
    </row>
    <row r="123" spans="1:92" x14ac:dyDescent="0.25">
      <c r="A123" t="s">
        <v>160</v>
      </c>
      <c r="B123" s="216" t="s">
        <v>15</v>
      </c>
      <c r="C123" s="148" t="s">
        <v>16</v>
      </c>
      <c r="D123" s="53" t="s">
        <v>199</v>
      </c>
      <c r="E123" s="149" t="s">
        <v>203</v>
      </c>
      <c r="F123" s="149"/>
      <c r="G123" s="149"/>
      <c r="H123" s="106"/>
      <c r="I123" s="210"/>
      <c r="J123" s="241">
        <f t="shared" ref="J123:P123" ca="1" si="27">SUMIF($3:$3, INDIRECT(ADDRESS(2,COLUMN(),2)), INDIRECT(ROW() &amp; ":" &amp; ROW()))</f>
        <v>0</v>
      </c>
      <c r="K123" s="241">
        <f t="shared" ca="1" si="27"/>
        <v>53846.153846153851</v>
      </c>
      <c r="L123" s="241">
        <f t="shared" ca="1" si="27"/>
        <v>46153.846153846156</v>
      </c>
      <c r="M123" s="241">
        <f t="shared" ca="1" si="27"/>
        <v>0</v>
      </c>
      <c r="N123" s="241">
        <f t="shared" ca="1" si="27"/>
        <v>0</v>
      </c>
      <c r="O123" s="241">
        <f t="shared" ca="1" si="27"/>
        <v>0</v>
      </c>
      <c r="P123" s="241">
        <f t="shared" ca="1" si="27"/>
        <v>0</v>
      </c>
      <c r="Q123" s="242"/>
      <c r="R123" s="3"/>
      <c r="S123" s="3"/>
      <c r="T123" s="243">
        <f t="shared" ref="T123" ca="1" si="28">IFERROR(INDEX(INDIRECT("Financials!$A:$AD"), MATCH(INDIRECT(ADDRESS(ROW(),2)), INDIRECT("Financials!$B:$B"), 0), MATCH(INDIRECT(ADDRESS(1,COLUMN())), INDIRECT("Financials!$1:$1"), 0)),0)</f>
        <v>0</v>
      </c>
      <c r="U123" s="244">
        <f ca="1">SUM(U122:OFFSET(U123,-1,0))</f>
        <v>0</v>
      </c>
      <c r="V123" s="244">
        <f t="shared" ref="V123:CG123" si="29">SUM(V122:V122)</f>
        <v>0</v>
      </c>
      <c r="W123" s="244">
        <f t="shared" si="29"/>
        <v>0</v>
      </c>
      <c r="X123" s="244">
        <f t="shared" si="29"/>
        <v>0</v>
      </c>
      <c r="Y123" s="244">
        <f t="shared" si="29"/>
        <v>0</v>
      </c>
      <c r="Z123" s="244">
        <f t="shared" si="29"/>
        <v>7692.3076923076924</v>
      </c>
      <c r="AA123" s="244">
        <f t="shared" si="29"/>
        <v>7692.3076923076924</v>
      </c>
      <c r="AB123" s="244">
        <f t="shared" si="29"/>
        <v>7692.3076923076924</v>
      </c>
      <c r="AC123" s="244">
        <f t="shared" si="29"/>
        <v>7692.3076923076924</v>
      </c>
      <c r="AD123" s="244">
        <f t="shared" si="29"/>
        <v>7692.3076923076924</v>
      </c>
      <c r="AE123" s="244">
        <f t="shared" si="29"/>
        <v>7692.3076923076924</v>
      </c>
      <c r="AF123" s="244">
        <f t="shared" si="29"/>
        <v>7692.3076923076924</v>
      </c>
      <c r="AG123" s="244">
        <f t="shared" si="29"/>
        <v>7692.3076923076924</v>
      </c>
      <c r="AH123" s="244">
        <f t="shared" si="29"/>
        <v>7692.3076923076924</v>
      </c>
      <c r="AI123" s="244">
        <f t="shared" si="29"/>
        <v>7692.3076923076924</v>
      </c>
      <c r="AJ123" s="244">
        <f t="shared" si="29"/>
        <v>7692.3076923076924</v>
      </c>
      <c r="AK123" s="244">
        <f t="shared" si="29"/>
        <v>7692.3076923076924</v>
      </c>
      <c r="AL123" s="244">
        <f t="shared" si="29"/>
        <v>7692.3076923076924</v>
      </c>
      <c r="AM123" s="244">
        <f t="shared" si="29"/>
        <v>0</v>
      </c>
      <c r="AN123" s="244">
        <f t="shared" si="29"/>
        <v>0</v>
      </c>
      <c r="AO123" s="244">
        <f t="shared" si="29"/>
        <v>0</v>
      </c>
      <c r="AP123" s="244">
        <f t="shared" si="29"/>
        <v>0</v>
      </c>
      <c r="AQ123" s="244">
        <f t="shared" si="29"/>
        <v>0</v>
      </c>
      <c r="AR123" s="244">
        <f t="shared" si="29"/>
        <v>0</v>
      </c>
      <c r="AS123" s="244">
        <f t="shared" si="29"/>
        <v>0</v>
      </c>
      <c r="AT123" s="244">
        <f t="shared" si="29"/>
        <v>0</v>
      </c>
      <c r="AU123" s="244">
        <f t="shared" si="29"/>
        <v>0</v>
      </c>
      <c r="AV123" s="244">
        <f t="shared" si="29"/>
        <v>0</v>
      </c>
      <c r="AW123" s="244">
        <f t="shared" si="29"/>
        <v>0</v>
      </c>
      <c r="AX123" s="244">
        <f t="shared" si="29"/>
        <v>0</v>
      </c>
      <c r="AY123" s="244">
        <f t="shared" si="29"/>
        <v>0</v>
      </c>
      <c r="AZ123" s="244">
        <f t="shared" si="29"/>
        <v>0</v>
      </c>
      <c r="BA123" s="244">
        <f t="shared" si="29"/>
        <v>0</v>
      </c>
      <c r="BB123" s="244">
        <f t="shared" si="29"/>
        <v>0</v>
      </c>
      <c r="BC123" s="244">
        <f t="shared" si="29"/>
        <v>0</v>
      </c>
      <c r="BD123" s="244">
        <f t="shared" si="29"/>
        <v>0</v>
      </c>
      <c r="BE123" s="244">
        <f t="shared" si="29"/>
        <v>0</v>
      </c>
      <c r="BF123" s="244">
        <f t="shared" si="29"/>
        <v>0</v>
      </c>
      <c r="BG123" s="244">
        <f t="shared" si="29"/>
        <v>0</v>
      </c>
      <c r="BH123" s="244">
        <f t="shared" si="29"/>
        <v>0</v>
      </c>
      <c r="BI123" s="244">
        <f t="shared" si="29"/>
        <v>0</v>
      </c>
      <c r="BJ123" s="244">
        <f t="shared" si="29"/>
        <v>0</v>
      </c>
      <c r="BK123" s="244">
        <f t="shared" si="29"/>
        <v>0</v>
      </c>
      <c r="BL123" s="244">
        <f t="shared" si="29"/>
        <v>0</v>
      </c>
      <c r="BM123" s="244">
        <f t="shared" si="29"/>
        <v>0</v>
      </c>
      <c r="BN123" s="244">
        <f t="shared" si="29"/>
        <v>0</v>
      </c>
      <c r="BO123" s="244">
        <f t="shared" si="29"/>
        <v>0</v>
      </c>
      <c r="BP123" s="244">
        <f t="shared" si="29"/>
        <v>0</v>
      </c>
      <c r="BQ123" s="244">
        <f t="shared" si="29"/>
        <v>0</v>
      </c>
      <c r="BR123" s="244">
        <f t="shared" si="29"/>
        <v>0</v>
      </c>
      <c r="BS123" s="244">
        <f t="shared" si="29"/>
        <v>0</v>
      </c>
      <c r="BT123" s="244">
        <f t="shared" si="29"/>
        <v>0</v>
      </c>
      <c r="BU123" s="244">
        <f t="shared" si="29"/>
        <v>0</v>
      </c>
      <c r="BV123" s="244">
        <f t="shared" si="29"/>
        <v>0</v>
      </c>
      <c r="BW123" s="244">
        <f t="shared" si="29"/>
        <v>0</v>
      </c>
      <c r="BX123" s="244">
        <f t="shared" si="29"/>
        <v>0</v>
      </c>
      <c r="BY123" s="244">
        <f t="shared" si="29"/>
        <v>0</v>
      </c>
      <c r="BZ123" s="244">
        <f t="shared" si="29"/>
        <v>0</v>
      </c>
      <c r="CA123" s="244">
        <f t="shared" si="29"/>
        <v>0</v>
      </c>
      <c r="CB123" s="244">
        <f t="shared" si="29"/>
        <v>0</v>
      </c>
      <c r="CC123" s="244">
        <f t="shared" si="29"/>
        <v>0</v>
      </c>
      <c r="CD123" s="244">
        <f t="shared" si="29"/>
        <v>0</v>
      </c>
      <c r="CE123" s="244">
        <f t="shared" si="29"/>
        <v>0</v>
      </c>
      <c r="CF123" s="244">
        <f t="shared" si="29"/>
        <v>0</v>
      </c>
      <c r="CG123" s="244">
        <f t="shared" si="29"/>
        <v>0</v>
      </c>
      <c r="CH123" s="244">
        <f t="shared" ref="CH123:CN123" si="30">SUM(CH122:CH122)</f>
        <v>0</v>
      </c>
      <c r="CI123" s="244">
        <f t="shared" si="30"/>
        <v>0</v>
      </c>
      <c r="CJ123" s="244">
        <f t="shared" si="30"/>
        <v>0</v>
      </c>
      <c r="CK123" s="244">
        <f t="shared" si="30"/>
        <v>0</v>
      </c>
      <c r="CL123" s="244">
        <f t="shared" si="30"/>
        <v>0</v>
      </c>
      <c r="CM123" s="244">
        <f t="shared" si="30"/>
        <v>0</v>
      </c>
      <c r="CN123" s="244">
        <f t="shared" si="30"/>
        <v>0</v>
      </c>
    </row>
    <row r="124" spans="1:92" x14ac:dyDescent="0.25">
      <c r="B124" s="216"/>
      <c r="C124" s="148"/>
      <c r="D124" s="53"/>
      <c r="E124" s="149"/>
      <c r="F124" s="149"/>
      <c r="G124" s="149"/>
      <c r="H124" s="106"/>
      <c r="I124" s="210"/>
      <c r="J124" s="226"/>
      <c r="K124" s="245"/>
      <c r="L124" s="245"/>
      <c r="M124" s="245"/>
      <c r="N124" s="245"/>
      <c r="O124" s="245"/>
      <c r="P124" s="245"/>
      <c r="Q124" s="245"/>
      <c r="T124" s="246"/>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row>
    <row r="125" spans="1:92" x14ac:dyDescent="0.25">
      <c r="A125" s="137"/>
      <c r="B125" s="208"/>
      <c r="C125" s="139"/>
      <c r="D125" s="137" t="s">
        <v>207</v>
      </c>
      <c r="E125" s="157" t="s">
        <v>207</v>
      </c>
      <c r="F125" s="140"/>
      <c r="G125" s="140" t="s">
        <v>208</v>
      </c>
      <c r="H125" s="141" t="s">
        <v>201</v>
      </c>
      <c r="I125" s="221"/>
      <c r="J125" s="222"/>
      <c r="K125" s="139"/>
      <c r="L125" s="139"/>
      <c r="M125" s="139"/>
      <c r="N125" s="139"/>
      <c r="O125" s="139"/>
      <c r="P125" s="139"/>
      <c r="Q125" s="139"/>
      <c r="T125" s="233"/>
      <c r="U125" s="145"/>
      <c r="V125" s="145"/>
      <c r="W125" s="145"/>
      <c r="X125" s="145"/>
      <c r="Y125" s="145"/>
      <c r="Z125" s="145"/>
      <c r="AA125" s="145"/>
      <c r="AB125" s="145"/>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row>
    <row r="126" spans="1:92" x14ac:dyDescent="0.25">
      <c r="B126" s="7" t="s">
        <v>144</v>
      </c>
      <c r="D126" t="s">
        <v>207</v>
      </c>
      <c r="J126" s="102"/>
      <c r="K126" s="192">
        <v>0.1</v>
      </c>
      <c r="L126" s="192">
        <v>0.1</v>
      </c>
      <c r="M126" s="192">
        <v>0.1</v>
      </c>
      <c r="N126" s="192">
        <v>0.1</v>
      </c>
      <c r="O126" s="192">
        <v>0.1</v>
      </c>
      <c r="P126" s="192">
        <v>0.1</v>
      </c>
      <c r="Q126" s="192"/>
      <c r="T126" s="247"/>
      <c r="U126" s="34">
        <f ca="1">INDEX($A:$CN,ROW(),MATCH(INDIRECT(ADDRESS(3,COLUMN(),2)),$2:$2,0))</f>
        <v>0.1</v>
      </c>
      <c r="V126" s="34">
        <f ca="1">INDEX($A:$CN,ROW(),MATCH(INDIRECT(ADDRESS(3,COLUMN(),2)),$2:$2,0))</f>
        <v>0.1</v>
      </c>
      <c r="W126" s="34">
        <f ca="1">INDEX($A:$CN,ROW(),MATCH(INDIRECT(ADDRESS(3,COLUMN(),2)),$2:$2,0))</f>
        <v>0.1</v>
      </c>
      <c r="X126" s="34">
        <f ca="1">INDEX($A:$CN,ROW(),MATCH(INDIRECT(ADDRESS(3,COLUMN(),2)),$2:$2,0))</f>
        <v>0.1</v>
      </c>
      <c r="Y126" s="34">
        <f ca="1">INDEX($A:$CN,ROW(),MATCH(INDIRECT(ADDRESS(3,COLUMN(),2)),$2:$2,0))</f>
        <v>0.1</v>
      </c>
      <c r="Z126" s="34">
        <f ca="1">INDEX($A:$CN,ROW(),MATCH(INDIRECT(ADDRESS(3,COLUMN(),2)),$2:$2,0))</f>
        <v>0.1</v>
      </c>
      <c r="AA126" s="34">
        <f ca="1">INDEX($A:$CN,ROW(),MATCH(INDIRECT(ADDRESS(3,COLUMN(),2)),$2:$2,0))</f>
        <v>0.1</v>
      </c>
      <c r="AB126" s="34">
        <f ca="1">INDEX($A:$CN,ROW(),MATCH(INDIRECT(ADDRESS(3,COLUMN(),2)),$2:$2,0))</f>
        <v>0.1</v>
      </c>
      <c r="AC126" s="34">
        <f ca="1">INDEX($A:$CN,ROW(),MATCH(INDIRECT(ADDRESS(3,COLUMN(),2)),$2:$2,0))</f>
        <v>0.1</v>
      </c>
      <c r="AD126" s="34">
        <f ca="1">INDEX($A:$CN,ROW(),MATCH(INDIRECT(ADDRESS(3,COLUMN(),2)),$2:$2,0))</f>
        <v>0.1</v>
      </c>
      <c r="AE126" s="34">
        <f ca="1">INDEX($A:$CN,ROW(),MATCH(INDIRECT(ADDRESS(3,COLUMN(),2)),$2:$2,0))</f>
        <v>0.1</v>
      </c>
      <c r="AF126" s="34">
        <f ca="1">INDEX($A:$CN,ROW(),MATCH(INDIRECT(ADDRESS(3,COLUMN(),2)),$2:$2,0))</f>
        <v>0.1</v>
      </c>
      <c r="AG126" s="34">
        <f ca="1">INDEX($A:$CN,ROW(),MATCH(INDIRECT(ADDRESS(3,COLUMN(),2)),$2:$2,0))</f>
        <v>0.1</v>
      </c>
      <c r="AH126" s="34">
        <f ca="1">INDEX($A:$CN,ROW(),MATCH(INDIRECT(ADDRESS(3,COLUMN(),2)),$2:$2,0))</f>
        <v>0.1</v>
      </c>
      <c r="AI126" s="34">
        <f ca="1">INDEX($A:$CN,ROW(),MATCH(INDIRECT(ADDRESS(3,COLUMN(),2)),$2:$2,0))</f>
        <v>0.1</v>
      </c>
      <c r="AJ126" s="34">
        <f ca="1">INDEX($A:$CN,ROW(),MATCH(INDIRECT(ADDRESS(3,COLUMN(),2)),$2:$2,0))</f>
        <v>0.1</v>
      </c>
      <c r="AK126" s="34">
        <f ca="1">INDEX($A:$CN,ROW(),MATCH(INDIRECT(ADDRESS(3,COLUMN(),2)),$2:$2,0))</f>
        <v>0.1</v>
      </c>
      <c r="AL126" s="34">
        <f ca="1">INDEX($A:$CN,ROW(),MATCH(INDIRECT(ADDRESS(3,COLUMN(),2)),$2:$2,0))</f>
        <v>0.1</v>
      </c>
      <c r="AM126" s="34">
        <f ca="1">INDEX($A:$CN,ROW(),MATCH(INDIRECT(ADDRESS(3,COLUMN(),2)),$2:$2,0))</f>
        <v>0.1</v>
      </c>
      <c r="AN126" s="34">
        <f ca="1">INDEX($A:$CN,ROW(),MATCH(INDIRECT(ADDRESS(3,COLUMN(),2)),$2:$2,0))</f>
        <v>0.1</v>
      </c>
      <c r="AO126" s="34">
        <f ca="1">INDEX($A:$CN,ROW(),MATCH(INDIRECT(ADDRESS(3,COLUMN(),2)),$2:$2,0))</f>
        <v>0.1</v>
      </c>
      <c r="AP126" s="34">
        <f ca="1">INDEX($A:$CN,ROW(),MATCH(INDIRECT(ADDRESS(3,COLUMN(),2)),$2:$2,0))</f>
        <v>0.1</v>
      </c>
      <c r="AQ126" s="34">
        <f ca="1">INDEX($A:$CN,ROW(),MATCH(INDIRECT(ADDRESS(3,COLUMN(),2)),$2:$2,0))</f>
        <v>0.1</v>
      </c>
      <c r="AR126" s="34">
        <f ca="1">INDEX($A:$CN,ROW(),MATCH(INDIRECT(ADDRESS(3,COLUMN(),2)),$2:$2,0))</f>
        <v>0.1</v>
      </c>
      <c r="AS126" s="34">
        <f ca="1">INDEX($A:$CN,ROW(),MATCH(INDIRECT(ADDRESS(3,COLUMN(),2)),$2:$2,0))</f>
        <v>0.1</v>
      </c>
      <c r="AT126" s="34">
        <f ca="1">INDEX($A:$CN,ROW(),MATCH(INDIRECT(ADDRESS(3,COLUMN(),2)),$2:$2,0))</f>
        <v>0.1</v>
      </c>
      <c r="AU126" s="34">
        <f ca="1">INDEX($A:$CN,ROW(),MATCH(INDIRECT(ADDRESS(3,COLUMN(),2)),$2:$2,0))</f>
        <v>0.1</v>
      </c>
      <c r="AV126" s="34">
        <f ca="1">INDEX($A:$CN,ROW(),MATCH(INDIRECT(ADDRESS(3,COLUMN(),2)),$2:$2,0))</f>
        <v>0.1</v>
      </c>
      <c r="AW126" s="34">
        <f ca="1">INDEX($A:$CN,ROW(),MATCH(INDIRECT(ADDRESS(3,COLUMN(),2)),$2:$2,0))</f>
        <v>0.1</v>
      </c>
      <c r="AX126" s="34">
        <f ca="1">INDEX($A:$CN,ROW(),MATCH(INDIRECT(ADDRESS(3,COLUMN(),2)),$2:$2,0))</f>
        <v>0.1</v>
      </c>
      <c r="AY126" s="34">
        <f ca="1">INDEX($A:$CN,ROW(),MATCH(INDIRECT(ADDRESS(3,COLUMN(),2)),$2:$2,0))</f>
        <v>0.1</v>
      </c>
      <c r="AZ126" s="34">
        <f ca="1">INDEX($A:$CN,ROW(),MATCH(INDIRECT(ADDRESS(3,COLUMN(),2)),$2:$2,0))</f>
        <v>0.1</v>
      </c>
      <c r="BA126" s="34">
        <f ca="1">INDEX($A:$CN,ROW(),MATCH(INDIRECT(ADDRESS(3,COLUMN(),2)),$2:$2,0))</f>
        <v>0.1</v>
      </c>
      <c r="BB126" s="34">
        <f ca="1">INDEX($A:$CN,ROW(),MATCH(INDIRECT(ADDRESS(3,COLUMN(),2)),$2:$2,0))</f>
        <v>0.1</v>
      </c>
      <c r="BC126" s="34">
        <f ca="1">INDEX($A:$CN,ROW(),MATCH(INDIRECT(ADDRESS(3,COLUMN(),2)),$2:$2,0))</f>
        <v>0.1</v>
      </c>
      <c r="BD126" s="34">
        <f ca="1">INDEX($A:$CN,ROW(),MATCH(INDIRECT(ADDRESS(3,COLUMN(),2)),$2:$2,0))</f>
        <v>0.1</v>
      </c>
      <c r="BE126" s="34">
        <f ca="1">INDEX($A:$CN,ROW(),MATCH(INDIRECT(ADDRESS(3,COLUMN(),2)),$2:$2,0))</f>
        <v>0.1</v>
      </c>
      <c r="BF126" s="34">
        <f ca="1">INDEX($A:$CN,ROW(),MATCH(INDIRECT(ADDRESS(3,COLUMN(),2)),$2:$2,0))</f>
        <v>0.1</v>
      </c>
      <c r="BG126" s="34">
        <f ca="1">INDEX($A:$CN,ROW(),MATCH(INDIRECT(ADDRESS(3,COLUMN(),2)),$2:$2,0))</f>
        <v>0.1</v>
      </c>
      <c r="BH126" s="34">
        <f ca="1">INDEX($A:$CN,ROW(),MATCH(INDIRECT(ADDRESS(3,COLUMN(),2)),$2:$2,0))</f>
        <v>0.1</v>
      </c>
      <c r="BI126" s="34">
        <f ca="1">INDEX($A:$CN,ROW(),MATCH(INDIRECT(ADDRESS(3,COLUMN(),2)),$2:$2,0))</f>
        <v>0.1</v>
      </c>
      <c r="BJ126" s="34">
        <f ca="1">INDEX($A:$CN,ROW(),MATCH(INDIRECT(ADDRESS(3,COLUMN(),2)),$2:$2,0))</f>
        <v>0.1</v>
      </c>
      <c r="BK126" s="34">
        <f ca="1">INDEX($A:$CN,ROW(),MATCH(INDIRECT(ADDRESS(3,COLUMN(),2)),$2:$2,0))</f>
        <v>0.1</v>
      </c>
      <c r="BL126" s="34">
        <f ca="1">INDEX($A:$CN,ROW(),MATCH(INDIRECT(ADDRESS(3,COLUMN(),2)),$2:$2,0))</f>
        <v>0.1</v>
      </c>
      <c r="BM126" s="34">
        <f ca="1">INDEX($A:$CN,ROW(),MATCH(INDIRECT(ADDRESS(3,COLUMN(),2)),$2:$2,0))</f>
        <v>0.1</v>
      </c>
      <c r="BN126" s="34">
        <f ca="1">INDEX($A:$CN,ROW(),MATCH(INDIRECT(ADDRESS(3,COLUMN(),2)),$2:$2,0))</f>
        <v>0.1</v>
      </c>
      <c r="BO126" s="34">
        <f ca="1">INDEX($A:$CN,ROW(),MATCH(INDIRECT(ADDRESS(3,COLUMN(),2)),$2:$2,0))</f>
        <v>0.1</v>
      </c>
      <c r="BP126" s="34">
        <f ca="1">INDEX($A:$CN,ROW(),MATCH(INDIRECT(ADDRESS(3,COLUMN(),2)),$2:$2,0))</f>
        <v>0.1</v>
      </c>
      <c r="BQ126" s="34">
        <f ca="1">INDEX($A:$CN,ROW(),MATCH(INDIRECT(ADDRESS(3,COLUMN(),2)),$2:$2,0))</f>
        <v>0.1</v>
      </c>
      <c r="BR126" s="34">
        <f ca="1">INDEX($A:$CN,ROW(),MATCH(INDIRECT(ADDRESS(3,COLUMN(),2)),$2:$2,0))</f>
        <v>0.1</v>
      </c>
      <c r="BS126" s="34">
        <f ca="1">INDEX($A:$CN,ROW(),MATCH(INDIRECT(ADDRESS(3,COLUMN(),2)),$2:$2,0))</f>
        <v>0.1</v>
      </c>
      <c r="BT126" s="34">
        <f ca="1">INDEX($A:$CN,ROW(),MATCH(INDIRECT(ADDRESS(3,COLUMN(),2)),$2:$2,0))</f>
        <v>0.1</v>
      </c>
      <c r="BU126" s="34">
        <f ca="1">INDEX($A:$CN,ROW(),MATCH(INDIRECT(ADDRESS(3,COLUMN(),2)),$2:$2,0))</f>
        <v>0.1</v>
      </c>
      <c r="BV126" s="34">
        <f ca="1">INDEX($A:$CN,ROW(),MATCH(INDIRECT(ADDRESS(3,COLUMN(),2)),$2:$2,0))</f>
        <v>0.1</v>
      </c>
      <c r="BW126" s="34">
        <f ca="1">INDEX($A:$CN,ROW(),MATCH(INDIRECT(ADDRESS(3,COLUMN(),2)),$2:$2,0))</f>
        <v>0.1</v>
      </c>
      <c r="BX126" s="34">
        <f ca="1">INDEX($A:$CN,ROW(),MATCH(INDIRECT(ADDRESS(3,COLUMN(),2)),$2:$2,0))</f>
        <v>0.1</v>
      </c>
      <c r="BY126" s="34">
        <f ca="1">INDEX($A:$CN,ROW(),MATCH(INDIRECT(ADDRESS(3,COLUMN(),2)),$2:$2,0))</f>
        <v>0.1</v>
      </c>
      <c r="BZ126" s="34">
        <f ca="1">INDEX($A:$CN,ROW(),MATCH(INDIRECT(ADDRESS(3,COLUMN(),2)),$2:$2,0))</f>
        <v>0.1</v>
      </c>
      <c r="CA126" s="34">
        <f ca="1">INDEX($A:$CN,ROW(),MATCH(INDIRECT(ADDRESS(3,COLUMN(),2)),$2:$2,0))</f>
        <v>0.1</v>
      </c>
      <c r="CB126" s="34">
        <f ca="1">INDEX($A:$CN,ROW(),MATCH(INDIRECT(ADDRESS(3,COLUMN(),2)),$2:$2,0))</f>
        <v>0.1</v>
      </c>
      <c r="CC126" s="34">
        <f ca="1">INDEX($A:$CN,ROW(),MATCH(INDIRECT(ADDRESS(3,COLUMN(),2)),$2:$2,0))</f>
        <v>0.1</v>
      </c>
      <c r="CD126" s="34">
        <f ca="1">INDEX($A:$CN,ROW(),MATCH(INDIRECT(ADDRESS(3,COLUMN(),2)),$2:$2,0))</f>
        <v>0.1</v>
      </c>
      <c r="CE126" s="34">
        <f ca="1">INDEX($A:$CN,ROW(),MATCH(INDIRECT(ADDRESS(3,COLUMN(),2)),$2:$2,0))</f>
        <v>0.1</v>
      </c>
      <c r="CF126" s="34">
        <f ca="1">INDEX($A:$CN,ROW(),MATCH(INDIRECT(ADDRESS(3,COLUMN(),2)),$2:$2,0))</f>
        <v>0.1</v>
      </c>
      <c r="CG126" s="34">
        <f ca="1">INDEX($A:$CN,ROW(),MATCH(INDIRECT(ADDRESS(3,COLUMN(),2)),$2:$2,0))</f>
        <v>0.1</v>
      </c>
      <c r="CH126" s="34">
        <f ca="1">INDEX($A:$CN,ROW(),MATCH(INDIRECT(ADDRESS(3,COLUMN(),2)),$2:$2,0))</f>
        <v>0.1</v>
      </c>
      <c r="CI126" s="34">
        <f ca="1">INDEX($A:$CN,ROW(),MATCH(INDIRECT(ADDRESS(3,COLUMN(),2)),$2:$2,0))</f>
        <v>0.1</v>
      </c>
      <c r="CJ126" s="34">
        <f ca="1">INDEX($A:$CN,ROW(),MATCH(INDIRECT(ADDRESS(3,COLUMN(),2)),$2:$2,0))</f>
        <v>0.1</v>
      </c>
      <c r="CK126" s="34">
        <f ca="1">INDEX($A:$CN,ROW(),MATCH(INDIRECT(ADDRESS(3,COLUMN(),2)),$2:$2,0))</f>
        <v>0.1</v>
      </c>
      <c r="CL126" s="34">
        <f ca="1">INDEX($A:$CN,ROW(),MATCH(INDIRECT(ADDRESS(3,COLUMN(),2)),$2:$2,0))</f>
        <v>0.1</v>
      </c>
      <c r="CM126" s="34">
        <f ca="1">INDEX($A:$CN,ROW(),MATCH(INDIRECT(ADDRESS(3,COLUMN(),2)),$2:$2,0))</f>
        <v>0.1</v>
      </c>
      <c r="CN126" s="34">
        <f ca="1">INDEX($A:$CN,ROW(),MATCH(INDIRECT(ADDRESS(3,COLUMN(),2)),$2:$2,0))</f>
        <v>0.1</v>
      </c>
    </row>
    <row r="127" spans="1:92" x14ac:dyDescent="0.25">
      <c r="B127"/>
      <c r="D127" t="s">
        <v>207</v>
      </c>
      <c r="I127" s="102"/>
      <c r="J127"/>
      <c r="T127" s="205"/>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174" t="s">
        <v>202</v>
      </c>
      <c r="C128" s="148"/>
      <c r="D128" s="53" t="s">
        <v>207</v>
      </c>
      <c r="E128" s="149" t="s">
        <v>203</v>
      </c>
      <c r="F128" s="149"/>
      <c r="G128" s="234" t="s">
        <v>169</v>
      </c>
      <c r="H128" s="235" t="s">
        <v>204</v>
      </c>
      <c r="I128" s="235" t="s">
        <v>209</v>
      </c>
      <c r="J128" s="236"/>
      <c r="K128" s="148"/>
      <c r="L128" s="148"/>
      <c r="M128" s="148"/>
      <c r="N128" s="148"/>
      <c r="O128" s="148"/>
      <c r="P128" s="148"/>
      <c r="Q128" s="148"/>
      <c r="T128" s="237"/>
      <c r="U128" s="238"/>
      <c r="V128" s="238"/>
      <c r="W128" s="238"/>
      <c r="X128" s="238"/>
      <c r="Y128" s="238"/>
      <c r="Z128" s="238"/>
      <c r="AA128" s="238"/>
      <c r="AB128" s="238"/>
      <c r="AC128" s="238"/>
      <c r="AD128" s="238"/>
      <c r="AE128" s="238"/>
      <c r="AF128" s="238"/>
      <c r="AG128" s="238"/>
      <c r="AH128" s="238"/>
      <c r="AI128" s="238"/>
      <c r="AJ128" s="238"/>
      <c r="AK128" s="238"/>
      <c r="AL128" s="238"/>
      <c r="AM128" s="238"/>
      <c r="AN128" s="238"/>
      <c r="AO128" s="238"/>
      <c r="AP128" s="238"/>
      <c r="AQ128" s="238"/>
      <c r="AR128" s="238"/>
      <c r="AS128" s="238"/>
      <c r="AT128" s="238"/>
      <c r="AU128" s="238"/>
      <c r="AV128" s="238"/>
      <c r="AW128" s="238"/>
      <c r="AX128" s="238"/>
      <c r="AY128" s="238"/>
      <c r="AZ128" s="238"/>
      <c r="BA128" s="238"/>
      <c r="BB128" s="238"/>
      <c r="BC128" s="238"/>
      <c r="BD128" s="238"/>
      <c r="BE128" s="238"/>
      <c r="BF128" s="238"/>
      <c r="BG128" s="238"/>
      <c r="BH128" s="238"/>
      <c r="BI128" s="238"/>
      <c r="BJ128" s="238"/>
      <c r="BK128" s="238"/>
      <c r="BL128" s="238"/>
      <c r="BM128" s="238"/>
      <c r="BN128" s="238"/>
      <c r="BO128" s="238"/>
      <c r="BP128" s="238"/>
      <c r="BQ128" s="238"/>
      <c r="BR128" s="238"/>
      <c r="BS128" s="238"/>
      <c r="BT128" s="238"/>
      <c r="BU128" s="238"/>
      <c r="BV128" s="238"/>
      <c r="BW128" s="238"/>
      <c r="BX128" s="238"/>
      <c r="BY128" s="238"/>
      <c r="BZ128" s="238"/>
      <c r="CA128" s="238"/>
      <c r="CB128" s="238"/>
      <c r="CC128" s="238"/>
      <c r="CD128" s="238"/>
      <c r="CE128" s="238"/>
      <c r="CF128" s="238"/>
      <c r="CG128" s="238"/>
      <c r="CH128" s="238"/>
      <c r="CI128" s="238"/>
      <c r="CJ128" s="238"/>
      <c r="CK128" s="238"/>
      <c r="CL128" s="238"/>
      <c r="CM128" s="238"/>
      <c r="CN128" s="238"/>
    </row>
    <row r="129" spans="1:92" x14ac:dyDescent="0.25">
      <c r="A129" t="s">
        <v>206</v>
      </c>
      <c r="B129" s="96" t="s">
        <v>109</v>
      </c>
      <c r="C129" s="148"/>
      <c r="D129" s="53" t="s">
        <v>207</v>
      </c>
      <c r="E129" s="149" t="s">
        <v>203</v>
      </c>
      <c r="F129" s="149"/>
      <c r="G129" s="239">
        <v>100000</v>
      </c>
      <c r="H129" s="240">
        <v>45809</v>
      </c>
      <c r="I129" s="248">
        <v>12</v>
      </c>
      <c r="J129" s="240"/>
      <c r="K129" s="50">
        <f t="shared" ref="K129:P129" ca="1" si="31">SUMIF($3:$3, INDIRECT(ADDRESS(ROW($A$2),COLUMN(),2)), INDIRECT(ROW() &amp; ":" &amp; ROW()))</f>
        <v>58333.333333333343</v>
      </c>
      <c r="L129" s="50">
        <f t="shared" ca="1" si="31"/>
        <v>90000.000000000015</v>
      </c>
      <c r="M129" s="50">
        <f t="shared" ca="1" si="31"/>
        <v>81000.000000000015</v>
      </c>
      <c r="N129" s="50">
        <f t="shared" ca="1" si="31"/>
        <v>72900.000000000015</v>
      </c>
      <c r="O129" s="50">
        <f t="shared" ca="1" si="31"/>
        <v>65610.000000000015</v>
      </c>
      <c r="P129" s="50">
        <f t="shared" ca="1" si="31"/>
        <v>59049.000000000007</v>
      </c>
      <c r="Q129" s="50"/>
      <c r="R129" s="3"/>
      <c r="S129" s="3"/>
      <c r="T129" s="232"/>
      <c r="U129" s="50">
        <f t="shared" ref="U129:CF129" ca="1" si="32">$G129/($I129)*(U$2&gt;=EOMONTH($H129,0))*(1-U126)^(ROUNDDOWN((COLUMN(U$2)-COLUMN($U$2))/$I129,0))</f>
        <v>0</v>
      </c>
      <c r="V129" s="50">
        <f t="shared" ca="1" si="32"/>
        <v>0</v>
      </c>
      <c r="W129" s="50">
        <f t="shared" ca="1" si="32"/>
        <v>0</v>
      </c>
      <c r="X129" s="50">
        <f t="shared" ca="1" si="32"/>
        <v>0</v>
      </c>
      <c r="Y129" s="50">
        <f t="shared" ca="1" si="32"/>
        <v>0</v>
      </c>
      <c r="Z129" s="50">
        <f t="shared" ca="1" si="32"/>
        <v>8333.3333333333339</v>
      </c>
      <c r="AA129" s="50">
        <f t="shared" ca="1" si="32"/>
        <v>8333.3333333333339</v>
      </c>
      <c r="AB129" s="50">
        <f t="shared" ca="1" si="32"/>
        <v>8333.3333333333339</v>
      </c>
      <c r="AC129" s="50">
        <f t="shared" ca="1" si="32"/>
        <v>8333.3333333333339</v>
      </c>
      <c r="AD129" s="50">
        <f t="shared" ca="1" si="32"/>
        <v>8333.3333333333339</v>
      </c>
      <c r="AE129" s="50">
        <f t="shared" ca="1" si="32"/>
        <v>8333.3333333333339</v>
      </c>
      <c r="AF129" s="50">
        <f t="shared" ca="1" si="32"/>
        <v>8333.3333333333339</v>
      </c>
      <c r="AG129" s="50">
        <f t="shared" ca="1" si="32"/>
        <v>7500.0000000000009</v>
      </c>
      <c r="AH129" s="50">
        <f t="shared" ca="1" si="32"/>
        <v>7500.0000000000009</v>
      </c>
      <c r="AI129" s="50">
        <f t="shared" ca="1" si="32"/>
        <v>7500.0000000000009</v>
      </c>
      <c r="AJ129" s="50">
        <f t="shared" ca="1" si="32"/>
        <v>7500.0000000000009</v>
      </c>
      <c r="AK129" s="50">
        <f t="shared" ca="1" si="32"/>
        <v>7500.0000000000009</v>
      </c>
      <c r="AL129" s="50">
        <f t="shared" ca="1" si="32"/>
        <v>7500.0000000000009</v>
      </c>
      <c r="AM129" s="50">
        <f t="shared" ca="1" si="32"/>
        <v>7500.0000000000009</v>
      </c>
      <c r="AN129" s="50">
        <f t="shared" ca="1" si="32"/>
        <v>7500.0000000000009</v>
      </c>
      <c r="AO129" s="50">
        <f t="shared" ca="1" si="32"/>
        <v>7500.0000000000009</v>
      </c>
      <c r="AP129" s="50">
        <f t="shared" ca="1" si="32"/>
        <v>7500.0000000000009</v>
      </c>
      <c r="AQ129" s="50">
        <f t="shared" ca="1" si="32"/>
        <v>7500.0000000000009</v>
      </c>
      <c r="AR129" s="50">
        <f t="shared" ca="1" si="32"/>
        <v>7500.0000000000009</v>
      </c>
      <c r="AS129" s="50">
        <f t="shared" ca="1" si="32"/>
        <v>6750.0000000000009</v>
      </c>
      <c r="AT129" s="50">
        <f t="shared" ca="1" si="32"/>
        <v>6750.0000000000009</v>
      </c>
      <c r="AU129" s="50">
        <f t="shared" ca="1" si="32"/>
        <v>6750.0000000000009</v>
      </c>
      <c r="AV129" s="50">
        <f t="shared" ca="1" si="32"/>
        <v>6750.0000000000009</v>
      </c>
      <c r="AW129" s="50">
        <f t="shared" ca="1" si="32"/>
        <v>6750.0000000000009</v>
      </c>
      <c r="AX129" s="50">
        <f t="shared" ca="1" si="32"/>
        <v>6750.0000000000009</v>
      </c>
      <c r="AY129" s="50">
        <f t="shared" ca="1" si="32"/>
        <v>6750.0000000000009</v>
      </c>
      <c r="AZ129" s="50">
        <f t="shared" ca="1" si="32"/>
        <v>6750.0000000000009</v>
      </c>
      <c r="BA129" s="50">
        <f t="shared" ca="1" si="32"/>
        <v>6750.0000000000009</v>
      </c>
      <c r="BB129" s="50">
        <f t="shared" ca="1" si="32"/>
        <v>6750.0000000000009</v>
      </c>
      <c r="BC129" s="50">
        <f t="shared" ca="1" si="32"/>
        <v>6750.0000000000009</v>
      </c>
      <c r="BD129" s="50">
        <f t="shared" ca="1" si="32"/>
        <v>6750.0000000000009</v>
      </c>
      <c r="BE129" s="50">
        <f t="shared" ca="1" si="32"/>
        <v>6075.0000000000009</v>
      </c>
      <c r="BF129" s="50">
        <f t="shared" ca="1" si="32"/>
        <v>6075.0000000000009</v>
      </c>
      <c r="BG129" s="50">
        <f t="shared" ca="1" si="32"/>
        <v>6075.0000000000009</v>
      </c>
      <c r="BH129" s="50">
        <f t="shared" ca="1" si="32"/>
        <v>6075.0000000000009</v>
      </c>
      <c r="BI129" s="50">
        <f t="shared" ca="1" si="32"/>
        <v>6075.0000000000009</v>
      </c>
      <c r="BJ129" s="50">
        <f t="shared" ca="1" si="32"/>
        <v>6075.0000000000009</v>
      </c>
      <c r="BK129" s="50">
        <f t="shared" ca="1" si="32"/>
        <v>6075.0000000000009</v>
      </c>
      <c r="BL129" s="50">
        <f t="shared" ca="1" si="32"/>
        <v>6075.0000000000009</v>
      </c>
      <c r="BM129" s="50">
        <f t="shared" ca="1" si="32"/>
        <v>6075.0000000000009</v>
      </c>
      <c r="BN129" s="50">
        <f t="shared" ca="1" si="32"/>
        <v>6075.0000000000009</v>
      </c>
      <c r="BO129" s="50">
        <f t="shared" ca="1" si="32"/>
        <v>6075.0000000000009</v>
      </c>
      <c r="BP129" s="50">
        <f t="shared" ca="1" si="32"/>
        <v>6075.0000000000009</v>
      </c>
      <c r="BQ129" s="50">
        <f t="shared" ca="1" si="32"/>
        <v>5467.5000000000018</v>
      </c>
      <c r="BR129" s="50">
        <f t="shared" ca="1" si="32"/>
        <v>5467.5000000000018</v>
      </c>
      <c r="BS129" s="50">
        <f t="shared" ca="1" si="32"/>
        <v>5467.5000000000018</v>
      </c>
      <c r="BT129" s="50">
        <f t="shared" ca="1" si="32"/>
        <v>5467.5000000000018</v>
      </c>
      <c r="BU129" s="50">
        <f t="shared" ca="1" si="32"/>
        <v>5467.5000000000018</v>
      </c>
      <c r="BV129" s="50">
        <f t="shared" ca="1" si="32"/>
        <v>5467.5000000000018</v>
      </c>
      <c r="BW129" s="50">
        <f t="shared" ca="1" si="32"/>
        <v>5467.5000000000018</v>
      </c>
      <c r="BX129" s="50">
        <f t="shared" ca="1" si="32"/>
        <v>5467.5000000000018</v>
      </c>
      <c r="BY129" s="50">
        <f t="shared" ca="1" si="32"/>
        <v>5467.5000000000018</v>
      </c>
      <c r="BZ129" s="50">
        <f t="shared" ca="1" si="32"/>
        <v>5467.5000000000018</v>
      </c>
      <c r="CA129" s="50">
        <f t="shared" ca="1" si="32"/>
        <v>5467.5000000000018</v>
      </c>
      <c r="CB129" s="50">
        <f t="shared" ca="1" si="32"/>
        <v>5467.5000000000018</v>
      </c>
      <c r="CC129" s="50">
        <f t="shared" ca="1" si="32"/>
        <v>4920.7500000000018</v>
      </c>
      <c r="CD129" s="50">
        <f t="shared" ca="1" si="32"/>
        <v>4920.7500000000018</v>
      </c>
      <c r="CE129" s="50">
        <f t="shared" ca="1" si="32"/>
        <v>4920.7500000000018</v>
      </c>
      <c r="CF129" s="50">
        <f t="shared" ca="1" si="32"/>
        <v>4920.7500000000018</v>
      </c>
      <c r="CG129" s="50">
        <f t="shared" ref="CG129:CN129" ca="1" si="33">$G129/($I129)*(CG$2&gt;=EOMONTH($H129,0))*(1-CG126)^(ROUNDDOWN((COLUMN(CG$2)-COLUMN($U$2))/$I129,0))</f>
        <v>4920.7500000000018</v>
      </c>
      <c r="CH129" s="50">
        <f t="shared" ca="1" si="33"/>
        <v>4920.7500000000018</v>
      </c>
      <c r="CI129" s="50">
        <f t="shared" ca="1" si="33"/>
        <v>4920.7500000000018</v>
      </c>
      <c r="CJ129" s="50">
        <f t="shared" ca="1" si="33"/>
        <v>4920.7500000000018</v>
      </c>
      <c r="CK129" s="50">
        <f t="shared" ca="1" si="33"/>
        <v>4920.7500000000018</v>
      </c>
      <c r="CL129" s="50">
        <f t="shared" ca="1" si="33"/>
        <v>4920.7500000000018</v>
      </c>
      <c r="CM129" s="50">
        <f t="shared" ca="1" si="33"/>
        <v>4920.7500000000018</v>
      </c>
      <c r="CN129" s="50">
        <f t="shared" ca="1" si="33"/>
        <v>4920.7500000000018</v>
      </c>
    </row>
    <row r="130" spans="1:92" x14ac:dyDescent="0.25">
      <c r="A130" t="s">
        <v>160</v>
      </c>
      <c r="B130" s="216" t="s">
        <v>15</v>
      </c>
      <c r="C130" s="148" t="s">
        <v>16</v>
      </c>
      <c r="D130" s="53" t="s">
        <v>207</v>
      </c>
      <c r="E130" s="149" t="s">
        <v>203</v>
      </c>
      <c r="F130" s="149"/>
      <c r="G130" s="149"/>
      <c r="H130" s="106"/>
      <c r="I130" s="210"/>
      <c r="J130" s="241">
        <f t="shared" ref="J130:P130" ca="1" si="34">SUMIF($3:$3, INDIRECT(ADDRESS(2,COLUMN(),2)), INDIRECT(ROW() &amp; ":" &amp; ROW()))</f>
        <v>0</v>
      </c>
      <c r="K130" s="241">
        <f t="shared" ca="1" si="34"/>
        <v>58333.333333333343</v>
      </c>
      <c r="L130" s="241">
        <f t="shared" ca="1" si="34"/>
        <v>90000.000000000015</v>
      </c>
      <c r="M130" s="241">
        <f t="shared" ca="1" si="34"/>
        <v>81000.000000000015</v>
      </c>
      <c r="N130" s="241">
        <f t="shared" ca="1" si="34"/>
        <v>72900.000000000015</v>
      </c>
      <c r="O130" s="241">
        <f t="shared" ca="1" si="34"/>
        <v>65610.000000000015</v>
      </c>
      <c r="P130" s="241">
        <f t="shared" ca="1" si="34"/>
        <v>59049.000000000007</v>
      </c>
      <c r="Q130" s="242"/>
      <c r="R130" s="3"/>
      <c r="S130" s="3"/>
      <c r="T130" s="243">
        <f t="shared" ref="T130" ca="1" si="35">IFERROR(INDEX(INDIRECT("Financials!$A:$AD"), MATCH(INDIRECT(ADDRESS(ROW(),2)), INDIRECT("Financials!$B:$B"), 0), MATCH(INDIRECT(ADDRESS(1,COLUMN())), INDIRECT("Financials!$1:$1"), 0)),0)</f>
        <v>0</v>
      </c>
      <c r="U130" s="244">
        <f ca="1">SUM(U129:OFFSET(U130,-1,0))</f>
        <v>0</v>
      </c>
      <c r="V130" s="244">
        <f ca="1">SUM(V129:OFFSET(V130,-1,0))</f>
        <v>0</v>
      </c>
      <c r="W130" s="244">
        <f ca="1">SUM(W129:OFFSET(W130,-1,0))</f>
        <v>0</v>
      </c>
      <c r="X130" s="244">
        <f ca="1">SUM(X129:OFFSET(X130,-1,0))</f>
        <v>0</v>
      </c>
      <c r="Y130" s="244">
        <f ca="1">SUM(Y129:OFFSET(Y130,-1,0))</f>
        <v>0</v>
      </c>
      <c r="Z130" s="244">
        <f ca="1">SUM(Z129:OFFSET(Z130,-1,0))</f>
        <v>8333.3333333333339</v>
      </c>
      <c r="AA130" s="244">
        <f ca="1">SUM(AA129:OFFSET(AA130,-1,0))</f>
        <v>8333.3333333333339</v>
      </c>
      <c r="AB130" s="244">
        <f ca="1">SUM(AB129:OFFSET(AB130,-1,0))</f>
        <v>8333.3333333333339</v>
      </c>
      <c r="AC130" s="244">
        <f ca="1">SUM(AC129:OFFSET(AC130,-1,0))</f>
        <v>8333.3333333333339</v>
      </c>
      <c r="AD130" s="244">
        <f ca="1">SUM(AD129:OFFSET(AD130,-1,0))</f>
        <v>8333.3333333333339</v>
      </c>
      <c r="AE130" s="244">
        <f ca="1">SUM(AE129:OFFSET(AE130,-1,0))</f>
        <v>8333.3333333333339</v>
      </c>
      <c r="AF130" s="244">
        <f ca="1">SUM(AF129:OFFSET(AF130,-1,0))</f>
        <v>8333.3333333333339</v>
      </c>
      <c r="AG130" s="244">
        <f ca="1">SUM(AG129:OFFSET(AG130,-1,0))</f>
        <v>7500.0000000000009</v>
      </c>
      <c r="AH130" s="244">
        <f ca="1">SUM(AH129:OFFSET(AH130,-1,0))</f>
        <v>7500.0000000000009</v>
      </c>
      <c r="AI130" s="244">
        <f ca="1">SUM(AI129:OFFSET(AI130,-1,0))</f>
        <v>7500.0000000000009</v>
      </c>
      <c r="AJ130" s="244">
        <f ca="1">SUM(AJ129:OFFSET(AJ130,-1,0))</f>
        <v>7500.0000000000009</v>
      </c>
      <c r="AK130" s="244">
        <f ca="1">SUM(AK129:OFFSET(AK130,-1,0))</f>
        <v>7500.0000000000009</v>
      </c>
      <c r="AL130" s="244">
        <f ca="1">SUM(AL129:OFFSET(AL130,-1,0))</f>
        <v>7500.0000000000009</v>
      </c>
      <c r="AM130" s="244">
        <f ca="1">SUM(AM129:OFFSET(AM130,-1,0))</f>
        <v>7500.0000000000009</v>
      </c>
      <c r="AN130" s="244">
        <f ca="1">SUM(AN129:OFFSET(AN130,-1,0))</f>
        <v>7500.0000000000009</v>
      </c>
      <c r="AO130" s="244">
        <f ca="1">SUM(AO129:OFFSET(AO130,-1,0))</f>
        <v>7500.0000000000009</v>
      </c>
      <c r="AP130" s="244">
        <f ca="1">SUM(AP129:OFFSET(AP130,-1,0))</f>
        <v>7500.0000000000009</v>
      </c>
      <c r="AQ130" s="244">
        <f ca="1">SUM(AQ129:OFFSET(AQ130,-1,0))</f>
        <v>7500.0000000000009</v>
      </c>
      <c r="AR130" s="244">
        <f ca="1">SUM(AR129:OFFSET(AR130,-1,0))</f>
        <v>7500.0000000000009</v>
      </c>
      <c r="AS130" s="244">
        <f ca="1">SUM(AS129:OFFSET(AS130,-1,0))</f>
        <v>6750.0000000000009</v>
      </c>
      <c r="AT130" s="244">
        <f ca="1">SUM(AT129:OFFSET(AT130,-1,0))</f>
        <v>6750.0000000000009</v>
      </c>
      <c r="AU130" s="244">
        <f ca="1">SUM(AU129:OFFSET(AU130,-1,0))</f>
        <v>6750.0000000000009</v>
      </c>
      <c r="AV130" s="244">
        <f ca="1">SUM(AV129:OFFSET(AV130,-1,0))</f>
        <v>6750.0000000000009</v>
      </c>
      <c r="AW130" s="244">
        <f ca="1">SUM(AW129:OFFSET(AW130,-1,0))</f>
        <v>6750.0000000000009</v>
      </c>
      <c r="AX130" s="244">
        <f ca="1">SUM(AX129:OFFSET(AX130,-1,0))</f>
        <v>6750.0000000000009</v>
      </c>
      <c r="AY130" s="244">
        <f ca="1">SUM(AY129:OFFSET(AY130,-1,0))</f>
        <v>6750.0000000000009</v>
      </c>
      <c r="AZ130" s="244">
        <f ca="1">SUM(AZ129:OFFSET(AZ130,-1,0))</f>
        <v>6750.0000000000009</v>
      </c>
      <c r="BA130" s="244">
        <f ca="1">SUM(BA129:OFFSET(BA130,-1,0))</f>
        <v>6750.0000000000009</v>
      </c>
      <c r="BB130" s="244">
        <f ca="1">SUM(BB129:OFFSET(BB130,-1,0))</f>
        <v>6750.0000000000009</v>
      </c>
      <c r="BC130" s="244">
        <f ca="1">SUM(BC129:OFFSET(BC130,-1,0))</f>
        <v>6750.0000000000009</v>
      </c>
      <c r="BD130" s="244">
        <f ca="1">SUM(BD129:OFFSET(BD130,-1,0))</f>
        <v>6750.0000000000009</v>
      </c>
      <c r="BE130" s="244">
        <f ca="1">SUM(BE129:OFFSET(BE130,-1,0))</f>
        <v>6075.0000000000009</v>
      </c>
      <c r="BF130" s="244">
        <f ca="1">SUM(BF129:OFFSET(BF130,-1,0))</f>
        <v>6075.0000000000009</v>
      </c>
      <c r="BG130" s="244">
        <f ca="1">SUM(BG129:OFFSET(BG130,-1,0))</f>
        <v>6075.0000000000009</v>
      </c>
      <c r="BH130" s="244">
        <f ca="1">SUM(BH129:OFFSET(BH130,-1,0))</f>
        <v>6075.0000000000009</v>
      </c>
      <c r="BI130" s="244">
        <f ca="1">SUM(BI129:OFFSET(BI130,-1,0))</f>
        <v>6075.0000000000009</v>
      </c>
      <c r="BJ130" s="244">
        <f ca="1">SUM(BJ129:OFFSET(BJ130,-1,0))</f>
        <v>6075.0000000000009</v>
      </c>
      <c r="BK130" s="244">
        <f ca="1">SUM(BK129:OFFSET(BK130,-1,0))</f>
        <v>6075.0000000000009</v>
      </c>
      <c r="BL130" s="244">
        <f ca="1">SUM(BL129:OFFSET(BL130,-1,0))</f>
        <v>6075.0000000000009</v>
      </c>
      <c r="BM130" s="244">
        <f ca="1">SUM(BM129:OFFSET(BM130,-1,0))</f>
        <v>6075.0000000000009</v>
      </c>
      <c r="BN130" s="244">
        <f ca="1">SUM(BN129:OFFSET(BN130,-1,0))</f>
        <v>6075.0000000000009</v>
      </c>
      <c r="BO130" s="244">
        <f ca="1">SUM(BO129:OFFSET(BO130,-1,0))</f>
        <v>6075.0000000000009</v>
      </c>
      <c r="BP130" s="244">
        <f ca="1">SUM(BP129:OFFSET(BP130,-1,0))</f>
        <v>6075.0000000000009</v>
      </c>
      <c r="BQ130" s="244">
        <f ca="1">SUM(BQ129:OFFSET(BQ130,-1,0))</f>
        <v>5467.5000000000018</v>
      </c>
      <c r="BR130" s="244">
        <f ca="1">SUM(BR129:OFFSET(BR130,-1,0))</f>
        <v>5467.5000000000018</v>
      </c>
      <c r="BS130" s="244">
        <f ca="1">SUM(BS129:OFFSET(BS130,-1,0))</f>
        <v>5467.5000000000018</v>
      </c>
      <c r="BT130" s="244">
        <f ca="1">SUM(BT129:OFFSET(BT130,-1,0))</f>
        <v>5467.5000000000018</v>
      </c>
      <c r="BU130" s="244">
        <f ca="1">SUM(BU129:OFFSET(BU130,-1,0))</f>
        <v>5467.5000000000018</v>
      </c>
      <c r="BV130" s="244">
        <f ca="1">SUM(BV129:OFFSET(BV130,-1,0))</f>
        <v>5467.5000000000018</v>
      </c>
      <c r="BW130" s="244">
        <f ca="1">SUM(BW129:OFFSET(BW130,-1,0))</f>
        <v>5467.5000000000018</v>
      </c>
      <c r="BX130" s="244">
        <f ca="1">SUM(BX129:OFFSET(BX130,-1,0))</f>
        <v>5467.5000000000018</v>
      </c>
      <c r="BY130" s="244">
        <f ca="1">SUM(BY129:OFFSET(BY130,-1,0))</f>
        <v>5467.5000000000018</v>
      </c>
      <c r="BZ130" s="244">
        <f ca="1">SUM(BZ129:OFFSET(BZ130,-1,0))</f>
        <v>5467.5000000000018</v>
      </c>
      <c r="CA130" s="244">
        <f ca="1">SUM(CA129:OFFSET(CA130,-1,0))</f>
        <v>5467.5000000000018</v>
      </c>
      <c r="CB130" s="244">
        <f ca="1">SUM(CB129:OFFSET(CB130,-1,0))</f>
        <v>5467.5000000000018</v>
      </c>
      <c r="CC130" s="244">
        <f ca="1">SUM(CC129:OFFSET(CC130,-1,0))</f>
        <v>4920.7500000000018</v>
      </c>
      <c r="CD130" s="244">
        <f ca="1">SUM(CD129:OFFSET(CD130,-1,0))</f>
        <v>4920.7500000000018</v>
      </c>
      <c r="CE130" s="244">
        <f ca="1">SUM(CE129:OFFSET(CE130,-1,0))</f>
        <v>4920.7500000000018</v>
      </c>
      <c r="CF130" s="244">
        <f ca="1">SUM(CF129:OFFSET(CF130,-1,0))</f>
        <v>4920.7500000000018</v>
      </c>
      <c r="CG130" s="244">
        <f ca="1">SUM(CG129:OFFSET(CG130,-1,0))</f>
        <v>4920.7500000000018</v>
      </c>
      <c r="CH130" s="244">
        <f ca="1">SUM(CH129:OFFSET(CH130,-1,0))</f>
        <v>4920.7500000000018</v>
      </c>
      <c r="CI130" s="244">
        <f ca="1">SUM(CI129:OFFSET(CI130,-1,0))</f>
        <v>4920.7500000000018</v>
      </c>
      <c r="CJ130" s="244">
        <f ca="1">SUM(CJ129:OFFSET(CJ130,-1,0))</f>
        <v>4920.7500000000018</v>
      </c>
      <c r="CK130" s="244">
        <f ca="1">SUM(CK129:OFFSET(CK130,-1,0))</f>
        <v>4920.7500000000018</v>
      </c>
      <c r="CL130" s="244">
        <f ca="1">SUM(CL129:OFFSET(CL130,-1,0))</f>
        <v>4920.7500000000018</v>
      </c>
      <c r="CM130" s="244">
        <f ca="1">SUM(CM129:OFFSET(CM130,-1,0))</f>
        <v>4920.7500000000018</v>
      </c>
      <c r="CN130" s="244">
        <f ca="1">SUM(CN129:OFFSET(CN130,-1,0))</f>
        <v>4920.7500000000018</v>
      </c>
    </row>
    <row r="131" spans="1:92" x14ac:dyDescent="0.25">
      <c r="B131" s="216"/>
      <c r="C131" s="148"/>
      <c r="D131" s="53"/>
      <c r="E131" s="149"/>
      <c r="F131" s="149"/>
      <c r="G131" s="149"/>
      <c r="H131" s="106"/>
      <c r="I131" s="210"/>
      <c r="J131" s="226"/>
      <c r="K131" s="245"/>
      <c r="L131" s="245"/>
      <c r="M131" s="245"/>
      <c r="N131" s="245"/>
      <c r="O131" s="245"/>
      <c r="P131" s="245"/>
      <c r="Q131" s="245"/>
      <c r="T131" s="246"/>
      <c r="U131" s="245"/>
      <c r="V131" s="245"/>
      <c r="W131" s="245"/>
      <c r="X131" s="245"/>
      <c r="Y131" s="245"/>
      <c r="Z131" s="245"/>
      <c r="AA131" s="245"/>
      <c r="AB131" s="245"/>
      <c r="AC131" s="245"/>
      <c r="AD131" s="245"/>
      <c r="AE131" s="245"/>
      <c r="AF131" s="245"/>
      <c r="AG131" s="245"/>
      <c r="AH131" s="245"/>
      <c r="AI131" s="245"/>
      <c r="AJ131" s="245"/>
      <c r="AK131" s="245"/>
      <c r="AL131" s="245"/>
      <c r="AM131" s="245"/>
      <c r="AN131" s="245"/>
      <c r="AO131" s="245"/>
      <c r="AP131" s="245"/>
      <c r="AQ131" s="245"/>
      <c r="AR131" s="245"/>
      <c r="AS131" s="245"/>
      <c r="AT131" s="245"/>
      <c r="AU131" s="245"/>
      <c r="AV131" s="245"/>
      <c r="AW131" s="245"/>
      <c r="AX131" s="245"/>
      <c r="AY131" s="245"/>
      <c r="AZ131" s="245"/>
      <c r="BA131" s="245"/>
      <c r="BB131" s="245"/>
      <c r="BC131" s="245"/>
      <c r="BD131" s="245"/>
      <c r="BE131" s="245"/>
      <c r="BF131" s="245"/>
      <c r="BG131" s="245"/>
      <c r="BH131" s="245"/>
      <c r="BI131" s="245"/>
      <c r="BJ131" s="245"/>
      <c r="BK131" s="245"/>
      <c r="BL131" s="245"/>
      <c r="BM131" s="245"/>
      <c r="BN131" s="245"/>
      <c r="BO131" s="245"/>
      <c r="BP131" s="245"/>
      <c r="BQ131" s="245"/>
      <c r="BR131" s="245"/>
      <c r="BS131" s="245"/>
      <c r="BT131" s="245"/>
      <c r="BU131" s="245"/>
      <c r="BV131" s="245"/>
      <c r="BW131" s="245"/>
      <c r="BX131" s="245"/>
      <c r="BY131" s="245"/>
      <c r="BZ131" s="245"/>
      <c r="CA131" s="245"/>
      <c r="CB131" s="245"/>
      <c r="CC131" s="245"/>
      <c r="CD131" s="245"/>
      <c r="CE131" s="245"/>
      <c r="CF131" s="245"/>
      <c r="CG131" s="245"/>
      <c r="CH131" s="245"/>
      <c r="CI131" s="245"/>
      <c r="CJ131" s="245"/>
      <c r="CK131" s="245"/>
      <c r="CL131" s="245"/>
      <c r="CM131" s="245"/>
      <c r="CN131" s="245"/>
    </row>
    <row r="132" spans="1:92" x14ac:dyDescent="0.25">
      <c r="A132" s="137"/>
      <c r="B132" s="208"/>
      <c r="C132" s="139"/>
      <c r="D132" s="137" t="s">
        <v>210</v>
      </c>
      <c r="E132" s="157" t="s">
        <v>210</v>
      </c>
      <c r="F132" s="140"/>
      <c r="G132" s="140" t="s">
        <v>211</v>
      </c>
      <c r="H132" s="141" t="s">
        <v>212</v>
      </c>
      <c r="I132" s="221"/>
      <c r="J132" s="222"/>
      <c r="K132" s="139"/>
      <c r="L132" s="139"/>
      <c r="M132" s="139"/>
      <c r="N132" s="139"/>
      <c r="O132" s="139"/>
      <c r="P132" s="139"/>
      <c r="Q132" s="139"/>
      <c r="T132" s="233"/>
      <c r="U132" s="145"/>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row>
    <row r="133" spans="1:92" x14ac:dyDescent="0.25">
      <c r="B133" s="174" t="s">
        <v>213</v>
      </c>
      <c r="C133" s="148"/>
      <c r="D133" s="53" t="s">
        <v>210</v>
      </c>
      <c r="E133" s="149" t="s">
        <v>203</v>
      </c>
      <c r="F133" s="149"/>
      <c r="G133" s="249" t="s">
        <v>214</v>
      </c>
      <c r="H133" s="235" t="s">
        <v>204</v>
      </c>
      <c r="I133" s="235" t="s">
        <v>205</v>
      </c>
      <c r="J133" s="236"/>
      <c r="K133" s="148"/>
      <c r="L133" s="148"/>
      <c r="M133" s="148"/>
      <c r="N133" s="148"/>
      <c r="O133" s="148"/>
      <c r="P133" s="148"/>
      <c r="Q133" s="148"/>
      <c r="T133" s="237"/>
      <c r="U133" s="238"/>
      <c r="V133" s="238"/>
      <c r="W133" s="238"/>
      <c r="X133" s="238"/>
      <c r="Y133" s="238"/>
      <c r="Z133" s="238"/>
      <c r="AA133" s="238"/>
      <c r="AB133" s="238"/>
      <c r="AC133" s="238"/>
      <c r="AD133" s="238"/>
      <c r="AE133" s="238"/>
      <c r="AF133" s="238"/>
      <c r="AG133" s="238"/>
      <c r="AH133" s="238"/>
      <c r="AI133" s="238"/>
      <c r="AJ133" s="238"/>
      <c r="AK133" s="238"/>
      <c r="AL133" s="238"/>
      <c r="AM133" s="238"/>
      <c r="AN133" s="238"/>
      <c r="AO133" s="238"/>
      <c r="AP133" s="238"/>
      <c r="AQ133" s="238"/>
      <c r="AR133" s="238"/>
      <c r="AS133" s="238"/>
      <c r="AT133" s="238"/>
      <c r="AU133" s="238"/>
      <c r="AV133" s="238"/>
      <c r="AW133" s="238"/>
      <c r="AX133" s="238"/>
      <c r="AY133" s="238"/>
      <c r="AZ133" s="238"/>
      <c r="BA133" s="238"/>
      <c r="BB133" s="238"/>
      <c r="BC133" s="238"/>
      <c r="BD133" s="238"/>
      <c r="BE133" s="238"/>
      <c r="BF133" s="238"/>
      <c r="BG133" s="238"/>
      <c r="BH133" s="238"/>
      <c r="BI133" s="238"/>
      <c r="BJ133" s="238"/>
      <c r="BK133" s="238"/>
      <c r="BL133" s="238"/>
      <c r="BM133" s="238"/>
      <c r="BN133" s="238"/>
      <c r="BO133" s="238"/>
      <c r="BP133" s="238"/>
      <c r="BQ133" s="238"/>
      <c r="BR133" s="238"/>
      <c r="BS133" s="238"/>
      <c r="BT133" s="238"/>
      <c r="BU133" s="238"/>
      <c r="BV133" s="238"/>
      <c r="BW133" s="238"/>
      <c r="BX133" s="238"/>
      <c r="BY133" s="238"/>
      <c r="BZ133" s="238"/>
      <c r="CA133" s="238"/>
      <c r="CB133" s="238"/>
      <c r="CC133" s="238"/>
      <c r="CD133" s="238"/>
      <c r="CE133" s="238"/>
      <c r="CF133" s="238"/>
      <c r="CG133" s="238"/>
      <c r="CH133" s="238"/>
      <c r="CI133" s="238"/>
      <c r="CJ133" s="238"/>
      <c r="CK133" s="238"/>
      <c r="CL133" s="238"/>
      <c r="CM133" s="238"/>
      <c r="CN133" s="238"/>
    </row>
    <row r="134" spans="1:92" x14ac:dyDescent="0.25">
      <c r="A134" t="s">
        <v>206</v>
      </c>
      <c r="B134" s="100" t="s">
        <v>109</v>
      </c>
      <c r="C134" s="148"/>
      <c r="D134" s="53" t="s">
        <v>210</v>
      </c>
      <c r="E134" s="149" t="s">
        <v>203</v>
      </c>
      <c r="F134" s="149"/>
      <c r="G134" s="248">
        <v>100000</v>
      </c>
      <c r="H134" s="240">
        <v>45809</v>
      </c>
      <c r="I134" s="240">
        <v>46174</v>
      </c>
      <c r="J134" s="240"/>
      <c r="K134" s="61">
        <f t="shared" ref="K134:P134" ca="1" si="36">SUMIF($3:$3, INDIRECT(ADDRESS(ROW($A$2),COLUMN(),2)), INDIRECT(ROW() &amp; ":" &amp; ROW()))</f>
        <v>53846.153846153851</v>
      </c>
      <c r="L134" s="61">
        <f t="shared" ca="1" si="36"/>
        <v>46153.846153846156</v>
      </c>
      <c r="M134" s="61">
        <f t="shared" ca="1" si="36"/>
        <v>0</v>
      </c>
      <c r="N134" s="61">
        <f t="shared" ca="1" si="36"/>
        <v>0</v>
      </c>
      <c r="O134" s="61">
        <f t="shared" ca="1" si="36"/>
        <v>0</v>
      </c>
      <c r="P134" s="61">
        <f t="shared" ca="1" si="36"/>
        <v>0</v>
      </c>
      <c r="Q134" s="61"/>
      <c r="R134" s="42"/>
      <c r="S134" s="42"/>
      <c r="T134" s="215"/>
      <c r="U134" s="61">
        <f t="shared" ref="U134:CF134" si="37">$G134/(DATEDIF(EOMONTH($H134,-1)+1, EOMONTH($I134,-1)+1, "m") + 1)*AND(U$2&gt;=EOMONTH($H134,0),U$2&lt;=EOMONTH($I134,0))</f>
        <v>0</v>
      </c>
      <c r="V134" s="61">
        <f t="shared" si="37"/>
        <v>0</v>
      </c>
      <c r="W134" s="61">
        <f t="shared" si="37"/>
        <v>0</v>
      </c>
      <c r="X134" s="61">
        <f t="shared" si="37"/>
        <v>0</v>
      </c>
      <c r="Y134" s="61">
        <f t="shared" si="37"/>
        <v>0</v>
      </c>
      <c r="Z134" s="61">
        <f t="shared" si="37"/>
        <v>7692.3076923076924</v>
      </c>
      <c r="AA134" s="61">
        <f t="shared" si="37"/>
        <v>7692.3076923076924</v>
      </c>
      <c r="AB134" s="61">
        <f t="shared" si="37"/>
        <v>7692.3076923076924</v>
      </c>
      <c r="AC134" s="61">
        <f t="shared" si="37"/>
        <v>7692.3076923076924</v>
      </c>
      <c r="AD134" s="61">
        <f t="shared" si="37"/>
        <v>7692.3076923076924</v>
      </c>
      <c r="AE134" s="61">
        <f t="shared" si="37"/>
        <v>7692.3076923076924</v>
      </c>
      <c r="AF134" s="61">
        <f t="shared" si="37"/>
        <v>7692.3076923076924</v>
      </c>
      <c r="AG134" s="61">
        <f t="shared" si="37"/>
        <v>7692.3076923076924</v>
      </c>
      <c r="AH134" s="61">
        <f t="shared" si="37"/>
        <v>7692.3076923076924</v>
      </c>
      <c r="AI134" s="61">
        <f t="shared" si="37"/>
        <v>7692.3076923076924</v>
      </c>
      <c r="AJ134" s="61">
        <f t="shared" si="37"/>
        <v>7692.3076923076924</v>
      </c>
      <c r="AK134" s="61">
        <f t="shared" si="37"/>
        <v>7692.3076923076924</v>
      </c>
      <c r="AL134" s="61">
        <f t="shared" si="37"/>
        <v>7692.3076923076924</v>
      </c>
      <c r="AM134" s="61">
        <f t="shared" si="37"/>
        <v>0</v>
      </c>
      <c r="AN134" s="61">
        <f t="shared" si="37"/>
        <v>0</v>
      </c>
      <c r="AO134" s="61">
        <f t="shared" si="37"/>
        <v>0</v>
      </c>
      <c r="AP134" s="61">
        <f t="shared" si="37"/>
        <v>0</v>
      </c>
      <c r="AQ134" s="61">
        <f t="shared" si="37"/>
        <v>0</v>
      </c>
      <c r="AR134" s="61">
        <f t="shared" si="37"/>
        <v>0</v>
      </c>
      <c r="AS134" s="61">
        <f t="shared" si="37"/>
        <v>0</v>
      </c>
      <c r="AT134" s="61">
        <f t="shared" si="37"/>
        <v>0</v>
      </c>
      <c r="AU134" s="61">
        <f t="shared" si="37"/>
        <v>0</v>
      </c>
      <c r="AV134" s="61">
        <f t="shared" si="37"/>
        <v>0</v>
      </c>
      <c r="AW134" s="61">
        <f t="shared" si="37"/>
        <v>0</v>
      </c>
      <c r="AX134" s="61">
        <f t="shared" si="37"/>
        <v>0</v>
      </c>
      <c r="AY134" s="61">
        <f t="shared" si="37"/>
        <v>0</v>
      </c>
      <c r="AZ134" s="61">
        <f t="shared" si="37"/>
        <v>0</v>
      </c>
      <c r="BA134" s="61">
        <f t="shared" si="37"/>
        <v>0</v>
      </c>
      <c r="BB134" s="61">
        <f t="shared" si="37"/>
        <v>0</v>
      </c>
      <c r="BC134" s="61">
        <f t="shared" si="37"/>
        <v>0</v>
      </c>
      <c r="BD134" s="61">
        <f t="shared" si="37"/>
        <v>0</v>
      </c>
      <c r="BE134" s="61">
        <f t="shared" si="37"/>
        <v>0</v>
      </c>
      <c r="BF134" s="61">
        <f t="shared" si="37"/>
        <v>0</v>
      </c>
      <c r="BG134" s="61">
        <f t="shared" si="37"/>
        <v>0</v>
      </c>
      <c r="BH134" s="61">
        <f t="shared" si="37"/>
        <v>0</v>
      </c>
      <c r="BI134" s="61">
        <f t="shared" si="37"/>
        <v>0</v>
      </c>
      <c r="BJ134" s="61">
        <f t="shared" si="37"/>
        <v>0</v>
      </c>
      <c r="BK134" s="61">
        <f t="shared" si="37"/>
        <v>0</v>
      </c>
      <c r="BL134" s="61">
        <f t="shared" si="37"/>
        <v>0</v>
      </c>
      <c r="BM134" s="61">
        <f t="shared" si="37"/>
        <v>0</v>
      </c>
      <c r="BN134" s="61">
        <f t="shared" si="37"/>
        <v>0</v>
      </c>
      <c r="BO134" s="61">
        <f t="shared" si="37"/>
        <v>0</v>
      </c>
      <c r="BP134" s="61">
        <f t="shared" si="37"/>
        <v>0</v>
      </c>
      <c r="BQ134" s="61">
        <f t="shared" si="37"/>
        <v>0</v>
      </c>
      <c r="BR134" s="61">
        <f t="shared" si="37"/>
        <v>0</v>
      </c>
      <c r="BS134" s="61">
        <f t="shared" si="37"/>
        <v>0</v>
      </c>
      <c r="BT134" s="61">
        <f t="shared" si="37"/>
        <v>0</v>
      </c>
      <c r="BU134" s="61">
        <f t="shared" si="37"/>
        <v>0</v>
      </c>
      <c r="BV134" s="61">
        <f t="shared" si="37"/>
        <v>0</v>
      </c>
      <c r="BW134" s="61">
        <f t="shared" si="37"/>
        <v>0</v>
      </c>
      <c r="BX134" s="61">
        <f t="shared" si="37"/>
        <v>0</v>
      </c>
      <c r="BY134" s="61">
        <f t="shared" si="37"/>
        <v>0</v>
      </c>
      <c r="BZ134" s="61">
        <f t="shared" si="37"/>
        <v>0</v>
      </c>
      <c r="CA134" s="61">
        <f t="shared" si="37"/>
        <v>0</v>
      </c>
      <c r="CB134" s="61">
        <f t="shared" si="37"/>
        <v>0</v>
      </c>
      <c r="CC134" s="61">
        <f t="shared" si="37"/>
        <v>0</v>
      </c>
      <c r="CD134" s="61">
        <f t="shared" si="37"/>
        <v>0</v>
      </c>
      <c r="CE134" s="61">
        <f t="shared" si="37"/>
        <v>0</v>
      </c>
      <c r="CF134" s="61">
        <f t="shared" si="37"/>
        <v>0</v>
      </c>
      <c r="CG134" s="61">
        <f t="shared" ref="CG134:CN134" si="38">$G134/(DATEDIF(EOMONTH($H134,-1)+1, EOMONTH($I134,-1)+1, "m") + 1)*AND(CG$2&gt;=EOMONTH($H134,0),CG$2&lt;=EOMONTH($I134,0))</f>
        <v>0</v>
      </c>
      <c r="CH134" s="61">
        <f t="shared" si="38"/>
        <v>0</v>
      </c>
      <c r="CI134" s="61">
        <f t="shared" si="38"/>
        <v>0</v>
      </c>
      <c r="CJ134" s="61">
        <f t="shared" si="38"/>
        <v>0</v>
      </c>
      <c r="CK134" s="61">
        <f t="shared" si="38"/>
        <v>0</v>
      </c>
      <c r="CL134" s="61">
        <f t="shared" si="38"/>
        <v>0</v>
      </c>
      <c r="CM134" s="61">
        <f t="shared" si="38"/>
        <v>0</v>
      </c>
      <c r="CN134" s="61">
        <f t="shared" si="38"/>
        <v>0</v>
      </c>
    </row>
    <row r="135" spans="1:92" x14ac:dyDescent="0.25">
      <c r="A135" t="s">
        <v>188</v>
      </c>
      <c r="B135" s="216" t="s">
        <v>215</v>
      </c>
      <c r="C135" s="148"/>
      <c r="D135" s="53" t="s">
        <v>210</v>
      </c>
      <c r="E135" s="149" t="s">
        <v>203</v>
      </c>
      <c r="F135" s="149"/>
      <c r="G135" s="149"/>
      <c r="H135" s="106"/>
      <c r="I135" s="210"/>
      <c r="J135" s="201">
        <f t="shared" ref="J135:P135" ca="1" si="39">SUMIF($3:$3, INDIRECT(ADDRESS(2,COLUMN(),2)), INDIRECT(ROW() &amp; ":" &amp; ROW()))</f>
        <v>0</v>
      </c>
      <c r="K135" s="201">
        <f t="shared" ca="1" si="39"/>
        <v>53846.153846153851</v>
      </c>
      <c r="L135" s="201">
        <f t="shared" ca="1" si="39"/>
        <v>46153.846153846156</v>
      </c>
      <c r="M135" s="201">
        <f t="shared" ca="1" si="39"/>
        <v>0</v>
      </c>
      <c r="N135" s="201">
        <f t="shared" ca="1" si="39"/>
        <v>0</v>
      </c>
      <c r="O135" s="201">
        <f t="shared" ca="1" si="39"/>
        <v>0</v>
      </c>
      <c r="P135" s="201">
        <f t="shared" ca="1" si="39"/>
        <v>0</v>
      </c>
      <c r="Q135" s="212"/>
      <c r="R135" s="42"/>
      <c r="S135" s="42"/>
      <c r="T135" s="250"/>
      <c r="U135" s="201">
        <f ca="1">SUM(U134:OFFSET(U135,-1,0))</f>
        <v>0</v>
      </c>
      <c r="V135" s="201">
        <f ca="1">SUM(V134:OFFSET(V135,-1,0))</f>
        <v>0</v>
      </c>
      <c r="W135" s="201">
        <f ca="1">SUM(W134:OFFSET(W135,-1,0))</f>
        <v>0</v>
      </c>
      <c r="X135" s="201">
        <f ca="1">SUM(X134:OFFSET(X135,-1,0))</f>
        <v>0</v>
      </c>
      <c r="Y135" s="201">
        <f ca="1">SUM(Y134:OFFSET(Y135,-1,0))</f>
        <v>0</v>
      </c>
      <c r="Z135" s="201">
        <f ca="1">SUM(Z134:OFFSET(Z135,-1,0))</f>
        <v>7692.3076923076924</v>
      </c>
      <c r="AA135" s="201">
        <f ca="1">SUM(AA134:OFFSET(AA135,-1,0))</f>
        <v>7692.3076923076924</v>
      </c>
      <c r="AB135" s="201">
        <f ca="1">SUM(AB134:OFFSET(AB135,-1,0))</f>
        <v>7692.3076923076924</v>
      </c>
      <c r="AC135" s="201">
        <f ca="1">SUM(AC134:OFFSET(AC135,-1,0))</f>
        <v>7692.3076923076924</v>
      </c>
      <c r="AD135" s="201">
        <f ca="1">SUM(AD134:OFFSET(AD135,-1,0))</f>
        <v>7692.3076923076924</v>
      </c>
      <c r="AE135" s="201">
        <f ca="1">SUM(AE134:OFFSET(AE135,-1,0))</f>
        <v>7692.3076923076924</v>
      </c>
      <c r="AF135" s="201">
        <f ca="1">SUM(AF134:OFFSET(AF135,-1,0))</f>
        <v>7692.3076923076924</v>
      </c>
      <c r="AG135" s="201">
        <f ca="1">SUM(AG134:OFFSET(AG135,-1,0))</f>
        <v>7692.3076923076924</v>
      </c>
      <c r="AH135" s="201">
        <f ca="1">SUM(AH134:OFFSET(AH135,-1,0))</f>
        <v>7692.3076923076924</v>
      </c>
      <c r="AI135" s="201">
        <f ca="1">SUM(AI134:OFFSET(AI135,-1,0))</f>
        <v>7692.3076923076924</v>
      </c>
      <c r="AJ135" s="201">
        <f ca="1">SUM(AJ134:OFFSET(AJ135,-1,0))</f>
        <v>7692.3076923076924</v>
      </c>
      <c r="AK135" s="201">
        <f ca="1">SUM(AK134:OFFSET(AK135,-1,0))</f>
        <v>7692.3076923076924</v>
      </c>
      <c r="AL135" s="201">
        <f ca="1">SUM(AL134:OFFSET(AL135,-1,0))</f>
        <v>7692.3076923076924</v>
      </c>
      <c r="AM135" s="201">
        <f ca="1">SUM(AM134:OFFSET(AM135,-1,0))</f>
        <v>0</v>
      </c>
      <c r="AN135" s="201">
        <f ca="1">SUM(AN134:OFFSET(AN135,-1,0))</f>
        <v>0</v>
      </c>
      <c r="AO135" s="201">
        <f ca="1">SUM(AO134:OFFSET(AO135,-1,0))</f>
        <v>0</v>
      </c>
      <c r="AP135" s="201">
        <f ca="1">SUM(AP134:OFFSET(AP135,-1,0))</f>
        <v>0</v>
      </c>
      <c r="AQ135" s="201">
        <f ca="1">SUM(AQ134:OFFSET(AQ135,-1,0))</f>
        <v>0</v>
      </c>
      <c r="AR135" s="201">
        <f ca="1">SUM(AR134:OFFSET(AR135,-1,0))</f>
        <v>0</v>
      </c>
      <c r="AS135" s="201">
        <f ca="1">SUM(AS134:OFFSET(AS135,-1,0))</f>
        <v>0</v>
      </c>
      <c r="AT135" s="201">
        <f ca="1">SUM(AT134:OFFSET(AT135,-1,0))</f>
        <v>0</v>
      </c>
      <c r="AU135" s="201">
        <f ca="1">SUM(AU134:OFFSET(AU135,-1,0))</f>
        <v>0</v>
      </c>
      <c r="AV135" s="201">
        <f ca="1">SUM(AV134:OFFSET(AV135,-1,0))</f>
        <v>0</v>
      </c>
      <c r="AW135" s="201">
        <f ca="1">SUM(AW134:OFFSET(AW135,-1,0))</f>
        <v>0</v>
      </c>
      <c r="AX135" s="201">
        <f ca="1">SUM(AX134:OFFSET(AX135,-1,0))</f>
        <v>0</v>
      </c>
      <c r="AY135" s="201">
        <f ca="1">SUM(AY134:OFFSET(AY135,-1,0))</f>
        <v>0</v>
      </c>
      <c r="AZ135" s="201">
        <f ca="1">SUM(AZ134:OFFSET(AZ135,-1,0))</f>
        <v>0</v>
      </c>
      <c r="BA135" s="201">
        <f ca="1">SUM(BA134:OFFSET(BA135,-1,0))</f>
        <v>0</v>
      </c>
      <c r="BB135" s="201">
        <f ca="1">SUM(BB134:OFFSET(BB135,-1,0))</f>
        <v>0</v>
      </c>
      <c r="BC135" s="201">
        <f ca="1">SUM(BC134:OFFSET(BC135,-1,0))</f>
        <v>0</v>
      </c>
      <c r="BD135" s="201">
        <f ca="1">SUM(BD134:OFFSET(BD135,-1,0))</f>
        <v>0</v>
      </c>
      <c r="BE135" s="201">
        <f ca="1">SUM(BE134:OFFSET(BE135,-1,0))</f>
        <v>0</v>
      </c>
      <c r="BF135" s="201">
        <f ca="1">SUM(BF134:OFFSET(BF135,-1,0))</f>
        <v>0</v>
      </c>
      <c r="BG135" s="201">
        <f ca="1">SUM(BG134:OFFSET(BG135,-1,0))</f>
        <v>0</v>
      </c>
      <c r="BH135" s="201">
        <f ca="1">SUM(BH134:OFFSET(BH135,-1,0))</f>
        <v>0</v>
      </c>
      <c r="BI135" s="201">
        <f ca="1">SUM(BI134:OFFSET(BI135,-1,0))</f>
        <v>0</v>
      </c>
      <c r="BJ135" s="201">
        <f ca="1">SUM(BJ134:OFFSET(BJ135,-1,0))</f>
        <v>0</v>
      </c>
      <c r="BK135" s="201">
        <f ca="1">SUM(BK134:OFFSET(BK135,-1,0))</f>
        <v>0</v>
      </c>
      <c r="BL135" s="201">
        <f ca="1">SUM(BL134:OFFSET(BL135,-1,0))</f>
        <v>0</v>
      </c>
      <c r="BM135" s="201">
        <f ca="1">SUM(BM134:OFFSET(BM135,-1,0))</f>
        <v>0</v>
      </c>
      <c r="BN135" s="201">
        <f ca="1">SUM(BN134:OFFSET(BN135,-1,0))</f>
        <v>0</v>
      </c>
      <c r="BO135" s="201">
        <f ca="1">SUM(BO134:OFFSET(BO135,-1,0))</f>
        <v>0</v>
      </c>
      <c r="BP135" s="201">
        <f ca="1">SUM(BP134:OFFSET(BP135,-1,0))</f>
        <v>0</v>
      </c>
      <c r="BQ135" s="201">
        <f ca="1">SUM(BQ134:OFFSET(BQ135,-1,0))</f>
        <v>0</v>
      </c>
      <c r="BR135" s="201">
        <f ca="1">SUM(BR134:OFFSET(BR135,-1,0))</f>
        <v>0</v>
      </c>
      <c r="BS135" s="201">
        <f ca="1">SUM(BS134:OFFSET(BS135,-1,0))</f>
        <v>0</v>
      </c>
      <c r="BT135" s="201">
        <f ca="1">SUM(BT134:OFFSET(BT135,-1,0))</f>
        <v>0</v>
      </c>
      <c r="BU135" s="201">
        <f ca="1">SUM(BU134:OFFSET(BU135,-1,0))</f>
        <v>0</v>
      </c>
      <c r="BV135" s="201">
        <f ca="1">SUM(BV134:OFFSET(BV135,-1,0))</f>
        <v>0</v>
      </c>
      <c r="BW135" s="201">
        <f ca="1">SUM(BW134:OFFSET(BW135,-1,0))</f>
        <v>0</v>
      </c>
      <c r="BX135" s="201">
        <f ca="1">SUM(BX134:OFFSET(BX135,-1,0))</f>
        <v>0</v>
      </c>
      <c r="BY135" s="201">
        <f ca="1">SUM(BY134:OFFSET(BY135,-1,0))</f>
        <v>0</v>
      </c>
      <c r="BZ135" s="201">
        <f ca="1">SUM(BZ134:OFFSET(BZ135,-1,0))</f>
        <v>0</v>
      </c>
      <c r="CA135" s="201">
        <f ca="1">SUM(CA134:OFFSET(CA135,-1,0))</f>
        <v>0</v>
      </c>
      <c r="CB135" s="201">
        <f ca="1">SUM(CB134:OFFSET(CB135,-1,0))</f>
        <v>0</v>
      </c>
      <c r="CC135" s="201">
        <f ca="1">SUM(CC134:OFFSET(CC135,-1,0))</f>
        <v>0</v>
      </c>
      <c r="CD135" s="201">
        <f ca="1">SUM(CD134:OFFSET(CD135,-1,0))</f>
        <v>0</v>
      </c>
      <c r="CE135" s="201">
        <f ca="1">SUM(CE134:OFFSET(CE135,-1,0))</f>
        <v>0</v>
      </c>
      <c r="CF135" s="201">
        <f ca="1">SUM(CF134:OFFSET(CF135,-1,0))</f>
        <v>0</v>
      </c>
      <c r="CG135" s="201">
        <f ca="1">SUM(CG134:OFFSET(CG135,-1,0))</f>
        <v>0</v>
      </c>
      <c r="CH135" s="201">
        <f ca="1">SUM(CH134:OFFSET(CH135,-1,0))</f>
        <v>0</v>
      </c>
      <c r="CI135" s="201">
        <f ca="1">SUM(CI134:OFFSET(CI135,-1,0))</f>
        <v>0</v>
      </c>
      <c r="CJ135" s="201">
        <f ca="1">SUM(CJ134:OFFSET(CJ135,-1,0))</f>
        <v>0</v>
      </c>
      <c r="CK135" s="201">
        <f ca="1">SUM(CK134:OFFSET(CK135,-1,0))</f>
        <v>0</v>
      </c>
      <c r="CL135" s="201">
        <f ca="1">SUM(CL134:OFFSET(CL135,-1,0))</f>
        <v>0</v>
      </c>
      <c r="CM135" s="201">
        <f ca="1">SUM(CM134:OFFSET(CM135,-1,0))</f>
        <v>0</v>
      </c>
      <c r="CN135" s="201">
        <f ca="1">SUM(CN134:OFFSET(CN135,-1,0))</f>
        <v>0</v>
      </c>
    </row>
    <row r="136" spans="1:92" x14ac:dyDescent="0.25">
      <c r="B136" s="216"/>
      <c r="C136" s="148"/>
      <c r="D136" s="53"/>
      <c r="E136" s="149"/>
      <c r="F136" s="149"/>
      <c r="G136" s="149"/>
      <c r="H136" s="106"/>
      <c r="I136" s="210"/>
      <c r="J136" s="226"/>
      <c r="K136" s="245"/>
      <c r="L136" s="245"/>
      <c r="M136" s="245"/>
      <c r="N136" s="245"/>
      <c r="O136" s="245"/>
      <c r="P136" s="245"/>
      <c r="Q136" s="245"/>
      <c r="T136" s="246"/>
      <c r="U136" s="245"/>
      <c r="V136" s="245"/>
      <c r="W136" s="245"/>
      <c r="X136" s="245"/>
      <c r="Y136" s="245"/>
      <c r="Z136" s="245"/>
      <c r="AA136" s="245"/>
      <c r="AB136" s="245"/>
      <c r="AC136" s="245"/>
      <c r="AD136" s="245"/>
      <c r="AE136" s="245"/>
      <c r="AF136" s="245"/>
      <c r="AG136" s="245"/>
      <c r="AH136" s="245"/>
      <c r="AI136" s="245"/>
      <c r="AJ136" s="245"/>
      <c r="AK136" s="245"/>
      <c r="AL136" s="245"/>
      <c r="AM136" s="245"/>
      <c r="AN136" s="245"/>
      <c r="AO136" s="245"/>
      <c r="AP136" s="245"/>
      <c r="AQ136" s="245"/>
      <c r="AR136" s="245"/>
      <c r="AS136" s="245"/>
      <c r="AT136" s="245"/>
      <c r="AU136" s="245"/>
      <c r="AV136" s="245"/>
      <c r="AW136" s="245"/>
      <c r="AX136" s="245"/>
      <c r="AY136" s="245"/>
      <c r="AZ136" s="245"/>
      <c r="BA136" s="245"/>
      <c r="BB136" s="245"/>
      <c r="BC136" s="245"/>
      <c r="BD136" s="245"/>
      <c r="BE136" s="245"/>
      <c r="BF136" s="245"/>
      <c r="BG136" s="245"/>
      <c r="BH136" s="245"/>
      <c r="BI136" s="245"/>
      <c r="BJ136" s="245"/>
      <c r="BK136" s="245"/>
      <c r="BL136" s="245"/>
      <c r="BM136" s="245"/>
      <c r="BN136" s="245"/>
      <c r="BO136" s="245"/>
      <c r="BP136" s="245"/>
      <c r="BQ136" s="245"/>
      <c r="BR136" s="245"/>
      <c r="BS136" s="245"/>
      <c r="BT136" s="245"/>
      <c r="BU136" s="245"/>
      <c r="BV136" s="245"/>
      <c r="BW136" s="245"/>
      <c r="BX136" s="245"/>
      <c r="BY136" s="245"/>
      <c r="BZ136" s="245"/>
      <c r="CA136" s="245"/>
      <c r="CB136" s="245"/>
      <c r="CC136" s="245"/>
      <c r="CD136" s="245"/>
      <c r="CE136" s="245"/>
      <c r="CF136" s="245"/>
      <c r="CG136" s="245"/>
      <c r="CH136" s="245"/>
      <c r="CI136" s="245"/>
      <c r="CJ136" s="245"/>
      <c r="CK136" s="245"/>
      <c r="CL136" s="245"/>
      <c r="CM136" s="245"/>
      <c r="CN136" s="245"/>
    </row>
    <row r="137" spans="1:92" x14ac:dyDescent="0.25">
      <c r="A137" s="137"/>
      <c r="B137" s="208"/>
      <c r="C137" s="139"/>
      <c r="D137" s="137" t="s">
        <v>216</v>
      </c>
      <c r="E137" s="157" t="s">
        <v>216</v>
      </c>
      <c r="F137" s="140"/>
      <c r="G137" s="140" t="s">
        <v>217</v>
      </c>
      <c r="H137" s="141" t="s">
        <v>218</v>
      </c>
      <c r="I137" s="221"/>
      <c r="J137" s="222"/>
      <c r="K137" s="139"/>
      <c r="L137" s="139"/>
      <c r="M137" s="139"/>
      <c r="N137" s="139"/>
      <c r="O137" s="139"/>
      <c r="P137" s="139"/>
      <c r="Q137" s="139"/>
      <c r="T137" s="233"/>
      <c r="U137" s="145"/>
      <c r="V137" s="145"/>
      <c r="W137" s="145"/>
      <c r="X137" s="145"/>
      <c r="Y137" s="145"/>
      <c r="Z137" s="145"/>
      <c r="AA137" s="145"/>
      <c r="AB137" s="145"/>
      <c r="AC137" s="145"/>
      <c r="AD137" s="145"/>
      <c r="AE137" s="145"/>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B137" s="145"/>
      <c r="BC137" s="145"/>
      <c r="BD137" s="145"/>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row>
    <row r="138" spans="1:92" x14ac:dyDescent="0.25">
      <c r="B138" s="174" t="s">
        <v>219</v>
      </c>
      <c r="C138" s="148"/>
      <c r="D138" s="53" t="s">
        <v>216</v>
      </c>
      <c r="E138" s="149" t="s">
        <v>203</v>
      </c>
      <c r="F138" s="149"/>
      <c r="G138" s="234" t="s">
        <v>220</v>
      </c>
      <c r="H138" s="235" t="s">
        <v>204</v>
      </c>
      <c r="I138" s="235" t="s">
        <v>205</v>
      </c>
      <c r="J138" s="236"/>
      <c r="K138" s="148"/>
      <c r="L138" s="148"/>
      <c r="M138" s="148"/>
      <c r="N138" s="148"/>
      <c r="O138" s="148"/>
      <c r="P138" s="148"/>
      <c r="Q138" s="148"/>
      <c r="T138" s="237"/>
      <c r="U138" s="238"/>
      <c r="V138" s="238"/>
      <c r="W138" s="238"/>
      <c r="X138" s="238"/>
      <c r="Y138" s="238"/>
      <c r="Z138" s="238"/>
      <c r="AA138" s="238"/>
      <c r="AB138" s="238"/>
      <c r="AC138" s="238"/>
      <c r="AD138" s="238"/>
      <c r="AE138" s="238"/>
      <c r="AF138" s="238"/>
      <c r="AG138" s="238"/>
      <c r="AH138" s="238"/>
      <c r="AI138" s="238"/>
      <c r="AJ138" s="238"/>
      <c r="AK138" s="238"/>
      <c r="AL138" s="238"/>
      <c r="AM138" s="238"/>
      <c r="AN138" s="238"/>
      <c r="AO138" s="238"/>
      <c r="AP138" s="238"/>
      <c r="AQ138" s="238"/>
      <c r="AR138" s="238"/>
      <c r="AS138" s="238"/>
      <c r="AT138" s="238"/>
      <c r="AU138" s="238"/>
      <c r="AV138" s="238"/>
      <c r="AW138" s="238"/>
      <c r="AX138" s="238"/>
      <c r="AY138" s="238"/>
      <c r="AZ138" s="238"/>
      <c r="BA138" s="238"/>
      <c r="BB138" s="238"/>
      <c r="BC138" s="238"/>
      <c r="BD138" s="238"/>
      <c r="BE138" s="238"/>
      <c r="BF138" s="238"/>
      <c r="BG138" s="238"/>
      <c r="BH138" s="238"/>
      <c r="BI138" s="238"/>
      <c r="BJ138" s="238"/>
      <c r="BK138" s="238"/>
      <c r="BL138" s="238"/>
      <c r="BM138" s="238"/>
      <c r="BN138" s="238"/>
      <c r="BO138" s="238"/>
      <c r="BP138" s="238"/>
      <c r="BQ138" s="238"/>
      <c r="BR138" s="238"/>
      <c r="BS138" s="238"/>
      <c r="BT138" s="238"/>
      <c r="BU138" s="238"/>
      <c r="BV138" s="238"/>
      <c r="BW138" s="238"/>
      <c r="BX138" s="238"/>
      <c r="BY138" s="238"/>
      <c r="BZ138" s="238"/>
      <c r="CA138" s="238"/>
      <c r="CB138" s="238"/>
      <c r="CC138" s="238"/>
      <c r="CD138" s="238"/>
      <c r="CE138" s="238"/>
      <c r="CF138" s="238"/>
      <c r="CG138" s="238"/>
      <c r="CH138" s="238"/>
      <c r="CI138" s="238"/>
      <c r="CJ138" s="238"/>
      <c r="CK138" s="238"/>
      <c r="CL138" s="238"/>
      <c r="CM138" s="238"/>
      <c r="CN138" s="238"/>
    </row>
    <row r="139" spans="1:92" x14ac:dyDescent="0.25">
      <c r="A139" t="s">
        <v>206</v>
      </c>
      <c r="B139" s="96" t="s">
        <v>109</v>
      </c>
      <c r="C139" s="148"/>
      <c r="D139" s="53" t="s">
        <v>216</v>
      </c>
      <c r="E139" s="149" t="s">
        <v>203</v>
      </c>
      <c r="F139" s="149"/>
      <c r="G139" s="239">
        <v>-100000</v>
      </c>
      <c r="H139" s="240">
        <v>45809</v>
      </c>
      <c r="I139" s="240">
        <v>46174</v>
      </c>
      <c r="J139" s="240"/>
      <c r="K139" s="50">
        <f t="shared" ref="K139:P139" ca="1" si="40">SUMIF($3:$3, INDIRECT(ADDRESS(ROW($A$2),COLUMN(),2)), INDIRECT(ROW() &amp; ":" &amp; ROW()))</f>
        <v>-53846.153846153851</v>
      </c>
      <c r="L139" s="50">
        <f t="shared" ca="1" si="40"/>
        <v>-46153.846153846156</v>
      </c>
      <c r="M139" s="50">
        <f t="shared" ca="1" si="40"/>
        <v>0</v>
      </c>
      <c r="N139" s="50">
        <f t="shared" ca="1" si="40"/>
        <v>0</v>
      </c>
      <c r="O139" s="50">
        <f t="shared" ca="1" si="40"/>
        <v>0</v>
      </c>
      <c r="P139" s="50">
        <f t="shared" ca="1" si="40"/>
        <v>0</v>
      </c>
      <c r="Q139" s="50"/>
      <c r="R139" s="3"/>
      <c r="S139" s="3"/>
      <c r="T139" s="232"/>
      <c r="U139" s="50">
        <f t="shared" ref="U139:CF139" si="41">$G139/(DATEDIF(EOMONTH($H139,-1)+1, EOMONTH($I139,-1)+1, "m") + 1)*AND(U$2&gt;=EOMONTH($H139,0),U$2&lt;=EOMONTH($I139,0))</f>
        <v>0</v>
      </c>
      <c r="V139" s="50">
        <f t="shared" si="41"/>
        <v>0</v>
      </c>
      <c r="W139" s="50">
        <f t="shared" si="41"/>
        <v>0</v>
      </c>
      <c r="X139" s="50">
        <f t="shared" si="41"/>
        <v>0</v>
      </c>
      <c r="Y139" s="50">
        <f t="shared" si="41"/>
        <v>0</v>
      </c>
      <c r="Z139" s="50">
        <f t="shared" si="41"/>
        <v>-7692.3076923076924</v>
      </c>
      <c r="AA139" s="50">
        <f t="shared" si="41"/>
        <v>-7692.3076923076924</v>
      </c>
      <c r="AB139" s="50">
        <f t="shared" si="41"/>
        <v>-7692.3076923076924</v>
      </c>
      <c r="AC139" s="50">
        <f t="shared" si="41"/>
        <v>-7692.3076923076924</v>
      </c>
      <c r="AD139" s="50">
        <f t="shared" si="41"/>
        <v>-7692.3076923076924</v>
      </c>
      <c r="AE139" s="50">
        <f t="shared" si="41"/>
        <v>-7692.3076923076924</v>
      </c>
      <c r="AF139" s="50">
        <f t="shared" si="41"/>
        <v>-7692.3076923076924</v>
      </c>
      <c r="AG139" s="50">
        <f t="shared" si="41"/>
        <v>-7692.3076923076924</v>
      </c>
      <c r="AH139" s="50">
        <f t="shared" si="41"/>
        <v>-7692.3076923076924</v>
      </c>
      <c r="AI139" s="50">
        <f t="shared" si="41"/>
        <v>-7692.3076923076924</v>
      </c>
      <c r="AJ139" s="50">
        <f t="shared" si="41"/>
        <v>-7692.3076923076924</v>
      </c>
      <c r="AK139" s="50">
        <f t="shared" si="41"/>
        <v>-7692.3076923076924</v>
      </c>
      <c r="AL139" s="50">
        <f t="shared" si="41"/>
        <v>-7692.3076923076924</v>
      </c>
      <c r="AM139" s="50">
        <f t="shared" si="41"/>
        <v>0</v>
      </c>
      <c r="AN139" s="50">
        <f t="shared" si="41"/>
        <v>0</v>
      </c>
      <c r="AO139" s="50">
        <f t="shared" si="41"/>
        <v>0</v>
      </c>
      <c r="AP139" s="50">
        <f t="shared" si="41"/>
        <v>0</v>
      </c>
      <c r="AQ139" s="50">
        <f t="shared" si="41"/>
        <v>0</v>
      </c>
      <c r="AR139" s="50">
        <f t="shared" si="41"/>
        <v>0</v>
      </c>
      <c r="AS139" s="50">
        <f t="shared" si="41"/>
        <v>0</v>
      </c>
      <c r="AT139" s="50">
        <f t="shared" si="41"/>
        <v>0</v>
      </c>
      <c r="AU139" s="50">
        <f t="shared" si="41"/>
        <v>0</v>
      </c>
      <c r="AV139" s="50">
        <f t="shared" si="41"/>
        <v>0</v>
      </c>
      <c r="AW139" s="50">
        <f t="shared" si="41"/>
        <v>0</v>
      </c>
      <c r="AX139" s="50">
        <f t="shared" si="41"/>
        <v>0</v>
      </c>
      <c r="AY139" s="50">
        <f t="shared" si="41"/>
        <v>0</v>
      </c>
      <c r="AZ139" s="50">
        <f t="shared" si="41"/>
        <v>0</v>
      </c>
      <c r="BA139" s="50">
        <f t="shared" si="41"/>
        <v>0</v>
      </c>
      <c r="BB139" s="50">
        <f t="shared" si="41"/>
        <v>0</v>
      </c>
      <c r="BC139" s="50">
        <f t="shared" si="41"/>
        <v>0</v>
      </c>
      <c r="BD139" s="50">
        <f t="shared" si="41"/>
        <v>0</v>
      </c>
      <c r="BE139" s="50">
        <f t="shared" si="41"/>
        <v>0</v>
      </c>
      <c r="BF139" s="50">
        <f t="shared" si="41"/>
        <v>0</v>
      </c>
      <c r="BG139" s="50">
        <f t="shared" si="41"/>
        <v>0</v>
      </c>
      <c r="BH139" s="50">
        <f t="shared" si="41"/>
        <v>0</v>
      </c>
      <c r="BI139" s="50">
        <f t="shared" si="41"/>
        <v>0</v>
      </c>
      <c r="BJ139" s="50">
        <f t="shared" si="41"/>
        <v>0</v>
      </c>
      <c r="BK139" s="50">
        <f t="shared" si="41"/>
        <v>0</v>
      </c>
      <c r="BL139" s="50">
        <f t="shared" si="41"/>
        <v>0</v>
      </c>
      <c r="BM139" s="50">
        <f t="shared" si="41"/>
        <v>0</v>
      </c>
      <c r="BN139" s="50">
        <f t="shared" si="41"/>
        <v>0</v>
      </c>
      <c r="BO139" s="50">
        <f t="shared" si="41"/>
        <v>0</v>
      </c>
      <c r="BP139" s="50">
        <f t="shared" si="41"/>
        <v>0</v>
      </c>
      <c r="BQ139" s="50">
        <f t="shared" si="41"/>
        <v>0</v>
      </c>
      <c r="BR139" s="50">
        <f t="shared" si="41"/>
        <v>0</v>
      </c>
      <c r="BS139" s="50">
        <f t="shared" si="41"/>
        <v>0</v>
      </c>
      <c r="BT139" s="50">
        <f t="shared" si="41"/>
        <v>0</v>
      </c>
      <c r="BU139" s="50">
        <f t="shared" si="41"/>
        <v>0</v>
      </c>
      <c r="BV139" s="50">
        <f t="shared" si="41"/>
        <v>0</v>
      </c>
      <c r="BW139" s="50">
        <f t="shared" si="41"/>
        <v>0</v>
      </c>
      <c r="BX139" s="50">
        <f t="shared" si="41"/>
        <v>0</v>
      </c>
      <c r="BY139" s="50">
        <f t="shared" si="41"/>
        <v>0</v>
      </c>
      <c r="BZ139" s="50">
        <f t="shared" si="41"/>
        <v>0</v>
      </c>
      <c r="CA139" s="50">
        <f t="shared" si="41"/>
        <v>0</v>
      </c>
      <c r="CB139" s="50">
        <f t="shared" si="41"/>
        <v>0</v>
      </c>
      <c r="CC139" s="50">
        <f t="shared" si="41"/>
        <v>0</v>
      </c>
      <c r="CD139" s="50">
        <f t="shared" si="41"/>
        <v>0</v>
      </c>
      <c r="CE139" s="50">
        <f t="shared" si="41"/>
        <v>0</v>
      </c>
      <c r="CF139" s="50">
        <f t="shared" si="41"/>
        <v>0</v>
      </c>
      <c r="CG139" s="50">
        <f t="shared" ref="CG139:CN139" si="42">$G139/(DATEDIF(EOMONTH($H139,-1)+1, EOMONTH($I139,-1)+1, "m") + 1)*AND(CG$2&gt;=EOMONTH($H139,0),CG$2&lt;=EOMONTH($I139,0))</f>
        <v>0</v>
      </c>
      <c r="CH139" s="50">
        <f t="shared" si="42"/>
        <v>0</v>
      </c>
      <c r="CI139" s="50">
        <f t="shared" si="42"/>
        <v>0</v>
      </c>
      <c r="CJ139" s="50">
        <f t="shared" si="42"/>
        <v>0</v>
      </c>
      <c r="CK139" s="50">
        <f t="shared" si="42"/>
        <v>0</v>
      </c>
      <c r="CL139" s="50">
        <f t="shared" si="42"/>
        <v>0</v>
      </c>
      <c r="CM139" s="50">
        <f t="shared" si="42"/>
        <v>0</v>
      </c>
      <c r="CN139" s="50">
        <f t="shared" si="42"/>
        <v>0</v>
      </c>
    </row>
    <row r="140" spans="1:92" x14ac:dyDescent="0.25">
      <c r="A140" t="s">
        <v>160</v>
      </c>
      <c r="B140" s="216" t="s">
        <v>15</v>
      </c>
      <c r="C140" s="148" t="s">
        <v>16</v>
      </c>
      <c r="D140" s="53" t="s">
        <v>221</v>
      </c>
      <c r="E140" s="149" t="s">
        <v>203</v>
      </c>
      <c r="F140" s="149"/>
      <c r="G140" s="149"/>
      <c r="H140" s="106"/>
      <c r="I140" s="210"/>
      <c r="J140" s="241">
        <f t="shared" ref="J140:P140" ca="1" si="43">SUMIF($3:$3, INDIRECT(ADDRESS(2,COLUMN(),2)), INDIRECT(ROW() &amp; ":" &amp; ROW()))</f>
        <v>0</v>
      </c>
      <c r="K140" s="241">
        <f t="shared" ca="1" si="43"/>
        <v>-53846.153846153851</v>
      </c>
      <c r="L140" s="241">
        <f t="shared" ca="1" si="43"/>
        <v>-46153.846153846156</v>
      </c>
      <c r="M140" s="241">
        <f t="shared" ca="1" si="43"/>
        <v>0</v>
      </c>
      <c r="N140" s="241">
        <f t="shared" ca="1" si="43"/>
        <v>0</v>
      </c>
      <c r="O140" s="241">
        <f t="shared" ca="1" si="43"/>
        <v>0</v>
      </c>
      <c r="P140" s="241">
        <f t="shared" ca="1" si="43"/>
        <v>0</v>
      </c>
      <c r="Q140" s="242"/>
      <c r="R140" s="3"/>
      <c r="S140" s="3"/>
      <c r="T140" s="243">
        <f t="shared" ref="T140" ca="1" si="44">IFERROR(INDEX(INDIRECT("Financials!$A:$AD"), MATCH(INDIRECT(ADDRESS(ROW(),2)), INDIRECT("Financials!$B:$B"), 0), MATCH(INDIRECT(ADDRESS(1,COLUMN())), INDIRECT("Financials!$1:$1"), 0)),0)</f>
        <v>0</v>
      </c>
      <c r="U140" s="244">
        <f ca="1">SUM(U139:OFFSET(U140,-1,0))</f>
        <v>0</v>
      </c>
      <c r="V140" s="244">
        <f ca="1">SUM(V139:OFFSET(V140,-1,0))</f>
        <v>0</v>
      </c>
      <c r="W140" s="244">
        <f ca="1">SUM(W139:OFFSET(W140,-1,0))</f>
        <v>0</v>
      </c>
      <c r="X140" s="244">
        <f ca="1">SUM(X139:OFFSET(X140,-1,0))</f>
        <v>0</v>
      </c>
      <c r="Y140" s="244">
        <f ca="1">SUM(Y139:OFFSET(Y140,-1,0))</f>
        <v>0</v>
      </c>
      <c r="Z140" s="244">
        <f ca="1">SUM(Z139:OFFSET(Z140,-1,0))</f>
        <v>-7692.3076923076924</v>
      </c>
      <c r="AA140" s="244">
        <f ca="1">SUM(AA139:OFFSET(AA140,-1,0))</f>
        <v>-7692.3076923076924</v>
      </c>
      <c r="AB140" s="244">
        <f ca="1">SUM(AB139:OFFSET(AB140,-1,0))</f>
        <v>-7692.3076923076924</v>
      </c>
      <c r="AC140" s="244">
        <f ca="1">SUM(AC139:OFFSET(AC140,-1,0))</f>
        <v>-7692.3076923076924</v>
      </c>
      <c r="AD140" s="244">
        <f ca="1">SUM(AD139:OFFSET(AD140,-1,0))</f>
        <v>-7692.3076923076924</v>
      </c>
      <c r="AE140" s="244">
        <f ca="1">SUM(AE139:OFFSET(AE140,-1,0))</f>
        <v>-7692.3076923076924</v>
      </c>
      <c r="AF140" s="244">
        <f ca="1">SUM(AF139:OFFSET(AF140,-1,0))</f>
        <v>-7692.3076923076924</v>
      </c>
      <c r="AG140" s="244">
        <f ca="1">SUM(AG139:OFFSET(AG140,-1,0))</f>
        <v>-7692.3076923076924</v>
      </c>
      <c r="AH140" s="244">
        <f ca="1">SUM(AH139:OFFSET(AH140,-1,0))</f>
        <v>-7692.3076923076924</v>
      </c>
      <c r="AI140" s="244">
        <f ca="1">SUM(AI139:OFFSET(AI140,-1,0))</f>
        <v>-7692.3076923076924</v>
      </c>
      <c r="AJ140" s="244">
        <f ca="1">SUM(AJ139:OFFSET(AJ140,-1,0))</f>
        <v>-7692.3076923076924</v>
      </c>
      <c r="AK140" s="244">
        <f ca="1">SUM(AK139:OFFSET(AK140,-1,0))</f>
        <v>-7692.3076923076924</v>
      </c>
      <c r="AL140" s="244">
        <f ca="1">SUM(AL139:OFFSET(AL140,-1,0))</f>
        <v>-7692.3076923076924</v>
      </c>
      <c r="AM140" s="244">
        <f ca="1">SUM(AM139:OFFSET(AM140,-1,0))</f>
        <v>0</v>
      </c>
      <c r="AN140" s="244">
        <f ca="1">SUM(AN139:OFFSET(AN140,-1,0))</f>
        <v>0</v>
      </c>
      <c r="AO140" s="244">
        <f ca="1">SUM(AO139:OFFSET(AO140,-1,0))</f>
        <v>0</v>
      </c>
      <c r="AP140" s="244">
        <f ca="1">SUM(AP139:OFFSET(AP140,-1,0))</f>
        <v>0</v>
      </c>
      <c r="AQ140" s="244">
        <f ca="1">SUM(AQ139:OFFSET(AQ140,-1,0))</f>
        <v>0</v>
      </c>
      <c r="AR140" s="244">
        <f ca="1">SUM(AR139:OFFSET(AR140,-1,0))</f>
        <v>0</v>
      </c>
      <c r="AS140" s="244">
        <f ca="1">SUM(AS139:OFFSET(AS140,-1,0))</f>
        <v>0</v>
      </c>
      <c r="AT140" s="244">
        <f ca="1">SUM(AT139:OFFSET(AT140,-1,0))</f>
        <v>0</v>
      </c>
      <c r="AU140" s="244">
        <f ca="1">SUM(AU139:OFFSET(AU140,-1,0))</f>
        <v>0</v>
      </c>
      <c r="AV140" s="244">
        <f ca="1">SUM(AV139:OFFSET(AV140,-1,0))</f>
        <v>0</v>
      </c>
      <c r="AW140" s="244">
        <f ca="1">SUM(AW139:OFFSET(AW140,-1,0))</f>
        <v>0</v>
      </c>
      <c r="AX140" s="244">
        <f ca="1">SUM(AX139:OFFSET(AX140,-1,0))</f>
        <v>0</v>
      </c>
      <c r="AY140" s="244">
        <f ca="1">SUM(AY139:OFFSET(AY140,-1,0))</f>
        <v>0</v>
      </c>
      <c r="AZ140" s="244">
        <f ca="1">SUM(AZ139:OFFSET(AZ140,-1,0))</f>
        <v>0</v>
      </c>
      <c r="BA140" s="244">
        <f ca="1">SUM(BA139:OFFSET(BA140,-1,0))</f>
        <v>0</v>
      </c>
      <c r="BB140" s="244">
        <f ca="1">SUM(BB139:OFFSET(BB140,-1,0))</f>
        <v>0</v>
      </c>
      <c r="BC140" s="244">
        <f ca="1">SUM(BC139:OFFSET(BC140,-1,0))</f>
        <v>0</v>
      </c>
      <c r="BD140" s="244">
        <f ca="1">SUM(BD139:OFFSET(BD140,-1,0))</f>
        <v>0</v>
      </c>
      <c r="BE140" s="244">
        <f ca="1">SUM(BE139:OFFSET(BE140,-1,0))</f>
        <v>0</v>
      </c>
      <c r="BF140" s="244">
        <f ca="1">SUM(BF139:OFFSET(BF140,-1,0))</f>
        <v>0</v>
      </c>
      <c r="BG140" s="244">
        <f ca="1">SUM(BG139:OFFSET(BG140,-1,0))</f>
        <v>0</v>
      </c>
      <c r="BH140" s="244">
        <f ca="1">SUM(BH139:OFFSET(BH140,-1,0))</f>
        <v>0</v>
      </c>
      <c r="BI140" s="244">
        <f ca="1">SUM(BI139:OFFSET(BI140,-1,0))</f>
        <v>0</v>
      </c>
      <c r="BJ140" s="244">
        <f ca="1">SUM(BJ139:OFFSET(BJ140,-1,0))</f>
        <v>0</v>
      </c>
      <c r="BK140" s="244">
        <f ca="1">SUM(BK139:OFFSET(BK140,-1,0))</f>
        <v>0</v>
      </c>
      <c r="BL140" s="244">
        <f ca="1">SUM(BL139:OFFSET(BL140,-1,0))</f>
        <v>0</v>
      </c>
      <c r="BM140" s="244">
        <f ca="1">SUM(BM139:OFFSET(BM140,-1,0))</f>
        <v>0</v>
      </c>
      <c r="BN140" s="244">
        <f ca="1">SUM(BN139:OFFSET(BN140,-1,0))</f>
        <v>0</v>
      </c>
      <c r="BO140" s="244">
        <f ca="1">SUM(BO139:OFFSET(BO140,-1,0))</f>
        <v>0</v>
      </c>
      <c r="BP140" s="244">
        <f ca="1">SUM(BP139:OFFSET(BP140,-1,0))</f>
        <v>0</v>
      </c>
      <c r="BQ140" s="244">
        <f ca="1">SUM(BQ139:OFFSET(BQ140,-1,0))</f>
        <v>0</v>
      </c>
      <c r="BR140" s="244">
        <f ca="1">SUM(BR139:OFFSET(BR140,-1,0))</f>
        <v>0</v>
      </c>
      <c r="BS140" s="244">
        <f ca="1">SUM(BS139:OFFSET(BS140,-1,0))</f>
        <v>0</v>
      </c>
      <c r="BT140" s="244">
        <f ca="1">SUM(BT139:OFFSET(BT140,-1,0))</f>
        <v>0</v>
      </c>
      <c r="BU140" s="244">
        <f ca="1">SUM(BU139:OFFSET(BU140,-1,0))</f>
        <v>0</v>
      </c>
      <c r="BV140" s="244">
        <f ca="1">SUM(BV139:OFFSET(BV140,-1,0))</f>
        <v>0</v>
      </c>
      <c r="BW140" s="244">
        <f ca="1">SUM(BW139:OFFSET(BW140,-1,0))</f>
        <v>0</v>
      </c>
      <c r="BX140" s="244">
        <f ca="1">SUM(BX139:OFFSET(BX140,-1,0))</f>
        <v>0</v>
      </c>
      <c r="BY140" s="244">
        <f ca="1">SUM(BY139:OFFSET(BY140,-1,0))</f>
        <v>0</v>
      </c>
      <c r="BZ140" s="244">
        <f ca="1">SUM(BZ139:OFFSET(BZ140,-1,0))</f>
        <v>0</v>
      </c>
      <c r="CA140" s="244">
        <f ca="1">SUM(CA139:OFFSET(CA140,-1,0))</f>
        <v>0</v>
      </c>
      <c r="CB140" s="244">
        <f ca="1">SUM(CB139:OFFSET(CB140,-1,0))</f>
        <v>0</v>
      </c>
      <c r="CC140" s="244">
        <f ca="1">SUM(CC139:OFFSET(CC140,-1,0))</f>
        <v>0</v>
      </c>
      <c r="CD140" s="244">
        <f ca="1">SUM(CD139:OFFSET(CD140,-1,0))</f>
        <v>0</v>
      </c>
      <c r="CE140" s="244">
        <f ca="1">SUM(CE139:OFFSET(CE140,-1,0))</f>
        <v>0</v>
      </c>
      <c r="CF140" s="244">
        <f ca="1">SUM(CF139:OFFSET(CF140,-1,0))</f>
        <v>0</v>
      </c>
      <c r="CG140" s="244">
        <f ca="1">SUM(CG139:OFFSET(CG140,-1,0))</f>
        <v>0</v>
      </c>
      <c r="CH140" s="244">
        <f ca="1">SUM(CH139:OFFSET(CH140,-1,0))</f>
        <v>0</v>
      </c>
      <c r="CI140" s="244">
        <f ca="1">SUM(CI139:OFFSET(CI140,-1,0))</f>
        <v>0</v>
      </c>
      <c r="CJ140" s="244">
        <f ca="1">SUM(CJ139:OFFSET(CJ140,-1,0))</f>
        <v>0</v>
      </c>
      <c r="CK140" s="244">
        <f ca="1">SUM(CK139:OFFSET(CK140,-1,0))</f>
        <v>0</v>
      </c>
      <c r="CL140" s="244">
        <f ca="1">SUM(CL139:OFFSET(CL140,-1,0))</f>
        <v>0</v>
      </c>
      <c r="CM140" s="244">
        <f ca="1">SUM(CM139:OFFSET(CM140,-1,0))</f>
        <v>0</v>
      </c>
      <c r="CN140" s="244">
        <f ca="1">SUM(CN139:OFFSET(CN140,-1,0))</f>
        <v>0</v>
      </c>
    </row>
    <row r="141" spans="1:92" x14ac:dyDescent="0.25">
      <c r="B141" s="216"/>
      <c r="C141" s="148"/>
      <c r="D141" s="53"/>
      <c r="E141" s="149"/>
      <c r="F141" s="149"/>
      <c r="G141" s="149"/>
      <c r="H141" s="106"/>
      <c r="I141" s="210"/>
      <c r="J141" s="226"/>
      <c r="K141" s="245"/>
      <c r="L141" s="245"/>
      <c r="M141" s="245"/>
      <c r="N141" s="245"/>
      <c r="O141" s="245"/>
      <c r="P141" s="245"/>
      <c r="Q141" s="245"/>
      <c r="T141" s="246"/>
      <c r="U141" s="245"/>
      <c r="V141" s="245"/>
      <c r="W141" s="245"/>
      <c r="X141" s="245"/>
      <c r="Y141" s="245"/>
      <c r="Z141" s="245"/>
      <c r="AA141" s="245"/>
      <c r="AB141" s="245"/>
      <c r="AC141" s="245"/>
      <c r="AD141" s="245"/>
      <c r="AE141" s="245"/>
      <c r="AF141" s="245"/>
      <c r="AG141" s="245"/>
      <c r="AH141" s="245"/>
      <c r="AI141" s="245"/>
      <c r="AJ141" s="245"/>
      <c r="AK141" s="245"/>
      <c r="AL141" s="245"/>
      <c r="AM141" s="245"/>
      <c r="AN141" s="245"/>
      <c r="AO141" s="245"/>
      <c r="AP141" s="245"/>
      <c r="AQ141" s="245"/>
      <c r="AR141" s="245"/>
      <c r="AS141" s="245"/>
      <c r="AT141" s="245"/>
      <c r="AU141" s="245"/>
      <c r="AV141" s="245"/>
      <c r="AW141" s="245"/>
      <c r="AX141" s="245"/>
      <c r="AY141" s="245"/>
      <c r="AZ141" s="245"/>
      <c r="BA141" s="245"/>
      <c r="BB141" s="245"/>
      <c r="BC141" s="245"/>
      <c r="BD141" s="245"/>
      <c r="BE141" s="245"/>
      <c r="BF141" s="245"/>
      <c r="BG141" s="245"/>
      <c r="BH141" s="245"/>
      <c r="BI141" s="245"/>
      <c r="BJ141" s="245"/>
      <c r="BK141" s="245"/>
      <c r="BL141" s="245"/>
      <c r="BM141" s="245"/>
      <c r="BN141" s="245"/>
      <c r="BO141" s="245"/>
      <c r="BP141" s="245"/>
      <c r="BQ141" s="245"/>
      <c r="BR141" s="245"/>
      <c r="BS141" s="245"/>
      <c r="BT141" s="245"/>
      <c r="BU141" s="245"/>
      <c r="BV141" s="245"/>
      <c r="BW141" s="245"/>
      <c r="BX141" s="245"/>
      <c r="BY141" s="245"/>
      <c r="BZ141" s="245"/>
      <c r="CA141" s="245"/>
      <c r="CB141" s="245"/>
      <c r="CC141" s="245"/>
      <c r="CD141" s="245"/>
      <c r="CE141" s="245"/>
      <c r="CF141" s="245"/>
      <c r="CG141" s="245"/>
      <c r="CH141" s="245"/>
      <c r="CI141" s="245"/>
      <c r="CJ141" s="245"/>
      <c r="CK141" s="245"/>
      <c r="CL141" s="245"/>
      <c r="CM141" s="245"/>
      <c r="CN141" s="245"/>
    </row>
    <row r="142" spans="1:92" x14ac:dyDescent="0.25">
      <c r="A142" s="137"/>
      <c r="B142" s="208"/>
      <c r="C142" s="139"/>
      <c r="D142" s="137" t="s">
        <v>222</v>
      </c>
      <c r="E142" s="157" t="s">
        <v>222</v>
      </c>
      <c r="F142" s="140"/>
      <c r="G142" s="140" t="s">
        <v>223</v>
      </c>
      <c r="H142" s="141" t="s">
        <v>224</v>
      </c>
      <c r="I142" s="221"/>
      <c r="J142" s="222"/>
      <c r="K142" s="139"/>
      <c r="L142" s="139"/>
      <c r="M142" s="139"/>
      <c r="N142" s="139"/>
      <c r="O142" s="139"/>
      <c r="P142" s="139"/>
      <c r="Q142" s="139"/>
      <c r="T142" s="233"/>
      <c r="U142" s="145"/>
      <c r="V142" s="145"/>
      <c r="W142" s="145"/>
      <c r="X142" s="145"/>
      <c r="Y142" s="145"/>
      <c r="Z142" s="145"/>
      <c r="AA142" s="145"/>
      <c r="AB142" s="145"/>
      <c r="AC142" s="145"/>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5"/>
      <c r="CI142" s="145"/>
      <c r="CJ142" s="145"/>
      <c r="CK142" s="145"/>
      <c r="CL142" s="145"/>
      <c r="CM142" s="145"/>
      <c r="CN142" s="145"/>
    </row>
    <row r="143" spans="1:92" x14ac:dyDescent="0.25">
      <c r="B143" s="174" t="s">
        <v>202</v>
      </c>
      <c r="C143" s="148"/>
      <c r="D143" t="s">
        <v>222</v>
      </c>
      <c r="E143" s="149" t="s">
        <v>203</v>
      </c>
      <c r="F143" s="149"/>
      <c r="G143" s="149"/>
      <c r="H143" s="251" t="s">
        <v>225</v>
      </c>
      <c r="I143" s="251" t="s">
        <v>89</v>
      </c>
      <c r="J143" s="236"/>
      <c r="K143" s="148"/>
      <c r="L143" s="148"/>
      <c r="M143" s="148"/>
      <c r="N143" s="148"/>
      <c r="O143" s="148"/>
      <c r="P143" s="148"/>
      <c r="Q143" s="148"/>
      <c r="T143" s="237"/>
      <c r="U143" s="238"/>
      <c r="V143" s="238"/>
      <c r="W143" s="238"/>
      <c r="X143" s="238"/>
      <c r="Y143" s="238"/>
      <c r="Z143" s="238"/>
      <c r="AA143" s="238"/>
      <c r="AB143" s="238"/>
      <c r="AC143" s="238"/>
      <c r="AD143" s="238"/>
      <c r="AE143" s="238"/>
      <c r="AF143" s="238"/>
      <c r="AG143" s="238"/>
      <c r="AH143" s="238"/>
      <c r="AI143" s="238"/>
      <c r="AJ143" s="238"/>
      <c r="AK143" s="238"/>
      <c r="AL143" s="238"/>
      <c r="AM143" s="238"/>
      <c r="AN143" s="238"/>
      <c r="AO143" s="238"/>
      <c r="AP143" s="238"/>
      <c r="AQ143" s="238"/>
      <c r="AR143" s="238"/>
      <c r="AS143" s="238"/>
      <c r="AT143" s="238"/>
      <c r="AU143" s="238"/>
      <c r="AV143" s="238"/>
      <c r="AW143" s="238"/>
      <c r="AX143" s="238"/>
      <c r="AY143" s="238"/>
      <c r="AZ143" s="238"/>
      <c r="BA143" s="238"/>
      <c r="BB143" s="238"/>
      <c r="BC143" s="238"/>
      <c r="BD143" s="238"/>
      <c r="BE143" s="238"/>
      <c r="BF143" s="238"/>
      <c r="BG143" s="238"/>
      <c r="BH143" s="238"/>
      <c r="BI143" s="238"/>
      <c r="BJ143" s="238"/>
      <c r="BK143" s="238"/>
      <c r="BL143" s="238"/>
      <c r="BM143" s="238"/>
      <c r="BN143" s="238"/>
      <c r="BO143" s="238"/>
      <c r="BP143" s="238"/>
      <c r="BQ143" s="238"/>
      <c r="BR143" s="238"/>
      <c r="BS143" s="238"/>
      <c r="BT143" s="238"/>
      <c r="BU143" s="238"/>
      <c r="BV143" s="238"/>
      <c r="BW143" s="238"/>
      <c r="BX143" s="238"/>
      <c r="BY143" s="238"/>
      <c r="BZ143" s="238"/>
      <c r="CA143" s="238"/>
      <c r="CB143" s="238"/>
      <c r="CC143" s="238"/>
      <c r="CD143" s="238"/>
      <c r="CE143" s="238"/>
      <c r="CF143" s="238"/>
      <c r="CG143" s="238"/>
      <c r="CH143" s="238"/>
      <c r="CI143" s="238"/>
      <c r="CJ143" s="238"/>
      <c r="CK143" s="238"/>
      <c r="CL143" s="238"/>
      <c r="CM143" s="238"/>
      <c r="CN143" s="238"/>
    </row>
    <row r="144" spans="1:92" x14ac:dyDescent="0.25">
      <c r="A144" t="s">
        <v>206</v>
      </c>
      <c r="B144" s="96" t="s">
        <v>109</v>
      </c>
      <c r="C144" s="148"/>
      <c r="D144" t="s">
        <v>222</v>
      </c>
      <c r="E144" s="149" t="s">
        <v>203</v>
      </c>
      <c r="F144" s="149"/>
      <c r="G144" s="149"/>
      <c r="H144" s="195">
        <v>10000</v>
      </c>
      <c r="I144" s="240">
        <v>45809</v>
      </c>
      <c r="J144" s="240"/>
      <c r="K144" s="50">
        <f t="shared" ref="K144:P144" ca="1" si="45">SUMIF($3:$3, INDIRECT(ADDRESS(ROW($A$2),COLUMN(),2)), INDIRECT(ROW() &amp; ":" &amp; ROW()))</f>
        <v>60000</v>
      </c>
      <c r="L144" s="50">
        <f t="shared" ca="1" si="45"/>
        <v>120000</v>
      </c>
      <c r="M144" s="50">
        <f t="shared" ca="1" si="45"/>
        <v>120000</v>
      </c>
      <c r="N144" s="50">
        <f t="shared" ca="1" si="45"/>
        <v>120000</v>
      </c>
      <c r="O144" s="50">
        <f t="shared" ca="1" si="45"/>
        <v>120000</v>
      </c>
      <c r="P144" s="50">
        <f t="shared" ca="1" si="45"/>
        <v>120000</v>
      </c>
      <c r="Q144" s="50"/>
      <c r="T144" s="232"/>
      <c r="U144" s="50">
        <f t="shared" ref="U144:CF144" si="46">+$H144*(T$2&gt;=$I144)</f>
        <v>0</v>
      </c>
      <c r="V144" s="50">
        <f t="shared" si="46"/>
        <v>0</v>
      </c>
      <c r="W144" s="50">
        <f t="shared" si="46"/>
        <v>0</v>
      </c>
      <c r="X144" s="50">
        <f t="shared" si="46"/>
        <v>0</v>
      </c>
      <c r="Y144" s="50">
        <f t="shared" si="46"/>
        <v>0</v>
      </c>
      <c r="Z144" s="50">
        <f t="shared" si="46"/>
        <v>0</v>
      </c>
      <c r="AA144" s="50">
        <f t="shared" si="46"/>
        <v>10000</v>
      </c>
      <c r="AB144" s="50">
        <f t="shared" si="46"/>
        <v>10000</v>
      </c>
      <c r="AC144" s="50">
        <f t="shared" si="46"/>
        <v>10000</v>
      </c>
      <c r="AD144" s="50">
        <f t="shared" si="46"/>
        <v>10000</v>
      </c>
      <c r="AE144" s="50">
        <f t="shared" si="46"/>
        <v>10000</v>
      </c>
      <c r="AF144" s="50">
        <f t="shared" si="46"/>
        <v>10000</v>
      </c>
      <c r="AG144" s="50">
        <f t="shared" si="46"/>
        <v>10000</v>
      </c>
      <c r="AH144" s="50">
        <f t="shared" si="46"/>
        <v>10000</v>
      </c>
      <c r="AI144" s="50">
        <f t="shared" si="46"/>
        <v>10000</v>
      </c>
      <c r="AJ144" s="50">
        <f t="shared" si="46"/>
        <v>10000</v>
      </c>
      <c r="AK144" s="50">
        <f t="shared" si="46"/>
        <v>10000</v>
      </c>
      <c r="AL144" s="50">
        <f t="shared" si="46"/>
        <v>10000</v>
      </c>
      <c r="AM144" s="50">
        <f t="shared" si="46"/>
        <v>10000</v>
      </c>
      <c r="AN144" s="50">
        <f t="shared" si="46"/>
        <v>10000</v>
      </c>
      <c r="AO144" s="50">
        <f t="shared" si="46"/>
        <v>10000</v>
      </c>
      <c r="AP144" s="50">
        <f t="shared" si="46"/>
        <v>10000</v>
      </c>
      <c r="AQ144" s="50">
        <f t="shared" si="46"/>
        <v>10000</v>
      </c>
      <c r="AR144" s="50">
        <f t="shared" si="46"/>
        <v>10000</v>
      </c>
      <c r="AS144" s="50">
        <f t="shared" si="46"/>
        <v>10000</v>
      </c>
      <c r="AT144" s="50">
        <f t="shared" si="46"/>
        <v>10000</v>
      </c>
      <c r="AU144" s="50">
        <f t="shared" si="46"/>
        <v>10000</v>
      </c>
      <c r="AV144" s="50">
        <f t="shared" si="46"/>
        <v>10000</v>
      </c>
      <c r="AW144" s="50">
        <f t="shared" si="46"/>
        <v>10000</v>
      </c>
      <c r="AX144" s="50">
        <f t="shared" si="46"/>
        <v>10000</v>
      </c>
      <c r="AY144" s="50">
        <f t="shared" si="46"/>
        <v>10000</v>
      </c>
      <c r="AZ144" s="50">
        <f t="shared" si="46"/>
        <v>10000</v>
      </c>
      <c r="BA144" s="50">
        <f t="shared" si="46"/>
        <v>10000</v>
      </c>
      <c r="BB144" s="50">
        <f t="shared" si="46"/>
        <v>10000</v>
      </c>
      <c r="BC144" s="50">
        <f t="shared" si="46"/>
        <v>10000</v>
      </c>
      <c r="BD144" s="50">
        <f t="shared" si="46"/>
        <v>10000</v>
      </c>
      <c r="BE144" s="50">
        <f t="shared" si="46"/>
        <v>10000</v>
      </c>
      <c r="BF144" s="50">
        <f t="shared" si="46"/>
        <v>10000</v>
      </c>
      <c r="BG144" s="50">
        <f t="shared" si="46"/>
        <v>10000</v>
      </c>
      <c r="BH144" s="50">
        <f t="shared" si="46"/>
        <v>10000</v>
      </c>
      <c r="BI144" s="50">
        <f t="shared" si="46"/>
        <v>10000</v>
      </c>
      <c r="BJ144" s="50">
        <f t="shared" si="46"/>
        <v>10000</v>
      </c>
      <c r="BK144" s="50">
        <f t="shared" si="46"/>
        <v>10000</v>
      </c>
      <c r="BL144" s="50">
        <f t="shared" si="46"/>
        <v>10000</v>
      </c>
      <c r="BM144" s="50">
        <f t="shared" si="46"/>
        <v>10000</v>
      </c>
      <c r="BN144" s="50">
        <f t="shared" si="46"/>
        <v>10000</v>
      </c>
      <c r="BO144" s="50">
        <f t="shared" si="46"/>
        <v>10000</v>
      </c>
      <c r="BP144" s="50">
        <f t="shared" si="46"/>
        <v>10000</v>
      </c>
      <c r="BQ144" s="50">
        <f t="shared" si="46"/>
        <v>10000</v>
      </c>
      <c r="BR144" s="50">
        <f t="shared" si="46"/>
        <v>10000</v>
      </c>
      <c r="BS144" s="50">
        <f t="shared" si="46"/>
        <v>10000</v>
      </c>
      <c r="BT144" s="50">
        <f t="shared" si="46"/>
        <v>10000</v>
      </c>
      <c r="BU144" s="50">
        <f t="shared" si="46"/>
        <v>10000</v>
      </c>
      <c r="BV144" s="50">
        <f t="shared" si="46"/>
        <v>10000</v>
      </c>
      <c r="BW144" s="50">
        <f t="shared" si="46"/>
        <v>10000</v>
      </c>
      <c r="BX144" s="50">
        <f t="shared" si="46"/>
        <v>10000</v>
      </c>
      <c r="BY144" s="50">
        <f t="shared" si="46"/>
        <v>10000</v>
      </c>
      <c r="BZ144" s="50">
        <f t="shared" si="46"/>
        <v>10000</v>
      </c>
      <c r="CA144" s="50">
        <f t="shared" si="46"/>
        <v>10000</v>
      </c>
      <c r="CB144" s="50">
        <f t="shared" si="46"/>
        <v>10000</v>
      </c>
      <c r="CC144" s="50">
        <f t="shared" si="46"/>
        <v>10000</v>
      </c>
      <c r="CD144" s="50">
        <f t="shared" si="46"/>
        <v>10000</v>
      </c>
      <c r="CE144" s="50">
        <f t="shared" si="46"/>
        <v>10000</v>
      </c>
      <c r="CF144" s="50">
        <f t="shared" si="46"/>
        <v>10000</v>
      </c>
      <c r="CG144" s="50">
        <f t="shared" ref="CG144:CN144" si="47">+$H144*(CF$2&gt;=$I144)</f>
        <v>10000</v>
      </c>
      <c r="CH144" s="50">
        <f t="shared" si="47"/>
        <v>10000</v>
      </c>
      <c r="CI144" s="50">
        <f t="shared" si="47"/>
        <v>10000</v>
      </c>
      <c r="CJ144" s="50">
        <f t="shared" si="47"/>
        <v>10000</v>
      </c>
      <c r="CK144" s="50">
        <f t="shared" si="47"/>
        <v>10000</v>
      </c>
      <c r="CL144" s="50">
        <f t="shared" si="47"/>
        <v>10000</v>
      </c>
      <c r="CM144" s="50">
        <f t="shared" si="47"/>
        <v>10000</v>
      </c>
      <c r="CN144" s="50">
        <f t="shared" si="47"/>
        <v>10000</v>
      </c>
    </row>
    <row r="145" spans="1:92" x14ac:dyDescent="0.25">
      <c r="A145" t="s">
        <v>160</v>
      </c>
      <c r="B145" s="216" t="s">
        <v>15</v>
      </c>
      <c r="C145" s="148" t="s">
        <v>16</v>
      </c>
      <c r="D145" t="s">
        <v>222</v>
      </c>
      <c r="E145" s="149" t="s">
        <v>203</v>
      </c>
      <c r="F145" s="149"/>
      <c r="G145" s="149"/>
      <c r="H145" s="106"/>
      <c r="I145" s="210"/>
      <c r="J145" s="241">
        <f t="shared" ref="J145:P145" ca="1" si="48">SUMIF($3:$3, INDIRECT(ADDRESS(2,COLUMN(),2)), INDIRECT(ROW() &amp; ":" &amp; ROW()))</f>
        <v>0</v>
      </c>
      <c r="K145" s="241">
        <f t="shared" ca="1" si="48"/>
        <v>60000</v>
      </c>
      <c r="L145" s="241">
        <f t="shared" ca="1" si="48"/>
        <v>120000</v>
      </c>
      <c r="M145" s="241">
        <f t="shared" ca="1" si="48"/>
        <v>120000</v>
      </c>
      <c r="N145" s="241">
        <f t="shared" ca="1" si="48"/>
        <v>120000</v>
      </c>
      <c r="O145" s="241">
        <f t="shared" ca="1" si="48"/>
        <v>120000</v>
      </c>
      <c r="P145" s="241">
        <f t="shared" ca="1" si="48"/>
        <v>120000</v>
      </c>
      <c r="Q145" s="242"/>
      <c r="R145" s="3"/>
      <c r="S145" s="3"/>
      <c r="T145" s="243">
        <f t="shared" ref="T145" ca="1" si="49">IFERROR(INDEX(INDIRECT("Financials!$A:$AD"), MATCH(INDIRECT(ADDRESS(ROW(),2)), INDIRECT("Financials!$B:$B"), 0), MATCH(INDIRECT(ADDRESS(1,COLUMN())), INDIRECT("Financials!$1:$1"), 0)),0)</f>
        <v>0</v>
      </c>
      <c r="U145" s="244">
        <f ca="1">SUM(U144:OFFSET(U145,-1,0))</f>
        <v>0</v>
      </c>
      <c r="V145" s="244">
        <f ca="1">SUM(V144:OFFSET(V145,-1,0))</f>
        <v>0</v>
      </c>
      <c r="W145" s="244">
        <f ca="1">SUM(W144:OFFSET(W145,-1,0))</f>
        <v>0</v>
      </c>
      <c r="X145" s="244">
        <f ca="1">SUM(X144:OFFSET(X145,-1,0))</f>
        <v>0</v>
      </c>
      <c r="Y145" s="244">
        <f ca="1">SUM(Y144:OFFSET(Y145,-1,0))</f>
        <v>0</v>
      </c>
      <c r="Z145" s="244">
        <f ca="1">SUM(Z144:OFFSET(Z145,-1,0))</f>
        <v>0</v>
      </c>
      <c r="AA145" s="244">
        <f ca="1">SUM(AA144:OFFSET(AA145,-1,0))</f>
        <v>10000</v>
      </c>
      <c r="AB145" s="244">
        <f ca="1">SUM(AB144:OFFSET(AB145,-1,0))</f>
        <v>10000</v>
      </c>
      <c r="AC145" s="244">
        <f ca="1">SUM(AC144:OFFSET(AC145,-1,0))</f>
        <v>10000</v>
      </c>
      <c r="AD145" s="244">
        <f ca="1">SUM(AD144:OFFSET(AD145,-1,0))</f>
        <v>10000</v>
      </c>
      <c r="AE145" s="244">
        <f ca="1">SUM(AE144:OFFSET(AE145,-1,0))</f>
        <v>10000</v>
      </c>
      <c r="AF145" s="244">
        <f ca="1">SUM(AF144:OFFSET(AF145,-1,0))</f>
        <v>10000</v>
      </c>
      <c r="AG145" s="244">
        <f ca="1">SUM(AG144:OFFSET(AG145,-1,0))</f>
        <v>10000</v>
      </c>
      <c r="AH145" s="244">
        <f ca="1">SUM(AH144:OFFSET(AH145,-1,0))</f>
        <v>10000</v>
      </c>
      <c r="AI145" s="244">
        <f ca="1">SUM(AI144:OFFSET(AI145,-1,0))</f>
        <v>10000</v>
      </c>
      <c r="AJ145" s="244">
        <f ca="1">SUM(AJ144:OFFSET(AJ145,-1,0))</f>
        <v>10000</v>
      </c>
      <c r="AK145" s="244">
        <f ca="1">SUM(AK144:OFFSET(AK145,-1,0))</f>
        <v>10000</v>
      </c>
      <c r="AL145" s="244">
        <f ca="1">SUM(AL144:OFFSET(AL145,-1,0))</f>
        <v>10000</v>
      </c>
      <c r="AM145" s="244">
        <f ca="1">SUM(AM144:OFFSET(AM145,-1,0))</f>
        <v>10000</v>
      </c>
      <c r="AN145" s="244">
        <f ca="1">SUM(AN144:OFFSET(AN145,-1,0))</f>
        <v>10000</v>
      </c>
      <c r="AO145" s="244">
        <f ca="1">SUM(AO144:OFFSET(AO145,-1,0))</f>
        <v>10000</v>
      </c>
      <c r="AP145" s="244">
        <f ca="1">SUM(AP144:OFFSET(AP145,-1,0))</f>
        <v>10000</v>
      </c>
      <c r="AQ145" s="244">
        <f ca="1">SUM(AQ144:OFFSET(AQ145,-1,0))</f>
        <v>10000</v>
      </c>
      <c r="AR145" s="244">
        <f ca="1">SUM(AR144:OFFSET(AR145,-1,0))</f>
        <v>10000</v>
      </c>
      <c r="AS145" s="244">
        <f ca="1">SUM(AS144:OFFSET(AS145,-1,0))</f>
        <v>10000</v>
      </c>
      <c r="AT145" s="244">
        <f ca="1">SUM(AT144:OFFSET(AT145,-1,0))</f>
        <v>10000</v>
      </c>
      <c r="AU145" s="244">
        <f ca="1">SUM(AU144:OFFSET(AU145,-1,0))</f>
        <v>10000</v>
      </c>
      <c r="AV145" s="244">
        <f ca="1">SUM(AV144:OFFSET(AV145,-1,0))</f>
        <v>10000</v>
      </c>
      <c r="AW145" s="244">
        <f ca="1">SUM(AW144:OFFSET(AW145,-1,0))</f>
        <v>10000</v>
      </c>
      <c r="AX145" s="244">
        <f ca="1">SUM(AX144:OFFSET(AX145,-1,0))</f>
        <v>10000</v>
      </c>
      <c r="AY145" s="244">
        <f ca="1">SUM(AY144:OFFSET(AY145,-1,0))</f>
        <v>10000</v>
      </c>
      <c r="AZ145" s="244">
        <f ca="1">SUM(AZ144:OFFSET(AZ145,-1,0))</f>
        <v>10000</v>
      </c>
      <c r="BA145" s="244">
        <f ca="1">SUM(BA144:OFFSET(BA145,-1,0))</f>
        <v>10000</v>
      </c>
      <c r="BB145" s="244">
        <f ca="1">SUM(BB144:OFFSET(BB145,-1,0))</f>
        <v>10000</v>
      </c>
      <c r="BC145" s="244">
        <f ca="1">SUM(BC144:OFFSET(BC145,-1,0))</f>
        <v>10000</v>
      </c>
      <c r="BD145" s="244">
        <f ca="1">SUM(BD144:OFFSET(BD145,-1,0))</f>
        <v>10000</v>
      </c>
      <c r="BE145" s="244">
        <f ca="1">SUM(BE144:OFFSET(BE145,-1,0))</f>
        <v>10000</v>
      </c>
      <c r="BF145" s="244">
        <f ca="1">SUM(BF144:OFFSET(BF145,-1,0))</f>
        <v>10000</v>
      </c>
      <c r="BG145" s="244">
        <f ca="1">SUM(BG144:OFFSET(BG145,-1,0))</f>
        <v>10000</v>
      </c>
      <c r="BH145" s="244">
        <f ca="1">SUM(BH144:OFFSET(BH145,-1,0))</f>
        <v>10000</v>
      </c>
      <c r="BI145" s="244">
        <f ca="1">SUM(BI144:OFFSET(BI145,-1,0))</f>
        <v>10000</v>
      </c>
      <c r="BJ145" s="244">
        <f ca="1">SUM(BJ144:OFFSET(BJ145,-1,0))</f>
        <v>10000</v>
      </c>
      <c r="BK145" s="244">
        <f ca="1">SUM(BK144:OFFSET(BK145,-1,0))</f>
        <v>10000</v>
      </c>
      <c r="BL145" s="244">
        <f ca="1">SUM(BL144:OFFSET(BL145,-1,0))</f>
        <v>10000</v>
      </c>
      <c r="BM145" s="244">
        <f ca="1">SUM(BM144:OFFSET(BM145,-1,0))</f>
        <v>10000</v>
      </c>
      <c r="BN145" s="244">
        <f ca="1">SUM(BN144:OFFSET(BN145,-1,0))</f>
        <v>10000</v>
      </c>
      <c r="BO145" s="244">
        <f ca="1">SUM(BO144:OFFSET(BO145,-1,0))</f>
        <v>10000</v>
      </c>
      <c r="BP145" s="244">
        <f ca="1">SUM(BP144:OFFSET(BP145,-1,0))</f>
        <v>10000</v>
      </c>
      <c r="BQ145" s="244">
        <f ca="1">SUM(BQ144:OFFSET(BQ145,-1,0))</f>
        <v>10000</v>
      </c>
      <c r="BR145" s="244">
        <f ca="1">SUM(BR144:OFFSET(BR145,-1,0))</f>
        <v>10000</v>
      </c>
      <c r="BS145" s="244">
        <f ca="1">SUM(BS144:OFFSET(BS145,-1,0))</f>
        <v>10000</v>
      </c>
      <c r="BT145" s="244">
        <f ca="1">SUM(BT144:OFFSET(BT145,-1,0))</f>
        <v>10000</v>
      </c>
      <c r="BU145" s="244">
        <f ca="1">SUM(BU144:OFFSET(BU145,-1,0))</f>
        <v>10000</v>
      </c>
      <c r="BV145" s="244">
        <f ca="1">SUM(BV144:OFFSET(BV145,-1,0))</f>
        <v>10000</v>
      </c>
      <c r="BW145" s="244">
        <f ca="1">SUM(BW144:OFFSET(BW145,-1,0))</f>
        <v>10000</v>
      </c>
      <c r="BX145" s="244">
        <f ca="1">SUM(BX144:OFFSET(BX145,-1,0))</f>
        <v>10000</v>
      </c>
      <c r="BY145" s="244">
        <f ca="1">SUM(BY144:OFFSET(BY145,-1,0))</f>
        <v>10000</v>
      </c>
      <c r="BZ145" s="244">
        <f ca="1">SUM(BZ144:OFFSET(BZ145,-1,0))</f>
        <v>10000</v>
      </c>
      <c r="CA145" s="244">
        <f ca="1">SUM(CA144:OFFSET(CA145,-1,0))</f>
        <v>10000</v>
      </c>
      <c r="CB145" s="244">
        <f ca="1">SUM(CB144:OFFSET(CB145,-1,0))</f>
        <v>10000</v>
      </c>
      <c r="CC145" s="244">
        <f ca="1">SUM(CC144:OFFSET(CC145,-1,0))</f>
        <v>10000</v>
      </c>
      <c r="CD145" s="244">
        <f ca="1">SUM(CD144:OFFSET(CD145,-1,0))</f>
        <v>10000</v>
      </c>
      <c r="CE145" s="244">
        <f ca="1">SUM(CE144:OFFSET(CE145,-1,0))</f>
        <v>10000</v>
      </c>
      <c r="CF145" s="244">
        <f ca="1">SUM(CF144:OFFSET(CF145,-1,0))</f>
        <v>10000</v>
      </c>
      <c r="CG145" s="244">
        <f ca="1">SUM(CG144:OFFSET(CG145,-1,0))</f>
        <v>10000</v>
      </c>
      <c r="CH145" s="244">
        <f ca="1">SUM(CH144:OFFSET(CH145,-1,0))</f>
        <v>10000</v>
      </c>
      <c r="CI145" s="244">
        <f ca="1">SUM(CI144:OFFSET(CI145,-1,0))</f>
        <v>10000</v>
      </c>
      <c r="CJ145" s="244">
        <f ca="1">SUM(CJ144:OFFSET(CJ145,-1,0))</f>
        <v>10000</v>
      </c>
      <c r="CK145" s="244">
        <f ca="1">SUM(CK144:OFFSET(CK145,-1,0))</f>
        <v>10000</v>
      </c>
      <c r="CL145" s="244">
        <f ca="1">SUM(CL144:OFFSET(CL145,-1,0))</f>
        <v>10000</v>
      </c>
      <c r="CM145" s="244">
        <f ca="1">SUM(CM144:OFFSET(CM145,-1,0))</f>
        <v>10000</v>
      </c>
      <c r="CN145" s="244">
        <f ca="1">SUM(CN144:OFFSET(CN145,-1,0))</f>
        <v>10000</v>
      </c>
    </row>
    <row r="146" spans="1:92" x14ac:dyDescent="0.25">
      <c r="B146" s="216"/>
      <c r="C146" s="148"/>
      <c r="D146" s="53"/>
      <c r="E146" s="149"/>
      <c r="F146" s="149"/>
      <c r="G146" s="149"/>
      <c r="H146" s="106"/>
      <c r="I146" s="210"/>
      <c r="J146" s="226"/>
      <c r="K146" s="245"/>
      <c r="L146" s="245"/>
      <c r="M146" s="245"/>
      <c r="N146" s="245"/>
      <c r="O146" s="245"/>
      <c r="P146" s="245"/>
      <c r="Q146" s="245"/>
      <c r="T146" s="246"/>
      <c r="U146" s="245"/>
      <c r="V146" s="245"/>
      <c r="W146" s="245"/>
      <c r="X146" s="245"/>
      <c r="Y146" s="245"/>
      <c r="Z146" s="245"/>
      <c r="AA146" s="245"/>
      <c r="AB146" s="245"/>
      <c r="AC146" s="245"/>
      <c r="AD146" s="245"/>
      <c r="AE146" s="245"/>
      <c r="AF146" s="245"/>
      <c r="AG146" s="245"/>
      <c r="AH146" s="245"/>
      <c r="AI146" s="245"/>
      <c r="AJ146" s="245"/>
      <c r="AK146" s="245"/>
      <c r="AL146" s="245"/>
      <c r="AM146" s="245"/>
      <c r="AN146" s="245"/>
      <c r="AO146" s="245"/>
      <c r="AP146" s="245"/>
      <c r="AQ146" s="245"/>
      <c r="AR146" s="245"/>
      <c r="AS146" s="245"/>
      <c r="AT146" s="245"/>
      <c r="AU146" s="245"/>
      <c r="AV146" s="245"/>
      <c r="AW146" s="245"/>
      <c r="AX146" s="245"/>
      <c r="AY146" s="245"/>
      <c r="AZ146" s="245"/>
      <c r="BA146" s="245"/>
      <c r="BB146" s="245"/>
      <c r="BC146" s="245"/>
      <c r="BD146" s="245"/>
      <c r="BE146" s="245"/>
      <c r="BF146" s="245"/>
      <c r="BG146" s="245"/>
      <c r="BH146" s="245"/>
      <c r="BI146" s="245"/>
      <c r="BJ146" s="245"/>
      <c r="BK146" s="245"/>
      <c r="BL146" s="245"/>
      <c r="BM146" s="245"/>
      <c r="BN146" s="245"/>
      <c r="BO146" s="245"/>
      <c r="BP146" s="245"/>
      <c r="BQ146" s="245"/>
      <c r="BR146" s="245"/>
      <c r="BS146" s="245"/>
      <c r="BT146" s="245"/>
      <c r="BU146" s="245"/>
      <c r="BV146" s="245"/>
      <c r="BW146" s="245"/>
      <c r="BX146" s="245"/>
      <c r="BY146" s="245"/>
      <c r="BZ146" s="245"/>
      <c r="CA146" s="245"/>
      <c r="CB146" s="245"/>
      <c r="CC146" s="245"/>
      <c r="CD146" s="245"/>
      <c r="CE146" s="245"/>
      <c r="CF146" s="245"/>
      <c r="CG146" s="245"/>
      <c r="CH146" s="245"/>
      <c r="CI146" s="245"/>
      <c r="CJ146" s="245"/>
      <c r="CK146" s="245"/>
      <c r="CL146" s="245"/>
      <c r="CM146" s="245"/>
      <c r="CN146" s="245"/>
    </row>
    <row r="147" spans="1:92" x14ac:dyDescent="0.25">
      <c r="A147" s="137"/>
      <c r="B147" s="208"/>
      <c r="C147" s="139"/>
      <c r="D147" s="137" t="s">
        <v>226</v>
      </c>
      <c r="E147" s="157" t="s">
        <v>226</v>
      </c>
      <c r="F147" s="140"/>
      <c r="G147" s="140" t="s">
        <v>227</v>
      </c>
      <c r="H147" s="141" t="s">
        <v>228</v>
      </c>
      <c r="I147" s="221"/>
      <c r="J147" s="222"/>
      <c r="K147" s="139"/>
      <c r="L147" s="139"/>
      <c r="M147" s="139"/>
      <c r="N147" s="139"/>
      <c r="O147" s="139"/>
      <c r="P147" s="139"/>
      <c r="Q147" s="139"/>
      <c r="T147" s="233"/>
      <c r="U147" s="145"/>
      <c r="V147" s="145"/>
      <c r="W147" s="145"/>
      <c r="X147" s="145"/>
      <c r="Y147" s="145"/>
      <c r="Z147" s="145"/>
      <c r="AA147" s="145"/>
      <c r="AB147" s="145"/>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c r="CH147" s="145"/>
      <c r="CI147" s="145"/>
      <c r="CJ147" s="145"/>
      <c r="CK147" s="145"/>
      <c r="CL147" s="145"/>
      <c r="CM147" s="145"/>
      <c r="CN147" s="145"/>
    </row>
    <row r="148" spans="1:92" x14ac:dyDescent="0.25">
      <c r="A148" t="s">
        <v>143</v>
      </c>
      <c r="B148" s="96" t="s">
        <v>89</v>
      </c>
      <c r="C148" s="148"/>
      <c r="D148" s="53" t="s">
        <v>226</v>
      </c>
      <c r="E148" s="149" t="s">
        <v>203</v>
      </c>
      <c r="F148" s="149"/>
      <c r="G148" s="149"/>
      <c r="H148" s="240"/>
      <c r="I148" s="240">
        <v>45809</v>
      </c>
      <c r="J148" s="240"/>
      <c r="K148" s="61">
        <f t="shared" ref="K148:P148" ca="1" si="50">SUMIF($4:$4, INDIRECT(ADDRESS(ROW($A$2),COLUMN(),2)), INDIRECT(ROW() &amp; ":" &amp; ROW()))</f>
        <v>1</v>
      </c>
      <c r="L148" s="61">
        <f t="shared" ca="1" si="50"/>
        <v>1</v>
      </c>
      <c r="M148" s="61">
        <f t="shared" ca="1" si="50"/>
        <v>1</v>
      </c>
      <c r="N148" s="61">
        <f t="shared" ca="1" si="50"/>
        <v>1</v>
      </c>
      <c r="O148" s="61">
        <f t="shared" ca="1" si="50"/>
        <v>1</v>
      </c>
      <c r="P148" s="61">
        <f t="shared" ca="1" si="50"/>
        <v>1</v>
      </c>
      <c r="Q148" s="61"/>
      <c r="T148" s="215"/>
      <c r="U148" s="61">
        <f t="shared" ref="U148:CF148" si="51">(U$2&gt;=EOMONTH($I148,0))*1</f>
        <v>0</v>
      </c>
      <c r="V148" s="61">
        <f t="shared" si="51"/>
        <v>0</v>
      </c>
      <c r="W148" s="61">
        <f t="shared" si="51"/>
        <v>0</v>
      </c>
      <c r="X148" s="61">
        <f t="shared" si="51"/>
        <v>0</v>
      </c>
      <c r="Y148" s="61">
        <f t="shared" si="51"/>
        <v>0</v>
      </c>
      <c r="Z148" s="61">
        <f t="shared" si="51"/>
        <v>1</v>
      </c>
      <c r="AA148" s="61">
        <f t="shared" si="51"/>
        <v>1</v>
      </c>
      <c r="AB148" s="61">
        <f t="shared" si="51"/>
        <v>1</v>
      </c>
      <c r="AC148" s="61">
        <f t="shared" si="51"/>
        <v>1</v>
      </c>
      <c r="AD148" s="61">
        <f t="shared" si="51"/>
        <v>1</v>
      </c>
      <c r="AE148" s="61">
        <f t="shared" si="51"/>
        <v>1</v>
      </c>
      <c r="AF148" s="61">
        <f t="shared" si="51"/>
        <v>1</v>
      </c>
      <c r="AG148" s="61">
        <f t="shared" si="51"/>
        <v>1</v>
      </c>
      <c r="AH148" s="61">
        <f t="shared" si="51"/>
        <v>1</v>
      </c>
      <c r="AI148" s="61">
        <f t="shared" si="51"/>
        <v>1</v>
      </c>
      <c r="AJ148" s="61">
        <f t="shared" si="51"/>
        <v>1</v>
      </c>
      <c r="AK148" s="61">
        <f t="shared" si="51"/>
        <v>1</v>
      </c>
      <c r="AL148" s="61">
        <f t="shared" si="51"/>
        <v>1</v>
      </c>
      <c r="AM148" s="61">
        <f t="shared" si="51"/>
        <v>1</v>
      </c>
      <c r="AN148" s="61">
        <f t="shared" si="51"/>
        <v>1</v>
      </c>
      <c r="AO148" s="61">
        <f t="shared" si="51"/>
        <v>1</v>
      </c>
      <c r="AP148" s="61">
        <f t="shared" si="51"/>
        <v>1</v>
      </c>
      <c r="AQ148" s="61">
        <f t="shared" si="51"/>
        <v>1</v>
      </c>
      <c r="AR148" s="61">
        <f t="shared" si="51"/>
        <v>1</v>
      </c>
      <c r="AS148" s="61">
        <f t="shared" si="51"/>
        <v>1</v>
      </c>
      <c r="AT148" s="61">
        <f t="shared" si="51"/>
        <v>1</v>
      </c>
      <c r="AU148" s="61">
        <f t="shared" si="51"/>
        <v>1</v>
      </c>
      <c r="AV148" s="61">
        <f t="shared" si="51"/>
        <v>1</v>
      </c>
      <c r="AW148" s="61">
        <f t="shared" si="51"/>
        <v>1</v>
      </c>
      <c r="AX148" s="61">
        <f t="shared" si="51"/>
        <v>1</v>
      </c>
      <c r="AY148" s="61">
        <f t="shared" si="51"/>
        <v>1</v>
      </c>
      <c r="AZ148" s="61">
        <f t="shared" si="51"/>
        <v>1</v>
      </c>
      <c r="BA148" s="61">
        <f t="shared" si="51"/>
        <v>1</v>
      </c>
      <c r="BB148" s="61">
        <f t="shared" si="51"/>
        <v>1</v>
      </c>
      <c r="BC148" s="61">
        <f t="shared" si="51"/>
        <v>1</v>
      </c>
      <c r="BD148" s="61">
        <f t="shared" si="51"/>
        <v>1</v>
      </c>
      <c r="BE148" s="61">
        <f t="shared" si="51"/>
        <v>1</v>
      </c>
      <c r="BF148" s="61">
        <f t="shared" si="51"/>
        <v>1</v>
      </c>
      <c r="BG148" s="61">
        <f t="shared" si="51"/>
        <v>1</v>
      </c>
      <c r="BH148" s="61">
        <f t="shared" si="51"/>
        <v>1</v>
      </c>
      <c r="BI148" s="61">
        <f t="shared" si="51"/>
        <v>1</v>
      </c>
      <c r="BJ148" s="61">
        <f t="shared" si="51"/>
        <v>1</v>
      </c>
      <c r="BK148" s="61">
        <f t="shared" si="51"/>
        <v>1</v>
      </c>
      <c r="BL148" s="61">
        <f t="shared" si="51"/>
        <v>1</v>
      </c>
      <c r="BM148" s="61">
        <f t="shared" si="51"/>
        <v>1</v>
      </c>
      <c r="BN148" s="61">
        <f t="shared" si="51"/>
        <v>1</v>
      </c>
      <c r="BO148" s="61">
        <f t="shared" si="51"/>
        <v>1</v>
      </c>
      <c r="BP148" s="61">
        <f t="shared" si="51"/>
        <v>1</v>
      </c>
      <c r="BQ148" s="61">
        <f t="shared" si="51"/>
        <v>1</v>
      </c>
      <c r="BR148" s="61">
        <f t="shared" si="51"/>
        <v>1</v>
      </c>
      <c r="BS148" s="61">
        <f t="shared" si="51"/>
        <v>1</v>
      </c>
      <c r="BT148" s="61">
        <f t="shared" si="51"/>
        <v>1</v>
      </c>
      <c r="BU148" s="61">
        <f t="shared" si="51"/>
        <v>1</v>
      </c>
      <c r="BV148" s="61">
        <f t="shared" si="51"/>
        <v>1</v>
      </c>
      <c r="BW148" s="61">
        <f t="shared" si="51"/>
        <v>1</v>
      </c>
      <c r="BX148" s="61">
        <f t="shared" si="51"/>
        <v>1</v>
      </c>
      <c r="BY148" s="61">
        <f t="shared" si="51"/>
        <v>1</v>
      </c>
      <c r="BZ148" s="61">
        <f t="shared" si="51"/>
        <v>1</v>
      </c>
      <c r="CA148" s="61">
        <f t="shared" si="51"/>
        <v>1</v>
      </c>
      <c r="CB148" s="61">
        <f t="shared" si="51"/>
        <v>1</v>
      </c>
      <c r="CC148" s="61">
        <f t="shared" si="51"/>
        <v>1</v>
      </c>
      <c r="CD148" s="61">
        <f t="shared" si="51"/>
        <v>1</v>
      </c>
      <c r="CE148" s="61">
        <f t="shared" si="51"/>
        <v>1</v>
      </c>
      <c r="CF148" s="61">
        <f t="shared" si="51"/>
        <v>1</v>
      </c>
      <c r="CG148" s="61">
        <f t="shared" ref="CG148:CN148" si="52">(CG$2&gt;=EOMONTH($I148,0))*1</f>
        <v>1</v>
      </c>
      <c r="CH148" s="61">
        <f t="shared" si="52"/>
        <v>1</v>
      </c>
      <c r="CI148" s="61">
        <f t="shared" si="52"/>
        <v>1</v>
      </c>
      <c r="CJ148" s="61">
        <f t="shared" si="52"/>
        <v>1</v>
      </c>
      <c r="CK148" s="61">
        <f t="shared" si="52"/>
        <v>1</v>
      </c>
      <c r="CL148" s="61">
        <f t="shared" si="52"/>
        <v>1</v>
      </c>
      <c r="CM148" s="61">
        <f t="shared" si="52"/>
        <v>1</v>
      </c>
      <c r="CN148" s="61">
        <f t="shared" si="52"/>
        <v>1</v>
      </c>
    </row>
    <row r="149" spans="1:92" x14ac:dyDescent="0.25">
      <c r="A149" t="s">
        <v>143</v>
      </c>
      <c r="B149" s="96"/>
      <c r="C149" s="148"/>
      <c r="D149" s="53"/>
      <c r="E149" s="149"/>
      <c r="F149" s="149"/>
      <c r="G149" s="149"/>
      <c r="H149" s="240"/>
      <c r="I149" s="240"/>
      <c r="J149" s="240"/>
      <c r="K149" s="61"/>
      <c r="L149" s="61"/>
      <c r="M149" s="61"/>
      <c r="N149" s="61"/>
      <c r="O149" s="61"/>
      <c r="P149" s="61"/>
      <c r="Q149" s="61"/>
      <c r="T149" s="215"/>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row>
    <row r="150" spans="1:92" x14ac:dyDescent="0.25">
      <c r="A150" s="137"/>
      <c r="B150" s="140"/>
      <c r="C150" s="139"/>
      <c r="D150" s="137" t="s">
        <v>229</v>
      </c>
      <c r="E150" s="140" t="s">
        <v>229</v>
      </c>
      <c r="F150" s="140"/>
      <c r="G150" s="141" t="s">
        <v>230</v>
      </c>
      <c r="H150" s="184" t="s">
        <v>231</v>
      </c>
      <c r="I150" s="185"/>
      <c r="J150" s="185"/>
      <c r="K150" s="139"/>
      <c r="L150" s="139"/>
      <c r="M150" s="139"/>
      <c r="N150" s="139"/>
      <c r="O150" s="139"/>
      <c r="P150" s="139"/>
      <c r="Q150" s="139"/>
      <c r="T150" s="207"/>
      <c r="U150" s="208"/>
      <c r="V150" s="208"/>
      <c r="W150" s="208"/>
      <c r="X150" s="208"/>
      <c r="Y150" s="208"/>
      <c r="Z150" s="208"/>
      <c r="AA150" s="208"/>
      <c r="AB150" s="208"/>
      <c r="AC150" s="208"/>
      <c r="AD150" s="208"/>
      <c r="AE150" s="208"/>
      <c r="AF150" s="208"/>
      <c r="AG150" s="208"/>
      <c r="AH150" s="208"/>
      <c r="AI150" s="208"/>
      <c r="AJ150" s="208"/>
      <c r="AK150" s="208"/>
      <c r="AL150" s="208"/>
      <c r="AM150" s="208"/>
      <c r="AN150" s="208"/>
      <c r="AO150" s="208"/>
      <c r="AP150" s="208"/>
      <c r="AQ150" s="208"/>
      <c r="AR150" s="208"/>
      <c r="AS150" s="208"/>
      <c r="AT150" s="208"/>
      <c r="AU150" s="208"/>
      <c r="AV150" s="208"/>
      <c r="AW150" s="208"/>
      <c r="AX150" s="208"/>
      <c r="AY150" s="208"/>
      <c r="AZ150" s="208"/>
      <c r="BA150" s="208"/>
      <c r="BB150" s="208"/>
      <c r="BC150" s="208"/>
      <c r="BD150" s="208"/>
      <c r="BE150" s="208"/>
      <c r="BF150" s="208"/>
      <c r="BG150" s="208"/>
      <c r="BH150" s="208"/>
      <c r="BI150" s="208"/>
      <c r="BJ150" s="208"/>
      <c r="BK150" s="208"/>
      <c r="BL150" s="208"/>
      <c r="BM150" s="208"/>
      <c r="BN150" s="208"/>
      <c r="BO150" s="208"/>
      <c r="BP150" s="208"/>
      <c r="BQ150" s="208"/>
      <c r="BR150" s="208"/>
      <c r="BS150" s="208"/>
      <c r="BT150" s="208"/>
      <c r="BU150" s="208"/>
      <c r="BV150" s="208"/>
      <c r="BW150" s="208"/>
      <c r="BX150" s="208"/>
      <c r="BY150" s="208"/>
      <c r="BZ150" s="208"/>
      <c r="CA150" s="208"/>
      <c r="CB150" s="208"/>
      <c r="CC150" s="208"/>
      <c r="CD150" s="208"/>
      <c r="CE150" s="208"/>
      <c r="CF150" s="208"/>
      <c r="CG150" s="208"/>
      <c r="CH150" s="208"/>
      <c r="CI150" s="208"/>
      <c r="CJ150" s="208"/>
      <c r="CK150" s="208"/>
      <c r="CL150" s="208"/>
      <c r="CM150" s="208"/>
      <c r="CN150" s="208"/>
    </row>
    <row r="151" spans="1:92" x14ac:dyDescent="0.25">
      <c r="A151" s="148" t="s">
        <v>143</v>
      </c>
      <c r="B151" s="216" t="s">
        <v>169</v>
      </c>
      <c r="C151" s="148" t="s">
        <v>16</v>
      </c>
      <c r="D151" s="53" t="s">
        <v>229</v>
      </c>
      <c r="E151" s="149"/>
      <c r="F151" s="149"/>
      <c r="G151" s="149"/>
      <c r="H151" s="106"/>
      <c r="I151" s="210"/>
      <c r="J151" s="226"/>
      <c r="K151" s="252">
        <v>100000</v>
      </c>
      <c r="L151" s="30">
        <f>+K151*(1+L152)</f>
        <v>120000</v>
      </c>
      <c r="M151" s="30">
        <f>+L151*(1+M152)</f>
        <v>144000</v>
      </c>
      <c r="N151" s="30">
        <f>+M151*(1+N152)</f>
        <v>172800</v>
      </c>
      <c r="O151" s="30">
        <f>+N151*(1+O152)</f>
        <v>207360</v>
      </c>
      <c r="P151" s="30">
        <f>+O151*(1+P152)</f>
        <v>248832</v>
      </c>
      <c r="Q151" s="30"/>
      <c r="T151" s="243">
        <f t="shared" ref="T151" ca="1" si="53">IFERROR(INDEX(INDIRECT("Financials!$A:$AD"), MATCH(INDIRECT(ADDRESS(ROW(),2)), INDIRECT("Financials!$B:$B"), 0), MATCH(INDIRECT(ADDRESS(1,COLUMN())), INDIRECT("Financials!$1:$1"), 0)),0)</f>
        <v>0</v>
      </c>
      <c r="U151" s="30">
        <f ca="1">INDEX($A:$CN,ROW(),MATCH(INDIRECT(ADDRESS(3,COLUMN(),2)),$2:$2,0))/U$7</f>
        <v>8333.3333333333339</v>
      </c>
      <c r="V151" s="30" cm="1">
        <f t="array" ref="V151">INDEX($K:$P,ROW(),MATCH(V$3,$K$2:$P$2,0))/V$7</f>
        <v>8333.3333333333339</v>
      </c>
      <c r="W151" s="30" cm="1">
        <f t="array" ref="W151">INDEX($K:$P,ROW(),MATCH(W$3,$K$2:$P$2,0))/W$7</f>
        <v>8333.3333333333339</v>
      </c>
      <c r="X151" s="30" cm="1">
        <f t="array" ref="X151">INDEX($K:$P,ROW(),MATCH(X$3,$K$2:$P$2,0))/X$7</f>
        <v>8333.3333333333339</v>
      </c>
      <c r="Y151" s="30" cm="1">
        <f t="array" ref="Y151">INDEX($K:$P,ROW(),MATCH(Y$3,$K$2:$P$2,0))/Y$7</f>
        <v>8333.3333333333339</v>
      </c>
      <c r="Z151" s="30" cm="1">
        <f t="array" ref="Z151">INDEX($K:$P,ROW(),MATCH(Z$3,$K$2:$P$2,0))/Z$7</f>
        <v>8333.3333333333339</v>
      </c>
      <c r="AA151" s="30" cm="1">
        <f t="array" ref="AA151">INDEX($K:$P,ROW(),MATCH(AA$3,$K$2:$P$2,0))/AA$7</f>
        <v>8333.3333333333339</v>
      </c>
      <c r="AB151" s="30" cm="1">
        <f t="array" ref="AB151">INDEX($K:$P,ROW(),MATCH(AB$3,$K$2:$P$2,0))/AB$7</f>
        <v>8333.3333333333339</v>
      </c>
      <c r="AC151" s="30" cm="1">
        <f t="array" ref="AC151">INDEX($K:$P,ROW(),MATCH(AC$3,$K$2:$P$2,0))/AC$7</f>
        <v>8333.3333333333339</v>
      </c>
      <c r="AD151" s="30" cm="1">
        <f t="array" ref="AD151">INDEX($K:$P,ROW(),MATCH(AD$3,$K$2:$P$2,0))/AD$7</f>
        <v>8333.3333333333339</v>
      </c>
      <c r="AE151" s="30" cm="1">
        <f t="array" ref="AE151">INDEX($K:$P,ROW(),MATCH(AE$3,$K$2:$P$2,0))/AE$7</f>
        <v>8333.3333333333339</v>
      </c>
      <c r="AF151" s="30" cm="1">
        <f t="array" ref="AF151">INDEX($K:$P,ROW(),MATCH(AF$3,$K$2:$P$2,0))/AF$7</f>
        <v>8333.3333333333339</v>
      </c>
      <c r="AG151" s="30" cm="1">
        <f t="array" ref="AG151">INDEX($K:$P,ROW(),MATCH(AG$3,$K$2:$P$2,0))/AG$7</f>
        <v>10000</v>
      </c>
      <c r="AH151" s="30" cm="1">
        <f t="array" ref="AH151">INDEX($K:$P,ROW(),MATCH(AH$3,$K$2:$P$2,0))/AH$7</f>
        <v>10000</v>
      </c>
      <c r="AI151" s="30" cm="1">
        <f t="array" ref="AI151">INDEX($K:$P,ROW(),MATCH(AI$3,$K$2:$P$2,0))/AI$7</f>
        <v>10000</v>
      </c>
      <c r="AJ151" s="30" cm="1">
        <f t="array" ref="AJ151">INDEX($K:$P,ROW(),MATCH(AJ$3,$K$2:$P$2,0))/AJ$7</f>
        <v>10000</v>
      </c>
      <c r="AK151" s="30" cm="1">
        <f t="array" ref="AK151">INDEX($K:$P,ROW(),MATCH(AK$3,$K$2:$P$2,0))/AK$7</f>
        <v>10000</v>
      </c>
      <c r="AL151" s="30" cm="1">
        <f t="array" ref="AL151">INDEX($K:$P,ROW(),MATCH(AL$3,$K$2:$P$2,0))/AL$7</f>
        <v>10000</v>
      </c>
      <c r="AM151" s="30" cm="1">
        <f t="array" ref="AM151">INDEX($K:$P,ROW(),MATCH(AM$3,$K$2:$P$2,0))/AM$7</f>
        <v>10000</v>
      </c>
      <c r="AN151" s="30" cm="1">
        <f t="array" ref="AN151">INDEX($K:$P,ROW(),MATCH(AN$3,$K$2:$P$2,0))/AN$7</f>
        <v>10000</v>
      </c>
      <c r="AO151" s="30" cm="1">
        <f t="array" ref="AO151">INDEX($K:$P,ROW(),MATCH(AO$3,$K$2:$P$2,0))/AO$7</f>
        <v>10000</v>
      </c>
      <c r="AP151" s="30" cm="1">
        <f t="array" ref="AP151">INDEX($K:$P,ROW(),MATCH(AP$3,$K$2:$P$2,0))/AP$7</f>
        <v>10000</v>
      </c>
      <c r="AQ151" s="30" cm="1">
        <f t="array" ref="AQ151">INDEX($K:$P,ROW(),MATCH(AQ$3,$K$2:$P$2,0))/AQ$7</f>
        <v>10000</v>
      </c>
      <c r="AR151" s="30" cm="1">
        <f t="array" ref="AR151">INDEX($K:$P,ROW(),MATCH(AR$3,$K$2:$P$2,0))/AR$7</f>
        <v>10000</v>
      </c>
      <c r="AS151" s="30" cm="1">
        <f t="array" ref="AS151">INDEX($K:$P,ROW(),MATCH(AS$3,$K$2:$P$2,0))/AS$7</f>
        <v>12000</v>
      </c>
      <c r="AT151" s="30" cm="1">
        <f t="array" ref="AT151">INDEX($K:$P,ROW(),MATCH(AT$3,$K$2:$P$2,0))/AT$7</f>
        <v>12000</v>
      </c>
      <c r="AU151" s="30" cm="1">
        <f t="array" ref="AU151">INDEX($K:$P,ROW(),MATCH(AU$3,$K$2:$P$2,0))/AU$7</f>
        <v>12000</v>
      </c>
      <c r="AV151" s="30" cm="1">
        <f t="array" ref="AV151">INDEX($K:$P,ROW(),MATCH(AV$3,$K$2:$P$2,0))/AV$7</f>
        <v>12000</v>
      </c>
      <c r="AW151" s="30" cm="1">
        <f t="array" ref="AW151">INDEX($K:$P,ROW(),MATCH(AW$3,$K$2:$P$2,0))/AW$7</f>
        <v>12000</v>
      </c>
      <c r="AX151" s="30" cm="1">
        <f t="array" ref="AX151">INDEX($K:$P,ROW(),MATCH(AX$3,$K$2:$P$2,0))/AX$7</f>
        <v>12000</v>
      </c>
      <c r="AY151" s="30" cm="1">
        <f t="array" ref="AY151">INDEX($K:$P,ROW(),MATCH(AY$3,$K$2:$P$2,0))/AY$7</f>
        <v>12000</v>
      </c>
      <c r="AZ151" s="30" cm="1">
        <f t="array" ref="AZ151">INDEX($K:$P,ROW(),MATCH(AZ$3,$K$2:$P$2,0))/AZ$7</f>
        <v>12000</v>
      </c>
      <c r="BA151" s="30" cm="1">
        <f t="array" ref="BA151">INDEX($K:$P,ROW(),MATCH(BA$3,$K$2:$P$2,0))/BA$7</f>
        <v>12000</v>
      </c>
      <c r="BB151" s="30" cm="1">
        <f t="array" ref="BB151">INDEX($K:$P,ROW(),MATCH(BB$3,$K$2:$P$2,0))/BB$7</f>
        <v>12000</v>
      </c>
      <c r="BC151" s="30" cm="1">
        <f t="array" ref="BC151">INDEX($K:$P,ROW(),MATCH(BC$3,$K$2:$P$2,0))/BC$7</f>
        <v>12000</v>
      </c>
      <c r="BD151" s="30" cm="1">
        <f t="array" ref="BD151">INDEX($K:$P,ROW(),MATCH(BD$3,$K$2:$P$2,0))/BD$7</f>
        <v>12000</v>
      </c>
      <c r="BE151" s="30" cm="1">
        <f t="array" ref="BE151">INDEX($K:$P,ROW(),MATCH(BE$3,$K$2:$P$2,0))/BE$7</f>
        <v>14400</v>
      </c>
      <c r="BF151" s="30" cm="1">
        <f t="array" ref="BF151">INDEX($K:$P,ROW(),MATCH(BF$3,$K$2:$P$2,0))/BF$7</f>
        <v>14400</v>
      </c>
      <c r="BG151" s="30" cm="1">
        <f t="array" ref="BG151">INDEX($K:$P,ROW(),MATCH(BG$3,$K$2:$P$2,0))/BG$7</f>
        <v>14400</v>
      </c>
      <c r="BH151" s="30" cm="1">
        <f t="array" ref="BH151">INDEX($K:$P,ROW(),MATCH(BH$3,$K$2:$P$2,0))/BH$7</f>
        <v>14400</v>
      </c>
      <c r="BI151" s="30" cm="1">
        <f t="array" ref="BI151">INDEX($K:$P,ROW(),MATCH(BI$3,$K$2:$P$2,0))/BI$7</f>
        <v>14400</v>
      </c>
      <c r="BJ151" s="30" cm="1">
        <f t="array" ref="BJ151">INDEX($K:$P,ROW(),MATCH(BJ$3,$K$2:$P$2,0))/BJ$7</f>
        <v>14400</v>
      </c>
      <c r="BK151" s="30" cm="1">
        <f t="array" ref="BK151">INDEX($K:$P,ROW(),MATCH(BK$3,$K$2:$P$2,0))/BK$7</f>
        <v>14400</v>
      </c>
      <c r="BL151" s="30" cm="1">
        <f t="array" ref="BL151">INDEX($K:$P,ROW(),MATCH(BL$3,$K$2:$P$2,0))/BL$7</f>
        <v>14400</v>
      </c>
      <c r="BM151" s="30" cm="1">
        <f t="array" ref="BM151">INDEX($K:$P,ROW(),MATCH(BM$3,$K$2:$P$2,0))/BM$7</f>
        <v>14400</v>
      </c>
      <c r="BN151" s="30" cm="1">
        <f t="array" ref="BN151">INDEX($K:$P,ROW(),MATCH(BN$3,$K$2:$P$2,0))/BN$7</f>
        <v>14400</v>
      </c>
      <c r="BO151" s="30" cm="1">
        <f t="array" ref="BO151">INDEX($K:$P,ROW(),MATCH(BO$3,$K$2:$P$2,0))/BO$7</f>
        <v>14400</v>
      </c>
      <c r="BP151" s="30" cm="1">
        <f t="array" ref="BP151">INDEX($K:$P,ROW(),MATCH(BP$3,$K$2:$P$2,0))/BP$7</f>
        <v>14400</v>
      </c>
      <c r="BQ151" s="30" cm="1">
        <f t="array" ref="BQ151">INDEX($K:$P,ROW(),MATCH(BQ$3,$K$2:$P$2,0))/BQ$7</f>
        <v>17280</v>
      </c>
      <c r="BR151" s="30" cm="1">
        <f t="array" ref="BR151">INDEX($K:$P,ROW(),MATCH(BR$3,$K$2:$P$2,0))/BR$7</f>
        <v>17280</v>
      </c>
      <c r="BS151" s="30" cm="1">
        <f t="array" ref="BS151">INDEX($K:$P,ROW(),MATCH(BS$3,$K$2:$P$2,0))/BS$7</f>
        <v>17280</v>
      </c>
      <c r="BT151" s="30" cm="1">
        <f t="array" ref="BT151">INDEX($K:$P,ROW(),MATCH(BT$3,$K$2:$P$2,0))/BT$7</f>
        <v>17280</v>
      </c>
      <c r="BU151" s="30" cm="1">
        <f t="array" ref="BU151">INDEX($K:$P,ROW(),MATCH(BU$3,$K$2:$P$2,0))/BU$7</f>
        <v>17280</v>
      </c>
      <c r="BV151" s="30" cm="1">
        <f t="array" ref="BV151">INDEX($K:$P,ROW(),MATCH(BV$3,$K$2:$P$2,0))/BV$7</f>
        <v>17280</v>
      </c>
      <c r="BW151" s="30" cm="1">
        <f t="array" ref="BW151">INDEX($K:$P,ROW(),MATCH(BW$3,$K$2:$P$2,0))/BW$7</f>
        <v>17280</v>
      </c>
      <c r="BX151" s="30" cm="1">
        <f t="array" ref="BX151">INDEX($K:$P,ROW(),MATCH(BX$3,$K$2:$P$2,0))/BX$7</f>
        <v>17280</v>
      </c>
      <c r="BY151" s="30" cm="1">
        <f t="array" ref="BY151">INDEX($K:$P,ROW(),MATCH(BY$3,$K$2:$P$2,0))/BY$7</f>
        <v>17280</v>
      </c>
      <c r="BZ151" s="30" cm="1">
        <f t="array" ref="BZ151">INDEX($K:$P,ROW(),MATCH(BZ$3,$K$2:$P$2,0))/BZ$7</f>
        <v>17280</v>
      </c>
      <c r="CA151" s="30" cm="1">
        <f t="array" ref="CA151">INDEX($K:$P,ROW(),MATCH(CA$3,$K$2:$P$2,0))/CA$7</f>
        <v>17280</v>
      </c>
      <c r="CB151" s="30" cm="1">
        <f t="array" ref="CB151">INDEX($K:$P,ROW(),MATCH(CB$3,$K$2:$P$2,0))/CB$7</f>
        <v>17280</v>
      </c>
      <c r="CC151" s="30" cm="1">
        <f t="array" ref="CC151">INDEX($K:$P,ROW(),MATCH(CC$3,$K$2:$P$2,0))/CC$7</f>
        <v>20736</v>
      </c>
      <c r="CD151" s="30" cm="1">
        <f t="array" ref="CD151">INDEX($K:$P,ROW(),MATCH(CD$3,$K$2:$P$2,0))/CD$7</f>
        <v>20736</v>
      </c>
      <c r="CE151" s="30" cm="1">
        <f t="array" ref="CE151">INDEX($K:$P,ROW(),MATCH(CE$3,$K$2:$P$2,0))/CE$7</f>
        <v>20736</v>
      </c>
      <c r="CF151" s="30" cm="1">
        <f t="array" ref="CF151">INDEX($K:$P,ROW(),MATCH(CF$3,$K$2:$P$2,0))/CF$7</f>
        <v>20736</v>
      </c>
      <c r="CG151" s="30" cm="1">
        <f t="array" ref="CG151">INDEX($K:$P,ROW(),MATCH(CG$3,$K$2:$P$2,0))/CG$7</f>
        <v>20736</v>
      </c>
      <c r="CH151" s="30" cm="1">
        <f t="array" ref="CH151">INDEX($K:$P,ROW(),MATCH(CH$3,$K$2:$P$2,0))/CH$7</f>
        <v>20736</v>
      </c>
      <c r="CI151" s="30" cm="1">
        <f t="array" ref="CI151">INDEX($K:$P,ROW(),MATCH(CI$3,$K$2:$P$2,0))/CI$7</f>
        <v>20736</v>
      </c>
      <c r="CJ151" s="30" cm="1">
        <f t="array" ref="CJ151">INDEX($K:$P,ROW(),MATCH(CJ$3,$K$2:$P$2,0))/CJ$7</f>
        <v>20736</v>
      </c>
      <c r="CK151" s="30" cm="1">
        <f t="array" ref="CK151">INDEX($K:$P,ROW(),MATCH(CK$3,$K$2:$P$2,0))/CK$7</f>
        <v>20736</v>
      </c>
      <c r="CL151" s="30" cm="1">
        <f t="array" ref="CL151">INDEX($K:$P,ROW(),MATCH(CL$3,$K$2:$P$2,0))/CL$7</f>
        <v>20736</v>
      </c>
      <c r="CM151" s="30" cm="1">
        <f t="array" ref="CM151">INDEX($K:$P,ROW(),MATCH(CM$3,$K$2:$P$2,0))/CM$7</f>
        <v>20736</v>
      </c>
      <c r="CN151" s="30" cm="1">
        <f t="array" ref="CN151">INDEX($K:$P,ROW(),MATCH(CN$3,$K$2:$P$2,0))/CN$7</f>
        <v>20736</v>
      </c>
    </row>
    <row r="152" spans="1:92" x14ac:dyDescent="0.25">
      <c r="A152" s="10"/>
      <c r="B152" s="214" t="s">
        <v>166</v>
      </c>
      <c r="C152" s="10"/>
      <c r="D152" t="s">
        <v>229</v>
      </c>
      <c r="E152" s="106"/>
      <c r="F152" s="106"/>
      <c r="G152" s="106"/>
      <c r="H152" s="106"/>
      <c r="I152" s="175"/>
      <c r="J152" s="17"/>
      <c r="L152" s="192">
        <v>0.2</v>
      </c>
      <c r="M152" s="192">
        <v>0.2</v>
      </c>
      <c r="N152" s="192">
        <v>0.2</v>
      </c>
      <c r="O152" s="192">
        <v>0.2</v>
      </c>
      <c r="P152" s="192">
        <v>0.2</v>
      </c>
      <c r="Q152" s="192"/>
      <c r="T152" s="247"/>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253"/>
      <c r="AS152" s="253"/>
      <c r="AT152" s="253"/>
      <c r="AU152" s="253"/>
      <c r="AV152" s="253"/>
      <c r="AW152" s="253"/>
      <c r="AX152" s="253"/>
      <c r="AY152" s="253"/>
      <c r="AZ152" s="253"/>
      <c r="BA152" s="253"/>
      <c r="BB152" s="253"/>
      <c r="BC152" s="253"/>
      <c r="BD152" s="253"/>
      <c r="BE152" s="253"/>
      <c r="BF152" s="253"/>
      <c r="BG152" s="253"/>
      <c r="BH152" s="253"/>
      <c r="BI152" s="253"/>
      <c r="BJ152" s="253"/>
      <c r="BK152" s="253"/>
      <c r="BL152" s="253"/>
      <c r="BM152" s="253"/>
      <c r="BN152" s="253"/>
      <c r="BO152" s="253"/>
      <c r="BP152" s="253"/>
      <c r="BQ152" s="253"/>
      <c r="BR152" s="253"/>
      <c r="BS152" s="253"/>
      <c r="BT152" s="253"/>
      <c r="BU152" s="253"/>
      <c r="BV152" s="253"/>
      <c r="BW152" s="253"/>
      <c r="BX152" s="253"/>
      <c r="BY152" s="253"/>
      <c r="BZ152" s="253"/>
      <c r="CA152" s="253"/>
      <c r="CB152" s="253"/>
      <c r="CC152" s="253"/>
      <c r="CD152" s="253"/>
      <c r="CE152" s="253"/>
      <c r="CF152" s="253"/>
      <c r="CG152" s="253"/>
      <c r="CH152" s="253"/>
      <c r="CI152" s="253"/>
      <c r="CJ152" s="253"/>
      <c r="CK152" s="253"/>
      <c r="CL152" s="253"/>
      <c r="CM152" s="253"/>
      <c r="CN152" s="253"/>
    </row>
    <row r="153" spans="1:92" x14ac:dyDescent="0.25">
      <c r="B153"/>
      <c r="I153" s="102"/>
      <c r="J153"/>
      <c r="T153" s="20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137"/>
      <c r="B154" s="140"/>
      <c r="C154" s="139"/>
      <c r="D154" s="137" t="s">
        <v>232</v>
      </c>
      <c r="E154" s="140" t="s">
        <v>232</v>
      </c>
      <c r="F154" s="140"/>
      <c r="G154" s="141" t="s">
        <v>233</v>
      </c>
      <c r="H154" s="184" t="s">
        <v>234</v>
      </c>
      <c r="I154" s="185"/>
      <c r="J154" s="185"/>
      <c r="K154" s="139"/>
      <c r="L154" s="139"/>
      <c r="M154" s="139"/>
      <c r="N154" s="139"/>
      <c r="O154" s="139"/>
      <c r="P154" s="139"/>
      <c r="Q154" s="139"/>
      <c r="T154" s="207"/>
      <c r="U154" s="208"/>
      <c r="V154" s="208"/>
      <c r="W154" s="208"/>
      <c r="X154" s="208"/>
      <c r="Y154" s="208"/>
      <c r="Z154" s="208"/>
      <c r="AA154" s="208"/>
      <c r="AB154" s="208"/>
      <c r="AC154" s="208"/>
      <c r="AD154" s="208"/>
      <c r="AE154" s="208"/>
      <c r="AF154" s="208"/>
      <c r="AG154" s="208"/>
      <c r="AH154" s="208"/>
      <c r="AI154" s="208"/>
      <c r="AJ154" s="208"/>
      <c r="AK154" s="208"/>
      <c r="AL154" s="208"/>
      <c r="AM154" s="208"/>
      <c r="AN154" s="208"/>
      <c r="AO154" s="208"/>
      <c r="AP154" s="208"/>
      <c r="AQ154" s="208"/>
      <c r="AR154" s="208"/>
      <c r="AS154" s="208"/>
      <c r="AT154" s="208"/>
      <c r="AU154" s="208"/>
      <c r="AV154" s="208"/>
      <c r="AW154" s="208"/>
      <c r="AX154" s="208"/>
      <c r="AY154" s="208"/>
      <c r="AZ154" s="208"/>
      <c r="BA154" s="208"/>
      <c r="BB154" s="208"/>
      <c r="BC154" s="208"/>
      <c r="BD154" s="208"/>
      <c r="BE154" s="208"/>
      <c r="BF154" s="208"/>
      <c r="BG154" s="208"/>
      <c r="BH154" s="208"/>
      <c r="BI154" s="208"/>
      <c r="BJ154" s="208"/>
      <c r="BK154" s="208"/>
      <c r="BL154" s="208"/>
      <c r="BM154" s="208"/>
      <c r="BN154" s="208"/>
      <c r="BO154" s="208"/>
      <c r="BP154" s="208"/>
      <c r="BQ154" s="208"/>
      <c r="BR154" s="208"/>
      <c r="BS154" s="208"/>
      <c r="BT154" s="208"/>
      <c r="BU154" s="208"/>
      <c r="BV154" s="208"/>
      <c r="BW154" s="208"/>
      <c r="BX154" s="208"/>
      <c r="BY154" s="208"/>
      <c r="BZ154" s="208"/>
      <c r="CA154" s="208"/>
      <c r="CB154" s="208"/>
      <c r="CC154" s="208"/>
      <c r="CD154" s="208"/>
      <c r="CE154" s="208"/>
      <c r="CF154" s="208"/>
      <c r="CG154" s="208"/>
      <c r="CH154" s="208"/>
      <c r="CI154" s="208"/>
      <c r="CJ154" s="208"/>
      <c r="CK154" s="208"/>
      <c r="CL154" s="208"/>
      <c r="CM154" s="208"/>
      <c r="CN154" s="208"/>
    </row>
    <row r="155" spans="1:92" x14ac:dyDescent="0.25">
      <c r="A155" s="148" t="s">
        <v>143</v>
      </c>
      <c r="B155" s="216" t="s">
        <v>169</v>
      </c>
      <c r="C155" s="148" t="s">
        <v>16</v>
      </c>
      <c r="D155" s="53" t="s">
        <v>232</v>
      </c>
      <c r="E155" s="149"/>
      <c r="F155" s="149"/>
      <c r="G155" s="149"/>
      <c r="H155" s="106"/>
      <c r="I155" s="210"/>
      <c r="J155" s="226"/>
      <c r="K155" s="252">
        <v>100000</v>
      </c>
      <c r="L155" s="252">
        <v>100000</v>
      </c>
      <c r="M155" s="252">
        <v>100000</v>
      </c>
      <c r="N155" s="252">
        <v>100000</v>
      </c>
      <c r="O155" s="252">
        <v>100000</v>
      </c>
      <c r="P155" s="252">
        <v>100000</v>
      </c>
      <c r="Q155" s="252"/>
      <c r="T155" s="243">
        <f t="shared" ref="T155" ca="1" si="54">IFERROR(INDEX(INDIRECT("Financials!$A:$AD"), MATCH(INDIRECT(ADDRESS(ROW(),2)), INDIRECT("Financials!$B:$B"), 0), MATCH(INDIRECT(ADDRESS(1,COLUMN())), INDIRECT("Financials!$1:$1"), 0)),0)</f>
        <v>0</v>
      </c>
      <c r="U155" s="30">
        <f ca="1">INDEX($A:$CN,ROW(),MATCH(INDIRECT(ADDRESS(3,COLUMN(),2)),$2:$2,0))/U$7</f>
        <v>8333.3333333333339</v>
      </c>
      <c r="V155" s="30" cm="1">
        <f t="array" ref="V155">INDEX($K:$P,ROW(),MATCH(V$3,$K$2:$P$2,0))/V$7</f>
        <v>8333.3333333333339</v>
      </c>
      <c r="W155" s="30" cm="1">
        <f t="array" ref="W155">INDEX($K:$P,ROW(),MATCH(W$3,$K$2:$P$2,0))/W$7</f>
        <v>8333.3333333333339</v>
      </c>
      <c r="X155" s="30" cm="1">
        <f t="array" ref="X155">INDEX($K:$P,ROW(),MATCH(X$3,$K$2:$P$2,0))/X$7</f>
        <v>8333.3333333333339</v>
      </c>
      <c r="Y155" s="30" cm="1">
        <f t="array" ref="Y155">INDEX($K:$P,ROW(),MATCH(Y$3,$K$2:$P$2,0))/Y$7</f>
        <v>8333.3333333333339</v>
      </c>
      <c r="Z155" s="30" cm="1">
        <f t="array" ref="Z155">INDEX($K:$P,ROW(),MATCH(Z$3,$K$2:$P$2,0))/Z$7</f>
        <v>8333.3333333333339</v>
      </c>
      <c r="AA155" s="30" cm="1">
        <f t="array" ref="AA155">INDEX($K:$P,ROW(),MATCH(AA$3,$K$2:$P$2,0))/AA$7</f>
        <v>8333.3333333333339</v>
      </c>
      <c r="AB155" s="30" cm="1">
        <f t="array" ref="AB155">INDEX($K:$P,ROW(),MATCH(AB$3,$K$2:$P$2,0))/AB$7</f>
        <v>8333.3333333333339</v>
      </c>
      <c r="AC155" s="30" cm="1">
        <f t="array" ref="AC155">INDEX($K:$P,ROW(),MATCH(AC$3,$K$2:$P$2,0))/AC$7</f>
        <v>8333.3333333333339</v>
      </c>
      <c r="AD155" s="30" cm="1">
        <f t="array" ref="AD155">INDEX($K:$P,ROW(),MATCH(AD$3,$K$2:$P$2,0))/AD$7</f>
        <v>8333.3333333333339</v>
      </c>
      <c r="AE155" s="30" cm="1">
        <f t="array" ref="AE155">INDEX($K:$P,ROW(),MATCH(AE$3,$K$2:$P$2,0))/AE$7</f>
        <v>8333.3333333333339</v>
      </c>
      <c r="AF155" s="30" cm="1">
        <f t="array" ref="AF155">INDEX($K:$P,ROW(),MATCH(AF$3,$K$2:$P$2,0))/AF$7</f>
        <v>8333.3333333333339</v>
      </c>
      <c r="AG155" s="30" cm="1">
        <f t="array" ref="AG155">INDEX($K:$P,ROW(),MATCH(AG$3,$K$2:$P$2,0))/AG$7</f>
        <v>8333.3333333333339</v>
      </c>
      <c r="AH155" s="30" cm="1">
        <f t="array" ref="AH155">INDEX($K:$P,ROW(),MATCH(AH$3,$K$2:$P$2,0))/AH$7</f>
        <v>8333.3333333333339</v>
      </c>
      <c r="AI155" s="30" cm="1">
        <f t="array" ref="AI155">INDEX($K:$P,ROW(),MATCH(AI$3,$K$2:$P$2,0))/AI$7</f>
        <v>8333.3333333333339</v>
      </c>
      <c r="AJ155" s="30" cm="1">
        <f t="array" ref="AJ155">INDEX($K:$P,ROW(),MATCH(AJ$3,$K$2:$P$2,0))/AJ$7</f>
        <v>8333.3333333333339</v>
      </c>
      <c r="AK155" s="30" cm="1">
        <f t="array" ref="AK155">INDEX($K:$P,ROW(),MATCH(AK$3,$K$2:$P$2,0))/AK$7</f>
        <v>8333.3333333333339</v>
      </c>
      <c r="AL155" s="30" cm="1">
        <f t="array" ref="AL155">INDEX($K:$P,ROW(),MATCH(AL$3,$K$2:$P$2,0))/AL$7</f>
        <v>8333.3333333333339</v>
      </c>
      <c r="AM155" s="30" cm="1">
        <f t="array" ref="AM155">INDEX($K:$P,ROW(),MATCH(AM$3,$K$2:$P$2,0))/AM$7</f>
        <v>8333.3333333333339</v>
      </c>
      <c r="AN155" s="30" cm="1">
        <f t="array" ref="AN155">INDEX($K:$P,ROW(),MATCH(AN$3,$K$2:$P$2,0))/AN$7</f>
        <v>8333.3333333333339</v>
      </c>
      <c r="AO155" s="30" cm="1">
        <f t="array" ref="AO155">INDEX($K:$P,ROW(),MATCH(AO$3,$K$2:$P$2,0))/AO$7</f>
        <v>8333.3333333333339</v>
      </c>
      <c r="AP155" s="30" cm="1">
        <f t="array" ref="AP155">INDEX($K:$P,ROW(),MATCH(AP$3,$K$2:$P$2,0))/AP$7</f>
        <v>8333.3333333333339</v>
      </c>
      <c r="AQ155" s="30" cm="1">
        <f t="array" ref="AQ155">INDEX($K:$P,ROW(),MATCH(AQ$3,$K$2:$P$2,0))/AQ$7</f>
        <v>8333.3333333333339</v>
      </c>
      <c r="AR155" s="30" cm="1">
        <f t="array" ref="AR155">INDEX($K:$P,ROW(),MATCH(AR$3,$K$2:$P$2,0))/AR$7</f>
        <v>8333.3333333333339</v>
      </c>
      <c r="AS155" s="30" cm="1">
        <f t="array" ref="AS155">INDEX($K:$P,ROW(),MATCH(AS$3,$K$2:$P$2,0))/AS$7</f>
        <v>8333.3333333333339</v>
      </c>
      <c r="AT155" s="30" cm="1">
        <f t="array" ref="AT155">INDEX($K:$P,ROW(),MATCH(AT$3,$K$2:$P$2,0))/AT$7</f>
        <v>8333.3333333333339</v>
      </c>
      <c r="AU155" s="30" cm="1">
        <f t="array" ref="AU155">INDEX($K:$P,ROW(),MATCH(AU$3,$K$2:$P$2,0))/AU$7</f>
        <v>8333.3333333333339</v>
      </c>
      <c r="AV155" s="30" cm="1">
        <f t="array" ref="AV155">INDEX($K:$P,ROW(),MATCH(AV$3,$K$2:$P$2,0))/AV$7</f>
        <v>8333.3333333333339</v>
      </c>
      <c r="AW155" s="30" cm="1">
        <f t="array" ref="AW155">INDEX($K:$P,ROW(),MATCH(AW$3,$K$2:$P$2,0))/AW$7</f>
        <v>8333.3333333333339</v>
      </c>
      <c r="AX155" s="30" cm="1">
        <f t="array" ref="AX155">INDEX($K:$P,ROW(),MATCH(AX$3,$K$2:$P$2,0))/AX$7</f>
        <v>8333.3333333333339</v>
      </c>
      <c r="AY155" s="30" cm="1">
        <f t="array" ref="AY155">INDEX($K:$P,ROW(),MATCH(AY$3,$K$2:$P$2,0))/AY$7</f>
        <v>8333.3333333333339</v>
      </c>
      <c r="AZ155" s="30" cm="1">
        <f t="array" ref="AZ155">INDEX($K:$P,ROW(),MATCH(AZ$3,$K$2:$P$2,0))/AZ$7</f>
        <v>8333.3333333333339</v>
      </c>
      <c r="BA155" s="30" cm="1">
        <f t="array" ref="BA155">INDEX($K:$P,ROW(),MATCH(BA$3,$K$2:$P$2,0))/BA$7</f>
        <v>8333.3333333333339</v>
      </c>
      <c r="BB155" s="30" cm="1">
        <f t="array" ref="BB155">INDEX($K:$P,ROW(),MATCH(BB$3,$K$2:$P$2,0))/BB$7</f>
        <v>8333.3333333333339</v>
      </c>
      <c r="BC155" s="30" cm="1">
        <f t="array" ref="BC155">INDEX($K:$P,ROW(),MATCH(BC$3,$K$2:$P$2,0))/BC$7</f>
        <v>8333.3333333333339</v>
      </c>
      <c r="BD155" s="30" cm="1">
        <f t="array" ref="BD155">INDEX($K:$P,ROW(),MATCH(BD$3,$K$2:$P$2,0))/BD$7</f>
        <v>8333.3333333333339</v>
      </c>
      <c r="BE155" s="30" cm="1">
        <f t="array" ref="BE155">INDEX($K:$P,ROW(),MATCH(BE$3,$K$2:$P$2,0))/BE$7</f>
        <v>8333.3333333333339</v>
      </c>
      <c r="BF155" s="30" cm="1">
        <f t="array" ref="BF155">INDEX($K:$P,ROW(),MATCH(BF$3,$K$2:$P$2,0))/BF$7</f>
        <v>8333.3333333333339</v>
      </c>
      <c r="BG155" s="30" cm="1">
        <f t="array" ref="BG155">INDEX($K:$P,ROW(),MATCH(BG$3,$K$2:$P$2,0))/BG$7</f>
        <v>8333.3333333333339</v>
      </c>
      <c r="BH155" s="30" cm="1">
        <f t="array" ref="BH155">INDEX($K:$P,ROW(),MATCH(BH$3,$K$2:$P$2,0))/BH$7</f>
        <v>8333.3333333333339</v>
      </c>
      <c r="BI155" s="30" cm="1">
        <f t="array" ref="BI155">INDEX($K:$P,ROW(),MATCH(BI$3,$K$2:$P$2,0))/BI$7</f>
        <v>8333.3333333333339</v>
      </c>
      <c r="BJ155" s="30" cm="1">
        <f t="array" ref="BJ155">INDEX($K:$P,ROW(),MATCH(BJ$3,$K$2:$P$2,0))/BJ$7</f>
        <v>8333.3333333333339</v>
      </c>
      <c r="BK155" s="30" cm="1">
        <f t="array" ref="BK155">INDEX($K:$P,ROW(),MATCH(BK$3,$K$2:$P$2,0))/BK$7</f>
        <v>8333.3333333333339</v>
      </c>
      <c r="BL155" s="30" cm="1">
        <f t="array" ref="BL155">INDEX($K:$P,ROW(),MATCH(BL$3,$K$2:$P$2,0))/BL$7</f>
        <v>8333.3333333333339</v>
      </c>
      <c r="BM155" s="30" cm="1">
        <f t="array" ref="BM155">INDEX($K:$P,ROW(),MATCH(BM$3,$K$2:$P$2,0))/BM$7</f>
        <v>8333.3333333333339</v>
      </c>
      <c r="BN155" s="30" cm="1">
        <f t="array" ref="BN155">INDEX($K:$P,ROW(),MATCH(BN$3,$K$2:$P$2,0))/BN$7</f>
        <v>8333.3333333333339</v>
      </c>
      <c r="BO155" s="30" cm="1">
        <f t="array" ref="BO155">INDEX($K:$P,ROW(),MATCH(BO$3,$K$2:$P$2,0))/BO$7</f>
        <v>8333.3333333333339</v>
      </c>
      <c r="BP155" s="30" cm="1">
        <f t="array" ref="BP155">INDEX($K:$P,ROW(),MATCH(BP$3,$K$2:$P$2,0))/BP$7</f>
        <v>8333.3333333333339</v>
      </c>
      <c r="BQ155" s="30" cm="1">
        <f t="array" ref="BQ155">INDEX($K:$P,ROW(),MATCH(BQ$3,$K$2:$P$2,0))/BQ$7</f>
        <v>8333.3333333333339</v>
      </c>
      <c r="BR155" s="30" cm="1">
        <f t="array" ref="BR155">INDEX($K:$P,ROW(),MATCH(BR$3,$K$2:$P$2,0))/BR$7</f>
        <v>8333.3333333333339</v>
      </c>
      <c r="BS155" s="30" cm="1">
        <f t="array" ref="BS155">INDEX($K:$P,ROW(),MATCH(BS$3,$K$2:$P$2,0))/BS$7</f>
        <v>8333.3333333333339</v>
      </c>
      <c r="BT155" s="30" cm="1">
        <f t="array" ref="BT155">INDEX($K:$P,ROW(),MATCH(BT$3,$K$2:$P$2,0))/BT$7</f>
        <v>8333.3333333333339</v>
      </c>
      <c r="BU155" s="30" cm="1">
        <f t="array" ref="BU155">INDEX($K:$P,ROW(),MATCH(BU$3,$K$2:$P$2,0))/BU$7</f>
        <v>8333.3333333333339</v>
      </c>
      <c r="BV155" s="30" cm="1">
        <f t="array" ref="BV155">INDEX($K:$P,ROW(),MATCH(BV$3,$K$2:$P$2,0))/BV$7</f>
        <v>8333.3333333333339</v>
      </c>
      <c r="BW155" s="30" cm="1">
        <f t="array" ref="BW155">INDEX($K:$P,ROW(),MATCH(BW$3,$K$2:$P$2,0))/BW$7</f>
        <v>8333.3333333333339</v>
      </c>
      <c r="BX155" s="30" cm="1">
        <f t="array" ref="BX155">INDEX($K:$P,ROW(),MATCH(BX$3,$K$2:$P$2,0))/BX$7</f>
        <v>8333.3333333333339</v>
      </c>
      <c r="BY155" s="30" cm="1">
        <f t="array" ref="BY155">INDEX($K:$P,ROW(),MATCH(BY$3,$K$2:$P$2,0))/BY$7</f>
        <v>8333.3333333333339</v>
      </c>
      <c r="BZ155" s="30" cm="1">
        <f t="array" ref="BZ155">INDEX($K:$P,ROW(),MATCH(BZ$3,$K$2:$P$2,0))/BZ$7</f>
        <v>8333.3333333333339</v>
      </c>
      <c r="CA155" s="30" cm="1">
        <f t="array" ref="CA155">INDEX($K:$P,ROW(),MATCH(CA$3,$K$2:$P$2,0))/CA$7</f>
        <v>8333.3333333333339</v>
      </c>
      <c r="CB155" s="30" cm="1">
        <f t="array" ref="CB155">INDEX($K:$P,ROW(),MATCH(CB$3,$K$2:$P$2,0))/CB$7</f>
        <v>8333.3333333333339</v>
      </c>
      <c r="CC155" s="30" cm="1">
        <f t="array" ref="CC155">INDEX($K:$P,ROW(),MATCH(CC$3,$K$2:$P$2,0))/CC$7</f>
        <v>8333.3333333333339</v>
      </c>
      <c r="CD155" s="30" cm="1">
        <f t="array" ref="CD155">INDEX($K:$P,ROW(),MATCH(CD$3,$K$2:$P$2,0))/CD$7</f>
        <v>8333.3333333333339</v>
      </c>
      <c r="CE155" s="30" cm="1">
        <f t="array" ref="CE155">INDEX($K:$P,ROW(),MATCH(CE$3,$K$2:$P$2,0))/CE$7</f>
        <v>8333.3333333333339</v>
      </c>
      <c r="CF155" s="30" cm="1">
        <f t="array" ref="CF155">INDEX($K:$P,ROW(),MATCH(CF$3,$K$2:$P$2,0))/CF$7</f>
        <v>8333.3333333333339</v>
      </c>
      <c r="CG155" s="30" cm="1">
        <f t="array" ref="CG155">INDEX($K:$P,ROW(),MATCH(CG$3,$K$2:$P$2,0))/CG$7</f>
        <v>8333.3333333333339</v>
      </c>
      <c r="CH155" s="30" cm="1">
        <f t="array" ref="CH155">INDEX($K:$P,ROW(),MATCH(CH$3,$K$2:$P$2,0))/CH$7</f>
        <v>8333.3333333333339</v>
      </c>
      <c r="CI155" s="30" cm="1">
        <f t="array" ref="CI155">INDEX($K:$P,ROW(),MATCH(CI$3,$K$2:$P$2,0))/CI$7</f>
        <v>8333.3333333333339</v>
      </c>
      <c r="CJ155" s="30" cm="1">
        <f t="array" ref="CJ155">INDEX($K:$P,ROW(),MATCH(CJ$3,$K$2:$P$2,0))/CJ$7</f>
        <v>8333.3333333333339</v>
      </c>
      <c r="CK155" s="30" cm="1">
        <f t="array" ref="CK155">INDEX($K:$P,ROW(),MATCH(CK$3,$K$2:$P$2,0))/CK$7</f>
        <v>8333.3333333333339</v>
      </c>
      <c r="CL155" s="30" cm="1">
        <f t="array" ref="CL155">INDEX($K:$P,ROW(),MATCH(CL$3,$K$2:$P$2,0))/CL$7</f>
        <v>8333.3333333333339</v>
      </c>
      <c r="CM155" s="30" cm="1">
        <f t="array" ref="CM155">INDEX($K:$P,ROW(),MATCH(CM$3,$K$2:$P$2,0))/CM$7</f>
        <v>8333.3333333333339</v>
      </c>
      <c r="CN155" s="30" cm="1">
        <f t="array" ref="CN155">INDEX($K:$P,ROW(),MATCH(CN$3,$K$2:$P$2,0))/CN$7</f>
        <v>8333.3333333333339</v>
      </c>
    </row>
    <row r="156" spans="1:92" x14ac:dyDescent="0.25">
      <c r="B156"/>
      <c r="I156" s="102"/>
      <c r="J156"/>
      <c r="T156" s="20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137"/>
      <c r="B157" s="140"/>
      <c r="C157" s="139"/>
      <c r="D157" s="137" t="s">
        <v>235</v>
      </c>
      <c r="E157" s="140" t="s">
        <v>235</v>
      </c>
      <c r="F157" s="140"/>
      <c r="G157" s="141" t="s">
        <v>236</v>
      </c>
      <c r="H157" s="184"/>
      <c r="I157" s="185"/>
      <c r="J157" s="185"/>
      <c r="K157" s="139"/>
      <c r="L157" s="139"/>
      <c r="M157" s="139"/>
      <c r="N157" s="139"/>
      <c r="O157" s="139"/>
      <c r="P157" s="139"/>
      <c r="Q157" s="139"/>
      <c r="T157" s="207"/>
      <c r="U157" s="208"/>
      <c r="V157" s="208"/>
      <c r="W157" s="208"/>
      <c r="X157" s="208"/>
      <c r="Y157" s="208"/>
      <c r="Z157" s="208"/>
      <c r="AA157" s="208"/>
      <c r="AB157" s="208"/>
      <c r="AC157" s="208"/>
      <c r="AD157" s="208"/>
      <c r="AE157" s="208"/>
      <c r="AF157" s="208"/>
      <c r="AG157" s="208"/>
      <c r="AH157" s="208"/>
      <c r="AI157" s="208"/>
      <c r="AJ157" s="208"/>
      <c r="AK157" s="208"/>
      <c r="AL157" s="208"/>
      <c r="AM157" s="208"/>
      <c r="AN157" s="208"/>
      <c r="AO157" s="208"/>
      <c r="AP157" s="208"/>
      <c r="AQ157" s="208"/>
      <c r="AR157" s="208"/>
      <c r="AS157" s="208"/>
      <c r="AT157" s="208"/>
      <c r="AU157" s="208"/>
      <c r="AV157" s="208"/>
      <c r="AW157" s="208"/>
      <c r="AX157" s="208"/>
      <c r="AY157" s="208"/>
      <c r="AZ157" s="208"/>
      <c r="BA157" s="208"/>
      <c r="BB157" s="208"/>
      <c r="BC157" s="208"/>
      <c r="BD157" s="208"/>
      <c r="BE157" s="208"/>
      <c r="BF157" s="208"/>
      <c r="BG157" s="208"/>
      <c r="BH157" s="208"/>
      <c r="BI157" s="208"/>
      <c r="BJ157" s="208"/>
      <c r="BK157" s="208"/>
      <c r="BL157" s="208"/>
      <c r="BM157" s="208"/>
      <c r="BN157" s="208"/>
      <c r="BO157" s="208"/>
      <c r="BP157" s="208"/>
      <c r="BQ157" s="208"/>
      <c r="BR157" s="208"/>
      <c r="BS157" s="208"/>
      <c r="BT157" s="208"/>
      <c r="BU157" s="208"/>
      <c r="BV157" s="208"/>
      <c r="BW157" s="208"/>
      <c r="BX157" s="208"/>
      <c r="BY157" s="208"/>
      <c r="BZ157" s="208"/>
      <c r="CA157" s="208"/>
      <c r="CB157" s="208"/>
      <c r="CC157" s="208"/>
      <c r="CD157" s="208"/>
      <c r="CE157" s="208"/>
      <c r="CF157" s="208"/>
      <c r="CG157" s="208"/>
      <c r="CH157" s="208"/>
      <c r="CI157" s="208"/>
      <c r="CJ157" s="208"/>
      <c r="CK157" s="208"/>
      <c r="CL157" s="208"/>
      <c r="CM157" s="208"/>
      <c r="CN157" s="208"/>
    </row>
    <row r="158" spans="1:92" x14ac:dyDescent="0.25">
      <c r="B158" s="7" t="s">
        <v>14</v>
      </c>
      <c r="D158" s="10" t="s">
        <v>235</v>
      </c>
      <c r="I158" s="102"/>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206</v>
      </c>
      <c r="B159" s="49" t="s">
        <v>237</v>
      </c>
      <c r="D159" t="s">
        <v>235</v>
      </c>
      <c r="I159" s="102"/>
      <c r="J159" s="50">
        <f ca="1">SUMIF($3:$3, INDIRECT(ADDRESS(2,COLUMN(),2)), INDIRECT(ROW() &amp; ":" &amp; ROW()))</f>
        <v>0</v>
      </c>
      <c r="K159" s="56">
        <v>100000</v>
      </c>
      <c r="L159" s="56">
        <v>100000</v>
      </c>
      <c r="M159" s="56">
        <v>100000</v>
      </c>
      <c r="N159" s="56">
        <v>100000</v>
      </c>
      <c r="O159" s="56">
        <v>100000</v>
      </c>
      <c r="P159" s="56">
        <v>100000</v>
      </c>
      <c r="Q159" s="56"/>
      <c r="T159" s="50"/>
      <c r="U159" s="50">
        <f ca="1">INDEX($A:$CN,ROW(),MATCH(INDIRECT(ADDRESS(3,COLUMN(),2)),$2:$2,0))/T$7</f>
        <v>8333.3333333333339</v>
      </c>
      <c r="V159" s="50">
        <f ca="1">INDEX($A:$CN,ROW(),MATCH(INDIRECT(ADDRESS(3,COLUMN(),2)),$2:$2,0))/U$7</f>
        <v>8333.3333333333339</v>
      </c>
      <c r="W159" s="50">
        <f ca="1">INDEX($A:$CN,ROW(),MATCH(INDIRECT(ADDRESS(3,COLUMN(),2)),$2:$2,0))/V$7</f>
        <v>8333.3333333333339</v>
      </c>
      <c r="X159" s="50">
        <f ca="1">INDEX($A:$CN,ROW(),MATCH(INDIRECT(ADDRESS(3,COLUMN(),2)),$2:$2,0))/W$7</f>
        <v>8333.3333333333339</v>
      </c>
      <c r="Y159" s="50">
        <f ca="1">INDEX($A:$CN,ROW(),MATCH(INDIRECT(ADDRESS(3,COLUMN(),2)),$2:$2,0))/X$7</f>
        <v>8333.3333333333339</v>
      </c>
      <c r="Z159" s="50">
        <f ca="1">INDEX($A:$CN,ROW(),MATCH(INDIRECT(ADDRESS(3,COLUMN(),2)),$2:$2,0))/Y$7</f>
        <v>8333.3333333333339</v>
      </c>
      <c r="AA159" s="50">
        <f ca="1">INDEX($A:$CN,ROW(),MATCH(INDIRECT(ADDRESS(3,COLUMN(),2)),$2:$2,0))/Z$7</f>
        <v>8333.3333333333339</v>
      </c>
      <c r="AB159" s="50">
        <f ca="1">INDEX($A:$CN,ROW(),MATCH(INDIRECT(ADDRESS(3,COLUMN(),2)),$2:$2,0))/AA$7</f>
        <v>8333.3333333333339</v>
      </c>
      <c r="AC159" s="50">
        <f ca="1">INDEX($A:$CN,ROW(),MATCH(INDIRECT(ADDRESS(3,COLUMN(),2)),$2:$2,0))/AB$7</f>
        <v>8333.3333333333339</v>
      </c>
      <c r="AD159" s="50">
        <f ca="1">INDEX($A:$CN,ROW(),MATCH(INDIRECT(ADDRESS(3,COLUMN(),2)),$2:$2,0))/AC$7</f>
        <v>8333.3333333333339</v>
      </c>
      <c r="AE159" s="50">
        <f ca="1">INDEX($A:$CN,ROW(),MATCH(INDIRECT(ADDRESS(3,COLUMN(),2)),$2:$2,0))/AD$7</f>
        <v>8333.3333333333339</v>
      </c>
      <c r="AF159" s="50">
        <f ca="1">INDEX($A:$CN,ROW(),MATCH(INDIRECT(ADDRESS(3,COLUMN(),2)),$2:$2,0))/AE$7</f>
        <v>8333.3333333333339</v>
      </c>
      <c r="AG159" s="50">
        <f ca="1">INDEX($A:$CN,ROW(),MATCH(INDIRECT(ADDRESS(3,COLUMN(),2)),$2:$2,0))/AF$7</f>
        <v>8333.3333333333339</v>
      </c>
      <c r="AH159" s="50">
        <f ca="1">INDEX($A:$CN,ROW(),MATCH(INDIRECT(ADDRESS(3,COLUMN(),2)),$2:$2,0))/AG$7</f>
        <v>8333.3333333333339</v>
      </c>
      <c r="AI159" s="50">
        <f ca="1">INDEX($A:$CN,ROW(),MATCH(INDIRECT(ADDRESS(3,COLUMN(),2)),$2:$2,0))/AH$7</f>
        <v>8333.3333333333339</v>
      </c>
      <c r="AJ159" s="50">
        <f ca="1">INDEX($A:$CN,ROW(),MATCH(INDIRECT(ADDRESS(3,COLUMN(),2)),$2:$2,0))/AI$7</f>
        <v>8333.3333333333339</v>
      </c>
      <c r="AK159" s="50">
        <f ca="1">INDEX($A:$CN,ROW(),MATCH(INDIRECT(ADDRESS(3,COLUMN(),2)),$2:$2,0))/AJ$7</f>
        <v>8333.3333333333339</v>
      </c>
      <c r="AL159" s="50">
        <f ca="1">INDEX($A:$CN,ROW(),MATCH(INDIRECT(ADDRESS(3,COLUMN(),2)),$2:$2,0))/AK$7</f>
        <v>8333.3333333333339</v>
      </c>
      <c r="AM159" s="50">
        <f ca="1">INDEX($A:$CN,ROW(),MATCH(INDIRECT(ADDRESS(3,COLUMN(),2)),$2:$2,0))/AL$7</f>
        <v>8333.3333333333339</v>
      </c>
      <c r="AN159" s="50">
        <f ca="1">INDEX($A:$CN,ROW(),MATCH(INDIRECT(ADDRESS(3,COLUMN(),2)),$2:$2,0))/AM$7</f>
        <v>8333.3333333333339</v>
      </c>
      <c r="AO159" s="50">
        <f ca="1">INDEX($A:$CN,ROW(),MATCH(INDIRECT(ADDRESS(3,COLUMN(),2)),$2:$2,0))/AN$7</f>
        <v>8333.3333333333339</v>
      </c>
      <c r="AP159" s="50">
        <f ca="1">INDEX($A:$CN,ROW(),MATCH(INDIRECT(ADDRESS(3,COLUMN(),2)),$2:$2,0))/AO$7</f>
        <v>8333.3333333333339</v>
      </c>
      <c r="AQ159" s="50">
        <f ca="1">INDEX($A:$CN,ROW(),MATCH(INDIRECT(ADDRESS(3,COLUMN(),2)),$2:$2,0))/AP$7</f>
        <v>8333.3333333333339</v>
      </c>
      <c r="AR159" s="50">
        <f ca="1">INDEX($A:$CN,ROW(),MATCH(INDIRECT(ADDRESS(3,COLUMN(),2)),$2:$2,0))/AQ$7</f>
        <v>8333.3333333333339</v>
      </c>
      <c r="AS159" s="50">
        <f ca="1">INDEX($A:$CN,ROW(),MATCH(INDIRECT(ADDRESS(3,COLUMN(),2)),$2:$2,0))/AR$7</f>
        <v>8333.3333333333339</v>
      </c>
      <c r="AT159" s="50">
        <f ca="1">INDEX($A:$CN,ROW(),MATCH(INDIRECT(ADDRESS(3,COLUMN(),2)),$2:$2,0))/AS$7</f>
        <v>8333.3333333333339</v>
      </c>
      <c r="AU159" s="50">
        <f ca="1">INDEX($A:$CN,ROW(),MATCH(INDIRECT(ADDRESS(3,COLUMN(),2)),$2:$2,0))/AT$7</f>
        <v>8333.3333333333339</v>
      </c>
      <c r="AV159" s="50">
        <f ca="1">INDEX($A:$CN,ROW(),MATCH(INDIRECT(ADDRESS(3,COLUMN(),2)),$2:$2,0))/AU$7</f>
        <v>8333.3333333333339</v>
      </c>
      <c r="AW159" s="50">
        <f ca="1">INDEX($A:$CN,ROW(),MATCH(INDIRECT(ADDRESS(3,COLUMN(),2)),$2:$2,0))/AV$7</f>
        <v>8333.3333333333339</v>
      </c>
      <c r="AX159" s="50">
        <f ca="1">INDEX($A:$CN,ROW(),MATCH(INDIRECT(ADDRESS(3,COLUMN(),2)),$2:$2,0))/AW$7</f>
        <v>8333.3333333333339</v>
      </c>
      <c r="AY159" s="50">
        <f ca="1">INDEX($A:$CN,ROW(),MATCH(INDIRECT(ADDRESS(3,COLUMN(),2)),$2:$2,0))/AX$7</f>
        <v>8333.3333333333339</v>
      </c>
      <c r="AZ159" s="50">
        <f ca="1">INDEX($A:$CN,ROW(),MATCH(INDIRECT(ADDRESS(3,COLUMN(),2)),$2:$2,0))/AY$7</f>
        <v>8333.3333333333339</v>
      </c>
      <c r="BA159" s="50">
        <f ca="1">INDEX($A:$CN,ROW(),MATCH(INDIRECT(ADDRESS(3,COLUMN(),2)),$2:$2,0))/AZ$7</f>
        <v>8333.3333333333339</v>
      </c>
      <c r="BB159" s="50">
        <f ca="1">INDEX($A:$CN,ROW(),MATCH(INDIRECT(ADDRESS(3,COLUMN(),2)),$2:$2,0))/BA$7</f>
        <v>8333.3333333333339</v>
      </c>
      <c r="BC159" s="50">
        <f ca="1">INDEX($A:$CN,ROW(),MATCH(INDIRECT(ADDRESS(3,COLUMN(),2)),$2:$2,0))/BB$7</f>
        <v>8333.3333333333339</v>
      </c>
      <c r="BD159" s="50">
        <f ca="1">INDEX($A:$CN,ROW(),MATCH(INDIRECT(ADDRESS(3,COLUMN(),2)),$2:$2,0))/BC$7</f>
        <v>8333.3333333333339</v>
      </c>
      <c r="BE159" s="50">
        <f ca="1">INDEX($A:$CN,ROW(),MATCH(INDIRECT(ADDRESS(3,COLUMN(),2)),$2:$2,0))/BD$7</f>
        <v>8333.3333333333339</v>
      </c>
      <c r="BF159" s="50">
        <f ca="1">INDEX($A:$CN,ROW(),MATCH(INDIRECT(ADDRESS(3,COLUMN(),2)),$2:$2,0))/BE$7</f>
        <v>8333.3333333333339</v>
      </c>
      <c r="BG159" s="50">
        <f ca="1">INDEX($A:$CN,ROW(),MATCH(INDIRECT(ADDRESS(3,COLUMN(),2)),$2:$2,0))/BF$7</f>
        <v>8333.3333333333339</v>
      </c>
      <c r="BH159" s="50">
        <f ca="1">INDEX($A:$CN,ROW(),MATCH(INDIRECT(ADDRESS(3,COLUMN(),2)),$2:$2,0))/BG$7</f>
        <v>8333.3333333333339</v>
      </c>
      <c r="BI159" s="50">
        <f ca="1">INDEX($A:$CN,ROW(),MATCH(INDIRECT(ADDRESS(3,COLUMN(),2)),$2:$2,0))/BH$7</f>
        <v>8333.3333333333339</v>
      </c>
      <c r="BJ159" s="50">
        <f ca="1">INDEX($A:$CN,ROW(),MATCH(INDIRECT(ADDRESS(3,COLUMN(),2)),$2:$2,0))/BI$7</f>
        <v>8333.3333333333339</v>
      </c>
      <c r="BK159" s="50">
        <f ca="1">INDEX($A:$CN,ROW(),MATCH(INDIRECT(ADDRESS(3,COLUMN(),2)),$2:$2,0))/BJ$7</f>
        <v>8333.3333333333339</v>
      </c>
      <c r="BL159" s="50">
        <f ca="1">INDEX($A:$CN,ROW(),MATCH(INDIRECT(ADDRESS(3,COLUMN(),2)),$2:$2,0))/BK$7</f>
        <v>8333.3333333333339</v>
      </c>
      <c r="BM159" s="50">
        <f ca="1">INDEX($A:$CN,ROW(),MATCH(INDIRECT(ADDRESS(3,COLUMN(),2)),$2:$2,0))/BL$7</f>
        <v>8333.3333333333339</v>
      </c>
      <c r="BN159" s="50">
        <f ca="1">INDEX($A:$CN,ROW(),MATCH(INDIRECT(ADDRESS(3,COLUMN(),2)),$2:$2,0))/BM$7</f>
        <v>8333.3333333333339</v>
      </c>
      <c r="BO159" s="50">
        <f ca="1">INDEX($A:$CN,ROW(),MATCH(INDIRECT(ADDRESS(3,COLUMN(),2)),$2:$2,0))/BN$7</f>
        <v>8333.3333333333339</v>
      </c>
      <c r="BP159" s="50">
        <f ca="1">INDEX($A:$CN,ROW(),MATCH(INDIRECT(ADDRESS(3,COLUMN(),2)),$2:$2,0))/BO$7</f>
        <v>8333.3333333333339</v>
      </c>
      <c r="BQ159" s="50">
        <f ca="1">INDEX($A:$CN,ROW(),MATCH(INDIRECT(ADDRESS(3,COLUMN(),2)),$2:$2,0))/BP$7</f>
        <v>8333.3333333333339</v>
      </c>
      <c r="BR159" s="50">
        <f ca="1">INDEX($A:$CN,ROW(),MATCH(INDIRECT(ADDRESS(3,COLUMN(),2)),$2:$2,0))/BQ$7</f>
        <v>8333.3333333333339</v>
      </c>
      <c r="BS159" s="50">
        <f ca="1">INDEX($A:$CN,ROW(),MATCH(INDIRECT(ADDRESS(3,COLUMN(),2)),$2:$2,0))/BR$7</f>
        <v>8333.3333333333339</v>
      </c>
      <c r="BT159" s="50">
        <f ca="1">INDEX($A:$CN,ROW(),MATCH(INDIRECT(ADDRESS(3,COLUMN(),2)),$2:$2,0))/BS$7</f>
        <v>8333.3333333333339</v>
      </c>
      <c r="BU159" s="50">
        <f ca="1">INDEX($A:$CN,ROW(),MATCH(INDIRECT(ADDRESS(3,COLUMN(),2)),$2:$2,0))/BT$7</f>
        <v>8333.3333333333339</v>
      </c>
      <c r="BV159" s="50">
        <f ca="1">INDEX($A:$CN,ROW(),MATCH(INDIRECT(ADDRESS(3,COLUMN(),2)),$2:$2,0))/BU$7</f>
        <v>8333.3333333333339</v>
      </c>
      <c r="BW159" s="50">
        <f ca="1">INDEX($A:$CN,ROW(),MATCH(INDIRECT(ADDRESS(3,COLUMN(),2)),$2:$2,0))/BV$7</f>
        <v>8333.3333333333339</v>
      </c>
      <c r="BX159" s="50">
        <f ca="1">INDEX($A:$CN,ROW(),MATCH(INDIRECT(ADDRESS(3,COLUMN(),2)),$2:$2,0))/BW$7</f>
        <v>8333.3333333333339</v>
      </c>
      <c r="BY159" s="50">
        <f ca="1">INDEX($A:$CN,ROW(),MATCH(INDIRECT(ADDRESS(3,COLUMN(),2)),$2:$2,0))/BX$7</f>
        <v>8333.3333333333339</v>
      </c>
      <c r="BZ159" s="50">
        <f ca="1">INDEX($A:$CN,ROW(),MATCH(INDIRECT(ADDRESS(3,COLUMN(),2)),$2:$2,0))/BY$7</f>
        <v>8333.3333333333339</v>
      </c>
      <c r="CA159" s="50">
        <f ca="1">INDEX($A:$CN,ROW(),MATCH(INDIRECT(ADDRESS(3,COLUMN(),2)),$2:$2,0))/BZ$7</f>
        <v>8333.3333333333339</v>
      </c>
      <c r="CB159" s="50">
        <f ca="1">INDEX($A:$CN,ROW(),MATCH(INDIRECT(ADDRESS(3,COLUMN(),2)),$2:$2,0))/CA$7</f>
        <v>8333.3333333333339</v>
      </c>
      <c r="CC159" s="50">
        <f ca="1">INDEX($A:$CN,ROW(),MATCH(INDIRECT(ADDRESS(3,COLUMN(),2)),$2:$2,0))/CB$7</f>
        <v>8333.3333333333339</v>
      </c>
      <c r="CD159" s="50">
        <f ca="1">INDEX($A:$CN,ROW(),MATCH(INDIRECT(ADDRESS(3,COLUMN(),2)),$2:$2,0))/CC$7</f>
        <v>8333.3333333333339</v>
      </c>
      <c r="CE159" s="50">
        <f ca="1">INDEX($A:$CN,ROW(),MATCH(INDIRECT(ADDRESS(3,COLUMN(),2)),$2:$2,0))/CD$7</f>
        <v>8333.3333333333339</v>
      </c>
      <c r="CF159" s="50">
        <f ca="1">INDEX($A:$CN,ROW(),MATCH(INDIRECT(ADDRESS(3,COLUMN(),2)),$2:$2,0))/CE$7</f>
        <v>8333.3333333333339</v>
      </c>
      <c r="CG159" s="50">
        <f ca="1">INDEX($A:$CN,ROW(),MATCH(INDIRECT(ADDRESS(3,COLUMN(),2)),$2:$2,0))/CF$7</f>
        <v>8333.3333333333339</v>
      </c>
      <c r="CH159" s="50">
        <f ca="1">INDEX($A:$CN,ROW(),MATCH(INDIRECT(ADDRESS(3,COLUMN(),2)),$2:$2,0))/CG$7</f>
        <v>8333.3333333333339</v>
      </c>
      <c r="CI159" s="50">
        <f ca="1">INDEX($A:$CN,ROW(),MATCH(INDIRECT(ADDRESS(3,COLUMN(),2)),$2:$2,0))/CH$7</f>
        <v>8333.3333333333339</v>
      </c>
      <c r="CJ159" s="50">
        <f ca="1">INDEX($A:$CN,ROW(),MATCH(INDIRECT(ADDRESS(3,COLUMN(),2)),$2:$2,0))/CI$7</f>
        <v>8333.3333333333339</v>
      </c>
      <c r="CK159" s="50">
        <f ca="1">INDEX($A:$CN,ROW(),MATCH(INDIRECT(ADDRESS(3,COLUMN(),2)),$2:$2,0))/CJ$7</f>
        <v>8333.3333333333339</v>
      </c>
      <c r="CL159" s="50">
        <f ca="1">INDEX($A:$CN,ROW(),MATCH(INDIRECT(ADDRESS(3,COLUMN(),2)),$2:$2,0))/CK$7</f>
        <v>8333.3333333333339</v>
      </c>
      <c r="CM159" s="50">
        <f ca="1">INDEX($A:$CN,ROW(),MATCH(INDIRECT(ADDRESS(3,COLUMN(),2)),$2:$2,0))/CL$7</f>
        <v>8333.3333333333339</v>
      </c>
      <c r="CN159" s="50">
        <f ca="1">INDEX($A:$CN,ROW(),MATCH(INDIRECT(ADDRESS(3,COLUMN(),2)),$2:$2,0))/CM$7</f>
        <v>8333.3333333333339</v>
      </c>
    </row>
    <row r="160" spans="1:92" x14ac:dyDescent="0.25">
      <c r="A160" s="148" t="s">
        <v>143</v>
      </c>
      <c r="B160" s="216" t="s">
        <v>169</v>
      </c>
      <c r="C160" s="148" t="s">
        <v>16</v>
      </c>
      <c r="D160" s="53" t="s">
        <v>235</v>
      </c>
      <c r="E160" s="149"/>
      <c r="F160" s="149"/>
      <c r="G160" s="149"/>
      <c r="H160" s="106"/>
      <c r="I160" s="210"/>
      <c r="J160" s="241">
        <f ca="1">SUMIF($3:$3, INDIRECT(ADDRESS(2,COLUMN(),2)), INDIRECT(ROW() &amp; ":" &amp; ROW()))</f>
        <v>0</v>
      </c>
      <c r="K160" s="241">
        <f t="shared" ref="K160:P160" ca="1" si="55">SUMIF($3:$3, INDIRECT(ADDRESS(2,COLUMN(),2)), INDIRECT(ROW() &amp; ":" &amp; ROW()))</f>
        <v>99999.999999999985</v>
      </c>
      <c r="L160" s="241">
        <f t="shared" ca="1" si="55"/>
        <v>99999.999999999985</v>
      </c>
      <c r="M160" s="241">
        <f t="shared" ca="1" si="55"/>
        <v>99999.999999999985</v>
      </c>
      <c r="N160" s="241">
        <f t="shared" ca="1" si="55"/>
        <v>99999.999999999985</v>
      </c>
      <c r="O160" s="241">
        <f t="shared" ca="1" si="55"/>
        <v>99999.999999999985</v>
      </c>
      <c r="P160" s="241">
        <f t="shared" ca="1" si="55"/>
        <v>99999.999999999985</v>
      </c>
      <c r="Q160" s="242"/>
      <c r="T160" s="243">
        <f t="shared" ref="T160" ca="1" si="56">IFERROR(INDEX(INDIRECT("Financials!$A:$AD"), MATCH(INDIRECT(ADDRESS(ROW(),2)), INDIRECT("Financials!$B:$B"), 0), MATCH(INDIRECT(ADDRESS(1,COLUMN())), INDIRECT("Financials!$1:$1"), 0)),0)</f>
        <v>0</v>
      </c>
      <c r="U160" s="244">
        <f ca="1">SUM(U159:OFFSET(U160,-1,0))</f>
        <v>8333.3333333333339</v>
      </c>
      <c r="V160" s="244">
        <f ca="1">SUM(V159:OFFSET(V160,-1,0))</f>
        <v>8333.3333333333339</v>
      </c>
      <c r="W160" s="244">
        <f ca="1">SUM(W159:OFFSET(W160,-1,0))</f>
        <v>8333.3333333333339</v>
      </c>
      <c r="X160" s="244">
        <f ca="1">SUM(X159:OFFSET(X160,-1,0))</f>
        <v>8333.3333333333339</v>
      </c>
      <c r="Y160" s="244">
        <f ca="1">SUM(Y159:OFFSET(Y160,-1,0))</f>
        <v>8333.3333333333339</v>
      </c>
      <c r="Z160" s="244">
        <f ca="1">SUM(Z159:OFFSET(Z160,-1,0))</f>
        <v>8333.3333333333339</v>
      </c>
      <c r="AA160" s="244">
        <f ca="1">SUM(AA159:OFFSET(AA160,-1,0))</f>
        <v>8333.3333333333339</v>
      </c>
      <c r="AB160" s="244">
        <f ca="1">SUM(AB159:OFFSET(AB160,-1,0))</f>
        <v>8333.3333333333339</v>
      </c>
      <c r="AC160" s="244">
        <f ca="1">SUM(AC159:OFFSET(AC160,-1,0))</f>
        <v>8333.3333333333339</v>
      </c>
      <c r="AD160" s="244">
        <f ca="1">SUM(AD159:OFFSET(AD160,-1,0))</f>
        <v>8333.3333333333339</v>
      </c>
      <c r="AE160" s="244">
        <f ca="1">SUM(AE159:OFFSET(AE160,-1,0))</f>
        <v>8333.3333333333339</v>
      </c>
      <c r="AF160" s="244">
        <f ca="1">SUM(AF159:OFFSET(AF160,-1,0))</f>
        <v>8333.3333333333339</v>
      </c>
      <c r="AG160" s="244">
        <f ca="1">SUM(AG159:OFFSET(AG160,-1,0))</f>
        <v>8333.3333333333339</v>
      </c>
      <c r="AH160" s="244">
        <f ca="1">SUM(AH159:OFFSET(AH160,-1,0))</f>
        <v>8333.3333333333339</v>
      </c>
      <c r="AI160" s="244">
        <f ca="1">SUM(AI159:OFFSET(AI160,-1,0))</f>
        <v>8333.3333333333339</v>
      </c>
      <c r="AJ160" s="244">
        <f ca="1">SUM(AJ159:OFFSET(AJ160,-1,0))</f>
        <v>8333.3333333333339</v>
      </c>
      <c r="AK160" s="244">
        <f ca="1">SUM(AK159:OFFSET(AK160,-1,0))</f>
        <v>8333.3333333333339</v>
      </c>
      <c r="AL160" s="244">
        <f ca="1">SUM(AL159:OFFSET(AL160,-1,0))</f>
        <v>8333.3333333333339</v>
      </c>
      <c r="AM160" s="244">
        <f ca="1">SUM(AM159:OFFSET(AM160,-1,0))</f>
        <v>8333.3333333333339</v>
      </c>
      <c r="AN160" s="244">
        <f ca="1">SUM(AN159:OFFSET(AN160,-1,0))</f>
        <v>8333.3333333333339</v>
      </c>
      <c r="AO160" s="244">
        <f ca="1">SUM(AO159:OFFSET(AO160,-1,0))</f>
        <v>8333.3333333333339</v>
      </c>
      <c r="AP160" s="244">
        <f ca="1">SUM(AP159:OFFSET(AP160,-1,0))</f>
        <v>8333.3333333333339</v>
      </c>
      <c r="AQ160" s="244">
        <f ca="1">SUM(AQ159:OFFSET(AQ160,-1,0))</f>
        <v>8333.3333333333339</v>
      </c>
      <c r="AR160" s="244">
        <f ca="1">SUM(AR159:OFFSET(AR160,-1,0))</f>
        <v>8333.3333333333339</v>
      </c>
      <c r="AS160" s="244">
        <f ca="1">SUM(AS159:OFFSET(AS160,-1,0))</f>
        <v>8333.3333333333339</v>
      </c>
      <c r="AT160" s="244">
        <f ca="1">SUM(AT159:OFFSET(AT160,-1,0))</f>
        <v>8333.3333333333339</v>
      </c>
      <c r="AU160" s="244">
        <f ca="1">SUM(AU159:OFFSET(AU160,-1,0))</f>
        <v>8333.3333333333339</v>
      </c>
      <c r="AV160" s="244">
        <f ca="1">SUM(AV159:OFFSET(AV160,-1,0))</f>
        <v>8333.3333333333339</v>
      </c>
      <c r="AW160" s="244">
        <f ca="1">SUM(AW159:OFFSET(AW160,-1,0))</f>
        <v>8333.3333333333339</v>
      </c>
      <c r="AX160" s="244">
        <f ca="1">SUM(AX159:OFFSET(AX160,-1,0))</f>
        <v>8333.3333333333339</v>
      </c>
      <c r="AY160" s="244">
        <f ca="1">SUM(AY159:OFFSET(AY160,-1,0))</f>
        <v>8333.3333333333339</v>
      </c>
      <c r="AZ160" s="244">
        <f ca="1">SUM(AZ159:OFFSET(AZ160,-1,0))</f>
        <v>8333.3333333333339</v>
      </c>
      <c r="BA160" s="244">
        <f ca="1">SUM(BA159:OFFSET(BA160,-1,0))</f>
        <v>8333.3333333333339</v>
      </c>
      <c r="BB160" s="244">
        <f ca="1">SUM(BB159:OFFSET(BB160,-1,0))</f>
        <v>8333.3333333333339</v>
      </c>
      <c r="BC160" s="244">
        <f ca="1">SUM(BC159:OFFSET(BC160,-1,0))</f>
        <v>8333.3333333333339</v>
      </c>
      <c r="BD160" s="244">
        <f ca="1">SUM(BD159:OFFSET(BD160,-1,0))</f>
        <v>8333.3333333333339</v>
      </c>
      <c r="BE160" s="244">
        <f ca="1">SUM(BE159:OFFSET(BE160,-1,0))</f>
        <v>8333.3333333333339</v>
      </c>
      <c r="BF160" s="244">
        <f ca="1">SUM(BF159:OFFSET(BF160,-1,0))</f>
        <v>8333.3333333333339</v>
      </c>
      <c r="BG160" s="244">
        <f ca="1">SUM(BG159:OFFSET(BG160,-1,0))</f>
        <v>8333.3333333333339</v>
      </c>
      <c r="BH160" s="244">
        <f ca="1">SUM(BH159:OFFSET(BH160,-1,0))</f>
        <v>8333.3333333333339</v>
      </c>
      <c r="BI160" s="244">
        <f ca="1">SUM(BI159:OFFSET(BI160,-1,0))</f>
        <v>8333.3333333333339</v>
      </c>
      <c r="BJ160" s="244">
        <f ca="1">SUM(BJ159:OFFSET(BJ160,-1,0))</f>
        <v>8333.3333333333339</v>
      </c>
      <c r="BK160" s="244">
        <f ca="1">SUM(BK159:OFFSET(BK160,-1,0))</f>
        <v>8333.3333333333339</v>
      </c>
      <c r="BL160" s="244">
        <f ca="1">SUM(BL159:OFFSET(BL160,-1,0))</f>
        <v>8333.3333333333339</v>
      </c>
      <c r="BM160" s="244">
        <f ca="1">SUM(BM159:OFFSET(BM160,-1,0))</f>
        <v>8333.3333333333339</v>
      </c>
      <c r="BN160" s="244">
        <f ca="1">SUM(BN159:OFFSET(BN160,-1,0))</f>
        <v>8333.3333333333339</v>
      </c>
      <c r="BO160" s="244">
        <f ca="1">SUM(BO159:OFFSET(BO160,-1,0))</f>
        <v>8333.3333333333339</v>
      </c>
      <c r="BP160" s="244">
        <f ca="1">SUM(BP159:OFFSET(BP160,-1,0))</f>
        <v>8333.3333333333339</v>
      </c>
      <c r="BQ160" s="244">
        <f ca="1">SUM(BQ159:OFFSET(BQ160,-1,0))</f>
        <v>8333.3333333333339</v>
      </c>
      <c r="BR160" s="244">
        <f ca="1">SUM(BR159:OFFSET(BR160,-1,0))</f>
        <v>8333.3333333333339</v>
      </c>
      <c r="BS160" s="244">
        <f ca="1">SUM(BS159:OFFSET(BS160,-1,0))</f>
        <v>8333.3333333333339</v>
      </c>
      <c r="BT160" s="244">
        <f ca="1">SUM(BT159:OFFSET(BT160,-1,0))</f>
        <v>8333.3333333333339</v>
      </c>
      <c r="BU160" s="244">
        <f ca="1">SUM(BU159:OFFSET(BU160,-1,0))</f>
        <v>8333.3333333333339</v>
      </c>
      <c r="BV160" s="244">
        <f ca="1">SUM(BV159:OFFSET(BV160,-1,0))</f>
        <v>8333.3333333333339</v>
      </c>
      <c r="BW160" s="244">
        <f ca="1">SUM(BW159:OFFSET(BW160,-1,0))</f>
        <v>8333.3333333333339</v>
      </c>
      <c r="BX160" s="244">
        <f ca="1">SUM(BX159:OFFSET(BX160,-1,0))</f>
        <v>8333.3333333333339</v>
      </c>
      <c r="BY160" s="244">
        <f ca="1">SUM(BY159:OFFSET(BY160,-1,0))</f>
        <v>8333.3333333333339</v>
      </c>
      <c r="BZ160" s="244">
        <f ca="1">SUM(BZ159:OFFSET(BZ160,-1,0))</f>
        <v>8333.3333333333339</v>
      </c>
      <c r="CA160" s="244">
        <f ca="1">SUM(CA159:OFFSET(CA160,-1,0))</f>
        <v>8333.3333333333339</v>
      </c>
      <c r="CB160" s="244">
        <f ca="1">SUM(CB159:OFFSET(CB160,-1,0))</f>
        <v>8333.3333333333339</v>
      </c>
      <c r="CC160" s="244">
        <f ca="1">SUM(CC159:OFFSET(CC160,-1,0))</f>
        <v>8333.3333333333339</v>
      </c>
      <c r="CD160" s="244">
        <f ca="1">SUM(CD159:OFFSET(CD160,-1,0))</f>
        <v>8333.3333333333339</v>
      </c>
      <c r="CE160" s="244">
        <f ca="1">SUM(CE159:OFFSET(CE160,-1,0))</f>
        <v>8333.3333333333339</v>
      </c>
      <c r="CF160" s="244">
        <f ca="1">SUM(CF159:OFFSET(CF160,-1,0))</f>
        <v>8333.3333333333339</v>
      </c>
      <c r="CG160" s="244">
        <f ca="1">SUM(CG159:OFFSET(CG160,-1,0))</f>
        <v>8333.3333333333339</v>
      </c>
      <c r="CH160" s="244">
        <f ca="1">SUM(CH159:OFFSET(CH160,-1,0))</f>
        <v>8333.3333333333339</v>
      </c>
      <c r="CI160" s="244">
        <f ca="1">SUM(CI159:OFFSET(CI160,-1,0))</f>
        <v>8333.3333333333339</v>
      </c>
      <c r="CJ160" s="244">
        <f ca="1">SUM(CJ159:OFFSET(CJ160,-1,0))</f>
        <v>8333.3333333333339</v>
      </c>
      <c r="CK160" s="244">
        <f ca="1">SUM(CK159:OFFSET(CK160,-1,0))</f>
        <v>8333.3333333333339</v>
      </c>
      <c r="CL160" s="244">
        <f ca="1">SUM(CL159:OFFSET(CL160,-1,0))</f>
        <v>8333.3333333333339</v>
      </c>
      <c r="CM160" s="244">
        <f ca="1">SUM(CM159:OFFSET(CM160,-1,0))</f>
        <v>8333.3333333333339</v>
      </c>
      <c r="CN160" s="244">
        <f ca="1">SUM(CN159:OFFSET(CN160,-1,0))</f>
        <v>8333.3333333333339</v>
      </c>
    </row>
    <row r="161" spans="1:92" x14ac:dyDescent="0.25">
      <c r="B161"/>
      <c r="I161" s="102"/>
      <c r="J161"/>
      <c r="T161" s="20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137"/>
      <c r="B162" s="140"/>
      <c r="C162" s="139"/>
      <c r="D162" s="137" t="s">
        <v>238</v>
      </c>
      <c r="E162" s="140" t="s">
        <v>238</v>
      </c>
      <c r="F162" s="140"/>
      <c r="G162" s="140" t="s">
        <v>239</v>
      </c>
      <c r="H162" s="184" t="s">
        <v>240</v>
      </c>
      <c r="I162" s="185"/>
      <c r="J162" s="185"/>
      <c r="K162" s="139"/>
      <c r="L162" s="139"/>
      <c r="M162" s="139"/>
      <c r="N162" s="139"/>
      <c r="O162" s="139"/>
      <c r="P162" s="139"/>
      <c r="Q162" s="139"/>
      <c r="T162" s="207"/>
      <c r="U162" s="208"/>
      <c r="V162" s="208"/>
      <c r="W162" s="208"/>
      <c r="X162" s="208"/>
      <c r="Y162" s="208"/>
      <c r="Z162" s="208"/>
      <c r="AA162" s="208"/>
      <c r="AB162" s="208"/>
      <c r="AC162" s="208"/>
      <c r="AD162" s="208"/>
      <c r="AE162" s="208"/>
      <c r="AF162" s="208"/>
      <c r="AG162" s="208"/>
      <c r="AH162" s="208"/>
      <c r="AI162" s="208"/>
      <c r="AJ162" s="208"/>
      <c r="AK162" s="208"/>
      <c r="AL162" s="208"/>
      <c r="AM162" s="208"/>
      <c r="AN162" s="208"/>
      <c r="AO162" s="208"/>
      <c r="AP162" s="208"/>
      <c r="AQ162" s="208"/>
      <c r="AR162" s="208"/>
      <c r="AS162" s="208"/>
      <c r="AT162" s="208"/>
      <c r="AU162" s="208"/>
      <c r="AV162" s="208"/>
      <c r="AW162" s="208"/>
      <c r="AX162" s="208"/>
      <c r="AY162" s="208"/>
      <c r="AZ162" s="208"/>
      <c r="BA162" s="208"/>
      <c r="BB162" s="208"/>
      <c r="BC162" s="208"/>
      <c r="BD162" s="208"/>
      <c r="BE162" s="208"/>
      <c r="BF162" s="208"/>
      <c r="BG162" s="208"/>
      <c r="BH162" s="208"/>
      <c r="BI162" s="208"/>
      <c r="BJ162" s="208"/>
      <c r="BK162" s="208"/>
      <c r="BL162" s="208"/>
      <c r="BM162" s="208"/>
      <c r="BN162" s="208"/>
      <c r="BO162" s="208"/>
      <c r="BP162" s="208"/>
      <c r="BQ162" s="208"/>
      <c r="BR162" s="208"/>
      <c r="BS162" s="208"/>
      <c r="BT162" s="208"/>
      <c r="BU162" s="208"/>
      <c r="BV162" s="208"/>
      <c r="BW162" s="208"/>
      <c r="BX162" s="208"/>
      <c r="BY162" s="208"/>
      <c r="BZ162" s="208"/>
      <c r="CA162" s="208"/>
      <c r="CB162" s="208"/>
      <c r="CC162" s="208"/>
      <c r="CD162" s="208"/>
      <c r="CE162" s="208"/>
      <c r="CF162" s="208"/>
      <c r="CG162" s="208"/>
      <c r="CH162" s="208"/>
      <c r="CI162" s="208"/>
      <c r="CJ162" s="208"/>
      <c r="CK162" s="208"/>
      <c r="CL162" s="208"/>
      <c r="CM162" s="208"/>
      <c r="CN162" s="208"/>
    </row>
    <row r="163" spans="1:92" x14ac:dyDescent="0.25">
      <c r="A163" s="148" t="s">
        <v>143</v>
      </c>
      <c r="B163" s="216" t="s">
        <v>169</v>
      </c>
      <c r="C163" s="148" t="s">
        <v>241</v>
      </c>
      <c r="D163" t="s">
        <v>238</v>
      </c>
      <c r="E163" s="149"/>
      <c r="F163" s="149"/>
      <c r="G163" s="149"/>
      <c r="H163" s="106"/>
      <c r="I163" s="210"/>
      <c r="J163" s="226"/>
      <c r="K163" s="252">
        <v>-100000</v>
      </c>
      <c r="L163" s="252">
        <v>-100000</v>
      </c>
      <c r="M163" s="252">
        <v>-100000</v>
      </c>
      <c r="N163" s="252">
        <v>-100000</v>
      </c>
      <c r="O163" s="252">
        <v>-100000</v>
      </c>
      <c r="P163" s="252">
        <v>-100000</v>
      </c>
      <c r="Q163" s="252"/>
      <c r="T163" s="243">
        <f t="shared" ref="T163" ca="1" si="57">IFERROR(INDEX(INDIRECT("Financials!$A:$AD"), MATCH(INDIRECT(ADDRESS(ROW(),2)), INDIRECT("Financials!$B:$B"), 0), MATCH(INDIRECT(ADDRESS(1,COLUMN())), INDIRECT("Financials!$1:$1"), 0)),0)</f>
        <v>0</v>
      </c>
      <c r="U163" s="30">
        <f ca="1">INDEX($A:$CN,ROW(),MATCH(INDIRECT(ADDRESS(3,COLUMN(),2)),$2:$2,0))/U$7</f>
        <v>-8333.3333333333339</v>
      </c>
      <c r="V163" s="30" cm="1">
        <f t="array" ref="V163">INDEX($K:$P,ROW(),MATCH(V$3,$K$2:$P$2,0))/V$7</f>
        <v>-8333.3333333333339</v>
      </c>
      <c r="W163" s="30" cm="1">
        <f t="array" ref="W163">INDEX($K:$P,ROW(),MATCH(W$3,$K$2:$P$2,0))/W$7</f>
        <v>-8333.3333333333339</v>
      </c>
      <c r="X163" s="30" cm="1">
        <f t="array" ref="X163">INDEX($K:$P,ROW(),MATCH(X$3,$K$2:$P$2,0))/X$7</f>
        <v>-8333.3333333333339</v>
      </c>
      <c r="Y163" s="30" cm="1">
        <f t="array" ref="Y163">INDEX($K:$P,ROW(),MATCH(Y$3,$K$2:$P$2,0))/Y$7</f>
        <v>-8333.3333333333339</v>
      </c>
      <c r="Z163" s="30" cm="1">
        <f t="array" ref="Z163">INDEX($K:$P,ROW(),MATCH(Z$3,$K$2:$P$2,0))/Z$7</f>
        <v>-8333.3333333333339</v>
      </c>
      <c r="AA163" s="30" cm="1">
        <f t="array" ref="AA163">INDEX($K:$P,ROW(),MATCH(AA$3,$K$2:$P$2,0))/AA$7</f>
        <v>-8333.3333333333339</v>
      </c>
      <c r="AB163" s="30" cm="1">
        <f t="array" ref="AB163">INDEX($K:$P,ROW(),MATCH(AB$3,$K$2:$P$2,0))/AB$7</f>
        <v>-8333.3333333333339</v>
      </c>
      <c r="AC163" s="30" cm="1">
        <f t="array" ref="AC163">INDEX($K:$P,ROW(),MATCH(AC$3,$K$2:$P$2,0))/AC$7</f>
        <v>-8333.3333333333339</v>
      </c>
      <c r="AD163" s="30" cm="1">
        <f t="array" ref="AD163">INDEX($K:$P,ROW(),MATCH(AD$3,$K$2:$P$2,0))/AD$7</f>
        <v>-8333.3333333333339</v>
      </c>
      <c r="AE163" s="30" cm="1">
        <f t="array" ref="AE163">INDEX($K:$P,ROW(),MATCH(AE$3,$K$2:$P$2,0))/AE$7</f>
        <v>-8333.3333333333339</v>
      </c>
      <c r="AF163" s="30" cm="1">
        <f t="array" ref="AF163">INDEX($K:$P,ROW(),MATCH(AF$3,$K$2:$P$2,0))/AF$7</f>
        <v>-8333.3333333333339</v>
      </c>
      <c r="AG163" s="30" cm="1">
        <f t="array" ref="AG163">INDEX($K:$P,ROW(),MATCH(AG$3,$K$2:$P$2,0))/AG$7</f>
        <v>-8333.3333333333339</v>
      </c>
      <c r="AH163" s="30" cm="1">
        <f t="array" ref="AH163">INDEX($K:$P,ROW(),MATCH(AH$3,$K$2:$P$2,0))/AH$7</f>
        <v>-8333.3333333333339</v>
      </c>
      <c r="AI163" s="30" cm="1">
        <f t="array" ref="AI163">INDEX($K:$P,ROW(),MATCH(AI$3,$K$2:$P$2,0))/AI$7</f>
        <v>-8333.3333333333339</v>
      </c>
      <c r="AJ163" s="30" cm="1">
        <f t="array" ref="AJ163">INDEX($K:$P,ROW(),MATCH(AJ$3,$K$2:$P$2,0))/AJ$7</f>
        <v>-8333.3333333333339</v>
      </c>
      <c r="AK163" s="30" cm="1">
        <f t="array" ref="AK163">INDEX($K:$P,ROW(),MATCH(AK$3,$K$2:$P$2,0))/AK$7</f>
        <v>-8333.3333333333339</v>
      </c>
      <c r="AL163" s="30" cm="1">
        <f t="array" ref="AL163">INDEX($K:$P,ROW(),MATCH(AL$3,$K$2:$P$2,0))/AL$7</f>
        <v>-8333.3333333333339</v>
      </c>
      <c r="AM163" s="30" cm="1">
        <f t="array" ref="AM163">INDEX($K:$P,ROW(),MATCH(AM$3,$K$2:$P$2,0))/AM$7</f>
        <v>-8333.3333333333339</v>
      </c>
      <c r="AN163" s="30" cm="1">
        <f t="array" ref="AN163">INDEX($K:$P,ROW(),MATCH(AN$3,$K$2:$P$2,0))/AN$7</f>
        <v>-8333.3333333333339</v>
      </c>
      <c r="AO163" s="30" cm="1">
        <f t="array" ref="AO163">INDEX($K:$P,ROW(),MATCH(AO$3,$K$2:$P$2,0))/AO$7</f>
        <v>-8333.3333333333339</v>
      </c>
      <c r="AP163" s="30" cm="1">
        <f t="array" ref="AP163">INDEX($K:$P,ROW(),MATCH(AP$3,$K$2:$P$2,0))/AP$7</f>
        <v>-8333.3333333333339</v>
      </c>
      <c r="AQ163" s="30" cm="1">
        <f t="array" ref="AQ163">INDEX($K:$P,ROW(),MATCH(AQ$3,$K$2:$P$2,0))/AQ$7</f>
        <v>-8333.3333333333339</v>
      </c>
      <c r="AR163" s="30" cm="1">
        <f t="array" ref="AR163">INDEX($K:$P,ROW(),MATCH(AR$3,$K$2:$P$2,0))/AR$7</f>
        <v>-8333.3333333333339</v>
      </c>
      <c r="AS163" s="30" cm="1">
        <f t="array" ref="AS163">INDEX($K:$P,ROW(),MATCH(AS$3,$K$2:$P$2,0))/AS$7</f>
        <v>-8333.3333333333339</v>
      </c>
      <c r="AT163" s="30" cm="1">
        <f t="array" ref="AT163">INDEX($K:$P,ROW(),MATCH(AT$3,$K$2:$P$2,0))/AT$7</f>
        <v>-8333.3333333333339</v>
      </c>
      <c r="AU163" s="30" cm="1">
        <f t="array" ref="AU163">INDEX($K:$P,ROW(),MATCH(AU$3,$K$2:$P$2,0))/AU$7</f>
        <v>-8333.3333333333339</v>
      </c>
      <c r="AV163" s="30" cm="1">
        <f t="array" ref="AV163">INDEX($K:$P,ROW(),MATCH(AV$3,$K$2:$P$2,0))/AV$7</f>
        <v>-8333.3333333333339</v>
      </c>
      <c r="AW163" s="30" cm="1">
        <f t="array" ref="AW163">INDEX($K:$P,ROW(),MATCH(AW$3,$K$2:$P$2,0))/AW$7</f>
        <v>-8333.3333333333339</v>
      </c>
      <c r="AX163" s="30" cm="1">
        <f t="array" ref="AX163">INDEX($K:$P,ROW(),MATCH(AX$3,$K$2:$P$2,0))/AX$7</f>
        <v>-8333.3333333333339</v>
      </c>
      <c r="AY163" s="30" cm="1">
        <f t="array" ref="AY163">INDEX($K:$P,ROW(),MATCH(AY$3,$K$2:$P$2,0))/AY$7</f>
        <v>-8333.3333333333339</v>
      </c>
      <c r="AZ163" s="30" cm="1">
        <f t="array" ref="AZ163">INDEX($K:$P,ROW(),MATCH(AZ$3,$K$2:$P$2,0))/AZ$7</f>
        <v>-8333.3333333333339</v>
      </c>
      <c r="BA163" s="30" cm="1">
        <f t="array" ref="BA163">INDEX($K:$P,ROW(),MATCH(BA$3,$K$2:$P$2,0))/BA$7</f>
        <v>-8333.3333333333339</v>
      </c>
      <c r="BB163" s="30" cm="1">
        <f t="array" ref="BB163">INDEX($K:$P,ROW(),MATCH(BB$3,$K$2:$P$2,0))/BB$7</f>
        <v>-8333.3333333333339</v>
      </c>
      <c r="BC163" s="30" cm="1">
        <f t="array" ref="BC163">INDEX($K:$P,ROW(),MATCH(BC$3,$K$2:$P$2,0))/BC$7</f>
        <v>-8333.3333333333339</v>
      </c>
      <c r="BD163" s="30" cm="1">
        <f t="array" ref="BD163">INDEX($K:$P,ROW(),MATCH(BD$3,$K$2:$P$2,0))/BD$7</f>
        <v>-8333.3333333333339</v>
      </c>
      <c r="BE163" s="30" cm="1">
        <f t="array" ref="BE163">INDEX($K:$P,ROW(),MATCH(BE$3,$K$2:$P$2,0))/BE$7</f>
        <v>-8333.3333333333339</v>
      </c>
      <c r="BF163" s="30" cm="1">
        <f t="array" ref="BF163">INDEX($K:$P,ROW(),MATCH(BF$3,$K$2:$P$2,0))/BF$7</f>
        <v>-8333.3333333333339</v>
      </c>
      <c r="BG163" s="30" cm="1">
        <f t="array" ref="BG163">INDEX($K:$P,ROW(),MATCH(BG$3,$K$2:$P$2,0))/BG$7</f>
        <v>-8333.3333333333339</v>
      </c>
      <c r="BH163" s="30" cm="1">
        <f t="array" ref="BH163">INDEX($K:$P,ROW(),MATCH(BH$3,$K$2:$P$2,0))/BH$7</f>
        <v>-8333.3333333333339</v>
      </c>
      <c r="BI163" s="30" cm="1">
        <f t="array" ref="BI163">INDEX($K:$P,ROW(),MATCH(BI$3,$K$2:$P$2,0))/BI$7</f>
        <v>-8333.3333333333339</v>
      </c>
      <c r="BJ163" s="30" cm="1">
        <f t="array" ref="BJ163">INDEX($K:$P,ROW(),MATCH(BJ$3,$K$2:$P$2,0))/BJ$7</f>
        <v>-8333.3333333333339</v>
      </c>
      <c r="BK163" s="30" cm="1">
        <f t="array" ref="BK163">INDEX($K:$P,ROW(),MATCH(BK$3,$K$2:$P$2,0))/BK$7</f>
        <v>-8333.3333333333339</v>
      </c>
      <c r="BL163" s="30" cm="1">
        <f t="array" ref="BL163">INDEX($K:$P,ROW(),MATCH(BL$3,$K$2:$P$2,0))/BL$7</f>
        <v>-8333.3333333333339</v>
      </c>
      <c r="BM163" s="30" cm="1">
        <f t="array" ref="BM163">INDEX($K:$P,ROW(),MATCH(BM$3,$K$2:$P$2,0))/BM$7</f>
        <v>-8333.3333333333339</v>
      </c>
      <c r="BN163" s="30" cm="1">
        <f t="array" ref="BN163">INDEX($K:$P,ROW(),MATCH(BN$3,$K$2:$P$2,0))/BN$7</f>
        <v>-8333.3333333333339</v>
      </c>
      <c r="BO163" s="30" cm="1">
        <f t="array" ref="BO163">INDEX($K:$P,ROW(),MATCH(BO$3,$K$2:$P$2,0))/BO$7</f>
        <v>-8333.3333333333339</v>
      </c>
      <c r="BP163" s="30" cm="1">
        <f t="array" ref="BP163">INDEX($K:$P,ROW(),MATCH(BP$3,$K$2:$P$2,0))/BP$7</f>
        <v>-8333.3333333333339</v>
      </c>
      <c r="BQ163" s="30" cm="1">
        <f t="array" ref="BQ163">INDEX($K:$P,ROW(),MATCH(BQ$3,$K$2:$P$2,0))/BQ$7</f>
        <v>-8333.3333333333339</v>
      </c>
      <c r="BR163" s="30" cm="1">
        <f t="array" ref="BR163">INDEX($K:$P,ROW(),MATCH(BR$3,$K$2:$P$2,0))/BR$7</f>
        <v>-8333.3333333333339</v>
      </c>
      <c r="BS163" s="30" cm="1">
        <f t="array" ref="BS163">INDEX($K:$P,ROW(),MATCH(BS$3,$K$2:$P$2,0))/BS$7</f>
        <v>-8333.3333333333339</v>
      </c>
      <c r="BT163" s="30" cm="1">
        <f t="array" ref="BT163">INDEX($K:$P,ROW(),MATCH(BT$3,$K$2:$P$2,0))/BT$7</f>
        <v>-8333.3333333333339</v>
      </c>
      <c r="BU163" s="30" cm="1">
        <f t="array" ref="BU163">INDEX($K:$P,ROW(),MATCH(BU$3,$K$2:$P$2,0))/BU$7</f>
        <v>-8333.3333333333339</v>
      </c>
      <c r="BV163" s="30" cm="1">
        <f t="array" ref="BV163">INDEX($K:$P,ROW(),MATCH(BV$3,$K$2:$P$2,0))/BV$7</f>
        <v>-8333.3333333333339</v>
      </c>
      <c r="BW163" s="30" cm="1">
        <f t="array" ref="BW163">INDEX($K:$P,ROW(),MATCH(BW$3,$K$2:$P$2,0))/BW$7</f>
        <v>-8333.3333333333339</v>
      </c>
      <c r="BX163" s="30" cm="1">
        <f t="array" ref="BX163">INDEX($K:$P,ROW(),MATCH(BX$3,$K$2:$P$2,0))/BX$7</f>
        <v>-8333.3333333333339</v>
      </c>
      <c r="BY163" s="30" cm="1">
        <f t="array" ref="BY163">INDEX($K:$P,ROW(),MATCH(BY$3,$K$2:$P$2,0))/BY$7</f>
        <v>-8333.3333333333339</v>
      </c>
      <c r="BZ163" s="30" cm="1">
        <f t="array" ref="BZ163">INDEX($K:$P,ROW(),MATCH(BZ$3,$K$2:$P$2,0))/BZ$7</f>
        <v>-8333.3333333333339</v>
      </c>
      <c r="CA163" s="30" cm="1">
        <f t="array" ref="CA163">INDEX($K:$P,ROW(),MATCH(CA$3,$K$2:$P$2,0))/CA$7</f>
        <v>-8333.3333333333339</v>
      </c>
      <c r="CB163" s="30" cm="1">
        <f t="array" ref="CB163">INDEX($K:$P,ROW(),MATCH(CB$3,$K$2:$P$2,0))/CB$7</f>
        <v>-8333.3333333333339</v>
      </c>
      <c r="CC163" s="30" cm="1">
        <f t="array" ref="CC163">INDEX($K:$P,ROW(),MATCH(CC$3,$K$2:$P$2,0))/CC$7</f>
        <v>-8333.3333333333339</v>
      </c>
      <c r="CD163" s="30" cm="1">
        <f t="array" ref="CD163">INDEX($K:$P,ROW(),MATCH(CD$3,$K$2:$P$2,0))/CD$7</f>
        <v>-8333.3333333333339</v>
      </c>
      <c r="CE163" s="30" cm="1">
        <f t="array" ref="CE163">INDEX($K:$P,ROW(),MATCH(CE$3,$K$2:$P$2,0))/CE$7</f>
        <v>-8333.3333333333339</v>
      </c>
      <c r="CF163" s="30" cm="1">
        <f t="array" ref="CF163">INDEX($K:$P,ROW(),MATCH(CF$3,$K$2:$P$2,0))/CF$7</f>
        <v>-8333.3333333333339</v>
      </c>
      <c r="CG163" s="30" cm="1">
        <f t="array" ref="CG163">INDEX($K:$P,ROW(),MATCH(CG$3,$K$2:$P$2,0))/CG$7</f>
        <v>-8333.3333333333339</v>
      </c>
      <c r="CH163" s="30" cm="1">
        <f t="array" ref="CH163">INDEX($K:$P,ROW(),MATCH(CH$3,$K$2:$P$2,0))/CH$7</f>
        <v>-8333.3333333333339</v>
      </c>
      <c r="CI163" s="30" cm="1">
        <f t="array" ref="CI163">INDEX($K:$P,ROW(),MATCH(CI$3,$K$2:$P$2,0))/CI$7</f>
        <v>-8333.3333333333339</v>
      </c>
      <c r="CJ163" s="30" cm="1">
        <f t="array" ref="CJ163">INDEX($K:$P,ROW(),MATCH(CJ$3,$K$2:$P$2,0))/CJ$7</f>
        <v>-8333.3333333333339</v>
      </c>
      <c r="CK163" s="30" cm="1">
        <f t="array" ref="CK163">INDEX($K:$P,ROW(),MATCH(CK$3,$K$2:$P$2,0))/CK$7</f>
        <v>-8333.3333333333339</v>
      </c>
      <c r="CL163" s="30" cm="1">
        <f t="array" ref="CL163">INDEX($K:$P,ROW(),MATCH(CL$3,$K$2:$P$2,0))/CL$7</f>
        <v>-8333.3333333333339</v>
      </c>
      <c r="CM163" s="30" cm="1">
        <f t="array" ref="CM163">INDEX($K:$P,ROW(),MATCH(CM$3,$K$2:$P$2,0))/CM$7</f>
        <v>-8333.3333333333339</v>
      </c>
      <c r="CN163" s="30" cm="1">
        <f t="array" ref="CN163">INDEX($K:$P,ROW(),MATCH(CN$3,$K$2:$P$2,0))/CN$7</f>
        <v>-8333.3333333333339</v>
      </c>
    </row>
    <row r="164" spans="1:92" x14ac:dyDescent="0.25">
      <c r="A164" s="148"/>
      <c r="B164" s="216"/>
      <c r="C164" s="148"/>
      <c r="E164" s="149"/>
      <c r="F164" s="149"/>
      <c r="G164" s="149"/>
      <c r="H164" s="106"/>
      <c r="I164" s="210"/>
      <c r="J164" s="226"/>
      <c r="K164" s="252"/>
      <c r="L164" s="252"/>
      <c r="M164" s="252"/>
      <c r="N164" s="252"/>
      <c r="O164" s="252"/>
      <c r="P164" s="252"/>
      <c r="Q164" s="252"/>
      <c r="T164" s="204"/>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row>
    <row r="165" spans="1:92" x14ac:dyDescent="0.25">
      <c r="A165" s="137"/>
      <c r="B165" s="140"/>
      <c r="C165" s="139"/>
      <c r="D165" s="137" t="s">
        <v>242</v>
      </c>
      <c r="E165" s="140" t="s">
        <v>242</v>
      </c>
      <c r="F165" s="140"/>
      <c r="G165" s="140" t="s">
        <v>243</v>
      </c>
      <c r="H165" s="184"/>
      <c r="I165" s="185"/>
      <c r="J165" s="185"/>
      <c r="K165" s="139"/>
      <c r="L165" s="139"/>
      <c r="M165" s="139"/>
      <c r="N165" s="139"/>
      <c r="O165" s="139"/>
      <c r="P165" s="139"/>
      <c r="Q165" s="139"/>
      <c r="T165" s="207"/>
      <c r="U165" s="208"/>
      <c r="V165" s="208"/>
      <c r="W165" s="208"/>
      <c r="X165" s="208"/>
      <c r="Y165" s="208"/>
      <c r="Z165" s="208"/>
      <c r="AA165" s="208"/>
      <c r="AB165" s="208"/>
      <c r="AC165" s="208"/>
      <c r="AD165" s="208"/>
      <c r="AE165" s="208"/>
      <c r="AF165" s="208"/>
      <c r="AG165" s="208"/>
      <c r="AH165" s="208"/>
      <c r="AI165" s="208"/>
      <c r="AJ165" s="208"/>
      <c r="AK165" s="208"/>
      <c r="AL165" s="208"/>
      <c r="AM165" s="208"/>
      <c r="AN165" s="208"/>
      <c r="AO165" s="208"/>
      <c r="AP165" s="208"/>
      <c r="AQ165" s="208"/>
      <c r="AR165" s="208"/>
      <c r="AS165" s="208"/>
      <c r="AT165" s="208"/>
      <c r="AU165" s="208"/>
      <c r="AV165" s="208"/>
      <c r="AW165" s="208"/>
      <c r="AX165" s="208"/>
      <c r="AY165" s="208"/>
      <c r="AZ165" s="208"/>
      <c r="BA165" s="208"/>
      <c r="BB165" s="208"/>
      <c r="BC165" s="208"/>
      <c r="BD165" s="208"/>
      <c r="BE165" s="208"/>
      <c r="BF165" s="208"/>
      <c r="BG165" s="208"/>
      <c r="BH165" s="208"/>
      <c r="BI165" s="208"/>
      <c r="BJ165" s="208"/>
      <c r="BK165" s="208"/>
      <c r="BL165" s="208"/>
      <c r="BM165" s="208"/>
      <c r="BN165" s="208"/>
      <c r="BO165" s="208"/>
      <c r="BP165" s="208"/>
      <c r="BQ165" s="208"/>
      <c r="BR165" s="208"/>
      <c r="BS165" s="208"/>
      <c r="BT165" s="208"/>
      <c r="BU165" s="208"/>
      <c r="BV165" s="208"/>
      <c r="BW165" s="208"/>
      <c r="BX165" s="208"/>
      <c r="BY165" s="208"/>
      <c r="BZ165" s="208"/>
      <c r="CA165" s="208"/>
      <c r="CB165" s="208"/>
      <c r="CC165" s="208"/>
      <c r="CD165" s="208"/>
      <c r="CE165" s="208"/>
      <c r="CF165" s="208"/>
      <c r="CG165" s="208"/>
      <c r="CH165" s="208"/>
      <c r="CI165" s="208"/>
      <c r="CJ165" s="208"/>
      <c r="CK165" s="208"/>
      <c r="CL165" s="208"/>
      <c r="CM165" s="208"/>
      <c r="CN165" s="208"/>
    </row>
    <row r="166" spans="1:92" x14ac:dyDescent="0.25">
      <c r="B166" s="7" t="s">
        <v>244</v>
      </c>
      <c r="D166" t="s">
        <v>242</v>
      </c>
      <c r="I166" s="102"/>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10" t="s">
        <v>206</v>
      </c>
      <c r="B167" s="223" t="s">
        <v>169</v>
      </c>
      <c r="C167" s="10" t="s">
        <v>241</v>
      </c>
      <c r="D167" t="s">
        <v>242</v>
      </c>
      <c r="E167" s="106"/>
      <c r="F167" s="106"/>
      <c r="G167" s="106"/>
      <c r="H167" s="106"/>
      <c r="I167" s="175"/>
      <c r="J167" s="17"/>
      <c r="K167" s="56">
        <v>-100000</v>
      </c>
      <c r="L167" s="56">
        <v>-100000</v>
      </c>
      <c r="M167" s="56">
        <v>-100000</v>
      </c>
      <c r="N167" s="56">
        <v>-100000</v>
      </c>
      <c r="O167" s="56">
        <v>-100000</v>
      </c>
      <c r="P167" s="56">
        <v>-100000</v>
      </c>
      <c r="Q167" s="56"/>
      <c r="T167" s="254">
        <f t="shared" ref="T167" ca="1" si="58">IFERROR(INDEX(INDIRECT("Financials!$A:$AD"), MATCH(INDIRECT(ADDRESS(ROW(),2)), INDIRECT("Financials!$B:$B"), 0), MATCH(INDIRECT(ADDRESS(1,COLUMN())), INDIRECT("Financials!$1:$1"), 0)),0)</f>
        <v>0</v>
      </c>
      <c r="U167" s="50">
        <f ca="1">INDEX($A:$CN,ROW(),MATCH(INDIRECT(ADDRESS(3,COLUMN(),2)),$2:$2,0))/U$7</f>
        <v>-8333.3333333333339</v>
      </c>
      <c r="V167" s="50" cm="1">
        <f t="array" ref="V167">INDEX($K:$P,ROW(),MATCH(V$3,$K$2:$P$2,0))/V$7</f>
        <v>-8333.3333333333339</v>
      </c>
      <c r="W167" s="50" cm="1">
        <f t="array" ref="W167">INDEX($K:$P,ROW(),MATCH(W$3,$K$2:$P$2,0))/W$7</f>
        <v>-8333.3333333333339</v>
      </c>
      <c r="X167" s="50" cm="1">
        <f t="array" ref="X167">INDEX($K:$P,ROW(),MATCH(X$3,$K$2:$P$2,0))/X$7</f>
        <v>-8333.3333333333339</v>
      </c>
      <c r="Y167" s="50" cm="1">
        <f t="array" ref="Y167">INDEX($K:$P,ROW(),MATCH(Y$3,$K$2:$P$2,0))/Y$7</f>
        <v>-8333.3333333333339</v>
      </c>
      <c r="Z167" s="50" cm="1">
        <f t="array" ref="Z167">INDEX($K:$P,ROW(),MATCH(Z$3,$K$2:$P$2,0))/Z$7</f>
        <v>-8333.3333333333339</v>
      </c>
      <c r="AA167" s="50" cm="1">
        <f t="array" ref="AA167">INDEX($K:$P,ROW(),MATCH(AA$3,$K$2:$P$2,0))/AA$7</f>
        <v>-8333.3333333333339</v>
      </c>
      <c r="AB167" s="50" cm="1">
        <f t="array" ref="AB167">INDEX($K:$P,ROW(),MATCH(AB$3,$K$2:$P$2,0))/AB$7</f>
        <v>-8333.3333333333339</v>
      </c>
      <c r="AC167" s="50" cm="1">
        <f t="array" ref="AC167">INDEX($K:$P,ROW(),MATCH(AC$3,$K$2:$P$2,0))/AC$7</f>
        <v>-8333.3333333333339</v>
      </c>
      <c r="AD167" s="50" cm="1">
        <f t="array" ref="AD167">INDEX($K:$P,ROW(),MATCH(AD$3,$K$2:$P$2,0))/AD$7</f>
        <v>-8333.3333333333339</v>
      </c>
      <c r="AE167" s="50" cm="1">
        <f t="array" ref="AE167">INDEX($K:$P,ROW(),MATCH(AE$3,$K$2:$P$2,0))/AE$7</f>
        <v>-8333.3333333333339</v>
      </c>
      <c r="AF167" s="50" cm="1">
        <f t="array" ref="AF167">INDEX($K:$P,ROW(),MATCH(AF$3,$K$2:$P$2,0))/AF$7</f>
        <v>-8333.3333333333339</v>
      </c>
      <c r="AG167" s="50" cm="1">
        <f t="array" ref="AG167">INDEX($K:$P,ROW(),MATCH(AG$3,$K$2:$P$2,0))/AG$7</f>
        <v>-8333.3333333333339</v>
      </c>
      <c r="AH167" s="50" cm="1">
        <f t="array" ref="AH167">INDEX($K:$P,ROW(),MATCH(AH$3,$K$2:$P$2,0))/AH$7</f>
        <v>-8333.3333333333339</v>
      </c>
      <c r="AI167" s="50" cm="1">
        <f t="array" ref="AI167">INDEX($K:$P,ROW(),MATCH(AI$3,$K$2:$P$2,0))/AI$7</f>
        <v>-8333.3333333333339</v>
      </c>
      <c r="AJ167" s="50" cm="1">
        <f t="array" ref="AJ167">INDEX($K:$P,ROW(),MATCH(AJ$3,$K$2:$P$2,0))/AJ$7</f>
        <v>-8333.3333333333339</v>
      </c>
      <c r="AK167" s="50" cm="1">
        <f t="array" ref="AK167">INDEX($K:$P,ROW(),MATCH(AK$3,$K$2:$P$2,0))/AK$7</f>
        <v>-8333.3333333333339</v>
      </c>
      <c r="AL167" s="50" cm="1">
        <f t="array" ref="AL167">INDEX($K:$P,ROW(),MATCH(AL$3,$K$2:$P$2,0))/AL$7</f>
        <v>-8333.3333333333339</v>
      </c>
      <c r="AM167" s="50" cm="1">
        <f t="array" ref="AM167">INDEX($K:$P,ROW(),MATCH(AM$3,$K$2:$P$2,0))/AM$7</f>
        <v>-8333.3333333333339</v>
      </c>
      <c r="AN167" s="50" cm="1">
        <f t="array" ref="AN167">INDEX($K:$P,ROW(),MATCH(AN$3,$K$2:$P$2,0))/AN$7</f>
        <v>-8333.3333333333339</v>
      </c>
      <c r="AO167" s="50" cm="1">
        <f t="array" ref="AO167">INDEX($K:$P,ROW(),MATCH(AO$3,$K$2:$P$2,0))/AO$7</f>
        <v>-8333.3333333333339</v>
      </c>
      <c r="AP167" s="50" cm="1">
        <f t="array" ref="AP167">INDEX($K:$P,ROW(),MATCH(AP$3,$K$2:$P$2,0))/AP$7</f>
        <v>-8333.3333333333339</v>
      </c>
      <c r="AQ167" s="50" cm="1">
        <f t="array" ref="AQ167">INDEX($K:$P,ROW(),MATCH(AQ$3,$K$2:$P$2,0))/AQ$7</f>
        <v>-8333.3333333333339</v>
      </c>
      <c r="AR167" s="50" cm="1">
        <f t="array" ref="AR167">INDEX($K:$P,ROW(),MATCH(AR$3,$K$2:$P$2,0))/AR$7</f>
        <v>-8333.3333333333339</v>
      </c>
      <c r="AS167" s="50" cm="1">
        <f t="array" ref="AS167">INDEX($K:$P,ROW(),MATCH(AS$3,$K$2:$P$2,0))/AS$7</f>
        <v>-8333.3333333333339</v>
      </c>
      <c r="AT167" s="50" cm="1">
        <f t="array" ref="AT167">INDEX($K:$P,ROW(),MATCH(AT$3,$K$2:$P$2,0))/AT$7</f>
        <v>-8333.3333333333339</v>
      </c>
      <c r="AU167" s="50" cm="1">
        <f t="array" ref="AU167">INDEX($K:$P,ROW(),MATCH(AU$3,$K$2:$P$2,0))/AU$7</f>
        <v>-8333.3333333333339</v>
      </c>
      <c r="AV167" s="50" cm="1">
        <f t="array" ref="AV167">INDEX($K:$P,ROW(),MATCH(AV$3,$K$2:$P$2,0))/AV$7</f>
        <v>-8333.3333333333339</v>
      </c>
      <c r="AW167" s="50" cm="1">
        <f t="array" ref="AW167">INDEX($K:$P,ROW(),MATCH(AW$3,$K$2:$P$2,0))/AW$7</f>
        <v>-8333.3333333333339</v>
      </c>
      <c r="AX167" s="50" cm="1">
        <f t="array" ref="AX167">INDEX($K:$P,ROW(),MATCH(AX$3,$K$2:$P$2,0))/AX$7</f>
        <v>-8333.3333333333339</v>
      </c>
      <c r="AY167" s="50" cm="1">
        <f t="array" ref="AY167">INDEX($K:$P,ROW(),MATCH(AY$3,$K$2:$P$2,0))/AY$7</f>
        <v>-8333.3333333333339</v>
      </c>
      <c r="AZ167" s="50" cm="1">
        <f t="array" ref="AZ167">INDEX($K:$P,ROW(),MATCH(AZ$3,$K$2:$P$2,0))/AZ$7</f>
        <v>-8333.3333333333339</v>
      </c>
      <c r="BA167" s="50" cm="1">
        <f t="array" ref="BA167">INDEX($K:$P,ROW(),MATCH(BA$3,$K$2:$P$2,0))/BA$7</f>
        <v>-8333.3333333333339</v>
      </c>
      <c r="BB167" s="50" cm="1">
        <f t="array" ref="BB167">INDEX($K:$P,ROW(),MATCH(BB$3,$K$2:$P$2,0))/BB$7</f>
        <v>-8333.3333333333339</v>
      </c>
      <c r="BC167" s="50" cm="1">
        <f t="array" ref="BC167">INDEX($K:$P,ROW(),MATCH(BC$3,$K$2:$P$2,0))/BC$7</f>
        <v>-8333.3333333333339</v>
      </c>
      <c r="BD167" s="50" cm="1">
        <f t="array" ref="BD167">INDEX($K:$P,ROW(),MATCH(BD$3,$K$2:$P$2,0))/BD$7</f>
        <v>-8333.3333333333339</v>
      </c>
      <c r="BE167" s="50" cm="1">
        <f t="array" ref="BE167">INDEX($K:$P,ROW(),MATCH(BE$3,$K$2:$P$2,0))/BE$7</f>
        <v>-8333.3333333333339</v>
      </c>
      <c r="BF167" s="50" cm="1">
        <f t="array" ref="BF167">INDEX($K:$P,ROW(),MATCH(BF$3,$K$2:$P$2,0))/BF$7</f>
        <v>-8333.3333333333339</v>
      </c>
      <c r="BG167" s="50" cm="1">
        <f t="array" ref="BG167">INDEX($K:$P,ROW(),MATCH(BG$3,$K$2:$P$2,0))/BG$7</f>
        <v>-8333.3333333333339</v>
      </c>
      <c r="BH167" s="50" cm="1">
        <f t="array" ref="BH167">INDEX($K:$P,ROW(),MATCH(BH$3,$K$2:$P$2,0))/BH$7</f>
        <v>-8333.3333333333339</v>
      </c>
      <c r="BI167" s="50" cm="1">
        <f t="array" ref="BI167">INDEX($K:$P,ROW(),MATCH(BI$3,$K$2:$P$2,0))/BI$7</f>
        <v>-8333.3333333333339</v>
      </c>
      <c r="BJ167" s="50" cm="1">
        <f t="array" ref="BJ167">INDEX($K:$P,ROW(),MATCH(BJ$3,$K$2:$P$2,0))/BJ$7</f>
        <v>-8333.3333333333339</v>
      </c>
      <c r="BK167" s="50" cm="1">
        <f t="array" ref="BK167">INDEX($K:$P,ROW(),MATCH(BK$3,$K$2:$P$2,0))/BK$7</f>
        <v>-8333.3333333333339</v>
      </c>
      <c r="BL167" s="50" cm="1">
        <f t="array" ref="BL167">INDEX($K:$P,ROW(),MATCH(BL$3,$K$2:$P$2,0))/BL$7</f>
        <v>-8333.3333333333339</v>
      </c>
      <c r="BM167" s="50" cm="1">
        <f t="array" ref="BM167">INDEX($K:$P,ROW(),MATCH(BM$3,$K$2:$P$2,0))/BM$7</f>
        <v>-8333.3333333333339</v>
      </c>
      <c r="BN167" s="50" cm="1">
        <f t="array" ref="BN167">INDEX($K:$P,ROW(),MATCH(BN$3,$K$2:$P$2,0))/BN$7</f>
        <v>-8333.3333333333339</v>
      </c>
      <c r="BO167" s="50" cm="1">
        <f t="array" ref="BO167">INDEX($K:$P,ROW(),MATCH(BO$3,$K$2:$P$2,0))/BO$7</f>
        <v>-8333.3333333333339</v>
      </c>
      <c r="BP167" s="50" cm="1">
        <f t="array" ref="BP167">INDEX($K:$P,ROW(),MATCH(BP$3,$K$2:$P$2,0))/BP$7</f>
        <v>-8333.3333333333339</v>
      </c>
      <c r="BQ167" s="50" cm="1">
        <f t="array" ref="BQ167">INDEX($K:$P,ROW(),MATCH(BQ$3,$K$2:$P$2,0))/BQ$7</f>
        <v>-8333.3333333333339</v>
      </c>
      <c r="BR167" s="50" cm="1">
        <f t="array" ref="BR167">INDEX($K:$P,ROW(),MATCH(BR$3,$K$2:$P$2,0))/BR$7</f>
        <v>-8333.3333333333339</v>
      </c>
      <c r="BS167" s="50" cm="1">
        <f t="array" ref="BS167">INDEX($K:$P,ROW(),MATCH(BS$3,$K$2:$P$2,0))/BS$7</f>
        <v>-8333.3333333333339</v>
      </c>
      <c r="BT167" s="50" cm="1">
        <f t="array" ref="BT167">INDEX($K:$P,ROW(),MATCH(BT$3,$K$2:$P$2,0))/BT$7</f>
        <v>-8333.3333333333339</v>
      </c>
      <c r="BU167" s="50" cm="1">
        <f t="array" ref="BU167">INDEX($K:$P,ROW(),MATCH(BU$3,$K$2:$P$2,0))/BU$7</f>
        <v>-8333.3333333333339</v>
      </c>
      <c r="BV167" s="50" cm="1">
        <f t="array" ref="BV167">INDEX($K:$P,ROW(),MATCH(BV$3,$K$2:$P$2,0))/BV$7</f>
        <v>-8333.3333333333339</v>
      </c>
      <c r="BW167" s="50" cm="1">
        <f t="array" ref="BW167">INDEX($K:$P,ROW(),MATCH(BW$3,$K$2:$P$2,0))/BW$7</f>
        <v>-8333.3333333333339</v>
      </c>
      <c r="BX167" s="50" cm="1">
        <f t="array" ref="BX167">INDEX($K:$P,ROW(),MATCH(BX$3,$K$2:$P$2,0))/BX$7</f>
        <v>-8333.3333333333339</v>
      </c>
      <c r="BY167" s="50" cm="1">
        <f t="array" ref="BY167">INDEX($K:$P,ROW(),MATCH(BY$3,$K$2:$P$2,0))/BY$7</f>
        <v>-8333.3333333333339</v>
      </c>
      <c r="BZ167" s="50" cm="1">
        <f t="array" ref="BZ167">INDEX($K:$P,ROW(),MATCH(BZ$3,$K$2:$P$2,0))/BZ$7</f>
        <v>-8333.3333333333339</v>
      </c>
      <c r="CA167" s="50" cm="1">
        <f t="array" ref="CA167">INDEX($K:$P,ROW(),MATCH(CA$3,$K$2:$P$2,0))/CA$7</f>
        <v>-8333.3333333333339</v>
      </c>
      <c r="CB167" s="50" cm="1">
        <f t="array" ref="CB167">INDEX($K:$P,ROW(),MATCH(CB$3,$K$2:$P$2,0))/CB$7</f>
        <v>-8333.3333333333339</v>
      </c>
      <c r="CC167" s="50" cm="1">
        <f t="array" ref="CC167">INDEX($K:$P,ROW(),MATCH(CC$3,$K$2:$P$2,0))/CC$7</f>
        <v>-8333.3333333333339</v>
      </c>
      <c r="CD167" s="50" cm="1">
        <f t="array" ref="CD167">INDEX($K:$P,ROW(),MATCH(CD$3,$K$2:$P$2,0))/CD$7</f>
        <v>-8333.3333333333339</v>
      </c>
      <c r="CE167" s="50" cm="1">
        <f t="array" ref="CE167">INDEX($K:$P,ROW(),MATCH(CE$3,$K$2:$P$2,0))/CE$7</f>
        <v>-8333.3333333333339</v>
      </c>
      <c r="CF167" s="50" cm="1">
        <f t="array" ref="CF167">INDEX($K:$P,ROW(),MATCH(CF$3,$K$2:$P$2,0))/CF$7</f>
        <v>-8333.3333333333339</v>
      </c>
      <c r="CG167" s="50" cm="1">
        <f t="array" ref="CG167">INDEX($K:$P,ROW(),MATCH(CG$3,$K$2:$P$2,0))/CG$7</f>
        <v>-8333.3333333333339</v>
      </c>
      <c r="CH167" s="50" cm="1">
        <f t="array" ref="CH167">INDEX($K:$P,ROW(),MATCH(CH$3,$K$2:$P$2,0))/CH$7</f>
        <v>-8333.3333333333339</v>
      </c>
      <c r="CI167" s="50" cm="1">
        <f t="array" ref="CI167">INDEX($K:$P,ROW(),MATCH(CI$3,$K$2:$P$2,0))/CI$7</f>
        <v>-8333.3333333333339</v>
      </c>
      <c r="CJ167" s="50" cm="1">
        <f t="array" ref="CJ167">INDEX($K:$P,ROW(),MATCH(CJ$3,$K$2:$P$2,0))/CJ$7</f>
        <v>-8333.3333333333339</v>
      </c>
      <c r="CK167" s="50" cm="1">
        <f t="array" ref="CK167">INDEX($K:$P,ROW(),MATCH(CK$3,$K$2:$P$2,0))/CK$7</f>
        <v>-8333.3333333333339</v>
      </c>
      <c r="CL167" s="50" cm="1">
        <f t="array" ref="CL167">INDEX($K:$P,ROW(),MATCH(CL$3,$K$2:$P$2,0))/CL$7</f>
        <v>-8333.3333333333339</v>
      </c>
      <c r="CM167" s="50" cm="1">
        <f t="array" ref="CM167">INDEX($K:$P,ROW(),MATCH(CM$3,$K$2:$P$2,0))/CM$7</f>
        <v>-8333.3333333333339</v>
      </c>
      <c r="CN167" s="50" cm="1">
        <f t="array" ref="CN167">INDEX($K:$P,ROW(),MATCH(CN$3,$K$2:$P$2,0))/CN$7</f>
        <v>-8333.3333333333339</v>
      </c>
    </row>
    <row r="168" spans="1:92" x14ac:dyDescent="0.25">
      <c r="A168" t="s">
        <v>245</v>
      </c>
      <c r="B168" s="216" t="s">
        <v>246</v>
      </c>
      <c r="C168" s="10"/>
      <c r="D168" t="s">
        <v>242</v>
      </c>
      <c r="E168" s="106"/>
      <c r="F168" s="106"/>
      <c r="G168" s="106"/>
      <c r="H168" s="106"/>
      <c r="I168" s="175"/>
      <c r="J168" s="241">
        <f t="shared" ref="J168:P168" ca="1" si="59">SUMIF($3:$3, INDIRECT(ADDRESS(2,COLUMN(),2)), INDIRECT(ROW() &amp; ":" &amp; ROW()))</f>
        <v>0</v>
      </c>
      <c r="K168" s="241">
        <f t="shared" ca="1" si="59"/>
        <v>-99999.999999999985</v>
      </c>
      <c r="L168" s="241">
        <f t="shared" ca="1" si="59"/>
        <v>-99999.999999999985</v>
      </c>
      <c r="M168" s="241">
        <f t="shared" ca="1" si="59"/>
        <v>-99999.999999999985</v>
      </c>
      <c r="N168" s="241">
        <f t="shared" ca="1" si="59"/>
        <v>-99999.999999999985</v>
      </c>
      <c r="O168" s="241">
        <f t="shared" ca="1" si="59"/>
        <v>-99999.999999999985</v>
      </c>
      <c r="P168" s="241">
        <f t="shared" ca="1" si="59"/>
        <v>-99999.999999999985</v>
      </c>
      <c r="Q168" s="242"/>
      <c r="T168" s="241">
        <f ca="1">+SUM(T166:OFFSET(T168,-1,0))</f>
        <v>0</v>
      </c>
      <c r="U168" s="241">
        <f ca="1">+SUM(U166:OFFSET(U168,-1,0))</f>
        <v>-8333.3333333333339</v>
      </c>
      <c r="V168" s="241">
        <f ca="1">+SUM(V166:OFFSET(V168,-1,0))</f>
        <v>-8333.3333333333339</v>
      </c>
      <c r="W168" s="241">
        <f ca="1">+SUM(W166:OFFSET(W168,-1,0))</f>
        <v>-8333.3333333333339</v>
      </c>
      <c r="X168" s="241">
        <f ca="1">+SUM(X166:OFFSET(X168,-1,0))</f>
        <v>-8333.3333333333339</v>
      </c>
      <c r="Y168" s="241">
        <f ca="1">+SUM(Y166:OFFSET(Y168,-1,0))</f>
        <v>-8333.3333333333339</v>
      </c>
      <c r="Z168" s="241">
        <f ca="1">+SUM(Z166:OFFSET(Z168,-1,0))</f>
        <v>-8333.3333333333339</v>
      </c>
      <c r="AA168" s="241">
        <f ca="1">+SUM(AA166:OFFSET(AA168,-1,0))</f>
        <v>-8333.3333333333339</v>
      </c>
      <c r="AB168" s="241">
        <f ca="1">+SUM(AB166:OFFSET(AB168,-1,0))</f>
        <v>-8333.3333333333339</v>
      </c>
      <c r="AC168" s="241">
        <f ca="1">+SUM(AC166:OFFSET(AC168,-1,0))</f>
        <v>-8333.3333333333339</v>
      </c>
      <c r="AD168" s="241">
        <f ca="1">+SUM(AD166:OFFSET(AD168,-1,0))</f>
        <v>-8333.3333333333339</v>
      </c>
      <c r="AE168" s="241">
        <f ca="1">+SUM(AE166:OFFSET(AE168,-1,0))</f>
        <v>-8333.3333333333339</v>
      </c>
      <c r="AF168" s="241">
        <f ca="1">+SUM(AF166:OFFSET(AF168,-1,0))</f>
        <v>-8333.3333333333339</v>
      </c>
      <c r="AG168" s="241">
        <f ca="1">+SUM(AG166:OFFSET(AG168,-1,0))</f>
        <v>-8333.3333333333339</v>
      </c>
      <c r="AH168" s="241">
        <f ca="1">+SUM(AH166:OFFSET(AH168,-1,0))</f>
        <v>-8333.3333333333339</v>
      </c>
      <c r="AI168" s="241">
        <f ca="1">+SUM(AI166:OFFSET(AI168,-1,0))</f>
        <v>-8333.3333333333339</v>
      </c>
      <c r="AJ168" s="241">
        <f ca="1">+SUM(AJ166:OFFSET(AJ168,-1,0))</f>
        <v>-8333.3333333333339</v>
      </c>
      <c r="AK168" s="241">
        <f ca="1">+SUM(AK166:OFFSET(AK168,-1,0))</f>
        <v>-8333.3333333333339</v>
      </c>
      <c r="AL168" s="241">
        <f ca="1">+SUM(AL166:OFFSET(AL168,-1,0))</f>
        <v>-8333.3333333333339</v>
      </c>
      <c r="AM168" s="241">
        <f ca="1">+SUM(AM166:OFFSET(AM168,-1,0))</f>
        <v>-8333.3333333333339</v>
      </c>
      <c r="AN168" s="241">
        <f ca="1">+SUM(AN166:OFFSET(AN168,-1,0))</f>
        <v>-8333.3333333333339</v>
      </c>
      <c r="AO168" s="241">
        <f ca="1">+SUM(AO166:OFFSET(AO168,-1,0))</f>
        <v>-8333.3333333333339</v>
      </c>
      <c r="AP168" s="241">
        <f ca="1">+SUM(AP166:OFFSET(AP168,-1,0))</f>
        <v>-8333.3333333333339</v>
      </c>
      <c r="AQ168" s="241">
        <f ca="1">+SUM(AQ166:OFFSET(AQ168,-1,0))</f>
        <v>-8333.3333333333339</v>
      </c>
      <c r="AR168" s="241">
        <f ca="1">+SUM(AR166:OFFSET(AR168,-1,0))</f>
        <v>-8333.3333333333339</v>
      </c>
      <c r="AS168" s="241">
        <f ca="1">+SUM(AS166:OFFSET(AS168,-1,0))</f>
        <v>-8333.3333333333339</v>
      </c>
      <c r="AT168" s="241">
        <f ca="1">+SUM(AT166:OFFSET(AT168,-1,0))</f>
        <v>-8333.3333333333339</v>
      </c>
      <c r="AU168" s="241">
        <f ca="1">+SUM(AU166:OFFSET(AU168,-1,0))</f>
        <v>-8333.3333333333339</v>
      </c>
      <c r="AV168" s="241">
        <f ca="1">+SUM(AV166:OFFSET(AV168,-1,0))</f>
        <v>-8333.3333333333339</v>
      </c>
      <c r="AW168" s="241">
        <f ca="1">+SUM(AW166:OFFSET(AW168,-1,0))</f>
        <v>-8333.3333333333339</v>
      </c>
      <c r="AX168" s="241">
        <f ca="1">+SUM(AX166:OFFSET(AX168,-1,0))</f>
        <v>-8333.3333333333339</v>
      </c>
      <c r="AY168" s="241">
        <f ca="1">+SUM(AY166:OFFSET(AY168,-1,0))</f>
        <v>-8333.3333333333339</v>
      </c>
      <c r="AZ168" s="241">
        <f ca="1">+SUM(AZ166:OFFSET(AZ168,-1,0))</f>
        <v>-8333.3333333333339</v>
      </c>
      <c r="BA168" s="241">
        <f ca="1">+SUM(BA166:OFFSET(BA168,-1,0))</f>
        <v>-8333.3333333333339</v>
      </c>
      <c r="BB168" s="241">
        <f ca="1">+SUM(BB166:OFFSET(BB168,-1,0))</f>
        <v>-8333.3333333333339</v>
      </c>
      <c r="BC168" s="241">
        <f ca="1">+SUM(BC166:OFFSET(BC168,-1,0))</f>
        <v>-8333.3333333333339</v>
      </c>
      <c r="BD168" s="241">
        <f ca="1">+SUM(BD166:OFFSET(BD168,-1,0))</f>
        <v>-8333.3333333333339</v>
      </c>
      <c r="BE168" s="241">
        <f ca="1">+SUM(BE166:OFFSET(BE168,-1,0))</f>
        <v>-8333.3333333333339</v>
      </c>
      <c r="BF168" s="241">
        <f ca="1">+SUM(BF166:OFFSET(BF168,-1,0))</f>
        <v>-8333.3333333333339</v>
      </c>
      <c r="BG168" s="241">
        <f ca="1">+SUM(BG166:OFFSET(BG168,-1,0))</f>
        <v>-8333.3333333333339</v>
      </c>
      <c r="BH168" s="241">
        <f ca="1">+SUM(BH166:OFFSET(BH168,-1,0))</f>
        <v>-8333.3333333333339</v>
      </c>
      <c r="BI168" s="241">
        <f ca="1">+SUM(BI166:OFFSET(BI168,-1,0))</f>
        <v>-8333.3333333333339</v>
      </c>
      <c r="BJ168" s="241">
        <f ca="1">+SUM(BJ166:OFFSET(BJ168,-1,0))</f>
        <v>-8333.3333333333339</v>
      </c>
      <c r="BK168" s="241">
        <f ca="1">+SUM(BK166:OFFSET(BK168,-1,0))</f>
        <v>-8333.3333333333339</v>
      </c>
      <c r="BL168" s="241">
        <f ca="1">+SUM(BL166:OFFSET(BL168,-1,0))</f>
        <v>-8333.3333333333339</v>
      </c>
      <c r="BM168" s="241">
        <f ca="1">+SUM(BM166:OFFSET(BM168,-1,0))</f>
        <v>-8333.3333333333339</v>
      </c>
      <c r="BN168" s="241">
        <f ca="1">+SUM(BN166:OFFSET(BN168,-1,0))</f>
        <v>-8333.3333333333339</v>
      </c>
      <c r="BO168" s="241">
        <f ca="1">+SUM(BO166:OFFSET(BO168,-1,0))</f>
        <v>-8333.3333333333339</v>
      </c>
      <c r="BP168" s="241">
        <f ca="1">+SUM(BP166:OFFSET(BP168,-1,0))</f>
        <v>-8333.3333333333339</v>
      </c>
      <c r="BQ168" s="241">
        <f ca="1">+SUM(BQ166:OFFSET(BQ168,-1,0))</f>
        <v>-8333.3333333333339</v>
      </c>
      <c r="BR168" s="241">
        <f ca="1">+SUM(BR166:OFFSET(BR168,-1,0))</f>
        <v>-8333.3333333333339</v>
      </c>
      <c r="BS168" s="241">
        <f ca="1">+SUM(BS166:OFFSET(BS168,-1,0))</f>
        <v>-8333.3333333333339</v>
      </c>
      <c r="BT168" s="241">
        <f ca="1">+SUM(BT166:OFFSET(BT168,-1,0))</f>
        <v>-8333.3333333333339</v>
      </c>
      <c r="BU168" s="241">
        <f ca="1">+SUM(BU166:OFFSET(BU168,-1,0))</f>
        <v>-8333.3333333333339</v>
      </c>
      <c r="BV168" s="241">
        <f ca="1">+SUM(BV166:OFFSET(BV168,-1,0))</f>
        <v>-8333.3333333333339</v>
      </c>
      <c r="BW168" s="241">
        <f ca="1">+SUM(BW166:OFFSET(BW168,-1,0))</f>
        <v>-8333.3333333333339</v>
      </c>
      <c r="BX168" s="241">
        <f ca="1">+SUM(BX166:OFFSET(BX168,-1,0))</f>
        <v>-8333.3333333333339</v>
      </c>
      <c r="BY168" s="241">
        <f ca="1">+SUM(BY166:OFFSET(BY168,-1,0))</f>
        <v>-8333.3333333333339</v>
      </c>
      <c r="BZ168" s="241">
        <f ca="1">+SUM(BZ166:OFFSET(BZ168,-1,0))</f>
        <v>-8333.3333333333339</v>
      </c>
      <c r="CA168" s="241">
        <f ca="1">+SUM(CA166:OFFSET(CA168,-1,0))</f>
        <v>-8333.3333333333339</v>
      </c>
      <c r="CB168" s="241">
        <f ca="1">+SUM(CB166:OFFSET(CB168,-1,0))</f>
        <v>-8333.3333333333339</v>
      </c>
      <c r="CC168" s="241">
        <f ca="1">+SUM(CC166:OFFSET(CC168,-1,0))</f>
        <v>-8333.3333333333339</v>
      </c>
      <c r="CD168" s="241">
        <f ca="1">+SUM(CD166:OFFSET(CD168,-1,0))</f>
        <v>-8333.3333333333339</v>
      </c>
      <c r="CE168" s="241">
        <f ca="1">+SUM(CE166:OFFSET(CE168,-1,0))</f>
        <v>-8333.3333333333339</v>
      </c>
      <c r="CF168" s="241">
        <f ca="1">+SUM(CF166:OFFSET(CF168,-1,0))</f>
        <v>-8333.3333333333339</v>
      </c>
      <c r="CG168" s="241">
        <f ca="1">+SUM(CG166:OFFSET(CG168,-1,0))</f>
        <v>-8333.3333333333339</v>
      </c>
      <c r="CH168" s="241">
        <f ca="1">+SUM(CH166:OFFSET(CH168,-1,0))</f>
        <v>-8333.3333333333339</v>
      </c>
      <c r="CI168" s="241">
        <f ca="1">+SUM(CI166:OFFSET(CI168,-1,0))</f>
        <v>-8333.3333333333339</v>
      </c>
      <c r="CJ168" s="241">
        <f ca="1">+SUM(CJ166:OFFSET(CJ168,-1,0))</f>
        <v>-8333.3333333333339</v>
      </c>
      <c r="CK168" s="241">
        <f ca="1">+SUM(CK166:OFFSET(CK168,-1,0))</f>
        <v>-8333.3333333333339</v>
      </c>
      <c r="CL168" s="241">
        <f ca="1">+SUM(CL166:OFFSET(CL168,-1,0))</f>
        <v>-8333.3333333333339</v>
      </c>
      <c r="CM168" s="241">
        <f ca="1">+SUM(CM166:OFFSET(CM168,-1,0))</f>
        <v>-8333.3333333333339</v>
      </c>
      <c r="CN168" s="241">
        <f ca="1">+SUM(CN166:OFFSET(CN168,-1,0))</f>
        <v>-8333.3333333333339</v>
      </c>
    </row>
    <row r="169" spans="1:92" x14ac:dyDescent="0.25">
      <c r="A169" s="148"/>
      <c r="B169" s="216"/>
      <c r="C169" s="148"/>
      <c r="E169" s="149"/>
      <c r="F169" s="149"/>
      <c r="G169" s="149"/>
      <c r="H169" s="106"/>
      <c r="I169" s="210"/>
      <c r="J169" s="226"/>
      <c r="K169" s="252"/>
      <c r="L169" s="252"/>
      <c r="M169" s="252"/>
      <c r="N169" s="252"/>
      <c r="O169" s="252"/>
      <c r="P169" s="252"/>
      <c r="Q169" s="252"/>
      <c r="T169" s="255"/>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row>
    <row r="170" spans="1:92" x14ac:dyDescent="0.25">
      <c r="A170" s="137"/>
      <c r="B170" s="140"/>
      <c r="C170" s="139"/>
      <c r="D170" s="137" t="s">
        <v>247</v>
      </c>
      <c r="E170" s="157" t="s">
        <v>247</v>
      </c>
      <c r="F170" s="140"/>
      <c r="G170" s="141" t="s">
        <v>248</v>
      </c>
      <c r="H170" s="184" t="s">
        <v>249</v>
      </c>
      <c r="I170" s="185"/>
      <c r="J170" s="185"/>
      <c r="K170" s="139"/>
      <c r="L170" s="139"/>
      <c r="M170" s="139"/>
      <c r="N170" s="139"/>
      <c r="O170" s="139"/>
      <c r="P170" s="139"/>
      <c r="Q170" s="139"/>
      <c r="T170" s="207"/>
      <c r="U170" s="208"/>
      <c r="V170" s="208"/>
      <c r="W170" s="208"/>
      <c r="X170" s="208"/>
      <c r="Y170" s="208"/>
      <c r="Z170" s="208"/>
      <c r="AA170" s="208"/>
      <c r="AB170" s="208"/>
      <c r="AC170" s="208"/>
      <c r="AD170" s="208"/>
      <c r="AE170" s="208"/>
      <c r="AF170" s="208"/>
      <c r="AG170" s="208"/>
      <c r="AH170" s="208"/>
      <c r="AI170" s="208"/>
      <c r="AJ170" s="208"/>
      <c r="AK170" s="208"/>
      <c r="AL170" s="208"/>
      <c r="AM170" s="208"/>
      <c r="AN170" s="208"/>
      <c r="AO170" s="208"/>
      <c r="AP170" s="208"/>
      <c r="AQ170" s="208"/>
      <c r="AR170" s="208"/>
      <c r="AS170" s="208"/>
      <c r="AT170" s="208"/>
      <c r="AU170" s="208"/>
      <c r="AV170" s="208"/>
      <c r="AW170" s="208"/>
      <c r="AX170" s="208"/>
      <c r="AY170" s="208"/>
      <c r="AZ170" s="208"/>
      <c r="BA170" s="208"/>
      <c r="BB170" s="208"/>
      <c r="BC170" s="208"/>
      <c r="BD170" s="208"/>
      <c r="BE170" s="208"/>
      <c r="BF170" s="208"/>
      <c r="BG170" s="208"/>
      <c r="BH170" s="208"/>
      <c r="BI170" s="208"/>
      <c r="BJ170" s="208"/>
      <c r="BK170" s="208"/>
      <c r="BL170" s="208"/>
      <c r="BM170" s="208"/>
      <c r="BN170" s="208"/>
      <c r="BO170" s="208"/>
      <c r="BP170" s="208"/>
      <c r="BQ170" s="208"/>
      <c r="BR170" s="208"/>
      <c r="BS170" s="208"/>
      <c r="BT170" s="208"/>
      <c r="BU170" s="208"/>
      <c r="BV170" s="208"/>
      <c r="BW170" s="208"/>
      <c r="BX170" s="208"/>
      <c r="BY170" s="208"/>
      <c r="BZ170" s="208"/>
      <c r="CA170" s="208"/>
      <c r="CB170" s="208"/>
      <c r="CC170" s="208"/>
      <c r="CD170" s="208"/>
      <c r="CE170" s="208"/>
      <c r="CF170" s="208"/>
      <c r="CG170" s="208"/>
      <c r="CH170" s="208"/>
      <c r="CI170" s="208"/>
      <c r="CJ170" s="208"/>
      <c r="CK170" s="208"/>
      <c r="CL170" s="208"/>
      <c r="CM170" s="208"/>
      <c r="CN170" s="208"/>
    </row>
    <row r="171" spans="1:92" s="10" customFormat="1" x14ac:dyDescent="0.25">
      <c r="A171" s="10" t="s">
        <v>143</v>
      </c>
      <c r="B171" s="214" t="s">
        <v>250</v>
      </c>
      <c r="C171" s="10" t="s">
        <v>251</v>
      </c>
      <c r="D171" t="s">
        <v>247</v>
      </c>
      <c r="E171" s="106"/>
      <c r="F171" s="106"/>
      <c r="G171" s="106"/>
      <c r="H171" s="106"/>
      <c r="I171" s="175"/>
      <c r="J171" s="17"/>
      <c r="K171" s="195">
        <v>100000</v>
      </c>
      <c r="L171" s="195">
        <v>100000</v>
      </c>
      <c r="M171" s="195">
        <v>100000</v>
      </c>
      <c r="N171" s="195">
        <v>100000</v>
      </c>
      <c r="O171" s="195">
        <v>100000</v>
      </c>
      <c r="P171" s="195">
        <v>100000</v>
      </c>
      <c r="Q171" s="195"/>
      <c r="T171" s="256">
        <f t="shared" ref="T171" ca="1" si="60">IFERROR(INDEX(INDIRECT("Financials!$A:$AD"), MATCH(INDIRECT(ADDRESS(ROW(),2)), INDIRECT("Financials!$B:$B"), 0), MATCH(INDIRECT(ADDRESS(1,COLUMN())), INDIRECT("Financials!$1:$1"), 0)),0)</f>
        <v>0</v>
      </c>
      <c r="U171" s="36">
        <f ca="1">INDEX($A:$CN,ROW(),MATCH(INDIRECT(ADDRESS(3,COLUMN(),2)),$2:$2,0))</f>
        <v>100000</v>
      </c>
      <c r="V171" s="36" cm="1">
        <f t="array" ref="V171">INDEX($K:$P,ROW(),MATCH(V$3,$K$2:$P$2,0))</f>
        <v>100000</v>
      </c>
      <c r="W171" s="36" cm="1">
        <f t="array" ref="W171">INDEX($K:$P,ROW(),MATCH(W$3,$K$2:$P$2,0))</f>
        <v>100000</v>
      </c>
      <c r="X171" s="36" cm="1">
        <f t="array" ref="X171">INDEX($K:$P,ROW(),MATCH(X$3,$K$2:$P$2,0))</f>
        <v>100000</v>
      </c>
      <c r="Y171" s="36" cm="1">
        <f t="array" ref="Y171">INDEX($K:$P,ROW(),MATCH(Y$3,$K$2:$P$2,0))</f>
        <v>100000</v>
      </c>
      <c r="Z171" s="36" cm="1">
        <f t="array" ref="Z171">INDEX($K:$P,ROW(),MATCH(Z$3,$K$2:$P$2,0))</f>
        <v>100000</v>
      </c>
      <c r="AA171" s="36" cm="1">
        <f t="array" ref="AA171">INDEX($K:$P,ROW(),MATCH(AA$3,$K$2:$P$2,0))</f>
        <v>100000</v>
      </c>
      <c r="AB171" s="36" cm="1">
        <f t="array" ref="AB171">INDEX($K:$P,ROW(),MATCH(AB$3,$K$2:$P$2,0))</f>
        <v>100000</v>
      </c>
      <c r="AC171" s="36" cm="1">
        <f t="array" ref="AC171">INDEX($K:$P,ROW(),MATCH(AC$3,$K$2:$P$2,0))</f>
        <v>100000</v>
      </c>
      <c r="AD171" s="36" cm="1">
        <f t="array" ref="AD171">INDEX($K:$P,ROW(),MATCH(AD$3,$K$2:$P$2,0))</f>
        <v>100000</v>
      </c>
      <c r="AE171" s="36" cm="1">
        <f t="array" ref="AE171">INDEX($K:$P,ROW(),MATCH(AE$3,$K$2:$P$2,0))</f>
        <v>100000</v>
      </c>
      <c r="AF171" s="36" cm="1">
        <f t="array" ref="AF171">INDEX($K:$P,ROW(),MATCH(AF$3,$K$2:$P$2,0))</f>
        <v>100000</v>
      </c>
      <c r="AG171" s="36" cm="1">
        <f t="array" ref="AG171">INDEX($K:$P,ROW(),MATCH(AG$3,$K$2:$P$2,0))</f>
        <v>100000</v>
      </c>
      <c r="AH171" s="36" cm="1">
        <f t="array" ref="AH171">INDEX($K:$P,ROW(),MATCH(AH$3,$K$2:$P$2,0))</f>
        <v>100000</v>
      </c>
      <c r="AI171" s="36" cm="1">
        <f t="array" ref="AI171">INDEX($K:$P,ROW(),MATCH(AI$3,$K$2:$P$2,0))</f>
        <v>100000</v>
      </c>
      <c r="AJ171" s="36" cm="1">
        <f t="array" ref="AJ171">INDEX($K:$P,ROW(),MATCH(AJ$3,$K$2:$P$2,0))</f>
        <v>100000</v>
      </c>
      <c r="AK171" s="36" cm="1">
        <f t="array" ref="AK171">INDEX($K:$P,ROW(),MATCH(AK$3,$K$2:$P$2,0))</f>
        <v>100000</v>
      </c>
      <c r="AL171" s="36" cm="1">
        <f t="array" ref="AL171">INDEX($K:$P,ROW(),MATCH(AL$3,$K$2:$P$2,0))</f>
        <v>100000</v>
      </c>
      <c r="AM171" s="36" cm="1">
        <f t="array" ref="AM171">INDEX($K:$P,ROW(),MATCH(AM$3,$K$2:$P$2,0))</f>
        <v>100000</v>
      </c>
      <c r="AN171" s="36" cm="1">
        <f t="array" ref="AN171">INDEX($K:$P,ROW(),MATCH(AN$3,$K$2:$P$2,0))</f>
        <v>100000</v>
      </c>
      <c r="AO171" s="36" cm="1">
        <f t="array" ref="AO171">INDEX($K:$P,ROW(),MATCH(AO$3,$K$2:$P$2,0))</f>
        <v>100000</v>
      </c>
      <c r="AP171" s="36" cm="1">
        <f t="array" ref="AP171">INDEX($K:$P,ROW(),MATCH(AP$3,$K$2:$P$2,0))</f>
        <v>100000</v>
      </c>
      <c r="AQ171" s="36" cm="1">
        <f t="array" ref="AQ171">INDEX($K:$P,ROW(),MATCH(AQ$3,$K$2:$P$2,0))</f>
        <v>100000</v>
      </c>
      <c r="AR171" s="36" cm="1">
        <f t="array" ref="AR171">INDEX($K:$P,ROW(),MATCH(AR$3,$K$2:$P$2,0))</f>
        <v>100000</v>
      </c>
      <c r="AS171" s="36" cm="1">
        <f t="array" ref="AS171">INDEX($K:$P,ROW(),MATCH(AS$3,$K$2:$P$2,0))</f>
        <v>100000</v>
      </c>
      <c r="AT171" s="36" cm="1">
        <f t="array" ref="AT171">INDEX($K:$P,ROW(),MATCH(AT$3,$K$2:$P$2,0))</f>
        <v>100000</v>
      </c>
      <c r="AU171" s="36" cm="1">
        <f t="array" ref="AU171">INDEX($K:$P,ROW(),MATCH(AU$3,$K$2:$P$2,0))</f>
        <v>100000</v>
      </c>
      <c r="AV171" s="36" cm="1">
        <f t="array" ref="AV171">INDEX($K:$P,ROW(),MATCH(AV$3,$K$2:$P$2,0))</f>
        <v>100000</v>
      </c>
      <c r="AW171" s="36" cm="1">
        <f t="array" ref="AW171">INDEX($K:$P,ROW(),MATCH(AW$3,$K$2:$P$2,0))</f>
        <v>100000</v>
      </c>
      <c r="AX171" s="36" cm="1">
        <f t="array" ref="AX171">INDEX($K:$P,ROW(),MATCH(AX$3,$K$2:$P$2,0))</f>
        <v>100000</v>
      </c>
      <c r="AY171" s="36" cm="1">
        <f t="array" ref="AY171">INDEX($K:$P,ROW(),MATCH(AY$3,$K$2:$P$2,0))</f>
        <v>100000</v>
      </c>
      <c r="AZ171" s="36" cm="1">
        <f t="array" ref="AZ171">INDEX($K:$P,ROW(),MATCH(AZ$3,$K$2:$P$2,0))</f>
        <v>100000</v>
      </c>
      <c r="BA171" s="36" cm="1">
        <f t="array" ref="BA171">INDEX($K:$P,ROW(),MATCH(BA$3,$K$2:$P$2,0))</f>
        <v>100000</v>
      </c>
      <c r="BB171" s="36" cm="1">
        <f t="array" ref="BB171">INDEX($K:$P,ROW(),MATCH(BB$3,$K$2:$P$2,0))</f>
        <v>100000</v>
      </c>
      <c r="BC171" s="36" cm="1">
        <f t="array" ref="BC171">INDEX($K:$P,ROW(),MATCH(BC$3,$K$2:$P$2,0))</f>
        <v>100000</v>
      </c>
      <c r="BD171" s="36" cm="1">
        <f t="array" ref="BD171">INDEX($K:$P,ROW(),MATCH(BD$3,$K$2:$P$2,0))</f>
        <v>100000</v>
      </c>
      <c r="BE171" s="36" cm="1">
        <f t="array" ref="BE171">INDEX($K:$P,ROW(),MATCH(BE$3,$K$2:$P$2,0))</f>
        <v>100000</v>
      </c>
      <c r="BF171" s="36" cm="1">
        <f t="array" ref="BF171">INDEX($K:$P,ROW(),MATCH(BF$3,$K$2:$P$2,0))</f>
        <v>100000</v>
      </c>
      <c r="BG171" s="36" cm="1">
        <f t="array" ref="BG171">INDEX($K:$P,ROW(),MATCH(BG$3,$K$2:$P$2,0))</f>
        <v>100000</v>
      </c>
      <c r="BH171" s="36" cm="1">
        <f t="array" ref="BH171">INDEX($K:$P,ROW(),MATCH(BH$3,$K$2:$P$2,0))</f>
        <v>100000</v>
      </c>
      <c r="BI171" s="36" cm="1">
        <f t="array" ref="BI171">INDEX($K:$P,ROW(),MATCH(BI$3,$K$2:$P$2,0))</f>
        <v>100000</v>
      </c>
      <c r="BJ171" s="36" cm="1">
        <f t="array" ref="BJ171">INDEX($K:$P,ROW(),MATCH(BJ$3,$K$2:$P$2,0))</f>
        <v>100000</v>
      </c>
      <c r="BK171" s="36" cm="1">
        <f t="array" ref="BK171">INDEX($K:$P,ROW(),MATCH(BK$3,$K$2:$P$2,0))</f>
        <v>100000</v>
      </c>
      <c r="BL171" s="36" cm="1">
        <f t="array" ref="BL171">INDEX($K:$P,ROW(),MATCH(BL$3,$K$2:$P$2,0))</f>
        <v>100000</v>
      </c>
      <c r="BM171" s="36" cm="1">
        <f t="array" ref="BM171">INDEX($K:$P,ROW(),MATCH(BM$3,$K$2:$P$2,0))</f>
        <v>100000</v>
      </c>
      <c r="BN171" s="36" cm="1">
        <f t="array" ref="BN171">INDEX($K:$P,ROW(),MATCH(BN$3,$K$2:$P$2,0))</f>
        <v>100000</v>
      </c>
      <c r="BO171" s="36" cm="1">
        <f t="array" ref="BO171">INDEX($K:$P,ROW(),MATCH(BO$3,$K$2:$P$2,0))</f>
        <v>100000</v>
      </c>
      <c r="BP171" s="36" cm="1">
        <f t="array" ref="BP171">INDEX($K:$P,ROW(),MATCH(BP$3,$K$2:$P$2,0))</f>
        <v>100000</v>
      </c>
      <c r="BQ171" s="36" cm="1">
        <f t="array" ref="BQ171">INDEX($K:$P,ROW(),MATCH(BQ$3,$K$2:$P$2,0))</f>
        <v>100000</v>
      </c>
      <c r="BR171" s="36" cm="1">
        <f t="array" ref="BR171">INDEX($K:$P,ROW(),MATCH(BR$3,$K$2:$P$2,0))</f>
        <v>100000</v>
      </c>
      <c r="BS171" s="36" cm="1">
        <f t="array" ref="BS171">INDEX($K:$P,ROW(),MATCH(BS$3,$K$2:$P$2,0))</f>
        <v>100000</v>
      </c>
      <c r="BT171" s="36" cm="1">
        <f t="array" ref="BT171">INDEX($K:$P,ROW(),MATCH(BT$3,$K$2:$P$2,0))</f>
        <v>100000</v>
      </c>
      <c r="BU171" s="36" cm="1">
        <f t="array" ref="BU171">INDEX($K:$P,ROW(),MATCH(BU$3,$K$2:$P$2,0))</f>
        <v>100000</v>
      </c>
      <c r="BV171" s="36" cm="1">
        <f t="array" ref="BV171">INDEX($K:$P,ROW(),MATCH(BV$3,$K$2:$P$2,0))</f>
        <v>100000</v>
      </c>
      <c r="BW171" s="36" cm="1">
        <f t="array" ref="BW171">INDEX($K:$P,ROW(),MATCH(BW$3,$K$2:$P$2,0))</f>
        <v>100000</v>
      </c>
      <c r="BX171" s="36" cm="1">
        <f t="array" ref="BX171">INDEX($K:$P,ROW(),MATCH(BX$3,$K$2:$P$2,0))</f>
        <v>100000</v>
      </c>
      <c r="BY171" s="36" cm="1">
        <f t="array" ref="BY171">INDEX($K:$P,ROW(),MATCH(BY$3,$K$2:$P$2,0))</f>
        <v>100000</v>
      </c>
      <c r="BZ171" s="36" cm="1">
        <f t="array" ref="BZ171">INDEX($K:$P,ROW(),MATCH(BZ$3,$K$2:$P$2,0))</f>
        <v>100000</v>
      </c>
      <c r="CA171" s="36" cm="1">
        <f t="array" ref="CA171">INDEX($K:$P,ROW(),MATCH(CA$3,$K$2:$P$2,0))</f>
        <v>100000</v>
      </c>
      <c r="CB171" s="36" cm="1">
        <f t="array" ref="CB171">INDEX($K:$P,ROW(),MATCH(CB$3,$K$2:$P$2,0))</f>
        <v>100000</v>
      </c>
      <c r="CC171" s="36" cm="1">
        <f t="array" ref="CC171">INDEX($K:$P,ROW(),MATCH(CC$3,$K$2:$P$2,0))</f>
        <v>100000</v>
      </c>
      <c r="CD171" s="36" cm="1">
        <f t="array" ref="CD171">INDEX($K:$P,ROW(),MATCH(CD$3,$K$2:$P$2,0))</f>
        <v>100000</v>
      </c>
      <c r="CE171" s="36" cm="1">
        <f t="array" ref="CE171">INDEX($K:$P,ROW(),MATCH(CE$3,$K$2:$P$2,0))</f>
        <v>100000</v>
      </c>
      <c r="CF171" s="36" cm="1">
        <f t="array" ref="CF171">INDEX($K:$P,ROW(),MATCH(CF$3,$K$2:$P$2,0))</f>
        <v>100000</v>
      </c>
      <c r="CG171" s="36" cm="1">
        <f t="array" ref="CG171">INDEX($K:$P,ROW(),MATCH(CG$3,$K$2:$P$2,0))</f>
        <v>100000</v>
      </c>
      <c r="CH171" s="36" cm="1">
        <f t="array" ref="CH171">INDEX($K:$P,ROW(),MATCH(CH$3,$K$2:$P$2,0))</f>
        <v>100000</v>
      </c>
      <c r="CI171" s="36" cm="1">
        <f t="array" ref="CI171">INDEX($K:$P,ROW(),MATCH(CI$3,$K$2:$P$2,0))</f>
        <v>100000</v>
      </c>
      <c r="CJ171" s="36" cm="1">
        <f t="array" ref="CJ171">INDEX($K:$P,ROW(),MATCH(CJ$3,$K$2:$P$2,0))</f>
        <v>100000</v>
      </c>
      <c r="CK171" s="36" cm="1">
        <f t="array" ref="CK171">INDEX($K:$P,ROW(),MATCH(CK$3,$K$2:$P$2,0))</f>
        <v>100000</v>
      </c>
      <c r="CL171" s="36" cm="1">
        <f t="array" ref="CL171">INDEX($K:$P,ROW(),MATCH(CL$3,$K$2:$P$2,0))</f>
        <v>100000</v>
      </c>
      <c r="CM171" s="36" cm="1">
        <f t="array" ref="CM171">INDEX($K:$P,ROW(),MATCH(CM$3,$K$2:$P$2,0))</f>
        <v>100000</v>
      </c>
      <c r="CN171" s="36" cm="1">
        <f t="array" ref="CN171">INDEX($K:$P,ROW(),MATCH(CN$3,$K$2:$P$2,0))</f>
        <v>100000</v>
      </c>
    </row>
    <row r="172" spans="1:92" x14ac:dyDescent="0.25">
      <c r="A172" s="148"/>
      <c r="B172" s="216"/>
      <c r="C172" s="148"/>
      <c r="D172" s="53"/>
      <c r="E172" s="149"/>
      <c r="F172" s="149"/>
      <c r="G172" s="149"/>
      <c r="H172" s="106"/>
      <c r="I172" s="210"/>
      <c r="J172" s="226"/>
      <c r="K172" s="252"/>
      <c r="L172" s="252"/>
      <c r="M172" s="252"/>
      <c r="N172" s="252"/>
      <c r="O172" s="252"/>
      <c r="P172" s="252"/>
      <c r="Q172" s="252"/>
      <c r="T172" s="204"/>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row>
    <row r="173" spans="1:92" x14ac:dyDescent="0.25">
      <c r="A173" s="137"/>
      <c r="B173" s="140"/>
      <c r="C173" s="139"/>
      <c r="D173" s="137" t="s">
        <v>252</v>
      </c>
      <c r="E173" s="140" t="s">
        <v>252</v>
      </c>
      <c r="F173" s="140"/>
      <c r="G173" s="141" t="s">
        <v>253</v>
      </c>
      <c r="H173" s="184" t="s">
        <v>254</v>
      </c>
      <c r="I173" s="185"/>
      <c r="J173" s="185"/>
      <c r="K173" s="139"/>
      <c r="L173" s="139"/>
      <c r="M173" s="139"/>
      <c r="N173" s="139"/>
      <c r="O173" s="139"/>
      <c r="P173" s="139"/>
      <c r="Q173" s="139"/>
      <c r="T173" s="207"/>
      <c r="U173" s="208"/>
      <c r="V173" s="208"/>
      <c r="W173" s="208"/>
      <c r="X173" s="208"/>
      <c r="Y173" s="208"/>
      <c r="Z173" s="208"/>
      <c r="AA173" s="208"/>
      <c r="AB173" s="208"/>
      <c r="AC173" s="208"/>
      <c r="AD173" s="208"/>
      <c r="AE173" s="208"/>
      <c r="AF173" s="208"/>
      <c r="AG173" s="208"/>
      <c r="AH173" s="208"/>
      <c r="AI173" s="208"/>
      <c r="AJ173" s="208"/>
      <c r="AK173" s="208"/>
      <c r="AL173" s="208"/>
      <c r="AM173" s="208"/>
      <c r="AN173" s="208"/>
      <c r="AO173" s="208"/>
      <c r="AP173" s="208"/>
      <c r="AQ173" s="208"/>
      <c r="AR173" s="208"/>
      <c r="AS173" s="208"/>
      <c r="AT173" s="208"/>
      <c r="AU173" s="208"/>
      <c r="AV173" s="208"/>
      <c r="AW173" s="208"/>
      <c r="AX173" s="208"/>
      <c r="AY173" s="208"/>
      <c r="AZ173" s="208"/>
      <c r="BA173" s="208"/>
      <c r="BB173" s="208"/>
      <c r="BC173" s="208"/>
      <c r="BD173" s="208"/>
      <c r="BE173" s="208"/>
      <c r="BF173" s="208"/>
      <c r="BG173" s="208"/>
      <c r="BH173" s="208"/>
      <c r="BI173" s="208"/>
      <c r="BJ173" s="208"/>
      <c r="BK173" s="208"/>
      <c r="BL173" s="208"/>
      <c r="BM173" s="208"/>
      <c r="BN173" s="208"/>
      <c r="BO173" s="208"/>
      <c r="BP173" s="208"/>
      <c r="BQ173" s="208"/>
      <c r="BR173" s="208"/>
      <c r="BS173" s="208"/>
      <c r="BT173" s="208"/>
      <c r="BU173" s="208"/>
      <c r="BV173" s="208"/>
      <c r="BW173" s="208"/>
      <c r="BX173" s="208"/>
      <c r="BY173" s="208"/>
      <c r="BZ173" s="208"/>
      <c r="CA173" s="208"/>
      <c r="CB173" s="208"/>
      <c r="CC173" s="208"/>
      <c r="CD173" s="208"/>
      <c r="CE173" s="208"/>
      <c r="CF173" s="208"/>
      <c r="CG173" s="208"/>
      <c r="CH173" s="208"/>
      <c r="CI173" s="208"/>
      <c r="CJ173" s="208"/>
      <c r="CK173" s="208"/>
      <c r="CL173" s="208"/>
      <c r="CM173" s="208"/>
      <c r="CN173" s="208"/>
    </row>
    <row r="174" spans="1:92" s="10" customFormat="1" x14ac:dyDescent="0.25">
      <c r="A174" s="10" t="s">
        <v>143</v>
      </c>
      <c r="B174" s="214" t="s">
        <v>255</v>
      </c>
      <c r="C174" s="10" t="s">
        <v>251</v>
      </c>
      <c r="D174" s="10" t="s">
        <v>252</v>
      </c>
      <c r="E174" s="106"/>
      <c r="F174" s="106"/>
      <c r="G174" s="106"/>
      <c r="H174" s="106"/>
      <c r="I174" s="175"/>
      <c r="J174" s="17"/>
      <c r="K174" s="195">
        <v>100000</v>
      </c>
      <c r="L174" s="195">
        <v>100000</v>
      </c>
      <c r="M174" s="195">
        <v>100000</v>
      </c>
      <c r="N174" s="195">
        <v>100000</v>
      </c>
      <c r="O174" s="195">
        <v>100000</v>
      </c>
      <c r="P174" s="195">
        <v>100000</v>
      </c>
      <c r="Q174" s="195"/>
      <c r="T174" s="243">
        <f t="shared" ref="T174" ca="1" si="61">IFERROR(INDEX(INDIRECT("Financials!$A:$AD"), MATCH(INDIRECT(ADDRESS(ROW(),2)), INDIRECT("Financials!$B:$B"), 0), MATCH(INDIRECT(ADDRESS(1,COLUMN())), INDIRECT("Financials!$1:$1"), 0)),0)</f>
        <v>0</v>
      </c>
      <c r="U174" s="36">
        <f ca="1">INDEX($A:$CN,ROW(),MATCH(INDIRECT(ADDRESS(3,COLUMN(),2)),$2:$2,0))/12</f>
        <v>8333.3333333333339</v>
      </c>
      <c r="V174" s="36" cm="1">
        <f t="array" ref="V174">INDEX($K:$P,ROW(),MATCH(V$3,$K$2:$P$2,0))/12</f>
        <v>8333.3333333333339</v>
      </c>
      <c r="W174" s="36" cm="1">
        <f t="array" ref="W174">INDEX($K:$P,ROW(),MATCH(W$3,$K$2:$P$2,0))/12</f>
        <v>8333.3333333333339</v>
      </c>
      <c r="X174" s="36" cm="1">
        <f t="array" ref="X174">INDEX($K:$P,ROW(),MATCH(X$3,$K$2:$P$2,0))/12</f>
        <v>8333.3333333333339</v>
      </c>
      <c r="Y174" s="36" cm="1">
        <f t="array" ref="Y174">INDEX($K:$P,ROW(),MATCH(Y$3,$K$2:$P$2,0))/12</f>
        <v>8333.3333333333339</v>
      </c>
      <c r="Z174" s="36" cm="1">
        <f t="array" ref="Z174">INDEX($K:$P,ROW(),MATCH(Z$3,$K$2:$P$2,0))/12</f>
        <v>8333.3333333333339</v>
      </c>
      <c r="AA174" s="36" cm="1">
        <f t="array" ref="AA174">INDEX($K:$P,ROW(),MATCH(AA$3,$K$2:$P$2,0))/12</f>
        <v>8333.3333333333339</v>
      </c>
      <c r="AB174" s="36" cm="1">
        <f t="array" ref="AB174">INDEX($K:$P,ROW(),MATCH(AB$3,$K$2:$P$2,0))/12</f>
        <v>8333.3333333333339</v>
      </c>
      <c r="AC174" s="36" cm="1">
        <f t="array" ref="AC174">INDEX($K:$P,ROW(),MATCH(AC$3,$K$2:$P$2,0))/12</f>
        <v>8333.3333333333339</v>
      </c>
      <c r="AD174" s="36" cm="1">
        <f t="array" ref="AD174">INDEX($K:$P,ROW(),MATCH(AD$3,$K$2:$P$2,0))/12</f>
        <v>8333.3333333333339</v>
      </c>
      <c r="AE174" s="36" cm="1">
        <f t="array" ref="AE174">INDEX($K:$P,ROW(),MATCH(AE$3,$K$2:$P$2,0))/12</f>
        <v>8333.3333333333339</v>
      </c>
      <c r="AF174" s="36" cm="1">
        <f t="array" ref="AF174">INDEX($K:$P,ROW(),MATCH(AF$3,$K$2:$P$2,0))/12</f>
        <v>8333.3333333333339</v>
      </c>
      <c r="AG174" s="36" cm="1">
        <f t="array" ref="AG174">INDEX($K:$P,ROW(),MATCH(AG$3,$K$2:$P$2,0))/12</f>
        <v>8333.3333333333339</v>
      </c>
      <c r="AH174" s="36" cm="1">
        <f t="array" ref="AH174">INDEX($K:$P,ROW(),MATCH(AH$3,$K$2:$P$2,0))/12</f>
        <v>8333.3333333333339</v>
      </c>
      <c r="AI174" s="36" cm="1">
        <f t="array" ref="AI174">INDEX($K:$P,ROW(),MATCH(AI$3,$K$2:$P$2,0))/12</f>
        <v>8333.3333333333339</v>
      </c>
      <c r="AJ174" s="36" cm="1">
        <f t="array" ref="AJ174">INDEX($K:$P,ROW(),MATCH(AJ$3,$K$2:$P$2,0))/12</f>
        <v>8333.3333333333339</v>
      </c>
      <c r="AK174" s="36" cm="1">
        <f t="array" ref="AK174">INDEX($K:$P,ROW(),MATCH(AK$3,$K$2:$P$2,0))/12</f>
        <v>8333.3333333333339</v>
      </c>
      <c r="AL174" s="36" cm="1">
        <f t="array" ref="AL174">INDEX($K:$P,ROW(),MATCH(AL$3,$K$2:$P$2,0))/12</f>
        <v>8333.3333333333339</v>
      </c>
      <c r="AM174" s="36" cm="1">
        <f t="array" ref="AM174">INDEX($K:$P,ROW(),MATCH(AM$3,$K$2:$P$2,0))/12</f>
        <v>8333.3333333333339</v>
      </c>
      <c r="AN174" s="36" cm="1">
        <f t="array" ref="AN174">INDEX($K:$P,ROW(),MATCH(AN$3,$K$2:$P$2,0))/12</f>
        <v>8333.3333333333339</v>
      </c>
      <c r="AO174" s="36" cm="1">
        <f t="array" ref="AO174">INDEX($K:$P,ROW(),MATCH(AO$3,$K$2:$P$2,0))/12</f>
        <v>8333.3333333333339</v>
      </c>
      <c r="AP174" s="36" cm="1">
        <f t="array" ref="AP174">INDEX($K:$P,ROW(),MATCH(AP$3,$K$2:$P$2,0))/12</f>
        <v>8333.3333333333339</v>
      </c>
      <c r="AQ174" s="36" cm="1">
        <f t="array" ref="AQ174">INDEX($K:$P,ROW(),MATCH(AQ$3,$K$2:$P$2,0))/12</f>
        <v>8333.3333333333339</v>
      </c>
      <c r="AR174" s="36" cm="1">
        <f t="array" ref="AR174">INDEX($K:$P,ROW(),MATCH(AR$3,$K$2:$P$2,0))/12</f>
        <v>8333.3333333333339</v>
      </c>
      <c r="AS174" s="36" cm="1">
        <f t="array" ref="AS174">INDEX($K:$P,ROW(),MATCH(AS$3,$K$2:$P$2,0))/12</f>
        <v>8333.3333333333339</v>
      </c>
      <c r="AT174" s="36" cm="1">
        <f t="array" ref="AT174">INDEX($K:$P,ROW(),MATCH(AT$3,$K$2:$P$2,0))/12</f>
        <v>8333.3333333333339</v>
      </c>
      <c r="AU174" s="36" cm="1">
        <f t="array" ref="AU174">INDEX($K:$P,ROW(),MATCH(AU$3,$K$2:$P$2,0))/12</f>
        <v>8333.3333333333339</v>
      </c>
      <c r="AV174" s="36" cm="1">
        <f t="array" ref="AV174">INDEX($K:$P,ROW(),MATCH(AV$3,$K$2:$P$2,0))/12</f>
        <v>8333.3333333333339</v>
      </c>
      <c r="AW174" s="36" cm="1">
        <f t="array" ref="AW174">INDEX($K:$P,ROW(),MATCH(AW$3,$K$2:$P$2,0))/12</f>
        <v>8333.3333333333339</v>
      </c>
      <c r="AX174" s="36" cm="1">
        <f t="array" ref="AX174">INDEX($K:$P,ROW(),MATCH(AX$3,$K$2:$P$2,0))/12</f>
        <v>8333.3333333333339</v>
      </c>
      <c r="AY174" s="36" cm="1">
        <f t="array" ref="AY174">INDEX($K:$P,ROW(),MATCH(AY$3,$K$2:$P$2,0))/12</f>
        <v>8333.3333333333339</v>
      </c>
      <c r="AZ174" s="36" cm="1">
        <f t="array" ref="AZ174">INDEX($K:$P,ROW(),MATCH(AZ$3,$K$2:$P$2,0))/12</f>
        <v>8333.3333333333339</v>
      </c>
      <c r="BA174" s="36" cm="1">
        <f t="array" ref="BA174">INDEX($K:$P,ROW(),MATCH(BA$3,$K$2:$P$2,0))/12</f>
        <v>8333.3333333333339</v>
      </c>
      <c r="BB174" s="36" cm="1">
        <f t="array" ref="BB174">INDEX($K:$P,ROW(),MATCH(BB$3,$K$2:$P$2,0))/12</f>
        <v>8333.3333333333339</v>
      </c>
      <c r="BC174" s="36" cm="1">
        <f t="array" ref="BC174">INDEX($K:$P,ROW(),MATCH(BC$3,$K$2:$P$2,0))/12</f>
        <v>8333.3333333333339</v>
      </c>
      <c r="BD174" s="36" cm="1">
        <f t="array" ref="BD174">INDEX($K:$P,ROW(),MATCH(BD$3,$K$2:$P$2,0))/12</f>
        <v>8333.3333333333339</v>
      </c>
      <c r="BE174" s="36" cm="1">
        <f t="array" ref="BE174">INDEX($K:$P,ROW(),MATCH(BE$3,$K$2:$P$2,0))/12</f>
        <v>8333.3333333333339</v>
      </c>
      <c r="BF174" s="36" cm="1">
        <f t="array" ref="BF174">INDEX($K:$P,ROW(),MATCH(BF$3,$K$2:$P$2,0))/12</f>
        <v>8333.3333333333339</v>
      </c>
      <c r="BG174" s="36" cm="1">
        <f t="array" ref="BG174">INDEX($K:$P,ROW(),MATCH(BG$3,$K$2:$P$2,0))/12</f>
        <v>8333.3333333333339</v>
      </c>
      <c r="BH174" s="36" cm="1">
        <f t="array" ref="BH174">INDEX($K:$P,ROW(),MATCH(BH$3,$K$2:$P$2,0))/12</f>
        <v>8333.3333333333339</v>
      </c>
      <c r="BI174" s="36" cm="1">
        <f t="array" ref="BI174">INDEX($K:$P,ROW(),MATCH(BI$3,$K$2:$P$2,0))/12</f>
        <v>8333.3333333333339</v>
      </c>
      <c r="BJ174" s="36" cm="1">
        <f t="array" ref="BJ174">INDEX($K:$P,ROW(),MATCH(BJ$3,$K$2:$P$2,0))/12</f>
        <v>8333.3333333333339</v>
      </c>
      <c r="BK174" s="36" cm="1">
        <f t="array" ref="BK174">INDEX($K:$P,ROW(),MATCH(BK$3,$K$2:$P$2,0))/12</f>
        <v>8333.3333333333339</v>
      </c>
      <c r="BL174" s="36" cm="1">
        <f t="array" ref="BL174">INDEX($K:$P,ROW(),MATCH(BL$3,$K$2:$P$2,0))/12</f>
        <v>8333.3333333333339</v>
      </c>
      <c r="BM174" s="36" cm="1">
        <f t="array" ref="BM174">INDEX($K:$P,ROW(),MATCH(BM$3,$K$2:$P$2,0))/12</f>
        <v>8333.3333333333339</v>
      </c>
      <c r="BN174" s="36" cm="1">
        <f t="array" ref="BN174">INDEX($K:$P,ROW(),MATCH(BN$3,$K$2:$P$2,0))/12</f>
        <v>8333.3333333333339</v>
      </c>
      <c r="BO174" s="36" cm="1">
        <f t="array" ref="BO174">INDEX($K:$P,ROW(),MATCH(BO$3,$K$2:$P$2,0))/12</f>
        <v>8333.3333333333339</v>
      </c>
      <c r="BP174" s="36" cm="1">
        <f t="array" ref="BP174">INDEX($K:$P,ROW(),MATCH(BP$3,$K$2:$P$2,0))/12</f>
        <v>8333.3333333333339</v>
      </c>
      <c r="BQ174" s="36" cm="1">
        <f t="array" ref="BQ174">INDEX($K:$P,ROW(),MATCH(BQ$3,$K$2:$P$2,0))/12</f>
        <v>8333.3333333333339</v>
      </c>
      <c r="BR174" s="36" cm="1">
        <f t="array" ref="BR174">INDEX($K:$P,ROW(),MATCH(BR$3,$K$2:$P$2,0))/12</f>
        <v>8333.3333333333339</v>
      </c>
      <c r="BS174" s="36" cm="1">
        <f t="array" ref="BS174">INDEX($K:$P,ROW(),MATCH(BS$3,$K$2:$P$2,0))/12</f>
        <v>8333.3333333333339</v>
      </c>
      <c r="BT174" s="36" cm="1">
        <f t="array" ref="BT174">INDEX($K:$P,ROW(),MATCH(BT$3,$K$2:$P$2,0))/12</f>
        <v>8333.3333333333339</v>
      </c>
      <c r="BU174" s="36" cm="1">
        <f t="array" ref="BU174">INDEX($K:$P,ROW(),MATCH(BU$3,$K$2:$P$2,0))/12</f>
        <v>8333.3333333333339</v>
      </c>
      <c r="BV174" s="36" cm="1">
        <f t="array" ref="BV174">INDEX($K:$P,ROW(),MATCH(BV$3,$K$2:$P$2,0))/12</f>
        <v>8333.3333333333339</v>
      </c>
      <c r="BW174" s="36" cm="1">
        <f t="array" ref="BW174">INDEX($K:$P,ROW(),MATCH(BW$3,$K$2:$P$2,0))/12</f>
        <v>8333.3333333333339</v>
      </c>
      <c r="BX174" s="36" cm="1">
        <f t="array" ref="BX174">INDEX($K:$P,ROW(),MATCH(BX$3,$K$2:$P$2,0))/12</f>
        <v>8333.3333333333339</v>
      </c>
      <c r="BY174" s="36" cm="1">
        <f t="array" ref="BY174">INDEX($K:$P,ROW(),MATCH(BY$3,$K$2:$P$2,0))/12</f>
        <v>8333.3333333333339</v>
      </c>
      <c r="BZ174" s="36" cm="1">
        <f t="array" ref="BZ174">INDEX($K:$P,ROW(),MATCH(BZ$3,$K$2:$P$2,0))/12</f>
        <v>8333.3333333333339</v>
      </c>
      <c r="CA174" s="36" cm="1">
        <f t="array" ref="CA174">INDEX($K:$P,ROW(),MATCH(CA$3,$K$2:$P$2,0))/12</f>
        <v>8333.3333333333339</v>
      </c>
      <c r="CB174" s="36" cm="1">
        <f t="array" ref="CB174">INDEX($K:$P,ROW(),MATCH(CB$3,$K$2:$P$2,0))/12</f>
        <v>8333.3333333333339</v>
      </c>
      <c r="CC174" s="36" cm="1">
        <f t="array" ref="CC174">INDEX($K:$P,ROW(),MATCH(CC$3,$K$2:$P$2,0))/12</f>
        <v>8333.3333333333339</v>
      </c>
      <c r="CD174" s="36" cm="1">
        <f t="array" ref="CD174">INDEX($K:$P,ROW(),MATCH(CD$3,$K$2:$P$2,0))/12</f>
        <v>8333.3333333333339</v>
      </c>
      <c r="CE174" s="36" cm="1">
        <f t="array" ref="CE174">INDEX($K:$P,ROW(),MATCH(CE$3,$K$2:$P$2,0))/12</f>
        <v>8333.3333333333339</v>
      </c>
      <c r="CF174" s="36" cm="1">
        <f t="array" ref="CF174">INDEX($K:$P,ROW(),MATCH(CF$3,$K$2:$P$2,0))/12</f>
        <v>8333.3333333333339</v>
      </c>
      <c r="CG174" s="36" cm="1">
        <f t="array" ref="CG174">INDEX($K:$P,ROW(),MATCH(CG$3,$K$2:$P$2,0))/12</f>
        <v>8333.3333333333339</v>
      </c>
      <c r="CH174" s="36" cm="1">
        <f t="array" ref="CH174">INDEX($K:$P,ROW(),MATCH(CH$3,$K$2:$P$2,0))/12</f>
        <v>8333.3333333333339</v>
      </c>
      <c r="CI174" s="36" cm="1">
        <f t="array" ref="CI174">INDEX($K:$P,ROW(),MATCH(CI$3,$K$2:$P$2,0))/12</f>
        <v>8333.3333333333339</v>
      </c>
      <c r="CJ174" s="36" cm="1">
        <f t="array" ref="CJ174">INDEX($K:$P,ROW(),MATCH(CJ$3,$K$2:$P$2,0))/12</f>
        <v>8333.3333333333339</v>
      </c>
      <c r="CK174" s="36" cm="1">
        <f t="array" ref="CK174">INDEX($K:$P,ROW(),MATCH(CK$3,$K$2:$P$2,0))/12</f>
        <v>8333.3333333333339</v>
      </c>
      <c r="CL174" s="36" cm="1">
        <f t="array" ref="CL174">INDEX($K:$P,ROW(),MATCH(CL$3,$K$2:$P$2,0))/12</f>
        <v>8333.3333333333339</v>
      </c>
      <c r="CM174" s="36" cm="1">
        <f t="array" ref="CM174">INDEX($K:$P,ROW(),MATCH(CM$3,$K$2:$P$2,0))/12</f>
        <v>8333.3333333333339</v>
      </c>
      <c r="CN174" s="36" cm="1">
        <f t="array" ref="CN174">INDEX($K:$P,ROW(),MATCH(CN$3,$K$2:$P$2,0))/12</f>
        <v>8333.3333333333339</v>
      </c>
    </row>
    <row r="175" spans="1:92" x14ac:dyDescent="0.25">
      <c r="A175" s="148"/>
      <c r="B175" s="216"/>
      <c r="C175" s="148"/>
      <c r="D175" s="53"/>
      <c r="E175" s="149"/>
      <c r="F175" s="149"/>
      <c r="G175" s="149"/>
      <c r="H175" s="106"/>
      <c r="I175" s="210"/>
      <c r="J175" s="226"/>
      <c r="K175" s="252"/>
      <c r="L175" s="252"/>
      <c r="M175" s="252"/>
      <c r="N175" s="252"/>
      <c r="O175" s="252"/>
      <c r="P175" s="252"/>
      <c r="Q175" s="252"/>
      <c r="T175" s="204"/>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row>
    <row r="176" spans="1:92" x14ac:dyDescent="0.25">
      <c r="A176" s="137"/>
      <c r="B176" s="140"/>
      <c r="C176" s="139"/>
      <c r="D176" s="137" t="s">
        <v>256</v>
      </c>
      <c r="E176" s="157" t="s">
        <v>256</v>
      </c>
      <c r="F176" s="140"/>
      <c r="G176" s="141" t="s">
        <v>257</v>
      </c>
      <c r="H176" s="184" t="s">
        <v>249</v>
      </c>
      <c r="I176" s="185"/>
      <c r="J176" s="185"/>
      <c r="K176" s="139"/>
      <c r="L176" s="139"/>
      <c r="M176" s="139"/>
      <c r="N176" s="139"/>
      <c r="O176" s="139"/>
      <c r="P176" s="139"/>
      <c r="Q176" s="139"/>
      <c r="T176" s="207"/>
      <c r="U176" s="208"/>
      <c r="V176" s="208"/>
      <c r="W176" s="208"/>
      <c r="X176" s="208"/>
      <c r="Y176" s="208"/>
      <c r="Z176" s="208"/>
      <c r="AA176" s="208"/>
      <c r="AB176" s="208"/>
      <c r="AC176" s="208"/>
      <c r="AD176" s="208"/>
      <c r="AE176" s="208"/>
      <c r="AF176" s="208"/>
      <c r="AG176" s="208"/>
      <c r="AH176" s="208"/>
      <c r="AI176" s="208"/>
      <c r="AJ176" s="208"/>
      <c r="AK176" s="208"/>
      <c r="AL176" s="208"/>
      <c r="AM176" s="208"/>
      <c r="AN176" s="208"/>
      <c r="AO176" s="208"/>
      <c r="AP176" s="208"/>
      <c r="AQ176" s="208"/>
      <c r="AR176" s="208"/>
      <c r="AS176" s="208"/>
      <c r="AT176" s="208"/>
      <c r="AU176" s="208"/>
      <c r="AV176" s="208"/>
      <c r="AW176" s="208"/>
      <c r="AX176" s="208"/>
      <c r="AY176" s="208"/>
      <c r="AZ176" s="208"/>
      <c r="BA176" s="208"/>
      <c r="BB176" s="208"/>
      <c r="BC176" s="208"/>
      <c r="BD176" s="208"/>
      <c r="BE176" s="208"/>
      <c r="BF176" s="208"/>
      <c r="BG176" s="208"/>
      <c r="BH176" s="208"/>
      <c r="BI176" s="208"/>
      <c r="BJ176" s="208"/>
      <c r="BK176" s="208"/>
      <c r="BL176" s="208"/>
      <c r="BM176" s="208"/>
      <c r="BN176" s="208"/>
      <c r="BO176" s="208"/>
      <c r="BP176" s="208"/>
      <c r="BQ176" s="208"/>
      <c r="BR176" s="208"/>
      <c r="BS176" s="208"/>
      <c r="BT176" s="208"/>
      <c r="BU176" s="208"/>
      <c r="BV176" s="208"/>
      <c r="BW176" s="208"/>
      <c r="BX176" s="208"/>
      <c r="BY176" s="208"/>
      <c r="BZ176" s="208"/>
      <c r="CA176" s="208"/>
      <c r="CB176" s="208"/>
      <c r="CC176" s="208"/>
      <c r="CD176" s="208"/>
      <c r="CE176" s="208"/>
      <c r="CF176" s="208"/>
      <c r="CG176" s="208"/>
      <c r="CH176" s="208"/>
      <c r="CI176" s="208"/>
      <c r="CJ176" s="208"/>
      <c r="CK176" s="208"/>
      <c r="CL176" s="208"/>
      <c r="CM176" s="208"/>
      <c r="CN176" s="208"/>
    </row>
    <row r="177" spans="1:92" s="10" customFormat="1" x14ac:dyDescent="0.25">
      <c r="A177" s="10" t="s">
        <v>143</v>
      </c>
      <c r="B177" s="214" t="s">
        <v>258</v>
      </c>
      <c r="D177" t="s">
        <v>256</v>
      </c>
      <c r="E177" s="106"/>
      <c r="F177" s="106"/>
      <c r="G177" s="106"/>
      <c r="H177" s="106"/>
      <c r="I177" s="175"/>
      <c r="J177" s="17"/>
      <c r="K177" s="194">
        <v>100000</v>
      </c>
      <c r="L177" s="194">
        <v>100000</v>
      </c>
      <c r="M177" s="194">
        <v>100000</v>
      </c>
      <c r="N177" s="194">
        <v>100000</v>
      </c>
      <c r="O177" s="194">
        <v>100000</v>
      </c>
      <c r="P177" s="194">
        <v>100000</v>
      </c>
      <c r="Q177" s="194"/>
      <c r="R177" s="42"/>
      <c r="S177" s="42"/>
      <c r="T177" s="215"/>
      <c r="U177" s="61">
        <f ca="1">INDEX($A:$CN,ROW(),MATCH(INDIRECT(ADDRESS(3,COLUMN(),2)),$2:$2,0))</f>
        <v>100000</v>
      </c>
      <c r="V177" s="61" cm="1">
        <f t="array" ref="V177">INDEX($K:$P,ROW(),MATCH(V$3,$K$2:$P$2,0))</f>
        <v>100000</v>
      </c>
      <c r="W177" s="61" cm="1">
        <f t="array" ref="W177">INDEX($K:$P,ROW(),MATCH(W$3,$K$2:$P$2,0))</f>
        <v>100000</v>
      </c>
      <c r="X177" s="61" cm="1">
        <f t="array" ref="X177">INDEX($K:$P,ROW(),MATCH(X$3,$K$2:$P$2,0))</f>
        <v>100000</v>
      </c>
      <c r="Y177" s="61" cm="1">
        <f t="array" ref="Y177">INDEX($K:$P,ROW(),MATCH(Y$3,$K$2:$P$2,0))</f>
        <v>100000</v>
      </c>
      <c r="Z177" s="61" cm="1">
        <f t="array" ref="Z177">INDEX($K:$P,ROW(),MATCH(Z$3,$K$2:$P$2,0))</f>
        <v>100000</v>
      </c>
      <c r="AA177" s="61" cm="1">
        <f t="array" ref="AA177">INDEX($K:$P,ROW(),MATCH(AA$3,$K$2:$P$2,0))</f>
        <v>100000</v>
      </c>
      <c r="AB177" s="61" cm="1">
        <f t="array" ref="AB177">INDEX($K:$P,ROW(),MATCH(AB$3,$K$2:$P$2,0))</f>
        <v>100000</v>
      </c>
      <c r="AC177" s="61" cm="1">
        <f t="array" ref="AC177">INDEX($K:$P,ROW(),MATCH(AC$3,$K$2:$P$2,0))</f>
        <v>100000</v>
      </c>
      <c r="AD177" s="61" cm="1">
        <f t="array" ref="AD177">INDEX($K:$P,ROW(),MATCH(AD$3,$K$2:$P$2,0))</f>
        <v>100000</v>
      </c>
      <c r="AE177" s="61" cm="1">
        <f t="array" ref="AE177">INDEX($K:$P,ROW(),MATCH(AE$3,$K$2:$P$2,0))</f>
        <v>100000</v>
      </c>
      <c r="AF177" s="61" cm="1">
        <f t="array" ref="AF177">INDEX($K:$P,ROW(),MATCH(AF$3,$K$2:$P$2,0))</f>
        <v>100000</v>
      </c>
      <c r="AG177" s="61" cm="1">
        <f t="array" ref="AG177">INDEX($K:$P,ROW(),MATCH(AG$3,$K$2:$P$2,0))</f>
        <v>100000</v>
      </c>
      <c r="AH177" s="61" cm="1">
        <f t="array" ref="AH177">INDEX($K:$P,ROW(),MATCH(AH$3,$K$2:$P$2,0))</f>
        <v>100000</v>
      </c>
      <c r="AI177" s="61" cm="1">
        <f t="array" ref="AI177">INDEX($K:$P,ROW(),MATCH(AI$3,$K$2:$P$2,0))</f>
        <v>100000</v>
      </c>
      <c r="AJ177" s="61" cm="1">
        <f t="array" ref="AJ177">INDEX($K:$P,ROW(),MATCH(AJ$3,$K$2:$P$2,0))</f>
        <v>100000</v>
      </c>
      <c r="AK177" s="61" cm="1">
        <f t="array" ref="AK177">INDEX($K:$P,ROW(),MATCH(AK$3,$K$2:$P$2,0))</f>
        <v>100000</v>
      </c>
      <c r="AL177" s="61" cm="1">
        <f t="array" ref="AL177">INDEX($K:$P,ROW(),MATCH(AL$3,$K$2:$P$2,0))</f>
        <v>100000</v>
      </c>
      <c r="AM177" s="61" cm="1">
        <f t="array" ref="AM177">INDEX($K:$P,ROW(),MATCH(AM$3,$K$2:$P$2,0))</f>
        <v>100000</v>
      </c>
      <c r="AN177" s="61" cm="1">
        <f t="array" ref="AN177">INDEX($K:$P,ROW(),MATCH(AN$3,$K$2:$P$2,0))</f>
        <v>100000</v>
      </c>
      <c r="AO177" s="61" cm="1">
        <f t="array" ref="AO177">INDEX($K:$P,ROW(),MATCH(AO$3,$K$2:$P$2,0))</f>
        <v>100000</v>
      </c>
      <c r="AP177" s="61" cm="1">
        <f t="array" ref="AP177">INDEX($K:$P,ROW(),MATCH(AP$3,$K$2:$P$2,0))</f>
        <v>100000</v>
      </c>
      <c r="AQ177" s="61" cm="1">
        <f t="array" ref="AQ177">INDEX($K:$P,ROW(),MATCH(AQ$3,$K$2:$P$2,0))</f>
        <v>100000</v>
      </c>
      <c r="AR177" s="61" cm="1">
        <f t="array" ref="AR177">INDEX($K:$P,ROW(),MATCH(AR$3,$K$2:$P$2,0))</f>
        <v>100000</v>
      </c>
      <c r="AS177" s="61" cm="1">
        <f t="array" ref="AS177">INDEX($K:$P,ROW(),MATCH(AS$3,$K$2:$P$2,0))</f>
        <v>100000</v>
      </c>
      <c r="AT177" s="61" cm="1">
        <f t="array" ref="AT177">INDEX($K:$P,ROW(),MATCH(AT$3,$K$2:$P$2,0))</f>
        <v>100000</v>
      </c>
      <c r="AU177" s="61" cm="1">
        <f t="array" ref="AU177">INDEX($K:$P,ROW(),MATCH(AU$3,$K$2:$P$2,0))</f>
        <v>100000</v>
      </c>
      <c r="AV177" s="61" cm="1">
        <f t="array" ref="AV177">INDEX($K:$P,ROW(),MATCH(AV$3,$K$2:$P$2,0))</f>
        <v>100000</v>
      </c>
      <c r="AW177" s="61" cm="1">
        <f t="array" ref="AW177">INDEX($K:$P,ROW(),MATCH(AW$3,$K$2:$P$2,0))</f>
        <v>100000</v>
      </c>
      <c r="AX177" s="61" cm="1">
        <f t="array" ref="AX177">INDEX($K:$P,ROW(),MATCH(AX$3,$K$2:$P$2,0))</f>
        <v>100000</v>
      </c>
      <c r="AY177" s="61" cm="1">
        <f t="array" ref="AY177">INDEX($K:$P,ROW(),MATCH(AY$3,$K$2:$P$2,0))</f>
        <v>100000</v>
      </c>
      <c r="AZ177" s="61" cm="1">
        <f t="array" ref="AZ177">INDEX($K:$P,ROW(),MATCH(AZ$3,$K$2:$P$2,0))</f>
        <v>100000</v>
      </c>
      <c r="BA177" s="61" cm="1">
        <f t="array" ref="BA177">INDEX($K:$P,ROW(),MATCH(BA$3,$K$2:$P$2,0))</f>
        <v>100000</v>
      </c>
      <c r="BB177" s="61" cm="1">
        <f t="array" ref="BB177">INDEX($K:$P,ROW(),MATCH(BB$3,$K$2:$P$2,0))</f>
        <v>100000</v>
      </c>
      <c r="BC177" s="61" cm="1">
        <f t="array" ref="BC177">INDEX($K:$P,ROW(),MATCH(BC$3,$K$2:$P$2,0))</f>
        <v>100000</v>
      </c>
      <c r="BD177" s="61" cm="1">
        <f t="array" ref="BD177">INDEX($K:$P,ROW(),MATCH(BD$3,$K$2:$P$2,0))</f>
        <v>100000</v>
      </c>
      <c r="BE177" s="61" cm="1">
        <f t="array" ref="BE177">INDEX($K:$P,ROW(),MATCH(BE$3,$K$2:$P$2,0))</f>
        <v>100000</v>
      </c>
      <c r="BF177" s="61" cm="1">
        <f t="array" ref="BF177">INDEX($K:$P,ROW(),MATCH(BF$3,$K$2:$P$2,0))</f>
        <v>100000</v>
      </c>
      <c r="BG177" s="61" cm="1">
        <f t="array" ref="BG177">INDEX($K:$P,ROW(),MATCH(BG$3,$K$2:$P$2,0))</f>
        <v>100000</v>
      </c>
      <c r="BH177" s="61" cm="1">
        <f t="array" ref="BH177">INDEX($K:$P,ROW(),MATCH(BH$3,$K$2:$P$2,0))</f>
        <v>100000</v>
      </c>
      <c r="BI177" s="61" cm="1">
        <f t="array" ref="BI177">INDEX($K:$P,ROW(),MATCH(BI$3,$K$2:$P$2,0))</f>
        <v>100000</v>
      </c>
      <c r="BJ177" s="61" cm="1">
        <f t="array" ref="BJ177">INDEX($K:$P,ROW(),MATCH(BJ$3,$K$2:$P$2,0))</f>
        <v>100000</v>
      </c>
      <c r="BK177" s="61" cm="1">
        <f t="array" ref="BK177">INDEX($K:$P,ROW(),MATCH(BK$3,$K$2:$P$2,0))</f>
        <v>100000</v>
      </c>
      <c r="BL177" s="61" cm="1">
        <f t="array" ref="BL177">INDEX($K:$P,ROW(),MATCH(BL$3,$K$2:$P$2,0))</f>
        <v>100000</v>
      </c>
      <c r="BM177" s="61" cm="1">
        <f t="array" ref="BM177">INDEX($K:$P,ROW(),MATCH(BM$3,$K$2:$P$2,0))</f>
        <v>100000</v>
      </c>
      <c r="BN177" s="61" cm="1">
        <f t="array" ref="BN177">INDEX($K:$P,ROW(),MATCH(BN$3,$K$2:$P$2,0))</f>
        <v>100000</v>
      </c>
      <c r="BO177" s="61" cm="1">
        <f t="array" ref="BO177">INDEX($K:$P,ROW(),MATCH(BO$3,$K$2:$P$2,0))</f>
        <v>100000</v>
      </c>
      <c r="BP177" s="61" cm="1">
        <f t="array" ref="BP177">INDEX($K:$P,ROW(),MATCH(BP$3,$K$2:$P$2,0))</f>
        <v>100000</v>
      </c>
      <c r="BQ177" s="61" cm="1">
        <f t="array" ref="BQ177">INDEX($K:$P,ROW(),MATCH(BQ$3,$K$2:$P$2,0))</f>
        <v>100000</v>
      </c>
      <c r="BR177" s="61" cm="1">
        <f t="array" ref="BR177">INDEX($K:$P,ROW(),MATCH(BR$3,$K$2:$P$2,0))</f>
        <v>100000</v>
      </c>
      <c r="BS177" s="61" cm="1">
        <f t="array" ref="BS177">INDEX($K:$P,ROW(),MATCH(BS$3,$K$2:$P$2,0))</f>
        <v>100000</v>
      </c>
      <c r="BT177" s="61" cm="1">
        <f t="array" ref="BT177">INDEX($K:$P,ROW(),MATCH(BT$3,$K$2:$P$2,0))</f>
        <v>100000</v>
      </c>
      <c r="BU177" s="61" cm="1">
        <f t="array" ref="BU177">INDEX($K:$P,ROW(),MATCH(BU$3,$K$2:$P$2,0))</f>
        <v>100000</v>
      </c>
      <c r="BV177" s="61" cm="1">
        <f t="array" ref="BV177">INDEX($K:$P,ROW(),MATCH(BV$3,$K$2:$P$2,0))</f>
        <v>100000</v>
      </c>
      <c r="BW177" s="61" cm="1">
        <f t="array" ref="BW177">INDEX($K:$P,ROW(),MATCH(BW$3,$K$2:$P$2,0))</f>
        <v>100000</v>
      </c>
      <c r="BX177" s="61" cm="1">
        <f t="array" ref="BX177">INDEX($K:$P,ROW(),MATCH(BX$3,$K$2:$P$2,0))</f>
        <v>100000</v>
      </c>
      <c r="BY177" s="61" cm="1">
        <f t="array" ref="BY177">INDEX($K:$P,ROW(),MATCH(BY$3,$K$2:$P$2,0))</f>
        <v>100000</v>
      </c>
      <c r="BZ177" s="61" cm="1">
        <f t="array" ref="BZ177">INDEX($K:$P,ROW(),MATCH(BZ$3,$K$2:$P$2,0))</f>
        <v>100000</v>
      </c>
      <c r="CA177" s="61" cm="1">
        <f t="array" ref="CA177">INDEX($K:$P,ROW(),MATCH(CA$3,$K$2:$P$2,0))</f>
        <v>100000</v>
      </c>
      <c r="CB177" s="61" cm="1">
        <f t="array" ref="CB177">INDEX($K:$P,ROW(),MATCH(CB$3,$K$2:$P$2,0))</f>
        <v>100000</v>
      </c>
      <c r="CC177" s="61" cm="1">
        <f t="array" ref="CC177">INDEX($K:$P,ROW(),MATCH(CC$3,$K$2:$P$2,0))</f>
        <v>100000</v>
      </c>
      <c r="CD177" s="61" cm="1">
        <f t="array" ref="CD177">INDEX($K:$P,ROW(),MATCH(CD$3,$K$2:$P$2,0))</f>
        <v>100000</v>
      </c>
      <c r="CE177" s="61" cm="1">
        <f t="array" ref="CE177">INDEX($K:$P,ROW(),MATCH(CE$3,$K$2:$P$2,0))</f>
        <v>100000</v>
      </c>
      <c r="CF177" s="61" cm="1">
        <f t="array" ref="CF177">INDEX($K:$P,ROW(),MATCH(CF$3,$K$2:$P$2,0))</f>
        <v>100000</v>
      </c>
      <c r="CG177" s="61" cm="1">
        <f t="array" ref="CG177">INDEX($K:$P,ROW(),MATCH(CG$3,$K$2:$P$2,0))</f>
        <v>100000</v>
      </c>
      <c r="CH177" s="61" cm="1">
        <f t="array" ref="CH177">INDEX($K:$P,ROW(),MATCH(CH$3,$K$2:$P$2,0))</f>
        <v>100000</v>
      </c>
      <c r="CI177" s="61" cm="1">
        <f t="array" ref="CI177">INDEX($K:$P,ROW(),MATCH(CI$3,$K$2:$P$2,0))</f>
        <v>100000</v>
      </c>
      <c r="CJ177" s="61" cm="1">
        <f t="array" ref="CJ177">INDEX($K:$P,ROW(),MATCH(CJ$3,$K$2:$P$2,0))</f>
        <v>100000</v>
      </c>
      <c r="CK177" s="61" cm="1">
        <f t="array" ref="CK177">INDEX($K:$P,ROW(),MATCH(CK$3,$K$2:$P$2,0))</f>
        <v>100000</v>
      </c>
      <c r="CL177" s="61" cm="1">
        <f t="array" ref="CL177">INDEX($K:$P,ROW(),MATCH(CL$3,$K$2:$P$2,0))</f>
        <v>100000</v>
      </c>
      <c r="CM177" s="61" cm="1">
        <f t="array" ref="CM177">INDEX($K:$P,ROW(),MATCH(CM$3,$K$2:$P$2,0))</f>
        <v>100000</v>
      </c>
      <c r="CN177" s="61" cm="1">
        <f t="array" ref="CN177">INDEX($K:$P,ROW(),MATCH(CN$3,$K$2:$P$2,0))</f>
        <v>100000</v>
      </c>
    </row>
    <row r="178" spans="1:92" x14ac:dyDescent="0.25">
      <c r="A178" s="148"/>
      <c r="B178" s="216"/>
      <c r="C178" s="148"/>
      <c r="D178" s="53"/>
      <c r="E178" s="149"/>
      <c r="F178" s="149"/>
      <c r="G178" s="149"/>
      <c r="H178" s="106"/>
      <c r="I178" s="210"/>
      <c r="J178" s="226"/>
      <c r="K178" s="252"/>
      <c r="L178" s="252"/>
      <c r="M178" s="252"/>
      <c r="N178" s="252"/>
      <c r="O178" s="252"/>
      <c r="P178" s="252"/>
      <c r="Q178" s="252"/>
      <c r="T178" s="204"/>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row>
    <row r="179" spans="1:92" x14ac:dyDescent="0.25">
      <c r="A179" s="137"/>
      <c r="B179" s="140"/>
      <c r="C179" s="139"/>
      <c r="D179" s="137" t="s">
        <v>259</v>
      </c>
      <c r="E179" s="140" t="s">
        <v>259</v>
      </c>
      <c r="F179" s="140"/>
      <c r="G179" s="141" t="s">
        <v>260</v>
      </c>
      <c r="H179" s="184" t="s">
        <v>261</v>
      </c>
      <c r="I179" s="185"/>
      <c r="J179" s="185"/>
      <c r="K179" s="139"/>
      <c r="L179" s="139"/>
      <c r="M179" s="139"/>
      <c r="N179" s="139"/>
      <c r="O179" s="139"/>
      <c r="P179" s="139"/>
      <c r="Q179" s="139"/>
      <c r="T179" s="207"/>
      <c r="U179" s="208"/>
      <c r="V179" s="208"/>
      <c r="W179" s="208"/>
      <c r="X179" s="208"/>
      <c r="Y179" s="208"/>
      <c r="Z179" s="208"/>
      <c r="AA179" s="208"/>
      <c r="AB179" s="208"/>
      <c r="AC179" s="208"/>
      <c r="AD179" s="208"/>
      <c r="AE179" s="208"/>
      <c r="AF179" s="208"/>
      <c r="AG179" s="208"/>
      <c r="AH179" s="208"/>
      <c r="AI179" s="208"/>
      <c r="AJ179" s="208"/>
      <c r="AK179" s="208"/>
      <c r="AL179" s="208"/>
      <c r="AM179" s="208"/>
      <c r="AN179" s="208"/>
      <c r="AO179" s="208"/>
      <c r="AP179" s="208"/>
      <c r="AQ179" s="208"/>
      <c r="AR179" s="208"/>
      <c r="AS179" s="208"/>
      <c r="AT179" s="208"/>
      <c r="AU179" s="208"/>
      <c r="AV179" s="208"/>
      <c r="AW179" s="208"/>
      <c r="AX179" s="208"/>
      <c r="AY179" s="208"/>
      <c r="AZ179" s="208"/>
      <c r="BA179" s="208"/>
      <c r="BB179" s="208"/>
      <c r="BC179" s="208"/>
      <c r="BD179" s="208"/>
      <c r="BE179" s="208"/>
      <c r="BF179" s="208"/>
      <c r="BG179" s="208"/>
      <c r="BH179" s="208"/>
      <c r="BI179" s="208"/>
      <c r="BJ179" s="208"/>
      <c r="BK179" s="208"/>
      <c r="BL179" s="208"/>
      <c r="BM179" s="208"/>
      <c r="BN179" s="208"/>
      <c r="BO179" s="208"/>
      <c r="BP179" s="208"/>
      <c r="BQ179" s="208"/>
      <c r="BR179" s="208"/>
      <c r="BS179" s="208"/>
      <c r="BT179" s="208"/>
      <c r="BU179" s="208"/>
      <c r="BV179" s="208"/>
      <c r="BW179" s="208"/>
      <c r="BX179" s="208"/>
      <c r="BY179" s="208"/>
      <c r="BZ179" s="208"/>
      <c r="CA179" s="208"/>
      <c r="CB179" s="208"/>
      <c r="CC179" s="208"/>
      <c r="CD179" s="208"/>
      <c r="CE179" s="208"/>
      <c r="CF179" s="208"/>
      <c r="CG179" s="208"/>
      <c r="CH179" s="208"/>
      <c r="CI179" s="208"/>
      <c r="CJ179" s="208"/>
      <c r="CK179" s="208"/>
      <c r="CL179" s="208"/>
      <c r="CM179" s="208"/>
      <c r="CN179" s="208"/>
    </row>
    <row r="180" spans="1:92" s="10" customFormat="1" x14ac:dyDescent="0.25">
      <c r="A180" s="10" t="s">
        <v>143</v>
      </c>
      <c r="B180" s="214" t="s">
        <v>262</v>
      </c>
      <c r="D180" s="10" t="s">
        <v>259</v>
      </c>
      <c r="E180" s="106"/>
      <c r="F180" s="106"/>
      <c r="G180" s="106"/>
      <c r="H180" s="106"/>
      <c r="I180" s="175"/>
      <c r="J180" s="17"/>
      <c r="K180" s="194">
        <v>100000</v>
      </c>
      <c r="L180" s="194">
        <v>100000</v>
      </c>
      <c r="M180" s="194">
        <v>100000</v>
      </c>
      <c r="N180" s="194">
        <v>100000</v>
      </c>
      <c r="O180" s="194">
        <v>100000</v>
      </c>
      <c r="P180" s="194">
        <v>100000</v>
      </c>
      <c r="Q180" s="194"/>
      <c r="R180" s="42"/>
      <c r="S180" s="42"/>
      <c r="T180" s="215"/>
      <c r="U180" s="61">
        <f ca="1">INDEX($A:$CN,ROW(),MATCH(INDIRECT(ADDRESS(3,COLUMN(),2)),$2:$2,0))/12</f>
        <v>8333.3333333333339</v>
      </c>
      <c r="V180" s="61" cm="1">
        <f t="array" ref="V180">INDEX($K:$P,ROW(),MATCH(V$3,$K$2:$P$2,0))/12</f>
        <v>8333.3333333333339</v>
      </c>
      <c r="W180" s="61" cm="1">
        <f t="array" ref="W180">INDEX($K:$P,ROW(),MATCH(W$3,$K$2:$P$2,0))/12</f>
        <v>8333.3333333333339</v>
      </c>
      <c r="X180" s="61" cm="1">
        <f t="array" ref="X180">INDEX($K:$P,ROW(),MATCH(X$3,$K$2:$P$2,0))/12</f>
        <v>8333.3333333333339</v>
      </c>
      <c r="Y180" s="61" cm="1">
        <f t="array" ref="Y180">INDEX($K:$P,ROW(),MATCH(Y$3,$K$2:$P$2,0))/12</f>
        <v>8333.3333333333339</v>
      </c>
      <c r="Z180" s="61" cm="1">
        <f t="array" ref="Z180">INDEX($K:$P,ROW(),MATCH(Z$3,$K$2:$P$2,0))/12</f>
        <v>8333.3333333333339</v>
      </c>
      <c r="AA180" s="61" cm="1">
        <f t="array" ref="AA180">INDEX($K:$P,ROW(),MATCH(AA$3,$K$2:$P$2,0))/12</f>
        <v>8333.3333333333339</v>
      </c>
      <c r="AB180" s="61" cm="1">
        <f t="array" ref="AB180">INDEX($K:$P,ROW(),MATCH(AB$3,$K$2:$P$2,0))/12</f>
        <v>8333.3333333333339</v>
      </c>
      <c r="AC180" s="61" cm="1">
        <f t="array" ref="AC180">INDEX($K:$P,ROW(),MATCH(AC$3,$K$2:$P$2,0))/12</f>
        <v>8333.3333333333339</v>
      </c>
      <c r="AD180" s="61" cm="1">
        <f t="array" ref="AD180">INDEX($K:$P,ROW(),MATCH(AD$3,$K$2:$P$2,0))/12</f>
        <v>8333.3333333333339</v>
      </c>
      <c r="AE180" s="61" cm="1">
        <f t="array" ref="AE180">INDEX($K:$P,ROW(),MATCH(AE$3,$K$2:$P$2,0))/12</f>
        <v>8333.3333333333339</v>
      </c>
      <c r="AF180" s="61" cm="1">
        <f t="array" ref="AF180">INDEX($K:$P,ROW(),MATCH(AF$3,$K$2:$P$2,0))/12</f>
        <v>8333.3333333333339</v>
      </c>
      <c r="AG180" s="61" cm="1">
        <f t="array" ref="AG180">INDEX($K:$P,ROW(),MATCH(AG$3,$K$2:$P$2,0))/12</f>
        <v>8333.3333333333339</v>
      </c>
      <c r="AH180" s="61" cm="1">
        <f t="array" ref="AH180">INDEX($K:$P,ROW(),MATCH(AH$3,$K$2:$P$2,0))/12</f>
        <v>8333.3333333333339</v>
      </c>
      <c r="AI180" s="61" cm="1">
        <f t="array" ref="AI180">INDEX($K:$P,ROW(),MATCH(AI$3,$K$2:$P$2,0))/12</f>
        <v>8333.3333333333339</v>
      </c>
      <c r="AJ180" s="61" cm="1">
        <f t="array" ref="AJ180">INDEX($K:$P,ROW(),MATCH(AJ$3,$K$2:$P$2,0))/12</f>
        <v>8333.3333333333339</v>
      </c>
      <c r="AK180" s="61" cm="1">
        <f t="array" ref="AK180">INDEX($K:$P,ROW(),MATCH(AK$3,$K$2:$P$2,0))/12</f>
        <v>8333.3333333333339</v>
      </c>
      <c r="AL180" s="61" cm="1">
        <f t="array" ref="AL180">INDEX($K:$P,ROW(),MATCH(AL$3,$K$2:$P$2,0))/12</f>
        <v>8333.3333333333339</v>
      </c>
      <c r="AM180" s="61" cm="1">
        <f t="array" ref="AM180">INDEX($K:$P,ROW(),MATCH(AM$3,$K$2:$P$2,0))/12</f>
        <v>8333.3333333333339</v>
      </c>
      <c r="AN180" s="61" cm="1">
        <f t="array" ref="AN180">INDEX($K:$P,ROW(),MATCH(AN$3,$K$2:$P$2,0))/12</f>
        <v>8333.3333333333339</v>
      </c>
      <c r="AO180" s="61" cm="1">
        <f t="array" ref="AO180">INDEX($K:$P,ROW(),MATCH(AO$3,$K$2:$P$2,0))/12</f>
        <v>8333.3333333333339</v>
      </c>
      <c r="AP180" s="61" cm="1">
        <f t="array" ref="AP180">INDEX($K:$P,ROW(),MATCH(AP$3,$K$2:$P$2,0))/12</f>
        <v>8333.3333333333339</v>
      </c>
      <c r="AQ180" s="61" cm="1">
        <f t="array" ref="AQ180">INDEX($K:$P,ROW(),MATCH(AQ$3,$K$2:$P$2,0))/12</f>
        <v>8333.3333333333339</v>
      </c>
      <c r="AR180" s="61" cm="1">
        <f t="array" ref="AR180">INDEX($K:$P,ROW(),MATCH(AR$3,$K$2:$P$2,0))/12</f>
        <v>8333.3333333333339</v>
      </c>
      <c r="AS180" s="61" cm="1">
        <f t="array" ref="AS180">INDEX($K:$P,ROW(),MATCH(AS$3,$K$2:$P$2,0))/12</f>
        <v>8333.3333333333339</v>
      </c>
      <c r="AT180" s="61" cm="1">
        <f t="array" ref="AT180">INDEX($K:$P,ROW(),MATCH(AT$3,$K$2:$P$2,0))/12</f>
        <v>8333.3333333333339</v>
      </c>
      <c r="AU180" s="61" cm="1">
        <f t="array" ref="AU180">INDEX($K:$P,ROW(),MATCH(AU$3,$K$2:$P$2,0))/12</f>
        <v>8333.3333333333339</v>
      </c>
      <c r="AV180" s="61" cm="1">
        <f t="array" ref="AV180">INDEX($K:$P,ROW(),MATCH(AV$3,$K$2:$P$2,0))/12</f>
        <v>8333.3333333333339</v>
      </c>
      <c r="AW180" s="61" cm="1">
        <f t="array" ref="AW180">INDEX($K:$P,ROW(),MATCH(AW$3,$K$2:$P$2,0))/12</f>
        <v>8333.3333333333339</v>
      </c>
      <c r="AX180" s="61" cm="1">
        <f t="array" ref="AX180">INDEX($K:$P,ROW(),MATCH(AX$3,$K$2:$P$2,0))/12</f>
        <v>8333.3333333333339</v>
      </c>
      <c r="AY180" s="61" cm="1">
        <f t="array" ref="AY180">INDEX($K:$P,ROW(),MATCH(AY$3,$K$2:$P$2,0))/12</f>
        <v>8333.3333333333339</v>
      </c>
      <c r="AZ180" s="61" cm="1">
        <f t="array" ref="AZ180">INDEX($K:$P,ROW(),MATCH(AZ$3,$K$2:$P$2,0))/12</f>
        <v>8333.3333333333339</v>
      </c>
      <c r="BA180" s="61" cm="1">
        <f t="array" ref="BA180">INDEX($K:$P,ROW(),MATCH(BA$3,$K$2:$P$2,0))/12</f>
        <v>8333.3333333333339</v>
      </c>
      <c r="BB180" s="61" cm="1">
        <f t="array" ref="BB180">INDEX($K:$P,ROW(),MATCH(BB$3,$K$2:$P$2,0))/12</f>
        <v>8333.3333333333339</v>
      </c>
      <c r="BC180" s="61" cm="1">
        <f t="array" ref="BC180">INDEX($K:$P,ROW(),MATCH(BC$3,$K$2:$P$2,0))/12</f>
        <v>8333.3333333333339</v>
      </c>
      <c r="BD180" s="61" cm="1">
        <f t="array" ref="BD180">INDEX($K:$P,ROW(),MATCH(BD$3,$K$2:$P$2,0))/12</f>
        <v>8333.3333333333339</v>
      </c>
      <c r="BE180" s="61" cm="1">
        <f t="array" ref="BE180">INDEX($K:$P,ROW(),MATCH(BE$3,$K$2:$P$2,0))/12</f>
        <v>8333.3333333333339</v>
      </c>
      <c r="BF180" s="61" cm="1">
        <f t="array" ref="BF180">INDEX($K:$P,ROW(),MATCH(BF$3,$K$2:$P$2,0))/12</f>
        <v>8333.3333333333339</v>
      </c>
      <c r="BG180" s="61" cm="1">
        <f t="array" ref="BG180">INDEX($K:$P,ROW(),MATCH(BG$3,$K$2:$P$2,0))/12</f>
        <v>8333.3333333333339</v>
      </c>
      <c r="BH180" s="61" cm="1">
        <f t="array" ref="BH180">INDEX($K:$P,ROW(),MATCH(BH$3,$K$2:$P$2,0))/12</f>
        <v>8333.3333333333339</v>
      </c>
      <c r="BI180" s="61" cm="1">
        <f t="array" ref="BI180">INDEX($K:$P,ROW(),MATCH(BI$3,$K$2:$P$2,0))/12</f>
        <v>8333.3333333333339</v>
      </c>
      <c r="BJ180" s="61" cm="1">
        <f t="array" ref="BJ180">INDEX($K:$P,ROW(),MATCH(BJ$3,$K$2:$P$2,0))/12</f>
        <v>8333.3333333333339</v>
      </c>
      <c r="BK180" s="61" cm="1">
        <f t="array" ref="BK180">INDEX($K:$P,ROW(),MATCH(BK$3,$K$2:$P$2,0))/12</f>
        <v>8333.3333333333339</v>
      </c>
      <c r="BL180" s="61" cm="1">
        <f t="array" ref="BL180">INDEX($K:$P,ROW(),MATCH(BL$3,$K$2:$P$2,0))/12</f>
        <v>8333.3333333333339</v>
      </c>
      <c r="BM180" s="61" cm="1">
        <f t="array" ref="BM180">INDEX($K:$P,ROW(),MATCH(BM$3,$K$2:$P$2,0))/12</f>
        <v>8333.3333333333339</v>
      </c>
      <c r="BN180" s="61" cm="1">
        <f t="array" ref="BN180">INDEX($K:$P,ROW(),MATCH(BN$3,$K$2:$P$2,0))/12</f>
        <v>8333.3333333333339</v>
      </c>
      <c r="BO180" s="61" cm="1">
        <f t="array" ref="BO180">INDEX($K:$P,ROW(),MATCH(BO$3,$K$2:$P$2,0))/12</f>
        <v>8333.3333333333339</v>
      </c>
      <c r="BP180" s="61" cm="1">
        <f t="array" ref="BP180">INDEX($K:$P,ROW(),MATCH(BP$3,$K$2:$P$2,0))/12</f>
        <v>8333.3333333333339</v>
      </c>
      <c r="BQ180" s="61" cm="1">
        <f t="array" ref="BQ180">INDEX($K:$P,ROW(),MATCH(BQ$3,$K$2:$P$2,0))/12</f>
        <v>8333.3333333333339</v>
      </c>
      <c r="BR180" s="61" cm="1">
        <f t="array" ref="BR180">INDEX($K:$P,ROW(),MATCH(BR$3,$K$2:$P$2,0))/12</f>
        <v>8333.3333333333339</v>
      </c>
      <c r="BS180" s="61" cm="1">
        <f t="array" ref="BS180">INDEX($K:$P,ROW(),MATCH(BS$3,$K$2:$P$2,0))/12</f>
        <v>8333.3333333333339</v>
      </c>
      <c r="BT180" s="61" cm="1">
        <f t="array" ref="BT180">INDEX($K:$P,ROW(),MATCH(BT$3,$K$2:$P$2,0))/12</f>
        <v>8333.3333333333339</v>
      </c>
      <c r="BU180" s="61" cm="1">
        <f t="array" ref="BU180">INDEX($K:$P,ROW(),MATCH(BU$3,$K$2:$P$2,0))/12</f>
        <v>8333.3333333333339</v>
      </c>
      <c r="BV180" s="61" cm="1">
        <f t="array" ref="BV180">INDEX($K:$P,ROW(),MATCH(BV$3,$K$2:$P$2,0))/12</f>
        <v>8333.3333333333339</v>
      </c>
      <c r="BW180" s="61" cm="1">
        <f t="array" ref="BW180">INDEX($K:$P,ROW(),MATCH(BW$3,$K$2:$P$2,0))/12</f>
        <v>8333.3333333333339</v>
      </c>
      <c r="BX180" s="61" cm="1">
        <f t="array" ref="BX180">INDEX($K:$P,ROW(),MATCH(BX$3,$K$2:$P$2,0))/12</f>
        <v>8333.3333333333339</v>
      </c>
      <c r="BY180" s="61" cm="1">
        <f t="array" ref="BY180">INDEX($K:$P,ROW(),MATCH(BY$3,$K$2:$P$2,0))/12</f>
        <v>8333.3333333333339</v>
      </c>
      <c r="BZ180" s="61" cm="1">
        <f t="array" ref="BZ180">INDEX($K:$P,ROW(),MATCH(BZ$3,$K$2:$P$2,0))/12</f>
        <v>8333.3333333333339</v>
      </c>
      <c r="CA180" s="61" cm="1">
        <f t="array" ref="CA180">INDEX($K:$P,ROW(),MATCH(CA$3,$K$2:$P$2,0))/12</f>
        <v>8333.3333333333339</v>
      </c>
      <c r="CB180" s="61" cm="1">
        <f t="array" ref="CB180">INDEX($K:$P,ROW(),MATCH(CB$3,$K$2:$P$2,0))/12</f>
        <v>8333.3333333333339</v>
      </c>
      <c r="CC180" s="61" cm="1">
        <f t="array" ref="CC180">INDEX($K:$P,ROW(),MATCH(CC$3,$K$2:$P$2,0))/12</f>
        <v>8333.3333333333339</v>
      </c>
      <c r="CD180" s="61" cm="1">
        <f t="array" ref="CD180">INDEX($K:$P,ROW(),MATCH(CD$3,$K$2:$P$2,0))/12</f>
        <v>8333.3333333333339</v>
      </c>
      <c r="CE180" s="61" cm="1">
        <f t="array" ref="CE180">INDEX($K:$P,ROW(),MATCH(CE$3,$K$2:$P$2,0))/12</f>
        <v>8333.3333333333339</v>
      </c>
      <c r="CF180" s="61" cm="1">
        <f t="array" ref="CF180">INDEX($K:$P,ROW(),MATCH(CF$3,$K$2:$P$2,0))/12</f>
        <v>8333.3333333333339</v>
      </c>
      <c r="CG180" s="61" cm="1">
        <f t="array" ref="CG180">INDEX($K:$P,ROW(),MATCH(CG$3,$K$2:$P$2,0))/12</f>
        <v>8333.3333333333339</v>
      </c>
      <c r="CH180" s="61" cm="1">
        <f t="array" ref="CH180">INDEX($K:$P,ROW(),MATCH(CH$3,$K$2:$P$2,0))/12</f>
        <v>8333.3333333333339</v>
      </c>
      <c r="CI180" s="61" cm="1">
        <f t="array" ref="CI180">INDEX($K:$P,ROW(),MATCH(CI$3,$K$2:$P$2,0))/12</f>
        <v>8333.3333333333339</v>
      </c>
      <c r="CJ180" s="61" cm="1">
        <f t="array" ref="CJ180">INDEX($K:$P,ROW(),MATCH(CJ$3,$K$2:$P$2,0))/12</f>
        <v>8333.3333333333339</v>
      </c>
      <c r="CK180" s="61" cm="1">
        <f t="array" ref="CK180">INDEX($K:$P,ROW(),MATCH(CK$3,$K$2:$P$2,0))/12</f>
        <v>8333.3333333333339</v>
      </c>
      <c r="CL180" s="61" cm="1">
        <f t="array" ref="CL180">INDEX($K:$P,ROW(),MATCH(CL$3,$K$2:$P$2,0))/12</f>
        <v>8333.3333333333339</v>
      </c>
      <c r="CM180" s="61" cm="1">
        <f t="array" ref="CM180">INDEX($K:$P,ROW(),MATCH(CM$3,$K$2:$P$2,0))/12</f>
        <v>8333.3333333333339</v>
      </c>
      <c r="CN180" s="61" cm="1">
        <f t="array" ref="CN180">INDEX($K:$P,ROW(),MATCH(CN$3,$K$2:$P$2,0))/12</f>
        <v>8333.3333333333339</v>
      </c>
    </row>
    <row r="181" spans="1:92" ht="13.35" customHeight="1" x14ac:dyDescent="0.25">
      <c r="A181" s="148"/>
      <c r="B181" s="216"/>
      <c r="C181" s="148"/>
      <c r="D181" s="53"/>
      <c r="E181" s="149"/>
      <c r="F181" s="149"/>
      <c r="G181" s="149"/>
      <c r="H181" s="106"/>
      <c r="I181" s="210"/>
      <c r="J181" s="226"/>
      <c r="K181" s="252"/>
      <c r="L181" s="252"/>
      <c r="M181" s="252"/>
      <c r="N181" s="252"/>
      <c r="O181" s="252"/>
      <c r="P181" s="252"/>
      <c r="Q181" s="252"/>
      <c r="T181" s="204"/>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row>
    <row r="182" spans="1:92" x14ac:dyDescent="0.25">
      <c r="A182" s="137"/>
      <c r="B182" s="141"/>
      <c r="C182" s="257"/>
      <c r="D182" s="137" t="s">
        <v>263</v>
      </c>
      <c r="E182" s="141" t="s">
        <v>263</v>
      </c>
      <c r="F182" s="141"/>
      <c r="G182" s="141" t="s">
        <v>264</v>
      </c>
      <c r="H182" s="184" t="s">
        <v>265</v>
      </c>
      <c r="I182" s="184"/>
      <c r="J182" s="184"/>
      <c r="K182" s="257" t="s">
        <v>266</v>
      </c>
      <c r="L182" s="257"/>
      <c r="M182" s="257"/>
      <c r="N182" s="257"/>
      <c r="O182" s="257"/>
      <c r="P182" s="257"/>
      <c r="Q182" s="257"/>
      <c r="T182" s="258"/>
      <c r="U182" s="138"/>
      <c r="V182" s="138"/>
      <c r="W182" s="138"/>
      <c r="X182" s="138"/>
      <c r="Y182" s="138"/>
      <c r="Z182" s="138"/>
      <c r="AA182" s="138"/>
      <c r="AB182" s="138"/>
      <c r="AC182" s="138"/>
      <c r="AD182" s="138"/>
      <c r="AE182" s="138"/>
      <c r="AF182" s="138"/>
      <c r="AG182" s="138"/>
      <c r="AH182" s="138"/>
      <c r="AI182" s="138"/>
      <c r="AJ182" s="138"/>
      <c r="AK182" s="138"/>
      <c r="AL182" s="138"/>
      <c r="AM182" s="138"/>
      <c r="AN182" s="138"/>
      <c r="AO182" s="138"/>
      <c r="AP182" s="138"/>
      <c r="AQ182" s="138"/>
      <c r="AR182" s="138"/>
      <c r="AS182" s="138"/>
      <c r="AT182" s="138"/>
      <c r="AU182" s="138"/>
      <c r="AV182" s="138"/>
      <c r="AW182" s="138"/>
      <c r="AX182" s="138"/>
      <c r="AY182" s="138"/>
      <c r="AZ182" s="138"/>
      <c r="BA182" s="138"/>
      <c r="BB182" s="138"/>
      <c r="BC182" s="138"/>
      <c r="BD182" s="138"/>
      <c r="BE182" s="138"/>
      <c r="BF182" s="138"/>
      <c r="BG182" s="138"/>
      <c r="BH182" s="138"/>
      <c r="BI182" s="138"/>
      <c r="BJ182" s="138"/>
      <c r="BK182" s="138"/>
      <c r="BL182" s="138"/>
      <c r="BM182" s="138"/>
      <c r="BN182" s="138"/>
      <c r="BO182" s="138"/>
      <c r="BP182" s="138"/>
      <c r="BQ182" s="138"/>
      <c r="BR182" s="138"/>
      <c r="BS182" s="138"/>
      <c r="BT182" s="138"/>
      <c r="BU182" s="138"/>
      <c r="BV182" s="138"/>
      <c r="BW182" s="138"/>
      <c r="BX182" s="138"/>
      <c r="BY182" s="138"/>
      <c r="BZ182" s="138"/>
      <c r="CA182" s="138"/>
      <c r="CB182" s="138"/>
      <c r="CC182" s="138"/>
      <c r="CD182" s="138"/>
      <c r="CE182" s="138"/>
      <c r="CF182" s="138"/>
      <c r="CG182" s="138"/>
      <c r="CH182" s="138"/>
      <c r="CI182" s="138"/>
      <c r="CJ182" s="138"/>
      <c r="CK182" s="138"/>
      <c r="CL182" s="138"/>
      <c r="CM182" s="138"/>
      <c r="CN182" s="138"/>
    </row>
    <row r="183" spans="1:92" x14ac:dyDescent="0.25">
      <c r="B183" s="259" t="s">
        <v>267</v>
      </c>
      <c r="C183" s="10"/>
      <c r="D183" t="s">
        <v>263</v>
      </c>
      <c r="E183" s="106"/>
      <c r="F183" s="106"/>
      <c r="G183" s="106"/>
      <c r="H183" s="249" t="s">
        <v>169</v>
      </c>
      <c r="I183" s="249" t="s">
        <v>100</v>
      </c>
      <c r="J183" s="188"/>
      <c r="K183" s="10"/>
      <c r="L183" s="10"/>
      <c r="M183" s="10"/>
      <c r="N183" s="10"/>
      <c r="O183" s="10"/>
      <c r="P183" s="10"/>
      <c r="Q183" s="10"/>
      <c r="T183" s="260"/>
      <c r="U183" s="147"/>
      <c r="V183" s="147"/>
      <c r="W183" s="147"/>
      <c r="X183" s="147"/>
      <c r="Y183" s="147"/>
      <c r="Z183" s="147"/>
      <c r="AA183" s="147"/>
      <c r="AB183" s="147"/>
      <c r="AC183" s="147"/>
      <c r="AD183" s="147"/>
      <c r="AE183" s="147"/>
      <c r="AF183" s="147"/>
      <c r="AG183" s="147"/>
      <c r="AH183" s="147"/>
      <c r="AI183" s="147"/>
      <c r="AJ183" s="147"/>
      <c r="AK183" s="147"/>
      <c r="AL183" s="147"/>
      <c r="AM183" s="147"/>
      <c r="AN183" s="147"/>
      <c r="AO183" s="147"/>
      <c r="AP183" s="147"/>
      <c r="AQ183" s="147"/>
      <c r="AR183" s="147"/>
      <c r="AS183" s="147"/>
      <c r="AT183" s="147"/>
      <c r="AU183" s="147"/>
      <c r="AV183" s="147"/>
      <c r="AW183" s="147"/>
      <c r="AX183" s="147"/>
      <c r="AY183" s="147"/>
      <c r="AZ183" s="147"/>
      <c r="BA183" s="147"/>
      <c r="BB183" s="147"/>
      <c r="BC183" s="147"/>
      <c r="BD183" s="147"/>
      <c r="BE183" s="147"/>
      <c r="BF183" s="147"/>
      <c r="BG183" s="147"/>
      <c r="BH183" s="147"/>
      <c r="BI183" s="147"/>
      <c r="BJ183" s="147"/>
      <c r="BK183" s="147"/>
      <c r="BL183" s="147"/>
      <c r="BM183" s="147"/>
      <c r="BN183" s="147"/>
      <c r="BO183" s="147"/>
      <c r="BP183" s="147"/>
      <c r="BQ183" s="147"/>
      <c r="BR183" s="147"/>
      <c r="BS183" s="147"/>
      <c r="BT183" s="147"/>
      <c r="BU183" s="147"/>
      <c r="BV183" s="147"/>
      <c r="BW183" s="147"/>
      <c r="BX183" s="147"/>
      <c r="BY183" s="147"/>
      <c r="BZ183" s="147"/>
      <c r="CA183" s="147"/>
      <c r="CB183" s="147"/>
      <c r="CC183" s="147"/>
      <c r="CD183" s="147"/>
      <c r="CE183" s="147"/>
      <c r="CF183" s="147"/>
      <c r="CG183" s="147"/>
      <c r="CH183" s="147"/>
      <c r="CI183" s="147"/>
      <c r="CJ183" s="147"/>
      <c r="CK183" s="147"/>
      <c r="CL183" s="147"/>
      <c r="CM183" s="147"/>
      <c r="CN183" s="147"/>
    </row>
    <row r="184" spans="1:92" x14ac:dyDescent="0.25">
      <c r="A184" s="10" t="s">
        <v>143</v>
      </c>
      <c r="B184" s="223" t="s">
        <v>268</v>
      </c>
      <c r="C184" t="s">
        <v>16</v>
      </c>
      <c r="D184" t="s">
        <v>263</v>
      </c>
      <c r="E184" s="106"/>
      <c r="F184" s="106"/>
      <c r="G184" s="106"/>
      <c r="H184" s="195">
        <v>100000</v>
      </c>
      <c r="I184" s="261">
        <v>45658</v>
      </c>
      <c r="J184" s="17"/>
      <c r="K184" s="50">
        <f t="shared" ref="K184:P184" ca="1" si="62">SUMIF($3:$3, INDIRECT(ADDRESS(2,COLUMN(),2)), INDIRECT(ROW() &amp; ":" &amp; ROW()))</f>
        <v>100000</v>
      </c>
      <c r="L184" s="50">
        <f t="shared" ca="1" si="62"/>
        <v>0</v>
      </c>
      <c r="M184" s="50">
        <f t="shared" ca="1" si="62"/>
        <v>0</v>
      </c>
      <c r="N184" s="50">
        <f t="shared" ca="1" si="62"/>
        <v>0</v>
      </c>
      <c r="O184" s="50">
        <f t="shared" ca="1" si="62"/>
        <v>0</v>
      </c>
      <c r="P184" s="50">
        <f t="shared" ca="1" si="62"/>
        <v>0</v>
      </c>
      <c r="Q184" s="50"/>
      <c r="T184" s="243">
        <f t="shared" ref="T184" ca="1" si="63">IFERROR(INDEX(INDIRECT("Financials!$A:$AD"), MATCH(INDIRECT(ADDRESS(ROW(),2)), INDIRECT("Financials!$B:$B"), 0), MATCH(INDIRECT(ADDRESS(1,COLUMN())), INDIRECT("Financials!$1:$1"), 0)),0)</f>
        <v>0</v>
      </c>
      <c r="U184" s="50">
        <f t="shared" ref="U184:CF184" si="64">$H184*(EOMONTH($I184,0)=EOMONTH(U$2,0))</f>
        <v>100000</v>
      </c>
      <c r="V184" s="50">
        <f t="shared" si="64"/>
        <v>0</v>
      </c>
      <c r="W184" s="50">
        <f t="shared" si="64"/>
        <v>0</v>
      </c>
      <c r="X184" s="50">
        <f t="shared" si="64"/>
        <v>0</v>
      </c>
      <c r="Y184" s="50">
        <f t="shared" si="64"/>
        <v>0</v>
      </c>
      <c r="Z184" s="50">
        <f t="shared" si="64"/>
        <v>0</v>
      </c>
      <c r="AA184" s="50">
        <f t="shared" si="64"/>
        <v>0</v>
      </c>
      <c r="AB184" s="50">
        <f t="shared" si="64"/>
        <v>0</v>
      </c>
      <c r="AC184" s="50">
        <f t="shared" si="64"/>
        <v>0</v>
      </c>
      <c r="AD184" s="50">
        <f t="shared" si="64"/>
        <v>0</v>
      </c>
      <c r="AE184" s="50">
        <f t="shared" si="64"/>
        <v>0</v>
      </c>
      <c r="AF184" s="50">
        <f t="shared" si="64"/>
        <v>0</v>
      </c>
      <c r="AG184" s="50">
        <f t="shared" si="64"/>
        <v>0</v>
      </c>
      <c r="AH184" s="50">
        <f t="shared" si="64"/>
        <v>0</v>
      </c>
      <c r="AI184" s="50">
        <f t="shared" si="64"/>
        <v>0</v>
      </c>
      <c r="AJ184" s="50">
        <f t="shared" si="64"/>
        <v>0</v>
      </c>
      <c r="AK184" s="50">
        <f t="shared" si="64"/>
        <v>0</v>
      </c>
      <c r="AL184" s="50">
        <f t="shared" si="64"/>
        <v>0</v>
      </c>
      <c r="AM184" s="50">
        <f t="shared" si="64"/>
        <v>0</v>
      </c>
      <c r="AN184" s="50">
        <f t="shared" si="64"/>
        <v>0</v>
      </c>
      <c r="AO184" s="50">
        <f t="shared" si="64"/>
        <v>0</v>
      </c>
      <c r="AP184" s="50">
        <f t="shared" si="64"/>
        <v>0</v>
      </c>
      <c r="AQ184" s="50">
        <f t="shared" si="64"/>
        <v>0</v>
      </c>
      <c r="AR184" s="50">
        <f t="shared" si="64"/>
        <v>0</v>
      </c>
      <c r="AS184" s="50">
        <f t="shared" si="64"/>
        <v>0</v>
      </c>
      <c r="AT184" s="50">
        <f t="shared" si="64"/>
        <v>0</v>
      </c>
      <c r="AU184" s="50">
        <f t="shared" si="64"/>
        <v>0</v>
      </c>
      <c r="AV184" s="50">
        <f t="shared" si="64"/>
        <v>0</v>
      </c>
      <c r="AW184" s="50">
        <f t="shared" si="64"/>
        <v>0</v>
      </c>
      <c r="AX184" s="50">
        <f t="shared" si="64"/>
        <v>0</v>
      </c>
      <c r="AY184" s="50">
        <f t="shared" si="64"/>
        <v>0</v>
      </c>
      <c r="AZ184" s="50">
        <f t="shared" si="64"/>
        <v>0</v>
      </c>
      <c r="BA184" s="50">
        <f t="shared" si="64"/>
        <v>0</v>
      </c>
      <c r="BB184" s="50">
        <f t="shared" si="64"/>
        <v>0</v>
      </c>
      <c r="BC184" s="50">
        <f t="shared" si="64"/>
        <v>0</v>
      </c>
      <c r="BD184" s="50">
        <f t="shared" si="64"/>
        <v>0</v>
      </c>
      <c r="BE184" s="50">
        <f t="shared" si="64"/>
        <v>0</v>
      </c>
      <c r="BF184" s="50">
        <f t="shared" si="64"/>
        <v>0</v>
      </c>
      <c r="BG184" s="50">
        <f t="shared" si="64"/>
        <v>0</v>
      </c>
      <c r="BH184" s="50">
        <f t="shared" si="64"/>
        <v>0</v>
      </c>
      <c r="BI184" s="50">
        <f t="shared" si="64"/>
        <v>0</v>
      </c>
      <c r="BJ184" s="50">
        <f t="shared" si="64"/>
        <v>0</v>
      </c>
      <c r="BK184" s="50">
        <f t="shared" si="64"/>
        <v>0</v>
      </c>
      <c r="BL184" s="50">
        <f t="shared" si="64"/>
        <v>0</v>
      </c>
      <c r="BM184" s="50">
        <f t="shared" si="64"/>
        <v>0</v>
      </c>
      <c r="BN184" s="50">
        <f t="shared" si="64"/>
        <v>0</v>
      </c>
      <c r="BO184" s="50">
        <f t="shared" si="64"/>
        <v>0</v>
      </c>
      <c r="BP184" s="50">
        <f t="shared" si="64"/>
        <v>0</v>
      </c>
      <c r="BQ184" s="50">
        <f t="shared" si="64"/>
        <v>0</v>
      </c>
      <c r="BR184" s="50">
        <f t="shared" si="64"/>
        <v>0</v>
      </c>
      <c r="BS184" s="50">
        <f t="shared" si="64"/>
        <v>0</v>
      </c>
      <c r="BT184" s="50">
        <f t="shared" si="64"/>
        <v>0</v>
      </c>
      <c r="BU184" s="50">
        <f t="shared" si="64"/>
        <v>0</v>
      </c>
      <c r="BV184" s="50">
        <f t="shared" si="64"/>
        <v>0</v>
      </c>
      <c r="BW184" s="50">
        <f t="shared" si="64"/>
        <v>0</v>
      </c>
      <c r="BX184" s="50">
        <f t="shared" si="64"/>
        <v>0</v>
      </c>
      <c r="BY184" s="50">
        <f t="shared" si="64"/>
        <v>0</v>
      </c>
      <c r="BZ184" s="50">
        <f t="shared" si="64"/>
        <v>0</v>
      </c>
      <c r="CA184" s="50">
        <f t="shared" si="64"/>
        <v>0</v>
      </c>
      <c r="CB184" s="50">
        <f t="shared" si="64"/>
        <v>0</v>
      </c>
      <c r="CC184" s="50">
        <f t="shared" si="64"/>
        <v>0</v>
      </c>
      <c r="CD184" s="50">
        <f t="shared" si="64"/>
        <v>0</v>
      </c>
      <c r="CE184" s="50">
        <f t="shared" si="64"/>
        <v>0</v>
      </c>
      <c r="CF184" s="50">
        <f t="shared" si="64"/>
        <v>0</v>
      </c>
      <c r="CG184" s="50">
        <f t="shared" ref="CG184:CN184" si="65">$H184*(EOMONTH($I184,0)=EOMONTH(CG$2,0))</f>
        <v>0</v>
      </c>
      <c r="CH184" s="50">
        <f t="shared" si="65"/>
        <v>0</v>
      </c>
      <c r="CI184" s="50">
        <f t="shared" si="65"/>
        <v>0</v>
      </c>
      <c r="CJ184" s="50">
        <f t="shared" si="65"/>
        <v>0</v>
      </c>
      <c r="CK184" s="50">
        <f t="shared" si="65"/>
        <v>0</v>
      </c>
      <c r="CL184" s="50">
        <f t="shared" si="65"/>
        <v>0</v>
      </c>
      <c r="CM184" s="50">
        <f t="shared" si="65"/>
        <v>0</v>
      </c>
      <c r="CN184" s="50">
        <f t="shared" si="65"/>
        <v>0</v>
      </c>
    </row>
    <row r="185" spans="1:92" x14ac:dyDescent="0.25">
      <c r="A185" s="10"/>
      <c r="B185" s="214"/>
      <c r="C185" s="10"/>
      <c r="E185" s="106"/>
      <c r="F185" s="106"/>
      <c r="G185" s="106"/>
      <c r="H185" s="106"/>
      <c r="I185" s="175"/>
      <c r="J185" s="17"/>
      <c r="K185" s="56"/>
      <c r="L185" s="56"/>
      <c r="M185" s="56"/>
      <c r="N185" s="56"/>
      <c r="O185" s="56"/>
      <c r="P185" s="56"/>
      <c r="Q185" s="56"/>
      <c r="T185" s="232"/>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row>
    <row r="186" spans="1:92" x14ac:dyDescent="0.25">
      <c r="A186" s="137"/>
      <c r="B186" s="208"/>
      <c r="C186" s="139"/>
      <c r="D186" s="137" t="s">
        <v>269</v>
      </c>
      <c r="E186" s="140" t="s">
        <v>269</v>
      </c>
      <c r="F186" s="140"/>
      <c r="G186" s="140" t="s">
        <v>270</v>
      </c>
      <c r="H186" s="141" t="s">
        <v>271</v>
      </c>
      <c r="I186" s="142"/>
      <c r="J186" s="143"/>
      <c r="K186" s="139"/>
      <c r="L186" s="139"/>
      <c r="M186" s="139"/>
      <c r="N186" s="139"/>
      <c r="O186" s="139"/>
      <c r="P186" s="139"/>
      <c r="Q186" s="139"/>
      <c r="T186" s="262"/>
      <c r="U186" s="187" t="s">
        <v>272</v>
      </c>
      <c r="V186" s="187" t="s">
        <v>272</v>
      </c>
      <c r="W186" s="187" t="s">
        <v>272</v>
      </c>
      <c r="X186" s="187" t="s">
        <v>272</v>
      </c>
      <c r="Y186" s="187" t="s">
        <v>272</v>
      </c>
      <c r="Z186" s="187" t="s">
        <v>272</v>
      </c>
      <c r="AA186" s="187" t="s">
        <v>272</v>
      </c>
      <c r="AB186" s="187" t="s">
        <v>272</v>
      </c>
      <c r="AC186" s="187" t="s">
        <v>272</v>
      </c>
      <c r="AD186" s="187" t="s">
        <v>272</v>
      </c>
      <c r="AE186" s="187" t="s">
        <v>272</v>
      </c>
      <c r="AF186" s="187" t="s">
        <v>272</v>
      </c>
      <c r="AG186" s="187" t="s">
        <v>272</v>
      </c>
      <c r="AH186" s="187" t="s">
        <v>272</v>
      </c>
      <c r="AI186" s="187" t="s">
        <v>272</v>
      </c>
      <c r="AJ186" s="187" t="s">
        <v>272</v>
      </c>
      <c r="AK186" s="187" t="s">
        <v>272</v>
      </c>
      <c r="AL186" s="187" t="s">
        <v>272</v>
      </c>
      <c r="AM186" s="187" t="s">
        <v>272</v>
      </c>
      <c r="AN186" s="187" t="s">
        <v>272</v>
      </c>
      <c r="AO186" s="187" t="s">
        <v>272</v>
      </c>
      <c r="AP186" s="187" t="s">
        <v>272</v>
      </c>
      <c r="AQ186" s="187" t="s">
        <v>272</v>
      </c>
      <c r="AR186" s="187" t="s">
        <v>272</v>
      </c>
      <c r="AS186" s="187" t="s">
        <v>272</v>
      </c>
      <c r="AT186" s="187" t="s">
        <v>272</v>
      </c>
      <c r="AU186" s="187" t="s">
        <v>272</v>
      </c>
      <c r="AV186" s="187" t="s">
        <v>272</v>
      </c>
      <c r="AW186" s="187" t="s">
        <v>272</v>
      </c>
      <c r="AX186" s="187" t="s">
        <v>272</v>
      </c>
      <c r="AY186" s="187" t="s">
        <v>272</v>
      </c>
      <c r="AZ186" s="187" t="s">
        <v>272</v>
      </c>
      <c r="BA186" s="187" t="s">
        <v>272</v>
      </c>
      <c r="BB186" s="187" t="s">
        <v>272</v>
      </c>
      <c r="BC186" s="187" t="s">
        <v>272</v>
      </c>
      <c r="BD186" s="187" t="s">
        <v>272</v>
      </c>
      <c r="BE186" s="187" t="s">
        <v>272</v>
      </c>
      <c r="BF186" s="187" t="s">
        <v>272</v>
      </c>
      <c r="BG186" s="187" t="s">
        <v>272</v>
      </c>
      <c r="BH186" s="187" t="s">
        <v>272</v>
      </c>
      <c r="BI186" s="187" t="s">
        <v>272</v>
      </c>
      <c r="BJ186" s="187" t="s">
        <v>272</v>
      </c>
      <c r="BK186" s="187" t="s">
        <v>272</v>
      </c>
      <c r="BL186" s="187" t="s">
        <v>272</v>
      </c>
      <c r="BM186" s="187" t="s">
        <v>272</v>
      </c>
      <c r="BN186" s="187" t="s">
        <v>272</v>
      </c>
      <c r="BO186" s="187" t="s">
        <v>272</v>
      </c>
      <c r="BP186" s="187" t="s">
        <v>272</v>
      </c>
      <c r="BQ186" s="187" t="s">
        <v>272</v>
      </c>
      <c r="BR186" s="187" t="s">
        <v>272</v>
      </c>
      <c r="BS186" s="187" t="s">
        <v>272</v>
      </c>
      <c r="BT186" s="187" t="s">
        <v>272</v>
      </c>
      <c r="BU186" s="187" t="s">
        <v>272</v>
      </c>
      <c r="BV186" s="187" t="s">
        <v>272</v>
      </c>
      <c r="BW186" s="187" t="s">
        <v>272</v>
      </c>
      <c r="BX186" s="187" t="s">
        <v>272</v>
      </c>
      <c r="BY186" s="187" t="s">
        <v>272</v>
      </c>
      <c r="BZ186" s="187" t="s">
        <v>272</v>
      </c>
      <c r="CA186" s="187" t="s">
        <v>272</v>
      </c>
      <c r="CB186" s="187" t="s">
        <v>272</v>
      </c>
      <c r="CC186" s="187" t="s">
        <v>272</v>
      </c>
      <c r="CD186" s="187" t="s">
        <v>272</v>
      </c>
      <c r="CE186" s="187" t="s">
        <v>272</v>
      </c>
      <c r="CF186" s="187" t="s">
        <v>272</v>
      </c>
      <c r="CG186" s="187" t="s">
        <v>272</v>
      </c>
      <c r="CH186" s="187" t="s">
        <v>272</v>
      </c>
      <c r="CI186" s="187" t="s">
        <v>272</v>
      </c>
      <c r="CJ186" s="187" t="s">
        <v>272</v>
      </c>
      <c r="CK186" s="187" t="s">
        <v>272</v>
      </c>
      <c r="CL186" s="187" t="s">
        <v>272</v>
      </c>
      <c r="CM186" s="187" t="s">
        <v>272</v>
      </c>
      <c r="CN186" s="187" t="s">
        <v>272</v>
      </c>
    </row>
    <row r="187" spans="1:92" x14ac:dyDescent="0.25">
      <c r="A187" t="s">
        <v>143</v>
      </c>
      <c r="B187" s="263" t="s">
        <v>273</v>
      </c>
      <c r="C187" s="10"/>
      <c r="D187" t="s">
        <v>269</v>
      </c>
      <c r="E187" s="106"/>
      <c r="F187" s="106"/>
      <c r="G187" s="106"/>
      <c r="H187" s="106"/>
      <c r="I187" s="175"/>
      <c r="J187" s="17"/>
      <c r="K187" s="264">
        <v>0.05</v>
      </c>
      <c r="L187" s="264">
        <v>0.05</v>
      </c>
      <c r="M187" s="264">
        <v>0.05</v>
      </c>
      <c r="N187" s="264">
        <v>0.05</v>
      </c>
      <c r="O187" s="264">
        <v>0.05</v>
      </c>
      <c r="P187" s="264">
        <v>0.05</v>
      </c>
      <c r="Q187" s="192"/>
      <c r="T187" s="265"/>
      <c r="U187" s="266">
        <f ca="1">INDEX($A:$CN,ROW(),MATCH(INDIRECT(ADDRESS(3,COLUMN(),2)),$2:$2,0))</f>
        <v>0.05</v>
      </c>
      <c r="V187" s="266" cm="1">
        <f t="array" ref="V187">INDEX($K:$P,ROW(),MATCH(V$3,$K$2:$P$2,0))</f>
        <v>0.05</v>
      </c>
      <c r="W187" s="266" cm="1">
        <f t="array" ref="W187">INDEX($K:$P,ROW(),MATCH(W$3,$K$2:$P$2,0))</f>
        <v>0.05</v>
      </c>
      <c r="X187" s="266" cm="1">
        <f t="array" ref="X187">INDEX($K:$P,ROW(),MATCH(X$3,$K$2:$P$2,0))</f>
        <v>0.05</v>
      </c>
      <c r="Y187" s="266" cm="1">
        <f t="array" ref="Y187">INDEX($K:$P,ROW(),MATCH(Y$3,$K$2:$P$2,0))</f>
        <v>0.05</v>
      </c>
      <c r="Z187" s="266" cm="1">
        <f t="array" ref="Z187">INDEX($K:$P,ROW(),MATCH(Z$3,$K$2:$P$2,0))</f>
        <v>0.05</v>
      </c>
      <c r="AA187" s="266" cm="1">
        <f t="array" ref="AA187">INDEX($K:$P,ROW(),MATCH(AA$3,$K$2:$P$2,0))</f>
        <v>0.05</v>
      </c>
      <c r="AB187" s="266" cm="1">
        <f t="array" ref="AB187">INDEX($K:$P,ROW(),MATCH(AB$3,$K$2:$P$2,0))</f>
        <v>0.05</v>
      </c>
      <c r="AC187" s="266" cm="1">
        <f t="array" ref="AC187">INDEX($K:$P,ROW(),MATCH(AC$3,$K$2:$P$2,0))</f>
        <v>0.05</v>
      </c>
      <c r="AD187" s="266" cm="1">
        <f t="array" ref="AD187">INDEX($K:$P,ROW(),MATCH(AD$3,$K$2:$P$2,0))</f>
        <v>0.05</v>
      </c>
      <c r="AE187" s="266" cm="1">
        <f t="array" ref="AE187">INDEX($K:$P,ROW(),MATCH(AE$3,$K$2:$P$2,0))</f>
        <v>0.05</v>
      </c>
      <c r="AF187" s="266" cm="1">
        <f t="array" ref="AF187">INDEX($K:$P,ROW(),MATCH(AF$3,$K$2:$P$2,0))</f>
        <v>0.05</v>
      </c>
      <c r="AG187" s="266" cm="1">
        <f t="array" ref="AG187">INDEX($K:$P,ROW(),MATCH(AG$3,$K$2:$P$2,0))</f>
        <v>0.05</v>
      </c>
      <c r="AH187" s="266" cm="1">
        <f t="array" ref="AH187">INDEX($K:$P,ROW(),MATCH(AH$3,$K$2:$P$2,0))</f>
        <v>0.05</v>
      </c>
      <c r="AI187" s="266" cm="1">
        <f t="array" ref="AI187">INDEX($K:$P,ROW(),MATCH(AI$3,$K$2:$P$2,0))</f>
        <v>0.05</v>
      </c>
      <c r="AJ187" s="266" cm="1">
        <f t="array" ref="AJ187">INDEX($K:$P,ROW(),MATCH(AJ$3,$K$2:$P$2,0))</f>
        <v>0.05</v>
      </c>
      <c r="AK187" s="266" cm="1">
        <f t="array" ref="AK187">INDEX($K:$P,ROW(),MATCH(AK$3,$K$2:$P$2,0))</f>
        <v>0.05</v>
      </c>
      <c r="AL187" s="266" cm="1">
        <f t="array" ref="AL187">INDEX($K:$P,ROW(),MATCH(AL$3,$K$2:$P$2,0))</f>
        <v>0.05</v>
      </c>
      <c r="AM187" s="266" cm="1">
        <f t="array" ref="AM187">INDEX($K:$P,ROW(),MATCH(AM$3,$K$2:$P$2,0))</f>
        <v>0.05</v>
      </c>
      <c r="AN187" s="266" cm="1">
        <f t="array" ref="AN187">INDEX($K:$P,ROW(),MATCH(AN$3,$K$2:$P$2,0))</f>
        <v>0.05</v>
      </c>
      <c r="AO187" s="266" cm="1">
        <f t="array" ref="AO187">INDEX($K:$P,ROW(),MATCH(AO$3,$K$2:$P$2,0))</f>
        <v>0.05</v>
      </c>
      <c r="AP187" s="266" cm="1">
        <f t="array" ref="AP187">INDEX($K:$P,ROW(),MATCH(AP$3,$K$2:$P$2,0))</f>
        <v>0.05</v>
      </c>
      <c r="AQ187" s="266" cm="1">
        <f t="array" ref="AQ187">INDEX($K:$P,ROW(),MATCH(AQ$3,$K$2:$P$2,0))</f>
        <v>0.05</v>
      </c>
      <c r="AR187" s="266" cm="1">
        <f t="array" ref="AR187">INDEX($K:$P,ROW(),MATCH(AR$3,$K$2:$P$2,0))</f>
        <v>0.05</v>
      </c>
      <c r="AS187" s="266" cm="1">
        <f t="array" ref="AS187">INDEX($K:$P,ROW(),MATCH(AS$3,$K$2:$P$2,0))</f>
        <v>0.05</v>
      </c>
      <c r="AT187" s="266" cm="1">
        <f t="array" ref="AT187">INDEX($K:$P,ROW(),MATCH(AT$3,$K$2:$P$2,0))</f>
        <v>0.05</v>
      </c>
      <c r="AU187" s="266" cm="1">
        <f t="array" ref="AU187">INDEX($K:$P,ROW(),MATCH(AU$3,$K$2:$P$2,0))</f>
        <v>0.05</v>
      </c>
      <c r="AV187" s="266" cm="1">
        <f t="array" ref="AV187">INDEX($K:$P,ROW(),MATCH(AV$3,$K$2:$P$2,0))</f>
        <v>0.05</v>
      </c>
      <c r="AW187" s="266" cm="1">
        <f t="array" ref="AW187">INDEX($K:$P,ROW(),MATCH(AW$3,$K$2:$P$2,0))</f>
        <v>0.05</v>
      </c>
      <c r="AX187" s="266" cm="1">
        <f t="array" ref="AX187">INDEX($K:$P,ROW(),MATCH(AX$3,$K$2:$P$2,0))</f>
        <v>0.05</v>
      </c>
      <c r="AY187" s="266" cm="1">
        <f t="array" ref="AY187">INDEX($K:$P,ROW(),MATCH(AY$3,$K$2:$P$2,0))</f>
        <v>0.05</v>
      </c>
      <c r="AZ187" s="266" cm="1">
        <f t="array" ref="AZ187">INDEX($K:$P,ROW(),MATCH(AZ$3,$K$2:$P$2,0))</f>
        <v>0.05</v>
      </c>
      <c r="BA187" s="266" cm="1">
        <f t="array" ref="BA187">INDEX($K:$P,ROW(),MATCH(BA$3,$K$2:$P$2,0))</f>
        <v>0.05</v>
      </c>
      <c r="BB187" s="266" cm="1">
        <f t="array" ref="BB187">INDEX($K:$P,ROW(),MATCH(BB$3,$K$2:$P$2,0))</f>
        <v>0.05</v>
      </c>
      <c r="BC187" s="266" cm="1">
        <f t="array" ref="BC187">INDEX($K:$P,ROW(),MATCH(BC$3,$K$2:$P$2,0))</f>
        <v>0.05</v>
      </c>
      <c r="BD187" s="266" cm="1">
        <f t="array" ref="BD187">INDEX($K:$P,ROW(),MATCH(BD$3,$K$2:$P$2,0))</f>
        <v>0.05</v>
      </c>
      <c r="BE187" s="266" cm="1">
        <f t="array" ref="BE187">INDEX($K:$P,ROW(),MATCH(BE$3,$K$2:$P$2,0))</f>
        <v>0.05</v>
      </c>
      <c r="BF187" s="266" cm="1">
        <f t="array" ref="BF187">INDEX($K:$P,ROW(),MATCH(BF$3,$K$2:$P$2,0))</f>
        <v>0.05</v>
      </c>
      <c r="BG187" s="266" cm="1">
        <f t="array" ref="BG187">INDEX($K:$P,ROW(),MATCH(BG$3,$K$2:$P$2,0))</f>
        <v>0.05</v>
      </c>
      <c r="BH187" s="266" cm="1">
        <f t="array" ref="BH187">INDEX($K:$P,ROW(),MATCH(BH$3,$K$2:$P$2,0))</f>
        <v>0.05</v>
      </c>
      <c r="BI187" s="266" cm="1">
        <f t="array" ref="BI187">INDEX($K:$P,ROW(),MATCH(BI$3,$K$2:$P$2,0))</f>
        <v>0.05</v>
      </c>
      <c r="BJ187" s="266" cm="1">
        <f t="array" ref="BJ187">INDEX($K:$P,ROW(),MATCH(BJ$3,$K$2:$P$2,0))</f>
        <v>0.05</v>
      </c>
      <c r="BK187" s="266" cm="1">
        <f t="array" ref="BK187">INDEX($K:$P,ROW(),MATCH(BK$3,$K$2:$P$2,0))</f>
        <v>0.05</v>
      </c>
      <c r="BL187" s="266" cm="1">
        <f t="array" ref="BL187">INDEX($K:$P,ROW(),MATCH(BL$3,$K$2:$P$2,0))</f>
        <v>0.05</v>
      </c>
      <c r="BM187" s="266" cm="1">
        <f t="array" ref="BM187">INDEX($K:$P,ROW(),MATCH(BM$3,$K$2:$P$2,0))</f>
        <v>0.05</v>
      </c>
      <c r="BN187" s="266" cm="1">
        <f t="array" ref="BN187">INDEX($K:$P,ROW(),MATCH(BN$3,$K$2:$P$2,0))</f>
        <v>0.05</v>
      </c>
      <c r="BO187" s="266" cm="1">
        <f t="array" ref="BO187">INDEX($K:$P,ROW(),MATCH(BO$3,$K$2:$P$2,0))</f>
        <v>0.05</v>
      </c>
      <c r="BP187" s="266" cm="1">
        <f t="array" ref="BP187">INDEX($K:$P,ROW(),MATCH(BP$3,$K$2:$P$2,0))</f>
        <v>0.05</v>
      </c>
      <c r="BQ187" s="266" cm="1">
        <f t="array" ref="BQ187">INDEX($K:$P,ROW(),MATCH(BQ$3,$K$2:$P$2,0))</f>
        <v>0.05</v>
      </c>
      <c r="BR187" s="266" cm="1">
        <f t="array" ref="BR187">INDEX($K:$P,ROW(),MATCH(BR$3,$K$2:$P$2,0))</f>
        <v>0.05</v>
      </c>
      <c r="BS187" s="266" cm="1">
        <f t="array" ref="BS187">INDEX($K:$P,ROW(),MATCH(BS$3,$K$2:$P$2,0))</f>
        <v>0.05</v>
      </c>
      <c r="BT187" s="266" cm="1">
        <f t="array" ref="BT187">INDEX($K:$P,ROW(),MATCH(BT$3,$K$2:$P$2,0))</f>
        <v>0.05</v>
      </c>
      <c r="BU187" s="266" cm="1">
        <f t="array" ref="BU187">INDEX($K:$P,ROW(),MATCH(BU$3,$K$2:$P$2,0))</f>
        <v>0.05</v>
      </c>
      <c r="BV187" s="266" cm="1">
        <f t="array" ref="BV187">INDEX($K:$P,ROW(),MATCH(BV$3,$K$2:$P$2,0))</f>
        <v>0.05</v>
      </c>
      <c r="BW187" s="266" cm="1">
        <f t="array" ref="BW187">INDEX($K:$P,ROW(),MATCH(BW$3,$K$2:$P$2,0))</f>
        <v>0.05</v>
      </c>
      <c r="BX187" s="266" cm="1">
        <f t="array" ref="BX187">INDEX($K:$P,ROW(),MATCH(BX$3,$K$2:$P$2,0))</f>
        <v>0.05</v>
      </c>
      <c r="BY187" s="266" cm="1">
        <f t="array" ref="BY187">INDEX($K:$P,ROW(),MATCH(BY$3,$K$2:$P$2,0))</f>
        <v>0.05</v>
      </c>
      <c r="BZ187" s="266" cm="1">
        <f t="array" ref="BZ187">INDEX($K:$P,ROW(),MATCH(BZ$3,$K$2:$P$2,0))</f>
        <v>0.05</v>
      </c>
      <c r="CA187" s="266" cm="1">
        <f t="array" ref="CA187">INDEX($K:$P,ROW(),MATCH(CA$3,$K$2:$P$2,0))</f>
        <v>0.05</v>
      </c>
      <c r="CB187" s="266" cm="1">
        <f t="array" ref="CB187">INDEX($K:$P,ROW(),MATCH(CB$3,$K$2:$P$2,0))</f>
        <v>0.05</v>
      </c>
      <c r="CC187" s="266" cm="1">
        <f t="array" ref="CC187">INDEX($K:$P,ROW(),MATCH(CC$3,$K$2:$P$2,0))</f>
        <v>0.05</v>
      </c>
      <c r="CD187" s="266" cm="1">
        <f t="array" ref="CD187">INDEX($K:$P,ROW(),MATCH(CD$3,$K$2:$P$2,0))</f>
        <v>0.05</v>
      </c>
      <c r="CE187" s="266" cm="1">
        <f t="array" ref="CE187">INDEX($K:$P,ROW(),MATCH(CE$3,$K$2:$P$2,0))</f>
        <v>0.05</v>
      </c>
      <c r="CF187" s="266" cm="1">
        <f t="array" ref="CF187">INDEX($K:$P,ROW(),MATCH(CF$3,$K$2:$P$2,0))</f>
        <v>0.05</v>
      </c>
      <c r="CG187" s="266" cm="1">
        <f t="array" ref="CG187">INDEX($K:$P,ROW(),MATCH(CG$3,$K$2:$P$2,0))</f>
        <v>0.05</v>
      </c>
      <c r="CH187" s="266" cm="1">
        <f t="array" ref="CH187">INDEX($K:$P,ROW(),MATCH(CH$3,$K$2:$P$2,0))</f>
        <v>0.05</v>
      </c>
      <c r="CI187" s="266" cm="1">
        <f t="array" ref="CI187">INDEX($K:$P,ROW(),MATCH(CI$3,$K$2:$P$2,0))</f>
        <v>0.05</v>
      </c>
      <c r="CJ187" s="266" cm="1">
        <f t="array" ref="CJ187">INDEX($K:$P,ROW(),MATCH(CJ$3,$K$2:$P$2,0))</f>
        <v>0.05</v>
      </c>
      <c r="CK187" s="266" cm="1">
        <f t="array" ref="CK187">INDEX($K:$P,ROW(),MATCH(CK$3,$K$2:$P$2,0))</f>
        <v>0.05</v>
      </c>
      <c r="CL187" s="266" cm="1">
        <f t="array" ref="CL187">INDEX($K:$P,ROW(),MATCH(CL$3,$K$2:$P$2,0))</f>
        <v>0.05</v>
      </c>
      <c r="CM187" s="266" cm="1">
        <f t="array" ref="CM187">INDEX($K:$P,ROW(),MATCH(CM$3,$K$2:$P$2,0))</f>
        <v>0.05</v>
      </c>
      <c r="CN187" s="266" cm="1">
        <f t="array" ref="CN187">INDEX($K:$P,ROW(),MATCH(CN$3,$K$2:$P$2,0))</f>
        <v>0.05</v>
      </c>
    </row>
    <row r="188" spans="1:92" x14ac:dyDescent="0.25">
      <c r="A188" t="s">
        <v>160</v>
      </c>
      <c r="B188" s="216" t="s">
        <v>169</v>
      </c>
      <c r="C188" s="53" t="s">
        <v>16</v>
      </c>
      <c r="D188" t="s">
        <v>269</v>
      </c>
      <c r="E188" s="229" t="s">
        <v>203</v>
      </c>
      <c r="F188" s="229"/>
      <c r="G188" s="229"/>
      <c r="I188" s="267"/>
      <c r="J188" s="268"/>
      <c r="K188" s="30">
        <f t="shared" ref="K188:P188" ca="1" si="66">SUMIF($3:$3, K$2, INDIRECT(ROW() &amp; ":" &amp; ROW()))</f>
        <v>0</v>
      </c>
      <c r="L188" s="30">
        <f t="shared" ca="1" si="66"/>
        <v>0</v>
      </c>
      <c r="M188" s="30">
        <f t="shared" ca="1" si="66"/>
        <v>0</v>
      </c>
      <c r="N188" s="30">
        <f t="shared" ca="1" si="66"/>
        <v>0</v>
      </c>
      <c r="O188" s="30">
        <f t="shared" ca="1" si="66"/>
        <v>0</v>
      </c>
      <c r="P188" s="30">
        <f t="shared" ca="1" si="66"/>
        <v>0</v>
      </c>
      <c r="Q188" s="30"/>
      <c r="T188" s="243">
        <f t="shared" ref="T188" ca="1" si="67">IFERROR(INDEX(INDIRECT("Financials!$A:$AD"), MATCH(INDIRECT(ADDRESS(ROW(),2)), INDIRECT("Financials!$B:$B"), 0), MATCH(INDIRECT(ADDRESS(1,COLUMN())), INDIRECT("Financials!$1:$1"), 0)),0)</f>
        <v>0</v>
      </c>
      <c r="U188" s="30" cm="1">
        <f t="array" aca="1" ref="U188" ca="1">U187*INDIRECT(U186)</f>
        <v>0</v>
      </c>
      <c r="V188" s="30" cm="1">
        <f t="array" aca="1" ref="V188" ca="1">V187*INDIRECT(V186)</f>
        <v>0</v>
      </c>
      <c r="W188" s="30" cm="1">
        <f t="array" aca="1" ref="W188" ca="1">W187*INDIRECT(W186)</f>
        <v>0</v>
      </c>
      <c r="X188" s="30" cm="1">
        <f t="array" aca="1" ref="X188" ca="1">X187*INDIRECT(X186)</f>
        <v>0</v>
      </c>
      <c r="Y188" s="30" cm="1">
        <f t="array" aca="1" ref="Y188" ca="1">Y187*INDIRECT(Y186)</f>
        <v>0</v>
      </c>
      <c r="Z188" s="30" cm="1">
        <f t="array" aca="1" ref="Z188" ca="1">Z187*INDIRECT(Z186)</f>
        <v>0</v>
      </c>
      <c r="AA188" s="30" cm="1">
        <f t="array" aca="1" ref="AA188" ca="1">AA187*INDIRECT(AA186)</f>
        <v>0</v>
      </c>
      <c r="AB188" s="30" cm="1">
        <f t="array" aca="1" ref="AB188" ca="1">AB187*INDIRECT(AB186)</f>
        <v>0</v>
      </c>
      <c r="AC188" s="30" cm="1">
        <f t="array" aca="1" ref="AC188" ca="1">AC187*INDIRECT(AC186)</f>
        <v>0</v>
      </c>
      <c r="AD188" s="30" cm="1">
        <f t="array" aca="1" ref="AD188" ca="1">AD187*INDIRECT(AD186)</f>
        <v>0</v>
      </c>
      <c r="AE188" s="30" cm="1">
        <f t="array" aca="1" ref="AE188" ca="1">AE187*INDIRECT(AE186)</f>
        <v>0</v>
      </c>
      <c r="AF188" s="30" cm="1">
        <f t="array" aca="1" ref="AF188" ca="1">AF187*INDIRECT(AF186)</f>
        <v>0</v>
      </c>
      <c r="AG188" s="30" cm="1">
        <f t="array" aca="1" ref="AG188" ca="1">AG187*INDIRECT(AG186)</f>
        <v>0</v>
      </c>
      <c r="AH188" s="30" cm="1">
        <f t="array" aca="1" ref="AH188" ca="1">AH187*INDIRECT(AH186)</f>
        <v>0</v>
      </c>
      <c r="AI188" s="30" cm="1">
        <f t="array" aca="1" ref="AI188" ca="1">AI187*INDIRECT(AI186)</f>
        <v>0</v>
      </c>
      <c r="AJ188" s="30" cm="1">
        <f t="array" aca="1" ref="AJ188" ca="1">AJ187*INDIRECT(AJ186)</f>
        <v>0</v>
      </c>
      <c r="AK188" s="30" cm="1">
        <f t="array" aca="1" ref="AK188" ca="1">AK187*INDIRECT(AK186)</f>
        <v>0</v>
      </c>
      <c r="AL188" s="30" cm="1">
        <f t="array" aca="1" ref="AL188" ca="1">AL187*INDIRECT(AL186)</f>
        <v>0</v>
      </c>
      <c r="AM188" s="30" cm="1">
        <f t="array" aca="1" ref="AM188" ca="1">AM187*INDIRECT(AM186)</f>
        <v>0</v>
      </c>
      <c r="AN188" s="30" cm="1">
        <f t="array" aca="1" ref="AN188" ca="1">AN187*INDIRECT(AN186)</f>
        <v>0</v>
      </c>
      <c r="AO188" s="30" cm="1">
        <f t="array" aca="1" ref="AO188" ca="1">AO187*INDIRECT(AO186)</f>
        <v>0</v>
      </c>
      <c r="AP188" s="30" cm="1">
        <f t="array" aca="1" ref="AP188" ca="1">AP187*INDIRECT(AP186)</f>
        <v>0</v>
      </c>
      <c r="AQ188" s="30" cm="1">
        <f t="array" aca="1" ref="AQ188" ca="1">AQ187*INDIRECT(AQ186)</f>
        <v>0</v>
      </c>
      <c r="AR188" s="30" cm="1">
        <f t="array" aca="1" ref="AR188" ca="1">AR187*INDIRECT(AR186)</f>
        <v>0</v>
      </c>
      <c r="AS188" s="30" cm="1">
        <f t="array" aca="1" ref="AS188" ca="1">AS187*INDIRECT(AS186)</f>
        <v>0</v>
      </c>
      <c r="AT188" s="30" cm="1">
        <f t="array" aca="1" ref="AT188" ca="1">AT187*INDIRECT(AT186)</f>
        <v>0</v>
      </c>
      <c r="AU188" s="30" cm="1">
        <f t="array" aca="1" ref="AU188" ca="1">AU187*INDIRECT(AU186)</f>
        <v>0</v>
      </c>
      <c r="AV188" s="30" cm="1">
        <f t="array" aca="1" ref="AV188" ca="1">AV187*INDIRECT(AV186)</f>
        <v>0</v>
      </c>
      <c r="AW188" s="30" cm="1">
        <f t="array" aca="1" ref="AW188" ca="1">AW187*INDIRECT(AW186)</f>
        <v>0</v>
      </c>
      <c r="AX188" s="30" cm="1">
        <f t="array" aca="1" ref="AX188" ca="1">AX187*INDIRECT(AX186)</f>
        <v>0</v>
      </c>
      <c r="AY188" s="30" cm="1">
        <f t="array" aca="1" ref="AY188" ca="1">AY187*INDIRECT(AY186)</f>
        <v>0</v>
      </c>
      <c r="AZ188" s="30" cm="1">
        <f t="array" aca="1" ref="AZ188" ca="1">AZ187*INDIRECT(AZ186)</f>
        <v>0</v>
      </c>
      <c r="BA188" s="30" cm="1">
        <f t="array" aca="1" ref="BA188" ca="1">BA187*INDIRECT(BA186)</f>
        <v>0</v>
      </c>
      <c r="BB188" s="30" cm="1">
        <f t="array" aca="1" ref="BB188" ca="1">BB187*INDIRECT(BB186)</f>
        <v>0</v>
      </c>
      <c r="BC188" s="30" cm="1">
        <f t="array" aca="1" ref="BC188" ca="1">BC187*INDIRECT(BC186)</f>
        <v>0</v>
      </c>
      <c r="BD188" s="30" cm="1">
        <f t="array" aca="1" ref="BD188" ca="1">BD187*INDIRECT(BD186)</f>
        <v>0</v>
      </c>
      <c r="BE188" s="30" cm="1">
        <f t="array" aca="1" ref="BE188" ca="1">BE187*INDIRECT(BE186)</f>
        <v>0</v>
      </c>
      <c r="BF188" s="30" cm="1">
        <f t="array" aca="1" ref="BF188" ca="1">BF187*INDIRECT(BF186)</f>
        <v>0</v>
      </c>
      <c r="BG188" s="30" cm="1">
        <f t="array" aca="1" ref="BG188" ca="1">BG187*INDIRECT(BG186)</f>
        <v>0</v>
      </c>
      <c r="BH188" s="30" cm="1">
        <f t="array" aca="1" ref="BH188" ca="1">BH187*INDIRECT(BH186)</f>
        <v>0</v>
      </c>
      <c r="BI188" s="30" cm="1">
        <f t="array" aca="1" ref="BI188" ca="1">BI187*INDIRECT(BI186)</f>
        <v>0</v>
      </c>
      <c r="BJ188" s="30" cm="1">
        <f t="array" aca="1" ref="BJ188" ca="1">BJ187*INDIRECT(BJ186)</f>
        <v>0</v>
      </c>
      <c r="BK188" s="30" cm="1">
        <f t="array" aca="1" ref="BK188" ca="1">BK187*INDIRECT(BK186)</f>
        <v>0</v>
      </c>
      <c r="BL188" s="30" cm="1">
        <f t="array" aca="1" ref="BL188" ca="1">BL187*INDIRECT(BL186)</f>
        <v>0</v>
      </c>
      <c r="BM188" s="30" cm="1">
        <f t="array" aca="1" ref="BM188" ca="1">BM187*INDIRECT(BM186)</f>
        <v>0</v>
      </c>
      <c r="BN188" s="30" cm="1">
        <f t="array" aca="1" ref="BN188" ca="1">BN187*INDIRECT(BN186)</f>
        <v>0</v>
      </c>
      <c r="BO188" s="30" cm="1">
        <f t="array" aca="1" ref="BO188" ca="1">BO187*INDIRECT(BO186)</f>
        <v>0</v>
      </c>
      <c r="BP188" s="30" cm="1">
        <f t="array" aca="1" ref="BP188" ca="1">BP187*INDIRECT(BP186)</f>
        <v>0</v>
      </c>
      <c r="BQ188" s="30" cm="1">
        <f t="array" aca="1" ref="BQ188" ca="1">BQ187*INDIRECT(BQ186)</f>
        <v>0</v>
      </c>
      <c r="BR188" s="30" cm="1">
        <f t="array" aca="1" ref="BR188" ca="1">BR187*INDIRECT(BR186)</f>
        <v>0</v>
      </c>
      <c r="BS188" s="30" cm="1">
        <f t="array" aca="1" ref="BS188" ca="1">BS187*INDIRECT(BS186)</f>
        <v>0</v>
      </c>
      <c r="BT188" s="30" cm="1">
        <f t="array" aca="1" ref="BT188" ca="1">BT187*INDIRECT(BT186)</f>
        <v>0</v>
      </c>
      <c r="BU188" s="30" cm="1">
        <f t="array" aca="1" ref="BU188" ca="1">BU187*INDIRECT(BU186)</f>
        <v>0</v>
      </c>
      <c r="BV188" s="30" cm="1">
        <f t="array" aca="1" ref="BV188" ca="1">BV187*INDIRECT(BV186)</f>
        <v>0</v>
      </c>
      <c r="BW188" s="30" cm="1">
        <f t="array" aca="1" ref="BW188" ca="1">BW187*INDIRECT(BW186)</f>
        <v>0</v>
      </c>
      <c r="BX188" s="30" cm="1">
        <f t="array" aca="1" ref="BX188" ca="1">BX187*INDIRECT(BX186)</f>
        <v>0</v>
      </c>
      <c r="BY188" s="30" cm="1">
        <f t="array" aca="1" ref="BY188" ca="1">BY187*INDIRECT(BY186)</f>
        <v>0</v>
      </c>
      <c r="BZ188" s="30" cm="1">
        <f t="array" aca="1" ref="BZ188" ca="1">BZ187*INDIRECT(BZ186)</f>
        <v>0</v>
      </c>
      <c r="CA188" s="30" cm="1">
        <f t="array" aca="1" ref="CA188" ca="1">CA187*INDIRECT(CA186)</f>
        <v>0</v>
      </c>
      <c r="CB188" s="30" cm="1">
        <f t="array" aca="1" ref="CB188" ca="1">CB187*INDIRECT(CB186)</f>
        <v>0</v>
      </c>
      <c r="CC188" s="30" cm="1">
        <f t="array" aca="1" ref="CC188" ca="1">CC187*INDIRECT(CC186)</f>
        <v>0</v>
      </c>
      <c r="CD188" s="30" cm="1">
        <f t="array" aca="1" ref="CD188" ca="1">CD187*INDIRECT(CD186)</f>
        <v>0</v>
      </c>
      <c r="CE188" s="30" cm="1">
        <f t="array" aca="1" ref="CE188" ca="1">CE187*INDIRECT(CE186)</f>
        <v>0</v>
      </c>
      <c r="CF188" s="30" cm="1">
        <f t="array" aca="1" ref="CF188" ca="1">CF187*INDIRECT(CF186)</f>
        <v>0</v>
      </c>
      <c r="CG188" s="30" cm="1">
        <f t="array" aca="1" ref="CG188" ca="1">CG187*INDIRECT(CG186)</f>
        <v>0</v>
      </c>
      <c r="CH188" s="30" cm="1">
        <f t="array" aca="1" ref="CH188" ca="1">CH187*INDIRECT(CH186)</f>
        <v>0</v>
      </c>
      <c r="CI188" s="30" cm="1">
        <f t="array" aca="1" ref="CI188" ca="1">CI187*INDIRECT(CI186)</f>
        <v>0</v>
      </c>
      <c r="CJ188" s="30" cm="1">
        <f t="array" aca="1" ref="CJ188" ca="1">CJ187*INDIRECT(CJ186)</f>
        <v>0</v>
      </c>
      <c r="CK188" s="30" cm="1">
        <f t="array" aca="1" ref="CK188" ca="1">CK187*INDIRECT(CK186)</f>
        <v>0</v>
      </c>
      <c r="CL188" s="30" cm="1">
        <f t="array" aca="1" ref="CL188" ca="1">CL187*INDIRECT(CL186)</f>
        <v>0</v>
      </c>
      <c r="CM188" s="30" cm="1">
        <f t="array" aca="1" ref="CM188" ca="1">CM187*INDIRECT(CM186)</f>
        <v>0</v>
      </c>
      <c r="CN188" s="30" cm="1">
        <f t="array" aca="1" ref="CN188" ca="1">CN187*INDIRECT(CN186)</f>
        <v>0</v>
      </c>
    </row>
    <row r="189" spans="1:92" x14ac:dyDescent="0.25">
      <c r="B189" s="216"/>
      <c r="C189" s="53"/>
      <c r="E189" s="229"/>
      <c r="F189" s="229"/>
      <c r="G189" s="229"/>
      <c r="I189" s="267"/>
      <c r="J189" s="268"/>
      <c r="K189" s="30"/>
      <c r="L189" s="30"/>
      <c r="M189" s="30"/>
      <c r="N189" s="30"/>
      <c r="O189" s="30"/>
      <c r="P189" s="30"/>
      <c r="Q189" s="30"/>
      <c r="T189" s="204"/>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row>
    <row r="190" spans="1:92" x14ac:dyDescent="0.25">
      <c r="A190" s="137"/>
      <c r="B190" s="208"/>
      <c r="C190" s="139"/>
      <c r="D190" s="137" t="s">
        <v>274</v>
      </c>
      <c r="E190" s="140" t="s">
        <v>274</v>
      </c>
      <c r="F190" s="140"/>
      <c r="G190" s="140" t="s">
        <v>275</v>
      </c>
      <c r="H190" s="141" t="s">
        <v>276</v>
      </c>
      <c r="I190" s="142"/>
      <c r="J190" s="143"/>
      <c r="K190" s="139"/>
      <c r="L190" s="139"/>
      <c r="M190" s="139"/>
      <c r="N190" s="139"/>
      <c r="O190" s="139"/>
      <c r="P190" s="139"/>
      <c r="Q190" s="139"/>
      <c r="T190" s="262"/>
      <c r="U190" s="187" t="s">
        <v>272</v>
      </c>
      <c r="V190" s="187" t="s">
        <v>272</v>
      </c>
      <c r="W190" s="187" t="s">
        <v>272</v>
      </c>
      <c r="X190" s="187" t="s">
        <v>272</v>
      </c>
      <c r="Y190" s="187" t="s">
        <v>272</v>
      </c>
      <c r="Z190" s="187" t="s">
        <v>272</v>
      </c>
      <c r="AA190" s="187" t="s">
        <v>272</v>
      </c>
      <c r="AB190" s="187" t="s">
        <v>272</v>
      </c>
      <c r="AC190" s="187" t="s">
        <v>272</v>
      </c>
      <c r="AD190" s="187" t="s">
        <v>272</v>
      </c>
      <c r="AE190" s="187" t="s">
        <v>272</v>
      </c>
      <c r="AF190" s="187" t="s">
        <v>272</v>
      </c>
      <c r="AG190" s="187" t="s">
        <v>272</v>
      </c>
      <c r="AH190" s="187" t="s">
        <v>272</v>
      </c>
      <c r="AI190" s="187" t="s">
        <v>272</v>
      </c>
      <c r="AJ190" s="187" t="s">
        <v>272</v>
      </c>
      <c r="AK190" s="187" t="s">
        <v>272</v>
      </c>
      <c r="AL190" s="187" t="s">
        <v>272</v>
      </c>
      <c r="AM190" s="187" t="s">
        <v>272</v>
      </c>
      <c r="AN190" s="187" t="s">
        <v>272</v>
      </c>
      <c r="AO190" s="187" t="s">
        <v>272</v>
      </c>
      <c r="AP190" s="187" t="s">
        <v>272</v>
      </c>
      <c r="AQ190" s="187" t="s">
        <v>272</v>
      </c>
      <c r="AR190" s="187" t="s">
        <v>272</v>
      </c>
      <c r="AS190" s="187" t="s">
        <v>272</v>
      </c>
      <c r="AT190" s="187" t="s">
        <v>272</v>
      </c>
      <c r="AU190" s="187" t="s">
        <v>272</v>
      </c>
      <c r="AV190" s="187" t="s">
        <v>272</v>
      </c>
      <c r="AW190" s="187" t="s">
        <v>272</v>
      </c>
      <c r="AX190" s="187" t="s">
        <v>272</v>
      </c>
      <c r="AY190" s="187" t="s">
        <v>272</v>
      </c>
      <c r="AZ190" s="187" t="s">
        <v>272</v>
      </c>
      <c r="BA190" s="187" t="s">
        <v>272</v>
      </c>
      <c r="BB190" s="187" t="s">
        <v>272</v>
      </c>
      <c r="BC190" s="187" t="s">
        <v>272</v>
      </c>
      <c r="BD190" s="187" t="s">
        <v>272</v>
      </c>
      <c r="BE190" s="187" t="s">
        <v>272</v>
      </c>
      <c r="BF190" s="187" t="s">
        <v>272</v>
      </c>
      <c r="BG190" s="187" t="s">
        <v>272</v>
      </c>
      <c r="BH190" s="187" t="s">
        <v>272</v>
      </c>
      <c r="BI190" s="187" t="s">
        <v>272</v>
      </c>
      <c r="BJ190" s="187" t="s">
        <v>272</v>
      </c>
      <c r="BK190" s="187" t="s">
        <v>272</v>
      </c>
      <c r="BL190" s="187" t="s">
        <v>272</v>
      </c>
      <c r="BM190" s="187" t="s">
        <v>272</v>
      </c>
      <c r="BN190" s="187" t="s">
        <v>272</v>
      </c>
      <c r="BO190" s="187" t="s">
        <v>272</v>
      </c>
      <c r="BP190" s="187" t="s">
        <v>272</v>
      </c>
      <c r="BQ190" s="187" t="s">
        <v>272</v>
      </c>
      <c r="BR190" s="187" t="s">
        <v>272</v>
      </c>
      <c r="BS190" s="187" t="s">
        <v>272</v>
      </c>
      <c r="BT190" s="187" t="s">
        <v>272</v>
      </c>
      <c r="BU190" s="187" t="s">
        <v>272</v>
      </c>
      <c r="BV190" s="187" t="s">
        <v>272</v>
      </c>
      <c r="BW190" s="187" t="s">
        <v>272</v>
      </c>
      <c r="BX190" s="187" t="s">
        <v>272</v>
      </c>
      <c r="BY190" s="187" t="s">
        <v>272</v>
      </c>
      <c r="BZ190" s="187" t="s">
        <v>272</v>
      </c>
      <c r="CA190" s="187" t="s">
        <v>272</v>
      </c>
      <c r="CB190" s="187" t="s">
        <v>272</v>
      </c>
      <c r="CC190" s="187" t="s">
        <v>272</v>
      </c>
      <c r="CD190" s="187" t="s">
        <v>272</v>
      </c>
      <c r="CE190" s="187" t="s">
        <v>272</v>
      </c>
      <c r="CF190" s="187" t="s">
        <v>272</v>
      </c>
      <c r="CG190" s="187" t="s">
        <v>272</v>
      </c>
      <c r="CH190" s="187" t="s">
        <v>272</v>
      </c>
      <c r="CI190" s="187" t="s">
        <v>272</v>
      </c>
      <c r="CJ190" s="187" t="s">
        <v>272</v>
      </c>
      <c r="CK190" s="187" t="s">
        <v>272</v>
      </c>
      <c r="CL190" s="187" t="s">
        <v>272</v>
      </c>
      <c r="CM190" s="187" t="s">
        <v>272</v>
      </c>
      <c r="CN190" s="187" t="s">
        <v>272</v>
      </c>
    </row>
    <row r="191" spans="1:92" x14ac:dyDescent="0.25">
      <c r="A191" t="s">
        <v>143</v>
      </c>
      <c r="B191" s="263" t="s">
        <v>277</v>
      </c>
      <c r="C191" s="10"/>
      <c r="D191" t="s">
        <v>274</v>
      </c>
      <c r="E191" s="106"/>
      <c r="F191" s="106"/>
      <c r="G191" s="106"/>
      <c r="H191" s="106"/>
      <c r="I191" s="175"/>
      <c r="J191" s="17"/>
      <c r="K191" s="264">
        <v>0.05</v>
      </c>
      <c r="L191" s="264">
        <v>0.05</v>
      </c>
      <c r="M191" s="264">
        <v>0.05</v>
      </c>
      <c r="N191" s="264">
        <v>0.05</v>
      </c>
      <c r="O191" s="264">
        <v>0.05</v>
      </c>
      <c r="P191" s="264">
        <v>0.05</v>
      </c>
      <c r="Q191" s="192"/>
      <c r="T191" s="265"/>
      <c r="U191" s="266">
        <f ca="1">INDEX($A:$CN,ROW(),MATCH(INDIRECT(ADDRESS(3,COLUMN(),2)),$2:$2,0))</f>
        <v>0.05</v>
      </c>
      <c r="V191" s="266" cm="1">
        <f t="array" ref="V191">INDEX($K:$P,ROW(),MATCH(V$3,$K$2:$P$2,0))</f>
        <v>0.05</v>
      </c>
      <c r="W191" s="266" cm="1">
        <f t="array" ref="W191">INDEX($K:$P,ROW(),MATCH(W$3,$K$2:$P$2,0))</f>
        <v>0.05</v>
      </c>
      <c r="X191" s="266" cm="1">
        <f t="array" ref="X191">INDEX($K:$P,ROW(),MATCH(X$3,$K$2:$P$2,0))</f>
        <v>0.05</v>
      </c>
      <c r="Y191" s="266" cm="1">
        <f t="array" ref="Y191">INDEX($K:$P,ROW(),MATCH(Y$3,$K$2:$P$2,0))</f>
        <v>0.05</v>
      </c>
      <c r="Z191" s="266" cm="1">
        <f t="array" ref="Z191">INDEX($K:$P,ROW(),MATCH(Z$3,$K$2:$P$2,0))</f>
        <v>0.05</v>
      </c>
      <c r="AA191" s="266" cm="1">
        <f t="array" ref="AA191">INDEX($K:$P,ROW(),MATCH(AA$3,$K$2:$P$2,0))</f>
        <v>0.05</v>
      </c>
      <c r="AB191" s="266" cm="1">
        <f t="array" ref="AB191">INDEX($K:$P,ROW(),MATCH(AB$3,$K$2:$P$2,0))</f>
        <v>0.05</v>
      </c>
      <c r="AC191" s="266" cm="1">
        <f t="array" ref="AC191">INDEX($K:$P,ROW(),MATCH(AC$3,$K$2:$P$2,0))</f>
        <v>0.05</v>
      </c>
      <c r="AD191" s="266" cm="1">
        <f t="array" ref="AD191">INDEX($K:$P,ROW(),MATCH(AD$3,$K$2:$P$2,0))</f>
        <v>0.05</v>
      </c>
      <c r="AE191" s="266" cm="1">
        <f t="array" ref="AE191">INDEX($K:$P,ROW(),MATCH(AE$3,$K$2:$P$2,0))</f>
        <v>0.05</v>
      </c>
      <c r="AF191" s="266" cm="1">
        <f t="array" ref="AF191">INDEX($K:$P,ROW(),MATCH(AF$3,$K$2:$P$2,0))</f>
        <v>0.05</v>
      </c>
      <c r="AG191" s="266" cm="1">
        <f t="array" ref="AG191">INDEX($K:$P,ROW(),MATCH(AG$3,$K$2:$P$2,0))</f>
        <v>0.05</v>
      </c>
      <c r="AH191" s="266" cm="1">
        <f t="array" ref="AH191">INDEX($K:$P,ROW(),MATCH(AH$3,$K$2:$P$2,0))</f>
        <v>0.05</v>
      </c>
      <c r="AI191" s="266" cm="1">
        <f t="array" ref="AI191">INDEX($K:$P,ROW(),MATCH(AI$3,$K$2:$P$2,0))</f>
        <v>0.05</v>
      </c>
      <c r="AJ191" s="266" cm="1">
        <f t="array" ref="AJ191">INDEX($K:$P,ROW(),MATCH(AJ$3,$K$2:$P$2,0))</f>
        <v>0.05</v>
      </c>
      <c r="AK191" s="266" cm="1">
        <f t="array" ref="AK191">INDEX($K:$P,ROW(),MATCH(AK$3,$K$2:$P$2,0))</f>
        <v>0.05</v>
      </c>
      <c r="AL191" s="266" cm="1">
        <f t="array" ref="AL191">INDEX($K:$P,ROW(),MATCH(AL$3,$K$2:$P$2,0))</f>
        <v>0.05</v>
      </c>
      <c r="AM191" s="266" cm="1">
        <f t="array" ref="AM191">INDEX($K:$P,ROW(),MATCH(AM$3,$K$2:$P$2,0))</f>
        <v>0.05</v>
      </c>
      <c r="AN191" s="266" cm="1">
        <f t="array" ref="AN191">INDEX($K:$P,ROW(),MATCH(AN$3,$K$2:$P$2,0))</f>
        <v>0.05</v>
      </c>
      <c r="AO191" s="266" cm="1">
        <f t="array" ref="AO191">INDEX($K:$P,ROW(),MATCH(AO$3,$K$2:$P$2,0))</f>
        <v>0.05</v>
      </c>
      <c r="AP191" s="266" cm="1">
        <f t="array" ref="AP191">INDEX($K:$P,ROW(),MATCH(AP$3,$K$2:$P$2,0))</f>
        <v>0.05</v>
      </c>
      <c r="AQ191" s="266" cm="1">
        <f t="array" ref="AQ191">INDEX($K:$P,ROW(),MATCH(AQ$3,$K$2:$P$2,0))</f>
        <v>0.05</v>
      </c>
      <c r="AR191" s="266" cm="1">
        <f t="array" ref="AR191">INDEX($K:$P,ROW(),MATCH(AR$3,$K$2:$P$2,0))</f>
        <v>0.05</v>
      </c>
      <c r="AS191" s="266" cm="1">
        <f t="array" ref="AS191">INDEX($K:$P,ROW(),MATCH(AS$3,$K$2:$P$2,0))</f>
        <v>0.05</v>
      </c>
      <c r="AT191" s="266" cm="1">
        <f t="array" ref="AT191">INDEX($K:$P,ROW(),MATCH(AT$3,$K$2:$P$2,0))</f>
        <v>0.05</v>
      </c>
      <c r="AU191" s="266" cm="1">
        <f t="array" ref="AU191">INDEX($K:$P,ROW(),MATCH(AU$3,$K$2:$P$2,0))</f>
        <v>0.05</v>
      </c>
      <c r="AV191" s="266" cm="1">
        <f t="array" ref="AV191">INDEX($K:$P,ROW(),MATCH(AV$3,$K$2:$P$2,0))</f>
        <v>0.05</v>
      </c>
      <c r="AW191" s="266" cm="1">
        <f t="array" ref="AW191">INDEX($K:$P,ROW(),MATCH(AW$3,$K$2:$P$2,0))</f>
        <v>0.05</v>
      </c>
      <c r="AX191" s="266" cm="1">
        <f t="array" ref="AX191">INDEX($K:$P,ROW(),MATCH(AX$3,$K$2:$P$2,0))</f>
        <v>0.05</v>
      </c>
      <c r="AY191" s="266" cm="1">
        <f t="array" ref="AY191">INDEX($K:$P,ROW(),MATCH(AY$3,$K$2:$P$2,0))</f>
        <v>0.05</v>
      </c>
      <c r="AZ191" s="266" cm="1">
        <f t="array" ref="AZ191">INDEX($K:$P,ROW(),MATCH(AZ$3,$K$2:$P$2,0))</f>
        <v>0.05</v>
      </c>
      <c r="BA191" s="266" cm="1">
        <f t="array" ref="BA191">INDEX($K:$P,ROW(),MATCH(BA$3,$K$2:$P$2,0))</f>
        <v>0.05</v>
      </c>
      <c r="BB191" s="266" cm="1">
        <f t="array" ref="BB191">INDEX($K:$P,ROW(),MATCH(BB$3,$K$2:$P$2,0))</f>
        <v>0.05</v>
      </c>
      <c r="BC191" s="266" cm="1">
        <f t="array" ref="BC191">INDEX($K:$P,ROW(),MATCH(BC$3,$K$2:$P$2,0))</f>
        <v>0.05</v>
      </c>
      <c r="BD191" s="266" cm="1">
        <f t="array" ref="BD191">INDEX($K:$P,ROW(),MATCH(BD$3,$K$2:$P$2,0))</f>
        <v>0.05</v>
      </c>
      <c r="BE191" s="266" cm="1">
        <f t="array" ref="BE191">INDEX($K:$P,ROW(),MATCH(BE$3,$K$2:$P$2,0))</f>
        <v>0.05</v>
      </c>
      <c r="BF191" s="266" cm="1">
        <f t="array" ref="BF191">INDEX($K:$P,ROW(),MATCH(BF$3,$K$2:$P$2,0))</f>
        <v>0.05</v>
      </c>
      <c r="BG191" s="266" cm="1">
        <f t="array" ref="BG191">INDEX($K:$P,ROW(),MATCH(BG$3,$K$2:$P$2,0))</f>
        <v>0.05</v>
      </c>
      <c r="BH191" s="266" cm="1">
        <f t="array" ref="BH191">INDEX($K:$P,ROW(),MATCH(BH$3,$K$2:$P$2,0))</f>
        <v>0.05</v>
      </c>
      <c r="BI191" s="266" cm="1">
        <f t="array" ref="BI191">INDEX($K:$P,ROW(),MATCH(BI$3,$K$2:$P$2,0))</f>
        <v>0.05</v>
      </c>
      <c r="BJ191" s="266" cm="1">
        <f t="array" ref="BJ191">INDEX($K:$P,ROW(),MATCH(BJ$3,$K$2:$P$2,0))</f>
        <v>0.05</v>
      </c>
      <c r="BK191" s="266" cm="1">
        <f t="array" ref="BK191">INDEX($K:$P,ROW(),MATCH(BK$3,$K$2:$P$2,0))</f>
        <v>0.05</v>
      </c>
      <c r="BL191" s="266" cm="1">
        <f t="array" ref="BL191">INDEX($K:$P,ROW(),MATCH(BL$3,$K$2:$P$2,0))</f>
        <v>0.05</v>
      </c>
      <c r="BM191" s="266" cm="1">
        <f t="array" ref="BM191">INDEX($K:$P,ROW(),MATCH(BM$3,$K$2:$P$2,0))</f>
        <v>0.05</v>
      </c>
      <c r="BN191" s="266" cm="1">
        <f t="array" ref="BN191">INDEX($K:$P,ROW(),MATCH(BN$3,$K$2:$P$2,0))</f>
        <v>0.05</v>
      </c>
      <c r="BO191" s="266" cm="1">
        <f t="array" ref="BO191">INDEX($K:$P,ROW(),MATCH(BO$3,$K$2:$P$2,0))</f>
        <v>0.05</v>
      </c>
      <c r="BP191" s="266" cm="1">
        <f t="array" ref="BP191">INDEX($K:$P,ROW(),MATCH(BP$3,$K$2:$P$2,0))</f>
        <v>0.05</v>
      </c>
      <c r="BQ191" s="266" cm="1">
        <f t="array" ref="BQ191">INDEX($K:$P,ROW(),MATCH(BQ$3,$K$2:$P$2,0))</f>
        <v>0.05</v>
      </c>
      <c r="BR191" s="266" cm="1">
        <f t="array" ref="BR191">INDEX($K:$P,ROW(),MATCH(BR$3,$K$2:$P$2,0))</f>
        <v>0.05</v>
      </c>
      <c r="BS191" s="266" cm="1">
        <f t="array" ref="BS191">INDEX($K:$P,ROW(),MATCH(BS$3,$K$2:$P$2,0))</f>
        <v>0.05</v>
      </c>
      <c r="BT191" s="266" cm="1">
        <f t="array" ref="BT191">INDEX($K:$P,ROW(),MATCH(BT$3,$K$2:$P$2,0))</f>
        <v>0.05</v>
      </c>
      <c r="BU191" s="266" cm="1">
        <f t="array" ref="BU191">INDEX($K:$P,ROW(),MATCH(BU$3,$K$2:$P$2,0))</f>
        <v>0.05</v>
      </c>
      <c r="BV191" s="266" cm="1">
        <f t="array" ref="BV191">INDEX($K:$P,ROW(),MATCH(BV$3,$K$2:$P$2,0))</f>
        <v>0.05</v>
      </c>
      <c r="BW191" s="266" cm="1">
        <f t="array" ref="BW191">INDEX($K:$P,ROW(),MATCH(BW$3,$K$2:$P$2,0))</f>
        <v>0.05</v>
      </c>
      <c r="BX191" s="266" cm="1">
        <f t="array" ref="BX191">INDEX($K:$P,ROW(),MATCH(BX$3,$K$2:$P$2,0))</f>
        <v>0.05</v>
      </c>
      <c r="BY191" s="266" cm="1">
        <f t="array" ref="BY191">INDEX($K:$P,ROW(),MATCH(BY$3,$K$2:$P$2,0))</f>
        <v>0.05</v>
      </c>
      <c r="BZ191" s="266" cm="1">
        <f t="array" ref="BZ191">INDEX($K:$P,ROW(),MATCH(BZ$3,$K$2:$P$2,0))</f>
        <v>0.05</v>
      </c>
      <c r="CA191" s="266" cm="1">
        <f t="array" ref="CA191">INDEX($K:$P,ROW(),MATCH(CA$3,$K$2:$P$2,0))</f>
        <v>0.05</v>
      </c>
      <c r="CB191" s="266" cm="1">
        <f t="array" ref="CB191">INDEX($K:$P,ROW(),MATCH(CB$3,$K$2:$P$2,0))</f>
        <v>0.05</v>
      </c>
      <c r="CC191" s="266" cm="1">
        <f t="array" ref="CC191">INDEX($K:$P,ROW(),MATCH(CC$3,$K$2:$P$2,0))</f>
        <v>0.05</v>
      </c>
      <c r="CD191" s="266" cm="1">
        <f t="array" ref="CD191">INDEX($K:$P,ROW(),MATCH(CD$3,$K$2:$P$2,0))</f>
        <v>0.05</v>
      </c>
      <c r="CE191" s="266" cm="1">
        <f t="array" ref="CE191">INDEX($K:$P,ROW(),MATCH(CE$3,$K$2:$P$2,0))</f>
        <v>0.05</v>
      </c>
      <c r="CF191" s="266" cm="1">
        <f t="array" ref="CF191">INDEX($K:$P,ROW(),MATCH(CF$3,$K$2:$P$2,0))</f>
        <v>0.05</v>
      </c>
      <c r="CG191" s="266" cm="1">
        <f t="array" ref="CG191">INDEX($K:$P,ROW(),MATCH(CG$3,$K$2:$P$2,0))</f>
        <v>0.05</v>
      </c>
      <c r="CH191" s="266" cm="1">
        <f t="array" ref="CH191">INDEX($K:$P,ROW(),MATCH(CH$3,$K$2:$P$2,0))</f>
        <v>0.05</v>
      </c>
      <c r="CI191" s="266" cm="1">
        <f t="array" ref="CI191">INDEX($K:$P,ROW(),MATCH(CI$3,$K$2:$P$2,0))</f>
        <v>0.05</v>
      </c>
      <c r="CJ191" s="266" cm="1">
        <f t="array" ref="CJ191">INDEX($K:$P,ROW(),MATCH(CJ$3,$K$2:$P$2,0))</f>
        <v>0.05</v>
      </c>
      <c r="CK191" s="266" cm="1">
        <f t="array" ref="CK191">INDEX($K:$P,ROW(),MATCH(CK$3,$K$2:$P$2,0))</f>
        <v>0.05</v>
      </c>
      <c r="CL191" s="266" cm="1">
        <f t="array" ref="CL191">INDEX($K:$P,ROW(),MATCH(CL$3,$K$2:$P$2,0))</f>
        <v>0.05</v>
      </c>
      <c r="CM191" s="266" cm="1">
        <f t="array" ref="CM191">INDEX($K:$P,ROW(),MATCH(CM$3,$K$2:$P$2,0))</f>
        <v>0.05</v>
      </c>
      <c r="CN191" s="266" cm="1">
        <f t="array" ref="CN191">INDEX($K:$P,ROW(),MATCH(CN$3,$K$2:$P$2,0))</f>
        <v>0.05</v>
      </c>
    </row>
    <row r="192" spans="1:92" s="10" customFormat="1" x14ac:dyDescent="0.25">
      <c r="A192" s="10" t="s">
        <v>188</v>
      </c>
      <c r="B192" s="209" t="s">
        <v>214</v>
      </c>
      <c r="C192" s="148"/>
      <c r="D192" s="10" t="s">
        <v>274</v>
      </c>
      <c r="E192" s="149" t="s">
        <v>203</v>
      </c>
      <c r="F192" s="149"/>
      <c r="G192" s="149"/>
      <c r="H192" s="106"/>
      <c r="I192" s="210"/>
      <c r="J192" s="226"/>
      <c r="K192" s="212">
        <f t="shared" ref="K192:P192" ca="1" si="68">SUMIF($3:$3, K$2, INDIRECT(ROW() &amp; ":" &amp; ROW()))</f>
        <v>0</v>
      </c>
      <c r="L192" s="212">
        <f t="shared" ca="1" si="68"/>
        <v>0</v>
      </c>
      <c r="M192" s="212">
        <f t="shared" ca="1" si="68"/>
        <v>0</v>
      </c>
      <c r="N192" s="212">
        <f t="shared" ca="1" si="68"/>
        <v>0</v>
      </c>
      <c r="O192" s="212">
        <f t="shared" ca="1" si="68"/>
        <v>0</v>
      </c>
      <c r="P192" s="212">
        <f t="shared" ca="1" si="68"/>
        <v>0</v>
      </c>
      <c r="Q192" s="212"/>
      <c r="R192" s="42"/>
      <c r="S192" s="42"/>
      <c r="T192" s="213">
        <f t="shared" ref="T192" ca="1" si="69">IFERROR(INDEX(INDIRECT("Financials!$A:$AD"), MATCH(INDIRECT(ADDRESS(ROW(),2)), INDIRECT("Financials!$B:$B"), 0), MATCH(INDIRECT(ADDRESS(1,COLUMN())), INDIRECT("Financials!$1:$1"), 0)),0)</f>
        <v>0</v>
      </c>
      <c r="U192" s="212" cm="1">
        <f t="array" aca="1" ref="U192" ca="1">U191*INDIRECT(U190)</f>
        <v>0</v>
      </c>
      <c r="V192" s="212" cm="1">
        <f t="array" aca="1" ref="V192" ca="1">V191*INDIRECT(V190)</f>
        <v>0</v>
      </c>
      <c r="W192" s="212" cm="1">
        <f t="array" aca="1" ref="W192" ca="1">W191*INDIRECT(W190)</f>
        <v>0</v>
      </c>
      <c r="X192" s="212" cm="1">
        <f t="array" aca="1" ref="X192" ca="1">X191*INDIRECT(X190)</f>
        <v>0</v>
      </c>
      <c r="Y192" s="212" cm="1">
        <f t="array" aca="1" ref="Y192" ca="1">Y191*INDIRECT(Y190)</f>
        <v>0</v>
      </c>
      <c r="Z192" s="212" cm="1">
        <f t="array" aca="1" ref="Z192" ca="1">Z191*INDIRECT(Z190)</f>
        <v>0</v>
      </c>
      <c r="AA192" s="212" cm="1">
        <f t="array" aca="1" ref="AA192" ca="1">AA191*INDIRECT(AA190)</f>
        <v>0</v>
      </c>
      <c r="AB192" s="212" cm="1">
        <f t="array" aca="1" ref="AB192" ca="1">AB191*INDIRECT(AB190)</f>
        <v>0</v>
      </c>
      <c r="AC192" s="212" cm="1">
        <f t="array" aca="1" ref="AC192" ca="1">AC191*INDIRECT(AC190)</f>
        <v>0</v>
      </c>
      <c r="AD192" s="212" cm="1">
        <f t="array" aca="1" ref="AD192" ca="1">AD191*INDIRECT(AD190)</f>
        <v>0</v>
      </c>
      <c r="AE192" s="212" cm="1">
        <f t="array" aca="1" ref="AE192" ca="1">AE191*INDIRECT(AE190)</f>
        <v>0</v>
      </c>
      <c r="AF192" s="212" cm="1">
        <f t="array" aca="1" ref="AF192" ca="1">AF191*INDIRECT(AF190)</f>
        <v>0</v>
      </c>
      <c r="AG192" s="212" cm="1">
        <f t="array" aca="1" ref="AG192" ca="1">AG191*INDIRECT(AG190)</f>
        <v>0</v>
      </c>
      <c r="AH192" s="212" cm="1">
        <f t="array" aca="1" ref="AH192" ca="1">AH191*INDIRECT(AH190)</f>
        <v>0</v>
      </c>
      <c r="AI192" s="212" cm="1">
        <f t="array" aca="1" ref="AI192" ca="1">AI191*INDIRECT(AI190)</f>
        <v>0</v>
      </c>
      <c r="AJ192" s="212" cm="1">
        <f t="array" aca="1" ref="AJ192" ca="1">AJ191*INDIRECT(AJ190)</f>
        <v>0</v>
      </c>
      <c r="AK192" s="212" cm="1">
        <f t="array" aca="1" ref="AK192" ca="1">AK191*INDIRECT(AK190)</f>
        <v>0</v>
      </c>
      <c r="AL192" s="212" cm="1">
        <f t="array" aca="1" ref="AL192" ca="1">AL191*INDIRECT(AL190)</f>
        <v>0</v>
      </c>
      <c r="AM192" s="212" cm="1">
        <f t="array" aca="1" ref="AM192" ca="1">AM191*INDIRECT(AM190)</f>
        <v>0</v>
      </c>
      <c r="AN192" s="212" cm="1">
        <f t="array" aca="1" ref="AN192" ca="1">AN191*INDIRECT(AN190)</f>
        <v>0</v>
      </c>
      <c r="AO192" s="212" cm="1">
        <f t="array" aca="1" ref="AO192" ca="1">AO191*INDIRECT(AO190)</f>
        <v>0</v>
      </c>
      <c r="AP192" s="212" cm="1">
        <f t="array" aca="1" ref="AP192" ca="1">AP191*INDIRECT(AP190)</f>
        <v>0</v>
      </c>
      <c r="AQ192" s="212" cm="1">
        <f t="array" aca="1" ref="AQ192" ca="1">AQ191*INDIRECT(AQ190)</f>
        <v>0</v>
      </c>
      <c r="AR192" s="212" cm="1">
        <f t="array" aca="1" ref="AR192" ca="1">AR191*INDIRECT(AR190)</f>
        <v>0</v>
      </c>
      <c r="AS192" s="212" cm="1">
        <f t="array" aca="1" ref="AS192" ca="1">AS191*INDIRECT(AS190)</f>
        <v>0</v>
      </c>
      <c r="AT192" s="212" cm="1">
        <f t="array" aca="1" ref="AT192" ca="1">AT191*INDIRECT(AT190)</f>
        <v>0</v>
      </c>
      <c r="AU192" s="212" cm="1">
        <f t="array" aca="1" ref="AU192" ca="1">AU191*INDIRECT(AU190)</f>
        <v>0</v>
      </c>
      <c r="AV192" s="212" cm="1">
        <f t="array" aca="1" ref="AV192" ca="1">AV191*INDIRECT(AV190)</f>
        <v>0</v>
      </c>
      <c r="AW192" s="212" cm="1">
        <f t="array" aca="1" ref="AW192" ca="1">AW191*INDIRECT(AW190)</f>
        <v>0</v>
      </c>
      <c r="AX192" s="212" cm="1">
        <f t="array" aca="1" ref="AX192" ca="1">AX191*INDIRECT(AX190)</f>
        <v>0</v>
      </c>
      <c r="AY192" s="212" cm="1">
        <f t="array" aca="1" ref="AY192" ca="1">AY191*INDIRECT(AY190)</f>
        <v>0</v>
      </c>
      <c r="AZ192" s="212" cm="1">
        <f t="array" aca="1" ref="AZ192" ca="1">AZ191*INDIRECT(AZ190)</f>
        <v>0</v>
      </c>
      <c r="BA192" s="212" cm="1">
        <f t="array" aca="1" ref="BA192" ca="1">BA191*INDIRECT(BA190)</f>
        <v>0</v>
      </c>
      <c r="BB192" s="212" cm="1">
        <f t="array" aca="1" ref="BB192" ca="1">BB191*INDIRECT(BB190)</f>
        <v>0</v>
      </c>
      <c r="BC192" s="212" cm="1">
        <f t="array" aca="1" ref="BC192" ca="1">BC191*INDIRECT(BC190)</f>
        <v>0</v>
      </c>
      <c r="BD192" s="212" cm="1">
        <f t="array" aca="1" ref="BD192" ca="1">BD191*INDIRECT(BD190)</f>
        <v>0</v>
      </c>
      <c r="BE192" s="212" cm="1">
        <f t="array" aca="1" ref="BE192" ca="1">BE191*INDIRECT(BE190)</f>
        <v>0</v>
      </c>
      <c r="BF192" s="212" cm="1">
        <f t="array" aca="1" ref="BF192" ca="1">BF191*INDIRECT(BF190)</f>
        <v>0</v>
      </c>
      <c r="BG192" s="212" cm="1">
        <f t="array" aca="1" ref="BG192" ca="1">BG191*INDIRECT(BG190)</f>
        <v>0</v>
      </c>
      <c r="BH192" s="212" cm="1">
        <f t="array" aca="1" ref="BH192" ca="1">BH191*INDIRECT(BH190)</f>
        <v>0</v>
      </c>
      <c r="BI192" s="212" cm="1">
        <f t="array" aca="1" ref="BI192" ca="1">BI191*INDIRECT(BI190)</f>
        <v>0</v>
      </c>
      <c r="BJ192" s="212" cm="1">
        <f t="array" aca="1" ref="BJ192" ca="1">BJ191*INDIRECT(BJ190)</f>
        <v>0</v>
      </c>
      <c r="BK192" s="212" cm="1">
        <f t="array" aca="1" ref="BK192" ca="1">BK191*INDIRECT(BK190)</f>
        <v>0</v>
      </c>
      <c r="BL192" s="212" cm="1">
        <f t="array" aca="1" ref="BL192" ca="1">BL191*INDIRECT(BL190)</f>
        <v>0</v>
      </c>
      <c r="BM192" s="212" cm="1">
        <f t="array" aca="1" ref="BM192" ca="1">BM191*INDIRECT(BM190)</f>
        <v>0</v>
      </c>
      <c r="BN192" s="212" cm="1">
        <f t="array" aca="1" ref="BN192" ca="1">BN191*INDIRECT(BN190)</f>
        <v>0</v>
      </c>
      <c r="BO192" s="212" cm="1">
        <f t="array" aca="1" ref="BO192" ca="1">BO191*INDIRECT(BO190)</f>
        <v>0</v>
      </c>
      <c r="BP192" s="212" cm="1">
        <f t="array" aca="1" ref="BP192" ca="1">BP191*INDIRECT(BP190)</f>
        <v>0</v>
      </c>
      <c r="BQ192" s="212" cm="1">
        <f t="array" aca="1" ref="BQ192" ca="1">BQ191*INDIRECT(BQ190)</f>
        <v>0</v>
      </c>
      <c r="BR192" s="212" cm="1">
        <f t="array" aca="1" ref="BR192" ca="1">BR191*INDIRECT(BR190)</f>
        <v>0</v>
      </c>
      <c r="BS192" s="212" cm="1">
        <f t="array" aca="1" ref="BS192" ca="1">BS191*INDIRECT(BS190)</f>
        <v>0</v>
      </c>
      <c r="BT192" s="212" cm="1">
        <f t="array" aca="1" ref="BT192" ca="1">BT191*INDIRECT(BT190)</f>
        <v>0</v>
      </c>
      <c r="BU192" s="212" cm="1">
        <f t="array" aca="1" ref="BU192" ca="1">BU191*INDIRECT(BU190)</f>
        <v>0</v>
      </c>
      <c r="BV192" s="212" cm="1">
        <f t="array" aca="1" ref="BV192" ca="1">BV191*INDIRECT(BV190)</f>
        <v>0</v>
      </c>
      <c r="BW192" s="212" cm="1">
        <f t="array" aca="1" ref="BW192" ca="1">BW191*INDIRECT(BW190)</f>
        <v>0</v>
      </c>
      <c r="BX192" s="212" cm="1">
        <f t="array" aca="1" ref="BX192" ca="1">BX191*INDIRECT(BX190)</f>
        <v>0</v>
      </c>
      <c r="BY192" s="212" cm="1">
        <f t="array" aca="1" ref="BY192" ca="1">BY191*INDIRECT(BY190)</f>
        <v>0</v>
      </c>
      <c r="BZ192" s="212" cm="1">
        <f t="array" aca="1" ref="BZ192" ca="1">BZ191*INDIRECT(BZ190)</f>
        <v>0</v>
      </c>
      <c r="CA192" s="212" cm="1">
        <f t="array" aca="1" ref="CA192" ca="1">CA191*INDIRECT(CA190)</f>
        <v>0</v>
      </c>
      <c r="CB192" s="212" cm="1">
        <f t="array" aca="1" ref="CB192" ca="1">CB191*INDIRECT(CB190)</f>
        <v>0</v>
      </c>
      <c r="CC192" s="212" cm="1">
        <f t="array" aca="1" ref="CC192" ca="1">CC191*INDIRECT(CC190)</f>
        <v>0</v>
      </c>
      <c r="CD192" s="212" cm="1">
        <f t="array" aca="1" ref="CD192" ca="1">CD191*INDIRECT(CD190)</f>
        <v>0</v>
      </c>
      <c r="CE192" s="212" cm="1">
        <f t="array" aca="1" ref="CE192" ca="1">CE191*INDIRECT(CE190)</f>
        <v>0</v>
      </c>
      <c r="CF192" s="212" cm="1">
        <f t="array" aca="1" ref="CF192" ca="1">CF191*INDIRECT(CF190)</f>
        <v>0</v>
      </c>
      <c r="CG192" s="212" cm="1">
        <f t="array" aca="1" ref="CG192" ca="1">CG191*INDIRECT(CG190)</f>
        <v>0</v>
      </c>
      <c r="CH192" s="212" cm="1">
        <f t="array" aca="1" ref="CH192" ca="1">CH191*INDIRECT(CH190)</f>
        <v>0</v>
      </c>
      <c r="CI192" s="212" cm="1">
        <f t="array" aca="1" ref="CI192" ca="1">CI191*INDIRECT(CI190)</f>
        <v>0</v>
      </c>
      <c r="CJ192" s="212" cm="1">
        <f t="array" aca="1" ref="CJ192" ca="1">CJ191*INDIRECT(CJ190)</f>
        <v>0</v>
      </c>
      <c r="CK192" s="212" cm="1">
        <f t="array" aca="1" ref="CK192" ca="1">CK191*INDIRECT(CK190)</f>
        <v>0</v>
      </c>
      <c r="CL192" s="212" cm="1">
        <f t="array" aca="1" ref="CL192" ca="1">CL191*INDIRECT(CL190)</f>
        <v>0</v>
      </c>
      <c r="CM192" s="212" cm="1">
        <f t="array" aca="1" ref="CM192" ca="1">CM191*INDIRECT(CM190)</f>
        <v>0</v>
      </c>
      <c r="CN192" s="212" cm="1">
        <f t="array" aca="1" ref="CN192" ca="1">CN191*INDIRECT(CN190)</f>
        <v>0</v>
      </c>
    </row>
    <row r="193" spans="1:92" x14ac:dyDescent="0.25">
      <c r="B193" s="216"/>
      <c r="C193" s="53"/>
      <c r="E193" s="229"/>
      <c r="F193" s="229"/>
      <c r="G193" s="229"/>
      <c r="I193" s="267"/>
      <c r="J193" s="268"/>
      <c r="K193" s="30"/>
      <c r="L193" s="30"/>
      <c r="M193" s="30"/>
      <c r="N193" s="30"/>
      <c r="O193" s="30"/>
      <c r="P193" s="30"/>
      <c r="Q193" s="30"/>
      <c r="T193" s="204"/>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row>
    <row r="194" spans="1:92" x14ac:dyDescent="0.25">
      <c r="A194" s="137"/>
      <c r="B194" s="208"/>
      <c r="C194" s="139"/>
      <c r="D194" s="137" t="s">
        <v>278</v>
      </c>
      <c r="E194" s="140" t="s">
        <v>278</v>
      </c>
      <c r="F194" s="140"/>
      <c r="G194" s="140" t="s">
        <v>279</v>
      </c>
      <c r="H194" s="141" t="s">
        <v>280</v>
      </c>
      <c r="I194" s="142"/>
      <c r="J194" s="143"/>
      <c r="K194" s="139"/>
      <c r="L194" s="139"/>
      <c r="M194" s="139"/>
      <c r="N194" s="139"/>
      <c r="O194" s="139"/>
      <c r="P194" s="139"/>
      <c r="Q194" s="139"/>
      <c r="T194" s="262"/>
      <c r="U194" s="187" t="s">
        <v>272</v>
      </c>
      <c r="V194" s="187" t="s">
        <v>272</v>
      </c>
      <c r="W194" s="187" t="s">
        <v>272</v>
      </c>
      <c r="X194" s="187" t="s">
        <v>272</v>
      </c>
      <c r="Y194" s="187" t="s">
        <v>272</v>
      </c>
      <c r="Z194" s="187" t="s">
        <v>272</v>
      </c>
      <c r="AA194" s="187" t="s">
        <v>272</v>
      </c>
      <c r="AB194" s="187" t="s">
        <v>272</v>
      </c>
      <c r="AC194" s="187" t="s">
        <v>272</v>
      </c>
      <c r="AD194" s="187" t="s">
        <v>272</v>
      </c>
      <c r="AE194" s="187" t="s">
        <v>272</v>
      </c>
      <c r="AF194" s="187" t="s">
        <v>272</v>
      </c>
      <c r="AG194" s="187" t="s">
        <v>272</v>
      </c>
      <c r="AH194" s="187" t="s">
        <v>272</v>
      </c>
      <c r="AI194" s="187" t="s">
        <v>272</v>
      </c>
      <c r="AJ194" s="187" t="s">
        <v>272</v>
      </c>
      <c r="AK194" s="187" t="s">
        <v>272</v>
      </c>
      <c r="AL194" s="187" t="s">
        <v>272</v>
      </c>
      <c r="AM194" s="187" t="s">
        <v>272</v>
      </c>
      <c r="AN194" s="187" t="s">
        <v>272</v>
      </c>
      <c r="AO194" s="187" t="s">
        <v>272</v>
      </c>
      <c r="AP194" s="187" t="s">
        <v>272</v>
      </c>
      <c r="AQ194" s="187" t="s">
        <v>272</v>
      </c>
      <c r="AR194" s="187" t="s">
        <v>272</v>
      </c>
      <c r="AS194" s="187" t="s">
        <v>272</v>
      </c>
      <c r="AT194" s="187" t="s">
        <v>272</v>
      </c>
      <c r="AU194" s="187" t="s">
        <v>272</v>
      </c>
      <c r="AV194" s="187" t="s">
        <v>272</v>
      </c>
      <c r="AW194" s="187" t="s">
        <v>272</v>
      </c>
      <c r="AX194" s="187" t="s">
        <v>272</v>
      </c>
      <c r="AY194" s="187" t="s">
        <v>272</v>
      </c>
      <c r="AZ194" s="187" t="s">
        <v>272</v>
      </c>
      <c r="BA194" s="187" t="s">
        <v>272</v>
      </c>
      <c r="BB194" s="187" t="s">
        <v>272</v>
      </c>
      <c r="BC194" s="187" t="s">
        <v>272</v>
      </c>
      <c r="BD194" s="187" t="s">
        <v>272</v>
      </c>
      <c r="BE194" s="187" t="s">
        <v>272</v>
      </c>
      <c r="BF194" s="187" t="s">
        <v>272</v>
      </c>
      <c r="BG194" s="187" t="s">
        <v>272</v>
      </c>
      <c r="BH194" s="187" t="s">
        <v>272</v>
      </c>
      <c r="BI194" s="187" t="s">
        <v>272</v>
      </c>
      <c r="BJ194" s="187" t="s">
        <v>272</v>
      </c>
      <c r="BK194" s="187" t="s">
        <v>272</v>
      </c>
      <c r="BL194" s="187" t="s">
        <v>272</v>
      </c>
      <c r="BM194" s="187" t="s">
        <v>272</v>
      </c>
      <c r="BN194" s="187" t="s">
        <v>272</v>
      </c>
      <c r="BO194" s="187" t="s">
        <v>272</v>
      </c>
      <c r="BP194" s="187" t="s">
        <v>272</v>
      </c>
      <c r="BQ194" s="187" t="s">
        <v>272</v>
      </c>
      <c r="BR194" s="187" t="s">
        <v>272</v>
      </c>
      <c r="BS194" s="187" t="s">
        <v>272</v>
      </c>
      <c r="BT194" s="187" t="s">
        <v>272</v>
      </c>
      <c r="BU194" s="187" t="s">
        <v>272</v>
      </c>
      <c r="BV194" s="187" t="s">
        <v>272</v>
      </c>
      <c r="BW194" s="187" t="s">
        <v>272</v>
      </c>
      <c r="BX194" s="187" t="s">
        <v>272</v>
      </c>
      <c r="BY194" s="187" t="s">
        <v>272</v>
      </c>
      <c r="BZ194" s="187" t="s">
        <v>272</v>
      </c>
      <c r="CA194" s="187" t="s">
        <v>272</v>
      </c>
      <c r="CB194" s="187" t="s">
        <v>272</v>
      </c>
      <c r="CC194" s="187" t="s">
        <v>272</v>
      </c>
      <c r="CD194" s="187" t="s">
        <v>272</v>
      </c>
      <c r="CE194" s="187" t="s">
        <v>272</v>
      </c>
      <c r="CF194" s="187" t="s">
        <v>272</v>
      </c>
      <c r="CG194" s="187" t="s">
        <v>272</v>
      </c>
      <c r="CH194" s="187" t="s">
        <v>272</v>
      </c>
      <c r="CI194" s="187" t="s">
        <v>272</v>
      </c>
      <c r="CJ194" s="187" t="s">
        <v>272</v>
      </c>
      <c r="CK194" s="187" t="s">
        <v>272</v>
      </c>
      <c r="CL194" s="187" t="s">
        <v>272</v>
      </c>
      <c r="CM194" s="187" t="s">
        <v>272</v>
      </c>
      <c r="CN194" s="187" t="s">
        <v>272</v>
      </c>
    </row>
    <row r="195" spans="1:92" x14ac:dyDescent="0.25">
      <c r="A195" t="s">
        <v>143</v>
      </c>
      <c r="B195" s="263" t="s">
        <v>281</v>
      </c>
      <c r="C195" s="10"/>
      <c r="D195" t="s">
        <v>278</v>
      </c>
      <c r="E195" s="106"/>
      <c r="F195" s="106"/>
      <c r="G195" s="106"/>
      <c r="H195" s="106"/>
      <c r="I195" s="175"/>
      <c r="J195" s="17"/>
      <c r="K195" s="264">
        <v>0.05</v>
      </c>
      <c r="L195" s="264">
        <v>0.05</v>
      </c>
      <c r="M195" s="264">
        <v>0.05</v>
      </c>
      <c r="N195" s="264">
        <v>0.05</v>
      </c>
      <c r="O195" s="264">
        <v>0.05</v>
      </c>
      <c r="P195" s="264">
        <v>0.05</v>
      </c>
      <c r="Q195" s="192"/>
      <c r="T195" s="265"/>
      <c r="U195" s="266">
        <f ca="1">INDEX($A:$CN,ROW(),MATCH(INDIRECT(ADDRESS(3,COLUMN(),2)),$2:$2,0))</f>
        <v>0.05</v>
      </c>
      <c r="V195" s="266" cm="1">
        <f t="array" ref="V195">INDEX($K:$P,ROW(),MATCH(V$3,$K$2:$P$2,0))</f>
        <v>0.05</v>
      </c>
      <c r="W195" s="266" cm="1">
        <f t="array" ref="W195">INDEX($K:$P,ROW(),MATCH(W$3,$K$2:$P$2,0))</f>
        <v>0.05</v>
      </c>
      <c r="X195" s="266" cm="1">
        <f t="array" ref="X195">INDEX($K:$P,ROW(),MATCH(X$3,$K$2:$P$2,0))</f>
        <v>0.05</v>
      </c>
      <c r="Y195" s="266" cm="1">
        <f t="array" ref="Y195">INDEX($K:$P,ROW(),MATCH(Y$3,$K$2:$P$2,0))</f>
        <v>0.05</v>
      </c>
      <c r="Z195" s="266" cm="1">
        <f t="array" ref="Z195">INDEX($K:$P,ROW(),MATCH(Z$3,$K$2:$P$2,0))</f>
        <v>0.05</v>
      </c>
      <c r="AA195" s="266" cm="1">
        <f t="array" ref="AA195">INDEX($K:$P,ROW(),MATCH(AA$3,$K$2:$P$2,0))</f>
        <v>0.05</v>
      </c>
      <c r="AB195" s="266" cm="1">
        <f t="array" ref="AB195">INDEX($K:$P,ROW(),MATCH(AB$3,$K$2:$P$2,0))</f>
        <v>0.05</v>
      </c>
      <c r="AC195" s="266" cm="1">
        <f t="array" ref="AC195">INDEX($K:$P,ROW(),MATCH(AC$3,$K$2:$P$2,0))</f>
        <v>0.05</v>
      </c>
      <c r="AD195" s="266" cm="1">
        <f t="array" ref="AD195">INDEX($K:$P,ROW(),MATCH(AD$3,$K$2:$P$2,0))</f>
        <v>0.05</v>
      </c>
      <c r="AE195" s="266" cm="1">
        <f t="array" ref="AE195">INDEX($K:$P,ROW(),MATCH(AE$3,$K$2:$P$2,0))</f>
        <v>0.05</v>
      </c>
      <c r="AF195" s="266" cm="1">
        <f t="array" ref="AF195">INDEX($K:$P,ROW(),MATCH(AF$3,$K$2:$P$2,0))</f>
        <v>0.05</v>
      </c>
      <c r="AG195" s="266" cm="1">
        <f t="array" ref="AG195">INDEX($K:$P,ROW(),MATCH(AG$3,$K$2:$P$2,0))</f>
        <v>0.05</v>
      </c>
      <c r="AH195" s="266" cm="1">
        <f t="array" ref="AH195">INDEX($K:$P,ROW(),MATCH(AH$3,$K$2:$P$2,0))</f>
        <v>0.05</v>
      </c>
      <c r="AI195" s="266" cm="1">
        <f t="array" ref="AI195">INDEX($K:$P,ROW(),MATCH(AI$3,$K$2:$P$2,0))</f>
        <v>0.05</v>
      </c>
      <c r="AJ195" s="266" cm="1">
        <f t="array" ref="AJ195">INDEX($K:$P,ROW(),MATCH(AJ$3,$K$2:$P$2,0))</f>
        <v>0.05</v>
      </c>
      <c r="AK195" s="266" cm="1">
        <f t="array" ref="AK195">INDEX($K:$P,ROW(),MATCH(AK$3,$K$2:$P$2,0))</f>
        <v>0.05</v>
      </c>
      <c r="AL195" s="266" cm="1">
        <f t="array" ref="AL195">INDEX($K:$P,ROW(),MATCH(AL$3,$K$2:$P$2,0))</f>
        <v>0.05</v>
      </c>
      <c r="AM195" s="266" cm="1">
        <f t="array" ref="AM195">INDEX($K:$P,ROW(),MATCH(AM$3,$K$2:$P$2,0))</f>
        <v>0.05</v>
      </c>
      <c r="AN195" s="266" cm="1">
        <f t="array" ref="AN195">INDEX($K:$P,ROW(),MATCH(AN$3,$K$2:$P$2,0))</f>
        <v>0.05</v>
      </c>
      <c r="AO195" s="266" cm="1">
        <f t="array" ref="AO195">INDEX($K:$P,ROW(),MATCH(AO$3,$K$2:$P$2,0))</f>
        <v>0.05</v>
      </c>
      <c r="AP195" s="266" cm="1">
        <f t="array" ref="AP195">INDEX($K:$P,ROW(),MATCH(AP$3,$K$2:$P$2,0))</f>
        <v>0.05</v>
      </c>
      <c r="AQ195" s="266" cm="1">
        <f t="array" ref="AQ195">INDEX($K:$P,ROW(),MATCH(AQ$3,$K$2:$P$2,0))</f>
        <v>0.05</v>
      </c>
      <c r="AR195" s="266" cm="1">
        <f t="array" ref="AR195">INDEX($K:$P,ROW(),MATCH(AR$3,$K$2:$P$2,0))</f>
        <v>0.05</v>
      </c>
      <c r="AS195" s="266" cm="1">
        <f t="array" ref="AS195">INDEX($K:$P,ROW(),MATCH(AS$3,$K$2:$P$2,0))</f>
        <v>0.05</v>
      </c>
      <c r="AT195" s="266" cm="1">
        <f t="array" ref="AT195">INDEX($K:$P,ROW(),MATCH(AT$3,$K$2:$P$2,0))</f>
        <v>0.05</v>
      </c>
      <c r="AU195" s="266" cm="1">
        <f t="array" ref="AU195">INDEX($K:$P,ROW(),MATCH(AU$3,$K$2:$P$2,0))</f>
        <v>0.05</v>
      </c>
      <c r="AV195" s="266" cm="1">
        <f t="array" ref="AV195">INDEX($K:$P,ROW(),MATCH(AV$3,$K$2:$P$2,0))</f>
        <v>0.05</v>
      </c>
      <c r="AW195" s="266" cm="1">
        <f t="array" ref="AW195">INDEX($K:$P,ROW(),MATCH(AW$3,$K$2:$P$2,0))</f>
        <v>0.05</v>
      </c>
      <c r="AX195" s="266" cm="1">
        <f t="array" ref="AX195">INDEX($K:$P,ROW(),MATCH(AX$3,$K$2:$P$2,0))</f>
        <v>0.05</v>
      </c>
      <c r="AY195" s="266" cm="1">
        <f t="array" ref="AY195">INDEX($K:$P,ROW(),MATCH(AY$3,$K$2:$P$2,0))</f>
        <v>0.05</v>
      </c>
      <c r="AZ195" s="266" cm="1">
        <f t="array" ref="AZ195">INDEX($K:$P,ROW(),MATCH(AZ$3,$K$2:$P$2,0))</f>
        <v>0.05</v>
      </c>
      <c r="BA195" s="266" cm="1">
        <f t="array" ref="BA195">INDEX($K:$P,ROW(),MATCH(BA$3,$K$2:$P$2,0))</f>
        <v>0.05</v>
      </c>
      <c r="BB195" s="266" cm="1">
        <f t="array" ref="BB195">INDEX($K:$P,ROW(),MATCH(BB$3,$K$2:$P$2,0))</f>
        <v>0.05</v>
      </c>
      <c r="BC195" s="266" cm="1">
        <f t="array" ref="BC195">INDEX($K:$P,ROW(),MATCH(BC$3,$K$2:$P$2,0))</f>
        <v>0.05</v>
      </c>
      <c r="BD195" s="266" cm="1">
        <f t="array" ref="BD195">INDEX($K:$P,ROW(),MATCH(BD$3,$K$2:$P$2,0))</f>
        <v>0.05</v>
      </c>
      <c r="BE195" s="266" cm="1">
        <f t="array" ref="BE195">INDEX($K:$P,ROW(),MATCH(BE$3,$K$2:$P$2,0))</f>
        <v>0.05</v>
      </c>
      <c r="BF195" s="266" cm="1">
        <f t="array" ref="BF195">INDEX($K:$P,ROW(),MATCH(BF$3,$K$2:$P$2,0))</f>
        <v>0.05</v>
      </c>
      <c r="BG195" s="266" cm="1">
        <f t="array" ref="BG195">INDEX($K:$P,ROW(),MATCH(BG$3,$K$2:$P$2,0))</f>
        <v>0.05</v>
      </c>
      <c r="BH195" s="266" cm="1">
        <f t="array" ref="BH195">INDEX($K:$P,ROW(),MATCH(BH$3,$K$2:$P$2,0))</f>
        <v>0.05</v>
      </c>
      <c r="BI195" s="266" cm="1">
        <f t="array" ref="BI195">INDEX($K:$P,ROW(),MATCH(BI$3,$K$2:$P$2,0))</f>
        <v>0.05</v>
      </c>
      <c r="BJ195" s="266" cm="1">
        <f t="array" ref="BJ195">INDEX($K:$P,ROW(),MATCH(BJ$3,$K$2:$P$2,0))</f>
        <v>0.05</v>
      </c>
      <c r="BK195" s="266" cm="1">
        <f t="array" ref="BK195">INDEX($K:$P,ROW(),MATCH(BK$3,$K$2:$P$2,0))</f>
        <v>0.05</v>
      </c>
      <c r="BL195" s="266" cm="1">
        <f t="array" ref="BL195">INDEX($K:$P,ROW(),MATCH(BL$3,$K$2:$P$2,0))</f>
        <v>0.05</v>
      </c>
      <c r="BM195" s="266" cm="1">
        <f t="array" ref="BM195">INDEX($K:$P,ROW(),MATCH(BM$3,$K$2:$P$2,0))</f>
        <v>0.05</v>
      </c>
      <c r="BN195" s="266" cm="1">
        <f t="array" ref="BN195">INDEX($K:$P,ROW(),MATCH(BN$3,$K$2:$P$2,0))</f>
        <v>0.05</v>
      </c>
      <c r="BO195" s="266" cm="1">
        <f t="array" ref="BO195">INDEX($K:$P,ROW(),MATCH(BO$3,$K$2:$P$2,0))</f>
        <v>0.05</v>
      </c>
      <c r="BP195" s="266" cm="1">
        <f t="array" ref="BP195">INDEX($K:$P,ROW(),MATCH(BP$3,$K$2:$P$2,0))</f>
        <v>0.05</v>
      </c>
      <c r="BQ195" s="266" cm="1">
        <f t="array" ref="BQ195">INDEX($K:$P,ROW(),MATCH(BQ$3,$K$2:$P$2,0))</f>
        <v>0.05</v>
      </c>
      <c r="BR195" s="266" cm="1">
        <f t="array" ref="BR195">INDEX($K:$P,ROW(),MATCH(BR$3,$K$2:$P$2,0))</f>
        <v>0.05</v>
      </c>
      <c r="BS195" s="266" cm="1">
        <f t="array" ref="BS195">INDEX($K:$P,ROW(),MATCH(BS$3,$K$2:$P$2,0))</f>
        <v>0.05</v>
      </c>
      <c r="BT195" s="266" cm="1">
        <f t="array" ref="BT195">INDEX($K:$P,ROW(),MATCH(BT$3,$K$2:$P$2,0))</f>
        <v>0.05</v>
      </c>
      <c r="BU195" s="266" cm="1">
        <f t="array" ref="BU195">INDEX($K:$P,ROW(),MATCH(BU$3,$K$2:$P$2,0))</f>
        <v>0.05</v>
      </c>
      <c r="BV195" s="266" cm="1">
        <f t="array" ref="BV195">INDEX($K:$P,ROW(),MATCH(BV$3,$K$2:$P$2,0))</f>
        <v>0.05</v>
      </c>
      <c r="BW195" s="266" cm="1">
        <f t="array" ref="BW195">INDEX($K:$P,ROW(),MATCH(BW$3,$K$2:$P$2,0))</f>
        <v>0.05</v>
      </c>
      <c r="BX195" s="266" cm="1">
        <f t="array" ref="BX195">INDEX($K:$P,ROW(),MATCH(BX$3,$K$2:$P$2,0))</f>
        <v>0.05</v>
      </c>
      <c r="BY195" s="266" cm="1">
        <f t="array" ref="BY195">INDEX($K:$P,ROW(),MATCH(BY$3,$K$2:$P$2,0))</f>
        <v>0.05</v>
      </c>
      <c r="BZ195" s="266" cm="1">
        <f t="array" ref="BZ195">INDEX($K:$P,ROW(),MATCH(BZ$3,$K$2:$P$2,0))</f>
        <v>0.05</v>
      </c>
      <c r="CA195" s="266" cm="1">
        <f t="array" ref="CA195">INDEX($K:$P,ROW(),MATCH(CA$3,$K$2:$P$2,0))</f>
        <v>0.05</v>
      </c>
      <c r="CB195" s="266" cm="1">
        <f t="array" ref="CB195">INDEX($K:$P,ROW(),MATCH(CB$3,$K$2:$P$2,0))</f>
        <v>0.05</v>
      </c>
      <c r="CC195" s="266" cm="1">
        <f t="array" ref="CC195">INDEX($K:$P,ROW(),MATCH(CC$3,$K$2:$P$2,0))</f>
        <v>0.05</v>
      </c>
      <c r="CD195" s="266" cm="1">
        <f t="array" ref="CD195">INDEX($K:$P,ROW(),MATCH(CD$3,$K$2:$P$2,0))</f>
        <v>0.05</v>
      </c>
      <c r="CE195" s="266" cm="1">
        <f t="array" ref="CE195">INDEX($K:$P,ROW(),MATCH(CE$3,$K$2:$P$2,0))</f>
        <v>0.05</v>
      </c>
      <c r="CF195" s="266" cm="1">
        <f t="array" ref="CF195">INDEX($K:$P,ROW(),MATCH(CF$3,$K$2:$P$2,0))</f>
        <v>0.05</v>
      </c>
      <c r="CG195" s="266" cm="1">
        <f t="array" ref="CG195">INDEX($K:$P,ROW(),MATCH(CG$3,$K$2:$P$2,0))</f>
        <v>0.05</v>
      </c>
      <c r="CH195" s="266" cm="1">
        <f t="array" ref="CH195">INDEX($K:$P,ROW(),MATCH(CH$3,$K$2:$P$2,0))</f>
        <v>0.05</v>
      </c>
      <c r="CI195" s="266" cm="1">
        <f t="array" ref="CI195">INDEX($K:$P,ROW(),MATCH(CI$3,$K$2:$P$2,0))</f>
        <v>0.05</v>
      </c>
      <c r="CJ195" s="266" cm="1">
        <f t="array" ref="CJ195">INDEX($K:$P,ROW(),MATCH(CJ$3,$K$2:$P$2,0))</f>
        <v>0.05</v>
      </c>
      <c r="CK195" s="266" cm="1">
        <f t="array" ref="CK195">INDEX($K:$P,ROW(),MATCH(CK$3,$K$2:$P$2,0))</f>
        <v>0.05</v>
      </c>
      <c r="CL195" s="266" cm="1">
        <f t="array" ref="CL195">INDEX($K:$P,ROW(),MATCH(CL$3,$K$2:$P$2,0))</f>
        <v>0.05</v>
      </c>
      <c r="CM195" s="266" cm="1">
        <f t="array" ref="CM195">INDEX($K:$P,ROW(),MATCH(CM$3,$K$2:$P$2,0))</f>
        <v>0.05</v>
      </c>
      <c r="CN195" s="266" cm="1">
        <f t="array" ref="CN195">INDEX($K:$P,ROW(),MATCH(CN$3,$K$2:$P$2,0))</f>
        <v>0.05</v>
      </c>
    </row>
    <row r="196" spans="1:92" x14ac:dyDescent="0.25">
      <c r="A196" t="s">
        <v>160</v>
      </c>
      <c r="B196" s="216" t="s">
        <v>220</v>
      </c>
      <c r="C196" s="53" t="s">
        <v>241</v>
      </c>
      <c r="D196" t="s">
        <v>278</v>
      </c>
      <c r="E196" s="229" t="s">
        <v>203</v>
      </c>
      <c r="F196" s="229"/>
      <c r="G196" s="229"/>
      <c r="I196" s="267"/>
      <c r="J196" s="268"/>
      <c r="K196" s="30">
        <f t="shared" ref="K196:P196" ca="1" si="70">SUMIF($3:$3, K$2, INDIRECT(ROW() &amp; ":" &amp; ROW()))</f>
        <v>0</v>
      </c>
      <c r="L196" s="30">
        <f t="shared" ca="1" si="70"/>
        <v>0</v>
      </c>
      <c r="M196" s="30">
        <f t="shared" ca="1" si="70"/>
        <v>0</v>
      </c>
      <c r="N196" s="30">
        <f t="shared" ca="1" si="70"/>
        <v>0</v>
      </c>
      <c r="O196" s="30">
        <f t="shared" ca="1" si="70"/>
        <v>0</v>
      </c>
      <c r="P196" s="30">
        <f t="shared" ca="1" si="70"/>
        <v>0</v>
      </c>
      <c r="Q196" s="30"/>
      <c r="T196" s="243">
        <f t="shared" ref="T196" ca="1" si="71">IFERROR(INDEX(INDIRECT("Financials!$A:$AD"), MATCH(INDIRECT(ADDRESS(ROW(),2)), INDIRECT("Financials!$B:$B"), 0), MATCH(INDIRECT(ADDRESS(1,COLUMN())), INDIRECT("Financials!$1:$1"), 0)),0)</f>
        <v>0</v>
      </c>
      <c r="U196" s="30">
        <f t="shared" ref="U196:CF196" ca="1" si="72">-U195*INDIRECT(U194)</f>
        <v>0</v>
      </c>
      <c r="V196" s="30">
        <f t="shared" ca="1" si="72"/>
        <v>0</v>
      </c>
      <c r="W196" s="30">
        <f t="shared" ca="1" si="72"/>
        <v>0</v>
      </c>
      <c r="X196" s="30">
        <f t="shared" ca="1" si="72"/>
        <v>0</v>
      </c>
      <c r="Y196" s="30">
        <f t="shared" ca="1" si="72"/>
        <v>0</v>
      </c>
      <c r="Z196" s="30">
        <f t="shared" ca="1" si="72"/>
        <v>0</v>
      </c>
      <c r="AA196" s="30">
        <f t="shared" ca="1" si="72"/>
        <v>0</v>
      </c>
      <c r="AB196" s="30">
        <f t="shared" ca="1" si="72"/>
        <v>0</v>
      </c>
      <c r="AC196" s="30">
        <f t="shared" ca="1" si="72"/>
        <v>0</v>
      </c>
      <c r="AD196" s="30">
        <f t="shared" ca="1" si="72"/>
        <v>0</v>
      </c>
      <c r="AE196" s="30">
        <f t="shared" ca="1" si="72"/>
        <v>0</v>
      </c>
      <c r="AF196" s="30">
        <f t="shared" ca="1" si="72"/>
        <v>0</v>
      </c>
      <c r="AG196" s="30">
        <f t="shared" ca="1" si="72"/>
        <v>0</v>
      </c>
      <c r="AH196" s="30">
        <f t="shared" ca="1" si="72"/>
        <v>0</v>
      </c>
      <c r="AI196" s="30">
        <f t="shared" ca="1" si="72"/>
        <v>0</v>
      </c>
      <c r="AJ196" s="30">
        <f t="shared" ca="1" si="72"/>
        <v>0</v>
      </c>
      <c r="AK196" s="30">
        <f t="shared" ca="1" si="72"/>
        <v>0</v>
      </c>
      <c r="AL196" s="30">
        <f t="shared" ca="1" si="72"/>
        <v>0</v>
      </c>
      <c r="AM196" s="30">
        <f t="shared" ca="1" si="72"/>
        <v>0</v>
      </c>
      <c r="AN196" s="30">
        <f t="shared" ca="1" si="72"/>
        <v>0</v>
      </c>
      <c r="AO196" s="30">
        <f t="shared" ca="1" si="72"/>
        <v>0</v>
      </c>
      <c r="AP196" s="30">
        <f t="shared" ca="1" si="72"/>
        <v>0</v>
      </c>
      <c r="AQ196" s="30">
        <f t="shared" ca="1" si="72"/>
        <v>0</v>
      </c>
      <c r="AR196" s="30">
        <f t="shared" ca="1" si="72"/>
        <v>0</v>
      </c>
      <c r="AS196" s="30">
        <f t="shared" ca="1" si="72"/>
        <v>0</v>
      </c>
      <c r="AT196" s="30">
        <f t="shared" ca="1" si="72"/>
        <v>0</v>
      </c>
      <c r="AU196" s="30">
        <f t="shared" ca="1" si="72"/>
        <v>0</v>
      </c>
      <c r="AV196" s="30">
        <f t="shared" ca="1" si="72"/>
        <v>0</v>
      </c>
      <c r="AW196" s="30">
        <f t="shared" ca="1" si="72"/>
        <v>0</v>
      </c>
      <c r="AX196" s="30">
        <f t="shared" ca="1" si="72"/>
        <v>0</v>
      </c>
      <c r="AY196" s="30">
        <f t="shared" ca="1" si="72"/>
        <v>0</v>
      </c>
      <c r="AZ196" s="30">
        <f t="shared" ca="1" si="72"/>
        <v>0</v>
      </c>
      <c r="BA196" s="30">
        <f t="shared" ca="1" si="72"/>
        <v>0</v>
      </c>
      <c r="BB196" s="30">
        <f t="shared" ca="1" si="72"/>
        <v>0</v>
      </c>
      <c r="BC196" s="30">
        <f t="shared" ca="1" si="72"/>
        <v>0</v>
      </c>
      <c r="BD196" s="30">
        <f t="shared" ca="1" si="72"/>
        <v>0</v>
      </c>
      <c r="BE196" s="30">
        <f t="shared" ca="1" si="72"/>
        <v>0</v>
      </c>
      <c r="BF196" s="30">
        <f t="shared" ca="1" si="72"/>
        <v>0</v>
      </c>
      <c r="BG196" s="30">
        <f t="shared" ca="1" si="72"/>
        <v>0</v>
      </c>
      <c r="BH196" s="30">
        <f t="shared" ca="1" si="72"/>
        <v>0</v>
      </c>
      <c r="BI196" s="30">
        <f t="shared" ca="1" si="72"/>
        <v>0</v>
      </c>
      <c r="BJ196" s="30">
        <f t="shared" ca="1" si="72"/>
        <v>0</v>
      </c>
      <c r="BK196" s="30">
        <f t="shared" ca="1" si="72"/>
        <v>0</v>
      </c>
      <c r="BL196" s="30">
        <f t="shared" ca="1" si="72"/>
        <v>0</v>
      </c>
      <c r="BM196" s="30">
        <f t="shared" ca="1" si="72"/>
        <v>0</v>
      </c>
      <c r="BN196" s="30">
        <f t="shared" ca="1" si="72"/>
        <v>0</v>
      </c>
      <c r="BO196" s="30">
        <f t="shared" ca="1" si="72"/>
        <v>0</v>
      </c>
      <c r="BP196" s="30">
        <f t="shared" ca="1" si="72"/>
        <v>0</v>
      </c>
      <c r="BQ196" s="30">
        <f t="shared" ca="1" si="72"/>
        <v>0</v>
      </c>
      <c r="BR196" s="30">
        <f t="shared" ca="1" si="72"/>
        <v>0</v>
      </c>
      <c r="BS196" s="30">
        <f t="shared" ca="1" si="72"/>
        <v>0</v>
      </c>
      <c r="BT196" s="30">
        <f t="shared" ca="1" si="72"/>
        <v>0</v>
      </c>
      <c r="BU196" s="30">
        <f t="shared" ca="1" si="72"/>
        <v>0</v>
      </c>
      <c r="BV196" s="30">
        <f t="shared" ca="1" si="72"/>
        <v>0</v>
      </c>
      <c r="BW196" s="30">
        <f t="shared" ca="1" si="72"/>
        <v>0</v>
      </c>
      <c r="BX196" s="30">
        <f t="shared" ca="1" si="72"/>
        <v>0</v>
      </c>
      <c r="BY196" s="30">
        <f t="shared" ca="1" si="72"/>
        <v>0</v>
      </c>
      <c r="BZ196" s="30">
        <f t="shared" ca="1" si="72"/>
        <v>0</v>
      </c>
      <c r="CA196" s="30">
        <f t="shared" ca="1" si="72"/>
        <v>0</v>
      </c>
      <c r="CB196" s="30">
        <f t="shared" ca="1" si="72"/>
        <v>0</v>
      </c>
      <c r="CC196" s="30">
        <f t="shared" ca="1" si="72"/>
        <v>0</v>
      </c>
      <c r="CD196" s="30">
        <f t="shared" ca="1" si="72"/>
        <v>0</v>
      </c>
      <c r="CE196" s="30">
        <f t="shared" ca="1" si="72"/>
        <v>0</v>
      </c>
      <c r="CF196" s="30">
        <f t="shared" ca="1" si="72"/>
        <v>0</v>
      </c>
      <c r="CG196" s="30">
        <f t="shared" ref="CG196:CN196" ca="1" si="73">-CG195*INDIRECT(CG194)</f>
        <v>0</v>
      </c>
      <c r="CH196" s="30">
        <f t="shared" ca="1" si="73"/>
        <v>0</v>
      </c>
      <c r="CI196" s="30">
        <f t="shared" ca="1" si="73"/>
        <v>0</v>
      </c>
      <c r="CJ196" s="30">
        <f t="shared" ca="1" si="73"/>
        <v>0</v>
      </c>
      <c r="CK196" s="30">
        <f t="shared" ca="1" si="73"/>
        <v>0</v>
      </c>
      <c r="CL196" s="30">
        <f t="shared" ca="1" si="73"/>
        <v>0</v>
      </c>
      <c r="CM196" s="30">
        <f t="shared" ca="1" si="73"/>
        <v>0</v>
      </c>
      <c r="CN196" s="30">
        <f t="shared" ca="1" si="73"/>
        <v>0</v>
      </c>
    </row>
    <row r="197" spans="1:92" x14ac:dyDescent="0.25">
      <c r="B197" s="216"/>
      <c r="C197" s="53"/>
      <c r="E197" s="229"/>
      <c r="F197" s="229"/>
      <c r="G197" s="229"/>
      <c r="I197" s="267"/>
      <c r="J197" s="268"/>
      <c r="K197" s="30"/>
      <c r="L197" s="30"/>
      <c r="M197" s="30"/>
      <c r="N197" s="30"/>
      <c r="O197" s="30"/>
      <c r="P197" s="30"/>
      <c r="Q197" s="30"/>
      <c r="T197" s="204"/>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row>
    <row r="198" spans="1:92" x14ac:dyDescent="0.25">
      <c r="A198" s="137"/>
      <c r="B198" s="208"/>
      <c r="C198" s="139"/>
      <c r="D198" s="137" t="s">
        <v>282</v>
      </c>
      <c r="E198" s="140" t="s">
        <v>282</v>
      </c>
      <c r="F198" s="140"/>
      <c r="G198" s="141" t="s">
        <v>283</v>
      </c>
      <c r="H198" s="141" t="s">
        <v>284</v>
      </c>
      <c r="I198" s="142"/>
      <c r="J198" s="143"/>
      <c r="K198" s="139"/>
      <c r="L198" s="139"/>
      <c r="M198" s="139"/>
      <c r="N198" s="139"/>
      <c r="O198" s="139"/>
      <c r="P198" s="139"/>
      <c r="Q198" s="139"/>
      <c r="T198" s="262"/>
      <c r="U198" s="187" t="s">
        <v>272</v>
      </c>
      <c r="V198" s="187" t="s">
        <v>272</v>
      </c>
      <c r="W198" s="187" t="s">
        <v>272</v>
      </c>
      <c r="X198" s="187" t="s">
        <v>272</v>
      </c>
      <c r="Y198" s="187" t="s">
        <v>272</v>
      </c>
      <c r="Z198" s="187" t="s">
        <v>272</v>
      </c>
      <c r="AA198" s="187" t="s">
        <v>272</v>
      </c>
      <c r="AB198" s="187" t="s">
        <v>272</v>
      </c>
      <c r="AC198" s="187" t="s">
        <v>272</v>
      </c>
      <c r="AD198" s="187" t="s">
        <v>272</v>
      </c>
      <c r="AE198" s="187" t="s">
        <v>272</v>
      </c>
      <c r="AF198" s="187" t="s">
        <v>272</v>
      </c>
      <c r="AG198" s="187" t="s">
        <v>272</v>
      </c>
      <c r="AH198" s="187" t="s">
        <v>272</v>
      </c>
      <c r="AI198" s="187" t="s">
        <v>272</v>
      </c>
      <c r="AJ198" s="187" t="s">
        <v>272</v>
      </c>
      <c r="AK198" s="187" t="s">
        <v>272</v>
      </c>
      <c r="AL198" s="187" t="s">
        <v>272</v>
      </c>
      <c r="AM198" s="187" t="s">
        <v>272</v>
      </c>
      <c r="AN198" s="187" t="s">
        <v>272</v>
      </c>
      <c r="AO198" s="187" t="s">
        <v>272</v>
      </c>
      <c r="AP198" s="187" t="s">
        <v>272</v>
      </c>
      <c r="AQ198" s="187" t="s">
        <v>272</v>
      </c>
      <c r="AR198" s="187" t="s">
        <v>272</v>
      </c>
      <c r="AS198" s="187" t="s">
        <v>272</v>
      </c>
      <c r="AT198" s="187" t="s">
        <v>272</v>
      </c>
      <c r="AU198" s="187" t="s">
        <v>272</v>
      </c>
      <c r="AV198" s="187" t="s">
        <v>272</v>
      </c>
      <c r="AW198" s="187" t="s">
        <v>272</v>
      </c>
      <c r="AX198" s="187" t="s">
        <v>272</v>
      </c>
      <c r="AY198" s="187" t="s">
        <v>272</v>
      </c>
      <c r="AZ198" s="187" t="s">
        <v>272</v>
      </c>
      <c r="BA198" s="187" t="s">
        <v>272</v>
      </c>
      <c r="BB198" s="187" t="s">
        <v>272</v>
      </c>
      <c r="BC198" s="187" t="s">
        <v>272</v>
      </c>
      <c r="BD198" s="187" t="s">
        <v>272</v>
      </c>
      <c r="BE198" s="187" t="s">
        <v>272</v>
      </c>
      <c r="BF198" s="187" t="s">
        <v>272</v>
      </c>
      <c r="BG198" s="187" t="s">
        <v>272</v>
      </c>
      <c r="BH198" s="187" t="s">
        <v>272</v>
      </c>
      <c r="BI198" s="187" t="s">
        <v>272</v>
      </c>
      <c r="BJ198" s="187" t="s">
        <v>272</v>
      </c>
      <c r="BK198" s="187" t="s">
        <v>272</v>
      </c>
      <c r="BL198" s="187" t="s">
        <v>272</v>
      </c>
      <c r="BM198" s="187" t="s">
        <v>272</v>
      </c>
      <c r="BN198" s="187" t="s">
        <v>272</v>
      </c>
      <c r="BO198" s="187" t="s">
        <v>272</v>
      </c>
      <c r="BP198" s="187" t="s">
        <v>272</v>
      </c>
      <c r="BQ198" s="187" t="s">
        <v>272</v>
      </c>
      <c r="BR198" s="187" t="s">
        <v>272</v>
      </c>
      <c r="BS198" s="187" t="s">
        <v>272</v>
      </c>
      <c r="BT198" s="187" t="s">
        <v>272</v>
      </c>
      <c r="BU198" s="187" t="s">
        <v>272</v>
      </c>
      <c r="BV198" s="187" t="s">
        <v>272</v>
      </c>
      <c r="BW198" s="187" t="s">
        <v>272</v>
      </c>
      <c r="BX198" s="187" t="s">
        <v>272</v>
      </c>
      <c r="BY198" s="187" t="s">
        <v>272</v>
      </c>
      <c r="BZ198" s="187" t="s">
        <v>272</v>
      </c>
      <c r="CA198" s="187" t="s">
        <v>272</v>
      </c>
      <c r="CB198" s="187" t="s">
        <v>272</v>
      </c>
      <c r="CC198" s="187" t="s">
        <v>272</v>
      </c>
      <c r="CD198" s="187" t="s">
        <v>272</v>
      </c>
      <c r="CE198" s="187" t="s">
        <v>272</v>
      </c>
      <c r="CF198" s="187" t="s">
        <v>272</v>
      </c>
      <c r="CG198" s="187" t="s">
        <v>272</v>
      </c>
      <c r="CH198" s="187" t="s">
        <v>272</v>
      </c>
      <c r="CI198" s="187" t="s">
        <v>272</v>
      </c>
      <c r="CJ198" s="187" t="s">
        <v>272</v>
      </c>
      <c r="CK198" s="187" t="s">
        <v>272</v>
      </c>
      <c r="CL198" s="187" t="s">
        <v>272</v>
      </c>
      <c r="CM198" s="187" t="s">
        <v>272</v>
      </c>
      <c r="CN198" s="187" t="s">
        <v>272</v>
      </c>
    </row>
    <row r="199" spans="1:92" x14ac:dyDescent="0.25">
      <c r="B199" s="174" t="s">
        <v>285</v>
      </c>
      <c r="C199" s="148"/>
      <c r="D199" t="s">
        <v>282</v>
      </c>
      <c r="E199" s="149"/>
      <c r="F199" s="149"/>
      <c r="G199" s="149"/>
      <c r="H199" s="106"/>
      <c r="I199" s="150"/>
      <c r="J199" s="151"/>
      <c r="K199" s="148"/>
      <c r="L199" s="148"/>
      <c r="M199" s="148"/>
      <c r="N199" s="148"/>
      <c r="O199" s="148"/>
      <c r="P199" s="148"/>
      <c r="Q199" s="148"/>
      <c r="T199" s="269"/>
      <c r="U199" s="191"/>
      <c r="V199" s="191"/>
      <c r="W199" s="191"/>
      <c r="X199" s="191"/>
      <c r="Y199" s="191"/>
      <c r="Z199" s="191"/>
      <c r="AA199" s="191"/>
      <c r="AB199" s="191"/>
      <c r="AC199" s="191"/>
      <c r="AD199" s="191"/>
      <c r="AE199" s="191"/>
      <c r="AF199" s="191"/>
      <c r="AG199" s="191"/>
      <c r="AH199" s="191"/>
      <c r="AI199" s="191"/>
      <c r="AJ199" s="191"/>
      <c r="AK199" s="191"/>
      <c r="AL199" s="191"/>
      <c r="AM199" s="191"/>
      <c r="AN199" s="191"/>
      <c r="AO199" s="191"/>
      <c r="AP199" s="191"/>
      <c r="AQ199" s="191"/>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N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row>
    <row r="200" spans="1:92" x14ac:dyDescent="0.25">
      <c r="A200" t="s">
        <v>143</v>
      </c>
      <c r="B200" s="49" t="s">
        <v>286</v>
      </c>
      <c r="D200" t="s">
        <v>282</v>
      </c>
      <c r="I200" s="102"/>
      <c r="J200"/>
      <c r="K200" s="270">
        <v>0.5</v>
      </c>
      <c r="L200" s="270">
        <v>0.5</v>
      </c>
      <c r="M200" s="270">
        <v>0.5</v>
      </c>
      <c r="N200" s="270">
        <v>0.5</v>
      </c>
      <c r="O200" s="270">
        <v>0.5</v>
      </c>
      <c r="P200" s="270">
        <v>0.5</v>
      </c>
      <c r="Q200" s="270"/>
      <c r="T200" s="271"/>
      <c r="U200" s="34">
        <f ca="1">INDEX($A:$CN,ROW(),MATCH(INDIRECT(ADDRESS(3,COLUMN(),2)),$2:$2,0))</f>
        <v>0.5</v>
      </c>
      <c r="V200" s="34" cm="1">
        <f t="array" ref="V200">INDEX($K:$P,ROW(),MATCH(V$3,$K$2:$P$2,0))</f>
        <v>0.5</v>
      </c>
      <c r="W200" s="34" cm="1">
        <f t="array" ref="W200">INDEX($K:$P,ROW(),MATCH(W$3,$K$2:$P$2,0))</f>
        <v>0.5</v>
      </c>
      <c r="X200" s="34" cm="1">
        <f t="array" ref="X200">INDEX($K:$P,ROW(),MATCH(X$3,$K$2:$P$2,0))</f>
        <v>0.5</v>
      </c>
      <c r="Y200" s="34" cm="1">
        <f t="array" ref="Y200">INDEX($K:$P,ROW(),MATCH(Y$3,$K$2:$P$2,0))</f>
        <v>0.5</v>
      </c>
      <c r="Z200" s="34" cm="1">
        <f t="array" ref="Z200">INDEX($K:$P,ROW(),MATCH(Z$3,$K$2:$P$2,0))</f>
        <v>0.5</v>
      </c>
      <c r="AA200" s="34" cm="1">
        <f t="array" ref="AA200">INDEX($K:$P,ROW(),MATCH(AA$3,$K$2:$P$2,0))</f>
        <v>0.5</v>
      </c>
      <c r="AB200" s="34" cm="1">
        <f t="array" ref="AB200">INDEX($K:$P,ROW(),MATCH(AB$3,$K$2:$P$2,0))</f>
        <v>0.5</v>
      </c>
      <c r="AC200" s="34" cm="1">
        <f t="array" ref="AC200">INDEX($K:$P,ROW(),MATCH(AC$3,$K$2:$P$2,0))</f>
        <v>0.5</v>
      </c>
      <c r="AD200" s="34" cm="1">
        <f t="array" ref="AD200">INDEX($K:$P,ROW(),MATCH(AD$3,$K$2:$P$2,0))</f>
        <v>0.5</v>
      </c>
      <c r="AE200" s="34" cm="1">
        <f t="array" ref="AE200">INDEX($K:$P,ROW(),MATCH(AE$3,$K$2:$P$2,0))</f>
        <v>0.5</v>
      </c>
      <c r="AF200" s="34" cm="1">
        <f t="array" ref="AF200">INDEX($K:$P,ROW(),MATCH(AF$3,$K$2:$P$2,0))</f>
        <v>0.5</v>
      </c>
      <c r="AG200" s="34" cm="1">
        <f t="array" ref="AG200">INDEX($K:$P,ROW(),MATCH(AG$3,$K$2:$P$2,0))</f>
        <v>0.5</v>
      </c>
      <c r="AH200" s="34" cm="1">
        <f t="array" ref="AH200">INDEX($K:$P,ROW(),MATCH(AH$3,$K$2:$P$2,0))</f>
        <v>0.5</v>
      </c>
      <c r="AI200" s="34" cm="1">
        <f t="array" ref="AI200">INDEX($K:$P,ROW(),MATCH(AI$3,$K$2:$P$2,0))</f>
        <v>0.5</v>
      </c>
      <c r="AJ200" s="34" cm="1">
        <f t="array" ref="AJ200">INDEX($K:$P,ROW(),MATCH(AJ$3,$K$2:$P$2,0))</f>
        <v>0.5</v>
      </c>
      <c r="AK200" s="34" cm="1">
        <f t="array" ref="AK200">INDEX($K:$P,ROW(),MATCH(AK$3,$K$2:$P$2,0))</f>
        <v>0.5</v>
      </c>
      <c r="AL200" s="34" cm="1">
        <f t="array" ref="AL200">INDEX($K:$P,ROW(),MATCH(AL$3,$K$2:$P$2,0))</f>
        <v>0.5</v>
      </c>
      <c r="AM200" s="34" cm="1">
        <f t="array" ref="AM200">INDEX($K:$P,ROW(),MATCH(AM$3,$K$2:$P$2,0))</f>
        <v>0.5</v>
      </c>
      <c r="AN200" s="34" cm="1">
        <f t="array" ref="AN200">INDEX($K:$P,ROW(),MATCH(AN$3,$K$2:$P$2,0))</f>
        <v>0.5</v>
      </c>
      <c r="AO200" s="34" cm="1">
        <f t="array" ref="AO200">INDEX($K:$P,ROW(),MATCH(AO$3,$K$2:$P$2,0))</f>
        <v>0.5</v>
      </c>
      <c r="AP200" s="34" cm="1">
        <f t="array" ref="AP200">INDEX($K:$P,ROW(),MATCH(AP$3,$K$2:$P$2,0))</f>
        <v>0.5</v>
      </c>
      <c r="AQ200" s="34" cm="1">
        <f t="array" ref="AQ200">INDEX($K:$P,ROW(),MATCH(AQ$3,$K$2:$P$2,0))</f>
        <v>0.5</v>
      </c>
      <c r="AR200" s="34" cm="1">
        <f t="array" ref="AR200">INDEX($K:$P,ROW(),MATCH(AR$3,$K$2:$P$2,0))</f>
        <v>0.5</v>
      </c>
      <c r="AS200" s="34" cm="1">
        <f t="array" ref="AS200">INDEX($K:$P,ROW(),MATCH(AS$3,$K$2:$P$2,0))</f>
        <v>0.5</v>
      </c>
      <c r="AT200" s="34" cm="1">
        <f t="array" ref="AT200">INDEX($K:$P,ROW(),MATCH(AT$3,$K$2:$P$2,0))</f>
        <v>0.5</v>
      </c>
      <c r="AU200" s="34" cm="1">
        <f t="array" ref="AU200">INDEX($K:$P,ROW(),MATCH(AU$3,$K$2:$P$2,0))</f>
        <v>0.5</v>
      </c>
      <c r="AV200" s="34" cm="1">
        <f t="array" ref="AV200">INDEX($K:$P,ROW(),MATCH(AV$3,$K$2:$P$2,0))</f>
        <v>0.5</v>
      </c>
      <c r="AW200" s="34" cm="1">
        <f t="array" ref="AW200">INDEX($K:$P,ROW(),MATCH(AW$3,$K$2:$P$2,0))</f>
        <v>0.5</v>
      </c>
      <c r="AX200" s="34" cm="1">
        <f t="array" ref="AX200">INDEX($K:$P,ROW(),MATCH(AX$3,$K$2:$P$2,0))</f>
        <v>0.5</v>
      </c>
      <c r="AY200" s="34" cm="1">
        <f t="array" ref="AY200">INDEX($K:$P,ROW(),MATCH(AY$3,$K$2:$P$2,0))</f>
        <v>0.5</v>
      </c>
      <c r="AZ200" s="34" cm="1">
        <f t="array" ref="AZ200">INDEX($K:$P,ROW(),MATCH(AZ$3,$K$2:$P$2,0))</f>
        <v>0.5</v>
      </c>
      <c r="BA200" s="34" cm="1">
        <f t="array" ref="BA200">INDEX($K:$P,ROW(),MATCH(BA$3,$K$2:$P$2,0))</f>
        <v>0.5</v>
      </c>
      <c r="BB200" s="34" cm="1">
        <f t="array" ref="BB200">INDEX($K:$P,ROW(),MATCH(BB$3,$K$2:$P$2,0))</f>
        <v>0.5</v>
      </c>
      <c r="BC200" s="34" cm="1">
        <f t="array" ref="BC200">INDEX($K:$P,ROW(),MATCH(BC$3,$K$2:$P$2,0))</f>
        <v>0.5</v>
      </c>
      <c r="BD200" s="34" cm="1">
        <f t="array" ref="BD200">INDEX($K:$P,ROW(),MATCH(BD$3,$K$2:$P$2,0))</f>
        <v>0.5</v>
      </c>
      <c r="BE200" s="34" cm="1">
        <f t="array" ref="BE200">INDEX($K:$P,ROW(),MATCH(BE$3,$K$2:$P$2,0))</f>
        <v>0.5</v>
      </c>
      <c r="BF200" s="34" cm="1">
        <f t="array" ref="BF200">INDEX($K:$P,ROW(),MATCH(BF$3,$K$2:$P$2,0))</f>
        <v>0.5</v>
      </c>
      <c r="BG200" s="34" cm="1">
        <f t="array" ref="BG200">INDEX($K:$P,ROW(),MATCH(BG$3,$K$2:$P$2,0))</f>
        <v>0.5</v>
      </c>
      <c r="BH200" s="34" cm="1">
        <f t="array" ref="BH200">INDEX($K:$P,ROW(),MATCH(BH$3,$K$2:$P$2,0))</f>
        <v>0.5</v>
      </c>
      <c r="BI200" s="34" cm="1">
        <f t="array" ref="BI200">INDEX($K:$P,ROW(),MATCH(BI$3,$K$2:$P$2,0))</f>
        <v>0.5</v>
      </c>
      <c r="BJ200" s="34" cm="1">
        <f t="array" ref="BJ200">INDEX($K:$P,ROW(),MATCH(BJ$3,$K$2:$P$2,0))</f>
        <v>0.5</v>
      </c>
      <c r="BK200" s="34" cm="1">
        <f t="array" ref="BK200">INDEX($K:$P,ROW(),MATCH(BK$3,$K$2:$P$2,0))</f>
        <v>0.5</v>
      </c>
      <c r="BL200" s="34" cm="1">
        <f t="array" ref="BL200">INDEX($K:$P,ROW(),MATCH(BL$3,$K$2:$P$2,0))</f>
        <v>0.5</v>
      </c>
      <c r="BM200" s="34" cm="1">
        <f t="array" ref="BM200">INDEX($K:$P,ROW(),MATCH(BM$3,$K$2:$P$2,0))</f>
        <v>0.5</v>
      </c>
      <c r="BN200" s="34" cm="1">
        <f t="array" ref="BN200">INDEX($K:$P,ROW(),MATCH(BN$3,$K$2:$P$2,0))</f>
        <v>0.5</v>
      </c>
      <c r="BO200" s="34" cm="1">
        <f t="array" ref="BO200">INDEX($K:$P,ROW(),MATCH(BO$3,$K$2:$P$2,0))</f>
        <v>0.5</v>
      </c>
      <c r="BP200" s="34" cm="1">
        <f t="array" ref="BP200">INDEX($K:$P,ROW(),MATCH(BP$3,$K$2:$P$2,0))</f>
        <v>0.5</v>
      </c>
      <c r="BQ200" s="34" cm="1">
        <f t="array" ref="BQ200">INDEX($K:$P,ROW(),MATCH(BQ$3,$K$2:$P$2,0))</f>
        <v>0.5</v>
      </c>
      <c r="BR200" s="34" cm="1">
        <f t="array" ref="BR200">INDEX($K:$P,ROW(),MATCH(BR$3,$K$2:$P$2,0))</f>
        <v>0.5</v>
      </c>
      <c r="BS200" s="34" cm="1">
        <f t="array" ref="BS200">INDEX($K:$P,ROW(),MATCH(BS$3,$K$2:$P$2,0))</f>
        <v>0.5</v>
      </c>
      <c r="BT200" s="34" cm="1">
        <f t="array" ref="BT200">INDEX($K:$P,ROW(),MATCH(BT$3,$K$2:$P$2,0))</f>
        <v>0.5</v>
      </c>
      <c r="BU200" s="34" cm="1">
        <f t="array" ref="BU200">INDEX($K:$P,ROW(),MATCH(BU$3,$K$2:$P$2,0))</f>
        <v>0.5</v>
      </c>
      <c r="BV200" s="34" cm="1">
        <f t="array" ref="BV200">INDEX($K:$P,ROW(),MATCH(BV$3,$K$2:$P$2,0))</f>
        <v>0.5</v>
      </c>
      <c r="BW200" s="34" cm="1">
        <f t="array" ref="BW200">INDEX($K:$P,ROW(),MATCH(BW$3,$K$2:$P$2,0))</f>
        <v>0.5</v>
      </c>
      <c r="BX200" s="34" cm="1">
        <f t="array" ref="BX200">INDEX($K:$P,ROW(),MATCH(BX$3,$K$2:$P$2,0))</f>
        <v>0.5</v>
      </c>
      <c r="BY200" s="34" cm="1">
        <f t="array" ref="BY200">INDEX($K:$P,ROW(),MATCH(BY$3,$K$2:$P$2,0))</f>
        <v>0.5</v>
      </c>
      <c r="BZ200" s="34" cm="1">
        <f t="array" ref="BZ200">INDEX($K:$P,ROW(),MATCH(BZ$3,$K$2:$P$2,0))</f>
        <v>0.5</v>
      </c>
      <c r="CA200" s="34" cm="1">
        <f t="array" ref="CA200">INDEX($K:$P,ROW(),MATCH(CA$3,$K$2:$P$2,0))</f>
        <v>0.5</v>
      </c>
      <c r="CB200" s="34" cm="1">
        <f t="array" ref="CB200">INDEX($K:$P,ROW(),MATCH(CB$3,$K$2:$P$2,0))</f>
        <v>0.5</v>
      </c>
      <c r="CC200" s="34" cm="1">
        <f t="array" ref="CC200">INDEX($K:$P,ROW(),MATCH(CC$3,$K$2:$P$2,0))</f>
        <v>0.5</v>
      </c>
      <c r="CD200" s="34" cm="1">
        <f t="array" ref="CD200">INDEX($K:$P,ROW(),MATCH(CD$3,$K$2:$P$2,0))</f>
        <v>0.5</v>
      </c>
      <c r="CE200" s="34" cm="1">
        <f t="array" ref="CE200">INDEX($K:$P,ROW(),MATCH(CE$3,$K$2:$P$2,0))</f>
        <v>0.5</v>
      </c>
      <c r="CF200" s="34" cm="1">
        <f t="array" ref="CF200">INDEX($K:$P,ROW(),MATCH(CF$3,$K$2:$P$2,0))</f>
        <v>0.5</v>
      </c>
      <c r="CG200" s="34" cm="1">
        <f t="array" ref="CG200">INDEX($K:$P,ROW(),MATCH(CG$3,$K$2:$P$2,0))</f>
        <v>0.5</v>
      </c>
      <c r="CH200" s="34" cm="1">
        <f t="array" ref="CH200">INDEX($K:$P,ROW(),MATCH(CH$3,$K$2:$P$2,0))</f>
        <v>0.5</v>
      </c>
      <c r="CI200" s="34" cm="1">
        <f t="array" ref="CI200">INDEX($K:$P,ROW(),MATCH(CI$3,$K$2:$P$2,0))</f>
        <v>0.5</v>
      </c>
      <c r="CJ200" s="34" cm="1">
        <f t="array" ref="CJ200">INDEX($K:$P,ROW(),MATCH(CJ$3,$K$2:$P$2,0))</f>
        <v>0.5</v>
      </c>
      <c r="CK200" s="34" cm="1">
        <f t="array" ref="CK200">INDEX($K:$P,ROW(),MATCH(CK$3,$K$2:$P$2,0))</f>
        <v>0.5</v>
      </c>
      <c r="CL200" s="34" cm="1">
        <f t="array" ref="CL200">INDEX($K:$P,ROW(),MATCH(CL$3,$K$2:$P$2,0))</f>
        <v>0.5</v>
      </c>
      <c r="CM200" s="34" cm="1">
        <f t="array" ref="CM200">INDEX($K:$P,ROW(),MATCH(CM$3,$K$2:$P$2,0))</f>
        <v>0.5</v>
      </c>
      <c r="CN200" s="34" cm="1">
        <f t="array" ref="CN200">INDEX($K:$P,ROW(),MATCH(CN$3,$K$2:$P$2,0))</f>
        <v>0.5</v>
      </c>
    </row>
    <row r="201" spans="1:92" x14ac:dyDescent="0.25">
      <c r="A201" t="s">
        <v>143</v>
      </c>
      <c r="B201" s="49" t="s">
        <v>287</v>
      </c>
      <c r="D201" t="s">
        <v>282</v>
      </c>
      <c r="I201" s="102"/>
      <c r="J201"/>
      <c r="K201" s="272">
        <f t="shared" ref="K201:P201" si="74">1-K200</f>
        <v>0.5</v>
      </c>
      <c r="L201" s="272">
        <f t="shared" si="74"/>
        <v>0.5</v>
      </c>
      <c r="M201" s="272">
        <f t="shared" si="74"/>
        <v>0.5</v>
      </c>
      <c r="N201" s="272">
        <f t="shared" si="74"/>
        <v>0.5</v>
      </c>
      <c r="O201" s="272">
        <f t="shared" si="74"/>
        <v>0.5</v>
      </c>
      <c r="P201" s="272">
        <f t="shared" si="74"/>
        <v>0.5</v>
      </c>
      <c r="Q201" s="272"/>
      <c r="T201" s="271"/>
      <c r="U201" s="34">
        <f ca="1">INDEX($A:$CN,ROW(),MATCH(INDIRECT(ADDRESS(3,COLUMN(),2)),$2:$2,0))</f>
        <v>0.5</v>
      </c>
      <c r="V201" s="34" cm="1">
        <f t="array" ref="V201">INDEX($K:$P,ROW(),MATCH(V$3,$K$2:$P$2,0))</f>
        <v>0.5</v>
      </c>
      <c r="W201" s="34" cm="1">
        <f t="array" ref="W201">INDEX($K:$P,ROW(),MATCH(W$3,$K$2:$P$2,0))</f>
        <v>0.5</v>
      </c>
      <c r="X201" s="34" cm="1">
        <f t="array" ref="X201">INDEX($K:$P,ROW(),MATCH(X$3,$K$2:$P$2,0))</f>
        <v>0.5</v>
      </c>
      <c r="Y201" s="34" cm="1">
        <f t="array" ref="Y201">INDEX($K:$P,ROW(),MATCH(Y$3,$K$2:$P$2,0))</f>
        <v>0.5</v>
      </c>
      <c r="Z201" s="34" cm="1">
        <f t="array" ref="Z201">INDEX($K:$P,ROW(),MATCH(Z$3,$K$2:$P$2,0))</f>
        <v>0.5</v>
      </c>
      <c r="AA201" s="34" cm="1">
        <f t="array" ref="AA201">INDEX($K:$P,ROW(),MATCH(AA$3,$K$2:$P$2,0))</f>
        <v>0.5</v>
      </c>
      <c r="AB201" s="34" cm="1">
        <f t="array" ref="AB201">INDEX($K:$P,ROW(),MATCH(AB$3,$K$2:$P$2,0))</f>
        <v>0.5</v>
      </c>
      <c r="AC201" s="34" cm="1">
        <f t="array" ref="AC201">INDEX($K:$P,ROW(),MATCH(AC$3,$K$2:$P$2,0))</f>
        <v>0.5</v>
      </c>
      <c r="AD201" s="34" cm="1">
        <f t="array" ref="AD201">INDEX($K:$P,ROW(),MATCH(AD$3,$K$2:$P$2,0))</f>
        <v>0.5</v>
      </c>
      <c r="AE201" s="34" cm="1">
        <f t="array" ref="AE201">INDEX($K:$P,ROW(),MATCH(AE$3,$K$2:$P$2,0))</f>
        <v>0.5</v>
      </c>
      <c r="AF201" s="34" cm="1">
        <f t="array" ref="AF201">INDEX($K:$P,ROW(),MATCH(AF$3,$K$2:$P$2,0))</f>
        <v>0.5</v>
      </c>
      <c r="AG201" s="34" cm="1">
        <f t="array" ref="AG201">INDEX($K:$P,ROW(),MATCH(AG$3,$K$2:$P$2,0))</f>
        <v>0.5</v>
      </c>
      <c r="AH201" s="34" cm="1">
        <f t="array" ref="AH201">INDEX($K:$P,ROW(),MATCH(AH$3,$K$2:$P$2,0))</f>
        <v>0.5</v>
      </c>
      <c r="AI201" s="34" cm="1">
        <f t="array" ref="AI201">INDEX($K:$P,ROW(),MATCH(AI$3,$K$2:$P$2,0))</f>
        <v>0.5</v>
      </c>
      <c r="AJ201" s="34" cm="1">
        <f t="array" ref="AJ201">INDEX($K:$P,ROW(),MATCH(AJ$3,$K$2:$P$2,0))</f>
        <v>0.5</v>
      </c>
      <c r="AK201" s="34" cm="1">
        <f t="array" ref="AK201">INDEX($K:$P,ROW(),MATCH(AK$3,$K$2:$P$2,0))</f>
        <v>0.5</v>
      </c>
      <c r="AL201" s="34" cm="1">
        <f t="array" ref="AL201">INDEX($K:$P,ROW(),MATCH(AL$3,$K$2:$P$2,0))</f>
        <v>0.5</v>
      </c>
      <c r="AM201" s="34" cm="1">
        <f t="array" ref="AM201">INDEX($K:$P,ROW(),MATCH(AM$3,$K$2:$P$2,0))</f>
        <v>0.5</v>
      </c>
      <c r="AN201" s="34" cm="1">
        <f t="array" ref="AN201">INDEX($K:$P,ROW(),MATCH(AN$3,$K$2:$P$2,0))</f>
        <v>0.5</v>
      </c>
      <c r="AO201" s="34" cm="1">
        <f t="array" ref="AO201">INDEX($K:$P,ROW(),MATCH(AO$3,$K$2:$P$2,0))</f>
        <v>0.5</v>
      </c>
      <c r="AP201" s="34" cm="1">
        <f t="array" ref="AP201">INDEX($K:$P,ROW(),MATCH(AP$3,$K$2:$P$2,0))</f>
        <v>0.5</v>
      </c>
      <c r="AQ201" s="34" cm="1">
        <f t="array" ref="AQ201">INDEX($K:$P,ROW(),MATCH(AQ$3,$K$2:$P$2,0))</f>
        <v>0.5</v>
      </c>
      <c r="AR201" s="34" cm="1">
        <f t="array" ref="AR201">INDEX($K:$P,ROW(),MATCH(AR$3,$K$2:$P$2,0))</f>
        <v>0.5</v>
      </c>
      <c r="AS201" s="34" cm="1">
        <f t="array" ref="AS201">INDEX($K:$P,ROW(),MATCH(AS$3,$K$2:$P$2,0))</f>
        <v>0.5</v>
      </c>
      <c r="AT201" s="34" cm="1">
        <f t="array" ref="AT201">INDEX($K:$P,ROW(),MATCH(AT$3,$K$2:$P$2,0))</f>
        <v>0.5</v>
      </c>
      <c r="AU201" s="34" cm="1">
        <f t="array" ref="AU201">INDEX($K:$P,ROW(),MATCH(AU$3,$K$2:$P$2,0))</f>
        <v>0.5</v>
      </c>
      <c r="AV201" s="34" cm="1">
        <f t="array" ref="AV201">INDEX($K:$P,ROW(),MATCH(AV$3,$K$2:$P$2,0))</f>
        <v>0.5</v>
      </c>
      <c r="AW201" s="34" cm="1">
        <f t="array" ref="AW201">INDEX($K:$P,ROW(),MATCH(AW$3,$K$2:$P$2,0))</f>
        <v>0.5</v>
      </c>
      <c r="AX201" s="34" cm="1">
        <f t="array" ref="AX201">INDEX($K:$P,ROW(),MATCH(AX$3,$K$2:$P$2,0))</f>
        <v>0.5</v>
      </c>
      <c r="AY201" s="34" cm="1">
        <f t="array" ref="AY201">INDEX($K:$P,ROW(),MATCH(AY$3,$K$2:$P$2,0))</f>
        <v>0.5</v>
      </c>
      <c r="AZ201" s="34" cm="1">
        <f t="array" ref="AZ201">INDEX($K:$P,ROW(),MATCH(AZ$3,$K$2:$P$2,0))</f>
        <v>0.5</v>
      </c>
      <c r="BA201" s="34" cm="1">
        <f t="array" ref="BA201">INDEX($K:$P,ROW(),MATCH(BA$3,$K$2:$P$2,0))</f>
        <v>0.5</v>
      </c>
      <c r="BB201" s="34" cm="1">
        <f t="array" ref="BB201">INDEX($K:$P,ROW(),MATCH(BB$3,$K$2:$P$2,0))</f>
        <v>0.5</v>
      </c>
      <c r="BC201" s="34" cm="1">
        <f t="array" ref="BC201">INDEX($K:$P,ROW(),MATCH(BC$3,$K$2:$P$2,0))</f>
        <v>0.5</v>
      </c>
      <c r="BD201" s="34" cm="1">
        <f t="array" ref="BD201">INDEX($K:$P,ROW(),MATCH(BD$3,$K$2:$P$2,0))</f>
        <v>0.5</v>
      </c>
      <c r="BE201" s="34" cm="1">
        <f t="array" ref="BE201">INDEX($K:$P,ROW(),MATCH(BE$3,$K$2:$P$2,0))</f>
        <v>0.5</v>
      </c>
      <c r="BF201" s="34" cm="1">
        <f t="array" ref="BF201">INDEX($K:$P,ROW(),MATCH(BF$3,$K$2:$P$2,0))</f>
        <v>0.5</v>
      </c>
      <c r="BG201" s="34" cm="1">
        <f t="array" ref="BG201">INDEX($K:$P,ROW(),MATCH(BG$3,$K$2:$P$2,0))</f>
        <v>0.5</v>
      </c>
      <c r="BH201" s="34" cm="1">
        <f t="array" ref="BH201">INDEX($K:$P,ROW(),MATCH(BH$3,$K$2:$P$2,0))</f>
        <v>0.5</v>
      </c>
      <c r="BI201" s="34" cm="1">
        <f t="array" ref="BI201">INDEX($K:$P,ROW(),MATCH(BI$3,$K$2:$P$2,0))</f>
        <v>0.5</v>
      </c>
      <c r="BJ201" s="34" cm="1">
        <f t="array" ref="BJ201">INDEX($K:$P,ROW(),MATCH(BJ$3,$K$2:$P$2,0))</f>
        <v>0.5</v>
      </c>
      <c r="BK201" s="34" cm="1">
        <f t="array" ref="BK201">INDEX($K:$P,ROW(),MATCH(BK$3,$K$2:$P$2,0))</f>
        <v>0.5</v>
      </c>
      <c r="BL201" s="34" cm="1">
        <f t="array" ref="BL201">INDEX($K:$P,ROW(),MATCH(BL$3,$K$2:$P$2,0))</f>
        <v>0.5</v>
      </c>
      <c r="BM201" s="34" cm="1">
        <f t="array" ref="BM201">INDEX($K:$P,ROW(),MATCH(BM$3,$K$2:$P$2,0))</f>
        <v>0.5</v>
      </c>
      <c r="BN201" s="34" cm="1">
        <f t="array" ref="BN201">INDEX($K:$P,ROW(),MATCH(BN$3,$K$2:$P$2,0))</f>
        <v>0.5</v>
      </c>
      <c r="BO201" s="34" cm="1">
        <f t="array" ref="BO201">INDEX($K:$P,ROW(),MATCH(BO$3,$K$2:$P$2,0))</f>
        <v>0.5</v>
      </c>
      <c r="BP201" s="34" cm="1">
        <f t="array" ref="BP201">INDEX($K:$P,ROW(),MATCH(BP$3,$K$2:$P$2,0))</f>
        <v>0.5</v>
      </c>
      <c r="BQ201" s="34" cm="1">
        <f t="array" ref="BQ201">INDEX($K:$P,ROW(),MATCH(BQ$3,$K$2:$P$2,0))</f>
        <v>0.5</v>
      </c>
      <c r="BR201" s="34" cm="1">
        <f t="array" ref="BR201">INDEX($K:$P,ROW(),MATCH(BR$3,$K$2:$P$2,0))</f>
        <v>0.5</v>
      </c>
      <c r="BS201" s="34" cm="1">
        <f t="array" ref="BS201">INDEX($K:$P,ROW(),MATCH(BS$3,$K$2:$P$2,0))</f>
        <v>0.5</v>
      </c>
      <c r="BT201" s="34" cm="1">
        <f t="array" ref="BT201">INDEX($K:$P,ROW(),MATCH(BT$3,$K$2:$P$2,0))</f>
        <v>0.5</v>
      </c>
      <c r="BU201" s="34" cm="1">
        <f t="array" ref="BU201">INDEX($K:$P,ROW(),MATCH(BU$3,$K$2:$P$2,0))</f>
        <v>0.5</v>
      </c>
      <c r="BV201" s="34" cm="1">
        <f t="array" ref="BV201">INDEX($K:$P,ROW(),MATCH(BV$3,$K$2:$P$2,0))</f>
        <v>0.5</v>
      </c>
      <c r="BW201" s="34" cm="1">
        <f t="array" ref="BW201">INDEX($K:$P,ROW(),MATCH(BW$3,$K$2:$P$2,0))</f>
        <v>0.5</v>
      </c>
      <c r="BX201" s="34" cm="1">
        <f t="array" ref="BX201">INDEX($K:$P,ROW(),MATCH(BX$3,$K$2:$P$2,0))</f>
        <v>0.5</v>
      </c>
      <c r="BY201" s="34" cm="1">
        <f t="array" ref="BY201">INDEX($K:$P,ROW(),MATCH(BY$3,$K$2:$P$2,0))</f>
        <v>0.5</v>
      </c>
      <c r="BZ201" s="34" cm="1">
        <f t="array" ref="BZ201">INDEX($K:$P,ROW(),MATCH(BZ$3,$K$2:$P$2,0))</f>
        <v>0.5</v>
      </c>
      <c r="CA201" s="34" cm="1">
        <f t="array" ref="CA201">INDEX($K:$P,ROW(),MATCH(CA$3,$K$2:$P$2,0))</f>
        <v>0.5</v>
      </c>
      <c r="CB201" s="34" cm="1">
        <f t="array" ref="CB201">INDEX($K:$P,ROW(),MATCH(CB$3,$K$2:$P$2,0))</f>
        <v>0.5</v>
      </c>
      <c r="CC201" s="34" cm="1">
        <f t="array" ref="CC201">INDEX($K:$P,ROW(),MATCH(CC$3,$K$2:$P$2,0))</f>
        <v>0.5</v>
      </c>
      <c r="CD201" s="34" cm="1">
        <f t="array" ref="CD201">INDEX($K:$P,ROW(),MATCH(CD$3,$K$2:$P$2,0))</f>
        <v>0.5</v>
      </c>
      <c r="CE201" s="34" cm="1">
        <f t="array" ref="CE201">INDEX($K:$P,ROW(),MATCH(CE$3,$K$2:$P$2,0))</f>
        <v>0.5</v>
      </c>
      <c r="CF201" s="34" cm="1">
        <f t="array" ref="CF201">INDEX($K:$P,ROW(),MATCH(CF$3,$K$2:$P$2,0))</f>
        <v>0.5</v>
      </c>
      <c r="CG201" s="34" cm="1">
        <f t="array" ref="CG201">INDEX($K:$P,ROW(),MATCH(CG$3,$K$2:$P$2,0))</f>
        <v>0.5</v>
      </c>
      <c r="CH201" s="34" cm="1">
        <f t="array" ref="CH201">INDEX($K:$P,ROW(),MATCH(CH$3,$K$2:$P$2,0))</f>
        <v>0.5</v>
      </c>
      <c r="CI201" s="34" cm="1">
        <f t="array" ref="CI201">INDEX($K:$P,ROW(),MATCH(CI$3,$K$2:$P$2,0))</f>
        <v>0.5</v>
      </c>
      <c r="CJ201" s="34" cm="1">
        <f t="array" ref="CJ201">INDEX($K:$P,ROW(),MATCH(CJ$3,$K$2:$P$2,0))</f>
        <v>0.5</v>
      </c>
      <c r="CK201" s="34" cm="1">
        <f t="array" ref="CK201">INDEX($K:$P,ROW(),MATCH(CK$3,$K$2:$P$2,0))</f>
        <v>0.5</v>
      </c>
      <c r="CL201" s="34" cm="1">
        <f t="array" ref="CL201">INDEX($K:$P,ROW(),MATCH(CL$3,$K$2:$P$2,0))</f>
        <v>0.5</v>
      </c>
      <c r="CM201" s="34" cm="1">
        <f t="array" ref="CM201">INDEX($K:$P,ROW(),MATCH(CM$3,$K$2:$P$2,0))</f>
        <v>0.5</v>
      </c>
      <c r="CN201" s="34" cm="1">
        <f t="array" ref="CN201">INDEX($K:$P,ROW(),MATCH(CN$3,$K$2:$P$2,0))</f>
        <v>0.5</v>
      </c>
    </row>
    <row r="202" spans="1:92" x14ac:dyDescent="0.25">
      <c r="B202" s="7" t="s">
        <v>62</v>
      </c>
      <c r="D202" t="s">
        <v>282</v>
      </c>
      <c r="I202" s="102"/>
      <c r="J202"/>
      <c r="K202" s="273">
        <f t="shared" ref="K202:P202" si="75">1-SUM(K200:K201)</f>
        <v>0</v>
      </c>
      <c r="L202" s="273">
        <f t="shared" si="75"/>
        <v>0</v>
      </c>
      <c r="M202" s="273">
        <f t="shared" si="75"/>
        <v>0</v>
      </c>
      <c r="N202" s="273">
        <f t="shared" si="75"/>
        <v>0</v>
      </c>
      <c r="O202" s="273">
        <f t="shared" si="75"/>
        <v>0</v>
      </c>
      <c r="P202" s="273">
        <f t="shared" si="75"/>
        <v>0</v>
      </c>
      <c r="Q202" s="273"/>
      <c r="T202" s="274"/>
      <c r="U202" s="273">
        <f t="shared" ref="U202:AZ202" ca="1" si="76">1-SUM(U200:U201)</f>
        <v>0</v>
      </c>
      <c r="V202" s="273">
        <f t="shared" si="76"/>
        <v>0</v>
      </c>
      <c r="W202" s="273">
        <f t="shared" si="76"/>
        <v>0</v>
      </c>
      <c r="X202" s="273">
        <f t="shared" si="76"/>
        <v>0</v>
      </c>
      <c r="Y202" s="273">
        <f t="shared" si="76"/>
        <v>0</v>
      </c>
      <c r="Z202" s="273">
        <f t="shared" si="76"/>
        <v>0</v>
      </c>
      <c r="AA202" s="273">
        <f t="shared" si="76"/>
        <v>0</v>
      </c>
      <c r="AB202" s="273">
        <f t="shared" si="76"/>
        <v>0</v>
      </c>
      <c r="AC202" s="273">
        <f t="shared" si="76"/>
        <v>0</v>
      </c>
      <c r="AD202" s="273">
        <f t="shared" si="76"/>
        <v>0</v>
      </c>
      <c r="AE202" s="273">
        <f t="shared" si="76"/>
        <v>0</v>
      </c>
      <c r="AF202" s="273">
        <f t="shared" si="76"/>
        <v>0</v>
      </c>
      <c r="AG202" s="273">
        <f t="shared" si="76"/>
        <v>0</v>
      </c>
      <c r="AH202" s="273">
        <f t="shared" si="76"/>
        <v>0</v>
      </c>
      <c r="AI202" s="273">
        <f t="shared" si="76"/>
        <v>0</v>
      </c>
      <c r="AJ202" s="273">
        <f t="shared" si="76"/>
        <v>0</v>
      </c>
      <c r="AK202" s="273">
        <f t="shared" si="76"/>
        <v>0</v>
      </c>
      <c r="AL202" s="273">
        <f t="shared" si="76"/>
        <v>0</v>
      </c>
      <c r="AM202" s="273">
        <f t="shared" si="76"/>
        <v>0</v>
      </c>
      <c r="AN202" s="273">
        <f t="shared" si="76"/>
        <v>0</v>
      </c>
      <c r="AO202" s="273">
        <f t="shared" si="76"/>
        <v>0</v>
      </c>
      <c r="AP202" s="273">
        <f t="shared" si="76"/>
        <v>0</v>
      </c>
      <c r="AQ202" s="273">
        <f t="shared" si="76"/>
        <v>0</v>
      </c>
      <c r="AR202" s="273">
        <f t="shared" si="76"/>
        <v>0</v>
      </c>
      <c r="AS202" s="273">
        <f t="shared" si="76"/>
        <v>0</v>
      </c>
      <c r="AT202" s="273">
        <f t="shared" si="76"/>
        <v>0</v>
      </c>
      <c r="AU202" s="273">
        <f t="shared" si="76"/>
        <v>0</v>
      </c>
      <c r="AV202" s="273">
        <f t="shared" si="76"/>
        <v>0</v>
      </c>
      <c r="AW202" s="273">
        <f t="shared" si="76"/>
        <v>0</v>
      </c>
      <c r="AX202" s="273">
        <f t="shared" si="76"/>
        <v>0</v>
      </c>
      <c r="AY202" s="273">
        <f t="shared" si="76"/>
        <v>0</v>
      </c>
      <c r="AZ202" s="273">
        <f t="shared" si="76"/>
        <v>0</v>
      </c>
      <c r="BA202" s="273">
        <f t="shared" ref="BA202:CN202" si="77">1-SUM(BA200:BA201)</f>
        <v>0</v>
      </c>
      <c r="BB202" s="273">
        <f t="shared" si="77"/>
        <v>0</v>
      </c>
      <c r="BC202" s="273">
        <f t="shared" si="77"/>
        <v>0</v>
      </c>
      <c r="BD202" s="273">
        <f t="shared" si="77"/>
        <v>0</v>
      </c>
      <c r="BE202" s="273">
        <f t="shared" si="77"/>
        <v>0</v>
      </c>
      <c r="BF202" s="273">
        <f t="shared" si="77"/>
        <v>0</v>
      </c>
      <c r="BG202" s="273">
        <f t="shared" si="77"/>
        <v>0</v>
      </c>
      <c r="BH202" s="273">
        <f t="shared" si="77"/>
        <v>0</v>
      </c>
      <c r="BI202" s="273">
        <f t="shared" si="77"/>
        <v>0</v>
      </c>
      <c r="BJ202" s="273">
        <f t="shared" si="77"/>
        <v>0</v>
      </c>
      <c r="BK202" s="273">
        <f t="shared" si="77"/>
        <v>0</v>
      </c>
      <c r="BL202" s="273">
        <f t="shared" si="77"/>
        <v>0</v>
      </c>
      <c r="BM202" s="273">
        <f t="shared" si="77"/>
        <v>0</v>
      </c>
      <c r="BN202" s="273">
        <f t="shared" si="77"/>
        <v>0</v>
      </c>
      <c r="BO202" s="273">
        <f t="shared" si="77"/>
        <v>0</v>
      </c>
      <c r="BP202" s="273">
        <f t="shared" si="77"/>
        <v>0</v>
      </c>
      <c r="BQ202" s="273">
        <f t="shared" si="77"/>
        <v>0</v>
      </c>
      <c r="BR202" s="273">
        <f t="shared" si="77"/>
        <v>0</v>
      </c>
      <c r="BS202" s="273">
        <f t="shared" si="77"/>
        <v>0</v>
      </c>
      <c r="BT202" s="273">
        <f t="shared" si="77"/>
        <v>0</v>
      </c>
      <c r="BU202" s="273">
        <f t="shared" si="77"/>
        <v>0</v>
      </c>
      <c r="BV202" s="273">
        <f t="shared" si="77"/>
        <v>0</v>
      </c>
      <c r="BW202" s="273">
        <f t="shared" si="77"/>
        <v>0</v>
      </c>
      <c r="BX202" s="273">
        <f t="shared" si="77"/>
        <v>0</v>
      </c>
      <c r="BY202" s="273">
        <f t="shared" si="77"/>
        <v>0</v>
      </c>
      <c r="BZ202" s="273">
        <f t="shared" si="77"/>
        <v>0</v>
      </c>
      <c r="CA202" s="273">
        <f t="shared" si="77"/>
        <v>0</v>
      </c>
      <c r="CB202" s="273">
        <f t="shared" si="77"/>
        <v>0</v>
      </c>
      <c r="CC202" s="273">
        <f t="shared" si="77"/>
        <v>0</v>
      </c>
      <c r="CD202" s="273">
        <f t="shared" si="77"/>
        <v>0</v>
      </c>
      <c r="CE202" s="273">
        <f t="shared" si="77"/>
        <v>0</v>
      </c>
      <c r="CF202" s="273">
        <f t="shared" si="77"/>
        <v>0</v>
      </c>
      <c r="CG202" s="273">
        <f t="shared" si="77"/>
        <v>0</v>
      </c>
      <c r="CH202" s="273">
        <f t="shared" si="77"/>
        <v>0</v>
      </c>
      <c r="CI202" s="273">
        <f t="shared" si="77"/>
        <v>0</v>
      </c>
      <c r="CJ202" s="273">
        <f t="shared" si="77"/>
        <v>0</v>
      </c>
      <c r="CK202" s="273">
        <f t="shared" si="77"/>
        <v>0</v>
      </c>
      <c r="CL202" s="273">
        <f t="shared" si="77"/>
        <v>0</v>
      </c>
      <c r="CM202" s="273">
        <f t="shared" si="77"/>
        <v>0</v>
      </c>
      <c r="CN202" s="273">
        <f t="shared" si="77"/>
        <v>0</v>
      </c>
    </row>
    <row r="203" spans="1:92" x14ac:dyDescent="0.25">
      <c r="B203"/>
      <c r="D203" t="s">
        <v>282</v>
      </c>
      <c r="I203" s="102"/>
      <c r="J203"/>
      <c r="K203" s="273"/>
      <c r="T203" s="205"/>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7" t="s">
        <v>14</v>
      </c>
      <c r="D204" t="s">
        <v>282</v>
      </c>
      <c r="I204" s="102"/>
      <c r="J204"/>
      <c r="K204" s="273"/>
      <c r="T204" s="205"/>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160</v>
      </c>
      <c r="B205" s="223" t="s">
        <v>286</v>
      </c>
      <c r="C205" t="s">
        <v>16</v>
      </c>
      <c r="D205" t="s">
        <v>282</v>
      </c>
      <c r="E205" s="149"/>
      <c r="F205" s="149"/>
      <c r="G205" s="149"/>
      <c r="H205" s="106"/>
      <c r="I205" s="102"/>
      <c r="J205" s="151"/>
      <c r="K205" s="50">
        <f t="shared" ref="K205:P206" ca="1" si="78">SUMIF($3:$3, INDIRECT(ADDRESS(2,COLUMN(),2)), INDIRECT(ROW() &amp; ":" &amp; ROW()))</f>
        <v>0</v>
      </c>
      <c r="L205" s="50">
        <f t="shared" ca="1" si="78"/>
        <v>0</v>
      </c>
      <c r="M205" s="50">
        <f t="shared" ca="1" si="78"/>
        <v>0</v>
      </c>
      <c r="N205" s="50">
        <f t="shared" ca="1" si="78"/>
        <v>0</v>
      </c>
      <c r="O205" s="50">
        <f t="shared" ca="1" si="78"/>
        <v>0</v>
      </c>
      <c r="P205" s="50">
        <f t="shared" ca="1" si="78"/>
        <v>0</v>
      </c>
      <c r="Q205" s="50"/>
      <c r="T205" s="254">
        <f t="shared" ref="T205:T206" ca="1" si="79">IFERROR(INDEX(INDIRECT("Financials!$A:$AD"), MATCH(INDIRECT(ADDRESS(ROW(),2)), INDIRECT("Financials!$B:$B"), 0), MATCH(INDIRECT(ADDRESS(1,COLUMN())), INDIRECT("Financials!$1:$1"), 0)),0)</f>
        <v>0</v>
      </c>
      <c r="U205" s="275" cm="1">
        <f t="array" aca="1" ref="U205" ca="1">+INDIRECT(U198)*U200</f>
        <v>0</v>
      </c>
      <c r="V205" s="275" cm="1">
        <f t="array" aca="1" ref="V205" ca="1">+INDIRECT(V198)*V200</f>
        <v>0</v>
      </c>
      <c r="W205" s="275" cm="1">
        <f t="array" aca="1" ref="W205" ca="1">+INDIRECT(W198)*W200</f>
        <v>0</v>
      </c>
      <c r="X205" s="275" cm="1">
        <f t="array" aca="1" ref="X205" ca="1">+INDIRECT(X198)*X200</f>
        <v>0</v>
      </c>
      <c r="Y205" s="275" cm="1">
        <f t="array" aca="1" ref="Y205" ca="1">+INDIRECT(Y198)*Y200</f>
        <v>0</v>
      </c>
      <c r="Z205" s="275" cm="1">
        <f t="array" aca="1" ref="Z205" ca="1">+INDIRECT(Z198)*Z200</f>
        <v>0</v>
      </c>
      <c r="AA205" s="275" cm="1">
        <f t="array" aca="1" ref="AA205" ca="1">+INDIRECT(AA198)*AA200</f>
        <v>0</v>
      </c>
      <c r="AB205" s="275" cm="1">
        <f t="array" aca="1" ref="AB205" ca="1">+INDIRECT(AB198)*AB200</f>
        <v>0</v>
      </c>
      <c r="AC205" s="275" cm="1">
        <f t="array" aca="1" ref="AC205" ca="1">+INDIRECT(AC198)*AC200</f>
        <v>0</v>
      </c>
      <c r="AD205" s="275" cm="1">
        <f t="array" aca="1" ref="AD205" ca="1">+INDIRECT(AD198)*AD200</f>
        <v>0</v>
      </c>
      <c r="AE205" s="275" cm="1">
        <f t="array" aca="1" ref="AE205" ca="1">+INDIRECT(AE198)*AE200</f>
        <v>0</v>
      </c>
      <c r="AF205" s="275" cm="1">
        <f t="array" aca="1" ref="AF205" ca="1">+INDIRECT(AF198)*AF200</f>
        <v>0</v>
      </c>
      <c r="AG205" s="275" cm="1">
        <f t="array" aca="1" ref="AG205" ca="1">+INDIRECT(AG198)*AG200</f>
        <v>0</v>
      </c>
      <c r="AH205" s="275" cm="1">
        <f t="array" aca="1" ref="AH205" ca="1">+INDIRECT(AH198)*AH200</f>
        <v>0</v>
      </c>
      <c r="AI205" s="275" cm="1">
        <f t="array" aca="1" ref="AI205" ca="1">+INDIRECT(AI198)*AI200</f>
        <v>0</v>
      </c>
      <c r="AJ205" s="275" cm="1">
        <f t="array" aca="1" ref="AJ205" ca="1">+INDIRECT(AJ198)*AJ200</f>
        <v>0</v>
      </c>
      <c r="AK205" s="275" cm="1">
        <f t="array" aca="1" ref="AK205" ca="1">+INDIRECT(AK198)*AK200</f>
        <v>0</v>
      </c>
      <c r="AL205" s="275" cm="1">
        <f t="array" aca="1" ref="AL205" ca="1">+INDIRECT(AL198)*AL200</f>
        <v>0</v>
      </c>
      <c r="AM205" s="275" cm="1">
        <f t="array" aca="1" ref="AM205" ca="1">+INDIRECT(AM198)*AM200</f>
        <v>0</v>
      </c>
      <c r="AN205" s="275" cm="1">
        <f t="array" aca="1" ref="AN205" ca="1">+INDIRECT(AN198)*AN200</f>
        <v>0</v>
      </c>
      <c r="AO205" s="275" cm="1">
        <f t="array" aca="1" ref="AO205" ca="1">+INDIRECT(AO198)*AO200</f>
        <v>0</v>
      </c>
      <c r="AP205" s="275" cm="1">
        <f t="array" aca="1" ref="AP205" ca="1">+INDIRECT(AP198)*AP200</f>
        <v>0</v>
      </c>
      <c r="AQ205" s="275" cm="1">
        <f t="array" aca="1" ref="AQ205" ca="1">+INDIRECT(AQ198)*AQ200</f>
        <v>0</v>
      </c>
      <c r="AR205" s="275" cm="1">
        <f t="array" aca="1" ref="AR205" ca="1">+INDIRECT(AR198)*AR200</f>
        <v>0</v>
      </c>
      <c r="AS205" s="275" cm="1">
        <f t="array" aca="1" ref="AS205" ca="1">+INDIRECT(AS198)*AS200</f>
        <v>0</v>
      </c>
      <c r="AT205" s="275" cm="1">
        <f t="array" aca="1" ref="AT205" ca="1">+INDIRECT(AT198)*AT200</f>
        <v>0</v>
      </c>
      <c r="AU205" s="275" cm="1">
        <f t="array" aca="1" ref="AU205" ca="1">+INDIRECT(AU198)*AU200</f>
        <v>0</v>
      </c>
      <c r="AV205" s="275" cm="1">
        <f t="array" aca="1" ref="AV205" ca="1">+INDIRECT(AV198)*AV200</f>
        <v>0</v>
      </c>
      <c r="AW205" s="275" cm="1">
        <f t="array" aca="1" ref="AW205" ca="1">+INDIRECT(AW198)*AW200</f>
        <v>0</v>
      </c>
      <c r="AX205" s="275" cm="1">
        <f t="array" aca="1" ref="AX205" ca="1">+INDIRECT(AX198)*AX200</f>
        <v>0</v>
      </c>
      <c r="AY205" s="275" cm="1">
        <f t="array" aca="1" ref="AY205" ca="1">+INDIRECT(AY198)*AY200</f>
        <v>0</v>
      </c>
      <c r="AZ205" s="275" cm="1">
        <f t="array" aca="1" ref="AZ205" ca="1">+INDIRECT(AZ198)*AZ200</f>
        <v>0</v>
      </c>
      <c r="BA205" s="275" cm="1">
        <f t="array" aca="1" ref="BA205" ca="1">+INDIRECT(BA198)*BA200</f>
        <v>0</v>
      </c>
      <c r="BB205" s="275" cm="1">
        <f t="array" aca="1" ref="BB205" ca="1">+INDIRECT(BB198)*BB200</f>
        <v>0</v>
      </c>
      <c r="BC205" s="275" cm="1">
        <f t="array" aca="1" ref="BC205" ca="1">+INDIRECT(BC198)*BC200</f>
        <v>0</v>
      </c>
      <c r="BD205" s="275" cm="1">
        <f t="array" aca="1" ref="BD205" ca="1">+INDIRECT(BD198)*BD200</f>
        <v>0</v>
      </c>
      <c r="BE205" s="275" cm="1">
        <f t="array" aca="1" ref="BE205" ca="1">+INDIRECT(BE198)*BE200</f>
        <v>0</v>
      </c>
      <c r="BF205" s="275" cm="1">
        <f t="array" aca="1" ref="BF205" ca="1">+INDIRECT(BF198)*BF200</f>
        <v>0</v>
      </c>
      <c r="BG205" s="275" cm="1">
        <f t="array" aca="1" ref="BG205" ca="1">+INDIRECT(BG198)*BG200</f>
        <v>0</v>
      </c>
      <c r="BH205" s="275" cm="1">
        <f t="array" aca="1" ref="BH205" ca="1">+INDIRECT(BH198)*BH200</f>
        <v>0</v>
      </c>
      <c r="BI205" s="275" cm="1">
        <f t="array" aca="1" ref="BI205" ca="1">+INDIRECT(BI198)*BI200</f>
        <v>0</v>
      </c>
      <c r="BJ205" s="275" cm="1">
        <f t="array" aca="1" ref="BJ205" ca="1">+INDIRECT(BJ198)*BJ200</f>
        <v>0</v>
      </c>
      <c r="BK205" s="275" cm="1">
        <f t="array" aca="1" ref="BK205" ca="1">+INDIRECT(BK198)*BK200</f>
        <v>0</v>
      </c>
      <c r="BL205" s="275" cm="1">
        <f t="array" aca="1" ref="BL205" ca="1">+INDIRECT(BL198)*BL200</f>
        <v>0</v>
      </c>
      <c r="BM205" s="275" cm="1">
        <f t="array" aca="1" ref="BM205" ca="1">+INDIRECT(BM198)*BM200</f>
        <v>0</v>
      </c>
      <c r="BN205" s="275" cm="1">
        <f t="array" aca="1" ref="BN205" ca="1">+INDIRECT(BN198)*BN200</f>
        <v>0</v>
      </c>
      <c r="BO205" s="275" cm="1">
        <f t="array" aca="1" ref="BO205" ca="1">+INDIRECT(BO198)*BO200</f>
        <v>0</v>
      </c>
      <c r="BP205" s="275" cm="1">
        <f t="array" aca="1" ref="BP205" ca="1">+INDIRECT(BP198)*BP200</f>
        <v>0</v>
      </c>
      <c r="BQ205" s="275" cm="1">
        <f t="array" aca="1" ref="BQ205" ca="1">+INDIRECT(BQ198)*BQ200</f>
        <v>0</v>
      </c>
      <c r="BR205" s="275" cm="1">
        <f t="array" aca="1" ref="BR205" ca="1">+INDIRECT(BR198)*BR200</f>
        <v>0</v>
      </c>
      <c r="BS205" s="275" cm="1">
        <f t="array" aca="1" ref="BS205" ca="1">+INDIRECT(BS198)*BS200</f>
        <v>0</v>
      </c>
      <c r="BT205" s="275" cm="1">
        <f t="array" aca="1" ref="BT205" ca="1">+INDIRECT(BT198)*BT200</f>
        <v>0</v>
      </c>
      <c r="BU205" s="275" cm="1">
        <f t="array" aca="1" ref="BU205" ca="1">+INDIRECT(BU198)*BU200</f>
        <v>0</v>
      </c>
      <c r="BV205" s="275" cm="1">
        <f t="array" aca="1" ref="BV205" ca="1">+INDIRECT(BV198)*BV200</f>
        <v>0</v>
      </c>
      <c r="BW205" s="275" cm="1">
        <f t="array" aca="1" ref="BW205" ca="1">+INDIRECT(BW198)*BW200</f>
        <v>0</v>
      </c>
      <c r="BX205" s="275" cm="1">
        <f t="array" aca="1" ref="BX205" ca="1">+INDIRECT(BX198)*BX200</f>
        <v>0</v>
      </c>
      <c r="BY205" s="275" cm="1">
        <f t="array" aca="1" ref="BY205" ca="1">+INDIRECT(BY198)*BY200</f>
        <v>0</v>
      </c>
      <c r="BZ205" s="275" cm="1">
        <f t="array" aca="1" ref="BZ205" ca="1">+INDIRECT(BZ198)*BZ200</f>
        <v>0</v>
      </c>
      <c r="CA205" s="275" cm="1">
        <f t="array" aca="1" ref="CA205" ca="1">+INDIRECT(CA198)*CA200</f>
        <v>0</v>
      </c>
      <c r="CB205" s="275" cm="1">
        <f t="array" aca="1" ref="CB205" ca="1">+INDIRECT(CB198)*CB200</f>
        <v>0</v>
      </c>
      <c r="CC205" s="275" cm="1">
        <f t="array" aca="1" ref="CC205" ca="1">+INDIRECT(CC198)*CC200</f>
        <v>0</v>
      </c>
      <c r="CD205" s="275" cm="1">
        <f t="array" aca="1" ref="CD205" ca="1">+INDIRECT(CD198)*CD200</f>
        <v>0</v>
      </c>
      <c r="CE205" s="275" cm="1">
        <f t="array" aca="1" ref="CE205" ca="1">+INDIRECT(CE198)*CE200</f>
        <v>0</v>
      </c>
      <c r="CF205" s="275" cm="1">
        <f t="array" aca="1" ref="CF205" ca="1">+INDIRECT(CF198)*CF200</f>
        <v>0</v>
      </c>
      <c r="CG205" s="275" cm="1">
        <f t="array" aca="1" ref="CG205" ca="1">+INDIRECT(CG198)*CG200</f>
        <v>0</v>
      </c>
      <c r="CH205" s="275" cm="1">
        <f t="array" aca="1" ref="CH205" ca="1">+INDIRECT(CH198)*CH200</f>
        <v>0</v>
      </c>
      <c r="CI205" s="275" cm="1">
        <f t="array" aca="1" ref="CI205" ca="1">+INDIRECT(CI198)*CI200</f>
        <v>0</v>
      </c>
      <c r="CJ205" s="275" cm="1">
        <f t="array" aca="1" ref="CJ205" ca="1">+INDIRECT(CJ198)*CJ200</f>
        <v>0</v>
      </c>
      <c r="CK205" s="275" cm="1">
        <f t="array" aca="1" ref="CK205" ca="1">+INDIRECT(CK198)*CK200</f>
        <v>0</v>
      </c>
      <c r="CL205" s="275" cm="1">
        <f t="array" aca="1" ref="CL205" ca="1">+INDIRECT(CL198)*CL200</f>
        <v>0</v>
      </c>
      <c r="CM205" s="275" cm="1">
        <f t="array" aca="1" ref="CM205" ca="1">+INDIRECT(CM198)*CM200</f>
        <v>0</v>
      </c>
      <c r="CN205" s="275" cm="1">
        <f t="array" aca="1" ref="CN205" ca="1">+INDIRECT(CN198)*CN200</f>
        <v>0</v>
      </c>
    </row>
    <row r="206" spans="1:92" x14ac:dyDescent="0.25">
      <c r="A206" t="s">
        <v>160</v>
      </c>
      <c r="B206" s="223" t="s">
        <v>287</v>
      </c>
      <c r="C206" t="s">
        <v>16</v>
      </c>
      <c r="D206" t="s">
        <v>282</v>
      </c>
      <c r="E206" s="106"/>
      <c r="F206" s="106"/>
      <c r="G206" s="106"/>
      <c r="H206" s="106"/>
      <c r="I206" s="102"/>
      <c r="J206" s="17"/>
      <c r="K206" s="50">
        <f t="shared" ca="1" si="78"/>
        <v>0</v>
      </c>
      <c r="L206" s="50">
        <f t="shared" ca="1" si="78"/>
        <v>0</v>
      </c>
      <c r="M206" s="50">
        <f t="shared" ca="1" si="78"/>
        <v>0</v>
      </c>
      <c r="N206" s="50">
        <f t="shared" ca="1" si="78"/>
        <v>0</v>
      </c>
      <c r="O206" s="50">
        <f t="shared" ca="1" si="78"/>
        <v>0</v>
      </c>
      <c r="P206" s="50">
        <f t="shared" ca="1" si="78"/>
        <v>0</v>
      </c>
      <c r="Q206" s="50"/>
      <c r="T206" s="254">
        <f t="shared" ca="1" si="79"/>
        <v>0</v>
      </c>
      <c r="U206" s="275" cm="1">
        <f t="array" aca="1" ref="U206" ca="1">+INDIRECT(U198)*U201</f>
        <v>0</v>
      </c>
      <c r="V206" s="275" cm="1">
        <f t="array" aca="1" ref="V206" ca="1">+INDIRECT(V198)*V201</f>
        <v>0</v>
      </c>
      <c r="W206" s="275" cm="1">
        <f t="array" aca="1" ref="W206" ca="1">+INDIRECT(W198)*W201</f>
        <v>0</v>
      </c>
      <c r="X206" s="275" cm="1">
        <f t="array" aca="1" ref="X206" ca="1">+INDIRECT(X198)*X201</f>
        <v>0</v>
      </c>
      <c r="Y206" s="275" cm="1">
        <f t="array" aca="1" ref="Y206" ca="1">+INDIRECT(Y198)*Y201</f>
        <v>0</v>
      </c>
      <c r="Z206" s="275" cm="1">
        <f t="array" aca="1" ref="Z206" ca="1">+INDIRECT(Z198)*Z201</f>
        <v>0</v>
      </c>
      <c r="AA206" s="275" cm="1">
        <f t="array" aca="1" ref="AA206" ca="1">+INDIRECT(AA198)*AA201</f>
        <v>0</v>
      </c>
      <c r="AB206" s="275" cm="1">
        <f t="array" aca="1" ref="AB206" ca="1">+INDIRECT(AB198)*AB201</f>
        <v>0</v>
      </c>
      <c r="AC206" s="275" cm="1">
        <f t="array" aca="1" ref="AC206" ca="1">+INDIRECT(AC198)*AC201</f>
        <v>0</v>
      </c>
      <c r="AD206" s="275" cm="1">
        <f t="array" aca="1" ref="AD206" ca="1">+INDIRECT(AD198)*AD201</f>
        <v>0</v>
      </c>
      <c r="AE206" s="275" cm="1">
        <f t="array" aca="1" ref="AE206" ca="1">+INDIRECT(AE198)*AE201</f>
        <v>0</v>
      </c>
      <c r="AF206" s="275" cm="1">
        <f t="array" aca="1" ref="AF206" ca="1">+INDIRECT(AF198)*AF201</f>
        <v>0</v>
      </c>
      <c r="AG206" s="275" cm="1">
        <f t="array" aca="1" ref="AG206" ca="1">+INDIRECT(AG198)*AG201</f>
        <v>0</v>
      </c>
      <c r="AH206" s="275" cm="1">
        <f t="array" aca="1" ref="AH206" ca="1">+INDIRECT(AH198)*AH201</f>
        <v>0</v>
      </c>
      <c r="AI206" s="275" cm="1">
        <f t="array" aca="1" ref="AI206" ca="1">+INDIRECT(AI198)*AI201</f>
        <v>0</v>
      </c>
      <c r="AJ206" s="275" cm="1">
        <f t="array" aca="1" ref="AJ206" ca="1">+INDIRECT(AJ198)*AJ201</f>
        <v>0</v>
      </c>
      <c r="AK206" s="275" cm="1">
        <f t="array" aca="1" ref="AK206" ca="1">+INDIRECT(AK198)*AK201</f>
        <v>0</v>
      </c>
      <c r="AL206" s="275" cm="1">
        <f t="array" aca="1" ref="AL206" ca="1">+INDIRECT(AL198)*AL201</f>
        <v>0</v>
      </c>
      <c r="AM206" s="275" cm="1">
        <f t="array" aca="1" ref="AM206" ca="1">+INDIRECT(AM198)*AM201</f>
        <v>0</v>
      </c>
      <c r="AN206" s="275" cm="1">
        <f t="array" aca="1" ref="AN206" ca="1">+INDIRECT(AN198)*AN201</f>
        <v>0</v>
      </c>
      <c r="AO206" s="275" cm="1">
        <f t="array" aca="1" ref="AO206" ca="1">+INDIRECT(AO198)*AO201</f>
        <v>0</v>
      </c>
      <c r="AP206" s="275" cm="1">
        <f t="array" aca="1" ref="AP206" ca="1">+INDIRECT(AP198)*AP201</f>
        <v>0</v>
      </c>
      <c r="AQ206" s="275" cm="1">
        <f t="array" aca="1" ref="AQ206" ca="1">+INDIRECT(AQ198)*AQ201</f>
        <v>0</v>
      </c>
      <c r="AR206" s="275" cm="1">
        <f t="array" aca="1" ref="AR206" ca="1">+INDIRECT(AR198)*AR201</f>
        <v>0</v>
      </c>
      <c r="AS206" s="275" cm="1">
        <f t="array" aca="1" ref="AS206" ca="1">+INDIRECT(AS198)*AS201</f>
        <v>0</v>
      </c>
      <c r="AT206" s="275" cm="1">
        <f t="array" aca="1" ref="AT206" ca="1">+INDIRECT(AT198)*AT201</f>
        <v>0</v>
      </c>
      <c r="AU206" s="275" cm="1">
        <f t="array" aca="1" ref="AU206" ca="1">+INDIRECT(AU198)*AU201</f>
        <v>0</v>
      </c>
      <c r="AV206" s="275" cm="1">
        <f t="array" aca="1" ref="AV206" ca="1">+INDIRECT(AV198)*AV201</f>
        <v>0</v>
      </c>
      <c r="AW206" s="275" cm="1">
        <f t="array" aca="1" ref="AW206" ca="1">+INDIRECT(AW198)*AW201</f>
        <v>0</v>
      </c>
      <c r="AX206" s="275" cm="1">
        <f t="array" aca="1" ref="AX206" ca="1">+INDIRECT(AX198)*AX201</f>
        <v>0</v>
      </c>
      <c r="AY206" s="275" cm="1">
        <f t="array" aca="1" ref="AY206" ca="1">+INDIRECT(AY198)*AY201</f>
        <v>0</v>
      </c>
      <c r="AZ206" s="275" cm="1">
        <f t="array" aca="1" ref="AZ206" ca="1">+INDIRECT(AZ198)*AZ201</f>
        <v>0</v>
      </c>
      <c r="BA206" s="275" cm="1">
        <f t="array" aca="1" ref="BA206" ca="1">+INDIRECT(BA198)*BA201</f>
        <v>0</v>
      </c>
      <c r="BB206" s="275" cm="1">
        <f t="array" aca="1" ref="BB206" ca="1">+INDIRECT(BB198)*BB201</f>
        <v>0</v>
      </c>
      <c r="BC206" s="275" cm="1">
        <f t="array" aca="1" ref="BC206" ca="1">+INDIRECT(BC198)*BC201</f>
        <v>0</v>
      </c>
      <c r="BD206" s="275" cm="1">
        <f t="array" aca="1" ref="BD206" ca="1">+INDIRECT(BD198)*BD201</f>
        <v>0</v>
      </c>
      <c r="BE206" s="275" cm="1">
        <f t="array" aca="1" ref="BE206" ca="1">+INDIRECT(BE198)*BE201</f>
        <v>0</v>
      </c>
      <c r="BF206" s="275" cm="1">
        <f t="array" aca="1" ref="BF206" ca="1">+INDIRECT(BF198)*BF201</f>
        <v>0</v>
      </c>
      <c r="BG206" s="275" cm="1">
        <f t="array" aca="1" ref="BG206" ca="1">+INDIRECT(BG198)*BG201</f>
        <v>0</v>
      </c>
      <c r="BH206" s="275" cm="1">
        <f t="array" aca="1" ref="BH206" ca="1">+INDIRECT(BH198)*BH201</f>
        <v>0</v>
      </c>
      <c r="BI206" s="275" cm="1">
        <f t="array" aca="1" ref="BI206" ca="1">+INDIRECT(BI198)*BI201</f>
        <v>0</v>
      </c>
      <c r="BJ206" s="275" cm="1">
        <f t="array" aca="1" ref="BJ206" ca="1">+INDIRECT(BJ198)*BJ201</f>
        <v>0</v>
      </c>
      <c r="BK206" s="275" cm="1">
        <f t="array" aca="1" ref="BK206" ca="1">+INDIRECT(BK198)*BK201</f>
        <v>0</v>
      </c>
      <c r="BL206" s="275" cm="1">
        <f t="array" aca="1" ref="BL206" ca="1">+INDIRECT(BL198)*BL201</f>
        <v>0</v>
      </c>
      <c r="BM206" s="275" cm="1">
        <f t="array" aca="1" ref="BM206" ca="1">+INDIRECT(BM198)*BM201</f>
        <v>0</v>
      </c>
      <c r="BN206" s="275" cm="1">
        <f t="array" aca="1" ref="BN206" ca="1">+INDIRECT(BN198)*BN201</f>
        <v>0</v>
      </c>
      <c r="BO206" s="275" cm="1">
        <f t="array" aca="1" ref="BO206" ca="1">+INDIRECT(BO198)*BO201</f>
        <v>0</v>
      </c>
      <c r="BP206" s="275" cm="1">
        <f t="array" aca="1" ref="BP206" ca="1">+INDIRECT(BP198)*BP201</f>
        <v>0</v>
      </c>
      <c r="BQ206" s="275" cm="1">
        <f t="array" aca="1" ref="BQ206" ca="1">+INDIRECT(BQ198)*BQ201</f>
        <v>0</v>
      </c>
      <c r="BR206" s="275" cm="1">
        <f t="array" aca="1" ref="BR206" ca="1">+INDIRECT(BR198)*BR201</f>
        <v>0</v>
      </c>
      <c r="BS206" s="275" cm="1">
        <f t="array" aca="1" ref="BS206" ca="1">+INDIRECT(BS198)*BS201</f>
        <v>0</v>
      </c>
      <c r="BT206" s="275" cm="1">
        <f t="array" aca="1" ref="BT206" ca="1">+INDIRECT(BT198)*BT201</f>
        <v>0</v>
      </c>
      <c r="BU206" s="275" cm="1">
        <f t="array" aca="1" ref="BU206" ca="1">+INDIRECT(BU198)*BU201</f>
        <v>0</v>
      </c>
      <c r="BV206" s="275" cm="1">
        <f t="array" aca="1" ref="BV206" ca="1">+INDIRECT(BV198)*BV201</f>
        <v>0</v>
      </c>
      <c r="BW206" s="275" cm="1">
        <f t="array" aca="1" ref="BW206" ca="1">+INDIRECT(BW198)*BW201</f>
        <v>0</v>
      </c>
      <c r="BX206" s="275" cm="1">
        <f t="array" aca="1" ref="BX206" ca="1">+INDIRECT(BX198)*BX201</f>
        <v>0</v>
      </c>
      <c r="BY206" s="275" cm="1">
        <f t="array" aca="1" ref="BY206" ca="1">+INDIRECT(BY198)*BY201</f>
        <v>0</v>
      </c>
      <c r="BZ206" s="275" cm="1">
        <f t="array" aca="1" ref="BZ206" ca="1">+INDIRECT(BZ198)*BZ201</f>
        <v>0</v>
      </c>
      <c r="CA206" s="275" cm="1">
        <f t="array" aca="1" ref="CA206" ca="1">+INDIRECT(CA198)*CA201</f>
        <v>0</v>
      </c>
      <c r="CB206" s="275" cm="1">
        <f t="array" aca="1" ref="CB206" ca="1">+INDIRECT(CB198)*CB201</f>
        <v>0</v>
      </c>
      <c r="CC206" s="275" cm="1">
        <f t="array" aca="1" ref="CC206" ca="1">+INDIRECT(CC198)*CC201</f>
        <v>0</v>
      </c>
      <c r="CD206" s="275" cm="1">
        <f t="array" aca="1" ref="CD206" ca="1">+INDIRECT(CD198)*CD201</f>
        <v>0</v>
      </c>
      <c r="CE206" s="275" cm="1">
        <f t="array" aca="1" ref="CE206" ca="1">+INDIRECT(CE198)*CE201</f>
        <v>0</v>
      </c>
      <c r="CF206" s="275" cm="1">
        <f t="array" aca="1" ref="CF206" ca="1">+INDIRECT(CF198)*CF201</f>
        <v>0</v>
      </c>
      <c r="CG206" s="275" cm="1">
        <f t="array" aca="1" ref="CG206" ca="1">+INDIRECT(CG198)*CG201</f>
        <v>0</v>
      </c>
      <c r="CH206" s="275" cm="1">
        <f t="array" aca="1" ref="CH206" ca="1">+INDIRECT(CH198)*CH201</f>
        <v>0</v>
      </c>
      <c r="CI206" s="275" cm="1">
        <f t="array" aca="1" ref="CI206" ca="1">+INDIRECT(CI198)*CI201</f>
        <v>0</v>
      </c>
      <c r="CJ206" s="275" cm="1">
        <f t="array" aca="1" ref="CJ206" ca="1">+INDIRECT(CJ198)*CJ201</f>
        <v>0</v>
      </c>
      <c r="CK206" s="275" cm="1">
        <f t="array" aca="1" ref="CK206" ca="1">+INDIRECT(CK198)*CK201</f>
        <v>0</v>
      </c>
      <c r="CL206" s="275" cm="1">
        <f t="array" aca="1" ref="CL206" ca="1">+INDIRECT(CL198)*CL201</f>
        <v>0</v>
      </c>
      <c r="CM206" s="275" cm="1">
        <f t="array" aca="1" ref="CM206" ca="1">+INDIRECT(CM198)*CM201</f>
        <v>0</v>
      </c>
      <c r="CN206" s="275" cm="1">
        <f t="array" aca="1" ref="CN206" ca="1">+INDIRECT(CN198)*CN201</f>
        <v>0</v>
      </c>
    </row>
    <row r="207" spans="1:92" x14ac:dyDescent="0.25">
      <c r="B207" s="216"/>
      <c r="C207" s="53"/>
      <c r="E207" s="229"/>
      <c r="F207" s="229"/>
      <c r="G207" s="229"/>
      <c r="I207" s="267"/>
      <c r="J207" s="268"/>
      <c r="K207" s="30"/>
      <c r="L207" s="30"/>
      <c r="M207" s="30"/>
      <c r="N207" s="30"/>
      <c r="O207" s="30"/>
      <c r="P207" s="30"/>
      <c r="Q207" s="30"/>
      <c r="T207" s="204"/>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row>
    <row r="208" spans="1:92" x14ac:dyDescent="0.25">
      <c r="A208" s="137"/>
      <c r="B208" s="208"/>
      <c r="C208" s="139"/>
      <c r="D208" s="137" t="s">
        <v>288</v>
      </c>
      <c r="E208" s="140" t="s">
        <v>288</v>
      </c>
      <c r="F208" s="140"/>
      <c r="G208" s="141" t="s">
        <v>289</v>
      </c>
      <c r="H208" s="141" t="s">
        <v>290</v>
      </c>
      <c r="I208" s="142"/>
      <c r="J208" s="143"/>
      <c r="K208" s="139"/>
      <c r="L208" s="139"/>
      <c r="M208" s="139"/>
      <c r="N208" s="139"/>
      <c r="O208" s="139"/>
      <c r="P208" s="139"/>
      <c r="Q208" s="139"/>
      <c r="T208" s="262"/>
      <c r="U208" s="187" t="s">
        <v>272</v>
      </c>
      <c r="V208" s="187" t="s">
        <v>272</v>
      </c>
      <c r="W208" s="187" t="s">
        <v>272</v>
      </c>
      <c r="X208" s="187" t="s">
        <v>272</v>
      </c>
      <c r="Y208" s="187" t="s">
        <v>272</v>
      </c>
      <c r="Z208" s="187" t="s">
        <v>272</v>
      </c>
      <c r="AA208" s="187" t="s">
        <v>272</v>
      </c>
      <c r="AB208" s="187" t="s">
        <v>272</v>
      </c>
      <c r="AC208" s="187" t="s">
        <v>272</v>
      </c>
      <c r="AD208" s="187" t="s">
        <v>272</v>
      </c>
      <c r="AE208" s="187" t="s">
        <v>272</v>
      </c>
      <c r="AF208" s="187" t="s">
        <v>272</v>
      </c>
      <c r="AG208" s="187" t="s">
        <v>272</v>
      </c>
      <c r="AH208" s="187" t="s">
        <v>272</v>
      </c>
      <c r="AI208" s="187" t="s">
        <v>272</v>
      </c>
      <c r="AJ208" s="187" t="s">
        <v>272</v>
      </c>
      <c r="AK208" s="187" t="s">
        <v>272</v>
      </c>
      <c r="AL208" s="187" t="s">
        <v>272</v>
      </c>
      <c r="AM208" s="187" t="s">
        <v>272</v>
      </c>
      <c r="AN208" s="187" t="s">
        <v>272</v>
      </c>
      <c r="AO208" s="187" t="s">
        <v>272</v>
      </c>
      <c r="AP208" s="187" t="s">
        <v>272</v>
      </c>
      <c r="AQ208" s="187" t="s">
        <v>272</v>
      </c>
      <c r="AR208" s="187" t="s">
        <v>272</v>
      </c>
      <c r="AS208" s="187" t="s">
        <v>272</v>
      </c>
      <c r="AT208" s="187" t="s">
        <v>272</v>
      </c>
      <c r="AU208" s="187" t="s">
        <v>272</v>
      </c>
      <c r="AV208" s="187" t="s">
        <v>272</v>
      </c>
      <c r="AW208" s="187" t="s">
        <v>272</v>
      </c>
      <c r="AX208" s="187" t="s">
        <v>272</v>
      </c>
      <c r="AY208" s="187" t="s">
        <v>272</v>
      </c>
      <c r="AZ208" s="187" t="s">
        <v>272</v>
      </c>
      <c r="BA208" s="187" t="s">
        <v>272</v>
      </c>
      <c r="BB208" s="187" t="s">
        <v>272</v>
      </c>
      <c r="BC208" s="187" t="s">
        <v>272</v>
      </c>
      <c r="BD208" s="187" t="s">
        <v>272</v>
      </c>
      <c r="BE208" s="187" t="s">
        <v>272</v>
      </c>
      <c r="BF208" s="187" t="s">
        <v>272</v>
      </c>
      <c r="BG208" s="187" t="s">
        <v>272</v>
      </c>
      <c r="BH208" s="187" t="s">
        <v>272</v>
      </c>
      <c r="BI208" s="187" t="s">
        <v>272</v>
      </c>
      <c r="BJ208" s="187" t="s">
        <v>272</v>
      </c>
      <c r="BK208" s="187" t="s">
        <v>272</v>
      </c>
      <c r="BL208" s="187" t="s">
        <v>272</v>
      </c>
      <c r="BM208" s="187" t="s">
        <v>272</v>
      </c>
      <c r="BN208" s="187" t="s">
        <v>272</v>
      </c>
      <c r="BO208" s="187" t="s">
        <v>272</v>
      </c>
      <c r="BP208" s="187" t="s">
        <v>272</v>
      </c>
      <c r="BQ208" s="187" t="s">
        <v>272</v>
      </c>
      <c r="BR208" s="187" t="s">
        <v>272</v>
      </c>
      <c r="BS208" s="187" t="s">
        <v>272</v>
      </c>
      <c r="BT208" s="187" t="s">
        <v>272</v>
      </c>
      <c r="BU208" s="187" t="s">
        <v>272</v>
      </c>
      <c r="BV208" s="187" t="s">
        <v>272</v>
      </c>
      <c r="BW208" s="187" t="s">
        <v>272</v>
      </c>
      <c r="BX208" s="187" t="s">
        <v>272</v>
      </c>
      <c r="BY208" s="187" t="s">
        <v>272</v>
      </c>
      <c r="BZ208" s="187" t="s">
        <v>272</v>
      </c>
      <c r="CA208" s="187" t="s">
        <v>272</v>
      </c>
      <c r="CB208" s="187" t="s">
        <v>272</v>
      </c>
      <c r="CC208" s="187" t="s">
        <v>272</v>
      </c>
      <c r="CD208" s="187" t="s">
        <v>272</v>
      </c>
      <c r="CE208" s="187" t="s">
        <v>272</v>
      </c>
      <c r="CF208" s="187" t="s">
        <v>272</v>
      </c>
      <c r="CG208" s="187" t="s">
        <v>272</v>
      </c>
      <c r="CH208" s="187" t="s">
        <v>272</v>
      </c>
      <c r="CI208" s="187" t="s">
        <v>272</v>
      </c>
      <c r="CJ208" s="187" t="s">
        <v>272</v>
      </c>
      <c r="CK208" s="187" t="s">
        <v>272</v>
      </c>
      <c r="CL208" s="187" t="s">
        <v>272</v>
      </c>
      <c r="CM208" s="187" t="s">
        <v>272</v>
      </c>
      <c r="CN208" s="187" t="s">
        <v>272</v>
      </c>
    </row>
    <row r="209" spans="1:92" x14ac:dyDescent="0.25">
      <c r="B209" s="174" t="s">
        <v>285</v>
      </c>
      <c r="C209" s="148"/>
      <c r="D209" t="s">
        <v>288</v>
      </c>
      <c r="E209" s="149"/>
      <c r="F209" s="149"/>
      <c r="G209" s="149"/>
      <c r="H209" s="106"/>
      <c r="I209" s="150"/>
      <c r="J209" s="151"/>
      <c r="K209" s="148"/>
      <c r="L209" s="148"/>
      <c r="M209" s="148"/>
      <c r="N209" s="148"/>
      <c r="O209" s="148"/>
      <c r="P209" s="148"/>
      <c r="Q209" s="148"/>
      <c r="T209" s="269"/>
      <c r="U209" s="191"/>
      <c r="V209" s="191"/>
      <c r="W209" s="191"/>
      <c r="X209" s="191"/>
      <c r="Y209" s="191"/>
      <c r="Z209" s="191"/>
      <c r="AA209" s="191"/>
      <c r="AB209" s="191"/>
      <c r="AC209" s="191"/>
      <c r="AD209" s="191"/>
      <c r="AE209" s="191"/>
      <c r="AF209" s="191"/>
      <c r="AG209" s="191"/>
      <c r="AH209" s="191"/>
      <c r="AI209" s="191"/>
      <c r="AJ209" s="191"/>
      <c r="AK209" s="191"/>
      <c r="AL209" s="191"/>
      <c r="AM209" s="191"/>
      <c r="AN209" s="191"/>
      <c r="AO209" s="191"/>
      <c r="AP209" s="191"/>
      <c r="AQ209" s="191"/>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N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row>
    <row r="210" spans="1:92" x14ac:dyDescent="0.25">
      <c r="A210" t="s">
        <v>143</v>
      </c>
      <c r="B210" s="49" t="s">
        <v>291</v>
      </c>
      <c r="D210" t="s">
        <v>288</v>
      </c>
      <c r="I210" s="102"/>
      <c r="J210"/>
      <c r="K210" s="270">
        <v>0.5</v>
      </c>
      <c r="L210" s="270">
        <v>0.5</v>
      </c>
      <c r="M210" s="270">
        <v>0.5</v>
      </c>
      <c r="N210" s="270">
        <v>0.5</v>
      </c>
      <c r="O210" s="270">
        <v>0.5</v>
      </c>
      <c r="P210" s="270">
        <v>0.5</v>
      </c>
      <c r="Q210" s="270"/>
      <c r="T210" s="271"/>
      <c r="U210" s="34">
        <f ca="1">INDEX($A:$CN,ROW(),MATCH(INDIRECT(ADDRESS(3,COLUMN(),2)),$2:$2,0))</f>
        <v>0.5</v>
      </c>
      <c r="V210" s="34" cm="1">
        <f t="array" ref="V210">INDEX($K:$P,ROW(),MATCH(V$3,$K$2:$P$2,0))</f>
        <v>0.5</v>
      </c>
      <c r="W210" s="34" cm="1">
        <f t="array" ref="W210">INDEX($K:$P,ROW(),MATCH(W$3,$K$2:$P$2,0))</f>
        <v>0.5</v>
      </c>
      <c r="X210" s="34" cm="1">
        <f t="array" ref="X210">INDEX($K:$P,ROW(),MATCH(X$3,$K$2:$P$2,0))</f>
        <v>0.5</v>
      </c>
      <c r="Y210" s="34" cm="1">
        <f t="array" ref="Y210">INDEX($K:$P,ROW(),MATCH(Y$3,$K$2:$P$2,0))</f>
        <v>0.5</v>
      </c>
      <c r="Z210" s="34" cm="1">
        <f t="array" ref="Z210">INDEX($K:$P,ROW(),MATCH(Z$3,$K$2:$P$2,0))</f>
        <v>0.5</v>
      </c>
      <c r="AA210" s="34" cm="1">
        <f t="array" ref="AA210">INDEX($K:$P,ROW(),MATCH(AA$3,$K$2:$P$2,0))</f>
        <v>0.5</v>
      </c>
      <c r="AB210" s="34" cm="1">
        <f t="array" ref="AB210">INDEX($K:$P,ROW(),MATCH(AB$3,$K$2:$P$2,0))</f>
        <v>0.5</v>
      </c>
      <c r="AC210" s="34" cm="1">
        <f t="array" ref="AC210">INDEX($K:$P,ROW(),MATCH(AC$3,$K$2:$P$2,0))</f>
        <v>0.5</v>
      </c>
      <c r="AD210" s="34" cm="1">
        <f t="array" ref="AD210">INDEX($K:$P,ROW(),MATCH(AD$3,$K$2:$P$2,0))</f>
        <v>0.5</v>
      </c>
      <c r="AE210" s="34" cm="1">
        <f t="array" ref="AE210">INDEX($K:$P,ROW(),MATCH(AE$3,$K$2:$P$2,0))</f>
        <v>0.5</v>
      </c>
      <c r="AF210" s="34" cm="1">
        <f t="array" ref="AF210">INDEX($K:$P,ROW(),MATCH(AF$3,$K$2:$P$2,0))</f>
        <v>0.5</v>
      </c>
      <c r="AG210" s="34" cm="1">
        <f t="array" ref="AG210">INDEX($K:$P,ROW(),MATCH(AG$3,$K$2:$P$2,0))</f>
        <v>0.5</v>
      </c>
      <c r="AH210" s="34" cm="1">
        <f t="array" ref="AH210">INDEX($K:$P,ROW(),MATCH(AH$3,$K$2:$P$2,0))</f>
        <v>0.5</v>
      </c>
      <c r="AI210" s="34" cm="1">
        <f t="array" ref="AI210">INDEX($K:$P,ROW(),MATCH(AI$3,$K$2:$P$2,0))</f>
        <v>0.5</v>
      </c>
      <c r="AJ210" s="34" cm="1">
        <f t="array" ref="AJ210">INDEX($K:$P,ROW(),MATCH(AJ$3,$K$2:$P$2,0))</f>
        <v>0.5</v>
      </c>
      <c r="AK210" s="34" cm="1">
        <f t="array" ref="AK210">INDEX($K:$P,ROW(),MATCH(AK$3,$K$2:$P$2,0))</f>
        <v>0.5</v>
      </c>
      <c r="AL210" s="34" cm="1">
        <f t="array" ref="AL210">INDEX($K:$P,ROW(),MATCH(AL$3,$K$2:$P$2,0))</f>
        <v>0.5</v>
      </c>
      <c r="AM210" s="34" cm="1">
        <f t="array" ref="AM210">INDEX($K:$P,ROW(),MATCH(AM$3,$K$2:$P$2,0))</f>
        <v>0.5</v>
      </c>
      <c r="AN210" s="34" cm="1">
        <f t="array" ref="AN210">INDEX($K:$P,ROW(),MATCH(AN$3,$K$2:$P$2,0))</f>
        <v>0.5</v>
      </c>
      <c r="AO210" s="34" cm="1">
        <f t="array" ref="AO210">INDEX($K:$P,ROW(),MATCH(AO$3,$K$2:$P$2,0))</f>
        <v>0.5</v>
      </c>
      <c r="AP210" s="34" cm="1">
        <f t="array" ref="AP210">INDEX($K:$P,ROW(),MATCH(AP$3,$K$2:$P$2,0))</f>
        <v>0.5</v>
      </c>
      <c r="AQ210" s="34" cm="1">
        <f t="array" ref="AQ210">INDEX($K:$P,ROW(),MATCH(AQ$3,$K$2:$P$2,0))</f>
        <v>0.5</v>
      </c>
      <c r="AR210" s="34" cm="1">
        <f t="array" ref="AR210">INDEX($K:$P,ROW(),MATCH(AR$3,$K$2:$P$2,0))</f>
        <v>0.5</v>
      </c>
      <c r="AS210" s="34" cm="1">
        <f t="array" ref="AS210">INDEX($K:$P,ROW(),MATCH(AS$3,$K$2:$P$2,0))</f>
        <v>0.5</v>
      </c>
      <c r="AT210" s="34" cm="1">
        <f t="array" ref="AT210">INDEX($K:$P,ROW(),MATCH(AT$3,$K$2:$P$2,0))</f>
        <v>0.5</v>
      </c>
      <c r="AU210" s="34" cm="1">
        <f t="array" ref="AU210">INDEX($K:$P,ROW(),MATCH(AU$3,$K$2:$P$2,0))</f>
        <v>0.5</v>
      </c>
      <c r="AV210" s="34" cm="1">
        <f t="array" ref="AV210">INDEX($K:$P,ROW(),MATCH(AV$3,$K$2:$P$2,0))</f>
        <v>0.5</v>
      </c>
      <c r="AW210" s="34" cm="1">
        <f t="array" ref="AW210">INDEX($K:$P,ROW(),MATCH(AW$3,$K$2:$P$2,0))</f>
        <v>0.5</v>
      </c>
      <c r="AX210" s="34" cm="1">
        <f t="array" ref="AX210">INDEX($K:$P,ROW(),MATCH(AX$3,$K$2:$P$2,0))</f>
        <v>0.5</v>
      </c>
      <c r="AY210" s="34" cm="1">
        <f t="array" ref="AY210">INDEX($K:$P,ROW(),MATCH(AY$3,$K$2:$P$2,0))</f>
        <v>0.5</v>
      </c>
      <c r="AZ210" s="34" cm="1">
        <f t="array" ref="AZ210">INDEX($K:$P,ROW(),MATCH(AZ$3,$K$2:$P$2,0))</f>
        <v>0.5</v>
      </c>
      <c r="BA210" s="34" cm="1">
        <f t="array" ref="BA210">INDEX($K:$P,ROW(),MATCH(BA$3,$K$2:$P$2,0))</f>
        <v>0.5</v>
      </c>
      <c r="BB210" s="34" cm="1">
        <f t="array" ref="BB210">INDEX($K:$P,ROW(),MATCH(BB$3,$K$2:$P$2,0))</f>
        <v>0.5</v>
      </c>
      <c r="BC210" s="34" cm="1">
        <f t="array" ref="BC210">INDEX($K:$P,ROW(),MATCH(BC$3,$K$2:$P$2,0))</f>
        <v>0.5</v>
      </c>
      <c r="BD210" s="34" cm="1">
        <f t="array" ref="BD210">INDEX($K:$P,ROW(),MATCH(BD$3,$K$2:$P$2,0))</f>
        <v>0.5</v>
      </c>
      <c r="BE210" s="34" cm="1">
        <f t="array" ref="BE210">INDEX($K:$P,ROW(),MATCH(BE$3,$K$2:$P$2,0))</f>
        <v>0.5</v>
      </c>
      <c r="BF210" s="34" cm="1">
        <f t="array" ref="BF210">INDEX($K:$P,ROW(),MATCH(BF$3,$K$2:$P$2,0))</f>
        <v>0.5</v>
      </c>
      <c r="BG210" s="34" cm="1">
        <f t="array" ref="BG210">INDEX($K:$P,ROW(),MATCH(BG$3,$K$2:$P$2,0))</f>
        <v>0.5</v>
      </c>
      <c r="BH210" s="34" cm="1">
        <f t="array" ref="BH210">INDEX($K:$P,ROW(),MATCH(BH$3,$K$2:$P$2,0))</f>
        <v>0.5</v>
      </c>
      <c r="BI210" s="34" cm="1">
        <f t="array" ref="BI210">INDEX($K:$P,ROW(),MATCH(BI$3,$K$2:$P$2,0))</f>
        <v>0.5</v>
      </c>
      <c r="BJ210" s="34" cm="1">
        <f t="array" ref="BJ210">INDEX($K:$P,ROW(),MATCH(BJ$3,$K$2:$P$2,0))</f>
        <v>0.5</v>
      </c>
      <c r="BK210" s="34" cm="1">
        <f t="array" ref="BK210">INDEX($K:$P,ROW(),MATCH(BK$3,$K$2:$P$2,0))</f>
        <v>0.5</v>
      </c>
      <c r="BL210" s="34" cm="1">
        <f t="array" ref="BL210">INDEX($K:$P,ROW(),MATCH(BL$3,$K$2:$P$2,0))</f>
        <v>0.5</v>
      </c>
      <c r="BM210" s="34" cm="1">
        <f t="array" ref="BM210">INDEX($K:$P,ROW(),MATCH(BM$3,$K$2:$P$2,0))</f>
        <v>0.5</v>
      </c>
      <c r="BN210" s="34" cm="1">
        <f t="array" ref="BN210">INDEX($K:$P,ROW(),MATCH(BN$3,$K$2:$P$2,0))</f>
        <v>0.5</v>
      </c>
      <c r="BO210" s="34" cm="1">
        <f t="array" ref="BO210">INDEX($K:$P,ROW(),MATCH(BO$3,$K$2:$P$2,0))</f>
        <v>0.5</v>
      </c>
      <c r="BP210" s="34" cm="1">
        <f t="array" ref="BP210">INDEX($K:$P,ROW(),MATCH(BP$3,$K$2:$P$2,0))</f>
        <v>0.5</v>
      </c>
      <c r="BQ210" s="34" cm="1">
        <f t="array" ref="BQ210">INDEX($K:$P,ROW(),MATCH(BQ$3,$K$2:$P$2,0))</f>
        <v>0.5</v>
      </c>
      <c r="BR210" s="34" cm="1">
        <f t="array" ref="BR210">INDEX($K:$P,ROW(),MATCH(BR$3,$K$2:$P$2,0))</f>
        <v>0.5</v>
      </c>
      <c r="BS210" s="34" cm="1">
        <f t="array" ref="BS210">INDEX($K:$P,ROW(),MATCH(BS$3,$K$2:$P$2,0))</f>
        <v>0.5</v>
      </c>
      <c r="BT210" s="34" cm="1">
        <f t="array" ref="BT210">INDEX($K:$P,ROW(),MATCH(BT$3,$K$2:$P$2,0))</f>
        <v>0.5</v>
      </c>
      <c r="BU210" s="34" cm="1">
        <f t="array" ref="BU210">INDEX($K:$P,ROW(),MATCH(BU$3,$K$2:$P$2,0))</f>
        <v>0.5</v>
      </c>
      <c r="BV210" s="34" cm="1">
        <f t="array" ref="BV210">INDEX($K:$P,ROW(),MATCH(BV$3,$K$2:$P$2,0))</f>
        <v>0.5</v>
      </c>
      <c r="BW210" s="34" cm="1">
        <f t="array" ref="BW210">INDEX($K:$P,ROW(),MATCH(BW$3,$K$2:$P$2,0))</f>
        <v>0.5</v>
      </c>
      <c r="BX210" s="34" cm="1">
        <f t="array" ref="BX210">INDEX($K:$P,ROW(),MATCH(BX$3,$K$2:$P$2,0))</f>
        <v>0.5</v>
      </c>
      <c r="BY210" s="34" cm="1">
        <f t="array" ref="BY210">INDEX($K:$P,ROW(),MATCH(BY$3,$K$2:$P$2,0))</f>
        <v>0.5</v>
      </c>
      <c r="BZ210" s="34" cm="1">
        <f t="array" ref="BZ210">INDEX($K:$P,ROW(),MATCH(BZ$3,$K$2:$P$2,0))</f>
        <v>0.5</v>
      </c>
      <c r="CA210" s="34" cm="1">
        <f t="array" ref="CA210">INDEX($K:$P,ROW(),MATCH(CA$3,$K$2:$P$2,0))</f>
        <v>0.5</v>
      </c>
      <c r="CB210" s="34" cm="1">
        <f t="array" ref="CB210">INDEX($K:$P,ROW(),MATCH(CB$3,$K$2:$P$2,0))</f>
        <v>0.5</v>
      </c>
      <c r="CC210" s="34" cm="1">
        <f t="array" ref="CC210">INDEX($K:$P,ROW(),MATCH(CC$3,$K$2:$P$2,0))</f>
        <v>0.5</v>
      </c>
      <c r="CD210" s="34" cm="1">
        <f t="array" ref="CD210">INDEX($K:$P,ROW(),MATCH(CD$3,$K$2:$P$2,0))</f>
        <v>0.5</v>
      </c>
      <c r="CE210" s="34" cm="1">
        <f t="array" ref="CE210">INDEX($K:$P,ROW(),MATCH(CE$3,$K$2:$P$2,0))</f>
        <v>0.5</v>
      </c>
      <c r="CF210" s="34" cm="1">
        <f t="array" ref="CF210">INDEX($K:$P,ROW(),MATCH(CF$3,$K$2:$P$2,0))</f>
        <v>0.5</v>
      </c>
      <c r="CG210" s="34" cm="1">
        <f t="array" ref="CG210">INDEX($K:$P,ROW(),MATCH(CG$3,$K$2:$P$2,0))</f>
        <v>0.5</v>
      </c>
      <c r="CH210" s="34" cm="1">
        <f t="array" ref="CH210">INDEX($K:$P,ROW(),MATCH(CH$3,$K$2:$P$2,0))</f>
        <v>0.5</v>
      </c>
      <c r="CI210" s="34" cm="1">
        <f t="array" ref="CI210">INDEX($K:$P,ROW(),MATCH(CI$3,$K$2:$P$2,0))</f>
        <v>0.5</v>
      </c>
      <c r="CJ210" s="34" cm="1">
        <f t="array" ref="CJ210">INDEX($K:$P,ROW(),MATCH(CJ$3,$K$2:$P$2,0))</f>
        <v>0.5</v>
      </c>
      <c r="CK210" s="34" cm="1">
        <f t="array" ref="CK210">INDEX($K:$P,ROW(),MATCH(CK$3,$K$2:$P$2,0))</f>
        <v>0.5</v>
      </c>
      <c r="CL210" s="34" cm="1">
        <f t="array" ref="CL210">INDEX($K:$P,ROW(),MATCH(CL$3,$K$2:$P$2,0))</f>
        <v>0.5</v>
      </c>
      <c r="CM210" s="34" cm="1">
        <f t="array" ref="CM210">INDEX($K:$P,ROW(),MATCH(CM$3,$K$2:$P$2,0))</f>
        <v>0.5</v>
      </c>
      <c r="CN210" s="34" cm="1">
        <f t="array" ref="CN210">INDEX($K:$P,ROW(),MATCH(CN$3,$K$2:$P$2,0))</f>
        <v>0.5</v>
      </c>
    </row>
    <row r="211" spans="1:92" x14ac:dyDescent="0.25">
      <c r="A211" t="s">
        <v>143</v>
      </c>
      <c r="B211" s="49" t="s">
        <v>292</v>
      </c>
      <c r="D211" t="s">
        <v>288</v>
      </c>
      <c r="I211" s="102"/>
      <c r="J211"/>
      <c r="K211" s="272">
        <f t="shared" ref="K211:P211" si="80">1-K210</f>
        <v>0.5</v>
      </c>
      <c r="L211" s="272">
        <f t="shared" si="80"/>
        <v>0.5</v>
      </c>
      <c r="M211" s="272">
        <f t="shared" si="80"/>
        <v>0.5</v>
      </c>
      <c r="N211" s="272">
        <f t="shared" si="80"/>
        <v>0.5</v>
      </c>
      <c r="O211" s="272">
        <f t="shared" si="80"/>
        <v>0.5</v>
      </c>
      <c r="P211" s="272">
        <f t="shared" si="80"/>
        <v>0.5</v>
      </c>
      <c r="Q211" s="272"/>
      <c r="T211" s="271"/>
      <c r="U211" s="34">
        <f ca="1">INDEX($A:$CN,ROW(),MATCH(INDIRECT(ADDRESS(3,COLUMN(),2)),$2:$2,0))</f>
        <v>0.5</v>
      </c>
      <c r="V211" s="34" cm="1">
        <f t="array" ref="V211">INDEX($K:$P,ROW(),MATCH(V$3,$K$2:$P$2,0))</f>
        <v>0.5</v>
      </c>
      <c r="W211" s="34" cm="1">
        <f t="array" ref="W211">INDEX($K:$P,ROW(),MATCH(W$3,$K$2:$P$2,0))</f>
        <v>0.5</v>
      </c>
      <c r="X211" s="34" cm="1">
        <f t="array" ref="X211">INDEX($K:$P,ROW(),MATCH(X$3,$K$2:$P$2,0))</f>
        <v>0.5</v>
      </c>
      <c r="Y211" s="34" cm="1">
        <f t="array" ref="Y211">INDEX($K:$P,ROW(),MATCH(Y$3,$K$2:$P$2,0))</f>
        <v>0.5</v>
      </c>
      <c r="Z211" s="34" cm="1">
        <f t="array" ref="Z211">INDEX($K:$P,ROW(),MATCH(Z$3,$K$2:$P$2,0))</f>
        <v>0.5</v>
      </c>
      <c r="AA211" s="34" cm="1">
        <f t="array" ref="AA211">INDEX($K:$P,ROW(),MATCH(AA$3,$K$2:$P$2,0))</f>
        <v>0.5</v>
      </c>
      <c r="AB211" s="34" cm="1">
        <f t="array" ref="AB211">INDEX($K:$P,ROW(),MATCH(AB$3,$K$2:$P$2,0))</f>
        <v>0.5</v>
      </c>
      <c r="AC211" s="34" cm="1">
        <f t="array" ref="AC211">INDEX($K:$P,ROW(),MATCH(AC$3,$K$2:$P$2,0))</f>
        <v>0.5</v>
      </c>
      <c r="AD211" s="34" cm="1">
        <f t="array" ref="AD211">INDEX($K:$P,ROW(),MATCH(AD$3,$K$2:$P$2,0))</f>
        <v>0.5</v>
      </c>
      <c r="AE211" s="34" cm="1">
        <f t="array" ref="AE211">INDEX($K:$P,ROW(),MATCH(AE$3,$K$2:$P$2,0))</f>
        <v>0.5</v>
      </c>
      <c r="AF211" s="34" cm="1">
        <f t="array" ref="AF211">INDEX($K:$P,ROW(),MATCH(AF$3,$K$2:$P$2,0))</f>
        <v>0.5</v>
      </c>
      <c r="AG211" s="34" cm="1">
        <f t="array" ref="AG211">INDEX($K:$P,ROW(),MATCH(AG$3,$K$2:$P$2,0))</f>
        <v>0.5</v>
      </c>
      <c r="AH211" s="34" cm="1">
        <f t="array" ref="AH211">INDEX($K:$P,ROW(),MATCH(AH$3,$K$2:$P$2,0))</f>
        <v>0.5</v>
      </c>
      <c r="AI211" s="34" cm="1">
        <f t="array" ref="AI211">INDEX($K:$P,ROW(),MATCH(AI$3,$K$2:$P$2,0))</f>
        <v>0.5</v>
      </c>
      <c r="AJ211" s="34" cm="1">
        <f t="array" ref="AJ211">INDEX($K:$P,ROW(),MATCH(AJ$3,$K$2:$P$2,0))</f>
        <v>0.5</v>
      </c>
      <c r="AK211" s="34" cm="1">
        <f t="array" ref="AK211">INDEX($K:$P,ROW(),MATCH(AK$3,$K$2:$P$2,0))</f>
        <v>0.5</v>
      </c>
      <c r="AL211" s="34" cm="1">
        <f t="array" ref="AL211">INDEX($K:$P,ROW(),MATCH(AL$3,$K$2:$P$2,0))</f>
        <v>0.5</v>
      </c>
      <c r="AM211" s="34" cm="1">
        <f t="array" ref="AM211">INDEX($K:$P,ROW(),MATCH(AM$3,$K$2:$P$2,0))</f>
        <v>0.5</v>
      </c>
      <c r="AN211" s="34" cm="1">
        <f t="array" ref="AN211">INDEX($K:$P,ROW(),MATCH(AN$3,$K$2:$P$2,0))</f>
        <v>0.5</v>
      </c>
      <c r="AO211" s="34" cm="1">
        <f t="array" ref="AO211">INDEX($K:$P,ROW(),MATCH(AO$3,$K$2:$P$2,0))</f>
        <v>0.5</v>
      </c>
      <c r="AP211" s="34" cm="1">
        <f t="array" ref="AP211">INDEX($K:$P,ROW(),MATCH(AP$3,$K$2:$P$2,0))</f>
        <v>0.5</v>
      </c>
      <c r="AQ211" s="34" cm="1">
        <f t="array" ref="AQ211">INDEX($K:$P,ROW(),MATCH(AQ$3,$K$2:$P$2,0))</f>
        <v>0.5</v>
      </c>
      <c r="AR211" s="34" cm="1">
        <f t="array" ref="AR211">INDEX($K:$P,ROW(),MATCH(AR$3,$K$2:$P$2,0))</f>
        <v>0.5</v>
      </c>
      <c r="AS211" s="34" cm="1">
        <f t="array" ref="AS211">INDEX($K:$P,ROW(),MATCH(AS$3,$K$2:$P$2,0))</f>
        <v>0.5</v>
      </c>
      <c r="AT211" s="34" cm="1">
        <f t="array" ref="AT211">INDEX($K:$P,ROW(),MATCH(AT$3,$K$2:$P$2,0))</f>
        <v>0.5</v>
      </c>
      <c r="AU211" s="34" cm="1">
        <f t="array" ref="AU211">INDEX($K:$P,ROW(),MATCH(AU$3,$K$2:$P$2,0))</f>
        <v>0.5</v>
      </c>
      <c r="AV211" s="34" cm="1">
        <f t="array" ref="AV211">INDEX($K:$P,ROW(),MATCH(AV$3,$K$2:$P$2,0))</f>
        <v>0.5</v>
      </c>
      <c r="AW211" s="34" cm="1">
        <f t="array" ref="AW211">INDEX($K:$P,ROW(),MATCH(AW$3,$K$2:$P$2,0))</f>
        <v>0.5</v>
      </c>
      <c r="AX211" s="34" cm="1">
        <f t="array" ref="AX211">INDEX($K:$P,ROW(),MATCH(AX$3,$K$2:$P$2,0))</f>
        <v>0.5</v>
      </c>
      <c r="AY211" s="34" cm="1">
        <f t="array" ref="AY211">INDEX($K:$P,ROW(),MATCH(AY$3,$K$2:$P$2,0))</f>
        <v>0.5</v>
      </c>
      <c r="AZ211" s="34" cm="1">
        <f t="array" ref="AZ211">INDEX($K:$P,ROW(),MATCH(AZ$3,$K$2:$P$2,0))</f>
        <v>0.5</v>
      </c>
      <c r="BA211" s="34" cm="1">
        <f t="array" ref="BA211">INDEX($K:$P,ROW(),MATCH(BA$3,$K$2:$P$2,0))</f>
        <v>0.5</v>
      </c>
      <c r="BB211" s="34" cm="1">
        <f t="array" ref="BB211">INDEX($K:$P,ROW(),MATCH(BB$3,$K$2:$P$2,0))</f>
        <v>0.5</v>
      </c>
      <c r="BC211" s="34" cm="1">
        <f t="array" ref="BC211">INDEX($K:$P,ROW(),MATCH(BC$3,$K$2:$P$2,0))</f>
        <v>0.5</v>
      </c>
      <c r="BD211" s="34" cm="1">
        <f t="array" ref="BD211">INDEX($K:$P,ROW(),MATCH(BD$3,$K$2:$P$2,0))</f>
        <v>0.5</v>
      </c>
      <c r="BE211" s="34" cm="1">
        <f t="array" ref="BE211">INDEX($K:$P,ROW(),MATCH(BE$3,$K$2:$P$2,0))</f>
        <v>0.5</v>
      </c>
      <c r="BF211" s="34" cm="1">
        <f t="array" ref="BF211">INDEX($K:$P,ROW(),MATCH(BF$3,$K$2:$P$2,0))</f>
        <v>0.5</v>
      </c>
      <c r="BG211" s="34" cm="1">
        <f t="array" ref="BG211">INDEX($K:$P,ROW(),MATCH(BG$3,$K$2:$P$2,0))</f>
        <v>0.5</v>
      </c>
      <c r="BH211" s="34" cm="1">
        <f t="array" ref="BH211">INDEX($K:$P,ROW(),MATCH(BH$3,$K$2:$P$2,0))</f>
        <v>0.5</v>
      </c>
      <c r="BI211" s="34" cm="1">
        <f t="array" ref="BI211">INDEX($K:$P,ROW(),MATCH(BI$3,$K$2:$P$2,0))</f>
        <v>0.5</v>
      </c>
      <c r="BJ211" s="34" cm="1">
        <f t="array" ref="BJ211">INDEX($K:$P,ROW(),MATCH(BJ$3,$K$2:$P$2,0))</f>
        <v>0.5</v>
      </c>
      <c r="BK211" s="34" cm="1">
        <f t="array" ref="BK211">INDEX($K:$P,ROW(),MATCH(BK$3,$K$2:$P$2,0))</f>
        <v>0.5</v>
      </c>
      <c r="BL211" s="34" cm="1">
        <f t="array" ref="BL211">INDEX($K:$P,ROW(),MATCH(BL$3,$K$2:$P$2,0))</f>
        <v>0.5</v>
      </c>
      <c r="BM211" s="34" cm="1">
        <f t="array" ref="BM211">INDEX($K:$P,ROW(),MATCH(BM$3,$K$2:$P$2,0))</f>
        <v>0.5</v>
      </c>
      <c r="BN211" s="34" cm="1">
        <f t="array" ref="BN211">INDEX($K:$P,ROW(),MATCH(BN$3,$K$2:$P$2,0))</f>
        <v>0.5</v>
      </c>
      <c r="BO211" s="34" cm="1">
        <f t="array" ref="BO211">INDEX($K:$P,ROW(),MATCH(BO$3,$K$2:$P$2,0))</f>
        <v>0.5</v>
      </c>
      <c r="BP211" s="34" cm="1">
        <f t="array" ref="BP211">INDEX($K:$P,ROW(),MATCH(BP$3,$K$2:$P$2,0))</f>
        <v>0.5</v>
      </c>
      <c r="BQ211" s="34" cm="1">
        <f t="array" ref="BQ211">INDEX($K:$P,ROW(),MATCH(BQ$3,$K$2:$P$2,0))</f>
        <v>0.5</v>
      </c>
      <c r="BR211" s="34" cm="1">
        <f t="array" ref="BR211">INDEX($K:$P,ROW(),MATCH(BR$3,$K$2:$P$2,0))</f>
        <v>0.5</v>
      </c>
      <c r="BS211" s="34" cm="1">
        <f t="array" ref="BS211">INDEX($K:$P,ROW(),MATCH(BS$3,$K$2:$P$2,0))</f>
        <v>0.5</v>
      </c>
      <c r="BT211" s="34" cm="1">
        <f t="array" ref="BT211">INDEX($K:$P,ROW(),MATCH(BT$3,$K$2:$P$2,0))</f>
        <v>0.5</v>
      </c>
      <c r="BU211" s="34" cm="1">
        <f t="array" ref="BU211">INDEX($K:$P,ROW(),MATCH(BU$3,$K$2:$P$2,0))</f>
        <v>0.5</v>
      </c>
      <c r="BV211" s="34" cm="1">
        <f t="array" ref="BV211">INDEX($K:$P,ROW(),MATCH(BV$3,$K$2:$P$2,0))</f>
        <v>0.5</v>
      </c>
      <c r="BW211" s="34" cm="1">
        <f t="array" ref="BW211">INDEX($K:$P,ROW(),MATCH(BW$3,$K$2:$P$2,0))</f>
        <v>0.5</v>
      </c>
      <c r="BX211" s="34" cm="1">
        <f t="array" ref="BX211">INDEX($K:$P,ROW(),MATCH(BX$3,$K$2:$P$2,0))</f>
        <v>0.5</v>
      </c>
      <c r="BY211" s="34" cm="1">
        <f t="array" ref="BY211">INDEX($K:$P,ROW(),MATCH(BY$3,$K$2:$P$2,0))</f>
        <v>0.5</v>
      </c>
      <c r="BZ211" s="34" cm="1">
        <f t="array" ref="BZ211">INDEX($K:$P,ROW(),MATCH(BZ$3,$K$2:$P$2,0))</f>
        <v>0.5</v>
      </c>
      <c r="CA211" s="34" cm="1">
        <f t="array" ref="CA211">INDEX($K:$P,ROW(),MATCH(CA$3,$K$2:$P$2,0))</f>
        <v>0.5</v>
      </c>
      <c r="CB211" s="34" cm="1">
        <f t="array" ref="CB211">INDEX($K:$P,ROW(),MATCH(CB$3,$K$2:$P$2,0))</f>
        <v>0.5</v>
      </c>
      <c r="CC211" s="34" cm="1">
        <f t="array" ref="CC211">INDEX($K:$P,ROW(),MATCH(CC$3,$K$2:$P$2,0))</f>
        <v>0.5</v>
      </c>
      <c r="CD211" s="34" cm="1">
        <f t="array" ref="CD211">INDEX($K:$P,ROW(),MATCH(CD$3,$K$2:$P$2,0))</f>
        <v>0.5</v>
      </c>
      <c r="CE211" s="34" cm="1">
        <f t="array" ref="CE211">INDEX($K:$P,ROW(),MATCH(CE$3,$K$2:$P$2,0))</f>
        <v>0.5</v>
      </c>
      <c r="CF211" s="34" cm="1">
        <f t="array" ref="CF211">INDEX($K:$P,ROW(),MATCH(CF$3,$K$2:$P$2,0))</f>
        <v>0.5</v>
      </c>
      <c r="CG211" s="34" cm="1">
        <f t="array" ref="CG211">INDEX($K:$P,ROW(),MATCH(CG$3,$K$2:$P$2,0))</f>
        <v>0.5</v>
      </c>
      <c r="CH211" s="34" cm="1">
        <f t="array" ref="CH211">INDEX($K:$P,ROW(),MATCH(CH$3,$K$2:$P$2,0))</f>
        <v>0.5</v>
      </c>
      <c r="CI211" s="34" cm="1">
        <f t="array" ref="CI211">INDEX($K:$P,ROW(),MATCH(CI$3,$K$2:$P$2,0))</f>
        <v>0.5</v>
      </c>
      <c r="CJ211" s="34" cm="1">
        <f t="array" ref="CJ211">INDEX($K:$P,ROW(),MATCH(CJ$3,$K$2:$P$2,0))</f>
        <v>0.5</v>
      </c>
      <c r="CK211" s="34" cm="1">
        <f t="array" ref="CK211">INDEX($K:$P,ROW(),MATCH(CK$3,$K$2:$P$2,0))</f>
        <v>0.5</v>
      </c>
      <c r="CL211" s="34" cm="1">
        <f t="array" ref="CL211">INDEX($K:$P,ROW(),MATCH(CL$3,$K$2:$P$2,0))</f>
        <v>0.5</v>
      </c>
      <c r="CM211" s="34" cm="1">
        <f t="array" ref="CM211">INDEX($K:$P,ROW(),MATCH(CM$3,$K$2:$P$2,0))</f>
        <v>0.5</v>
      </c>
      <c r="CN211" s="34" cm="1">
        <f t="array" ref="CN211">INDEX($K:$P,ROW(),MATCH(CN$3,$K$2:$P$2,0))</f>
        <v>0.5</v>
      </c>
    </row>
    <row r="212" spans="1:92" x14ac:dyDescent="0.25">
      <c r="B212" s="7" t="s">
        <v>62</v>
      </c>
      <c r="D212" t="s">
        <v>288</v>
      </c>
      <c r="I212" s="102"/>
      <c r="J212"/>
      <c r="K212" s="273">
        <f t="shared" ref="K212:P212" si="81">1-SUM(K210:K211)</f>
        <v>0</v>
      </c>
      <c r="L212" s="273">
        <f t="shared" si="81"/>
        <v>0</v>
      </c>
      <c r="M212" s="273">
        <f t="shared" si="81"/>
        <v>0</v>
      </c>
      <c r="N212" s="273">
        <f t="shared" si="81"/>
        <v>0</v>
      </c>
      <c r="O212" s="273">
        <f t="shared" si="81"/>
        <v>0</v>
      </c>
      <c r="P212" s="273">
        <f t="shared" si="81"/>
        <v>0</v>
      </c>
      <c r="Q212" s="273"/>
      <c r="T212" s="274"/>
      <c r="U212" s="273">
        <f t="shared" ref="U212:AZ212" ca="1" si="82">1-SUM(U210:U211)</f>
        <v>0</v>
      </c>
      <c r="V212" s="273">
        <f t="shared" si="82"/>
        <v>0</v>
      </c>
      <c r="W212" s="273">
        <f t="shared" si="82"/>
        <v>0</v>
      </c>
      <c r="X212" s="273">
        <f t="shared" si="82"/>
        <v>0</v>
      </c>
      <c r="Y212" s="273">
        <f t="shared" si="82"/>
        <v>0</v>
      </c>
      <c r="Z212" s="273">
        <f t="shared" si="82"/>
        <v>0</v>
      </c>
      <c r="AA212" s="273">
        <f t="shared" si="82"/>
        <v>0</v>
      </c>
      <c r="AB212" s="273">
        <f t="shared" si="82"/>
        <v>0</v>
      </c>
      <c r="AC212" s="273">
        <f t="shared" si="82"/>
        <v>0</v>
      </c>
      <c r="AD212" s="273">
        <f t="shared" si="82"/>
        <v>0</v>
      </c>
      <c r="AE212" s="273">
        <f t="shared" si="82"/>
        <v>0</v>
      </c>
      <c r="AF212" s="273">
        <f t="shared" si="82"/>
        <v>0</v>
      </c>
      <c r="AG212" s="273">
        <f t="shared" si="82"/>
        <v>0</v>
      </c>
      <c r="AH212" s="273">
        <f t="shared" si="82"/>
        <v>0</v>
      </c>
      <c r="AI212" s="273">
        <f t="shared" si="82"/>
        <v>0</v>
      </c>
      <c r="AJ212" s="273">
        <f t="shared" si="82"/>
        <v>0</v>
      </c>
      <c r="AK212" s="273">
        <f t="shared" si="82"/>
        <v>0</v>
      </c>
      <c r="AL212" s="273">
        <f t="shared" si="82"/>
        <v>0</v>
      </c>
      <c r="AM212" s="273">
        <f t="shared" si="82"/>
        <v>0</v>
      </c>
      <c r="AN212" s="273">
        <f t="shared" si="82"/>
        <v>0</v>
      </c>
      <c r="AO212" s="273">
        <f t="shared" si="82"/>
        <v>0</v>
      </c>
      <c r="AP212" s="273">
        <f t="shared" si="82"/>
        <v>0</v>
      </c>
      <c r="AQ212" s="273">
        <f t="shared" si="82"/>
        <v>0</v>
      </c>
      <c r="AR212" s="273">
        <f t="shared" si="82"/>
        <v>0</v>
      </c>
      <c r="AS212" s="273">
        <f t="shared" si="82"/>
        <v>0</v>
      </c>
      <c r="AT212" s="273">
        <f t="shared" si="82"/>
        <v>0</v>
      </c>
      <c r="AU212" s="273">
        <f t="shared" si="82"/>
        <v>0</v>
      </c>
      <c r="AV212" s="273">
        <f t="shared" si="82"/>
        <v>0</v>
      </c>
      <c r="AW212" s="273">
        <f t="shared" si="82"/>
        <v>0</v>
      </c>
      <c r="AX212" s="273">
        <f t="shared" si="82"/>
        <v>0</v>
      </c>
      <c r="AY212" s="273">
        <f t="shared" si="82"/>
        <v>0</v>
      </c>
      <c r="AZ212" s="273">
        <f t="shared" si="82"/>
        <v>0</v>
      </c>
      <c r="BA212" s="273">
        <f t="shared" ref="BA212:CN212" si="83">1-SUM(BA210:BA211)</f>
        <v>0</v>
      </c>
      <c r="BB212" s="273">
        <f t="shared" si="83"/>
        <v>0</v>
      </c>
      <c r="BC212" s="273">
        <f t="shared" si="83"/>
        <v>0</v>
      </c>
      <c r="BD212" s="273">
        <f t="shared" si="83"/>
        <v>0</v>
      </c>
      <c r="BE212" s="273">
        <f t="shared" si="83"/>
        <v>0</v>
      </c>
      <c r="BF212" s="273">
        <f t="shared" si="83"/>
        <v>0</v>
      </c>
      <c r="BG212" s="273">
        <f t="shared" si="83"/>
        <v>0</v>
      </c>
      <c r="BH212" s="273">
        <f t="shared" si="83"/>
        <v>0</v>
      </c>
      <c r="BI212" s="273">
        <f t="shared" si="83"/>
        <v>0</v>
      </c>
      <c r="BJ212" s="273">
        <f t="shared" si="83"/>
        <v>0</v>
      </c>
      <c r="BK212" s="273">
        <f t="shared" si="83"/>
        <v>0</v>
      </c>
      <c r="BL212" s="273">
        <f t="shared" si="83"/>
        <v>0</v>
      </c>
      <c r="BM212" s="273">
        <f t="shared" si="83"/>
        <v>0</v>
      </c>
      <c r="BN212" s="273">
        <f t="shared" si="83"/>
        <v>0</v>
      </c>
      <c r="BO212" s="273">
        <f t="shared" si="83"/>
        <v>0</v>
      </c>
      <c r="BP212" s="273">
        <f t="shared" si="83"/>
        <v>0</v>
      </c>
      <c r="BQ212" s="273">
        <f t="shared" si="83"/>
        <v>0</v>
      </c>
      <c r="BR212" s="273">
        <f t="shared" si="83"/>
        <v>0</v>
      </c>
      <c r="BS212" s="273">
        <f t="shared" si="83"/>
        <v>0</v>
      </c>
      <c r="BT212" s="273">
        <f t="shared" si="83"/>
        <v>0</v>
      </c>
      <c r="BU212" s="273">
        <f t="shared" si="83"/>
        <v>0</v>
      </c>
      <c r="BV212" s="273">
        <f t="shared" si="83"/>
        <v>0</v>
      </c>
      <c r="BW212" s="273">
        <f t="shared" si="83"/>
        <v>0</v>
      </c>
      <c r="BX212" s="273">
        <f t="shared" si="83"/>
        <v>0</v>
      </c>
      <c r="BY212" s="273">
        <f t="shared" si="83"/>
        <v>0</v>
      </c>
      <c r="BZ212" s="273">
        <f t="shared" si="83"/>
        <v>0</v>
      </c>
      <c r="CA212" s="273">
        <f t="shared" si="83"/>
        <v>0</v>
      </c>
      <c r="CB212" s="273">
        <f t="shared" si="83"/>
        <v>0</v>
      </c>
      <c r="CC212" s="273">
        <f t="shared" si="83"/>
        <v>0</v>
      </c>
      <c r="CD212" s="273">
        <f t="shared" si="83"/>
        <v>0</v>
      </c>
      <c r="CE212" s="273">
        <f t="shared" si="83"/>
        <v>0</v>
      </c>
      <c r="CF212" s="273">
        <f t="shared" si="83"/>
        <v>0</v>
      </c>
      <c r="CG212" s="273">
        <f t="shared" si="83"/>
        <v>0</v>
      </c>
      <c r="CH212" s="273">
        <f t="shared" si="83"/>
        <v>0</v>
      </c>
      <c r="CI212" s="273">
        <f t="shared" si="83"/>
        <v>0</v>
      </c>
      <c r="CJ212" s="273">
        <f t="shared" si="83"/>
        <v>0</v>
      </c>
      <c r="CK212" s="273">
        <f t="shared" si="83"/>
        <v>0</v>
      </c>
      <c r="CL212" s="273">
        <f t="shared" si="83"/>
        <v>0</v>
      </c>
      <c r="CM212" s="273">
        <f t="shared" si="83"/>
        <v>0</v>
      </c>
      <c r="CN212" s="273">
        <f t="shared" si="83"/>
        <v>0</v>
      </c>
    </row>
    <row r="213" spans="1:92" x14ac:dyDescent="0.25">
      <c r="B213"/>
      <c r="D213" t="s">
        <v>288</v>
      </c>
      <c r="I213" s="102"/>
      <c r="J213"/>
      <c r="K213" s="273"/>
      <c r="T213" s="205"/>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7" t="s">
        <v>293</v>
      </c>
      <c r="D214" t="s">
        <v>288</v>
      </c>
      <c r="I214" s="102"/>
      <c r="J214"/>
      <c r="K214" s="273"/>
      <c r="T214" s="205"/>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10" customFormat="1" x14ac:dyDescent="0.25">
      <c r="A215" s="10" t="s">
        <v>188</v>
      </c>
      <c r="B215" s="214" t="s">
        <v>291</v>
      </c>
      <c r="D215" s="10" t="s">
        <v>288</v>
      </c>
      <c r="E215" s="149"/>
      <c r="F215" s="149"/>
      <c r="G215" s="149"/>
      <c r="H215" s="106"/>
      <c r="I215" s="106"/>
      <c r="J215" s="151"/>
      <c r="K215" s="61">
        <f t="shared" ref="K215:P216" ca="1" si="84">SUMIF($3:$3, INDIRECT(ADDRESS(2,COLUMN(),2)), INDIRECT(ROW() &amp; ":" &amp; ROW()))</f>
        <v>0</v>
      </c>
      <c r="L215" s="61">
        <f t="shared" ca="1" si="84"/>
        <v>0</v>
      </c>
      <c r="M215" s="61">
        <f t="shared" ca="1" si="84"/>
        <v>0</v>
      </c>
      <c r="N215" s="61">
        <f t="shared" ca="1" si="84"/>
        <v>0</v>
      </c>
      <c r="O215" s="61">
        <f t="shared" ca="1" si="84"/>
        <v>0</v>
      </c>
      <c r="P215" s="61">
        <f t="shared" ca="1" si="84"/>
        <v>0</v>
      </c>
      <c r="Q215" s="61"/>
      <c r="R215" s="42"/>
      <c r="S215" s="42"/>
      <c r="T215" s="276"/>
      <c r="U215" s="13" cm="1">
        <f t="array" aca="1" ref="U215" ca="1">+INDIRECT(U208)*U210</f>
        <v>0</v>
      </c>
      <c r="V215" s="13" cm="1">
        <f t="array" aca="1" ref="V215" ca="1">+INDIRECT(V208)*V210</f>
        <v>0</v>
      </c>
      <c r="W215" s="13" cm="1">
        <f t="array" aca="1" ref="W215" ca="1">+INDIRECT(W208)*W210</f>
        <v>0</v>
      </c>
      <c r="X215" s="13" cm="1">
        <f t="array" aca="1" ref="X215" ca="1">+INDIRECT(X208)*X210</f>
        <v>0</v>
      </c>
      <c r="Y215" s="13" cm="1">
        <f t="array" aca="1" ref="Y215" ca="1">+INDIRECT(Y208)*Y210</f>
        <v>0</v>
      </c>
      <c r="Z215" s="13" cm="1">
        <f t="array" aca="1" ref="Z215" ca="1">+INDIRECT(Z208)*Z210</f>
        <v>0</v>
      </c>
      <c r="AA215" s="13" cm="1">
        <f t="array" aca="1" ref="AA215" ca="1">+INDIRECT(AA208)*AA210</f>
        <v>0</v>
      </c>
      <c r="AB215" s="13" cm="1">
        <f t="array" aca="1" ref="AB215" ca="1">+INDIRECT(AB208)*AB210</f>
        <v>0</v>
      </c>
      <c r="AC215" s="13" cm="1">
        <f t="array" aca="1" ref="AC215" ca="1">+INDIRECT(AC208)*AC210</f>
        <v>0</v>
      </c>
      <c r="AD215" s="13" cm="1">
        <f t="array" aca="1" ref="AD215" ca="1">+INDIRECT(AD208)*AD210</f>
        <v>0</v>
      </c>
      <c r="AE215" s="13" cm="1">
        <f t="array" aca="1" ref="AE215" ca="1">+INDIRECT(AE208)*AE210</f>
        <v>0</v>
      </c>
      <c r="AF215" s="13" cm="1">
        <f t="array" aca="1" ref="AF215" ca="1">+INDIRECT(AF208)*AF210</f>
        <v>0</v>
      </c>
      <c r="AG215" s="13" cm="1">
        <f t="array" aca="1" ref="AG215" ca="1">+INDIRECT(AG208)*AG210</f>
        <v>0</v>
      </c>
      <c r="AH215" s="13" cm="1">
        <f t="array" aca="1" ref="AH215" ca="1">+INDIRECT(AH208)*AH210</f>
        <v>0</v>
      </c>
      <c r="AI215" s="13" cm="1">
        <f t="array" aca="1" ref="AI215" ca="1">+INDIRECT(AI208)*AI210</f>
        <v>0</v>
      </c>
      <c r="AJ215" s="13" cm="1">
        <f t="array" aca="1" ref="AJ215" ca="1">+INDIRECT(AJ208)*AJ210</f>
        <v>0</v>
      </c>
      <c r="AK215" s="13" cm="1">
        <f t="array" aca="1" ref="AK215" ca="1">+INDIRECT(AK208)*AK210</f>
        <v>0</v>
      </c>
      <c r="AL215" s="13" cm="1">
        <f t="array" aca="1" ref="AL215" ca="1">+INDIRECT(AL208)*AL210</f>
        <v>0</v>
      </c>
      <c r="AM215" s="13" cm="1">
        <f t="array" aca="1" ref="AM215" ca="1">+INDIRECT(AM208)*AM210</f>
        <v>0</v>
      </c>
      <c r="AN215" s="13" cm="1">
        <f t="array" aca="1" ref="AN215" ca="1">+INDIRECT(AN208)*AN210</f>
        <v>0</v>
      </c>
      <c r="AO215" s="13" cm="1">
        <f t="array" aca="1" ref="AO215" ca="1">+INDIRECT(AO208)*AO210</f>
        <v>0</v>
      </c>
      <c r="AP215" s="13" cm="1">
        <f t="array" aca="1" ref="AP215" ca="1">+INDIRECT(AP208)*AP210</f>
        <v>0</v>
      </c>
      <c r="AQ215" s="13" cm="1">
        <f t="array" aca="1" ref="AQ215" ca="1">+INDIRECT(AQ208)*AQ210</f>
        <v>0</v>
      </c>
      <c r="AR215" s="13" cm="1">
        <f t="array" aca="1" ref="AR215" ca="1">+INDIRECT(AR208)*AR210</f>
        <v>0</v>
      </c>
      <c r="AS215" s="13" cm="1">
        <f t="array" aca="1" ref="AS215" ca="1">+INDIRECT(AS208)*AS210</f>
        <v>0</v>
      </c>
      <c r="AT215" s="13" cm="1">
        <f t="array" aca="1" ref="AT215" ca="1">+INDIRECT(AT208)*AT210</f>
        <v>0</v>
      </c>
      <c r="AU215" s="13" cm="1">
        <f t="array" aca="1" ref="AU215" ca="1">+INDIRECT(AU208)*AU210</f>
        <v>0</v>
      </c>
      <c r="AV215" s="13" cm="1">
        <f t="array" aca="1" ref="AV215" ca="1">+INDIRECT(AV208)*AV210</f>
        <v>0</v>
      </c>
      <c r="AW215" s="13" cm="1">
        <f t="array" aca="1" ref="AW215" ca="1">+INDIRECT(AW208)*AW210</f>
        <v>0</v>
      </c>
      <c r="AX215" s="13" cm="1">
        <f t="array" aca="1" ref="AX215" ca="1">+INDIRECT(AX208)*AX210</f>
        <v>0</v>
      </c>
      <c r="AY215" s="13" cm="1">
        <f t="array" aca="1" ref="AY215" ca="1">+INDIRECT(AY208)*AY210</f>
        <v>0</v>
      </c>
      <c r="AZ215" s="13" cm="1">
        <f t="array" aca="1" ref="AZ215" ca="1">+INDIRECT(AZ208)*AZ210</f>
        <v>0</v>
      </c>
      <c r="BA215" s="13" cm="1">
        <f t="array" aca="1" ref="BA215" ca="1">+INDIRECT(BA208)*BA210</f>
        <v>0</v>
      </c>
      <c r="BB215" s="13" cm="1">
        <f t="array" aca="1" ref="BB215" ca="1">+INDIRECT(BB208)*BB210</f>
        <v>0</v>
      </c>
      <c r="BC215" s="13" cm="1">
        <f t="array" aca="1" ref="BC215" ca="1">+INDIRECT(BC208)*BC210</f>
        <v>0</v>
      </c>
      <c r="BD215" s="13" cm="1">
        <f t="array" aca="1" ref="BD215" ca="1">+INDIRECT(BD208)*BD210</f>
        <v>0</v>
      </c>
      <c r="BE215" s="13" cm="1">
        <f t="array" aca="1" ref="BE215" ca="1">+INDIRECT(BE208)*BE210</f>
        <v>0</v>
      </c>
      <c r="BF215" s="13" cm="1">
        <f t="array" aca="1" ref="BF215" ca="1">+INDIRECT(BF208)*BF210</f>
        <v>0</v>
      </c>
      <c r="BG215" s="13" cm="1">
        <f t="array" aca="1" ref="BG215" ca="1">+INDIRECT(BG208)*BG210</f>
        <v>0</v>
      </c>
      <c r="BH215" s="13" cm="1">
        <f t="array" aca="1" ref="BH215" ca="1">+INDIRECT(BH208)*BH210</f>
        <v>0</v>
      </c>
      <c r="BI215" s="13" cm="1">
        <f t="array" aca="1" ref="BI215" ca="1">+INDIRECT(BI208)*BI210</f>
        <v>0</v>
      </c>
      <c r="BJ215" s="13" cm="1">
        <f t="array" aca="1" ref="BJ215" ca="1">+INDIRECT(BJ208)*BJ210</f>
        <v>0</v>
      </c>
      <c r="BK215" s="13" cm="1">
        <f t="array" aca="1" ref="BK215" ca="1">+INDIRECT(BK208)*BK210</f>
        <v>0</v>
      </c>
      <c r="BL215" s="13" cm="1">
        <f t="array" aca="1" ref="BL215" ca="1">+INDIRECT(BL208)*BL210</f>
        <v>0</v>
      </c>
      <c r="BM215" s="13" cm="1">
        <f t="array" aca="1" ref="BM215" ca="1">+INDIRECT(BM208)*BM210</f>
        <v>0</v>
      </c>
      <c r="BN215" s="13" cm="1">
        <f t="array" aca="1" ref="BN215" ca="1">+INDIRECT(BN208)*BN210</f>
        <v>0</v>
      </c>
      <c r="BO215" s="13" cm="1">
        <f t="array" aca="1" ref="BO215" ca="1">+INDIRECT(BO208)*BO210</f>
        <v>0</v>
      </c>
      <c r="BP215" s="13" cm="1">
        <f t="array" aca="1" ref="BP215" ca="1">+INDIRECT(BP208)*BP210</f>
        <v>0</v>
      </c>
      <c r="BQ215" s="13" cm="1">
        <f t="array" aca="1" ref="BQ215" ca="1">+INDIRECT(BQ208)*BQ210</f>
        <v>0</v>
      </c>
      <c r="BR215" s="13" cm="1">
        <f t="array" aca="1" ref="BR215" ca="1">+INDIRECT(BR208)*BR210</f>
        <v>0</v>
      </c>
      <c r="BS215" s="13" cm="1">
        <f t="array" aca="1" ref="BS215" ca="1">+INDIRECT(BS208)*BS210</f>
        <v>0</v>
      </c>
      <c r="BT215" s="13" cm="1">
        <f t="array" aca="1" ref="BT215" ca="1">+INDIRECT(BT208)*BT210</f>
        <v>0</v>
      </c>
      <c r="BU215" s="13" cm="1">
        <f t="array" aca="1" ref="BU215" ca="1">+INDIRECT(BU208)*BU210</f>
        <v>0</v>
      </c>
      <c r="BV215" s="13" cm="1">
        <f t="array" aca="1" ref="BV215" ca="1">+INDIRECT(BV208)*BV210</f>
        <v>0</v>
      </c>
      <c r="BW215" s="13" cm="1">
        <f t="array" aca="1" ref="BW215" ca="1">+INDIRECT(BW208)*BW210</f>
        <v>0</v>
      </c>
      <c r="BX215" s="13" cm="1">
        <f t="array" aca="1" ref="BX215" ca="1">+INDIRECT(BX208)*BX210</f>
        <v>0</v>
      </c>
      <c r="BY215" s="13" cm="1">
        <f t="array" aca="1" ref="BY215" ca="1">+INDIRECT(BY208)*BY210</f>
        <v>0</v>
      </c>
      <c r="BZ215" s="13" cm="1">
        <f t="array" aca="1" ref="BZ215" ca="1">+INDIRECT(BZ208)*BZ210</f>
        <v>0</v>
      </c>
      <c r="CA215" s="13" cm="1">
        <f t="array" aca="1" ref="CA215" ca="1">+INDIRECT(CA208)*CA210</f>
        <v>0</v>
      </c>
      <c r="CB215" s="13" cm="1">
        <f t="array" aca="1" ref="CB215" ca="1">+INDIRECT(CB208)*CB210</f>
        <v>0</v>
      </c>
      <c r="CC215" s="13" cm="1">
        <f t="array" aca="1" ref="CC215" ca="1">+INDIRECT(CC208)*CC210</f>
        <v>0</v>
      </c>
      <c r="CD215" s="13" cm="1">
        <f t="array" aca="1" ref="CD215" ca="1">+INDIRECT(CD208)*CD210</f>
        <v>0</v>
      </c>
      <c r="CE215" s="13" cm="1">
        <f t="array" aca="1" ref="CE215" ca="1">+INDIRECT(CE208)*CE210</f>
        <v>0</v>
      </c>
      <c r="CF215" s="13" cm="1">
        <f t="array" aca="1" ref="CF215" ca="1">+INDIRECT(CF208)*CF210</f>
        <v>0</v>
      </c>
      <c r="CG215" s="13" cm="1">
        <f t="array" aca="1" ref="CG215" ca="1">+INDIRECT(CG208)*CG210</f>
        <v>0</v>
      </c>
      <c r="CH215" s="13" cm="1">
        <f t="array" aca="1" ref="CH215" ca="1">+INDIRECT(CH208)*CH210</f>
        <v>0</v>
      </c>
      <c r="CI215" s="13" cm="1">
        <f t="array" aca="1" ref="CI215" ca="1">+INDIRECT(CI208)*CI210</f>
        <v>0</v>
      </c>
      <c r="CJ215" s="13" cm="1">
        <f t="array" aca="1" ref="CJ215" ca="1">+INDIRECT(CJ208)*CJ210</f>
        <v>0</v>
      </c>
      <c r="CK215" s="13" cm="1">
        <f t="array" aca="1" ref="CK215" ca="1">+INDIRECT(CK208)*CK210</f>
        <v>0</v>
      </c>
      <c r="CL215" s="13" cm="1">
        <f t="array" aca="1" ref="CL215" ca="1">+INDIRECT(CL208)*CL210</f>
        <v>0</v>
      </c>
      <c r="CM215" s="13" cm="1">
        <f t="array" aca="1" ref="CM215" ca="1">+INDIRECT(CM208)*CM210</f>
        <v>0</v>
      </c>
      <c r="CN215" s="13" cm="1">
        <f t="array" aca="1" ref="CN215" ca="1">+INDIRECT(CN208)*CN210</f>
        <v>0</v>
      </c>
    </row>
    <row r="216" spans="1:92" s="10" customFormat="1" x14ac:dyDescent="0.25">
      <c r="A216" s="10" t="s">
        <v>188</v>
      </c>
      <c r="B216" s="214" t="s">
        <v>292</v>
      </c>
      <c r="D216" s="10" t="s">
        <v>288</v>
      </c>
      <c r="E216" s="106"/>
      <c r="F216" s="106"/>
      <c r="G216" s="106"/>
      <c r="H216" s="106"/>
      <c r="I216" s="106"/>
      <c r="J216" s="17"/>
      <c r="K216" s="61">
        <f t="shared" ca="1" si="84"/>
        <v>0</v>
      </c>
      <c r="L216" s="61">
        <f t="shared" ca="1" si="84"/>
        <v>0</v>
      </c>
      <c r="M216" s="61">
        <f t="shared" ca="1" si="84"/>
        <v>0</v>
      </c>
      <c r="N216" s="61">
        <f t="shared" ca="1" si="84"/>
        <v>0</v>
      </c>
      <c r="O216" s="61">
        <f t="shared" ca="1" si="84"/>
        <v>0</v>
      </c>
      <c r="P216" s="61">
        <f t="shared" ca="1" si="84"/>
        <v>0</v>
      </c>
      <c r="Q216" s="61"/>
      <c r="R216" s="42"/>
      <c r="S216" s="42"/>
      <c r="T216" s="276"/>
      <c r="U216" s="13" cm="1">
        <f t="array" aca="1" ref="U216" ca="1">+INDIRECT(U208)*U211</f>
        <v>0</v>
      </c>
      <c r="V216" s="13" cm="1">
        <f t="array" aca="1" ref="V216" ca="1">+INDIRECT(V208)*V211</f>
        <v>0</v>
      </c>
      <c r="W216" s="13" cm="1">
        <f t="array" aca="1" ref="W216" ca="1">+INDIRECT(W208)*W211</f>
        <v>0</v>
      </c>
      <c r="X216" s="13" cm="1">
        <f t="array" aca="1" ref="X216" ca="1">+INDIRECT(X208)*X211</f>
        <v>0</v>
      </c>
      <c r="Y216" s="13" cm="1">
        <f t="array" aca="1" ref="Y216" ca="1">+INDIRECT(Y208)*Y211</f>
        <v>0</v>
      </c>
      <c r="Z216" s="13" cm="1">
        <f t="array" aca="1" ref="Z216" ca="1">+INDIRECT(Z208)*Z211</f>
        <v>0</v>
      </c>
      <c r="AA216" s="13" cm="1">
        <f t="array" aca="1" ref="AA216" ca="1">+INDIRECT(AA208)*AA211</f>
        <v>0</v>
      </c>
      <c r="AB216" s="13" cm="1">
        <f t="array" aca="1" ref="AB216" ca="1">+INDIRECT(AB208)*AB211</f>
        <v>0</v>
      </c>
      <c r="AC216" s="13" cm="1">
        <f t="array" aca="1" ref="AC216" ca="1">+INDIRECT(AC208)*AC211</f>
        <v>0</v>
      </c>
      <c r="AD216" s="13" cm="1">
        <f t="array" aca="1" ref="AD216" ca="1">+INDIRECT(AD208)*AD211</f>
        <v>0</v>
      </c>
      <c r="AE216" s="13" cm="1">
        <f t="array" aca="1" ref="AE216" ca="1">+INDIRECT(AE208)*AE211</f>
        <v>0</v>
      </c>
      <c r="AF216" s="13" cm="1">
        <f t="array" aca="1" ref="AF216" ca="1">+INDIRECT(AF208)*AF211</f>
        <v>0</v>
      </c>
      <c r="AG216" s="13" cm="1">
        <f t="array" aca="1" ref="AG216" ca="1">+INDIRECT(AG208)*AG211</f>
        <v>0</v>
      </c>
      <c r="AH216" s="13" cm="1">
        <f t="array" aca="1" ref="AH216" ca="1">+INDIRECT(AH208)*AH211</f>
        <v>0</v>
      </c>
      <c r="AI216" s="13" cm="1">
        <f t="array" aca="1" ref="AI216" ca="1">+INDIRECT(AI208)*AI211</f>
        <v>0</v>
      </c>
      <c r="AJ216" s="13" cm="1">
        <f t="array" aca="1" ref="AJ216" ca="1">+INDIRECT(AJ208)*AJ211</f>
        <v>0</v>
      </c>
      <c r="AK216" s="13" cm="1">
        <f t="array" aca="1" ref="AK216" ca="1">+INDIRECT(AK208)*AK211</f>
        <v>0</v>
      </c>
      <c r="AL216" s="13" cm="1">
        <f t="array" aca="1" ref="AL216" ca="1">+INDIRECT(AL208)*AL211</f>
        <v>0</v>
      </c>
      <c r="AM216" s="13" cm="1">
        <f t="array" aca="1" ref="AM216" ca="1">+INDIRECT(AM208)*AM211</f>
        <v>0</v>
      </c>
      <c r="AN216" s="13" cm="1">
        <f t="array" aca="1" ref="AN216" ca="1">+INDIRECT(AN208)*AN211</f>
        <v>0</v>
      </c>
      <c r="AO216" s="13" cm="1">
        <f t="array" aca="1" ref="AO216" ca="1">+INDIRECT(AO208)*AO211</f>
        <v>0</v>
      </c>
      <c r="AP216" s="13" cm="1">
        <f t="array" aca="1" ref="AP216" ca="1">+INDIRECT(AP208)*AP211</f>
        <v>0</v>
      </c>
      <c r="AQ216" s="13" cm="1">
        <f t="array" aca="1" ref="AQ216" ca="1">+INDIRECT(AQ208)*AQ211</f>
        <v>0</v>
      </c>
      <c r="AR216" s="13" cm="1">
        <f t="array" aca="1" ref="AR216" ca="1">+INDIRECT(AR208)*AR211</f>
        <v>0</v>
      </c>
      <c r="AS216" s="13" cm="1">
        <f t="array" aca="1" ref="AS216" ca="1">+INDIRECT(AS208)*AS211</f>
        <v>0</v>
      </c>
      <c r="AT216" s="13" cm="1">
        <f t="array" aca="1" ref="AT216" ca="1">+INDIRECT(AT208)*AT211</f>
        <v>0</v>
      </c>
      <c r="AU216" s="13" cm="1">
        <f t="array" aca="1" ref="AU216" ca="1">+INDIRECT(AU208)*AU211</f>
        <v>0</v>
      </c>
      <c r="AV216" s="13" cm="1">
        <f t="array" aca="1" ref="AV216" ca="1">+INDIRECT(AV208)*AV211</f>
        <v>0</v>
      </c>
      <c r="AW216" s="13" cm="1">
        <f t="array" aca="1" ref="AW216" ca="1">+INDIRECT(AW208)*AW211</f>
        <v>0</v>
      </c>
      <c r="AX216" s="13" cm="1">
        <f t="array" aca="1" ref="AX216" ca="1">+INDIRECT(AX208)*AX211</f>
        <v>0</v>
      </c>
      <c r="AY216" s="13" cm="1">
        <f t="array" aca="1" ref="AY216" ca="1">+INDIRECT(AY208)*AY211</f>
        <v>0</v>
      </c>
      <c r="AZ216" s="13" cm="1">
        <f t="array" aca="1" ref="AZ216" ca="1">+INDIRECT(AZ208)*AZ211</f>
        <v>0</v>
      </c>
      <c r="BA216" s="13" cm="1">
        <f t="array" aca="1" ref="BA216" ca="1">+INDIRECT(BA208)*BA211</f>
        <v>0</v>
      </c>
      <c r="BB216" s="13" cm="1">
        <f t="array" aca="1" ref="BB216" ca="1">+INDIRECT(BB208)*BB211</f>
        <v>0</v>
      </c>
      <c r="BC216" s="13" cm="1">
        <f t="array" aca="1" ref="BC216" ca="1">+INDIRECT(BC208)*BC211</f>
        <v>0</v>
      </c>
      <c r="BD216" s="13" cm="1">
        <f t="array" aca="1" ref="BD216" ca="1">+INDIRECT(BD208)*BD211</f>
        <v>0</v>
      </c>
      <c r="BE216" s="13" cm="1">
        <f t="array" aca="1" ref="BE216" ca="1">+INDIRECT(BE208)*BE211</f>
        <v>0</v>
      </c>
      <c r="BF216" s="13" cm="1">
        <f t="array" aca="1" ref="BF216" ca="1">+INDIRECT(BF208)*BF211</f>
        <v>0</v>
      </c>
      <c r="BG216" s="13" cm="1">
        <f t="array" aca="1" ref="BG216" ca="1">+INDIRECT(BG208)*BG211</f>
        <v>0</v>
      </c>
      <c r="BH216" s="13" cm="1">
        <f t="array" aca="1" ref="BH216" ca="1">+INDIRECT(BH208)*BH211</f>
        <v>0</v>
      </c>
      <c r="BI216" s="13" cm="1">
        <f t="array" aca="1" ref="BI216" ca="1">+INDIRECT(BI208)*BI211</f>
        <v>0</v>
      </c>
      <c r="BJ216" s="13" cm="1">
        <f t="array" aca="1" ref="BJ216" ca="1">+INDIRECT(BJ208)*BJ211</f>
        <v>0</v>
      </c>
      <c r="BK216" s="13" cm="1">
        <f t="array" aca="1" ref="BK216" ca="1">+INDIRECT(BK208)*BK211</f>
        <v>0</v>
      </c>
      <c r="BL216" s="13" cm="1">
        <f t="array" aca="1" ref="BL216" ca="1">+INDIRECT(BL208)*BL211</f>
        <v>0</v>
      </c>
      <c r="BM216" s="13" cm="1">
        <f t="array" aca="1" ref="BM216" ca="1">+INDIRECT(BM208)*BM211</f>
        <v>0</v>
      </c>
      <c r="BN216" s="13" cm="1">
        <f t="array" aca="1" ref="BN216" ca="1">+INDIRECT(BN208)*BN211</f>
        <v>0</v>
      </c>
      <c r="BO216" s="13" cm="1">
        <f t="array" aca="1" ref="BO216" ca="1">+INDIRECT(BO208)*BO211</f>
        <v>0</v>
      </c>
      <c r="BP216" s="13" cm="1">
        <f t="array" aca="1" ref="BP216" ca="1">+INDIRECT(BP208)*BP211</f>
        <v>0</v>
      </c>
      <c r="BQ216" s="13" cm="1">
        <f t="array" aca="1" ref="BQ216" ca="1">+INDIRECT(BQ208)*BQ211</f>
        <v>0</v>
      </c>
      <c r="BR216" s="13" cm="1">
        <f t="array" aca="1" ref="BR216" ca="1">+INDIRECT(BR208)*BR211</f>
        <v>0</v>
      </c>
      <c r="BS216" s="13" cm="1">
        <f t="array" aca="1" ref="BS216" ca="1">+INDIRECT(BS208)*BS211</f>
        <v>0</v>
      </c>
      <c r="BT216" s="13" cm="1">
        <f t="array" aca="1" ref="BT216" ca="1">+INDIRECT(BT208)*BT211</f>
        <v>0</v>
      </c>
      <c r="BU216" s="13" cm="1">
        <f t="array" aca="1" ref="BU216" ca="1">+INDIRECT(BU208)*BU211</f>
        <v>0</v>
      </c>
      <c r="BV216" s="13" cm="1">
        <f t="array" aca="1" ref="BV216" ca="1">+INDIRECT(BV208)*BV211</f>
        <v>0</v>
      </c>
      <c r="BW216" s="13" cm="1">
        <f t="array" aca="1" ref="BW216" ca="1">+INDIRECT(BW208)*BW211</f>
        <v>0</v>
      </c>
      <c r="BX216" s="13" cm="1">
        <f t="array" aca="1" ref="BX216" ca="1">+INDIRECT(BX208)*BX211</f>
        <v>0</v>
      </c>
      <c r="BY216" s="13" cm="1">
        <f t="array" aca="1" ref="BY216" ca="1">+INDIRECT(BY208)*BY211</f>
        <v>0</v>
      </c>
      <c r="BZ216" s="13" cm="1">
        <f t="array" aca="1" ref="BZ216" ca="1">+INDIRECT(BZ208)*BZ211</f>
        <v>0</v>
      </c>
      <c r="CA216" s="13" cm="1">
        <f t="array" aca="1" ref="CA216" ca="1">+INDIRECT(CA208)*CA211</f>
        <v>0</v>
      </c>
      <c r="CB216" s="13" cm="1">
        <f t="array" aca="1" ref="CB216" ca="1">+INDIRECT(CB208)*CB211</f>
        <v>0</v>
      </c>
      <c r="CC216" s="13" cm="1">
        <f t="array" aca="1" ref="CC216" ca="1">+INDIRECT(CC208)*CC211</f>
        <v>0</v>
      </c>
      <c r="CD216" s="13" cm="1">
        <f t="array" aca="1" ref="CD216" ca="1">+INDIRECT(CD208)*CD211</f>
        <v>0</v>
      </c>
      <c r="CE216" s="13" cm="1">
        <f t="array" aca="1" ref="CE216" ca="1">+INDIRECT(CE208)*CE211</f>
        <v>0</v>
      </c>
      <c r="CF216" s="13" cm="1">
        <f t="array" aca="1" ref="CF216" ca="1">+INDIRECT(CF208)*CF211</f>
        <v>0</v>
      </c>
      <c r="CG216" s="13" cm="1">
        <f t="array" aca="1" ref="CG216" ca="1">+INDIRECT(CG208)*CG211</f>
        <v>0</v>
      </c>
      <c r="CH216" s="13" cm="1">
        <f t="array" aca="1" ref="CH216" ca="1">+INDIRECT(CH208)*CH211</f>
        <v>0</v>
      </c>
      <c r="CI216" s="13" cm="1">
        <f t="array" aca="1" ref="CI216" ca="1">+INDIRECT(CI208)*CI211</f>
        <v>0</v>
      </c>
      <c r="CJ216" s="13" cm="1">
        <f t="array" aca="1" ref="CJ216" ca="1">+INDIRECT(CJ208)*CJ211</f>
        <v>0</v>
      </c>
      <c r="CK216" s="13" cm="1">
        <f t="array" aca="1" ref="CK216" ca="1">+INDIRECT(CK208)*CK211</f>
        <v>0</v>
      </c>
      <c r="CL216" s="13" cm="1">
        <f t="array" aca="1" ref="CL216" ca="1">+INDIRECT(CL208)*CL211</f>
        <v>0</v>
      </c>
      <c r="CM216" s="13" cm="1">
        <f t="array" aca="1" ref="CM216" ca="1">+INDIRECT(CM208)*CM211</f>
        <v>0</v>
      </c>
      <c r="CN216" s="13" cm="1">
        <f t="array" aca="1" ref="CN216" ca="1">+INDIRECT(CN208)*CN211</f>
        <v>0</v>
      </c>
    </row>
    <row r="217" spans="1:92" x14ac:dyDescent="0.25">
      <c r="B217" s="216"/>
      <c r="C217" s="53"/>
      <c r="E217" s="229"/>
      <c r="F217" s="229"/>
      <c r="G217" s="229"/>
      <c r="I217" s="267"/>
      <c r="J217" s="268"/>
      <c r="K217" s="30"/>
      <c r="L217" s="30"/>
      <c r="M217" s="30"/>
      <c r="N217" s="30"/>
      <c r="O217" s="30"/>
      <c r="P217" s="30"/>
      <c r="Q217" s="30"/>
      <c r="T217" s="204"/>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row>
    <row r="218" spans="1:92" x14ac:dyDescent="0.25">
      <c r="A218" s="137"/>
      <c r="B218" s="208"/>
      <c r="C218" s="139"/>
      <c r="D218" s="137" t="s">
        <v>294</v>
      </c>
      <c r="E218" s="140" t="s">
        <v>294</v>
      </c>
      <c r="F218" s="140"/>
      <c r="G218" s="140" t="s">
        <v>295</v>
      </c>
      <c r="H218" s="141" t="s">
        <v>296</v>
      </c>
      <c r="I218" s="142"/>
      <c r="J218" s="143"/>
      <c r="K218" s="139"/>
      <c r="L218" s="139"/>
      <c r="M218" s="139"/>
      <c r="N218" s="139"/>
      <c r="O218" s="139"/>
      <c r="P218" s="139"/>
      <c r="Q218" s="139"/>
      <c r="T218" s="262"/>
      <c r="U218" s="187" t="s">
        <v>272</v>
      </c>
      <c r="V218" s="187" t="s">
        <v>272</v>
      </c>
      <c r="W218" s="187" t="s">
        <v>272</v>
      </c>
      <c r="X218" s="187" t="s">
        <v>272</v>
      </c>
      <c r="Y218" s="187" t="s">
        <v>272</v>
      </c>
      <c r="Z218" s="187" t="s">
        <v>272</v>
      </c>
      <c r="AA218" s="187" t="s">
        <v>272</v>
      </c>
      <c r="AB218" s="187" t="s">
        <v>272</v>
      </c>
      <c r="AC218" s="187" t="s">
        <v>272</v>
      </c>
      <c r="AD218" s="187" t="s">
        <v>272</v>
      </c>
      <c r="AE218" s="187" t="s">
        <v>272</v>
      </c>
      <c r="AF218" s="187" t="s">
        <v>272</v>
      </c>
      <c r="AG218" s="187" t="s">
        <v>272</v>
      </c>
      <c r="AH218" s="187" t="s">
        <v>272</v>
      </c>
      <c r="AI218" s="187" t="s">
        <v>272</v>
      </c>
      <c r="AJ218" s="187" t="s">
        <v>272</v>
      </c>
      <c r="AK218" s="187" t="s">
        <v>272</v>
      </c>
      <c r="AL218" s="187" t="s">
        <v>272</v>
      </c>
      <c r="AM218" s="187" t="s">
        <v>272</v>
      </c>
      <c r="AN218" s="187" t="s">
        <v>272</v>
      </c>
      <c r="AO218" s="187" t="s">
        <v>272</v>
      </c>
      <c r="AP218" s="187" t="s">
        <v>272</v>
      </c>
      <c r="AQ218" s="187" t="s">
        <v>272</v>
      </c>
      <c r="AR218" s="187" t="s">
        <v>272</v>
      </c>
      <c r="AS218" s="187" t="s">
        <v>272</v>
      </c>
      <c r="AT218" s="187" t="s">
        <v>272</v>
      </c>
      <c r="AU218" s="187" t="s">
        <v>272</v>
      </c>
      <c r="AV218" s="187" t="s">
        <v>272</v>
      </c>
      <c r="AW218" s="187" t="s">
        <v>272</v>
      </c>
      <c r="AX218" s="187" t="s">
        <v>272</v>
      </c>
      <c r="AY218" s="187" t="s">
        <v>272</v>
      </c>
      <c r="AZ218" s="187" t="s">
        <v>272</v>
      </c>
      <c r="BA218" s="187" t="s">
        <v>272</v>
      </c>
      <c r="BB218" s="187" t="s">
        <v>272</v>
      </c>
      <c r="BC218" s="187" t="s">
        <v>272</v>
      </c>
      <c r="BD218" s="187" t="s">
        <v>272</v>
      </c>
      <c r="BE218" s="187" t="s">
        <v>272</v>
      </c>
      <c r="BF218" s="187" t="s">
        <v>272</v>
      </c>
      <c r="BG218" s="187" t="s">
        <v>272</v>
      </c>
      <c r="BH218" s="187" t="s">
        <v>272</v>
      </c>
      <c r="BI218" s="187" t="s">
        <v>272</v>
      </c>
      <c r="BJ218" s="187" t="s">
        <v>272</v>
      </c>
      <c r="BK218" s="187" t="s">
        <v>272</v>
      </c>
      <c r="BL218" s="187" t="s">
        <v>272</v>
      </c>
      <c r="BM218" s="187" t="s">
        <v>272</v>
      </c>
      <c r="BN218" s="187" t="s">
        <v>272</v>
      </c>
      <c r="BO218" s="187" t="s">
        <v>272</v>
      </c>
      <c r="BP218" s="187" t="s">
        <v>272</v>
      </c>
      <c r="BQ218" s="187" t="s">
        <v>272</v>
      </c>
      <c r="BR218" s="187" t="s">
        <v>272</v>
      </c>
      <c r="BS218" s="187" t="s">
        <v>272</v>
      </c>
      <c r="BT218" s="187" t="s">
        <v>272</v>
      </c>
      <c r="BU218" s="187" t="s">
        <v>272</v>
      </c>
      <c r="BV218" s="187" t="s">
        <v>272</v>
      </c>
      <c r="BW218" s="187" t="s">
        <v>272</v>
      </c>
      <c r="BX218" s="187" t="s">
        <v>272</v>
      </c>
      <c r="BY218" s="187" t="s">
        <v>272</v>
      </c>
      <c r="BZ218" s="187" t="s">
        <v>272</v>
      </c>
      <c r="CA218" s="187" t="s">
        <v>272</v>
      </c>
      <c r="CB218" s="187" t="s">
        <v>272</v>
      </c>
      <c r="CC218" s="187" t="s">
        <v>272</v>
      </c>
      <c r="CD218" s="187" t="s">
        <v>272</v>
      </c>
      <c r="CE218" s="187" t="s">
        <v>272</v>
      </c>
      <c r="CF218" s="187" t="s">
        <v>272</v>
      </c>
      <c r="CG218" s="187" t="s">
        <v>272</v>
      </c>
      <c r="CH218" s="187" t="s">
        <v>272</v>
      </c>
      <c r="CI218" s="187" t="s">
        <v>272</v>
      </c>
      <c r="CJ218" s="187" t="s">
        <v>272</v>
      </c>
      <c r="CK218" s="187" t="s">
        <v>272</v>
      </c>
      <c r="CL218" s="187" t="s">
        <v>272</v>
      </c>
      <c r="CM218" s="187" t="s">
        <v>272</v>
      </c>
      <c r="CN218" s="187" t="s">
        <v>272</v>
      </c>
    </row>
    <row r="219" spans="1:92" x14ac:dyDescent="0.25">
      <c r="B219" s="7" t="s">
        <v>297</v>
      </c>
      <c r="D219" t="s">
        <v>294</v>
      </c>
      <c r="I219" s="102"/>
      <c r="J219"/>
      <c r="T219" s="205"/>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298</v>
      </c>
      <c r="B220" s="96" t="s">
        <v>299</v>
      </c>
      <c r="D220" t="s">
        <v>294</v>
      </c>
      <c r="I220" s="102"/>
      <c r="J220"/>
      <c r="K220" s="192">
        <v>1</v>
      </c>
      <c r="L220" s="192">
        <v>1</v>
      </c>
      <c r="M220" s="192">
        <v>1</v>
      </c>
      <c r="N220" s="192">
        <v>1</v>
      </c>
      <c r="O220" s="192">
        <v>1</v>
      </c>
      <c r="P220" s="192">
        <v>1</v>
      </c>
      <c r="Q220" s="192"/>
      <c r="T220" s="271"/>
      <c r="U220" s="34">
        <f ca="1">INDEX($A:$CN,ROW(),MATCH(INDIRECT(ADDRESS(3,COLUMN(),2)),$2:$2,0))</f>
        <v>1</v>
      </c>
      <c r="V220" s="34">
        <f ca="1">INDEX($A:$CN,ROW(),MATCH(INDIRECT(ADDRESS(3,COLUMN(),2)),$2:$2,0))</f>
        <v>1</v>
      </c>
      <c r="W220" s="34">
        <f ca="1">INDEX($A:$CN,ROW(),MATCH(INDIRECT(ADDRESS(3,COLUMN(),2)),$2:$2,0))</f>
        <v>1</v>
      </c>
      <c r="X220" s="34">
        <f ca="1">INDEX($A:$CN,ROW(),MATCH(INDIRECT(ADDRESS(3,COLUMN(),2)),$2:$2,0))</f>
        <v>1</v>
      </c>
      <c r="Y220" s="34">
        <f ca="1">INDEX($A:$CN,ROW(),MATCH(INDIRECT(ADDRESS(3,COLUMN(),2)),$2:$2,0))</f>
        <v>1</v>
      </c>
      <c r="Z220" s="34">
        <f ca="1">INDEX($A:$CN,ROW(),MATCH(INDIRECT(ADDRESS(3,COLUMN(),2)),$2:$2,0))</f>
        <v>1</v>
      </c>
      <c r="AA220" s="34">
        <f ca="1">INDEX($A:$CN,ROW(),MATCH(INDIRECT(ADDRESS(3,COLUMN(),2)),$2:$2,0))</f>
        <v>1</v>
      </c>
      <c r="AB220" s="34">
        <f ca="1">INDEX($A:$CN,ROW(),MATCH(INDIRECT(ADDRESS(3,COLUMN(),2)),$2:$2,0))</f>
        <v>1</v>
      </c>
      <c r="AC220" s="34">
        <f ca="1">INDEX($A:$CN,ROW(),MATCH(INDIRECT(ADDRESS(3,COLUMN(),2)),$2:$2,0))</f>
        <v>1</v>
      </c>
      <c r="AD220" s="34">
        <f ca="1">INDEX($A:$CN,ROW(),MATCH(INDIRECT(ADDRESS(3,COLUMN(),2)),$2:$2,0))</f>
        <v>1</v>
      </c>
      <c r="AE220" s="34">
        <f ca="1">INDEX($A:$CN,ROW(),MATCH(INDIRECT(ADDRESS(3,COLUMN(),2)),$2:$2,0))</f>
        <v>1</v>
      </c>
      <c r="AF220" s="34">
        <f ca="1">INDEX($A:$CN,ROW(),MATCH(INDIRECT(ADDRESS(3,COLUMN(),2)),$2:$2,0))</f>
        <v>1</v>
      </c>
      <c r="AG220" s="34">
        <f ca="1">INDEX($A:$CN,ROW(),MATCH(INDIRECT(ADDRESS(3,COLUMN(),2)),$2:$2,0))</f>
        <v>1</v>
      </c>
      <c r="AH220" s="34">
        <f ca="1">INDEX($A:$CN,ROW(),MATCH(INDIRECT(ADDRESS(3,COLUMN(),2)),$2:$2,0))</f>
        <v>1</v>
      </c>
      <c r="AI220" s="34">
        <f ca="1">INDEX($A:$CN,ROW(),MATCH(INDIRECT(ADDRESS(3,COLUMN(),2)),$2:$2,0))</f>
        <v>1</v>
      </c>
      <c r="AJ220" s="34">
        <f ca="1">INDEX($A:$CN,ROW(),MATCH(INDIRECT(ADDRESS(3,COLUMN(),2)),$2:$2,0))</f>
        <v>1</v>
      </c>
      <c r="AK220" s="34">
        <f ca="1">INDEX($A:$CN,ROW(),MATCH(INDIRECT(ADDRESS(3,COLUMN(),2)),$2:$2,0))</f>
        <v>1</v>
      </c>
      <c r="AL220" s="34">
        <f ca="1">INDEX($A:$CN,ROW(),MATCH(INDIRECT(ADDRESS(3,COLUMN(),2)),$2:$2,0))</f>
        <v>1</v>
      </c>
      <c r="AM220" s="34">
        <f ca="1">INDEX($A:$CN,ROW(),MATCH(INDIRECT(ADDRESS(3,COLUMN(),2)),$2:$2,0))</f>
        <v>1</v>
      </c>
      <c r="AN220" s="34">
        <f ca="1">INDEX($A:$CN,ROW(),MATCH(INDIRECT(ADDRESS(3,COLUMN(),2)),$2:$2,0))</f>
        <v>1</v>
      </c>
      <c r="AO220" s="34">
        <f ca="1">INDEX($A:$CN,ROW(),MATCH(INDIRECT(ADDRESS(3,COLUMN(),2)),$2:$2,0))</f>
        <v>1</v>
      </c>
      <c r="AP220" s="34">
        <f ca="1">INDEX($A:$CN,ROW(),MATCH(INDIRECT(ADDRESS(3,COLUMN(),2)),$2:$2,0))</f>
        <v>1</v>
      </c>
      <c r="AQ220" s="34">
        <f ca="1">INDEX($A:$CN,ROW(),MATCH(INDIRECT(ADDRESS(3,COLUMN(),2)),$2:$2,0))</f>
        <v>1</v>
      </c>
      <c r="AR220" s="34">
        <f ca="1">INDEX($A:$CN,ROW(),MATCH(INDIRECT(ADDRESS(3,COLUMN(),2)),$2:$2,0))</f>
        <v>1</v>
      </c>
      <c r="AS220" s="34">
        <f ca="1">INDEX($A:$CN,ROW(),MATCH(INDIRECT(ADDRESS(3,COLUMN(),2)),$2:$2,0))</f>
        <v>1</v>
      </c>
      <c r="AT220" s="34">
        <f ca="1">INDEX($A:$CN,ROW(),MATCH(INDIRECT(ADDRESS(3,COLUMN(),2)),$2:$2,0))</f>
        <v>1</v>
      </c>
      <c r="AU220" s="34">
        <f ca="1">INDEX($A:$CN,ROW(),MATCH(INDIRECT(ADDRESS(3,COLUMN(),2)),$2:$2,0))</f>
        <v>1</v>
      </c>
      <c r="AV220" s="34">
        <f ca="1">INDEX($A:$CN,ROW(),MATCH(INDIRECT(ADDRESS(3,COLUMN(),2)),$2:$2,0))</f>
        <v>1</v>
      </c>
      <c r="AW220" s="34">
        <f ca="1">INDEX($A:$CN,ROW(),MATCH(INDIRECT(ADDRESS(3,COLUMN(),2)),$2:$2,0))</f>
        <v>1</v>
      </c>
      <c r="AX220" s="34">
        <f ca="1">INDEX($A:$CN,ROW(),MATCH(INDIRECT(ADDRESS(3,COLUMN(),2)),$2:$2,0))</f>
        <v>1</v>
      </c>
      <c r="AY220" s="34">
        <f ca="1">INDEX($A:$CN,ROW(),MATCH(INDIRECT(ADDRESS(3,COLUMN(),2)),$2:$2,0))</f>
        <v>1</v>
      </c>
      <c r="AZ220" s="34">
        <f ca="1">INDEX($A:$CN,ROW(),MATCH(INDIRECT(ADDRESS(3,COLUMN(),2)),$2:$2,0))</f>
        <v>1</v>
      </c>
      <c r="BA220" s="34">
        <f ca="1">INDEX($A:$CN,ROW(),MATCH(INDIRECT(ADDRESS(3,COLUMN(),2)),$2:$2,0))</f>
        <v>1</v>
      </c>
      <c r="BB220" s="34">
        <f ca="1">INDEX($A:$CN,ROW(),MATCH(INDIRECT(ADDRESS(3,COLUMN(),2)),$2:$2,0))</f>
        <v>1</v>
      </c>
      <c r="BC220" s="34">
        <f ca="1">INDEX($A:$CN,ROW(),MATCH(INDIRECT(ADDRESS(3,COLUMN(),2)),$2:$2,0))</f>
        <v>1</v>
      </c>
      <c r="BD220" s="34">
        <f ca="1">INDEX($A:$CN,ROW(),MATCH(INDIRECT(ADDRESS(3,COLUMN(),2)),$2:$2,0))</f>
        <v>1</v>
      </c>
      <c r="BE220" s="34">
        <f ca="1">INDEX($A:$CN,ROW(),MATCH(INDIRECT(ADDRESS(3,COLUMN(),2)),$2:$2,0))</f>
        <v>1</v>
      </c>
      <c r="BF220" s="34">
        <f ca="1">INDEX($A:$CN,ROW(),MATCH(INDIRECT(ADDRESS(3,COLUMN(),2)),$2:$2,0))</f>
        <v>1</v>
      </c>
      <c r="BG220" s="34">
        <f ca="1">INDEX($A:$CN,ROW(),MATCH(INDIRECT(ADDRESS(3,COLUMN(),2)),$2:$2,0))</f>
        <v>1</v>
      </c>
      <c r="BH220" s="34">
        <f ca="1">INDEX($A:$CN,ROW(),MATCH(INDIRECT(ADDRESS(3,COLUMN(),2)),$2:$2,0))</f>
        <v>1</v>
      </c>
      <c r="BI220" s="34">
        <f ca="1">INDEX($A:$CN,ROW(),MATCH(INDIRECT(ADDRESS(3,COLUMN(),2)),$2:$2,0))</f>
        <v>1</v>
      </c>
      <c r="BJ220" s="34">
        <f ca="1">INDEX($A:$CN,ROW(),MATCH(INDIRECT(ADDRESS(3,COLUMN(),2)),$2:$2,0))</f>
        <v>1</v>
      </c>
      <c r="BK220" s="34">
        <f ca="1">INDEX($A:$CN,ROW(),MATCH(INDIRECT(ADDRESS(3,COLUMN(),2)),$2:$2,0))</f>
        <v>1</v>
      </c>
      <c r="BL220" s="34">
        <f ca="1">INDEX($A:$CN,ROW(),MATCH(INDIRECT(ADDRESS(3,COLUMN(),2)),$2:$2,0))</f>
        <v>1</v>
      </c>
      <c r="BM220" s="34">
        <f ca="1">INDEX($A:$CN,ROW(),MATCH(INDIRECT(ADDRESS(3,COLUMN(),2)),$2:$2,0))</f>
        <v>1</v>
      </c>
      <c r="BN220" s="34">
        <f ca="1">INDEX($A:$CN,ROW(),MATCH(INDIRECT(ADDRESS(3,COLUMN(),2)),$2:$2,0))</f>
        <v>1</v>
      </c>
      <c r="BO220" s="34">
        <f ca="1">INDEX($A:$CN,ROW(),MATCH(INDIRECT(ADDRESS(3,COLUMN(),2)),$2:$2,0))</f>
        <v>1</v>
      </c>
      <c r="BP220" s="34">
        <f ca="1">INDEX($A:$CN,ROW(),MATCH(INDIRECT(ADDRESS(3,COLUMN(),2)),$2:$2,0))</f>
        <v>1</v>
      </c>
      <c r="BQ220" s="34">
        <f ca="1">INDEX($A:$CN,ROW(),MATCH(INDIRECT(ADDRESS(3,COLUMN(),2)),$2:$2,0))</f>
        <v>1</v>
      </c>
      <c r="BR220" s="34">
        <f ca="1">INDEX($A:$CN,ROW(),MATCH(INDIRECT(ADDRESS(3,COLUMN(),2)),$2:$2,0))</f>
        <v>1</v>
      </c>
      <c r="BS220" s="34">
        <f ca="1">INDEX($A:$CN,ROW(),MATCH(INDIRECT(ADDRESS(3,COLUMN(),2)),$2:$2,0))</f>
        <v>1</v>
      </c>
      <c r="BT220" s="34">
        <f ca="1">INDEX($A:$CN,ROW(),MATCH(INDIRECT(ADDRESS(3,COLUMN(),2)),$2:$2,0))</f>
        <v>1</v>
      </c>
      <c r="BU220" s="34">
        <f ca="1">INDEX($A:$CN,ROW(),MATCH(INDIRECT(ADDRESS(3,COLUMN(),2)),$2:$2,0))</f>
        <v>1</v>
      </c>
      <c r="BV220" s="34">
        <f ca="1">INDEX($A:$CN,ROW(),MATCH(INDIRECT(ADDRESS(3,COLUMN(),2)),$2:$2,0))</f>
        <v>1</v>
      </c>
      <c r="BW220" s="34">
        <f ca="1">INDEX($A:$CN,ROW(),MATCH(INDIRECT(ADDRESS(3,COLUMN(),2)),$2:$2,0))</f>
        <v>1</v>
      </c>
      <c r="BX220" s="34">
        <f ca="1">INDEX($A:$CN,ROW(),MATCH(INDIRECT(ADDRESS(3,COLUMN(),2)),$2:$2,0))</f>
        <v>1</v>
      </c>
      <c r="BY220" s="34">
        <f ca="1">INDEX($A:$CN,ROW(),MATCH(INDIRECT(ADDRESS(3,COLUMN(),2)),$2:$2,0))</f>
        <v>1</v>
      </c>
      <c r="BZ220" s="34">
        <f ca="1">INDEX($A:$CN,ROW(),MATCH(INDIRECT(ADDRESS(3,COLUMN(),2)),$2:$2,0))</f>
        <v>1</v>
      </c>
      <c r="CA220" s="34">
        <f ca="1">INDEX($A:$CN,ROW(),MATCH(INDIRECT(ADDRESS(3,COLUMN(),2)),$2:$2,0))</f>
        <v>1</v>
      </c>
      <c r="CB220" s="34">
        <f ca="1">INDEX($A:$CN,ROW(),MATCH(INDIRECT(ADDRESS(3,COLUMN(),2)),$2:$2,0))</f>
        <v>1</v>
      </c>
      <c r="CC220" s="34">
        <f ca="1">INDEX($A:$CN,ROW(),MATCH(INDIRECT(ADDRESS(3,COLUMN(),2)),$2:$2,0))</f>
        <v>1</v>
      </c>
      <c r="CD220" s="34">
        <f ca="1">INDEX($A:$CN,ROW(),MATCH(INDIRECT(ADDRESS(3,COLUMN(),2)),$2:$2,0))</f>
        <v>1</v>
      </c>
      <c r="CE220" s="34">
        <f ca="1">INDEX($A:$CN,ROW(),MATCH(INDIRECT(ADDRESS(3,COLUMN(),2)),$2:$2,0))</f>
        <v>1</v>
      </c>
      <c r="CF220" s="34">
        <f ca="1">INDEX($A:$CN,ROW(),MATCH(INDIRECT(ADDRESS(3,COLUMN(),2)),$2:$2,0))</f>
        <v>1</v>
      </c>
      <c r="CG220" s="34">
        <f ca="1">INDEX($A:$CN,ROW(),MATCH(INDIRECT(ADDRESS(3,COLUMN(),2)),$2:$2,0))</f>
        <v>1</v>
      </c>
      <c r="CH220" s="34">
        <f ca="1">INDEX($A:$CN,ROW(),MATCH(INDIRECT(ADDRESS(3,COLUMN(),2)),$2:$2,0))</f>
        <v>1</v>
      </c>
      <c r="CI220" s="34">
        <f ca="1">INDEX($A:$CN,ROW(),MATCH(INDIRECT(ADDRESS(3,COLUMN(),2)),$2:$2,0))</f>
        <v>1</v>
      </c>
      <c r="CJ220" s="34">
        <f ca="1">INDEX($A:$CN,ROW(),MATCH(INDIRECT(ADDRESS(3,COLUMN(),2)),$2:$2,0))</f>
        <v>1</v>
      </c>
      <c r="CK220" s="34">
        <f ca="1">INDEX($A:$CN,ROW(),MATCH(INDIRECT(ADDRESS(3,COLUMN(),2)),$2:$2,0))</f>
        <v>1</v>
      </c>
      <c r="CL220" s="34">
        <f ca="1">INDEX($A:$CN,ROW(),MATCH(INDIRECT(ADDRESS(3,COLUMN(),2)),$2:$2,0))</f>
        <v>1</v>
      </c>
      <c r="CM220" s="34">
        <f ca="1">INDEX($A:$CN,ROW(),MATCH(INDIRECT(ADDRESS(3,COLUMN(),2)),$2:$2,0))</f>
        <v>1</v>
      </c>
      <c r="CN220" s="34">
        <f ca="1">INDEX($A:$CN,ROW(),MATCH(INDIRECT(ADDRESS(3,COLUMN(),2)),$2:$2,0))</f>
        <v>1</v>
      </c>
    </row>
    <row r="221" spans="1:92" x14ac:dyDescent="0.25">
      <c r="B221" s="33" t="s">
        <v>62</v>
      </c>
      <c r="D221" t="s">
        <v>294</v>
      </c>
      <c r="I221" s="102"/>
      <c r="J221"/>
      <c r="K221" s="35">
        <f t="shared" ref="K221:P221" si="85">1-SUM(K220:K220)</f>
        <v>0</v>
      </c>
      <c r="L221" s="35">
        <f t="shared" si="85"/>
        <v>0</v>
      </c>
      <c r="M221" s="35">
        <f t="shared" si="85"/>
        <v>0</v>
      </c>
      <c r="N221" s="35">
        <f t="shared" si="85"/>
        <v>0</v>
      </c>
      <c r="O221" s="35">
        <f t="shared" si="85"/>
        <v>0</v>
      </c>
      <c r="P221" s="35">
        <f t="shared" si="85"/>
        <v>0</v>
      </c>
      <c r="Q221" s="35"/>
      <c r="T221" s="205"/>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33"/>
      <c r="D222" t="s">
        <v>294</v>
      </c>
      <c r="I222" s="102"/>
      <c r="J222"/>
      <c r="K222" s="35"/>
      <c r="L222" s="35"/>
      <c r="M222" s="35"/>
      <c r="N222" s="35"/>
      <c r="O222" s="35"/>
      <c r="P222" s="35"/>
      <c r="Q222" s="35"/>
      <c r="T222" s="205"/>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7" t="s">
        <v>300</v>
      </c>
      <c r="D223" t="s">
        <v>294</v>
      </c>
      <c r="I223" s="102"/>
      <c r="J223"/>
      <c r="T223" s="205"/>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301</v>
      </c>
      <c r="B224" s="223" t="str">
        <f>+B220</f>
        <v>(placeholder)</v>
      </c>
      <c r="D224" t="s">
        <v>294</v>
      </c>
      <c r="I224" s="102"/>
      <c r="J224"/>
      <c r="K224" s="61">
        <f t="shared" ref="K224:P224" ca="1" si="86">SUMIF($3:$3, INDIRECT(ADDRESS(2,COLUMN(),2)), INDIRECT(ROW() &amp; ":" &amp; ROW()))</f>
        <v>0</v>
      </c>
      <c r="L224" s="61">
        <f t="shared" ca="1" si="86"/>
        <v>0</v>
      </c>
      <c r="M224" s="61">
        <f t="shared" ca="1" si="86"/>
        <v>0</v>
      </c>
      <c r="N224" s="61">
        <f t="shared" ca="1" si="86"/>
        <v>0</v>
      </c>
      <c r="O224" s="61">
        <f t="shared" ca="1" si="86"/>
        <v>0</v>
      </c>
      <c r="P224" s="61">
        <f t="shared" ca="1" si="86"/>
        <v>0</v>
      </c>
      <c r="Q224" s="61"/>
      <c r="T224" s="215"/>
      <c r="U224" s="61" cm="1">
        <f t="array" aca="1" ref="U224" ca="1">+INDIRECT(U218)*U220</f>
        <v>0</v>
      </c>
      <c r="V224" s="61" cm="1">
        <f t="array" aca="1" ref="V224" ca="1">+INDIRECT(V218)*V220</f>
        <v>0</v>
      </c>
      <c r="W224" s="61" cm="1">
        <f t="array" aca="1" ref="W224" ca="1">+INDIRECT(W218)*W220</f>
        <v>0</v>
      </c>
      <c r="X224" s="61" cm="1">
        <f t="array" aca="1" ref="X224" ca="1">+INDIRECT(X218)*X220</f>
        <v>0</v>
      </c>
      <c r="Y224" s="61" cm="1">
        <f t="array" aca="1" ref="Y224" ca="1">+INDIRECT(Y218)*Y220</f>
        <v>0</v>
      </c>
      <c r="Z224" s="61" cm="1">
        <f t="array" aca="1" ref="Z224" ca="1">+INDIRECT(Z218)*Z220</f>
        <v>0</v>
      </c>
      <c r="AA224" s="61" cm="1">
        <f t="array" aca="1" ref="AA224" ca="1">+INDIRECT(AA218)*AA220</f>
        <v>0</v>
      </c>
      <c r="AB224" s="61" cm="1">
        <f t="array" aca="1" ref="AB224" ca="1">+INDIRECT(AB218)*AB220</f>
        <v>0</v>
      </c>
      <c r="AC224" s="61" cm="1">
        <f t="array" aca="1" ref="AC224" ca="1">+INDIRECT(AC218)*AC220</f>
        <v>0</v>
      </c>
      <c r="AD224" s="61" cm="1">
        <f t="array" aca="1" ref="AD224" ca="1">+INDIRECT(AD218)*AD220</f>
        <v>0</v>
      </c>
      <c r="AE224" s="61" cm="1">
        <f t="array" aca="1" ref="AE224" ca="1">+INDIRECT(AE218)*AE220</f>
        <v>0</v>
      </c>
      <c r="AF224" s="61" cm="1">
        <f t="array" aca="1" ref="AF224" ca="1">+INDIRECT(AF218)*AF220</f>
        <v>0</v>
      </c>
      <c r="AG224" s="61" cm="1">
        <f t="array" aca="1" ref="AG224" ca="1">+INDIRECT(AG218)*AG220</f>
        <v>0</v>
      </c>
      <c r="AH224" s="61" cm="1">
        <f t="array" aca="1" ref="AH224" ca="1">+INDIRECT(AH218)*AH220</f>
        <v>0</v>
      </c>
      <c r="AI224" s="61" cm="1">
        <f t="array" aca="1" ref="AI224" ca="1">+INDIRECT(AI218)*AI220</f>
        <v>0</v>
      </c>
      <c r="AJ224" s="61" cm="1">
        <f t="array" aca="1" ref="AJ224" ca="1">+INDIRECT(AJ218)*AJ220</f>
        <v>0</v>
      </c>
      <c r="AK224" s="61" cm="1">
        <f t="array" aca="1" ref="AK224" ca="1">+INDIRECT(AK218)*AK220</f>
        <v>0</v>
      </c>
      <c r="AL224" s="61" cm="1">
        <f t="array" aca="1" ref="AL224" ca="1">+INDIRECT(AL218)*AL220</f>
        <v>0</v>
      </c>
      <c r="AM224" s="61" cm="1">
        <f t="array" aca="1" ref="AM224" ca="1">+INDIRECT(AM218)*AM220</f>
        <v>0</v>
      </c>
      <c r="AN224" s="61" cm="1">
        <f t="array" aca="1" ref="AN224" ca="1">+INDIRECT(AN218)*AN220</f>
        <v>0</v>
      </c>
      <c r="AO224" s="61" cm="1">
        <f t="array" aca="1" ref="AO224" ca="1">+INDIRECT(AO218)*AO220</f>
        <v>0</v>
      </c>
      <c r="AP224" s="61" cm="1">
        <f t="array" aca="1" ref="AP224" ca="1">+INDIRECT(AP218)*AP220</f>
        <v>0</v>
      </c>
      <c r="AQ224" s="61" cm="1">
        <f t="array" aca="1" ref="AQ224" ca="1">+INDIRECT(AQ218)*AQ220</f>
        <v>0</v>
      </c>
      <c r="AR224" s="61" cm="1">
        <f t="array" aca="1" ref="AR224" ca="1">+INDIRECT(AR218)*AR220</f>
        <v>0</v>
      </c>
      <c r="AS224" s="61" cm="1">
        <f t="array" aca="1" ref="AS224" ca="1">+INDIRECT(AS218)*AS220</f>
        <v>0</v>
      </c>
      <c r="AT224" s="61" cm="1">
        <f t="array" aca="1" ref="AT224" ca="1">+INDIRECT(AT218)*AT220</f>
        <v>0</v>
      </c>
      <c r="AU224" s="61" cm="1">
        <f t="array" aca="1" ref="AU224" ca="1">+INDIRECT(AU218)*AU220</f>
        <v>0</v>
      </c>
      <c r="AV224" s="61" cm="1">
        <f t="array" aca="1" ref="AV224" ca="1">+INDIRECT(AV218)*AV220</f>
        <v>0</v>
      </c>
      <c r="AW224" s="61" cm="1">
        <f t="array" aca="1" ref="AW224" ca="1">+INDIRECT(AW218)*AW220</f>
        <v>0</v>
      </c>
      <c r="AX224" s="61" cm="1">
        <f t="array" aca="1" ref="AX224" ca="1">+INDIRECT(AX218)*AX220</f>
        <v>0</v>
      </c>
      <c r="AY224" s="61" cm="1">
        <f t="array" aca="1" ref="AY224" ca="1">+INDIRECT(AY218)*AY220</f>
        <v>0</v>
      </c>
      <c r="AZ224" s="61" cm="1">
        <f t="array" aca="1" ref="AZ224" ca="1">+INDIRECT(AZ218)*AZ220</f>
        <v>0</v>
      </c>
      <c r="BA224" s="61" cm="1">
        <f t="array" aca="1" ref="BA224" ca="1">+INDIRECT(BA218)*BA220</f>
        <v>0</v>
      </c>
      <c r="BB224" s="61" cm="1">
        <f t="array" aca="1" ref="BB224" ca="1">+INDIRECT(BB218)*BB220</f>
        <v>0</v>
      </c>
      <c r="BC224" s="61" cm="1">
        <f t="array" aca="1" ref="BC224" ca="1">+INDIRECT(BC218)*BC220</f>
        <v>0</v>
      </c>
      <c r="BD224" s="61" cm="1">
        <f t="array" aca="1" ref="BD224" ca="1">+INDIRECT(BD218)*BD220</f>
        <v>0</v>
      </c>
      <c r="BE224" s="61" cm="1">
        <f t="array" aca="1" ref="BE224" ca="1">+INDIRECT(BE218)*BE220</f>
        <v>0</v>
      </c>
      <c r="BF224" s="61" cm="1">
        <f t="array" aca="1" ref="BF224" ca="1">+INDIRECT(BF218)*BF220</f>
        <v>0</v>
      </c>
      <c r="BG224" s="61" cm="1">
        <f t="array" aca="1" ref="BG224" ca="1">+INDIRECT(BG218)*BG220</f>
        <v>0</v>
      </c>
      <c r="BH224" s="61" cm="1">
        <f t="array" aca="1" ref="BH224" ca="1">+INDIRECT(BH218)*BH220</f>
        <v>0</v>
      </c>
      <c r="BI224" s="61" cm="1">
        <f t="array" aca="1" ref="BI224" ca="1">+INDIRECT(BI218)*BI220</f>
        <v>0</v>
      </c>
      <c r="BJ224" s="61" cm="1">
        <f t="array" aca="1" ref="BJ224" ca="1">+INDIRECT(BJ218)*BJ220</f>
        <v>0</v>
      </c>
      <c r="BK224" s="61" cm="1">
        <f t="array" aca="1" ref="BK224" ca="1">+INDIRECT(BK218)*BK220</f>
        <v>0</v>
      </c>
      <c r="BL224" s="61" cm="1">
        <f t="array" aca="1" ref="BL224" ca="1">+INDIRECT(BL218)*BL220</f>
        <v>0</v>
      </c>
      <c r="BM224" s="61" cm="1">
        <f t="array" aca="1" ref="BM224" ca="1">+INDIRECT(BM218)*BM220</f>
        <v>0</v>
      </c>
      <c r="BN224" s="61" cm="1">
        <f t="array" aca="1" ref="BN224" ca="1">+INDIRECT(BN218)*BN220</f>
        <v>0</v>
      </c>
      <c r="BO224" s="61" cm="1">
        <f t="array" aca="1" ref="BO224" ca="1">+INDIRECT(BO218)*BO220</f>
        <v>0</v>
      </c>
      <c r="BP224" s="61" cm="1">
        <f t="array" aca="1" ref="BP224" ca="1">+INDIRECT(BP218)*BP220</f>
        <v>0</v>
      </c>
      <c r="BQ224" s="61" cm="1">
        <f t="array" aca="1" ref="BQ224" ca="1">+INDIRECT(BQ218)*BQ220</f>
        <v>0</v>
      </c>
      <c r="BR224" s="61" cm="1">
        <f t="array" aca="1" ref="BR224" ca="1">+INDIRECT(BR218)*BR220</f>
        <v>0</v>
      </c>
      <c r="BS224" s="61" cm="1">
        <f t="array" aca="1" ref="BS224" ca="1">+INDIRECT(BS218)*BS220</f>
        <v>0</v>
      </c>
      <c r="BT224" s="61" cm="1">
        <f t="array" aca="1" ref="BT224" ca="1">+INDIRECT(BT218)*BT220</f>
        <v>0</v>
      </c>
      <c r="BU224" s="61" cm="1">
        <f t="array" aca="1" ref="BU224" ca="1">+INDIRECT(BU218)*BU220</f>
        <v>0</v>
      </c>
      <c r="BV224" s="61" cm="1">
        <f t="array" aca="1" ref="BV224" ca="1">+INDIRECT(BV218)*BV220</f>
        <v>0</v>
      </c>
      <c r="BW224" s="61" cm="1">
        <f t="array" aca="1" ref="BW224" ca="1">+INDIRECT(BW218)*BW220</f>
        <v>0</v>
      </c>
      <c r="BX224" s="61" cm="1">
        <f t="array" aca="1" ref="BX224" ca="1">+INDIRECT(BX218)*BX220</f>
        <v>0</v>
      </c>
      <c r="BY224" s="61" cm="1">
        <f t="array" aca="1" ref="BY224" ca="1">+INDIRECT(BY218)*BY220</f>
        <v>0</v>
      </c>
      <c r="BZ224" s="61" cm="1">
        <f t="array" aca="1" ref="BZ224" ca="1">+INDIRECT(BZ218)*BZ220</f>
        <v>0</v>
      </c>
      <c r="CA224" s="61" cm="1">
        <f t="array" aca="1" ref="CA224" ca="1">+INDIRECT(CA218)*CA220</f>
        <v>0</v>
      </c>
      <c r="CB224" s="61" cm="1">
        <f t="array" aca="1" ref="CB224" ca="1">+INDIRECT(CB218)*CB220</f>
        <v>0</v>
      </c>
      <c r="CC224" s="61" cm="1">
        <f t="array" aca="1" ref="CC224" ca="1">+INDIRECT(CC218)*CC220</f>
        <v>0</v>
      </c>
      <c r="CD224" s="61" cm="1">
        <f t="array" aca="1" ref="CD224" ca="1">+INDIRECT(CD218)*CD220</f>
        <v>0</v>
      </c>
      <c r="CE224" s="61" cm="1">
        <f t="array" aca="1" ref="CE224" ca="1">+INDIRECT(CE218)*CE220</f>
        <v>0</v>
      </c>
      <c r="CF224" s="61" cm="1">
        <f t="array" aca="1" ref="CF224" ca="1">+INDIRECT(CF218)*CF220</f>
        <v>0</v>
      </c>
      <c r="CG224" s="61" cm="1">
        <f t="array" aca="1" ref="CG224" ca="1">+INDIRECT(CG218)*CG220</f>
        <v>0</v>
      </c>
      <c r="CH224" s="61" cm="1">
        <f t="array" aca="1" ref="CH224" ca="1">+INDIRECT(CH218)*CH220</f>
        <v>0</v>
      </c>
      <c r="CI224" s="61" cm="1">
        <f t="array" aca="1" ref="CI224" ca="1">+INDIRECT(CI218)*CI220</f>
        <v>0</v>
      </c>
      <c r="CJ224" s="61" cm="1">
        <f t="array" aca="1" ref="CJ224" ca="1">+INDIRECT(CJ218)*CJ220</f>
        <v>0</v>
      </c>
      <c r="CK224" s="61" cm="1">
        <f t="array" aca="1" ref="CK224" ca="1">+INDIRECT(CK218)*CK220</f>
        <v>0</v>
      </c>
      <c r="CL224" s="61" cm="1">
        <f t="array" aca="1" ref="CL224" ca="1">+INDIRECT(CL218)*CL220</f>
        <v>0</v>
      </c>
      <c r="CM224" s="61" cm="1">
        <f t="array" aca="1" ref="CM224" ca="1">+INDIRECT(CM218)*CM220</f>
        <v>0</v>
      </c>
      <c r="CN224" s="61" cm="1">
        <f t="array" aca="1" ref="CN224" ca="1">+INDIRECT(CN218)*CN220</f>
        <v>0</v>
      </c>
    </row>
    <row r="225" spans="1:92" x14ac:dyDescent="0.25">
      <c r="B225" s="33"/>
      <c r="I225" s="102"/>
      <c r="J225"/>
      <c r="K225" s="35"/>
      <c r="L225" s="35"/>
      <c r="M225" s="35"/>
      <c r="N225" s="35"/>
      <c r="O225" s="35"/>
      <c r="P225" s="35"/>
      <c r="Q225" s="35"/>
      <c r="T225" s="20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137"/>
      <c r="B226" s="208"/>
      <c r="C226" s="139"/>
      <c r="D226" s="137" t="s">
        <v>302</v>
      </c>
      <c r="E226" s="140" t="s">
        <v>302</v>
      </c>
      <c r="F226" s="140"/>
      <c r="G226" s="140" t="s">
        <v>303</v>
      </c>
      <c r="H226" s="141"/>
      <c r="I226" s="142"/>
      <c r="J226" s="143"/>
      <c r="K226" s="139"/>
      <c r="L226" s="139"/>
      <c r="M226" s="139"/>
      <c r="N226" s="139"/>
      <c r="O226" s="139"/>
      <c r="P226" s="139"/>
      <c r="Q226" s="139"/>
      <c r="T226" s="262"/>
      <c r="U226" s="187" t="s">
        <v>272</v>
      </c>
      <c r="V226" s="187" t="s">
        <v>272</v>
      </c>
      <c r="W226" s="187" t="s">
        <v>272</v>
      </c>
      <c r="X226" s="187" t="s">
        <v>272</v>
      </c>
      <c r="Y226" s="187" t="s">
        <v>272</v>
      </c>
      <c r="Z226" s="187" t="s">
        <v>272</v>
      </c>
      <c r="AA226" s="187" t="s">
        <v>272</v>
      </c>
      <c r="AB226" s="187" t="s">
        <v>272</v>
      </c>
      <c r="AC226" s="187" t="s">
        <v>272</v>
      </c>
      <c r="AD226" s="187" t="s">
        <v>272</v>
      </c>
      <c r="AE226" s="187" t="s">
        <v>272</v>
      </c>
      <c r="AF226" s="187" t="s">
        <v>272</v>
      </c>
      <c r="AG226" s="187" t="s">
        <v>272</v>
      </c>
      <c r="AH226" s="187" t="s">
        <v>272</v>
      </c>
      <c r="AI226" s="187" t="s">
        <v>272</v>
      </c>
      <c r="AJ226" s="187" t="s">
        <v>272</v>
      </c>
      <c r="AK226" s="187" t="s">
        <v>272</v>
      </c>
      <c r="AL226" s="187" t="s">
        <v>272</v>
      </c>
      <c r="AM226" s="187" t="s">
        <v>272</v>
      </c>
      <c r="AN226" s="187" t="s">
        <v>272</v>
      </c>
      <c r="AO226" s="187" t="s">
        <v>272</v>
      </c>
      <c r="AP226" s="187" t="s">
        <v>272</v>
      </c>
      <c r="AQ226" s="187" t="s">
        <v>272</v>
      </c>
      <c r="AR226" s="187" t="s">
        <v>272</v>
      </c>
      <c r="AS226" s="187" t="s">
        <v>272</v>
      </c>
      <c r="AT226" s="187" t="s">
        <v>272</v>
      </c>
      <c r="AU226" s="187" t="s">
        <v>272</v>
      </c>
      <c r="AV226" s="187" t="s">
        <v>272</v>
      </c>
      <c r="AW226" s="187" t="s">
        <v>272</v>
      </c>
      <c r="AX226" s="187" t="s">
        <v>272</v>
      </c>
      <c r="AY226" s="187" t="s">
        <v>272</v>
      </c>
      <c r="AZ226" s="187" t="s">
        <v>272</v>
      </c>
      <c r="BA226" s="187" t="s">
        <v>272</v>
      </c>
      <c r="BB226" s="187" t="s">
        <v>272</v>
      </c>
      <c r="BC226" s="187" t="s">
        <v>272</v>
      </c>
      <c r="BD226" s="187" t="s">
        <v>272</v>
      </c>
      <c r="BE226" s="187" t="s">
        <v>272</v>
      </c>
      <c r="BF226" s="187" t="s">
        <v>272</v>
      </c>
      <c r="BG226" s="187" t="s">
        <v>272</v>
      </c>
      <c r="BH226" s="187" t="s">
        <v>272</v>
      </c>
      <c r="BI226" s="187" t="s">
        <v>272</v>
      </c>
      <c r="BJ226" s="187" t="s">
        <v>272</v>
      </c>
      <c r="BK226" s="187" t="s">
        <v>272</v>
      </c>
      <c r="BL226" s="187" t="s">
        <v>272</v>
      </c>
      <c r="BM226" s="187" t="s">
        <v>272</v>
      </c>
      <c r="BN226" s="187" t="s">
        <v>272</v>
      </c>
      <c r="BO226" s="187" t="s">
        <v>272</v>
      </c>
      <c r="BP226" s="187" t="s">
        <v>272</v>
      </c>
      <c r="BQ226" s="187" t="s">
        <v>272</v>
      </c>
      <c r="BR226" s="187" t="s">
        <v>272</v>
      </c>
      <c r="BS226" s="187" t="s">
        <v>272</v>
      </c>
      <c r="BT226" s="187" t="s">
        <v>272</v>
      </c>
      <c r="BU226" s="187" t="s">
        <v>272</v>
      </c>
      <c r="BV226" s="187" t="s">
        <v>272</v>
      </c>
      <c r="BW226" s="187" t="s">
        <v>272</v>
      </c>
      <c r="BX226" s="187" t="s">
        <v>272</v>
      </c>
      <c r="BY226" s="187" t="s">
        <v>272</v>
      </c>
      <c r="BZ226" s="187" t="s">
        <v>272</v>
      </c>
      <c r="CA226" s="187" t="s">
        <v>272</v>
      </c>
      <c r="CB226" s="187" t="s">
        <v>272</v>
      </c>
      <c r="CC226" s="187" t="s">
        <v>272</v>
      </c>
      <c r="CD226" s="187" t="s">
        <v>272</v>
      </c>
      <c r="CE226" s="187" t="s">
        <v>272</v>
      </c>
      <c r="CF226" s="187" t="s">
        <v>272</v>
      </c>
      <c r="CG226" s="187" t="s">
        <v>272</v>
      </c>
      <c r="CH226" s="187" t="s">
        <v>272</v>
      </c>
      <c r="CI226" s="187" t="s">
        <v>272</v>
      </c>
      <c r="CJ226" s="187" t="s">
        <v>272</v>
      </c>
      <c r="CK226" s="187" t="s">
        <v>272</v>
      </c>
      <c r="CL226" s="187" t="s">
        <v>272</v>
      </c>
      <c r="CM226" s="187" t="s">
        <v>272</v>
      </c>
      <c r="CN226" s="187" t="s">
        <v>272</v>
      </c>
    </row>
    <row r="227" spans="1:92" x14ac:dyDescent="0.25">
      <c r="B227" s="7" t="s">
        <v>297</v>
      </c>
      <c r="D227" t="s">
        <v>302</v>
      </c>
      <c r="I227" s="102"/>
      <c r="J227"/>
      <c r="T227" s="205"/>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298</v>
      </c>
      <c r="B228" s="96" t="s">
        <v>299</v>
      </c>
      <c r="D228" t="s">
        <v>302</v>
      </c>
      <c r="I228" s="102"/>
      <c r="J228"/>
      <c r="K228" s="192">
        <v>0.33400000000000002</v>
      </c>
      <c r="L228" s="192">
        <v>0.33400000000000002</v>
      </c>
      <c r="M228" s="192">
        <v>0.33400000000000002</v>
      </c>
      <c r="N228" s="192">
        <v>0.33400000000000002</v>
      </c>
      <c r="O228" s="192">
        <v>0.33400000000000002</v>
      </c>
      <c r="P228" s="192">
        <v>0.33400000000000002</v>
      </c>
      <c r="Q228" s="192"/>
      <c r="T228" s="271"/>
      <c r="U228" s="34">
        <f ca="1">INDEX($A:$CN,ROW(),MATCH(INDIRECT(ADDRESS(3,COLUMN(),2)),$2:$2,0))</f>
        <v>0.33400000000000002</v>
      </c>
      <c r="V228" s="34">
        <f ca="1">INDEX($A:$CN,ROW(),MATCH(INDIRECT(ADDRESS(3,COLUMN(),2)),$2:$2,0))</f>
        <v>0.33400000000000002</v>
      </c>
      <c r="W228" s="34">
        <f ca="1">INDEX($A:$CN,ROW(),MATCH(INDIRECT(ADDRESS(3,COLUMN(),2)),$2:$2,0))</f>
        <v>0.33400000000000002</v>
      </c>
      <c r="X228" s="34">
        <f ca="1">INDEX($A:$CN,ROW(),MATCH(INDIRECT(ADDRESS(3,COLUMN(),2)),$2:$2,0))</f>
        <v>0.33400000000000002</v>
      </c>
      <c r="Y228" s="34">
        <f ca="1">INDEX($A:$CN,ROW(),MATCH(INDIRECT(ADDRESS(3,COLUMN(),2)),$2:$2,0))</f>
        <v>0.33400000000000002</v>
      </c>
      <c r="Z228" s="34">
        <f ca="1">INDEX($A:$CN,ROW(),MATCH(INDIRECT(ADDRESS(3,COLUMN(),2)),$2:$2,0))</f>
        <v>0.33400000000000002</v>
      </c>
      <c r="AA228" s="34">
        <f ca="1">INDEX($A:$CN,ROW(),MATCH(INDIRECT(ADDRESS(3,COLUMN(),2)),$2:$2,0))</f>
        <v>0.33400000000000002</v>
      </c>
      <c r="AB228" s="34">
        <f ca="1">INDEX($A:$CN,ROW(),MATCH(INDIRECT(ADDRESS(3,COLUMN(),2)),$2:$2,0))</f>
        <v>0.33400000000000002</v>
      </c>
      <c r="AC228" s="34">
        <f ca="1">INDEX($A:$CN,ROW(),MATCH(INDIRECT(ADDRESS(3,COLUMN(),2)),$2:$2,0))</f>
        <v>0.33400000000000002</v>
      </c>
      <c r="AD228" s="34">
        <f ca="1">INDEX($A:$CN,ROW(),MATCH(INDIRECT(ADDRESS(3,COLUMN(),2)),$2:$2,0))</f>
        <v>0.33400000000000002</v>
      </c>
      <c r="AE228" s="34">
        <f ca="1">INDEX($A:$CN,ROW(),MATCH(INDIRECT(ADDRESS(3,COLUMN(),2)),$2:$2,0))</f>
        <v>0.33400000000000002</v>
      </c>
      <c r="AF228" s="34">
        <f ca="1">INDEX($A:$CN,ROW(),MATCH(INDIRECT(ADDRESS(3,COLUMN(),2)),$2:$2,0))</f>
        <v>0.33400000000000002</v>
      </c>
      <c r="AG228" s="34">
        <f ca="1">INDEX($A:$CN,ROW(),MATCH(INDIRECT(ADDRESS(3,COLUMN(),2)),$2:$2,0))</f>
        <v>0.33400000000000002</v>
      </c>
      <c r="AH228" s="34">
        <f ca="1">INDEX($A:$CN,ROW(),MATCH(INDIRECT(ADDRESS(3,COLUMN(),2)),$2:$2,0))</f>
        <v>0.33400000000000002</v>
      </c>
      <c r="AI228" s="34">
        <f ca="1">INDEX($A:$CN,ROW(),MATCH(INDIRECT(ADDRESS(3,COLUMN(),2)),$2:$2,0))</f>
        <v>0.33400000000000002</v>
      </c>
      <c r="AJ228" s="34">
        <f ca="1">INDEX($A:$CN,ROW(),MATCH(INDIRECT(ADDRESS(3,COLUMN(),2)),$2:$2,0))</f>
        <v>0.33400000000000002</v>
      </c>
      <c r="AK228" s="34">
        <f ca="1">INDEX($A:$CN,ROW(),MATCH(INDIRECT(ADDRESS(3,COLUMN(),2)),$2:$2,0))</f>
        <v>0.33400000000000002</v>
      </c>
      <c r="AL228" s="34">
        <f ca="1">INDEX($A:$CN,ROW(),MATCH(INDIRECT(ADDRESS(3,COLUMN(),2)),$2:$2,0))</f>
        <v>0.33400000000000002</v>
      </c>
      <c r="AM228" s="34">
        <f ca="1">INDEX($A:$CN,ROW(),MATCH(INDIRECT(ADDRESS(3,COLUMN(),2)),$2:$2,0))</f>
        <v>0.33400000000000002</v>
      </c>
      <c r="AN228" s="34">
        <f ca="1">INDEX($A:$CN,ROW(),MATCH(INDIRECT(ADDRESS(3,COLUMN(),2)),$2:$2,0))</f>
        <v>0.33400000000000002</v>
      </c>
      <c r="AO228" s="34">
        <f ca="1">INDEX($A:$CN,ROW(),MATCH(INDIRECT(ADDRESS(3,COLUMN(),2)),$2:$2,0))</f>
        <v>0.33400000000000002</v>
      </c>
      <c r="AP228" s="34">
        <f ca="1">INDEX($A:$CN,ROW(),MATCH(INDIRECT(ADDRESS(3,COLUMN(),2)),$2:$2,0))</f>
        <v>0.33400000000000002</v>
      </c>
      <c r="AQ228" s="34">
        <f ca="1">INDEX($A:$CN,ROW(),MATCH(INDIRECT(ADDRESS(3,COLUMN(),2)),$2:$2,0))</f>
        <v>0.33400000000000002</v>
      </c>
      <c r="AR228" s="34">
        <f ca="1">INDEX($A:$CN,ROW(),MATCH(INDIRECT(ADDRESS(3,COLUMN(),2)),$2:$2,0))</f>
        <v>0.33400000000000002</v>
      </c>
      <c r="AS228" s="34">
        <f ca="1">INDEX($A:$CN,ROW(),MATCH(INDIRECT(ADDRESS(3,COLUMN(),2)),$2:$2,0))</f>
        <v>0.33400000000000002</v>
      </c>
      <c r="AT228" s="34">
        <f ca="1">INDEX($A:$CN,ROW(),MATCH(INDIRECT(ADDRESS(3,COLUMN(),2)),$2:$2,0))</f>
        <v>0.33400000000000002</v>
      </c>
      <c r="AU228" s="34">
        <f ca="1">INDEX($A:$CN,ROW(),MATCH(INDIRECT(ADDRESS(3,COLUMN(),2)),$2:$2,0))</f>
        <v>0.33400000000000002</v>
      </c>
      <c r="AV228" s="34">
        <f ca="1">INDEX($A:$CN,ROW(),MATCH(INDIRECT(ADDRESS(3,COLUMN(),2)),$2:$2,0))</f>
        <v>0.33400000000000002</v>
      </c>
      <c r="AW228" s="34">
        <f ca="1">INDEX($A:$CN,ROW(),MATCH(INDIRECT(ADDRESS(3,COLUMN(),2)),$2:$2,0))</f>
        <v>0.33400000000000002</v>
      </c>
      <c r="AX228" s="34">
        <f ca="1">INDEX($A:$CN,ROW(),MATCH(INDIRECT(ADDRESS(3,COLUMN(),2)),$2:$2,0))</f>
        <v>0.33400000000000002</v>
      </c>
      <c r="AY228" s="34">
        <f ca="1">INDEX($A:$CN,ROW(),MATCH(INDIRECT(ADDRESS(3,COLUMN(),2)),$2:$2,0))</f>
        <v>0.33400000000000002</v>
      </c>
      <c r="AZ228" s="34">
        <f ca="1">INDEX($A:$CN,ROW(),MATCH(INDIRECT(ADDRESS(3,COLUMN(),2)),$2:$2,0))</f>
        <v>0.33400000000000002</v>
      </c>
      <c r="BA228" s="34">
        <f ca="1">INDEX($A:$CN,ROW(),MATCH(INDIRECT(ADDRESS(3,COLUMN(),2)),$2:$2,0))</f>
        <v>0.33400000000000002</v>
      </c>
      <c r="BB228" s="34">
        <f ca="1">INDEX($A:$CN,ROW(),MATCH(INDIRECT(ADDRESS(3,COLUMN(),2)),$2:$2,0))</f>
        <v>0.33400000000000002</v>
      </c>
      <c r="BC228" s="34">
        <f ca="1">INDEX($A:$CN,ROW(),MATCH(INDIRECT(ADDRESS(3,COLUMN(),2)),$2:$2,0))</f>
        <v>0.33400000000000002</v>
      </c>
      <c r="BD228" s="34">
        <f ca="1">INDEX($A:$CN,ROW(),MATCH(INDIRECT(ADDRESS(3,COLUMN(),2)),$2:$2,0))</f>
        <v>0.33400000000000002</v>
      </c>
      <c r="BE228" s="34">
        <f ca="1">INDEX($A:$CN,ROW(),MATCH(INDIRECT(ADDRESS(3,COLUMN(),2)),$2:$2,0))</f>
        <v>0.33400000000000002</v>
      </c>
      <c r="BF228" s="34">
        <f ca="1">INDEX($A:$CN,ROW(),MATCH(INDIRECT(ADDRESS(3,COLUMN(),2)),$2:$2,0))</f>
        <v>0.33400000000000002</v>
      </c>
      <c r="BG228" s="34">
        <f ca="1">INDEX($A:$CN,ROW(),MATCH(INDIRECT(ADDRESS(3,COLUMN(),2)),$2:$2,0))</f>
        <v>0.33400000000000002</v>
      </c>
      <c r="BH228" s="34">
        <f ca="1">INDEX($A:$CN,ROW(),MATCH(INDIRECT(ADDRESS(3,COLUMN(),2)),$2:$2,0))</f>
        <v>0.33400000000000002</v>
      </c>
      <c r="BI228" s="34">
        <f ca="1">INDEX($A:$CN,ROW(),MATCH(INDIRECT(ADDRESS(3,COLUMN(),2)),$2:$2,0))</f>
        <v>0.33400000000000002</v>
      </c>
      <c r="BJ228" s="34">
        <f ca="1">INDEX($A:$CN,ROW(),MATCH(INDIRECT(ADDRESS(3,COLUMN(),2)),$2:$2,0))</f>
        <v>0.33400000000000002</v>
      </c>
      <c r="BK228" s="34">
        <f ca="1">INDEX($A:$CN,ROW(),MATCH(INDIRECT(ADDRESS(3,COLUMN(),2)),$2:$2,0))</f>
        <v>0.33400000000000002</v>
      </c>
      <c r="BL228" s="34">
        <f ca="1">INDEX($A:$CN,ROW(),MATCH(INDIRECT(ADDRESS(3,COLUMN(),2)),$2:$2,0))</f>
        <v>0.33400000000000002</v>
      </c>
      <c r="BM228" s="34">
        <f ca="1">INDEX($A:$CN,ROW(),MATCH(INDIRECT(ADDRESS(3,COLUMN(),2)),$2:$2,0))</f>
        <v>0.33400000000000002</v>
      </c>
      <c r="BN228" s="34">
        <f ca="1">INDEX($A:$CN,ROW(),MATCH(INDIRECT(ADDRESS(3,COLUMN(),2)),$2:$2,0))</f>
        <v>0.33400000000000002</v>
      </c>
      <c r="BO228" s="34">
        <f ca="1">INDEX($A:$CN,ROW(),MATCH(INDIRECT(ADDRESS(3,COLUMN(),2)),$2:$2,0))</f>
        <v>0.33400000000000002</v>
      </c>
      <c r="BP228" s="34">
        <f ca="1">INDEX($A:$CN,ROW(),MATCH(INDIRECT(ADDRESS(3,COLUMN(),2)),$2:$2,0))</f>
        <v>0.33400000000000002</v>
      </c>
      <c r="BQ228" s="34">
        <f ca="1">INDEX($A:$CN,ROW(),MATCH(INDIRECT(ADDRESS(3,COLUMN(),2)),$2:$2,0))</f>
        <v>0.33400000000000002</v>
      </c>
      <c r="BR228" s="34">
        <f ca="1">INDEX($A:$CN,ROW(),MATCH(INDIRECT(ADDRESS(3,COLUMN(),2)),$2:$2,0))</f>
        <v>0.33400000000000002</v>
      </c>
      <c r="BS228" s="34">
        <f ca="1">INDEX($A:$CN,ROW(),MATCH(INDIRECT(ADDRESS(3,COLUMN(),2)),$2:$2,0))</f>
        <v>0.33400000000000002</v>
      </c>
      <c r="BT228" s="34">
        <f ca="1">INDEX($A:$CN,ROW(),MATCH(INDIRECT(ADDRESS(3,COLUMN(),2)),$2:$2,0))</f>
        <v>0.33400000000000002</v>
      </c>
      <c r="BU228" s="34">
        <f ca="1">INDEX($A:$CN,ROW(),MATCH(INDIRECT(ADDRESS(3,COLUMN(),2)),$2:$2,0))</f>
        <v>0.33400000000000002</v>
      </c>
      <c r="BV228" s="34">
        <f ca="1">INDEX($A:$CN,ROW(),MATCH(INDIRECT(ADDRESS(3,COLUMN(),2)),$2:$2,0))</f>
        <v>0.33400000000000002</v>
      </c>
      <c r="BW228" s="34">
        <f ca="1">INDEX($A:$CN,ROW(),MATCH(INDIRECT(ADDRESS(3,COLUMN(),2)),$2:$2,0))</f>
        <v>0.33400000000000002</v>
      </c>
      <c r="BX228" s="34">
        <f ca="1">INDEX($A:$CN,ROW(),MATCH(INDIRECT(ADDRESS(3,COLUMN(),2)),$2:$2,0))</f>
        <v>0.33400000000000002</v>
      </c>
      <c r="BY228" s="34">
        <f ca="1">INDEX($A:$CN,ROW(),MATCH(INDIRECT(ADDRESS(3,COLUMN(),2)),$2:$2,0))</f>
        <v>0.33400000000000002</v>
      </c>
      <c r="BZ228" s="34">
        <f ca="1">INDEX($A:$CN,ROW(),MATCH(INDIRECT(ADDRESS(3,COLUMN(),2)),$2:$2,0))</f>
        <v>0.33400000000000002</v>
      </c>
      <c r="CA228" s="34">
        <f ca="1">INDEX($A:$CN,ROW(),MATCH(INDIRECT(ADDRESS(3,COLUMN(),2)),$2:$2,0))</f>
        <v>0.33400000000000002</v>
      </c>
      <c r="CB228" s="34">
        <f ca="1">INDEX($A:$CN,ROW(),MATCH(INDIRECT(ADDRESS(3,COLUMN(),2)),$2:$2,0))</f>
        <v>0.33400000000000002</v>
      </c>
      <c r="CC228" s="34">
        <f ca="1">INDEX($A:$CN,ROW(),MATCH(INDIRECT(ADDRESS(3,COLUMN(),2)),$2:$2,0))</f>
        <v>0.33400000000000002</v>
      </c>
      <c r="CD228" s="34">
        <f ca="1">INDEX($A:$CN,ROW(),MATCH(INDIRECT(ADDRESS(3,COLUMN(),2)),$2:$2,0))</f>
        <v>0.33400000000000002</v>
      </c>
      <c r="CE228" s="34">
        <f ca="1">INDEX($A:$CN,ROW(),MATCH(INDIRECT(ADDRESS(3,COLUMN(),2)),$2:$2,0))</f>
        <v>0.33400000000000002</v>
      </c>
      <c r="CF228" s="34">
        <f ca="1">INDEX($A:$CN,ROW(),MATCH(INDIRECT(ADDRESS(3,COLUMN(),2)),$2:$2,0))</f>
        <v>0.33400000000000002</v>
      </c>
      <c r="CG228" s="34">
        <f ca="1">INDEX($A:$CN,ROW(),MATCH(INDIRECT(ADDRESS(3,COLUMN(),2)),$2:$2,0))</f>
        <v>0.33400000000000002</v>
      </c>
      <c r="CH228" s="34">
        <f ca="1">INDEX($A:$CN,ROW(),MATCH(INDIRECT(ADDRESS(3,COLUMN(),2)),$2:$2,0))</f>
        <v>0.33400000000000002</v>
      </c>
      <c r="CI228" s="34">
        <f ca="1">INDEX($A:$CN,ROW(),MATCH(INDIRECT(ADDRESS(3,COLUMN(),2)),$2:$2,0))</f>
        <v>0.33400000000000002</v>
      </c>
      <c r="CJ228" s="34">
        <f ca="1">INDEX($A:$CN,ROW(),MATCH(INDIRECT(ADDRESS(3,COLUMN(),2)),$2:$2,0))</f>
        <v>0.33400000000000002</v>
      </c>
      <c r="CK228" s="34">
        <f ca="1">INDEX($A:$CN,ROW(),MATCH(INDIRECT(ADDRESS(3,COLUMN(),2)),$2:$2,0))</f>
        <v>0.33400000000000002</v>
      </c>
      <c r="CL228" s="34">
        <f ca="1">INDEX($A:$CN,ROW(),MATCH(INDIRECT(ADDRESS(3,COLUMN(),2)),$2:$2,0))</f>
        <v>0.33400000000000002</v>
      </c>
      <c r="CM228" s="34">
        <f ca="1">INDEX($A:$CN,ROW(),MATCH(INDIRECT(ADDRESS(3,COLUMN(),2)),$2:$2,0))</f>
        <v>0.33400000000000002</v>
      </c>
      <c r="CN228" s="34">
        <f ca="1">INDEX($A:$CN,ROW(),MATCH(INDIRECT(ADDRESS(3,COLUMN(),2)),$2:$2,0))</f>
        <v>0.33400000000000002</v>
      </c>
    </row>
    <row r="229" spans="1:92" x14ac:dyDescent="0.25">
      <c r="B229" s="33" t="s">
        <v>62</v>
      </c>
      <c r="D229" t="s">
        <v>302</v>
      </c>
      <c r="I229" s="102"/>
      <c r="J229"/>
      <c r="K229" s="35">
        <f t="shared" ref="K229:P229" si="87">1-SUM(K228:K228)</f>
        <v>0.66599999999999993</v>
      </c>
      <c r="L229" s="35">
        <f t="shared" si="87"/>
        <v>0.66599999999999993</v>
      </c>
      <c r="M229" s="35">
        <f t="shared" si="87"/>
        <v>0.66599999999999993</v>
      </c>
      <c r="N229" s="35">
        <f t="shared" si="87"/>
        <v>0.66599999999999993</v>
      </c>
      <c r="O229" s="35">
        <f t="shared" si="87"/>
        <v>0.66599999999999993</v>
      </c>
      <c r="P229" s="35">
        <f t="shared" si="87"/>
        <v>0.66599999999999993</v>
      </c>
      <c r="Q229" s="35"/>
      <c r="T229" s="205"/>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33"/>
      <c r="D230" t="s">
        <v>302</v>
      </c>
      <c r="I230" s="102"/>
      <c r="J230"/>
      <c r="K230" s="35"/>
      <c r="L230" s="35"/>
      <c r="M230" s="35"/>
      <c r="N230" s="35"/>
      <c r="O230" s="35"/>
      <c r="P230" s="35"/>
      <c r="Q230" s="35"/>
      <c r="T230" s="205"/>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7" t="s">
        <v>300</v>
      </c>
      <c r="D231" t="s">
        <v>302</v>
      </c>
      <c r="I231" s="102"/>
      <c r="J231"/>
      <c r="T231" s="205"/>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301</v>
      </c>
      <c r="B232" s="223" t="str">
        <f>+B228</f>
        <v>(placeholder)</v>
      </c>
      <c r="D232" t="s">
        <v>302</v>
      </c>
      <c r="I232" s="102"/>
      <c r="J232"/>
      <c r="K232" s="50">
        <f t="shared" ref="K232:P232" ca="1" si="88">SUMIF($3:$3, INDIRECT(ADDRESS(2,COLUMN(),2)), INDIRECT(ROW() &amp; ":" &amp; ROW()))</f>
        <v>0</v>
      </c>
      <c r="L232" s="50">
        <f t="shared" ca="1" si="88"/>
        <v>0</v>
      </c>
      <c r="M232" s="50">
        <f t="shared" ca="1" si="88"/>
        <v>0</v>
      </c>
      <c r="N232" s="50">
        <f t="shared" ca="1" si="88"/>
        <v>0</v>
      </c>
      <c r="O232" s="50">
        <f t="shared" ca="1" si="88"/>
        <v>0</v>
      </c>
      <c r="P232" s="50">
        <f t="shared" ca="1" si="88"/>
        <v>0</v>
      </c>
      <c r="Q232" s="50"/>
      <c r="R232" s="3"/>
      <c r="S232" s="3"/>
      <c r="T232" s="232"/>
      <c r="U232" s="50" cm="1">
        <f t="array" aca="1" ref="U232" ca="1">+ABS(INDIRECT(U226)*U228)</f>
        <v>0</v>
      </c>
      <c r="V232" s="50" cm="1">
        <f t="array" aca="1" ref="V232" ca="1">+ABS(INDIRECT(V226)*V228)</f>
        <v>0</v>
      </c>
      <c r="W232" s="50" cm="1">
        <f t="array" aca="1" ref="W232" ca="1">+ABS(INDIRECT(W226)*W228)</f>
        <v>0</v>
      </c>
      <c r="X232" s="50" cm="1">
        <f t="array" aca="1" ref="X232" ca="1">+ABS(INDIRECT(X226)*X228)</f>
        <v>0</v>
      </c>
      <c r="Y232" s="50" cm="1">
        <f t="array" aca="1" ref="Y232" ca="1">+ABS(INDIRECT(Y226)*Y228)</f>
        <v>0</v>
      </c>
      <c r="Z232" s="50" cm="1">
        <f t="array" aca="1" ref="Z232" ca="1">+ABS(INDIRECT(Z226)*Z228)</f>
        <v>0</v>
      </c>
      <c r="AA232" s="50" cm="1">
        <f t="array" aca="1" ref="AA232" ca="1">+ABS(INDIRECT(AA226)*AA228)</f>
        <v>0</v>
      </c>
      <c r="AB232" s="50" cm="1">
        <f t="array" aca="1" ref="AB232" ca="1">+ABS(INDIRECT(AB226)*AB228)</f>
        <v>0</v>
      </c>
      <c r="AC232" s="50" cm="1">
        <f t="array" aca="1" ref="AC232" ca="1">+ABS(INDIRECT(AC226)*AC228)</f>
        <v>0</v>
      </c>
      <c r="AD232" s="50" cm="1">
        <f t="array" aca="1" ref="AD232" ca="1">+ABS(INDIRECT(AD226)*AD228)</f>
        <v>0</v>
      </c>
      <c r="AE232" s="50" cm="1">
        <f t="array" aca="1" ref="AE232" ca="1">+ABS(INDIRECT(AE226)*AE228)</f>
        <v>0</v>
      </c>
      <c r="AF232" s="50" cm="1">
        <f t="array" aca="1" ref="AF232" ca="1">+ABS(INDIRECT(AF226)*AF228)</f>
        <v>0</v>
      </c>
      <c r="AG232" s="50" cm="1">
        <f t="array" aca="1" ref="AG232" ca="1">+ABS(INDIRECT(AG226)*AG228)</f>
        <v>0</v>
      </c>
      <c r="AH232" s="50" cm="1">
        <f t="array" aca="1" ref="AH232" ca="1">+ABS(INDIRECT(AH226)*AH228)</f>
        <v>0</v>
      </c>
      <c r="AI232" s="50" cm="1">
        <f t="array" aca="1" ref="AI232" ca="1">+ABS(INDIRECT(AI226)*AI228)</f>
        <v>0</v>
      </c>
      <c r="AJ232" s="50" cm="1">
        <f t="array" aca="1" ref="AJ232" ca="1">+ABS(INDIRECT(AJ226)*AJ228)</f>
        <v>0</v>
      </c>
      <c r="AK232" s="50" cm="1">
        <f t="array" aca="1" ref="AK232" ca="1">+ABS(INDIRECT(AK226)*AK228)</f>
        <v>0</v>
      </c>
      <c r="AL232" s="50" cm="1">
        <f t="array" aca="1" ref="AL232" ca="1">+ABS(INDIRECT(AL226)*AL228)</f>
        <v>0</v>
      </c>
      <c r="AM232" s="50" cm="1">
        <f t="array" aca="1" ref="AM232" ca="1">+ABS(INDIRECT(AM226)*AM228)</f>
        <v>0</v>
      </c>
      <c r="AN232" s="50" cm="1">
        <f t="array" aca="1" ref="AN232" ca="1">+ABS(INDIRECT(AN226)*AN228)</f>
        <v>0</v>
      </c>
      <c r="AO232" s="50" cm="1">
        <f t="array" aca="1" ref="AO232" ca="1">+ABS(INDIRECT(AO226)*AO228)</f>
        <v>0</v>
      </c>
      <c r="AP232" s="50" cm="1">
        <f t="array" aca="1" ref="AP232" ca="1">+ABS(INDIRECT(AP226)*AP228)</f>
        <v>0</v>
      </c>
      <c r="AQ232" s="50" cm="1">
        <f t="array" aca="1" ref="AQ232" ca="1">+ABS(INDIRECT(AQ226)*AQ228)</f>
        <v>0</v>
      </c>
      <c r="AR232" s="50" cm="1">
        <f t="array" aca="1" ref="AR232" ca="1">+ABS(INDIRECT(AR226)*AR228)</f>
        <v>0</v>
      </c>
      <c r="AS232" s="50" cm="1">
        <f t="array" aca="1" ref="AS232" ca="1">+ABS(INDIRECT(AS226)*AS228)</f>
        <v>0</v>
      </c>
      <c r="AT232" s="50" cm="1">
        <f t="array" aca="1" ref="AT232" ca="1">+ABS(INDIRECT(AT226)*AT228)</f>
        <v>0</v>
      </c>
      <c r="AU232" s="50" cm="1">
        <f t="array" aca="1" ref="AU232" ca="1">+ABS(INDIRECT(AU226)*AU228)</f>
        <v>0</v>
      </c>
      <c r="AV232" s="50" cm="1">
        <f t="array" aca="1" ref="AV232" ca="1">+ABS(INDIRECT(AV226)*AV228)</f>
        <v>0</v>
      </c>
      <c r="AW232" s="50" cm="1">
        <f t="array" aca="1" ref="AW232" ca="1">+ABS(INDIRECT(AW226)*AW228)</f>
        <v>0</v>
      </c>
      <c r="AX232" s="50" cm="1">
        <f t="array" aca="1" ref="AX232" ca="1">+ABS(INDIRECT(AX226)*AX228)</f>
        <v>0</v>
      </c>
      <c r="AY232" s="50" cm="1">
        <f t="array" aca="1" ref="AY232" ca="1">+ABS(INDIRECT(AY226)*AY228)</f>
        <v>0</v>
      </c>
      <c r="AZ232" s="50" cm="1">
        <f t="array" aca="1" ref="AZ232" ca="1">+ABS(INDIRECT(AZ226)*AZ228)</f>
        <v>0</v>
      </c>
      <c r="BA232" s="50" cm="1">
        <f t="array" aca="1" ref="BA232" ca="1">+ABS(INDIRECT(BA226)*BA228)</f>
        <v>0</v>
      </c>
      <c r="BB232" s="50" cm="1">
        <f t="array" aca="1" ref="BB232" ca="1">+ABS(INDIRECT(BB226)*BB228)</f>
        <v>0</v>
      </c>
      <c r="BC232" s="50" cm="1">
        <f t="array" aca="1" ref="BC232" ca="1">+ABS(INDIRECT(BC226)*BC228)</f>
        <v>0</v>
      </c>
      <c r="BD232" s="50" cm="1">
        <f t="array" aca="1" ref="BD232" ca="1">+ABS(INDIRECT(BD226)*BD228)</f>
        <v>0</v>
      </c>
      <c r="BE232" s="50" cm="1">
        <f t="array" aca="1" ref="BE232" ca="1">+ABS(INDIRECT(BE226)*BE228)</f>
        <v>0</v>
      </c>
      <c r="BF232" s="50" cm="1">
        <f t="array" aca="1" ref="BF232" ca="1">+ABS(INDIRECT(BF226)*BF228)</f>
        <v>0</v>
      </c>
      <c r="BG232" s="50" cm="1">
        <f t="array" aca="1" ref="BG232" ca="1">+ABS(INDIRECT(BG226)*BG228)</f>
        <v>0</v>
      </c>
      <c r="BH232" s="50" cm="1">
        <f t="array" aca="1" ref="BH232" ca="1">+ABS(INDIRECT(BH226)*BH228)</f>
        <v>0</v>
      </c>
      <c r="BI232" s="50" cm="1">
        <f t="array" aca="1" ref="BI232" ca="1">+ABS(INDIRECT(BI226)*BI228)</f>
        <v>0</v>
      </c>
      <c r="BJ232" s="50" cm="1">
        <f t="array" aca="1" ref="BJ232" ca="1">+ABS(INDIRECT(BJ226)*BJ228)</f>
        <v>0</v>
      </c>
      <c r="BK232" s="50" cm="1">
        <f t="array" aca="1" ref="BK232" ca="1">+ABS(INDIRECT(BK226)*BK228)</f>
        <v>0</v>
      </c>
      <c r="BL232" s="50" cm="1">
        <f t="array" aca="1" ref="BL232" ca="1">+ABS(INDIRECT(BL226)*BL228)</f>
        <v>0</v>
      </c>
      <c r="BM232" s="50" cm="1">
        <f t="array" aca="1" ref="BM232" ca="1">+ABS(INDIRECT(BM226)*BM228)</f>
        <v>0</v>
      </c>
      <c r="BN232" s="50" cm="1">
        <f t="array" aca="1" ref="BN232" ca="1">+ABS(INDIRECT(BN226)*BN228)</f>
        <v>0</v>
      </c>
      <c r="BO232" s="50" cm="1">
        <f t="array" aca="1" ref="BO232" ca="1">+ABS(INDIRECT(BO226)*BO228)</f>
        <v>0</v>
      </c>
      <c r="BP232" s="50" cm="1">
        <f t="array" aca="1" ref="BP232" ca="1">+ABS(INDIRECT(BP226)*BP228)</f>
        <v>0</v>
      </c>
      <c r="BQ232" s="50" cm="1">
        <f t="array" aca="1" ref="BQ232" ca="1">+ABS(INDIRECT(BQ226)*BQ228)</f>
        <v>0</v>
      </c>
      <c r="BR232" s="50" cm="1">
        <f t="array" aca="1" ref="BR232" ca="1">+ABS(INDIRECT(BR226)*BR228)</f>
        <v>0</v>
      </c>
      <c r="BS232" s="50" cm="1">
        <f t="array" aca="1" ref="BS232" ca="1">+ABS(INDIRECT(BS226)*BS228)</f>
        <v>0</v>
      </c>
      <c r="BT232" s="50" cm="1">
        <f t="array" aca="1" ref="BT232" ca="1">+ABS(INDIRECT(BT226)*BT228)</f>
        <v>0</v>
      </c>
      <c r="BU232" s="50" cm="1">
        <f t="array" aca="1" ref="BU232" ca="1">+ABS(INDIRECT(BU226)*BU228)</f>
        <v>0</v>
      </c>
      <c r="BV232" s="50" cm="1">
        <f t="array" aca="1" ref="BV232" ca="1">+ABS(INDIRECT(BV226)*BV228)</f>
        <v>0</v>
      </c>
      <c r="BW232" s="50" cm="1">
        <f t="array" aca="1" ref="BW232" ca="1">+ABS(INDIRECT(BW226)*BW228)</f>
        <v>0</v>
      </c>
      <c r="BX232" s="50" cm="1">
        <f t="array" aca="1" ref="BX232" ca="1">+ABS(INDIRECT(BX226)*BX228)</f>
        <v>0</v>
      </c>
      <c r="BY232" s="50" cm="1">
        <f t="array" aca="1" ref="BY232" ca="1">+ABS(INDIRECT(BY226)*BY228)</f>
        <v>0</v>
      </c>
      <c r="BZ232" s="50" cm="1">
        <f t="array" aca="1" ref="BZ232" ca="1">+ABS(INDIRECT(BZ226)*BZ228)</f>
        <v>0</v>
      </c>
      <c r="CA232" s="50" cm="1">
        <f t="array" aca="1" ref="CA232" ca="1">+ABS(INDIRECT(CA226)*CA228)</f>
        <v>0</v>
      </c>
      <c r="CB232" s="50" cm="1">
        <f t="array" aca="1" ref="CB232" ca="1">+ABS(INDIRECT(CB226)*CB228)</f>
        <v>0</v>
      </c>
      <c r="CC232" s="50" cm="1">
        <f t="array" aca="1" ref="CC232" ca="1">+ABS(INDIRECT(CC226)*CC228)</f>
        <v>0</v>
      </c>
      <c r="CD232" s="50" cm="1">
        <f t="array" aca="1" ref="CD232" ca="1">+ABS(INDIRECT(CD226)*CD228)</f>
        <v>0</v>
      </c>
      <c r="CE232" s="50" cm="1">
        <f t="array" aca="1" ref="CE232" ca="1">+ABS(INDIRECT(CE226)*CE228)</f>
        <v>0</v>
      </c>
      <c r="CF232" s="50" cm="1">
        <f t="array" aca="1" ref="CF232" ca="1">+ABS(INDIRECT(CF226)*CF228)</f>
        <v>0</v>
      </c>
      <c r="CG232" s="50" cm="1">
        <f t="array" aca="1" ref="CG232" ca="1">+ABS(INDIRECT(CG226)*CG228)</f>
        <v>0</v>
      </c>
      <c r="CH232" s="50" cm="1">
        <f t="array" aca="1" ref="CH232" ca="1">+ABS(INDIRECT(CH226)*CH228)</f>
        <v>0</v>
      </c>
      <c r="CI232" s="50" cm="1">
        <f t="array" aca="1" ref="CI232" ca="1">+ABS(INDIRECT(CI226)*CI228)</f>
        <v>0</v>
      </c>
      <c r="CJ232" s="50" cm="1">
        <f t="array" aca="1" ref="CJ232" ca="1">+ABS(INDIRECT(CJ226)*CJ228)</f>
        <v>0</v>
      </c>
      <c r="CK232" s="50" cm="1">
        <f t="array" aca="1" ref="CK232" ca="1">+ABS(INDIRECT(CK226)*CK228)</f>
        <v>0</v>
      </c>
      <c r="CL232" s="50" cm="1">
        <f t="array" aca="1" ref="CL232" ca="1">+ABS(INDIRECT(CL226)*CL228)</f>
        <v>0</v>
      </c>
      <c r="CM232" s="50" cm="1">
        <f t="array" aca="1" ref="CM232" ca="1">+ABS(INDIRECT(CM226)*CM228)</f>
        <v>0</v>
      </c>
      <c r="CN232" s="50" cm="1">
        <f t="array" aca="1" ref="CN232" ca="1">+ABS(INDIRECT(CN226)*CN228)</f>
        <v>0</v>
      </c>
    </row>
    <row r="233" spans="1:92" x14ac:dyDescent="0.25">
      <c r="B233" s="33"/>
      <c r="I233" s="102"/>
      <c r="J233"/>
      <c r="K233" s="35"/>
      <c r="L233" s="35"/>
      <c r="M233" s="35"/>
      <c r="N233" s="35"/>
      <c r="O233" s="35"/>
      <c r="P233" s="35"/>
      <c r="Q233" s="35"/>
      <c r="T233" s="205"/>
      <c r="U233" s="61">
        <v>100</v>
      </c>
      <c r="V233" s="61">
        <v>100</v>
      </c>
      <c r="W233" s="61">
        <v>100</v>
      </c>
      <c r="X233" s="61">
        <v>100</v>
      </c>
      <c r="Y233" s="61">
        <v>100</v>
      </c>
      <c r="Z233" s="61">
        <v>100</v>
      </c>
      <c r="AA233" s="61">
        <v>100</v>
      </c>
      <c r="AB233" s="61">
        <v>100</v>
      </c>
      <c r="AC233" s="61">
        <v>100</v>
      </c>
      <c r="AD233" s="61">
        <v>100</v>
      </c>
      <c r="AE233" s="61">
        <v>100</v>
      </c>
      <c r="AF233" s="61">
        <v>100</v>
      </c>
      <c r="AG233" s="61">
        <v>100</v>
      </c>
      <c r="AH233" s="61">
        <v>100</v>
      </c>
      <c r="AI233" s="61">
        <v>100</v>
      </c>
      <c r="AJ233" s="61">
        <v>100</v>
      </c>
      <c r="AK233" s="61">
        <v>100</v>
      </c>
      <c r="AL233" s="61">
        <v>100</v>
      </c>
      <c r="AM233" s="61">
        <v>100</v>
      </c>
      <c r="AN233" s="61">
        <v>100</v>
      </c>
      <c r="AO233" s="61">
        <v>100</v>
      </c>
      <c r="AP233" s="61">
        <v>100</v>
      </c>
      <c r="AQ233" s="61">
        <v>100</v>
      </c>
      <c r="AR233" s="61">
        <v>100</v>
      </c>
      <c r="AS233" s="61">
        <v>100</v>
      </c>
      <c r="AT233" s="61">
        <v>100</v>
      </c>
      <c r="AU233" s="61">
        <v>100</v>
      </c>
      <c r="AV233" s="61">
        <v>100</v>
      </c>
      <c r="AW233" s="61">
        <v>100</v>
      </c>
      <c r="AX233" s="61">
        <v>100</v>
      </c>
      <c r="AY233" s="61">
        <v>100</v>
      </c>
      <c r="AZ233" s="61">
        <v>100</v>
      </c>
      <c r="BA233" s="61">
        <v>100</v>
      </c>
      <c r="BB233" s="61">
        <v>100</v>
      </c>
      <c r="BC233" s="61">
        <v>100</v>
      </c>
      <c r="BD233" s="61">
        <v>100</v>
      </c>
      <c r="BE233" s="61">
        <v>100</v>
      </c>
      <c r="BF233" s="61">
        <v>100</v>
      </c>
      <c r="BG233" s="61">
        <v>100</v>
      </c>
      <c r="BH233" s="61">
        <v>100</v>
      </c>
      <c r="BI233" s="61">
        <v>100</v>
      </c>
      <c r="BJ233" s="61">
        <v>100</v>
      </c>
      <c r="BK233" s="61">
        <v>100</v>
      </c>
      <c r="BL233" s="61">
        <v>100</v>
      </c>
      <c r="BM233" s="61">
        <v>100</v>
      </c>
      <c r="BN233" s="61">
        <v>100</v>
      </c>
      <c r="BO233" s="61">
        <v>100</v>
      </c>
      <c r="BP233" s="61">
        <v>100</v>
      </c>
      <c r="BQ233" s="61">
        <v>100</v>
      </c>
      <c r="BR233" s="61">
        <v>100</v>
      </c>
      <c r="BS233" s="61">
        <v>100</v>
      </c>
      <c r="BT233" s="61">
        <v>100</v>
      </c>
      <c r="BU233" s="61">
        <v>100</v>
      </c>
      <c r="BV233" s="61">
        <v>100</v>
      </c>
      <c r="BW233" s="61">
        <v>100</v>
      </c>
      <c r="BX233" s="61">
        <v>100</v>
      </c>
      <c r="BY233" s="61">
        <v>100</v>
      </c>
      <c r="BZ233" s="61">
        <v>100</v>
      </c>
      <c r="CA233" s="61">
        <v>100</v>
      </c>
      <c r="CB233" s="61">
        <v>100</v>
      </c>
      <c r="CC233" s="61">
        <v>100</v>
      </c>
      <c r="CD233" s="61">
        <v>100</v>
      </c>
      <c r="CE233" s="61">
        <v>100</v>
      </c>
      <c r="CF233" s="61">
        <v>100</v>
      </c>
      <c r="CG233" s="61">
        <v>100</v>
      </c>
      <c r="CH233" s="61">
        <v>100</v>
      </c>
      <c r="CI233" s="61">
        <v>100</v>
      </c>
      <c r="CJ233" s="61">
        <v>100</v>
      </c>
      <c r="CK233" s="61">
        <v>100</v>
      </c>
      <c r="CL233" s="61">
        <v>100</v>
      </c>
      <c r="CM233" s="61">
        <v>100</v>
      </c>
      <c r="CN233" s="61">
        <v>100</v>
      </c>
    </row>
    <row r="234" spans="1:92" x14ac:dyDescent="0.25">
      <c r="A234" s="137"/>
      <c r="B234" s="208"/>
      <c r="C234" s="139"/>
      <c r="D234" s="137" t="s">
        <v>304</v>
      </c>
      <c r="E234" s="140" t="s">
        <v>304</v>
      </c>
      <c r="F234" s="140"/>
      <c r="G234" s="140" t="s">
        <v>305</v>
      </c>
      <c r="H234" s="141"/>
      <c r="I234" s="142"/>
      <c r="J234" s="142"/>
      <c r="K234" s="140"/>
      <c r="L234" s="140"/>
      <c r="M234" s="140"/>
      <c r="N234" s="140"/>
      <c r="O234" s="140"/>
      <c r="P234" s="140"/>
      <c r="Q234" s="140"/>
      <c r="T234" s="277">
        <f t="shared" ref="T234" ca="1" si="89">IFERROR(INDEX(INDIRECT("Financials!$A:$AD"), MATCH(INDIRECT(ADDRESS(ROW(),2)), INDIRECT("Financials!$B:$B"), 0), MATCH(INDIRECT(ADDRESS(1,COLUMN())), INDIRECT("Financials!$1:$1"), 0)),0)</f>
        <v>0</v>
      </c>
      <c r="U234" s="187" t="str">
        <f t="shared" ref="U234:CF234" si="90">ADDRESS(ROW(U233),COLUMN(U233),2)</f>
        <v>U$233</v>
      </c>
      <c r="V234" s="187" t="str">
        <f t="shared" si="90"/>
        <v>V$233</v>
      </c>
      <c r="W234" s="187" t="str">
        <f t="shared" si="90"/>
        <v>W$233</v>
      </c>
      <c r="X234" s="187" t="str">
        <f t="shared" si="90"/>
        <v>X$233</v>
      </c>
      <c r="Y234" s="187" t="str">
        <f t="shared" si="90"/>
        <v>Y$233</v>
      </c>
      <c r="Z234" s="187" t="str">
        <f t="shared" si="90"/>
        <v>Z$233</v>
      </c>
      <c r="AA234" s="187" t="str">
        <f t="shared" si="90"/>
        <v>AA$233</v>
      </c>
      <c r="AB234" s="187" t="str">
        <f t="shared" si="90"/>
        <v>AB$233</v>
      </c>
      <c r="AC234" s="187" t="str">
        <f t="shared" si="90"/>
        <v>AC$233</v>
      </c>
      <c r="AD234" s="187" t="str">
        <f t="shared" si="90"/>
        <v>AD$233</v>
      </c>
      <c r="AE234" s="187" t="str">
        <f t="shared" si="90"/>
        <v>AE$233</v>
      </c>
      <c r="AF234" s="187" t="str">
        <f t="shared" si="90"/>
        <v>AF$233</v>
      </c>
      <c r="AG234" s="187" t="str">
        <f t="shared" si="90"/>
        <v>AG$233</v>
      </c>
      <c r="AH234" s="187" t="str">
        <f t="shared" si="90"/>
        <v>AH$233</v>
      </c>
      <c r="AI234" s="187" t="str">
        <f t="shared" si="90"/>
        <v>AI$233</v>
      </c>
      <c r="AJ234" s="187" t="str">
        <f t="shared" si="90"/>
        <v>AJ$233</v>
      </c>
      <c r="AK234" s="187" t="str">
        <f t="shared" si="90"/>
        <v>AK$233</v>
      </c>
      <c r="AL234" s="187" t="str">
        <f t="shared" si="90"/>
        <v>AL$233</v>
      </c>
      <c r="AM234" s="187" t="str">
        <f t="shared" si="90"/>
        <v>AM$233</v>
      </c>
      <c r="AN234" s="187" t="str">
        <f t="shared" si="90"/>
        <v>AN$233</v>
      </c>
      <c r="AO234" s="187" t="str">
        <f t="shared" si="90"/>
        <v>AO$233</v>
      </c>
      <c r="AP234" s="187" t="str">
        <f t="shared" si="90"/>
        <v>AP$233</v>
      </c>
      <c r="AQ234" s="187" t="str">
        <f t="shared" si="90"/>
        <v>AQ$233</v>
      </c>
      <c r="AR234" s="187" t="str">
        <f t="shared" si="90"/>
        <v>AR$233</v>
      </c>
      <c r="AS234" s="187" t="str">
        <f t="shared" si="90"/>
        <v>AS$233</v>
      </c>
      <c r="AT234" s="187" t="str">
        <f t="shared" si="90"/>
        <v>AT$233</v>
      </c>
      <c r="AU234" s="187" t="str">
        <f t="shared" si="90"/>
        <v>AU$233</v>
      </c>
      <c r="AV234" s="187" t="str">
        <f t="shared" si="90"/>
        <v>AV$233</v>
      </c>
      <c r="AW234" s="187" t="str">
        <f t="shared" si="90"/>
        <v>AW$233</v>
      </c>
      <c r="AX234" s="187" t="str">
        <f t="shared" si="90"/>
        <v>AX$233</v>
      </c>
      <c r="AY234" s="187" t="str">
        <f t="shared" si="90"/>
        <v>AY$233</v>
      </c>
      <c r="AZ234" s="187" t="str">
        <f t="shared" si="90"/>
        <v>AZ$233</v>
      </c>
      <c r="BA234" s="187" t="str">
        <f t="shared" si="90"/>
        <v>BA$233</v>
      </c>
      <c r="BB234" s="187" t="str">
        <f t="shared" si="90"/>
        <v>BB$233</v>
      </c>
      <c r="BC234" s="187" t="str">
        <f t="shared" si="90"/>
        <v>BC$233</v>
      </c>
      <c r="BD234" s="187" t="str">
        <f t="shared" si="90"/>
        <v>BD$233</v>
      </c>
      <c r="BE234" s="187" t="str">
        <f t="shared" si="90"/>
        <v>BE$233</v>
      </c>
      <c r="BF234" s="187" t="str">
        <f t="shared" si="90"/>
        <v>BF$233</v>
      </c>
      <c r="BG234" s="187" t="str">
        <f t="shared" si="90"/>
        <v>BG$233</v>
      </c>
      <c r="BH234" s="187" t="str">
        <f t="shared" si="90"/>
        <v>BH$233</v>
      </c>
      <c r="BI234" s="187" t="str">
        <f t="shared" si="90"/>
        <v>BI$233</v>
      </c>
      <c r="BJ234" s="187" t="str">
        <f t="shared" si="90"/>
        <v>BJ$233</v>
      </c>
      <c r="BK234" s="187" t="str">
        <f t="shared" si="90"/>
        <v>BK$233</v>
      </c>
      <c r="BL234" s="187" t="str">
        <f t="shared" si="90"/>
        <v>BL$233</v>
      </c>
      <c r="BM234" s="187" t="str">
        <f t="shared" si="90"/>
        <v>BM$233</v>
      </c>
      <c r="BN234" s="187" t="str">
        <f t="shared" si="90"/>
        <v>BN$233</v>
      </c>
      <c r="BO234" s="187" t="str">
        <f t="shared" si="90"/>
        <v>BO$233</v>
      </c>
      <c r="BP234" s="187" t="str">
        <f t="shared" si="90"/>
        <v>BP$233</v>
      </c>
      <c r="BQ234" s="187" t="str">
        <f t="shared" si="90"/>
        <v>BQ$233</v>
      </c>
      <c r="BR234" s="187" t="str">
        <f t="shared" si="90"/>
        <v>BR$233</v>
      </c>
      <c r="BS234" s="187" t="str">
        <f t="shared" si="90"/>
        <v>BS$233</v>
      </c>
      <c r="BT234" s="187" t="str">
        <f t="shared" si="90"/>
        <v>BT$233</v>
      </c>
      <c r="BU234" s="187" t="str">
        <f t="shared" si="90"/>
        <v>BU$233</v>
      </c>
      <c r="BV234" s="187" t="str">
        <f t="shared" si="90"/>
        <v>BV$233</v>
      </c>
      <c r="BW234" s="187" t="str">
        <f t="shared" si="90"/>
        <v>BW$233</v>
      </c>
      <c r="BX234" s="187" t="str">
        <f t="shared" si="90"/>
        <v>BX$233</v>
      </c>
      <c r="BY234" s="187" t="str">
        <f t="shared" si="90"/>
        <v>BY$233</v>
      </c>
      <c r="BZ234" s="187" t="str">
        <f t="shared" si="90"/>
        <v>BZ$233</v>
      </c>
      <c r="CA234" s="187" t="str">
        <f t="shared" si="90"/>
        <v>CA$233</v>
      </c>
      <c r="CB234" s="187" t="str">
        <f t="shared" si="90"/>
        <v>CB$233</v>
      </c>
      <c r="CC234" s="187" t="str">
        <f t="shared" si="90"/>
        <v>CC$233</v>
      </c>
      <c r="CD234" s="187" t="str">
        <f t="shared" si="90"/>
        <v>CD$233</v>
      </c>
      <c r="CE234" s="187" t="str">
        <f t="shared" si="90"/>
        <v>CE$233</v>
      </c>
      <c r="CF234" s="187" t="str">
        <f t="shared" si="90"/>
        <v>CF$233</v>
      </c>
      <c r="CG234" s="187" t="str">
        <f t="shared" ref="CG234:CN234" si="91">ADDRESS(ROW(CG233),COLUMN(CG233),2)</f>
        <v>CG$233</v>
      </c>
      <c r="CH234" s="187" t="str">
        <f t="shared" si="91"/>
        <v>CH$233</v>
      </c>
      <c r="CI234" s="187" t="str">
        <f t="shared" si="91"/>
        <v>CI$233</v>
      </c>
      <c r="CJ234" s="187" t="str">
        <f t="shared" si="91"/>
        <v>CJ$233</v>
      </c>
      <c r="CK234" s="187" t="str">
        <f t="shared" si="91"/>
        <v>CK$233</v>
      </c>
      <c r="CL234" s="187" t="str">
        <f t="shared" si="91"/>
        <v>CL$233</v>
      </c>
      <c r="CM234" s="187" t="str">
        <f t="shared" si="91"/>
        <v>CM$233</v>
      </c>
      <c r="CN234" s="187" t="str">
        <f t="shared" si="91"/>
        <v>CN$233</v>
      </c>
    </row>
    <row r="235" spans="1:92" s="53" customFormat="1" x14ac:dyDescent="0.25">
      <c r="A235" s="53" t="s">
        <v>160</v>
      </c>
      <c r="B235" s="278" t="s">
        <v>169</v>
      </c>
      <c r="C235" s="53" t="s">
        <v>16</v>
      </c>
      <c r="D235" s="53" t="s">
        <v>304</v>
      </c>
      <c r="E235" s="229"/>
      <c r="F235" s="229"/>
      <c r="G235" s="229"/>
      <c r="H235" s="229"/>
      <c r="I235" s="229"/>
      <c r="J235" s="30">
        <f t="shared" ref="J235:P235" ca="1" si="92">SUMIF($3:$3, INDIRECT(ADDRESS(2,COLUMN(),2)), INDIRECT(ROW() &amp; ":" &amp; ROW()))</f>
        <v>0</v>
      </c>
      <c r="K235" s="30">
        <f t="shared" ca="1" si="92"/>
        <v>99.999999999999986</v>
      </c>
      <c r="L235" s="30">
        <f t="shared" ca="1" si="92"/>
        <v>99.999999999999986</v>
      </c>
      <c r="M235" s="30">
        <f t="shared" ca="1" si="92"/>
        <v>99.999999999999986</v>
      </c>
      <c r="N235" s="30">
        <f t="shared" ca="1" si="92"/>
        <v>99.999999999999986</v>
      </c>
      <c r="O235" s="30">
        <f t="shared" ca="1" si="92"/>
        <v>99.999999999999986</v>
      </c>
      <c r="P235" s="30">
        <f t="shared" ca="1" si="92"/>
        <v>99.999999999999986</v>
      </c>
      <c r="Q235" s="30"/>
      <c r="T235" s="279"/>
      <c r="U235" s="30" cm="1">
        <f t="array" aca="1" ref="U235" ca="1">+INDIRECT(U234)/U$7</f>
        <v>8.3333333333333339</v>
      </c>
      <c r="V235" s="30" cm="1">
        <f t="array" aca="1" ref="V235" ca="1">+INDIRECT(V234)/V$7</f>
        <v>8.3333333333333339</v>
      </c>
      <c r="W235" s="30" cm="1">
        <f t="array" aca="1" ref="W235" ca="1">+INDIRECT(W234)/W$7</f>
        <v>8.3333333333333339</v>
      </c>
      <c r="X235" s="30" cm="1">
        <f t="array" aca="1" ref="X235" ca="1">+INDIRECT(X234)/X$7</f>
        <v>8.3333333333333339</v>
      </c>
      <c r="Y235" s="30" cm="1">
        <f t="array" aca="1" ref="Y235" ca="1">+INDIRECT(Y234)/Y$7</f>
        <v>8.3333333333333339</v>
      </c>
      <c r="Z235" s="30" cm="1">
        <f t="array" aca="1" ref="Z235" ca="1">+INDIRECT(Z234)/Z$7</f>
        <v>8.3333333333333339</v>
      </c>
      <c r="AA235" s="30" cm="1">
        <f t="array" aca="1" ref="AA235" ca="1">+INDIRECT(AA234)/AA$7</f>
        <v>8.3333333333333339</v>
      </c>
      <c r="AB235" s="30" cm="1">
        <f t="array" aca="1" ref="AB235" ca="1">+INDIRECT(AB234)/AB$7</f>
        <v>8.3333333333333339</v>
      </c>
      <c r="AC235" s="30" cm="1">
        <f t="array" aca="1" ref="AC235" ca="1">+INDIRECT(AC234)/AC$7</f>
        <v>8.3333333333333339</v>
      </c>
      <c r="AD235" s="30" cm="1">
        <f t="array" aca="1" ref="AD235" ca="1">+INDIRECT(AD234)/AD$7</f>
        <v>8.3333333333333339</v>
      </c>
      <c r="AE235" s="30" cm="1">
        <f t="array" aca="1" ref="AE235" ca="1">+INDIRECT(AE234)/AE$7</f>
        <v>8.3333333333333339</v>
      </c>
      <c r="AF235" s="30" cm="1">
        <f t="array" aca="1" ref="AF235" ca="1">+INDIRECT(AF234)/AF$7</f>
        <v>8.3333333333333339</v>
      </c>
      <c r="AG235" s="30" cm="1">
        <f t="array" aca="1" ref="AG235" ca="1">+INDIRECT(AG234)/AG$7</f>
        <v>8.3333333333333339</v>
      </c>
      <c r="AH235" s="30" cm="1">
        <f t="array" aca="1" ref="AH235" ca="1">+INDIRECT(AH234)/AH$7</f>
        <v>8.3333333333333339</v>
      </c>
      <c r="AI235" s="30" cm="1">
        <f t="array" aca="1" ref="AI235" ca="1">+INDIRECT(AI234)/AI$7</f>
        <v>8.3333333333333339</v>
      </c>
      <c r="AJ235" s="30" cm="1">
        <f t="array" aca="1" ref="AJ235" ca="1">+INDIRECT(AJ234)/AJ$7</f>
        <v>8.3333333333333339</v>
      </c>
      <c r="AK235" s="30" cm="1">
        <f t="array" aca="1" ref="AK235" ca="1">+INDIRECT(AK234)/AK$7</f>
        <v>8.3333333333333339</v>
      </c>
      <c r="AL235" s="30" cm="1">
        <f t="array" aca="1" ref="AL235" ca="1">+INDIRECT(AL234)/AL$7</f>
        <v>8.3333333333333339</v>
      </c>
      <c r="AM235" s="30" cm="1">
        <f t="array" aca="1" ref="AM235" ca="1">+INDIRECT(AM234)/AM$7</f>
        <v>8.3333333333333339</v>
      </c>
      <c r="AN235" s="30" cm="1">
        <f t="array" aca="1" ref="AN235" ca="1">+INDIRECT(AN234)/AN$7</f>
        <v>8.3333333333333339</v>
      </c>
      <c r="AO235" s="30" cm="1">
        <f t="array" aca="1" ref="AO235" ca="1">+INDIRECT(AO234)/AO$7</f>
        <v>8.3333333333333339</v>
      </c>
      <c r="AP235" s="30" cm="1">
        <f t="array" aca="1" ref="AP235" ca="1">+INDIRECT(AP234)/AP$7</f>
        <v>8.3333333333333339</v>
      </c>
      <c r="AQ235" s="30" cm="1">
        <f t="array" aca="1" ref="AQ235" ca="1">+INDIRECT(AQ234)/AQ$7</f>
        <v>8.3333333333333339</v>
      </c>
      <c r="AR235" s="30" cm="1">
        <f t="array" aca="1" ref="AR235" ca="1">+INDIRECT(AR234)/AR$7</f>
        <v>8.3333333333333339</v>
      </c>
      <c r="AS235" s="30" cm="1">
        <f t="array" aca="1" ref="AS235" ca="1">+INDIRECT(AS234)/AS$7</f>
        <v>8.3333333333333339</v>
      </c>
      <c r="AT235" s="30" cm="1">
        <f t="array" aca="1" ref="AT235" ca="1">+INDIRECT(AT234)/AT$7</f>
        <v>8.3333333333333339</v>
      </c>
      <c r="AU235" s="30" cm="1">
        <f t="array" aca="1" ref="AU235" ca="1">+INDIRECT(AU234)/AU$7</f>
        <v>8.3333333333333339</v>
      </c>
      <c r="AV235" s="30" cm="1">
        <f t="array" aca="1" ref="AV235" ca="1">+INDIRECT(AV234)/AV$7</f>
        <v>8.3333333333333339</v>
      </c>
      <c r="AW235" s="30" cm="1">
        <f t="array" aca="1" ref="AW235" ca="1">+INDIRECT(AW234)/AW$7</f>
        <v>8.3333333333333339</v>
      </c>
      <c r="AX235" s="30" cm="1">
        <f t="array" aca="1" ref="AX235" ca="1">+INDIRECT(AX234)/AX$7</f>
        <v>8.3333333333333339</v>
      </c>
      <c r="AY235" s="30" cm="1">
        <f t="array" aca="1" ref="AY235" ca="1">+INDIRECT(AY234)/AY$7</f>
        <v>8.3333333333333339</v>
      </c>
      <c r="AZ235" s="30" cm="1">
        <f t="array" aca="1" ref="AZ235" ca="1">+INDIRECT(AZ234)/AZ$7</f>
        <v>8.3333333333333339</v>
      </c>
      <c r="BA235" s="30" cm="1">
        <f t="array" aca="1" ref="BA235" ca="1">+INDIRECT(BA234)/BA$7</f>
        <v>8.3333333333333339</v>
      </c>
      <c r="BB235" s="30" cm="1">
        <f t="array" aca="1" ref="BB235" ca="1">+INDIRECT(BB234)/BB$7</f>
        <v>8.3333333333333339</v>
      </c>
      <c r="BC235" s="30" cm="1">
        <f t="array" aca="1" ref="BC235" ca="1">+INDIRECT(BC234)/BC$7</f>
        <v>8.3333333333333339</v>
      </c>
      <c r="BD235" s="30" cm="1">
        <f t="array" aca="1" ref="BD235" ca="1">+INDIRECT(BD234)/BD$7</f>
        <v>8.3333333333333339</v>
      </c>
      <c r="BE235" s="30" cm="1">
        <f t="array" aca="1" ref="BE235" ca="1">+INDIRECT(BE234)/BE$7</f>
        <v>8.3333333333333339</v>
      </c>
      <c r="BF235" s="30" cm="1">
        <f t="array" aca="1" ref="BF235" ca="1">+INDIRECT(BF234)/BF$7</f>
        <v>8.3333333333333339</v>
      </c>
      <c r="BG235" s="30" cm="1">
        <f t="array" aca="1" ref="BG235" ca="1">+INDIRECT(BG234)/BG$7</f>
        <v>8.3333333333333339</v>
      </c>
      <c r="BH235" s="30" cm="1">
        <f t="array" aca="1" ref="BH235" ca="1">+INDIRECT(BH234)/BH$7</f>
        <v>8.3333333333333339</v>
      </c>
      <c r="BI235" s="30" cm="1">
        <f t="array" aca="1" ref="BI235" ca="1">+INDIRECT(BI234)/BI$7</f>
        <v>8.3333333333333339</v>
      </c>
      <c r="BJ235" s="30" cm="1">
        <f t="array" aca="1" ref="BJ235" ca="1">+INDIRECT(BJ234)/BJ$7</f>
        <v>8.3333333333333339</v>
      </c>
      <c r="BK235" s="30" cm="1">
        <f t="array" aca="1" ref="BK235" ca="1">+INDIRECT(BK234)/BK$7</f>
        <v>8.3333333333333339</v>
      </c>
      <c r="BL235" s="30" cm="1">
        <f t="array" aca="1" ref="BL235" ca="1">+INDIRECT(BL234)/BL$7</f>
        <v>8.3333333333333339</v>
      </c>
      <c r="BM235" s="30" cm="1">
        <f t="array" aca="1" ref="BM235" ca="1">+INDIRECT(BM234)/BM$7</f>
        <v>8.3333333333333339</v>
      </c>
      <c r="BN235" s="30" cm="1">
        <f t="array" aca="1" ref="BN235" ca="1">+INDIRECT(BN234)/BN$7</f>
        <v>8.3333333333333339</v>
      </c>
      <c r="BO235" s="30" cm="1">
        <f t="array" aca="1" ref="BO235" ca="1">+INDIRECT(BO234)/BO$7</f>
        <v>8.3333333333333339</v>
      </c>
      <c r="BP235" s="30" cm="1">
        <f t="array" aca="1" ref="BP235" ca="1">+INDIRECT(BP234)/BP$7</f>
        <v>8.3333333333333339</v>
      </c>
      <c r="BQ235" s="30" cm="1">
        <f t="array" aca="1" ref="BQ235" ca="1">+INDIRECT(BQ234)/BQ$7</f>
        <v>8.3333333333333339</v>
      </c>
      <c r="BR235" s="30" cm="1">
        <f t="array" aca="1" ref="BR235" ca="1">+INDIRECT(BR234)/BR$7</f>
        <v>8.3333333333333339</v>
      </c>
      <c r="BS235" s="30" cm="1">
        <f t="array" aca="1" ref="BS235" ca="1">+INDIRECT(BS234)/BS$7</f>
        <v>8.3333333333333339</v>
      </c>
      <c r="BT235" s="30" cm="1">
        <f t="array" aca="1" ref="BT235" ca="1">+INDIRECT(BT234)/BT$7</f>
        <v>8.3333333333333339</v>
      </c>
      <c r="BU235" s="30" cm="1">
        <f t="array" aca="1" ref="BU235" ca="1">+INDIRECT(BU234)/BU$7</f>
        <v>8.3333333333333339</v>
      </c>
      <c r="BV235" s="30" cm="1">
        <f t="array" aca="1" ref="BV235" ca="1">+INDIRECT(BV234)/BV$7</f>
        <v>8.3333333333333339</v>
      </c>
      <c r="BW235" s="30" cm="1">
        <f t="array" aca="1" ref="BW235" ca="1">+INDIRECT(BW234)/BW$7</f>
        <v>8.3333333333333339</v>
      </c>
      <c r="BX235" s="30" cm="1">
        <f t="array" aca="1" ref="BX235" ca="1">+INDIRECT(BX234)/BX$7</f>
        <v>8.3333333333333339</v>
      </c>
      <c r="BY235" s="30" cm="1">
        <f t="array" aca="1" ref="BY235" ca="1">+INDIRECT(BY234)/BY$7</f>
        <v>8.3333333333333339</v>
      </c>
      <c r="BZ235" s="30" cm="1">
        <f t="array" aca="1" ref="BZ235" ca="1">+INDIRECT(BZ234)/BZ$7</f>
        <v>8.3333333333333339</v>
      </c>
      <c r="CA235" s="30" cm="1">
        <f t="array" aca="1" ref="CA235" ca="1">+INDIRECT(CA234)/CA$7</f>
        <v>8.3333333333333339</v>
      </c>
      <c r="CB235" s="30" cm="1">
        <f t="array" aca="1" ref="CB235" ca="1">+INDIRECT(CB234)/CB$7</f>
        <v>8.3333333333333339</v>
      </c>
      <c r="CC235" s="30" cm="1">
        <f t="array" aca="1" ref="CC235" ca="1">+INDIRECT(CC234)/CC$7</f>
        <v>8.3333333333333339</v>
      </c>
      <c r="CD235" s="30" cm="1">
        <f t="array" aca="1" ref="CD235" ca="1">+INDIRECT(CD234)/CD$7</f>
        <v>8.3333333333333339</v>
      </c>
      <c r="CE235" s="30" cm="1">
        <f t="array" aca="1" ref="CE235" ca="1">+INDIRECT(CE234)/CE$7</f>
        <v>8.3333333333333339</v>
      </c>
      <c r="CF235" s="30" cm="1">
        <f t="array" aca="1" ref="CF235" ca="1">+INDIRECT(CF234)/CF$7</f>
        <v>8.3333333333333339</v>
      </c>
      <c r="CG235" s="30" cm="1">
        <f t="array" aca="1" ref="CG235" ca="1">+INDIRECT(CG234)/CG$7</f>
        <v>8.3333333333333339</v>
      </c>
      <c r="CH235" s="30" cm="1">
        <f t="array" aca="1" ref="CH235" ca="1">+INDIRECT(CH234)/CH$7</f>
        <v>8.3333333333333339</v>
      </c>
      <c r="CI235" s="30" cm="1">
        <f t="array" aca="1" ref="CI235" ca="1">+INDIRECT(CI234)/CI$7</f>
        <v>8.3333333333333339</v>
      </c>
      <c r="CJ235" s="30" cm="1">
        <f t="array" aca="1" ref="CJ235" ca="1">+INDIRECT(CJ234)/CJ$7</f>
        <v>8.3333333333333339</v>
      </c>
      <c r="CK235" s="30" cm="1">
        <f t="array" aca="1" ref="CK235" ca="1">+INDIRECT(CK234)/CK$7</f>
        <v>8.3333333333333339</v>
      </c>
      <c r="CL235" s="30" cm="1">
        <f t="array" aca="1" ref="CL235" ca="1">+INDIRECT(CL234)/CL$7</f>
        <v>8.3333333333333339</v>
      </c>
      <c r="CM235" s="30" cm="1">
        <f t="array" aca="1" ref="CM235" ca="1">+INDIRECT(CM234)/CM$7</f>
        <v>8.3333333333333339</v>
      </c>
      <c r="CN235" s="30" cm="1">
        <f t="array" aca="1" ref="CN235" ca="1">+INDIRECT(CN234)/CN$7</f>
        <v>8.3333333333333339</v>
      </c>
    </row>
    <row r="236" spans="1:92" x14ac:dyDescent="0.25">
      <c r="B236" s="96"/>
      <c r="I236" s="102"/>
      <c r="J236"/>
      <c r="K236" s="192"/>
      <c r="L236" s="192"/>
      <c r="M236" s="192"/>
      <c r="N236" s="192"/>
      <c r="O236" s="192"/>
      <c r="P236" s="192"/>
      <c r="Q236" s="192"/>
      <c r="T236" s="271"/>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row>
    <row r="237" spans="1:92" x14ac:dyDescent="0.25">
      <c r="B237" s="96"/>
      <c r="I237" s="102"/>
      <c r="J237"/>
      <c r="K237" s="192"/>
      <c r="L237" s="192"/>
      <c r="M237" s="192"/>
      <c r="N237" s="192"/>
      <c r="O237" s="192"/>
      <c r="P237" s="192"/>
      <c r="Q237" s="192"/>
      <c r="T237" s="271"/>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row>
    <row r="238" spans="1:92" x14ac:dyDescent="0.25">
      <c r="B238" s="96"/>
      <c r="I238" s="102"/>
      <c r="J238"/>
      <c r="K238" s="192"/>
      <c r="L238" s="192"/>
      <c r="M238" s="192"/>
      <c r="N238" s="192"/>
      <c r="O238" s="192"/>
      <c r="P238" s="192"/>
      <c r="Q238" s="192"/>
      <c r="T238" s="271"/>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row>
    <row r="239" spans="1:92" x14ac:dyDescent="0.25">
      <c r="B239" s="96"/>
      <c r="I239" s="102"/>
      <c r="J239"/>
      <c r="K239" s="192"/>
      <c r="L239" s="192"/>
      <c r="M239" s="192"/>
      <c r="N239" s="192"/>
      <c r="O239" s="192"/>
      <c r="P239" s="192"/>
      <c r="Q239" s="192"/>
      <c r="T239" s="271"/>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row>
    <row r="240" spans="1:92" x14ac:dyDescent="0.25">
      <c r="B240" s="96"/>
      <c r="I240" s="102"/>
      <c r="J240"/>
      <c r="K240" s="192"/>
      <c r="L240" s="192"/>
      <c r="M240" s="192"/>
      <c r="N240" s="192"/>
      <c r="O240" s="192"/>
      <c r="P240" s="192"/>
      <c r="Q240" s="192"/>
      <c r="T240" s="271"/>
      <c r="U240" s="34">
        <v>1</v>
      </c>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row>
    <row r="241" spans="1:92" x14ac:dyDescent="0.25">
      <c r="A241" s="137"/>
      <c r="B241" s="208"/>
      <c r="C241" s="139"/>
      <c r="D241" s="137" t="s">
        <v>306</v>
      </c>
      <c r="E241" s="140" t="s">
        <v>306</v>
      </c>
      <c r="F241" s="140"/>
      <c r="G241" s="140" t="s">
        <v>307</v>
      </c>
      <c r="H241" s="141"/>
      <c r="I241" s="142"/>
      <c r="J241" s="143"/>
      <c r="K241" s="139"/>
      <c r="L241" s="139"/>
      <c r="M241" s="139"/>
      <c r="N241" s="139"/>
      <c r="O241" s="139"/>
      <c r="P241" s="139"/>
      <c r="Q241" s="139"/>
      <c r="T241" s="262"/>
      <c r="U241" s="187" t="str">
        <f t="shared" ref="U241:CF241" si="93">ADDRESS(ROW(U241),COLUMN(U241),2)</f>
        <v>U$241</v>
      </c>
      <c r="V241" s="187" t="str">
        <f t="shared" si="93"/>
        <v>V$241</v>
      </c>
      <c r="W241" s="187" t="str">
        <f t="shared" si="93"/>
        <v>W$241</v>
      </c>
      <c r="X241" s="187" t="str">
        <f t="shared" si="93"/>
        <v>X$241</v>
      </c>
      <c r="Y241" s="187" t="str">
        <f t="shared" si="93"/>
        <v>Y$241</v>
      </c>
      <c r="Z241" s="187" t="str">
        <f t="shared" si="93"/>
        <v>Z$241</v>
      </c>
      <c r="AA241" s="187" t="str">
        <f t="shared" si="93"/>
        <v>AA$241</v>
      </c>
      <c r="AB241" s="187" t="str">
        <f t="shared" si="93"/>
        <v>AB$241</v>
      </c>
      <c r="AC241" s="187" t="str">
        <f t="shared" si="93"/>
        <v>AC$241</v>
      </c>
      <c r="AD241" s="187" t="str">
        <f t="shared" si="93"/>
        <v>AD$241</v>
      </c>
      <c r="AE241" s="187" t="str">
        <f t="shared" si="93"/>
        <v>AE$241</v>
      </c>
      <c r="AF241" s="187" t="str">
        <f t="shared" si="93"/>
        <v>AF$241</v>
      </c>
      <c r="AG241" s="187" t="str">
        <f t="shared" si="93"/>
        <v>AG$241</v>
      </c>
      <c r="AH241" s="187" t="str">
        <f t="shared" si="93"/>
        <v>AH$241</v>
      </c>
      <c r="AI241" s="187" t="str">
        <f t="shared" si="93"/>
        <v>AI$241</v>
      </c>
      <c r="AJ241" s="187" t="str">
        <f t="shared" si="93"/>
        <v>AJ$241</v>
      </c>
      <c r="AK241" s="187" t="str">
        <f t="shared" si="93"/>
        <v>AK$241</v>
      </c>
      <c r="AL241" s="187" t="str">
        <f t="shared" si="93"/>
        <v>AL$241</v>
      </c>
      <c r="AM241" s="187" t="str">
        <f t="shared" si="93"/>
        <v>AM$241</v>
      </c>
      <c r="AN241" s="187" t="str">
        <f t="shared" si="93"/>
        <v>AN$241</v>
      </c>
      <c r="AO241" s="187" t="str">
        <f t="shared" si="93"/>
        <v>AO$241</v>
      </c>
      <c r="AP241" s="187" t="str">
        <f t="shared" si="93"/>
        <v>AP$241</v>
      </c>
      <c r="AQ241" s="187" t="str">
        <f t="shared" si="93"/>
        <v>AQ$241</v>
      </c>
      <c r="AR241" s="187" t="str">
        <f t="shared" si="93"/>
        <v>AR$241</v>
      </c>
      <c r="AS241" s="187" t="str">
        <f t="shared" si="93"/>
        <v>AS$241</v>
      </c>
      <c r="AT241" s="187" t="str">
        <f t="shared" si="93"/>
        <v>AT$241</v>
      </c>
      <c r="AU241" s="187" t="str">
        <f t="shared" si="93"/>
        <v>AU$241</v>
      </c>
      <c r="AV241" s="187" t="str">
        <f t="shared" si="93"/>
        <v>AV$241</v>
      </c>
      <c r="AW241" s="187" t="str">
        <f t="shared" si="93"/>
        <v>AW$241</v>
      </c>
      <c r="AX241" s="187" t="str">
        <f t="shared" si="93"/>
        <v>AX$241</v>
      </c>
      <c r="AY241" s="187" t="str">
        <f t="shared" si="93"/>
        <v>AY$241</v>
      </c>
      <c r="AZ241" s="187" t="str">
        <f t="shared" si="93"/>
        <v>AZ$241</v>
      </c>
      <c r="BA241" s="187" t="str">
        <f t="shared" si="93"/>
        <v>BA$241</v>
      </c>
      <c r="BB241" s="187" t="str">
        <f t="shared" si="93"/>
        <v>BB$241</v>
      </c>
      <c r="BC241" s="187" t="str">
        <f t="shared" si="93"/>
        <v>BC$241</v>
      </c>
      <c r="BD241" s="187" t="str">
        <f t="shared" si="93"/>
        <v>BD$241</v>
      </c>
      <c r="BE241" s="187" t="str">
        <f t="shared" si="93"/>
        <v>BE$241</v>
      </c>
      <c r="BF241" s="187" t="str">
        <f t="shared" si="93"/>
        <v>BF$241</v>
      </c>
      <c r="BG241" s="187" t="str">
        <f t="shared" si="93"/>
        <v>BG$241</v>
      </c>
      <c r="BH241" s="187" t="str">
        <f t="shared" si="93"/>
        <v>BH$241</v>
      </c>
      <c r="BI241" s="187" t="str">
        <f t="shared" si="93"/>
        <v>BI$241</v>
      </c>
      <c r="BJ241" s="187" t="str">
        <f t="shared" si="93"/>
        <v>BJ$241</v>
      </c>
      <c r="BK241" s="187" t="str">
        <f t="shared" si="93"/>
        <v>BK$241</v>
      </c>
      <c r="BL241" s="187" t="str">
        <f t="shared" si="93"/>
        <v>BL$241</v>
      </c>
      <c r="BM241" s="187" t="str">
        <f t="shared" si="93"/>
        <v>BM$241</v>
      </c>
      <c r="BN241" s="187" t="str">
        <f t="shared" si="93"/>
        <v>BN$241</v>
      </c>
      <c r="BO241" s="187" t="str">
        <f t="shared" si="93"/>
        <v>BO$241</v>
      </c>
      <c r="BP241" s="187" t="str">
        <f t="shared" si="93"/>
        <v>BP$241</v>
      </c>
      <c r="BQ241" s="187" t="str">
        <f t="shared" si="93"/>
        <v>BQ$241</v>
      </c>
      <c r="BR241" s="187" t="str">
        <f t="shared" si="93"/>
        <v>BR$241</v>
      </c>
      <c r="BS241" s="187" t="str">
        <f t="shared" si="93"/>
        <v>BS$241</v>
      </c>
      <c r="BT241" s="187" t="str">
        <f t="shared" si="93"/>
        <v>BT$241</v>
      </c>
      <c r="BU241" s="187" t="str">
        <f t="shared" si="93"/>
        <v>BU$241</v>
      </c>
      <c r="BV241" s="187" t="str">
        <f t="shared" si="93"/>
        <v>BV$241</v>
      </c>
      <c r="BW241" s="187" t="str">
        <f t="shared" si="93"/>
        <v>BW$241</v>
      </c>
      <c r="BX241" s="187" t="str">
        <f t="shared" si="93"/>
        <v>BX$241</v>
      </c>
      <c r="BY241" s="187" t="str">
        <f t="shared" si="93"/>
        <v>BY$241</v>
      </c>
      <c r="BZ241" s="187" t="str">
        <f t="shared" si="93"/>
        <v>BZ$241</v>
      </c>
      <c r="CA241" s="187" t="str">
        <f t="shared" si="93"/>
        <v>CA$241</v>
      </c>
      <c r="CB241" s="187" t="str">
        <f t="shared" si="93"/>
        <v>CB$241</v>
      </c>
      <c r="CC241" s="187" t="str">
        <f t="shared" si="93"/>
        <v>CC$241</v>
      </c>
      <c r="CD241" s="187" t="str">
        <f t="shared" si="93"/>
        <v>CD$241</v>
      </c>
      <c r="CE241" s="187" t="str">
        <f t="shared" si="93"/>
        <v>CE$241</v>
      </c>
      <c r="CF241" s="187" t="str">
        <f t="shared" si="93"/>
        <v>CF$241</v>
      </c>
      <c r="CG241" s="187" t="str">
        <f t="shared" ref="CG241:CN241" si="94">ADDRESS(ROW(CG241),COLUMN(CG241),2)</f>
        <v>CG$241</v>
      </c>
      <c r="CH241" s="187" t="str">
        <f t="shared" si="94"/>
        <v>CH$241</v>
      </c>
      <c r="CI241" s="187" t="str">
        <f t="shared" si="94"/>
        <v>CI$241</v>
      </c>
      <c r="CJ241" s="187" t="str">
        <f t="shared" si="94"/>
        <v>CJ$241</v>
      </c>
      <c r="CK241" s="187" t="str">
        <f t="shared" si="94"/>
        <v>CK$241</v>
      </c>
      <c r="CL241" s="187" t="str">
        <f t="shared" si="94"/>
        <v>CL$241</v>
      </c>
      <c r="CM241" s="187" t="str">
        <f t="shared" si="94"/>
        <v>CM$241</v>
      </c>
      <c r="CN241" s="187" t="str">
        <f t="shared" si="94"/>
        <v>CN$241</v>
      </c>
    </row>
    <row r="242" spans="1:92" x14ac:dyDescent="0.25">
      <c r="B242" s="7" t="s">
        <v>308</v>
      </c>
      <c r="D242" t="s">
        <v>306</v>
      </c>
      <c r="I242" s="102"/>
      <c r="J242"/>
      <c r="T242" s="205"/>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298</v>
      </c>
      <c r="B243" s="96" t="s">
        <v>299</v>
      </c>
      <c r="D243" t="s">
        <v>306</v>
      </c>
      <c r="I243" s="102"/>
      <c r="J243"/>
      <c r="K243" s="192">
        <v>0.1</v>
      </c>
      <c r="L243" s="192">
        <v>0.1</v>
      </c>
      <c r="M243" s="192">
        <v>0.1</v>
      </c>
      <c r="N243" s="192">
        <v>0.1</v>
      </c>
      <c r="O243" s="192">
        <v>0.1</v>
      </c>
      <c r="P243" s="192">
        <v>0.1</v>
      </c>
      <c r="Q243" s="192"/>
      <c r="T243" s="271"/>
      <c r="U243" s="34">
        <f ca="1">INDEX($A:$CN,ROW(),MATCH(INDIRECT(ADDRESS(3,COLUMN(),2)),$2:$2,0))</f>
        <v>0.1</v>
      </c>
      <c r="V243" s="34">
        <f ca="1">INDEX($A:$CN,ROW(),MATCH(INDIRECT(ADDRESS(3,COLUMN(),2)),$2:$2,0))</f>
        <v>0.1</v>
      </c>
      <c r="W243" s="34">
        <f ca="1">INDEX($A:$CN,ROW(),MATCH(INDIRECT(ADDRESS(3,COLUMN(),2)),$2:$2,0))</f>
        <v>0.1</v>
      </c>
      <c r="X243" s="34">
        <f ca="1">INDEX($A:$CN,ROW(),MATCH(INDIRECT(ADDRESS(3,COLUMN(),2)),$2:$2,0))</f>
        <v>0.1</v>
      </c>
      <c r="Y243" s="34">
        <f ca="1">INDEX($A:$CN,ROW(),MATCH(INDIRECT(ADDRESS(3,COLUMN(),2)),$2:$2,0))</f>
        <v>0.1</v>
      </c>
      <c r="Z243" s="34">
        <f ca="1">INDEX($A:$CN,ROW(),MATCH(INDIRECT(ADDRESS(3,COLUMN(),2)),$2:$2,0))</f>
        <v>0.1</v>
      </c>
      <c r="AA243" s="34">
        <f ca="1">INDEX($A:$CN,ROW(),MATCH(INDIRECT(ADDRESS(3,COLUMN(),2)),$2:$2,0))</f>
        <v>0.1</v>
      </c>
      <c r="AB243" s="34">
        <f ca="1">INDEX($A:$CN,ROW(),MATCH(INDIRECT(ADDRESS(3,COLUMN(),2)),$2:$2,0))</f>
        <v>0.1</v>
      </c>
      <c r="AC243" s="34">
        <f ca="1">INDEX($A:$CN,ROW(),MATCH(INDIRECT(ADDRESS(3,COLUMN(),2)),$2:$2,0))</f>
        <v>0.1</v>
      </c>
      <c r="AD243" s="34">
        <f ca="1">INDEX($A:$CN,ROW(),MATCH(INDIRECT(ADDRESS(3,COLUMN(),2)),$2:$2,0))</f>
        <v>0.1</v>
      </c>
      <c r="AE243" s="34">
        <f ca="1">INDEX($A:$CN,ROW(),MATCH(INDIRECT(ADDRESS(3,COLUMN(),2)),$2:$2,0))</f>
        <v>0.1</v>
      </c>
      <c r="AF243" s="34">
        <f ca="1">INDEX($A:$CN,ROW(),MATCH(INDIRECT(ADDRESS(3,COLUMN(),2)),$2:$2,0))</f>
        <v>0.1</v>
      </c>
      <c r="AG243" s="34">
        <f ca="1">INDEX($A:$CN,ROW(),MATCH(INDIRECT(ADDRESS(3,COLUMN(),2)),$2:$2,0))</f>
        <v>0.1</v>
      </c>
      <c r="AH243" s="34">
        <f ca="1">INDEX($A:$CN,ROW(),MATCH(INDIRECT(ADDRESS(3,COLUMN(),2)),$2:$2,0))</f>
        <v>0.1</v>
      </c>
      <c r="AI243" s="34">
        <f ca="1">INDEX($A:$CN,ROW(),MATCH(INDIRECT(ADDRESS(3,COLUMN(),2)),$2:$2,0))</f>
        <v>0.1</v>
      </c>
      <c r="AJ243" s="34">
        <f ca="1">INDEX($A:$CN,ROW(),MATCH(INDIRECT(ADDRESS(3,COLUMN(),2)),$2:$2,0))</f>
        <v>0.1</v>
      </c>
      <c r="AK243" s="34">
        <f ca="1">INDEX($A:$CN,ROW(),MATCH(INDIRECT(ADDRESS(3,COLUMN(),2)),$2:$2,0))</f>
        <v>0.1</v>
      </c>
      <c r="AL243" s="34">
        <f ca="1">INDEX($A:$CN,ROW(),MATCH(INDIRECT(ADDRESS(3,COLUMN(),2)),$2:$2,0))</f>
        <v>0.1</v>
      </c>
      <c r="AM243" s="34">
        <f ca="1">INDEX($A:$CN,ROW(),MATCH(INDIRECT(ADDRESS(3,COLUMN(),2)),$2:$2,0))</f>
        <v>0.1</v>
      </c>
      <c r="AN243" s="34">
        <f ca="1">INDEX($A:$CN,ROW(),MATCH(INDIRECT(ADDRESS(3,COLUMN(),2)),$2:$2,0))</f>
        <v>0.1</v>
      </c>
      <c r="AO243" s="34">
        <f ca="1">INDEX($A:$CN,ROW(),MATCH(INDIRECT(ADDRESS(3,COLUMN(),2)),$2:$2,0))</f>
        <v>0.1</v>
      </c>
      <c r="AP243" s="34">
        <f ca="1">INDEX($A:$CN,ROW(),MATCH(INDIRECT(ADDRESS(3,COLUMN(),2)),$2:$2,0))</f>
        <v>0.1</v>
      </c>
      <c r="AQ243" s="34">
        <f ca="1">INDEX($A:$CN,ROW(),MATCH(INDIRECT(ADDRESS(3,COLUMN(),2)),$2:$2,0))</f>
        <v>0.1</v>
      </c>
      <c r="AR243" s="34">
        <f ca="1">INDEX($A:$CN,ROW(),MATCH(INDIRECT(ADDRESS(3,COLUMN(),2)),$2:$2,0))</f>
        <v>0.1</v>
      </c>
      <c r="AS243" s="34">
        <f ca="1">INDEX($A:$CN,ROW(),MATCH(INDIRECT(ADDRESS(3,COLUMN(),2)),$2:$2,0))</f>
        <v>0.1</v>
      </c>
      <c r="AT243" s="34">
        <f ca="1">INDEX($A:$CN,ROW(),MATCH(INDIRECT(ADDRESS(3,COLUMN(),2)),$2:$2,0))</f>
        <v>0.1</v>
      </c>
      <c r="AU243" s="34">
        <f ca="1">INDEX($A:$CN,ROW(),MATCH(INDIRECT(ADDRESS(3,COLUMN(),2)),$2:$2,0))</f>
        <v>0.1</v>
      </c>
      <c r="AV243" s="34">
        <f ca="1">INDEX($A:$CN,ROW(),MATCH(INDIRECT(ADDRESS(3,COLUMN(),2)),$2:$2,0))</f>
        <v>0.1</v>
      </c>
      <c r="AW243" s="34">
        <f ca="1">INDEX($A:$CN,ROW(),MATCH(INDIRECT(ADDRESS(3,COLUMN(),2)),$2:$2,0))</f>
        <v>0.1</v>
      </c>
      <c r="AX243" s="34">
        <f ca="1">INDEX($A:$CN,ROW(),MATCH(INDIRECT(ADDRESS(3,COLUMN(),2)),$2:$2,0))</f>
        <v>0.1</v>
      </c>
      <c r="AY243" s="34">
        <f ca="1">INDEX($A:$CN,ROW(),MATCH(INDIRECT(ADDRESS(3,COLUMN(),2)),$2:$2,0))</f>
        <v>0.1</v>
      </c>
      <c r="AZ243" s="34">
        <f ca="1">INDEX($A:$CN,ROW(),MATCH(INDIRECT(ADDRESS(3,COLUMN(),2)),$2:$2,0))</f>
        <v>0.1</v>
      </c>
      <c r="BA243" s="34">
        <f ca="1">INDEX($A:$CN,ROW(),MATCH(INDIRECT(ADDRESS(3,COLUMN(),2)),$2:$2,0))</f>
        <v>0.1</v>
      </c>
      <c r="BB243" s="34">
        <f ca="1">INDEX($A:$CN,ROW(),MATCH(INDIRECT(ADDRESS(3,COLUMN(),2)),$2:$2,0))</f>
        <v>0.1</v>
      </c>
      <c r="BC243" s="34">
        <f ca="1">INDEX($A:$CN,ROW(),MATCH(INDIRECT(ADDRESS(3,COLUMN(),2)),$2:$2,0))</f>
        <v>0.1</v>
      </c>
      <c r="BD243" s="34">
        <f ca="1">INDEX($A:$CN,ROW(),MATCH(INDIRECT(ADDRESS(3,COLUMN(),2)),$2:$2,0))</f>
        <v>0.1</v>
      </c>
      <c r="BE243" s="34">
        <f ca="1">INDEX($A:$CN,ROW(),MATCH(INDIRECT(ADDRESS(3,COLUMN(),2)),$2:$2,0))</f>
        <v>0.1</v>
      </c>
      <c r="BF243" s="34">
        <f ca="1">INDEX($A:$CN,ROW(),MATCH(INDIRECT(ADDRESS(3,COLUMN(),2)),$2:$2,0))</f>
        <v>0.1</v>
      </c>
      <c r="BG243" s="34">
        <f ca="1">INDEX($A:$CN,ROW(),MATCH(INDIRECT(ADDRESS(3,COLUMN(),2)),$2:$2,0))</f>
        <v>0.1</v>
      </c>
      <c r="BH243" s="34">
        <f ca="1">INDEX($A:$CN,ROW(),MATCH(INDIRECT(ADDRESS(3,COLUMN(),2)),$2:$2,0))</f>
        <v>0.1</v>
      </c>
      <c r="BI243" s="34">
        <f ca="1">INDEX($A:$CN,ROW(),MATCH(INDIRECT(ADDRESS(3,COLUMN(),2)),$2:$2,0))</f>
        <v>0.1</v>
      </c>
      <c r="BJ243" s="34">
        <f ca="1">INDEX($A:$CN,ROW(),MATCH(INDIRECT(ADDRESS(3,COLUMN(),2)),$2:$2,0))</f>
        <v>0.1</v>
      </c>
      <c r="BK243" s="34">
        <f ca="1">INDEX($A:$CN,ROW(),MATCH(INDIRECT(ADDRESS(3,COLUMN(),2)),$2:$2,0))</f>
        <v>0.1</v>
      </c>
      <c r="BL243" s="34">
        <f ca="1">INDEX($A:$CN,ROW(),MATCH(INDIRECT(ADDRESS(3,COLUMN(),2)),$2:$2,0))</f>
        <v>0.1</v>
      </c>
      <c r="BM243" s="34">
        <f ca="1">INDEX($A:$CN,ROW(),MATCH(INDIRECT(ADDRESS(3,COLUMN(),2)),$2:$2,0))</f>
        <v>0.1</v>
      </c>
      <c r="BN243" s="34">
        <f ca="1">INDEX($A:$CN,ROW(),MATCH(INDIRECT(ADDRESS(3,COLUMN(),2)),$2:$2,0))</f>
        <v>0.1</v>
      </c>
      <c r="BO243" s="34">
        <f ca="1">INDEX($A:$CN,ROW(),MATCH(INDIRECT(ADDRESS(3,COLUMN(),2)),$2:$2,0))</f>
        <v>0.1</v>
      </c>
      <c r="BP243" s="34">
        <f ca="1">INDEX($A:$CN,ROW(),MATCH(INDIRECT(ADDRESS(3,COLUMN(),2)),$2:$2,0))</f>
        <v>0.1</v>
      </c>
      <c r="BQ243" s="34">
        <f ca="1">INDEX($A:$CN,ROW(),MATCH(INDIRECT(ADDRESS(3,COLUMN(),2)),$2:$2,0))</f>
        <v>0.1</v>
      </c>
      <c r="BR243" s="34">
        <f ca="1">INDEX($A:$CN,ROW(),MATCH(INDIRECT(ADDRESS(3,COLUMN(),2)),$2:$2,0))</f>
        <v>0.1</v>
      </c>
      <c r="BS243" s="34">
        <f ca="1">INDEX($A:$CN,ROW(),MATCH(INDIRECT(ADDRESS(3,COLUMN(),2)),$2:$2,0))</f>
        <v>0.1</v>
      </c>
      <c r="BT243" s="34">
        <f ca="1">INDEX($A:$CN,ROW(),MATCH(INDIRECT(ADDRESS(3,COLUMN(),2)),$2:$2,0))</f>
        <v>0.1</v>
      </c>
      <c r="BU243" s="34">
        <f ca="1">INDEX($A:$CN,ROW(),MATCH(INDIRECT(ADDRESS(3,COLUMN(),2)),$2:$2,0))</f>
        <v>0.1</v>
      </c>
      <c r="BV243" s="34">
        <f ca="1">INDEX($A:$CN,ROW(),MATCH(INDIRECT(ADDRESS(3,COLUMN(),2)),$2:$2,0))</f>
        <v>0.1</v>
      </c>
      <c r="BW243" s="34">
        <f ca="1">INDEX($A:$CN,ROW(),MATCH(INDIRECT(ADDRESS(3,COLUMN(),2)),$2:$2,0))</f>
        <v>0.1</v>
      </c>
      <c r="BX243" s="34">
        <f ca="1">INDEX($A:$CN,ROW(),MATCH(INDIRECT(ADDRESS(3,COLUMN(),2)),$2:$2,0))</f>
        <v>0.1</v>
      </c>
      <c r="BY243" s="34">
        <f ca="1">INDEX($A:$CN,ROW(),MATCH(INDIRECT(ADDRESS(3,COLUMN(),2)),$2:$2,0))</f>
        <v>0.1</v>
      </c>
      <c r="BZ243" s="34">
        <f ca="1">INDEX($A:$CN,ROW(),MATCH(INDIRECT(ADDRESS(3,COLUMN(),2)),$2:$2,0))</f>
        <v>0.1</v>
      </c>
      <c r="CA243" s="34">
        <f ca="1">INDEX($A:$CN,ROW(),MATCH(INDIRECT(ADDRESS(3,COLUMN(),2)),$2:$2,0))</f>
        <v>0.1</v>
      </c>
      <c r="CB243" s="34">
        <f ca="1">INDEX($A:$CN,ROW(),MATCH(INDIRECT(ADDRESS(3,COLUMN(),2)),$2:$2,0))</f>
        <v>0.1</v>
      </c>
      <c r="CC243" s="34">
        <f ca="1">INDEX($A:$CN,ROW(),MATCH(INDIRECT(ADDRESS(3,COLUMN(),2)),$2:$2,0))</f>
        <v>0.1</v>
      </c>
      <c r="CD243" s="34">
        <f ca="1">INDEX($A:$CN,ROW(),MATCH(INDIRECT(ADDRESS(3,COLUMN(),2)),$2:$2,0))</f>
        <v>0.1</v>
      </c>
      <c r="CE243" s="34">
        <f ca="1">INDEX($A:$CN,ROW(),MATCH(INDIRECT(ADDRESS(3,COLUMN(),2)),$2:$2,0))</f>
        <v>0.1</v>
      </c>
      <c r="CF243" s="34">
        <f ca="1">INDEX($A:$CN,ROW(),MATCH(INDIRECT(ADDRESS(3,COLUMN(),2)),$2:$2,0))</f>
        <v>0.1</v>
      </c>
      <c r="CG243" s="34">
        <f ca="1">INDEX($A:$CN,ROW(),MATCH(INDIRECT(ADDRESS(3,COLUMN(),2)),$2:$2,0))</f>
        <v>0.1</v>
      </c>
      <c r="CH243" s="34">
        <f ca="1">INDEX($A:$CN,ROW(),MATCH(INDIRECT(ADDRESS(3,COLUMN(),2)),$2:$2,0))</f>
        <v>0.1</v>
      </c>
      <c r="CI243" s="34">
        <f ca="1">INDEX($A:$CN,ROW(),MATCH(INDIRECT(ADDRESS(3,COLUMN(),2)),$2:$2,0))</f>
        <v>0.1</v>
      </c>
      <c r="CJ243" s="34">
        <f ca="1">INDEX($A:$CN,ROW(),MATCH(INDIRECT(ADDRESS(3,COLUMN(),2)),$2:$2,0))</f>
        <v>0.1</v>
      </c>
      <c r="CK243" s="34">
        <f ca="1">INDEX($A:$CN,ROW(),MATCH(INDIRECT(ADDRESS(3,COLUMN(),2)),$2:$2,0))</f>
        <v>0.1</v>
      </c>
      <c r="CL243" s="34">
        <f ca="1">INDEX($A:$CN,ROW(),MATCH(INDIRECT(ADDRESS(3,COLUMN(),2)),$2:$2,0))</f>
        <v>0.1</v>
      </c>
      <c r="CM243" s="34">
        <f ca="1">INDEX($A:$CN,ROW(),MATCH(INDIRECT(ADDRESS(3,COLUMN(),2)),$2:$2,0))</f>
        <v>0.1</v>
      </c>
      <c r="CN243" s="34">
        <f ca="1">INDEX($A:$CN,ROW(),MATCH(INDIRECT(ADDRESS(3,COLUMN(),2)),$2:$2,0))</f>
        <v>0.1</v>
      </c>
    </row>
    <row r="244" spans="1:92" x14ac:dyDescent="0.25">
      <c r="B244" s="33" t="s">
        <v>62</v>
      </c>
      <c r="D244" t="s">
        <v>306</v>
      </c>
      <c r="I244" s="102"/>
      <c r="J244"/>
      <c r="K244" s="35">
        <f t="shared" ref="K244:P244" si="95">1-SUM(K243:K243)</f>
        <v>0.9</v>
      </c>
      <c r="L244" s="35">
        <f t="shared" si="95"/>
        <v>0.9</v>
      </c>
      <c r="M244" s="35">
        <f t="shared" si="95"/>
        <v>0.9</v>
      </c>
      <c r="N244" s="35">
        <f t="shared" si="95"/>
        <v>0.9</v>
      </c>
      <c r="O244" s="35">
        <f t="shared" si="95"/>
        <v>0.9</v>
      </c>
      <c r="P244" s="35">
        <f t="shared" si="95"/>
        <v>0.9</v>
      </c>
      <c r="Q244" s="35"/>
      <c r="T244" s="205"/>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306</v>
      </c>
      <c r="I245" s="102"/>
      <c r="J245"/>
      <c r="T245" s="20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7" t="s">
        <v>309</v>
      </c>
      <c r="D246" t="s">
        <v>306</v>
      </c>
      <c r="I246" s="102"/>
      <c r="J246"/>
      <c r="T246" s="205"/>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301</v>
      </c>
      <c r="B247" s="223" t="s">
        <v>299</v>
      </c>
      <c r="D247" t="s">
        <v>306</v>
      </c>
      <c r="I247" s="102"/>
      <c r="J247"/>
      <c r="K247" s="195">
        <v>10</v>
      </c>
      <c r="L247" s="195">
        <v>10</v>
      </c>
      <c r="M247" s="195">
        <v>10</v>
      </c>
      <c r="N247" s="195">
        <v>10</v>
      </c>
      <c r="O247" s="195">
        <v>10</v>
      </c>
      <c r="P247" s="195">
        <v>10</v>
      </c>
      <c r="Q247" s="195"/>
      <c r="T247" s="256"/>
      <c r="U247" s="36">
        <f ca="1">INDEX($A:$CN,ROW(),MATCH(INDIRECT(ADDRESS(3,COLUMN(),2)),$2:$2,0))</f>
        <v>10</v>
      </c>
      <c r="V247" s="36">
        <f ca="1">INDEX($A:$CN,ROW(),MATCH(INDIRECT(ADDRESS(3,COLUMN(),2)),$2:$2,0))</f>
        <v>10</v>
      </c>
      <c r="W247" s="36">
        <f ca="1">INDEX($A:$CN,ROW(),MATCH(INDIRECT(ADDRESS(3,COLUMN(),2)),$2:$2,0))</f>
        <v>10</v>
      </c>
      <c r="X247" s="36">
        <f ca="1">INDEX($A:$CN,ROW(),MATCH(INDIRECT(ADDRESS(3,COLUMN(),2)),$2:$2,0))</f>
        <v>10</v>
      </c>
      <c r="Y247" s="36">
        <f ca="1">INDEX($A:$CN,ROW(),MATCH(INDIRECT(ADDRESS(3,COLUMN(),2)),$2:$2,0))</f>
        <v>10</v>
      </c>
      <c r="Z247" s="36">
        <f ca="1">INDEX($A:$CN,ROW(),MATCH(INDIRECT(ADDRESS(3,COLUMN(),2)),$2:$2,0))</f>
        <v>10</v>
      </c>
      <c r="AA247" s="36">
        <f ca="1">INDEX($A:$CN,ROW(),MATCH(INDIRECT(ADDRESS(3,COLUMN(),2)),$2:$2,0))</f>
        <v>10</v>
      </c>
      <c r="AB247" s="36">
        <f ca="1">INDEX($A:$CN,ROW(),MATCH(INDIRECT(ADDRESS(3,COLUMN(),2)),$2:$2,0))</f>
        <v>10</v>
      </c>
      <c r="AC247" s="36">
        <f ca="1">INDEX($A:$CN,ROW(),MATCH(INDIRECT(ADDRESS(3,COLUMN(),2)),$2:$2,0))</f>
        <v>10</v>
      </c>
      <c r="AD247" s="36">
        <f ca="1">INDEX($A:$CN,ROW(),MATCH(INDIRECT(ADDRESS(3,COLUMN(),2)),$2:$2,0))</f>
        <v>10</v>
      </c>
      <c r="AE247" s="36">
        <f ca="1">INDEX($A:$CN,ROW(),MATCH(INDIRECT(ADDRESS(3,COLUMN(),2)),$2:$2,0))</f>
        <v>10</v>
      </c>
      <c r="AF247" s="36">
        <f ca="1">INDEX($A:$CN,ROW(),MATCH(INDIRECT(ADDRESS(3,COLUMN(),2)),$2:$2,0))</f>
        <v>10</v>
      </c>
      <c r="AG247" s="36">
        <f ca="1">INDEX($A:$CN,ROW(),MATCH(INDIRECT(ADDRESS(3,COLUMN(),2)),$2:$2,0))</f>
        <v>10</v>
      </c>
      <c r="AH247" s="36">
        <f ca="1">INDEX($A:$CN,ROW(),MATCH(INDIRECT(ADDRESS(3,COLUMN(),2)),$2:$2,0))</f>
        <v>10</v>
      </c>
      <c r="AI247" s="36">
        <f ca="1">INDEX($A:$CN,ROW(),MATCH(INDIRECT(ADDRESS(3,COLUMN(),2)),$2:$2,0))</f>
        <v>10</v>
      </c>
      <c r="AJ247" s="36">
        <f ca="1">INDEX($A:$CN,ROW(),MATCH(INDIRECT(ADDRESS(3,COLUMN(),2)),$2:$2,0))</f>
        <v>10</v>
      </c>
      <c r="AK247" s="36">
        <f ca="1">INDEX($A:$CN,ROW(),MATCH(INDIRECT(ADDRESS(3,COLUMN(),2)),$2:$2,0))</f>
        <v>10</v>
      </c>
      <c r="AL247" s="36">
        <f ca="1">INDEX($A:$CN,ROW(),MATCH(INDIRECT(ADDRESS(3,COLUMN(),2)),$2:$2,0))</f>
        <v>10</v>
      </c>
      <c r="AM247" s="36">
        <f ca="1">INDEX($A:$CN,ROW(),MATCH(INDIRECT(ADDRESS(3,COLUMN(),2)),$2:$2,0))</f>
        <v>10</v>
      </c>
      <c r="AN247" s="36">
        <f ca="1">INDEX($A:$CN,ROW(),MATCH(INDIRECT(ADDRESS(3,COLUMN(),2)),$2:$2,0))</f>
        <v>10</v>
      </c>
      <c r="AO247" s="36">
        <f ca="1">INDEX($A:$CN,ROW(),MATCH(INDIRECT(ADDRESS(3,COLUMN(),2)),$2:$2,0))</f>
        <v>10</v>
      </c>
      <c r="AP247" s="36">
        <f ca="1">INDEX($A:$CN,ROW(),MATCH(INDIRECT(ADDRESS(3,COLUMN(),2)),$2:$2,0))</f>
        <v>10</v>
      </c>
      <c r="AQ247" s="36">
        <f ca="1">INDEX($A:$CN,ROW(),MATCH(INDIRECT(ADDRESS(3,COLUMN(),2)),$2:$2,0))</f>
        <v>10</v>
      </c>
      <c r="AR247" s="36">
        <f ca="1">INDEX($A:$CN,ROW(),MATCH(INDIRECT(ADDRESS(3,COLUMN(),2)),$2:$2,0))</f>
        <v>10</v>
      </c>
      <c r="AS247" s="36">
        <f ca="1">INDEX($A:$CN,ROW(),MATCH(INDIRECT(ADDRESS(3,COLUMN(),2)),$2:$2,0))</f>
        <v>10</v>
      </c>
      <c r="AT247" s="36">
        <f ca="1">INDEX($A:$CN,ROW(),MATCH(INDIRECT(ADDRESS(3,COLUMN(),2)),$2:$2,0))</f>
        <v>10</v>
      </c>
      <c r="AU247" s="36">
        <f ca="1">INDEX($A:$CN,ROW(),MATCH(INDIRECT(ADDRESS(3,COLUMN(),2)),$2:$2,0))</f>
        <v>10</v>
      </c>
      <c r="AV247" s="36">
        <f ca="1">INDEX($A:$CN,ROW(),MATCH(INDIRECT(ADDRESS(3,COLUMN(),2)),$2:$2,0))</f>
        <v>10</v>
      </c>
      <c r="AW247" s="36">
        <f ca="1">INDEX($A:$CN,ROW(),MATCH(INDIRECT(ADDRESS(3,COLUMN(),2)),$2:$2,0))</f>
        <v>10</v>
      </c>
      <c r="AX247" s="36">
        <f ca="1">INDEX($A:$CN,ROW(),MATCH(INDIRECT(ADDRESS(3,COLUMN(),2)),$2:$2,0))</f>
        <v>10</v>
      </c>
      <c r="AY247" s="36">
        <f ca="1">INDEX($A:$CN,ROW(),MATCH(INDIRECT(ADDRESS(3,COLUMN(),2)),$2:$2,0))</f>
        <v>10</v>
      </c>
      <c r="AZ247" s="36">
        <f ca="1">INDEX($A:$CN,ROW(),MATCH(INDIRECT(ADDRESS(3,COLUMN(),2)),$2:$2,0))</f>
        <v>10</v>
      </c>
      <c r="BA247" s="36">
        <f ca="1">INDEX($A:$CN,ROW(),MATCH(INDIRECT(ADDRESS(3,COLUMN(),2)),$2:$2,0))</f>
        <v>10</v>
      </c>
      <c r="BB247" s="36">
        <f ca="1">INDEX($A:$CN,ROW(),MATCH(INDIRECT(ADDRESS(3,COLUMN(),2)),$2:$2,0))</f>
        <v>10</v>
      </c>
      <c r="BC247" s="36">
        <f ca="1">INDEX($A:$CN,ROW(),MATCH(INDIRECT(ADDRESS(3,COLUMN(),2)),$2:$2,0))</f>
        <v>10</v>
      </c>
      <c r="BD247" s="36">
        <f ca="1">INDEX($A:$CN,ROW(),MATCH(INDIRECT(ADDRESS(3,COLUMN(),2)),$2:$2,0))</f>
        <v>10</v>
      </c>
      <c r="BE247" s="36">
        <f ca="1">INDEX($A:$CN,ROW(),MATCH(INDIRECT(ADDRESS(3,COLUMN(),2)),$2:$2,0))</f>
        <v>10</v>
      </c>
      <c r="BF247" s="36">
        <f ca="1">INDEX($A:$CN,ROW(),MATCH(INDIRECT(ADDRESS(3,COLUMN(),2)),$2:$2,0))</f>
        <v>10</v>
      </c>
      <c r="BG247" s="36">
        <f ca="1">INDEX($A:$CN,ROW(),MATCH(INDIRECT(ADDRESS(3,COLUMN(),2)),$2:$2,0))</f>
        <v>10</v>
      </c>
      <c r="BH247" s="36">
        <f ca="1">INDEX($A:$CN,ROW(),MATCH(INDIRECT(ADDRESS(3,COLUMN(),2)),$2:$2,0))</f>
        <v>10</v>
      </c>
      <c r="BI247" s="36">
        <f ca="1">INDEX($A:$CN,ROW(),MATCH(INDIRECT(ADDRESS(3,COLUMN(),2)),$2:$2,0))</f>
        <v>10</v>
      </c>
      <c r="BJ247" s="36">
        <f ca="1">INDEX($A:$CN,ROW(),MATCH(INDIRECT(ADDRESS(3,COLUMN(),2)),$2:$2,0))</f>
        <v>10</v>
      </c>
      <c r="BK247" s="36">
        <f ca="1">INDEX($A:$CN,ROW(),MATCH(INDIRECT(ADDRESS(3,COLUMN(),2)),$2:$2,0))</f>
        <v>10</v>
      </c>
      <c r="BL247" s="36">
        <f ca="1">INDEX($A:$CN,ROW(),MATCH(INDIRECT(ADDRESS(3,COLUMN(),2)),$2:$2,0))</f>
        <v>10</v>
      </c>
      <c r="BM247" s="36">
        <f ca="1">INDEX($A:$CN,ROW(),MATCH(INDIRECT(ADDRESS(3,COLUMN(),2)),$2:$2,0))</f>
        <v>10</v>
      </c>
      <c r="BN247" s="36">
        <f ca="1">INDEX($A:$CN,ROW(),MATCH(INDIRECT(ADDRESS(3,COLUMN(),2)),$2:$2,0))</f>
        <v>10</v>
      </c>
      <c r="BO247" s="36">
        <f ca="1">INDEX($A:$CN,ROW(),MATCH(INDIRECT(ADDRESS(3,COLUMN(),2)),$2:$2,0))</f>
        <v>10</v>
      </c>
      <c r="BP247" s="36">
        <f ca="1">INDEX($A:$CN,ROW(),MATCH(INDIRECT(ADDRESS(3,COLUMN(),2)),$2:$2,0))</f>
        <v>10</v>
      </c>
      <c r="BQ247" s="36">
        <f ca="1">INDEX($A:$CN,ROW(),MATCH(INDIRECT(ADDRESS(3,COLUMN(),2)),$2:$2,0))</f>
        <v>10</v>
      </c>
      <c r="BR247" s="36">
        <f ca="1">INDEX($A:$CN,ROW(),MATCH(INDIRECT(ADDRESS(3,COLUMN(),2)),$2:$2,0))</f>
        <v>10</v>
      </c>
      <c r="BS247" s="36">
        <f ca="1">INDEX($A:$CN,ROW(),MATCH(INDIRECT(ADDRESS(3,COLUMN(),2)),$2:$2,0))</f>
        <v>10</v>
      </c>
      <c r="BT247" s="36">
        <f ca="1">INDEX($A:$CN,ROW(),MATCH(INDIRECT(ADDRESS(3,COLUMN(),2)),$2:$2,0))</f>
        <v>10</v>
      </c>
      <c r="BU247" s="36">
        <f ca="1">INDEX($A:$CN,ROW(),MATCH(INDIRECT(ADDRESS(3,COLUMN(),2)),$2:$2,0))</f>
        <v>10</v>
      </c>
      <c r="BV247" s="36">
        <f ca="1">INDEX($A:$CN,ROW(),MATCH(INDIRECT(ADDRESS(3,COLUMN(),2)),$2:$2,0))</f>
        <v>10</v>
      </c>
      <c r="BW247" s="36">
        <f ca="1">INDEX($A:$CN,ROW(),MATCH(INDIRECT(ADDRESS(3,COLUMN(),2)),$2:$2,0))</f>
        <v>10</v>
      </c>
      <c r="BX247" s="36">
        <f ca="1">INDEX($A:$CN,ROW(),MATCH(INDIRECT(ADDRESS(3,COLUMN(),2)),$2:$2,0))</f>
        <v>10</v>
      </c>
      <c r="BY247" s="36">
        <f ca="1">INDEX($A:$CN,ROW(),MATCH(INDIRECT(ADDRESS(3,COLUMN(),2)),$2:$2,0))</f>
        <v>10</v>
      </c>
      <c r="BZ247" s="36">
        <f ca="1">INDEX($A:$CN,ROW(),MATCH(INDIRECT(ADDRESS(3,COLUMN(),2)),$2:$2,0))</f>
        <v>10</v>
      </c>
      <c r="CA247" s="36">
        <f ca="1">INDEX($A:$CN,ROW(),MATCH(INDIRECT(ADDRESS(3,COLUMN(),2)),$2:$2,0))</f>
        <v>10</v>
      </c>
      <c r="CB247" s="36">
        <f ca="1">INDEX($A:$CN,ROW(),MATCH(INDIRECT(ADDRESS(3,COLUMN(),2)),$2:$2,0))</f>
        <v>10</v>
      </c>
      <c r="CC247" s="36">
        <f ca="1">INDEX($A:$CN,ROW(),MATCH(INDIRECT(ADDRESS(3,COLUMN(),2)),$2:$2,0))</f>
        <v>10</v>
      </c>
      <c r="CD247" s="36">
        <f ca="1">INDEX($A:$CN,ROW(),MATCH(INDIRECT(ADDRESS(3,COLUMN(),2)),$2:$2,0))</f>
        <v>10</v>
      </c>
      <c r="CE247" s="36">
        <f ca="1">INDEX($A:$CN,ROW(),MATCH(INDIRECT(ADDRESS(3,COLUMN(),2)),$2:$2,0))</f>
        <v>10</v>
      </c>
      <c r="CF247" s="36">
        <f ca="1">INDEX($A:$CN,ROW(),MATCH(INDIRECT(ADDRESS(3,COLUMN(),2)),$2:$2,0))</f>
        <v>10</v>
      </c>
      <c r="CG247" s="36">
        <f ca="1">INDEX($A:$CN,ROW(),MATCH(INDIRECT(ADDRESS(3,COLUMN(),2)),$2:$2,0))</f>
        <v>10</v>
      </c>
      <c r="CH247" s="36">
        <f ca="1">INDEX($A:$CN,ROW(),MATCH(INDIRECT(ADDRESS(3,COLUMN(),2)),$2:$2,0))</f>
        <v>10</v>
      </c>
      <c r="CI247" s="36">
        <f ca="1">INDEX($A:$CN,ROW(),MATCH(INDIRECT(ADDRESS(3,COLUMN(),2)),$2:$2,0))</f>
        <v>10</v>
      </c>
      <c r="CJ247" s="36">
        <f ca="1">INDEX($A:$CN,ROW(),MATCH(INDIRECT(ADDRESS(3,COLUMN(),2)),$2:$2,0))</f>
        <v>10</v>
      </c>
      <c r="CK247" s="36">
        <f ca="1">INDEX($A:$CN,ROW(),MATCH(INDIRECT(ADDRESS(3,COLUMN(),2)),$2:$2,0))</f>
        <v>10</v>
      </c>
      <c r="CL247" s="36">
        <f ca="1">INDEX($A:$CN,ROW(),MATCH(INDIRECT(ADDRESS(3,COLUMN(),2)),$2:$2,0))</f>
        <v>10</v>
      </c>
      <c r="CM247" s="36">
        <f ca="1">INDEX($A:$CN,ROW(),MATCH(INDIRECT(ADDRESS(3,COLUMN(),2)),$2:$2,0))</f>
        <v>10</v>
      </c>
      <c r="CN247" s="36">
        <f ca="1">INDEX($A:$CN,ROW(),MATCH(INDIRECT(ADDRESS(3,COLUMN(),2)),$2:$2,0))</f>
        <v>10</v>
      </c>
    </row>
    <row r="248" spans="1:92" x14ac:dyDescent="0.25">
      <c r="A248" t="s">
        <v>10</v>
      </c>
      <c r="B248" s="75" t="s">
        <v>310</v>
      </c>
      <c r="D248" t="s">
        <v>306</v>
      </c>
      <c r="I248" s="102"/>
      <c r="J248"/>
      <c r="K248" s="280">
        <f t="shared" ref="K248:P248" si="96">+SUMPRODUCT(K243:K243,K247:K247)</f>
        <v>1</v>
      </c>
      <c r="L248" s="280">
        <f t="shared" si="96"/>
        <v>1</v>
      </c>
      <c r="M248" s="280">
        <f t="shared" si="96"/>
        <v>1</v>
      </c>
      <c r="N248" s="280">
        <f t="shared" si="96"/>
        <v>1</v>
      </c>
      <c r="O248" s="280">
        <f t="shared" si="96"/>
        <v>1</v>
      </c>
      <c r="P248" s="280">
        <f t="shared" si="96"/>
        <v>1</v>
      </c>
      <c r="Q248" s="281"/>
      <c r="T248" s="282"/>
      <c r="U248" s="280">
        <f ca="1">+SUMPRODUCT(OFFSET(U244,-1,0):U243,OFFSET(U248,-1,0):U247)</f>
        <v>1</v>
      </c>
      <c r="V248" s="280">
        <f ca="1">+SUMPRODUCT(OFFSET(V244,-1,0):V243,OFFSET(V248,-1,0):V247)</f>
        <v>1</v>
      </c>
      <c r="W248" s="280">
        <f ca="1">+SUMPRODUCT(OFFSET(W244,-1,0):W243,OFFSET(W248,-1,0):W247)</f>
        <v>1</v>
      </c>
      <c r="X248" s="280">
        <f ca="1">+SUMPRODUCT(OFFSET(X244,-1,0):X243,OFFSET(X248,-1,0):X247)</f>
        <v>1</v>
      </c>
      <c r="Y248" s="280">
        <f ca="1">+SUMPRODUCT(OFFSET(Y244,-1,0):Y243,OFFSET(Y248,-1,0):Y247)</f>
        <v>1</v>
      </c>
      <c r="Z248" s="280">
        <f ca="1">+SUMPRODUCT(OFFSET(Z244,-1,0):Z243,OFFSET(Z248,-1,0):Z247)</f>
        <v>1</v>
      </c>
      <c r="AA248" s="280">
        <f ca="1">+SUMPRODUCT(OFFSET(AA244,-1,0):AA243,OFFSET(AA248,-1,0):AA247)</f>
        <v>1</v>
      </c>
      <c r="AB248" s="280">
        <f ca="1">+SUMPRODUCT(OFFSET(AB244,-1,0):AB243,OFFSET(AB248,-1,0):AB247)</f>
        <v>1</v>
      </c>
      <c r="AC248" s="280">
        <f ca="1">+SUMPRODUCT(OFFSET(AC244,-1,0):AC243,OFFSET(AC248,-1,0):AC247)</f>
        <v>1</v>
      </c>
      <c r="AD248" s="280">
        <f ca="1">+SUMPRODUCT(OFFSET(AD244,-1,0):AD243,OFFSET(AD248,-1,0):AD247)</f>
        <v>1</v>
      </c>
      <c r="AE248" s="280">
        <f ca="1">+SUMPRODUCT(OFFSET(AE244,-1,0):AE243,OFFSET(AE248,-1,0):AE247)</f>
        <v>1</v>
      </c>
      <c r="AF248" s="280">
        <f ca="1">+SUMPRODUCT(OFFSET(AF244,-1,0):AF243,OFFSET(AF248,-1,0):AF247)</f>
        <v>1</v>
      </c>
      <c r="AG248" s="280">
        <f ca="1">+SUMPRODUCT(OFFSET(AG244,-1,0):AG243,OFFSET(AG248,-1,0):AG247)</f>
        <v>1</v>
      </c>
      <c r="AH248" s="280">
        <f ca="1">+SUMPRODUCT(OFFSET(AH244,-1,0):AH243,OFFSET(AH248,-1,0):AH247)</f>
        <v>1</v>
      </c>
      <c r="AI248" s="280">
        <f ca="1">+SUMPRODUCT(OFFSET(AI244,-1,0):AI243,OFFSET(AI248,-1,0):AI247)</f>
        <v>1</v>
      </c>
      <c r="AJ248" s="280">
        <f ca="1">+SUMPRODUCT(OFFSET(AJ244,-1,0):AJ243,OFFSET(AJ248,-1,0):AJ247)</f>
        <v>1</v>
      </c>
      <c r="AK248" s="280">
        <f ca="1">+SUMPRODUCT(OFFSET(AK244,-1,0):AK243,OFFSET(AK248,-1,0):AK247)</f>
        <v>1</v>
      </c>
      <c r="AL248" s="280">
        <f ca="1">+SUMPRODUCT(OFFSET(AL244,-1,0):AL243,OFFSET(AL248,-1,0):AL247)</f>
        <v>1</v>
      </c>
      <c r="AM248" s="280">
        <f ca="1">+SUMPRODUCT(OFFSET(AM244,-1,0):AM243,OFFSET(AM248,-1,0):AM247)</f>
        <v>1</v>
      </c>
      <c r="AN248" s="280">
        <f ca="1">+SUMPRODUCT(OFFSET(AN244,-1,0):AN243,OFFSET(AN248,-1,0):AN247)</f>
        <v>1</v>
      </c>
      <c r="AO248" s="280">
        <f ca="1">+SUMPRODUCT(OFFSET(AO244,-1,0):AO243,OFFSET(AO248,-1,0):AO247)</f>
        <v>1</v>
      </c>
      <c r="AP248" s="280">
        <f ca="1">+SUMPRODUCT(OFFSET(AP244,-1,0):AP243,OFFSET(AP248,-1,0):AP247)</f>
        <v>1</v>
      </c>
      <c r="AQ248" s="280">
        <f ca="1">+SUMPRODUCT(OFFSET(AQ244,-1,0):AQ243,OFFSET(AQ248,-1,0):AQ247)</f>
        <v>1</v>
      </c>
      <c r="AR248" s="280">
        <f ca="1">+SUMPRODUCT(OFFSET(AR244,-1,0):AR243,OFFSET(AR248,-1,0):AR247)</f>
        <v>1</v>
      </c>
      <c r="AS248" s="280">
        <f ca="1">+SUMPRODUCT(OFFSET(AS244,-1,0):AS243,OFFSET(AS248,-1,0):AS247)</f>
        <v>1</v>
      </c>
      <c r="AT248" s="280">
        <f ca="1">+SUMPRODUCT(OFFSET(AT244,-1,0):AT243,OFFSET(AT248,-1,0):AT247)</f>
        <v>1</v>
      </c>
      <c r="AU248" s="280">
        <f ca="1">+SUMPRODUCT(OFFSET(AU244,-1,0):AU243,OFFSET(AU248,-1,0):AU247)</f>
        <v>1</v>
      </c>
      <c r="AV248" s="280">
        <f ca="1">+SUMPRODUCT(OFFSET(AV244,-1,0):AV243,OFFSET(AV248,-1,0):AV247)</f>
        <v>1</v>
      </c>
      <c r="AW248" s="280">
        <f ca="1">+SUMPRODUCT(OFFSET(AW244,-1,0):AW243,OFFSET(AW248,-1,0):AW247)</f>
        <v>1</v>
      </c>
      <c r="AX248" s="280">
        <f ca="1">+SUMPRODUCT(OFFSET(AX244,-1,0):AX243,OFFSET(AX248,-1,0):AX247)</f>
        <v>1</v>
      </c>
      <c r="AY248" s="280">
        <f ca="1">+SUMPRODUCT(OFFSET(AY244,-1,0):AY243,OFFSET(AY248,-1,0):AY247)</f>
        <v>1</v>
      </c>
      <c r="AZ248" s="280">
        <f ca="1">+SUMPRODUCT(OFFSET(AZ244,-1,0):AZ243,OFFSET(AZ248,-1,0):AZ247)</f>
        <v>1</v>
      </c>
      <c r="BA248" s="280">
        <f ca="1">+SUMPRODUCT(OFFSET(BA244,-1,0):BA243,OFFSET(BA248,-1,0):BA247)</f>
        <v>1</v>
      </c>
      <c r="BB248" s="280">
        <f ca="1">+SUMPRODUCT(OFFSET(BB244,-1,0):BB243,OFFSET(BB248,-1,0):BB247)</f>
        <v>1</v>
      </c>
      <c r="BC248" s="280">
        <f ca="1">+SUMPRODUCT(OFFSET(BC244,-1,0):BC243,OFFSET(BC248,-1,0):BC247)</f>
        <v>1</v>
      </c>
      <c r="BD248" s="280">
        <f ca="1">+SUMPRODUCT(OFFSET(BD244,-1,0):BD243,OFFSET(BD248,-1,0):BD247)</f>
        <v>1</v>
      </c>
      <c r="BE248" s="280">
        <f ca="1">+SUMPRODUCT(OFFSET(BE244,-1,0):BE243,OFFSET(BE248,-1,0):BE247)</f>
        <v>1</v>
      </c>
      <c r="BF248" s="280">
        <f ca="1">+SUMPRODUCT(OFFSET(BF244,-1,0):BF243,OFFSET(BF248,-1,0):BF247)</f>
        <v>1</v>
      </c>
      <c r="BG248" s="280">
        <f ca="1">+SUMPRODUCT(OFFSET(BG244,-1,0):BG243,OFFSET(BG248,-1,0):BG247)</f>
        <v>1</v>
      </c>
      <c r="BH248" s="280">
        <f ca="1">+SUMPRODUCT(OFFSET(BH244,-1,0):BH243,OFFSET(BH248,-1,0):BH247)</f>
        <v>1</v>
      </c>
      <c r="BI248" s="280">
        <f ca="1">+SUMPRODUCT(OFFSET(BI244,-1,0):BI243,OFFSET(BI248,-1,0):BI247)</f>
        <v>1</v>
      </c>
      <c r="BJ248" s="280">
        <f ca="1">+SUMPRODUCT(OFFSET(BJ244,-1,0):BJ243,OFFSET(BJ248,-1,0):BJ247)</f>
        <v>1</v>
      </c>
      <c r="BK248" s="280">
        <f ca="1">+SUMPRODUCT(OFFSET(BK244,-1,0):BK243,OFFSET(BK248,-1,0):BK247)</f>
        <v>1</v>
      </c>
      <c r="BL248" s="280">
        <f ca="1">+SUMPRODUCT(OFFSET(BL244,-1,0):BL243,OFFSET(BL248,-1,0):BL247)</f>
        <v>1</v>
      </c>
      <c r="BM248" s="280">
        <f ca="1">+SUMPRODUCT(OFFSET(BM244,-1,0):BM243,OFFSET(BM248,-1,0):BM247)</f>
        <v>1</v>
      </c>
      <c r="BN248" s="280">
        <f ca="1">+SUMPRODUCT(OFFSET(BN244,-1,0):BN243,OFFSET(BN248,-1,0):BN247)</f>
        <v>1</v>
      </c>
      <c r="BO248" s="280">
        <f ca="1">+SUMPRODUCT(OFFSET(BO244,-1,0):BO243,OFFSET(BO248,-1,0):BO247)</f>
        <v>1</v>
      </c>
      <c r="BP248" s="280">
        <f ca="1">+SUMPRODUCT(OFFSET(BP244,-1,0):BP243,OFFSET(BP248,-1,0):BP247)</f>
        <v>1</v>
      </c>
      <c r="BQ248" s="280">
        <f ca="1">+SUMPRODUCT(OFFSET(BQ244,-1,0):BQ243,OFFSET(BQ248,-1,0):BQ247)</f>
        <v>1</v>
      </c>
      <c r="BR248" s="280">
        <f ca="1">+SUMPRODUCT(OFFSET(BR244,-1,0):BR243,OFFSET(BR248,-1,0):BR247)</f>
        <v>1</v>
      </c>
      <c r="BS248" s="280">
        <f ca="1">+SUMPRODUCT(OFFSET(BS244,-1,0):BS243,OFFSET(BS248,-1,0):BS247)</f>
        <v>1</v>
      </c>
      <c r="BT248" s="280">
        <f ca="1">+SUMPRODUCT(OFFSET(BT244,-1,0):BT243,OFFSET(BT248,-1,0):BT247)</f>
        <v>1</v>
      </c>
      <c r="BU248" s="280">
        <f ca="1">+SUMPRODUCT(OFFSET(BU244,-1,0):BU243,OFFSET(BU248,-1,0):BU247)</f>
        <v>1</v>
      </c>
      <c r="BV248" s="280">
        <f ca="1">+SUMPRODUCT(OFFSET(BV244,-1,0):BV243,OFFSET(BV248,-1,0):BV247)</f>
        <v>1</v>
      </c>
      <c r="BW248" s="280">
        <f ca="1">+SUMPRODUCT(OFFSET(BW244,-1,0):BW243,OFFSET(BW248,-1,0):BW247)</f>
        <v>1</v>
      </c>
      <c r="BX248" s="280">
        <f ca="1">+SUMPRODUCT(OFFSET(BX244,-1,0):BX243,OFFSET(BX248,-1,0):BX247)</f>
        <v>1</v>
      </c>
      <c r="BY248" s="280">
        <f ca="1">+SUMPRODUCT(OFFSET(BY244,-1,0):BY243,OFFSET(BY248,-1,0):BY247)</f>
        <v>1</v>
      </c>
      <c r="BZ248" s="280">
        <f ca="1">+SUMPRODUCT(OFFSET(BZ244,-1,0):BZ243,OFFSET(BZ248,-1,0):BZ247)</f>
        <v>1</v>
      </c>
      <c r="CA248" s="280">
        <f ca="1">+SUMPRODUCT(OFFSET(CA244,-1,0):CA243,OFFSET(CA248,-1,0):CA247)</f>
        <v>1</v>
      </c>
      <c r="CB248" s="280">
        <f ca="1">+SUMPRODUCT(OFFSET(CB244,-1,0):CB243,OFFSET(CB248,-1,0):CB247)</f>
        <v>1</v>
      </c>
      <c r="CC248" s="280">
        <f ca="1">+SUMPRODUCT(OFFSET(CC244,-1,0):CC243,OFFSET(CC248,-1,0):CC247)</f>
        <v>1</v>
      </c>
      <c r="CD248" s="280">
        <f ca="1">+SUMPRODUCT(OFFSET(CD244,-1,0):CD243,OFFSET(CD248,-1,0):CD247)</f>
        <v>1</v>
      </c>
      <c r="CE248" s="280">
        <f ca="1">+SUMPRODUCT(OFFSET(CE244,-1,0):CE243,OFFSET(CE248,-1,0):CE247)</f>
        <v>1</v>
      </c>
      <c r="CF248" s="280">
        <f ca="1">+SUMPRODUCT(OFFSET(CF244,-1,0):CF243,OFFSET(CF248,-1,0):CF247)</f>
        <v>1</v>
      </c>
      <c r="CG248" s="280">
        <f ca="1">+SUMPRODUCT(OFFSET(CG244,-1,0):CG243,OFFSET(CG248,-1,0):CG247)</f>
        <v>1</v>
      </c>
      <c r="CH248" s="280">
        <f ca="1">+SUMPRODUCT(OFFSET(CH244,-1,0):CH243,OFFSET(CH248,-1,0):CH247)</f>
        <v>1</v>
      </c>
      <c r="CI248" s="280">
        <f ca="1">+SUMPRODUCT(OFFSET(CI244,-1,0):CI243,OFFSET(CI248,-1,0):CI247)</f>
        <v>1</v>
      </c>
      <c r="CJ248" s="280">
        <f ca="1">+SUMPRODUCT(OFFSET(CJ244,-1,0):CJ243,OFFSET(CJ248,-1,0):CJ247)</f>
        <v>1</v>
      </c>
      <c r="CK248" s="280">
        <f ca="1">+SUMPRODUCT(OFFSET(CK244,-1,0):CK243,OFFSET(CK248,-1,0):CK247)</f>
        <v>1</v>
      </c>
      <c r="CL248" s="280">
        <f ca="1">+SUMPRODUCT(OFFSET(CL244,-1,0):CL243,OFFSET(CL248,-1,0):CL247)</f>
        <v>1</v>
      </c>
      <c r="CM248" s="280">
        <f ca="1">+SUMPRODUCT(OFFSET(CM244,-1,0):CM243,OFFSET(CM248,-1,0):CM247)</f>
        <v>1</v>
      </c>
      <c r="CN248" s="280">
        <f ca="1">+SUMPRODUCT(OFFSET(CN244,-1,0):CN243,OFFSET(CN248,-1,0):CN247)</f>
        <v>1</v>
      </c>
    </row>
    <row r="249" spans="1:92" x14ac:dyDescent="0.25">
      <c r="B249"/>
      <c r="I249" s="102"/>
      <c r="J249"/>
      <c r="T249" s="205"/>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137"/>
      <c r="B250" s="208"/>
      <c r="C250" s="139"/>
      <c r="D250" s="137" t="s">
        <v>311</v>
      </c>
      <c r="E250" s="140" t="s">
        <v>311</v>
      </c>
      <c r="F250" s="140"/>
      <c r="G250" s="140" t="s">
        <v>312</v>
      </c>
      <c r="H250" s="141" t="s">
        <v>313</v>
      </c>
      <c r="I250" s="142"/>
      <c r="J250" s="143"/>
      <c r="K250" s="139"/>
      <c r="L250" s="139"/>
      <c r="M250" s="139"/>
      <c r="N250" s="139"/>
      <c r="O250" s="139"/>
      <c r="P250" s="139"/>
      <c r="Q250" s="139"/>
      <c r="T250" s="262"/>
      <c r="U250" s="187"/>
      <c r="V250" s="187"/>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c r="BD250" s="187"/>
      <c r="BE250" s="187"/>
      <c r="BF250" s="187"/>
      <c r="BG250" s="187"/>
      <c r="BH250" s="187"/>
      <c r="BI250" s="187"/>
      <c r="BJ250" s="187"/>
      <c r="BK250" s="187"/>
      <c r="BL250" s="187"/>
      <c r="BM250" s="187"/>
      <c r="BN250" s="187"/>
      <c r="BO250" s="187"/>
      <c r="BP250" s="187"/>
      <c r="BQ250" s="187"/>
      <c r="BR250" s="187"/>
      <c r="BS250" s="187"/>
      <c r="BT250" s="187"/>
      <c r="BU250" s="187"/>
      <c r="BV250" s="187"/>
      <c r="BW250" s="187"/>
      <c r="BX250" s="187"/>
      <c r="BY250" s="187"/>
      <c r="BZ250" s="187"/>
      <c r="CA250" s="187"/>
      <c r="CB250" s="187"/>
      <c r="CC250" s="187"/>
      <c r="CD250" s="187"/>
      <c r="CE250" s="187"/>
      <c r="CF250" s="187"/>
      <c r="CG250" s="187"/>
      <c r="CH250" s="187"/>
      <c r="CI250" s="187"/>
      <c r="CJ250" s="187"/>
      <c r="CK250" s="187"/>
      <c r="CL250" s="187"/>
      <c r="CM250" s="187"/>
      <c r="CN250" s="187"/>
    </row>
    <row r="251" spans="1:92" x14ac:dyDescent="0.25">
      <c r="B251" s="7" t="s">
        <v>308</v>
      </c>
      <c r="D251" t="s">
        <v>311</v>
      </c>
      <c r="I251" s="102"/>
      <c r="J251"/>
      <c r="T251" s="205"/>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314</v>
      </c>
      <c r="B252" s="96" t="s">
        <v>299</v>
      </c>
      <c r="D252" t="s">
        <v>311</v>
      </c>
      <c r="I252" s="102"/>
      <c r="J252"/>
      <c r="K252" s="192">
        <v>0.1</v>
      </c>
      <c r="L252" s="192">
        <v>0.1</v>
      </c>
      <c r="M252" s="192">
        <v>0.1</v>
      </c>
      <c r="N252" s="192">
        <v>0.1</v>
      </c>
      <c r="O252" s="192">
        <v>0.1</v>
      </c>
      <c r="P252" s="192">
        <v>0.1</v>
      </c>
      <c r="Q252" s="192"/>
      <c r="T252" s="271"/>
      <c r="U252" s="34">
        <f ca="1">INDEX($A:$CN,ROW(),MATCH(INDIRECT(ADDRESS(3,COLUMN(),2)),$2:$2,0))</f>
        <v>0.1</v>
      </c>
      <c r="V252" s="34">
        <f ca="1">INDEX($A:$CN,ROW(),MATCH(INDIRECT(ADDRESS(3,COLUMN(),2)),$2:$2,0))</f>
        <v>0.1</v>
      </c>
      <c r="W252" s="34">
        <f ca="1">INDEX($A:$CN,ROW(),MATCH(INDIRECT(ADDRESS(3,COLUMN(),2)),$2:$2,0))</f>
        <v>0.1</v>
      </c>
      <c r="X252" s="34">
        <f ca="1">INDEX($A:$CN,ROW(),MATCH(INDIRECT(ADDRESS(3,COLUMN(),2)),$2:$2,0))</f>
        <v>0.1</v>
      </c>
      <c r="Y252" s="34">
        <f ca="1">INDEX($A:$CN,ROW(),MATCH(INDIRECT(ADDRESS(3,COLUMN(),2)),$2:$2,0))</f>
        <v>0.1</v>
      </c>
      <c r="Z252" s="34">
        <f ca="1">INDEX($A:$CN,ROW(),MATCH(INDIRECT(ADDRESS(3,COLUMN(),2)),$2:$2,0))</f>
        <v>0.1</v>
      </c>
      <c r="AA252" s="34">
        <f ca="1">INDEX($A:$CN,ROW(),MATCH(INDIRECT(ADDRESS(3,COLUMN(),2)),$2:$2,0))</f>
        <v>0.1</v>
      </c>
      <c r="AB252" s="34">
        <f ca="1">INDEX($A:$CN,ROW(),MATCH(INDIRECT(ADDRESS(3,COLUMN(),2)),$2:$2,0))</f>
        <v>0.1</v>
      </c>
      <c r="AC252" s="34">
        <f ca="1">INDEX($A:$CN,ROW(),MATCH(INDIRECT(ADDRESS(3,COLUMN(),2)),$2:$2,0))</f>
        <v>0.1</v>
      </c>
      <c r="AD252" s="34">
        <f ca="1">INDEX($A:$CN,ROW(),MATCH(INDIRECT(ADDRESS(3,COLUMN(),2)),$2:$2,0))</f>
        <v>0.1</v>
      </c>
      <c r="AE252" s="34">
        <f ca="1">INDEX($A:$CN,ROW(),MATCH(INDIRECT(ADDRESS(3,COLUMN(),2)),$2:$2,0))</f>
        <v>0.1</v>
      </c>
      <c r="AF252" s="34">
        <f ca="1">INDEX($A:$CN,ROW(),MATCH(INDIRECT(ADDRESS(3,COLUMN(),2)),$2:$2,0))</f>
        <v>0.1</v>
      </c>
      <c r="AG252" s="34">
        <f ca="1">INDEX($A:$CN,ROW(),MATCH(INDIRECT(ADDRESS(3,COLUMN(),2)),$2:$2,0))</f>
        <v>0.1</v>
      </c>
      <c r="AH252" s="34">
        <f ca="1">INDEX($A:$CN,ROW(),MATCH(INDIRECT(ADDRESS(3,COLUMN(),2)),$2:$2,0))</f>
        <v>0.1</v>
      </c>
      <c r="AI252" s="34">
        <f ca="1">INDEX($A:$CN,ROW(),MATCH(INDIRECT(ADDRESS(3,COLUMN(),2)),$2:$2,0))</f>
        <v>0.1</v>
      </c>
      <c r="AJ252" s="34">
        <f ca="1">INDEX($A:$CN,ROW(),MATCH(INDIRECT(ADDRESS(3,COLUMN(),2)),$2:$2,0))</f>
        <v>0.1</v>
      </c>
      <c r="AK252" s="34">
        <f ca="1">INDEX($A:$CN,ROW(),MATCH(INDIRECT(ADDRESS(3,COLUMN(),2)),$2:$2,0))</f>
        <v>0.1</v>
      </c>
      <c r="AL252" s="34">
        <f ca="1">INDEX($A:$CN,ROW(),MATCH(INDIRECT(ADDRESS(3,COLUMN(),2)),$2:$2,0))</f>
        <v>0.1</v>
      </c>
      <c r="AM252" s="34">
        <f ca="1">INDEX($A:$CN,ROW(),MATCH(INDIRECT(ADDRESS(3,COLUMN(),2)),$2:$2,0))</f>
        <v>0.1</v>
      </c>
      <c r="AN252" s="34">
        <f ca="1">INDEX($A:$CN,ROW(),MATCH(INDIRECT(ADDRESS(3,COLUMN(),2)),$2:$2,0))</f>
        <v>0.1</v>
      </c>
      <c r="AO252" s="34">
        <f ca="1">INDEX($A:$CN,ROW(),MATCH(INDIRECT(ADDRESS(3,COLUMN(),2)),$2:$2,0))</f>
        <v>0.1</v>
      </c>
      <c r="AP252" s="34">
        <f ca="1">INDEX($A:$CN,ROW(),MATCH(INDIRECT(ADDRESS(3,COLUMN(),2)),$2:$2,0))</f>
        <v>0.1</v>
      </c>
      <c r="AQ252" s="34">
        <f ca="1">INDEX($A:$CN,ROW(),MATCH(INDIRECT(ADDRESS(3,COLUMN(),2)),$2:$2,0))</f>
        <v>0.1</v>
      </c>
      <c r="AR252" s="34">
        <f ca="1">INDEX($A:$CN,ROW(),MATCH(INDIRECT(ADDRESS(3,COLUMN(),2)),$2:$2,0))</f>
        <v>0.1</v>
      </c>
      <c r="AS252" s="34">
        <f ca="1">INDEX($A:$CN,ROW(),MATCH(INDIRECT(ADDRESS(3,COLUMN(),2)),$2:$2,0))</f>
        <v>0.1</v>
      </c>
      <c r="AT252" s="34">
        <f ca="1">INDEX($A:$CN,ROW(),MATCH(INDIRECT(ADDRESS(3,COLUMN(),2)),$2:$2,0))</f>
        <v>0.1</v>
      </c>
      <c r="AU252" s="34">
        <f ca="1">INDEX($A:$CN,ROW(),MATCH(INDIRECT(ADDRESS(3,COLUMN(),2)),$2:$2,0))</f>
        <v>0.1</v>
      </c>
      <c r="AV252" s="34">
        <f ca="1">INDEX($A:$CN,ROW(),MATCH(INDIRECT(ADDRESS(3,COLUMN(),2)),$2:$2,0))</f>
        <v>0.1</v>
      </c>
      <c r="AW252" s="34">
        <f ca="1">INDEX($A:$CN,ROW(),MATCH(INDIRECT(ADDRESS(3,COLUMN(),2)),$2:$2,0))</f>
        <v>0.1</v>
      </c>
      <c r="AX252" s="34">
        <f ca="1">INDEX($A:$CN,ROW(),MATCH(INDIRECT(ADDRESS(3,COLUMN(),2)),$2:$2,0))</f>
        <v>0.1</v>
      </c>
      <c r="AY252" s="34">
        <f ca="1">INDEX($A:$CN,ROW(),MATCH(INDIRECT(ADDRESS(3,COLUMN(),2)),$2:$2,0))</f>
        <v>0.1</v>
      </c>
      <c r="AZ252" s="34">
        <f ca="1">INDEX($A:$CN,ROW(),MATCH(INDIRECT(ADDRESS(3,COLUMN(),2)),$2:$2,0))</f>
        <v>0.1</v>
      </c>
      <c r="BA252" s="34">
        <f ca="1">INDEX($A:$CN,ROW(),MATCH(INDIRECT(ADDRESS(3,COLUMN(),2)),$2:$2,0))</f>
        <v>0.1</v>
      </c>
      <c r="BB252" s="34">
        <f ca="1">INDEX($A:$CN,ROW(),MATCH(INDIRECT(ADDRESS(3,COLUMN(),2)),$2:$2,0))</f>
        <v>0.1</v>
      </c>
      <c r="BC252" s="34">
        <f ca="1">INDEX($A:$CN,ROW(),MATCH(INDIRECT(ADDRESS(3,COLUMN(),2)),$2:$2,0))</f>
        <v>0.1</v>
      </c>
      <c r="BD252" s="34">
        <f ca="1">INDEX($A:$CN,ROW(),MATCH(INDIRECT(ADDRESS(3,COLUMN(),2)),$2:$2,0))</f>
        <v>0.1</v>
      </c>
      <c r="BE252" s="34">
        <f ca="1">INDEX($A:$CN,ROW(),MATCH(INDIRECT(ADDRESS(3,COLUMN(),2)),$2:$2,0))</f>
        <v>0.1</v>
      </c>
      <c r="BF252" s="34">
        <f ca="1">INDEX($A:$CN,ROW(),MATCH(INDIRECT(ADDRESS(3,COLUMN(),2)),$2:$2,0))</f>
        <v>0.1</v>
      </c>
      <c r="BG252" s="34">
        <f ca="1">INDEX($A:$CN,ROW(),MATCH(INDIRECT(ADDRESS(3,COLUMN(),2)),$2:$2,0))</f>
        <v>0.1</v>
      </c>
      <c r="BH252" s="34">
        <f ca="1">INDEX($A:$CN,ROW(),MATCH(INDIRECT(ADDRESS(3,COLUMN(),2)),$2:$2,0))</f>
        <v>0.1</v>
      </c>
      <c r="BI252" s="34">
        <f ca="1">INDEX($A:$CN,ROW(),MATCH(INDIRECT(ADDRESS(3,COLUMN(),2)),$2:$2,0))</f>
        <v>0.1</v>
      </c>
      <c r="BJ252" s="34">
        <f ca="1">INDEX($A:$CN,ROW(),MATCH(INDIRECT(ADDRESS(3,COLUMN(),2)),$2:$2,0))</f>
        <v>0.1</v>
      </c>
      <c r="BK252" s="34">
        <f ca="1">INDEX($A:$CN,ROW(),MATCH(INDIRECT(ADDRESS(3,COLUMN(),2)),$2:$2,0))</f>
        <v>0.1</v>
      </c>
      <c r="BL252" s="34">
        <f ca="1">INDEX($A:$CN,ROW(),MATCH(INDIRECT(ADDRESS(3,COLUMN(),2)),$2:$2,0))</f>
        <v>0.1</v>
      </c>
      <c r="BM252" s="34">
        <f ca="1">INDEX($A:$CN,ROW(),MATCH(INDIRECT(ADDRESS(3,COLUMN(),2)),$2:$2,0))</f>
        <v>0.1</v>
      </c>
      <c r="BN252" s="34">
        <f ca="1">INDEX($A:$CN,ROW(),MATCH(INDIRECT(ADDRESS(3,COLUMN(),2)),$2:$2,0))</f>
        <v>0.1</v>
      </c>
      <c r="BO252" s="34">
        <f ca="1">INDEX($A:$CN,ROW(),MATCH(INDIRECT(ADDRESS(3,COLUMN(),2)),$2:$2,0))</f>
        <v>0.1</v>
      </c>
      <c r="BP252" s="34">
        <f ca="1">INDEX($A:$CN,ROW(),MATCH(INDIRECT(ADDRESS(3,COLUMN(),2)),$2:$2,0))</f>
        <v>0.1</v>
      </c>
      <c r="BQ252" s="34">
        <f ca="1">INDEX($A:$CN,ROW(),MATCH(INDIRECT(ADDRESS(3,COLUMN(),2)),$2:$2,0))</f>
        <v>0.1</v>
      </c>
      <c r="BR252" s="34">
        <f ca="1">INDEX($A:$CN,ROW(),MATCH(INDIRECT(ADDRESS(3,COLUMN(),2)),$2:$2,0))</f>
        <v>0.1</v>
      </c>
      <c r="BS252" s="34">
        <f ca="1">INDEX($A:$CN,ROW(),MATCH(INDIRECT(ADDRESS(3,COLUMN(),2)),$2:$2,0))</f>
        <v>0.1</v>
      </c>
      <c r="BT252" s="34">
        <f ca="1">INDEX($A:$CN,ROW(),MATCH(INDIRECT(ADDRESS(3,COLUMN(),2)),$2:$2,0))</f>
        <v>0.1</v>
      </c>
      <c r="BU252" s="34">
        <f ca="1">INDEX($A:$CN,ROW(),MATCH(INDIRECT(ADDRESS(3,COLUMN(),2)),$2:$2,0))</f>
        <v>0.1</v>
      </c>
      <c r="BV252" s="34">
        <f ca="1">INDEX($A:$CN,ROW(),MATCH(INDIRECT(ADDRESS(3,COLUMN(),2)),$2:$2,0))</f>
        <v>0.1</v>
      </c>
      <c r="BW252" s="34">
        <f ca="1">INDEX($A:$CN,ROW(),MATCH(INDIRECT(ADDRESS(3,COLUMN(),2)),$2:$2,0))</f>
        <v>0.1</v>
      </c>
      <c r="BX252" s="34">
        <f ca="1">INDEX($A:$CN,ROW(),MATCH(INDIRECT(ADDRESS(3,COLUMN(),2)),$2:$2,0))</f>
        <v>0.1</v>
      </c>
      <c r="BY252" s="34">
        <f ca="1">INDEX($A:$CN,ROW(),MATCH(INDIRECT(ADDRESS(3,COLUMN(),2)),$2:$2,0))</f>
        <v>0.1</v>
      </c>
      <c r="BZ252" s="34">
        <f ca="1">INDEX($A:$CN,ROW(),MATCH(INDIRECT(ADDRESS(3,COLUMN(),2)),$2:$2,0))</f>
        <v>0.1</v>
      </c>
      <c r="CA252" s="34">
        <f ca="1">INDEX($A:$CN,ROW(),MATCH(INDIRECT(ADDRESS(3,COLUMN(),2)),$2:$2,0))</f>
        <v>0.1</v>
      </c>
      <c r="CB252" s="34">
        <f ca="1">INDEX($A:$CN,ROW(),MATCH(INDIRECT(ADDRESS(3,COLUMN(),2)),$2:$2,0))</f>
        <v>0.1</v>
      </c>
      <c r="CC252" s="34">
        <f ca="1">INDEX($A:$CN,ROW(),MATCH(INDIRECT(ADDRESS(3,COLUMN(),2)),$2:$2,0))</f>
        <v>0.1</v>
      </c>
      <c r="CD252" s="34">
        <f ca="1">INDEX($A:$CN,ROW(),MATCH(INDIRECT(ADDRESS(3,COLUMN(),2)),$2:$2,0))</f>
        <v>0.1</v>
      </c>
      <c r="CE252" s="34">
        <f ca="1">INDEX($A:$CN,ROW(),MATCH(INDIRECT(ADDRESS(3,COLUMN(),2)),$2:$2,0))</f>
        <v>0.1</v>
      </c>
      <c r="CF252" s="34">
        <f ca="1">INDEX($A:$CN,ROW(),MATCH(INDIRECT(ADDRESS(3,COLUMN(),2)),$2:$2,0))</f>
        <v>0.1</v>
      </c>
      <c r="CG252" s="34">
        <f ca="1">INDEX($A:$CN,ROW(),MATCH(INDIRECT(ADDRESS(3,COLUMN(),2)),$2:$2,0))</f>
        <v>0.1</v>
      </c>
      <c r="CH252" s="34">
        <f ca="1">INDEX($A:$CN,ROW(),MATCH(INDIRECT(ADDRESS(3,COLUMN(),2)),$2:$2,0))</f>
        <v>0.1</v>
      </c>
      <c r="CI252" s="34">
        <f ca="1">INDEX($A:$CN,ROW(),MATCH(INDIRECT(ADDRESS(3,COLUMN(),2)),$2:$2,0))</f>
        <v>0.1</v>
      </c>
      <c r="CJ252" s="34">
        <f ca="1">INDEX($A:$CN,ROW(),MATCH(INDIRECT(ADDRESS(3,COLUMN(),2)),$2:$2,0))</f>
        <v>0.1</v>
      </c>
      <c r="CK252" s="34">
        <f ca="1">INDEX($A:$CN,ROW(),MATCH(INDIRECT(ADDRESS(3,COLUMN(),2)),$2:$2,0))</f>
        <v>0.1</v>
      </c>
      <c r="CL252" s="34">
        <f ca="1">INDEX($A:$CN,ROW(),MATCH(INDIRECT(ADDRESS(3,COLUMN(),2)),$2:$2,0))</f>
        <v>0.1</v>
      </c>
      <c r="CM252" s="34">
        <f ca="1">INDEX($A:$CN,ROW(),MATCH(INDIRECT(ADDRESS(3,COLUMN(),2)),$2:$2,0))</f>
        <v>0.1</v>
      </c>
      <c r="CN252" s="34">
        <f ca="1">INDEX($A:$CN,ROW(),MATCH(INDIRECT(ADDRESS(3,COLUMN(),2)),$2:$2,0))</f>
        <v>0.1</v>
      </c>
    </row>
    <row r="253" spans="1:92" x14ac:dyDescent="0.25">
      <c r="B253" s="33" t="s">
        <v>62</v>
      </c>
      <c r="D253" t="s">
        <v>311</v>
      </c>
      <c r="I253" s="102"/>
      <c r="J253"/>
      <c r="K253" s="35">
        <f t="shared" ref="K253:P253" si="97">1-SUM(K252:K252)</f>
        <v>0.9</v>
      </c>
      <c r="L253" s="35">
        <f t="shared" si="97"/>
        <v>0.9</v>
      </c>
      <c r="M253" s="35">
        <f t="shared" si="97"/>
        <v>0.9</v>
      </c>
      <c r="N253" s="35">
        <f t="shared" si="97"/>
        <v>0.9</v>
      </c>
      <c r="O253" s="35">
        <f t="shared" si="97"/>
        <v>0.9</v>
      </c>
      <c r="P253" s="35">
        <f t="shared" si="97"/>
        <v>0.9</v>
      </c>
      <c r="Q253" s="35"/>
      <c r="T253" s="205"/>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311</v>
      </c>
      <c r="I254" s="102"/>
      <c r="J254"/>
      <c r="T254" s="205"/>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7" t="s">
        <v>309</v>
      </c>
      <c r="D255" t="s">
        <v>311</v>
      </c>
      <c r="I255" s="102"/>
      <c r="J255"/>
      <c r="T255" s="20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298</v>
      </c>
      <c r="B256" s="223" t="s">
        <v>299</v>
      </c>
      <c r="D256" t="s">
        <v>311</v>
      </c>
      <c r="I256" s="102"/>
      <c r="J256"/>
      <c r="K256" s="195">
        <v>10</v>
      </c>
      <c r="L256" s="195">
        <v>10</v>
      </c>
      <c r="M256" s="195">
        <v>10</v>
      </c>
      <c r="N256" s="195">
        <v>10</v>
      </c>
      <c r="O256" s="195">
        <v>10</v>
      </c>
      <c r="P256" s="195">
        <v>10</v>
      </c>
      <c r="Q256" s="195"/>
      <c r="T256" s="256"/>
      <c r="U256" s="36">
        <f ca="1">INDEX($A:$CN,ROW(),MATCH(INDIRECT(ADDRESS(3,COLUMN(),2)),$2:$2,0))</f>
        <v>10</v>
      </c>
      <c r="V256" s="36">
        <f ca="1">INDEX($A:$CN,ROW(),MATCH(INDIRECT(ADDRESS(3,COLUMN(),2)),$2:$2,0))</f>
        <v>10</v>
      </c>
      <c r="W256" s="36">
        <f ca="1">INDEX($A:$CN,ROW(),MATCH(INDIRECT(ADDRESS(3,COLUMN(),2)),$2:$2,0))</f>
        <v>10</v>
      </c>
      <c r="X256" s="36">
        <f ca="1">INDEX($A:$CN,ROW(),MATCH(INDIRECT(ADDRESS(3,COLUMN(),2)),$2:$2,0))</f>
        <v>10</v>
      </c>
      <c r="Y256" s="36">
        <f ca="1">INDEX($A:$CN,ROW(),MATCH(INDIRECT(ADDRESS(3,COLUMN(),2)),$2:$2,0))</f>
        <v>10</v>
      </c>
      <c r="Z256" s="36">
        <f ca="1">INDEX($A:$CN,ROW(),MATCH(INDIRECT(ADDRESS(3,COLUMN(),2)),$2:$2,0))</f>
        <v>10</v>
      </c>
      <c r="AA256" s="36">
        <f ca="1">INDEX($A:$CN,ROW(),MATCH(INDIRECT(ADDRESS(3,COLUMN(),2)),$2:$2,0))</f>
        <v>10</v>
      </c>
      <c r="AB256" s="36">
        <f ca="1">INDEX($A:$CN,ROW(),MATCH(INDIRECT(ADDRESS(3,COLUMN(),2)),$2:$2,0))</f>
        <v>10</v>
      </c>
      <c r="AC256" s="36">
        <f ca="1">INDEX($A:$CN,ROW(),MATCH(INDIRECT(ADDRESS(3,COLUMN(),2)),$2:$2,0))</f>
        <v>10</v>
      </c>
      <c r="AD256" s="36">
        <f ca="1">INDEX($A:$CN,ROW(),MATCH(INDIRECT(ADDRESS(3,COLUMN(),2)),$2:$2,0))</f>
        <v>10</v>
      </c>
      <c r="AE256" s="36">
        <f ca="1">INDEX($A:$CN,ROW(),MATCH(INDIRECT(ADDRESS(3,COLUMN(),2)),$2:$2,0))</f>
        <v>10</v>
      </c>
      <c r="AF256" s="36">
        <f ca="1">INDEX($A:$CN,ROW(),MATCH(INDIRECT(ADDRESS(3,COLUMN(),2)),$2:$2,0))</f>
        <v>10</v>
      </c>
      <c r="AG256" s="36">
        <f ca="1">INDEX($A:$CN,ROW(),MATCH(INDIRECT(ADDRESS(3,COLUMN(),2)),$2:$2,0))</f>
        <v>10</v>
      </c>
      <c r="AH256" s="36">
        <f ca="1">INDEX($A:$CN,ROW(),MATCH(INDIRECT(ADDRESS(3,COLUMN(),2)),$2:$2,0))</f>
        <v>10</v>
      </c>
      <c r="AI256" s="36">
        <f ca="1">INDEX($A:$CN,ROW(),MATCH(INDIRECT(ADDRESS(3,COLUMN(),2)),$2:$2,0))</f>
        <v>10</v>
      </c>
      <c r="AJ256" s="36">
        <f ca="1">INDEX($A:$CN,ROW(),MATCH(INDIRECT(ADDRESS(3,COLUMN(),2)),$2:$2,0))</f>
        <v>10</v>
      </c>
      <c r="AK256" s="36">
        <f ca="1">INDEX($A:$CN,ROW(),MATCH(INDIRECT(ADDRESS(3,COLUMN(),2)),$2:$2,0))</f>
        <v>10</v>
      </c>
      <c r="AL256" s="36">
        <f ca="1">INDEX($A:$CN,ROW(),MATCH(INDIRECT(ADDRESS(3,COLUMN(),2)),$2:$2,0))</f>
        <v>10</v>
      </c>
      <c r="AM256" s="36">
        <f ca="1">INDEX($A:$CN,ROW(),MATCH(INDIRECT(ADDRESS(3,COLUMN(),2)),$2:$2,0))</f>
        <v>10</v>
      </c>
      <c r="AN256" s="36">
        <f ca="1">INDEX($A:$CN,ROW(),MATCH(INDIRECT(ADDRESS(3,COLUMN(),2)),$2:$2,0))</f>
        <v>10</v>
      </c>
      <c r="AO256" s="36">
        <f ca="1">INDEX($A:$CN,ROW(),MATCH(INDIRECT(ADDRESS(3,COLUMN(),2)),$2:$2,0))</f>
        <v>10</v>
      </c>
      <c r="AP256" s="36">
        <f ca="1">INDEX($A:$CN,ROW(),MATCH(INDIRECT(ADDRESS(3,COLUMN(),2)),$2:$2,0))</f>
        <v>10</v>
      </c>
      <c r="AQ256" s="36">
        <f ca="1">INDEX($A:$CN,ROW(),MATCH(INDIRECT(ADDRESS(3,COLUMN(),2)),$2:$2,0))</f>
        <v>10</v>
      </c>
      <c r="AR256" s="36">
        <f ca="1">INDEX($A:$CN,ROW(),MATCH(INDIRECT(ADDRESS(3,COLUMN(),2)),$2:$2,0))</f>
        <v>10</v>
      </c>
      <c r="AS256" s="36">
        <f ca="1">INDEX($A:$CN,ROW(),MATCH(INDIRECT(ADDRESS(3,COLUMN(),2)),$2:$2,0))</f>
        <v>10</v>
      </c>
      <c r="AT256" s="36">
        <f ca="1">INDEX($A:$CN,ROW(),MATCH(INDIRECT(ADDRESS(3,COLUMN(),2)),$2:$2,0))</f>
        <v>10</v>
      </c>
      <c r="AU256" s="36">
        <f ca="1">INDEX($A:$CN,ROW(),MATCH(INDIRECT(ADDRESS(3,COLUMN(),2)),$2:$2,0))</f>
        <v>10</v>
      </c>
      <c r="AV256" s="36">
        <f ca="1">INDEX($A:$CN,ROW(),MATCH(INDIRECT(ADDRESS(3,COLUMN(),2)),$2:$2,0))</f>
        <v>10</v>
      </c>
      <c r="AW256" s="36">
        <f ca="1">INDEX($A:$CN,ROW(),MATCH(INDIRECT(ADDRESS(3,COLUMN(),2)),$2:$2,0))</f>
        <v>10</v>
      </c>
      <c r="AX256" s="36">
        <f ca="1">INDEX($A:$CN,ROW(),MATCH(INDIRECT(ADDRESS(3,COLUMN(),2)),$2:$2,0))</f>
        <v>10</v>
      </c>
      <c r="AY256" s="36">
        <f ca="1">INDEX($A:$CN,ROW(),MATCH(INDIRECT(ADDRESS(3,COLUMN(),2)),$2:$2,0))</f>
        <v>10</v>
      </c>
      <c r="AZ256" s="36">
        <f ca="1">INDEX($A:$CN,ROW(),MATCH(INDIRECT(ADDRESS(3,COLUMN(),2)),$2:$2,0))</f>
        <v>10</v>
      </c>
      <c r="BA256" s="36">
        <f ca="1">INDEX($A:$CN,ROW(),MATCH(INDIRECT(ADDRESS(3,COLUMN(),2)),$2:$2,0))</f>
        <v>10</v>
      </c>
      <c r="BB256" s="36">
        <f ca="1">INDEX($A:$CN,ROW(),MATCH(INDIRECT(ADDRESS(3,COLUMN(),2)),$2:$2,0))</f>
        <v>10</v>
      </c>
      <c r="BC256" s="36">
        <f ca="1">INDEX($A:$CN,ROW(),MATCH(INDIRECT(ADDRESS(3,COLUMN(),2)),$2:$2,0))</f>
        <v>10</v>
      </c>
      <c r="BD256" s="36">
        <f ca="1">INDEX($A:$CN,ROW(),MATCH(INDIRECT(ADDRESS(3,COLUMN(),2)),$2:$2,0))</f>
        <v>10</v>
      </c>
      <c r="BE256" s="36">
        <f ca="1">INDEX($A:$CN,ROW(),MATCH(INDIRECT(ADDRESS(3,COLUMN(),2)),$2:$2,0))</f>
        <v>10</v>
      </c>
      <c r="BF256" s="36">
        <f ca="1">INDEX($A:$CN,ROW(),MATCH(INDIRECT(ADDRESS(3,COLUMN(),2)),$2:$2,0))</f>
        <v>10</v>
      </c>
      <c r="BG256" s="36">
        <f ca="1">INDEX($A:$CN,ROW(),MATCH(INDIRECT(ADDRESS(3,COLUMN(),2)),$2:$2,0))</f>
        <v>10</v>
      </c>
      <c r="BH256" s="36">
        <f ca="1">INDEX($A:$CN,ROW(),MATCH(INDIRECT(ADDRESS(3,COLUMN(),2)),$2:$2,0))</f>
        <v>10</v>
      </c>
      <c r="BI256" s="36">
        <f ca="1">INDEX($A:$CN,ROW(),MATCH(INDIRECT(ADDRESS(3,COLUMN(),2)),$2:$2,0))</f>
        <v>10</v>
      </c>
      <c r="BJ256" s="36">
        <f ca="1">INDEX($A:$CN,ROW(),MATCH(INDIRECT(ADDRESS(3,COLUMN(),2)),$2:$2,0))</f>
        <v>10</v>
      </c>
      <c r="BK256" s="36">
        <f ca="1">INDEX($A:$CN,ROW(),MATCH(INDIRECT(ADDRESS(3,COLUMN(),2)),$2:$2,0))</f>
        <v>10</v>
      </c>
      <c r="BL256" s="36">
        <f ca="1">INDEX($A:$CN,ROW(),MATCH(INDIRECT(ADDRESS(3,COLUMN(),2)),$2:$2,0))</f>
        <v>10</v>
      </c>
      <c r="BM256" s="36">
        <f ca="1">INDEX($A:$CN,ROW(),MATCH(INDIRECT(ADDRESS(3,COLUMN(),2)),$2:$2,0))</f>
        <v>10</v>
      </c>
      <c r="BN256" s="36">
        <f ca="1">INDEX($A:$CN,ROW(),MATCH(INDIRECT(ADDRESS(3,COLUMN(),2)),$2:$2,0))</f>
        <v>10</v>
      </c>
      <c r="BO256" s="36">
        <f ca="1">INDEX($A:$CN,ROW(),MATCH(INDIRECT(ADDRESS(3,COLUMN(),2)),$2:$2,0))</f>
        <v>10</v>
      </c>
      <c r="BP256" s="36">
        <f ca="1">INDEX($A:$CN,ROW(),MATCH(INDIRECT(ADDRESS(3,COLUMN(),2)),$2:$2,0))</f>
        <v>10</v>
      </c>
      <c r="BQ256" s="36">
        <f ca="1">INDEX($A:$CN,ROW(),MATCH(INDIRECT(ADDRESS(3,COLUMN(),2)),$2:$2,0))</f>
        <v>10</v>
      </c>
      <c r="BR256" s="36">
        <f ca="1">INDEX($A:$CN,ROW(),MATCH(INDIRECT(ADDRESS(3,COLUMN(),2)),$2:$2,0))</f>
        <v>10</v>
      </c>
      <c r="BS256" s="36">
        <f ca="1">INDEX($A:$CN,ROW(),MATCH(INDIRECT(ADDRESS(3,COLUMN(),2)),$2:$2,0))</f>
        <v>10</v>
      </c>
      <c r="BT256" s="36">
        <f ca="1">INDEX($A:$CN,ROW(),MATCH(INDIRECT(ADDRESS(3,COLUMN(),2)),$2:$2,0))</f>
        <v>10</v>
      </c>
      <c r="BU256" s="36">
        <f ca="1">INDEX($A:$CN,ROW(),MATCH(INDIRECT(ADDRESS(3,COLUMN(),2)),$2:$2,0))</f>
        <v>10</v>
      </c>
      <c r="BV256" s="36">
        <f ca="1">INDEX($A:$CN,ROW(),MATCH(INDIRECT(ADDRESS(3,COLUMN(),2)),$2:$2,0))</f>
        <v>10</v>
      </c>
      <c r="BW256" s="36">
        <f ca="1">INDEX($A:$CN,ROW(),MATCH(INDIRECT(ADDRESS(3,COLUMN(),2)),$2:$2,0))</f>
        <v>10</v>
      </c>
      <c r="BX256" s="36">
        <f ca="1">INDEX($A:$CN,ROW(),MATCH(INDIRECT(ADDRESS(3,COLUMN(),2)),$2:$2,0))</f>
        <v>10</v>
      </c>
      <c r="BY256" s="36">
        <f ca="1">INDEX($A:$CN,ROW(),MATCH(INDIRECT(ADDRESS(3,COLUMN(),2)),$2:$2,0))</f>
        <v>10</v>
      </c>
      <c r="BZ256" s="36">
        <f ca="1">INDEX($A:$CN,ROW(),MATCH(INDIRECT(ADDRESS(3,COLUMN(),2)),$2:$2,0))</f>
        <v>10</v>
      </c>
      <c r="CA256" s="36">
        <f ca="1">INDEX($A:$CN,ROW(),MATCH(INDIRECT(ADDRESS(3,COLUMN(),2)),$2:$2,0))</f>
        <v>10</v>
      </c>
      <c r="CB256" s="36">
        <f ca="1">INDEX($A:$CN,ROW(),MATCH(INDIRECT(ADDRESS(3,COLUMN(),2)),$2:$2,0))</f>
        <v>10</v>
      </c>
      <c r="CC256" s="36">
        <f ca="1">INDEX($A:$CN,ROW(),MATCH(INDIRECT(ADDRESS(3,COLUMN(),2)),$2:$2,0))</f>
        <v>10</v>
      </c>
      <c r="CD256" s="36">
        <f ca="1">INDEX($A:$CN,ROW(),MATCH(INDIRECT(ADDRESS(3,COLUMN(),2)),$2:$2,0))</f>
        <v>10</v>
      </c>
      <c r="CE256" s="36">
        <f ca="1">INDEX($A:$CN,ROW(),MATCH(INDIRECT(ADDRESS(3,COLUMN(),2)),$2:$2,0))</f>
        <v>10</v>
      </c>
      <c r="CF256" s="36">
        <f ca="1">INDEX($A:$CN,ROW(),MATCH(INDIRECT(ADDRESS(3,COLUMN(),2)),$2:$2,0))</f>
        <v>10</v>
      </c>
      <c r="CG256" s="36">
        <f ca="1">INDEX($A:$CN,ROW(),MATCH(INDIRECT(ADDRESS(3,COLUMN(),2)),$2:$2,0))</f>
        <v>10</v>
      </c>
      <c r="CH256" s="36">
        <f ca="1">INDEX($A:$CN,ROW(),MATCH(INDIRECT(ADDRESS(3,COLUMN(),2)),$2:$2,0))</f>
        <v>10</v>
      </c>
      <c r="CI256" s="36">
        <f ca="1">INDEX($A:$CN,ROW(),MATCH(INDIRECT(ADDRESS(3,COLUMN(),2)),$2:$2,0))</f>
        <v>10</v>
      </c>
      <c r="CJ256" s="36">
        <f ca="1">INDEX($A:$CN,ROW(),MATCH(INDIRECT(ADDRESS(3,COLUMN(),2)),$2:$2,0))</f>
        <v>10</v>
      </c>
      <c r="CK256" s="36">
        <f ca="1">INDEX($A:$CN,ROW(),MATCH(INDIRECT(ADDRESS(3,COLUMN(),2)),$2:$2,0))</f>
        <v>10</v>
      </c>
      <c r="CL256" s="36">
        <f ca="1">INDEX($A:$CN,ROW(),MATCH(INDIRECT(ADDRESS(3,COLUMN(),2)),$2:$2,0))</f>
        <v>10</v>
      </c>
      <c r="CM256" s="36">
        <f ca="1">INDEX($A:$CN,ROW(),MATCH(INDIRECT(ADDRESS(3,COLUMN(),2)),$2:$2,0))</f>
        <v>10</v>
      </c>
      <c r="CN256" s="36">
        <f ca="1">INDEX($A:$CN,ROW(),MATCH(INDIRECT(ADDRESS(3,COLUMN(),2)),$2:$2,0))</f>
        <v>10</v>
      </c>
    </row>
    <row r="257" spans="1:92" x14ac:dyDescent="0.25">
      <c r="A257" t="s">
        <v>10</v>
      </c>
      <c r="B257" s="75" t="s">
        <v>310</v>
      </c>
      <c r="D257" t="s">
        <v>311</v>
      </c>
      <c r="I257" s="102"/>
      <c r="J257"/>
      <c r="K257" s="280">
        <f t="shared" ref="K257:P257" si="98">+SUMPRODUCT(K252:K252,K256:K256)</f>
        <v>1</v>
      </c>
      <c r="L257" s="280">
        <f t="shared" si="98"/>
        <v>1</v>
      </c>
      <c r="M257" s="280">
        <f t="shared" si="98"/>
        <v>1</v>
      </c>
      <c r="N257" s="280">
        <f t="shared" si="98"/>
        <v>1</v>
      </c>
      <c r="O257" s="280">
        <f t="shared" si="98"/>
        <v>1</v>
      </c>
      <c r="P257" s="280">
        <f t="shared" si="98"/>
        <v>1</v>
      </c>
      <c r="Q257" s="281"/>
      <c r="T257" s="282"/>
      <c r="U257" s="280">
        <f t="shared" ref="U257:CF257" ca="1" si="99">+SUMPRODUCT(U252:U252,U256:U256)</f>
        <v>1</v>
      </c>
      <c r="V257" s="280">
        <f t="shared" ca="1" si="99"/>
        <v>1</v>
      </c>
      <c r="W257" s="280">
        <f t="shared" ca="1" si="99"/>
        <v>1</v>
      </c>
      <c r="X257" s="280">
        <f t="shared" ca="1" si="99"/>
        <v>1</v>
      </c>
      <c r="Y257" s="280">
        <f t="shared" ca="1" si="99"/>
        <v>1</v>
      </c>
      <c r="Z257" s="280">
        <f t="shared" ca="1" si="99"/>
        <v>1</v>
      </c>
      <c r="AA257" s="280">
        <f t="shared" ca="1" si="99"/>
        <v>1</v>
      </c>
      <c r="AB257" s="280">
        <f t="shared" ca="1" si="99"/>
        <v>1</v>
      </c>
      <c r="AC257" s="280">
        <f t="shared" ca="1" si="99"/>
        <v>1</v>
      </c>
      <c r="AD257" s="280">
        <f t="shared" ca="1" si="99"/>
        <v>1</v>
      </c>
      <c r="AE257" s="280">
        <f t="shared" ca="1" si="99"/>
        <v>1</v>
      </c>
      <c r="AF257" s="280">
        <f t="shared" ca="1" si="99"/>
        <v>1</v>
      </c>
      <c r="AG257" s="280">
        <f t="shared" ca="1" si="99"/>
        <v>1</v>
      </c>
      <c r="AH257" s="280">
        <f t="shared" ca="1" si="99"/>
        <v>1</v>
      </c>
      <c r="AI257" s="280">
        <f t="shared" ca="1" si="99"/>
        <v>1</v>
      </c>
      <c r="AJ257" s="280">
        <f t="shared" ca="1" si="99"/>
        <v>1</v>
      </c>
      <c r="AK257" s="280">
        <f t="shared" ca="1" si="99"/>
        <v>1</v>
      </c>
      <c r="AL257" s="280">
        <f t="shared" ca="1" si="99"/>
        <v>1</v>
      </c>
      <c r="AM257" s="280">
        <f t="shared" ca="1" si="99"/>
        <v>1</v>
      </c>
      <c r="AN257" s="280">
        <f t="shared" ca="1" si="99"/>
        <v>1</v>
      </c>
      <c r="AO257" s="280">
        <f t="shared" ca="1" si="99"/>
        <v>1</v>
      </c>
      <c r="AP257" s="280">
        <f t="shared" ca="1" si="99"/>
        <v>1</v>
      </c>
      <c r="AQ257" s="280">
        <f t="shared" ca="1" si="99"/>
        <v>1</v>
      </c>
      <c r="AR257" s="280">
        <f t="shared" ca="1" si="99"/>
        <v>1</v>
      </c>
      <c r="AS257" s="280">
        <f t="shared" ca="1" si="99"/>
        <v>1</v>
      </c>
      <c r="AT257" s="280">
        <f t="shared" ca="1" si="99"/>
        <v>1</v>
      </c>
      <c r="AU257" s="280">
        <f t="shared" ca="1" si="99"/>
        <v>1</v>
      </c>
      <c r="AV257" s="280">
        <f t="shared" ca="1" si="99"/>
        <v>1</v>
      </c>
      <c r="AW257" s="280">
        <f t="shared" ca="1" si="99"/>
        <v>1</v>
      </c>
      <c r="AX257" s="280">
        <f t="shared" ca="1" si="99"/>
        <v>1</v>
      </c>
      <c r="AY257" s="280">
        <f t="shared" ca="1" si="99"/>
        <v>1</v>
      </c>
      <c r="AZ257" s="280">
        <f t="shared" ca="1" si="99"/>
        <v>1</v>
      </c>
      <c r="BA257" s="280">
        <f t="shared" ca="1" si="99"/>
        <v>1</v>
      </c>
      <c r="BB257" s="280">
        <f t="shared" ca="1" si="99"/>
        <v>1</v>
      </c>
      <c r="BC257" s="280">
        <f t="shared" ca="1" si="99"/>
        <v>1</v>
      </c>
      <c r="BD257" s="280">
        <f t="shared" ca="1" si="99"/>
        <v>1</v>
      </c>
      <c r="BE257" s="280">
        <f t="shared" ca="1" si="99"/>
        <v>1</v>
      </c>
      <c r="BF257" s="280">
        <f t="shared" ca="1" si="99"/>
        <v>1</v>
      </c>
      <c r="BG257" s="280">
        <f t="shared" ca="1" si="99"/>
        <v>1</v>
      </c>
      <c r="BH257" s="280">
        <f t="shared" ca="1" si="99"/>
        <v>1</v>
      </c>
      <c r="BI257" s="280">
        <f t="shared" ca="1" si="99"/>
        <v>1</v>
      </c>
      <c r="BJ257" s="280">
        <f t="shared" ca="1" si="99"/>
        <v>1</v>
      </c>
      <c r="BK257" s="280">
        <f t="shared" ca="1" si="99"/>
        <v>1</v>
      </c>
      <c r="BL257" s="280">
        <f t="shared" ca="1" si="99"/>
        <v>1</v>
      </c>
      <c r="BM257" s="280">
        <f t="shared" ca="1" si="99"/>
        <v>1</v>
      </c>
      <c r="BN257" s="280">
        <f t="shared" ca="1" si="99"/>
        <v>1</v>
      </c>
      <c r="BO257" s="280">
        <f t="shared" ca="1" si="99"/>
        <v>1</v>
      </c>
      <c r="BP257" s="280">
        <f t="shared" ca="1" si="99"/>
        <v>1</v>
      </c>
      <c r="BQ257" s="280">
        <f t="shared" ca="1" si="99"/>
        <v>1</v>
      </c>
      <c r="BR257" s="280">
        <f t="shared" ca="1" si="99"/>
        <v>1</v>
      </c>
      <c r="BS257" s="280">
        <f t="shared" ca="1" si="99"/>
        <v>1</v>
      </c>
      <c r="BT257" s="280">
        <f t="shared" ca="1" si="99"/>
        <v>1</v>
      </c>
      <c r="BU257" s="280">
        <f t="shared" ca="1" si="99"/>
        <v>1</v>
      </c>
      <c r="BV257" s="280">
        <f t="shared" ca="1" si="99"/>
        <v>1</v>
      </c>
      <c r="BW257" s="280">
        <f t="shared" ca="1" si="99"/>
        <v>1</v>
      </c>
      <c r="BX257" s="280">
        <f t="shared" ca="1" si="99"/>
        <v>1</v>
      </c>
      <c r="BY257" s="280">
        <f t="shared" ca="1" si="99"/>
        <v>1</v>
      </c>
      <c r="BZ257" s="280">
        <f t="shared" ca="1" si="99"/>
        <v>1</v>
      </c>
      <c r="CA257" s="280">
        <f t="shared" ca="1" si="99"/>
        <v>1</v>
      </c>
      <c r="CB257" s="280">
        <f t="shared" ca="1" si="99"/>
        <v>1</v>
      </c>
      <c r="CC257" s="280">
        <f t="shared" ca="1" si="99"/>
        <v>1</v>
      </c>
      <c r="CD257" s="280">
        <f t="shared" ca="1" si="99"/>
        <v>1</v>
      </c>
      <c r="CE257" s="280">
        <f t="shared" ca="1" si="99"/>
        <v>1</v>
      </c>
      <c r="CF257" s="280">
        <f t="shared" ca="1" si="99"/>
        <v>1</v>
      </c>
      <c r="CG257" s="280">
        <f t="shared" ref="CG257:CN257" ca="1" si="100">+SUMPRODUCT(CG252:CG252,CG256:CG256)</f>
        <v>1</v>
      </c>
      <c r="CH257" s="280">
        <f t="shared" ca="1" si="100"/>
        <v>1</v>
      </c>
      <c r="CI257" s="280">
        <f t="shared" ca="1" si="100"/>
        <v>1</v>
      </c>
      <c r="CJ257" s="280">
        <f t="shared" ca="1" si="100"/>
        <v>1</v>
      </c>
      <c r="CK257" s="280">
        <f t="shared" ca="1" si="100"/>
        <v>1</v>
      </c>
      <c r="CL257" s="280">
        <f t="shared" ca="1" si="100"/>
        <v>1</v>
      </c>
      <c r="CM257" s="280">
        <f t="shared" ca="1" si="100"/>
        <v>1</v>
      </c>
      <c r="CN257" s="280">
        <f t="shared" ca="1" si="100"/>
        <v>1</v>
      </c>
    </row>
    <row r="258" spans="1:92" x14ac:dyDescent="0.25">
      <c r="B258"/>
      <c r="D258" t="s">
        <v>311</v>
      </c>
      <c r="I258" s="102"/>
      <c r="J258"/>
      <c r="T258" s="205"/>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7" t="s">
        <v>315</v>
      </c>
      <c r="D259" t="s">
        <v>311</v>
      </c>
      <c r="I259" s="102"/>
      <c r="J259"/>
      <c r="T259" s="205"/>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301</v>
      </c>
      <c r="B260" s="223" t="s">
        <v>299</v>
      </c>
      <c r="D260" t="s">
        <v>311</v>
      </c>
      <c r="I260" s="102"/>
      <c r="J260"/>
      <c r="K260" s="195">
        <v>-5</v>
      </c>
      <c r="L260" s="195">
        <v>-5</v>
      </c>
      <c r="M260" s="195">
        <v>-5</v>
      </c>
      <c r="N260" s="195">
        <v>-5</v>
      </c>
      <c r="O260" s="195">
        <v>-5</v>
      </c>
      <c r="P260" s="195">
        <v>-5</v>
      </c>
      <c r="Q260" s="195"/>
      <c r="T260" s="256"/>
      <c r="U260" s="36">
        <f ca="1">INDEX($A:$CN,ROW(),MATCH(INDIRECT(ADDRESS(3,COLUMN(),2)),$2:$2,0))</f>
        <v>-5</v>
      </c>
      <c r="V260" s="36">
        <f ca="1">INDEX($A:$CN,ROW(),MATCH(INDIRECT(ADDRESS(3,COLUMN(),2)),$2:$2,0))</f>
        <v>-5</v>
      </c>
      <c r="W260" s="36">
        <f ca="1">INDEX($A:$CN,ROW(),MATCH(INDIRECT(ADDRESS(3,COLUMN(),2)),$2:$2,0))</f>
        <v>-5</v>
      </c>
      <c r="X260" s="36">
        <f ca="1">INDEX($A:$CN,ROW(),MATCH(INDIRECT(ADDRESS(3,COLUMN(),2)),$2:$2,0))</f>
        <v>-5</v>
      </c>
      <c r="Y260" s="36">
        <f ca="1">INDEX($A:$CN,ROW(),MATCH(INDIRECT(ADDRESS(3,COLUMN(),2)),$2:$2,0))</f>
        <v>-5</v>
      </c>
      <c r="Z260" s="36">
        <f ca="1">INDEX($A:$CN,ROW(),MATCH(INDIRECT(ADDRESS(3,COLUMN(),2)),$2:$2,0))</f>
        <v>-5</v>
      </c>
      <c r="AA260" s="36">
        <f ca="1">INDEX($A:$CN,ROW(),MATCH(INDIRECT(ADDRESS(3,COLUMN(),2)),$2:$2,0))</f>
        <v>-5</v>
      </c>
      <c r="AB260" s="36">
        <f ca="1">INDEX($A:$CN,ROW(),MATCH(INDIRECT(ADDRESS(3,COLUMN(),2)),$2:$2,0))</f>
        <v>-5</v>
      </c>
      <c r="AC260" s="36">
        <f ca="1">INDEX($A:$CN,ROW(),MATCH(INDIRECT(ADDRESS(3,COLUMN(),2)),$2:$2,0))</f>
        <v>-5</v>
      </c>
      <c r="AD260" s="36">
        <f ca="1">INDEX($A:$CN,ROW(),MATCH(INDIRECT(ADDRESS(3,COLUMN(),2)),$2:$2,0))</f>
        <v>-5</v>
      </c>
      <c r="AE260" s="36">
        <f ca="1">INDEX($A:$CN,ROW(),MATCH(INDIRECT(ADDRESS(3,COLUMN(),2)),$2:$2,0))</f>
        <v>-5</v>
      </c>
      <c r="AF260" s="36">
        <f ca="1">INDEX($A:$CN,ROW(),MATCH(INDIRECT(ADDRESS(3,COLUMN(),2)),$2:$2,0))</f>
        <v>-5</v>
      </c>
      <c r="AG260" s="36">
        <f ca="1">INDEX($A:$CN,ROW(),MATCH(INDIRECT(ADDRESS(3,COLUMN(),2)),$2:$2,0))</f>
        <v>-5</v>
      </c>
      <c r="AH260" s="36">
        <f ca="1">INDEX($A:$CN,ROW(),MATCH(INDIRECT(ADDRESS(3,COLUMN(),2)),$2:$2,0))</f>
        <v>-5</v>
      </c>
      <c r="AI260" s="36">
        <f ca="1">INDEX($A:$CN,ROW(),MATCH(INDIRECT(ADDRESS(3,COLUMN(),2)),$2:$2,0))</f>
        <v>-5</v>
      </c>
      <c r="AJ260" s="36">
        <f ca="1">INDEX($A:$CN,ROW(),MATCH(INDIRECT(ADDRESS(3,COLUMN(),2)),$2:$2,0))</f>
        <v>-5</v>
      </c>
      <c r="AK260" s="36">
        <f ca="1">INDEX($A:$CN,ROW(),MATCH(INDIRECT(ADDRESS(3,COLUMN(),2)),$2:$2,0))</f>
        <v>-5</v>
      </c>
      <c r="AL260" s="36">
        <f ca="1">INDEX($A:$CN,ROW(),MATCH(INDIRECT(ADDRESS(3,COLUMN(),2)),$2:$2,0))</f>
        <v>-5</v>
      </c>
      <c r="AM260" s="36">
        <f ca="1">INDEX($A:$CN,ROW(),MATCH(INDIRECT(ADDRESS(3,COLUMN(),2)),$2:$2,0))</f>
        <v>-5</v>
      </c>
      <c r="AN260" s="36">
        <f ca="1">INDEX($A:$CN,ROW(),MATCH(INDIRECT(ADDRESS(3,COLUMN(),2)),$2:$2,0))</f>
        <v>-5</v>
      </c>
      <c r="AO260" s="36">
        <f ca="1">INDEX($A:$CN,ROW(),MATCH(INDIRECT(ADDRESS(3,COLUMN(),2)),$2:$2,0))</f>
        <v>-5</v>
      </c>
      <c r="AP260" s="36">
        <f ca="1">INDEX($A:$CN,ROW(),MATCH(INDIRECT(ADDRESS(3,COLUMN(),2)),$2:$2,0))</f>
        <v>-5</v>
      </c>
      <c r="AQ260" s="36">
        <f ca="1">INDEX($A:$CN,ROW(),MATCH(INDIRECT(ADDRESS(3,COLUMN(),2)),$2:$2,0))</f>
        <v>-5</v>
      </c>
      <c r="AR260" s="36">
        <f ca="1">INDEX($A:$CN,ROW(),MATCH(INDIRECT(ADDRESS(3,COLUMN(),2)),$2:$2,0))</f>
        <v>-5</v>
      </c>
      <c r="AS260" s="36">
        <f ca="1">INDEX($A:$CN,ROW(),MATCH(INDIRECT(ADDRESS(3,COLUMN(),2)),$2:$2,0))</f>
        <v>-5</v>
      </c>
      <c r="AT260" s="36">
        <f ca="1">INDEX($A:$CN,ROW(),MATCH(INDIRECT(ADDRESS(3,COLUMN(),2)),$2:$2,0))</f>
        <v>-5</v>
      </c>
      <c r="AU260" s="36">
        <f ca="1">INDEX($A:$CN,ROW(),MATCH(INDIRECT(ADDRESS(3,COLUMN(),2)),$2:$2,0))</f>
        <v>-5</v>
      </c>
      <c r="AV260" s="36">
        <f ca="1">INDEX($A:$CN,ROW(),MATCH(INDIRECT(ADDRESS(3,COLUMN(),2)),$2:$2,0))</f>
        <v>-5</v>
      </c>
      <c r="AW260" s="36">
        <f ca="1">INDEX($A:$CN,ROW(),MATCH(INDIRECT(ADDRESS(3,COLUMN(),2)),$2:$2,0))</f>
        <v>-5</v>
      </c>
      <c r="AX260" s="36">
        <f ca="1">INDEX($A:$CN,ROW(),MATCH(INDIRECT(ADDRESS(3,COLUMN(),2)),$2:$2,0))</f>
        <v>-5</v>
      </c>
      <c r="AY260" s="36">
        <f ca="1">INDEX($A:$CN,ROW(),MATCH(INDIRECT(ADDRESS(3,COLUMN(),2)),$2:$2,0))</f>
        <v>-5</v>
      </c>
      <c r="AZ260" s="36">
        <f ca="1">INDEX($A:$CN,ROW(),MATCH(INDIRECT(ADDRESS(3,COLUMN(),2)),$2:$2,0))</f>
        <v>-5</v>
      </c>
      <c r="BA260" s="36">
        <f ca="1">INDEX($A:$CN,ROW(),MATCH(INDIRECT(ADDRESS(3,COLUMN(),2)),$2:$2,0))</f>
        <v>-5</v>
      </c>
      <c r="BB260" s="36">
        <f ca="1">INDEX($A:$CN,ROW(),MATCH(INDIRECT(ADDRESS(3,COLUMN(),2)),$2:$2,0))</f>
        <v>-5</v>
      </c>
      <c r="BC260" s="36">
        <f ca="1">INDEX($A:$CN,ROW(),MATCH(INDIRECT(ADDRESS(3,COLUMN(),2)),$2:$2,0))</f>
        <v>-5</v>
      </c>
      <c r="BD260" s="36">
        <f ca="1">INDEX($A:$CN,ROW(),MATCH(INDIRECT(ADDRESS(3,COLUMN(),2)),$2:$2,0))</f>
        <v>-5</v>
      </c>
      <c r="BE260" s="36">
        <f ca="1">INDEX($A:$CN,ROW(),MATCH(INDIRECT(ADDRESS(3,COLUMN(),2)),$2:$2,0))</f>
        <v>-5</v>
      </c>
      <c r="BF260" s="36">
        <f ca="1">INDEX($A:$CN,ROW(),MATCH(INDIRECT(ADDRESS(3,COLUMN(),2)),$2:$2,0))</f>
        <v>-5</v>
      </c>
      <c r="BG260" s="36">
        <f ca="1">INDEX($A:$CN,ROW(),MATCH(INDIRECT(ADDRESS(3,COLUMN(),2)),$2:$2,0))</f>
        <v>-5</v>
      </c>
      <c r="BH260" s="36">
        <f ca="1">INDEX($A:$CN,ROW(),MATCH(INDIRECT(ADDRESS(3,COLUMN(),2)),$2:$2,0))</f>
        <v>-5</v>
      </c>
      <c r="BI260" s="36">
        <f ca="1">INDEX($A:$CN,ROW(),MATCH(INDIRECT(ADDRESS(3,COLUMN(),2)),$2:$2,0))</f>
        <v>-5</v>
      </c>
      <c r="BJ260" s="36">
        <f ca="1">INDEX($A:$CN,ROW(),MATCH(INDIRECT(ADDRESS(3,COLUMN(),2)),$2:$2,0))</f>
        <v>-5</v>
      </c>
      <c r="BK260" s="36">
        <f ca="1">INDEX($A:$CN,ROW(),MATCH(INDIRECT(ADDRESS(3,COLUMN(),2)),$2:$2,0))</f>
        <v>-5</v>
      </c>
      <c r="BL260" s="36">
        <f ca="1">INDEX($A:$CN,ROW(),MATCH(INDIRECT(ADDRESS(3,COLUMN(),2)),$2:$2,0))</f>
        <v>-5</v>
      </c>
      <c r="BM260" s="36">
        <f ca="1">INDEX($A:$CN,ROW(),MATCH(INDIRECT(ADDRESS(3,COLUMN(),2)),$2:$2,0))</f>
        <v>-5</v>
      </c>
      <c r="BN260" s="36">
        <f ca="1">INDEX($A:$CN,ROW(),MATCH(INDIRECT(ADDRESS(3,COLUMN(),2)),$2:$2,0))</f>
        <v>-5</v>
      </c>
      <c r="BO260" s="36">
        <f ca="1">INDEX($A:$CN,ROW(),MATCH(INDIRECT(ADDRESS(3,COLUMN(),2)),$2:$2,0))</f>
        <v>-5</v>
      </c>
      <c r="BP260" s="36">
        <f ca="1">INDEX($A:$CN,ROW(),MATCH(INDIRECT(ADDRESS(3,COLUMN(),2)),$2:$2,0))</f>
        <v>-5</v>
      </c>
      <c r="BQ260" s="36">
        <f ca="1">INDEX($A:$CN,ROW(),MATCH(INDIRECT(ADDRESS(3,COLUMN(),2)),$2:$2,0))</f>
        <v>-5</v>
      </c>
      <c r="BR260" s="36">
        <f ca="1">INDEX($A:$CN,ROW(),MATCH(INDIRECT(ADDRESS(3,COLUMN(),2)),$2:$2,0))</f>
        <v>-5</v>
      </c>
      <c r="BS260" s="36">
        <f ca="1">INDEX($A:$CN,ROW(),MATCH(INDIRECT(ADDRESS(3,COLUMN(),2)),$2:$2,0))</f>
        <v>-5</v>
      </c>
      <c r="BT260" s="36">
        <f ca="1">INDEX($A:$CN,ROW(),MATCH(INDIRECT(ADDRESS(3,COLUMN(),2)),$2:$2,0))</f>
        <v>-5</v>
      </c>
      <c r="BU260" s="36">
        <f ca="1">INDEX($A:$CN,ROW(),MATCH(INDIRECT(ADDRESS(3,COLUMN(),2)),$2:$2,0))</f>
        <v>-5</v>
      </c>
      <c r="BV260" s="36">
        <f ca="1">INDEX($A:$CN,ROW(),MATCH(INDIRECT(ADDRESS(3,COLUMN(),2)),$2:$2,0))</f>
        <v>-5</v>
      </c>
      <c r="BW260" s="36">
        <f ca="1">INDEX($A:$CN,ROW(),MATCH(INDIRECT(ADDRESS(3,COLUMN(),2)),$2:$2,0))</f>
        <v>-5</v>
      </c>
      <c r="BX260" s="36">
        <f ca="1">INDEX($A:$CN,ROW(),MATCH(INDIRECT(ADDRESS(3,COLUMN(),2)),$2:$2,0))</f>
        <v>-5</v>
      </c>
      <c r="BY260" s="36">
        <f ca="1">INDEX($A:$CN,ROW(),MATCH(INDIRECT(ADDRESS(3,COLUMN(),2)),$2:$2,0))</f>
        <v>-5</v>
      </c>
      <c r="BZ260" s="36">
        <f ca="1">INDEX($A:$CN,ROW(),MATCH(INDIRECT(ADDRESS(3,COLUMN(),2)),$2:$2,0))</f>
        <v>-5</v>
      </c>
      <c r="CA260" s="36">
        <f ca="1">INDEX($A:$CN,ROW(),MATCH(INDIRECT(ADDRESS(3,COLUMN(),2)),$2:$2,0))</f>
        <v>-5</v>
      </c>
      <c r="CB260" s="36">
        <f ca="1">INDEX($A:$CN,ROW(),MATCH(INDIRECT(ADDRESS(3,COLUMN(),2)),$2:$2,0))</f>
        <v>-5</v>
      </c>
      <c r="CC260" s="36">
        <f ca="1">INDEX($A:$CN,ROW(),MATCH(INDIRECT(ADDRESS(3,COLUMN(),2)),$2:$2,0))</f>
        <v>-5</v>
      </c>
      <c r="CD260" s="36">
        <f ca="1">INDEX($A:$CN,ROW(),MATCH(INDIRECT(ADDRESS(3,COLUMN(),2)),$2:$2,0))</f>
        <v>-5</v>
      </c>
      <c r="CE260" s="36">
        <f ca="1">INDEX($A:$CN,ROW(),MATCH(INDIRECT(ADDRESS(3,COLUMN(),2)),$2:$2,0))</f>
        <v>-5</v>
      </c>
      <c r="CF260" s="36">
        <f ca="1">INDEX($A:$CN,ROW(),MATCH(INDIRECT(ADDRESS(3,COLUMN(),2)),$2:$2,0))</f>
        <v>-5</v>
      </c>
      <c r="CG260" s="36">
        <f ca="1">INDEX($A:$CN,ROW(),MATCH(INDIRECT(ADDRESS(3,COLUMN(),2)),$2:$2,0))</f>
        <v>-5</v>
      </c>
      <c r="CH260" s="36">
        <f ca="1">INDEX($A:$CN,ROW(),MATCH(INDIRECT(ADDRESS(3,COLUMN(),2)),$2:$2,0))</f>
        <v>-5</v>
      </c>
      <c r="CI260" s="36">
        <f ca="1">INDEX($A:$CN,ROW(),MATCH(INDIRECT(ADDRESS(3,COLUMN(),2)),$2:$2,0))</f>
        <v>-5</v>
      </c>
      <c r="CJ260" s="36">
        <f ca="1">INDEX($A:$CN,ROW(),MATCH(INDIRECT(ADDRESS(3,COLUMN(),2)),$2:$2,0))</f>
        <v>-5</v>
      </c>
      <c r="CK260" s="36">
        <f ca="1">INDEX($A:$CN,ROW(),MATCH(INDIRECT(ADDRESS(3,COLUMN(),2)),$2:$2,0))</f>
        <v>-5</v>
      </c>
      <c r="CL260" s="36">
        <f ca="1">INDEX($A:$CN,ROW(),MATCH(INDIRECT(ADDRESS(3,COLUMN(),2)),$2:$2,0))</f>
        <v>-5</v>
      </c>
      <c r="CM260" s="36">
        <f ca="1">INDEX($A:$CN,ROW(),MATCH(INDIRECT(ADDRESS(3,COLUMN(),2)),$2:$2,0))</f>
        <v>-5</v>
      </c>
      <c r="CN260" s="36">
        <f ca="1">INDEX($A:$CN,ROW(),MATCH(INDIRECT(ADDRESS(3,COLUMN(),2)),$2:$2,0))</f>
        <v>-5</v>
      </c>
    </row>
    <row r="261" spans="1:92" x14ac:dyDescent="0.25">
      <c r="A261" t="s">
        <v>170</v>
      </c>
      <c r="B261" s="75" t="s">
        <v>316</v>
      </c>
      <c r="D261" t="s">
        <v>311</v>
      </c>
      <c r="I261" s="102"/>
      <c r="J261"/>
      <c r="K261" s="280">
        <f t="shared" ref="K261:P261" si="101">+SUMPRODUCT(K252:K252,K260:K260)</f>
        <v>-0.5</v>
      </c>
      <c r="L261" s="280">
        <f t="shared" si="101"/>
        <v>-0.5</v>
      </c>
      <c r="M261" s="280">
        <f t="shared" si="101"/>
        <v>-0.5</v>
      </c>
      <c r="N261" s="280">
        <f t="shared" si="101"/>
        <v>-0.5</v>
      </c>
      <c r="O261" s="280">
        <f t="shared" si="101"/>
        <v>-0.5</v>
      </c>
      <c r="P261" s="280">
        <f t="shared" si="101"/>
        <v>-0.5</v>
      </c>
      <c r="Q261" s="281"/>
      <c r="T261" s="282"/>
      <c r="U261" s="280">
        <f t="shared" ref="U261:CF261" ca="1" si="102">+SUMPRODUCT(U252:U252,U260:U260)</f>
        <v>-0.5</v>
      </c>
      <c r="V261" s="280">
        <f t="shared" ca="1" si="102"/>
        <v>-0.5</v>
      </c>
      <c r="W261" s="280">
        <f t="shared" ca="1" si="102"/>
        <v>-0.5</v>
      </c>
      <c r="X261" s="280">
        <f t="shared" ca="1" si="102"/>
        <v>-0.5</v>
      </c>
      <c r="Y261" s="280">
        <f t="shared" ca="1" si="102"/>
        <v>-0.5</v>
      </c>
      <c r="Z261" s="280">
        <f t="shared" ca="1" si="102"/>
        <v>-0.5</v>
      </c>
      <c r="AA261" s="280">
        <f t="shared" ca="1" si="102"/>
        <v>-0.5</v>
      </c>
      <c r="AB261" s="280">
        <f t="shared" ca="1" si="102"/>
        <v>-0.5</v>
      </c>
      <c r="AC261" s="280">
        <f t="shared" ca="1" si="102"/>
        <v>-0.5</v>
      </c>
      <c r="AD261" s="280">
        <f t="shared" ca="1" si="102"/>
        <v>-0.5</v>
      </c>
      <c r="AE261" s="280">
        <f t="shared" ca="1" si="102"/>
        <v>-0.5</v>
      </c>
      <c r="AF261" s="280">
        <f t="shared" ca="1" si="102"/>
        <v>-0.5</v>
      </c>
      <c r="AG261" s="280">
        <f t="shared" ca="1" si="102"/>
        <v>-0.5</v>
      </c>
      <c r="AH261" s="280">
        <f t="shared" ca="1" si="102"/>
        <v>-0.5</v>
      </c>
      <c r="AI261" s="280">
        <f t="shared" ca="1" si="102"/>
        <v>-0.5</v>
      </c>
      <c r="AJ261" s="280">
        <f t="shared" ca="1" si="102"/>
        <v>-0.5</v>
      </c>
      <c r="AK261" s="280">
        <f t="shared" ca="1" si="102"/>
        <v>-0.5</v>
      </c>
      <c r="AL261" s="280">
        <f t="shared" ca="1" si="102"/>
        <v>-0.5</v>
      </c>
      <c r="AM261" s="280">
        <f t="shared" ca="1" si="102"/>
        <v>-0.5</v>
      </c>
      <c r="AN261" s="280">
        <f t="shared" ca="1" si="102"/>
        <v>-0.5</v>
      </c>
      <c r="AO261" s="280">
        <f t="shared" ca="1" si="102"/>
        <v>-0.5</v>
      </c>
      <c r="AP261" s="280">
        <f t="shared" ca="1" si="102"/>
        <v>-0.5</v>
      </c>
      <c r="AQ261" s="280">
        <f t="shared" ca="1" si="102"/>
        <v>-0.5</v>
      </c>
      <c r="AR261" s="280">
        <f t="shared" ca="1" si="102"/>
        <v>-0.5</v>
      </c>
      <c r="AS261" s="280">
        <f t="shared" ca="1" si="102"/>
        <v>-0.5</v>
      </c>
      <c r="AT261" s="280">
        <f t="shared" ca="1" si="102"/>
        <v>-0.5</v>
      </c>
      <c r="AU261" s="280">
        <f t="shared" ca="1" si="102"/>
        <v>-0.5</v>
      </c>
      <c r="AV261" s="280">
        <f t="shared" ca="1" si="102"/>
        <v>-0.5</v>
      </c>
      <c r="AW261" s="280">
        <f t="shared" ca="1" si="102"/>
        <v>-0.5</v>
      </c>
      <c r="AX261" s="280">
        <f t="shared" ca="1" si="102"/>
        <v>-0.5</v>
      </c>
      <c r="AY261" s="280">
        <f t="shared" ca="1" si="102"/>
        <v>-0.5</v>
      </c>
      <c r="AZ261" s="280">
        <f t="shared" ca="1" si="102"/>
        <v>-0.5</v>
      </c>
      <c r="BA261" s="280">
        <f t="shared" ca="1" si="102"/>
        <v>-0.5</v>
      </c>
      <c r="BB261" s="280">
        <f t="shared" ca="1" si="102"/>
        <v>-0.5</v>
      </c>
      <c r="BC261" s="280">
        <f t="shared" ca="1" si="102"/>
        <v>-0.5</v>
      </c>
      <c r="BD261" s="280">
        <f t="shared" ca="1" si="102"/>
        <v>-0.5</v>
      </c>
      <c r="BE261" s="280">
        <f t="shared" ca="1" si="102"/>
        <v>-0.5</v>
      </c>
      <c r="BF261" s="280">
        <f t="shared" ca="1" si="102"/>
        <v>-0.5</v>
      </c>
      <c r="BG261" s="280">
        <f t="shared" ca="1" si="102"/>
        <v>-0.5</v>
      </c>
      <c r="BH261" s="280">
        <f t="shared" ca="1" si="102"/>
        <v>-0.5</v>
      </c>
      <c r="BI261" s="280">
        <f t="shared" ca="1" si="102"/>
        <v>-0.5</v>
      </c>
      <c r="BJ261" s="280">
        <f t="shared" ca="1" si="102"/>
        <v>-0.5</v>
      </c>
      <c r="BK261" s="280">
        <f t="shared" ca="1" si="102"/>
        <v>-0.5</v>
      </c>
      <c r="BL261" s="280">
        <f t="shared" ca="1" si="102"/>
        <v>-0.5</v>
      </c>
      <c r="BM261" s="280">
        <f t="shared" ca="1" si="102"/>
        <v>-0.5</v>
      </c>
      <c r="BN261" s="280">
        <f t="shared" ca="1" si="102"/>
        <v>-0.5</v>
      </c>
      <c r="BO261" s="280">
        <f t="shared" ca="1" si="102"/>
        <v>-0.5</v>
      </c>
      <c r="BP261" s="280">
        <f t="shared" ca="1" si="102"/>
        <v>-0.5</v>
      </c>
      <c r="BQ261" s="280">
        <f t="shared" ca="1" si="102"/>
        <v>-0.5</v>
      </c>
      <c r="BR261" s="280">
        <f t="shared" ca="1" si="102"/>
        <v>-0.5</v>
      </c>
      <c r="BS261" s="280">
        <f t="shared" ca="1" si="102"/>
        <v>-0.5</v>
      </c>
      <c r="BT261" s="280">
        <f t="shared" ca="1" si="102"/>
        <v>-0.5</v>
      </c>
      <c r="BU261" s="280">
        <f t="shared" ca="1" si="102"/>
        <v>-0.5</v>
      </c>
      <c r="BV261" s="280">
        <f t="shared" ca="1" si="102"/>
        <v>-0.5</v>
      </c>
      <c r="BW261" s="280">
        <f t="shared" ca="1" si="102"/>
        <v>-0.5</v>
      </c>
      <c r="BX261" s="280">
        <f t="shared" ca="1" si="102"/>
        <v>-0.5</v>
      </c>
      <c r="BY261" s="280">
        <f t="shared" ca="1" si="102"/>
        <v>-0.5</v>
      </c>
      <c r="BZ261" s="280">
        <f t="shared" ca="1" si="102"/>
        <v>-0.5</v>
      </c>
      <c r="CA261" s="280">
        <f t="shared" ca="1" si="102"/>
        <v>-0.5</v>
      </c>
      <c r="CB261" s="280">
        <f t="shared" ca="1" si="102"/>
        <v>-0.5</v>
      </c>
      <c r="CC261" s="280">
        <f t="shared" ca="1" si="102"/>
        <v>-0.5</v>
      </c>
      <c r="CD261" s="280">
        <f t="shared" ca="1" si="102"/>
        <v>-0.5</v>
      </c>
      <c r="CE261" s="280">
        <f t="shared" ca="1" si="102"/>
        <v>-0.5</v>
      </c>
      <c r="CF261" s="280">
        <f t="shared" ca="1" si="102"/>
        <v>-0.5</v>
      </c>
      <c r="CG261" s="280">
        <f t="shared" ref="CG261:CN261" ca="1" si="103">+SUMPRODUCT(CG252:CG252,CG260:CG260)</f>
        <v>-0.5</v>
      </c>
      <c r="CH261" s="280">
        <f t="shared" ca="1" si="103"/>
        <v>-0.5</v>
      </c>
      <c r="CI261" s="280">
        <f t="shared" ca="1" si="103"/>
        <v>-0.5</v>
      </c>
      <c r="CJ261" s="280">
        <f t="shared" ca="1" si="103"/>
        <v>-0.5</v>
      </c>
      <c r="CK261" s="280">
        <f t="shared" ca="1" si="103"/>
        <v>-0.5</v>
      </c>
      <c r="CL261" s="280">
        <f t="shared" ca="1" si="103"/>
        <v>-0.5</v>
      </c>
      <c r="CM261" s="280">
        <f t="shared" ca="1" si="103"/>
        <v>-0.5</v>
      </c>
      <c r="CN261" s="280">
        <f t="shared" ca="1" si="103"/>
        <v>-0.5</v>
      </c>
    </row>
    <row r="262" spans="1:92" x14ac:dyDescent="0.25">
      <c r="B262"/>
      <c r="D262" t="s">
        <v>311</v>
      </c>
      <c r="I262" s="102"/>
      <c r="J262"/>
      <c r="T262" s="205"/>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7" t="s">
        <v>317</v>
      </c>
      <c r="D263" t="s">
        <v>311</v>
      </c>
      <c r="I263" s="102"/>
      <c r="J263"/>
      <c r="T263" s="205"/>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318</v>
      </c>
      <c r="B264" s="223" t="s">
        <v>299</v>
      </c>
      <c r="D264" t="s">
        <v>311</v>
      </c>
      <c r="I264" s="102"/>
      <c r="J264"/>
      <c r="K264" s="283">
        <f>Codes!K256+Codes!K260</f>
        <v>5</v>
      </c>
      <c r="L264" s="283">
        <f>Codes!L256+Codes!L260</f>
        <v>5</v>
      </c>
      <c r="M264" s="283">
        <f>Codes!M256+Codes!M260</f>
        <v>5</v>
      </c>
      <c r="N264" s="283">
        <f>Codes!N256+Codes!N260</f>
        <v>5</v>
      </c>
      <c r="O264" s="283">
        <f>Codes!O256+Codes!O260</f>
        <v>5</v>
      </c>
      <c r="P264" s="283">
        <f>Codes!P256+Codes!P260</f>
        <v>5</v>
      </c>
      <c r="Q264" s="283"/>
      <c r="T264" s="256"/>
      <c r="U264" s="36">
        <f ca="1">INDEX($A:$CN,ROW(),MATCH(INDIRECT(ADDRESS(3,COLUMN(),2)),$2:$2,0))</f>
        <v>5</v>
      </c>
      <c r="V264" s="36">
        <f ca="1">INDEX($A:$CN,ROW(),MATCH(INDIRECT(ADDRESS(3,COLUMN(),2)),$2:$2,0))</f>
        <v>5</v>
      </c>
      <c r="W264" s="36">
        <f ca="1">INDEX($A:$CN,ROW(),MATCH(INDIRECT(ADDRESS(3,COLUMN(),2)),$2:$2,0))</f>
        <v>5</v>
      </c>
      <c r="X264" s="36">
        <f ca="1">INDEX($A:$CN,ROW(),MATCH(INDIRECT(ADDRESS(3,COLUMN(),2)),$2:$2,0))</f>
        <v>5</v>
      </c>
      <c r="Y264" s="36">
        <f ca="1">INDEX($A:$CN,ROW(),MATCH(INDIRECT(ADDRESS(3,COLUMN(),2)),$2:$2,0))</f>
        <v>5</v>
      </c>
      <c r="Z264" s="36">
        <f ca="1">INDEX($A:$CN,ROW(),MATCH(INDIRECT(ADDRESS(3,COLUMN(),2)),$2:$2,0))</f>
        <v>5</v>
      </c>
      <c r="AA264" s="36">
        <f ca="1">INDEX($A:$CN,ROW(),MATCH(INDIRECT(ADDRESS(3,COLUMN(),2)),$2:$2,0))</f>
        <v>5</v>
      </c>
      <c r="AB264" s="36">
        <f ca="1">INDEX($A:$CN,ROW(),MATCH(INDIRECT(ADDRESS(3,COLUMN(),2)),$2:$2,0))</f>
        <v>5</v>
      </c>
      <c r="AC264" s="36">
        <f ca="1">INDEX($A:$CN,ROW(),MATCH(INDIRECT(ADDRESS(3,COLUMN(),2)),$2:$2,0))</f>
        <v>5</v>
      </c>
      <c r="AD264" s="36">
        <f ca="1">INDEX($A:$CN,ROW(),MATCH(INDIRECT(ADDRESS(3,COLUMN(),2)),$2:$2,0))</f>
        <v>5</v>
      </c>
      <c r="AE264" s="36">
        <f ca="1">INDEX($A:$CN,ROW(),MATCH(INDIRECT(ADDRESS(3,COLUMN(),2)),$2:$2,0))</f>
        <v>5</v>
      </c>
      <c r="AF264" s="36">
        <f ca="1">INDEX($A:$CN,ROW(),MATCH(INDIRECT(ADDRESS(3,COLUMN(),2)),$2:$2,0))</f>
        <v>5</v>
      </c>
      <c r="AG264" s="36">
        <f ca="1">INDEX($A:$CN,ROW(),MATCH(INDIRECT(ADDRESS(3,COLUMN(),2)),$2:$2,0))</f>
        <v>5</v>
      </c>
      <c r="AH264" s="36">
        <f ca="1">INDEX($A:$CN,ROW(),MATCH(INDIRECT(ADDRESS(3,COLUMN(),2)),$2:$2,0))</f>
        <v>5</v>
      </c>
      <c r="AI264" s="36">
        <f ca="1">INDEX($A:$CN,ROW(),MATCH(INDIRECT(ADDRESS(3,COLUMN(),2)),$2:$2,0))</f>
        <v>5</v>
      </c>
      <c r="AJ264" s="36">
        <f ca="1">INDEX($A:$CN,ROW(),MATCH(INDIRECT(ADDRESS(3,COLUMN(),2)),$2:$2,0))</f>
        <v>5</v>
      </c>
      <c r="AK264" s="36">
        <f ca="1">INDEX($A:$CN,ROW(),MATCH(INDIRECT(ADDRESS(3,COLUMN(),2)),$2:$2,0))</f>
        <v>5</v>
      </c>
      <c r="AL264" s="36">
        <f ca="1">INDEX($A:$CN,ROW(),MATCH(INDIRECT(ADDRESS(3,COLUMN(),2)),$2:$2,0))</f>
        <v>5</v>
      </c>
      <c r="AM264" s="36">
        <f ca="1">INDEX($A:$CN,ROW(),MATCH(INDIRECT(ADDRESS(3,COLUMN(),2)),$2:$2,0))</f>
        <v>5</v>
      </c>
      <c r="AN264" s="36">
        <f ca="1">INDEX($A:$CN,ROW(),MATCH(INDIRECT(ADDRESS(3,COLUMN(),2)),$2:$2,0))</f>
        <v>5</v>
      </c>
      <c r="AO264" s="36">
        <f ca="1">INDEX($A:$CN,ROW(),MATCH(INDIRECT(ADDRESS(3,COLUMN(),2)),$2:$2,0))</f>
        <v>5</v>
      </c>
      <c r="AP264" s="36">
        <f ca="1">INDEX($A:$CN,ROW(),MATCH(INDIRECT(ADDRESS(3,COLUMN(),2)),$2:$2,0))</f>
        <v>5</v>
      </c>
      <c r="AQ264" s="36">
        <f ca="1">INDEX($A:$CN,ROW(),MATCH(INDIRECT(ADDRESS(3,COLUMN(),2)),$2:$2,0))</f>
        <v>5</v>
      </c>
      <c r="AR264" s="36">
        <f ca="1">INDEX($A:$CN,ROW(),MATCH(INDIRECT(ADDRESS(3,COLUMN(),2)),$2:$2,0))</f>
        <v>5</v>
      </c>
      <c r="AS264" s="36">
        <f ca="1">INDEX($A:$CN,ROW(),MATCH(INDIRECT(ADDRESS(3,COLUMN(),2)),$2:$2,0))</f>
        <v>5</v>
      </c>
      <c r="AT264" s="36">
        <f ca="1">INDEX($A:$CN,ROW(),MATCH(INDIRECT(ADDRESS(3,COLUMN(),2)),$2:$2,0))</f>
        <v>5</v>
      </c>
      <c r="AU264" s="36">
        <f ca="1">INDEX($A:$CN,ROW(),MATCH(INDIRECT(ADDRESS(3,COLUMN(),2)),$2:$2,0))</f>
        <v>5</v>
      </c>
      <c r="AV264" s="36">
        <f ca="1">INDEX($A:$CN,ROW(),MATCH(INDIRECT(ADDRESS(3,COLUMN(),2)),$2:$2,0))</f>
        <v>5</v>
      </c>
      <c r="AW264" s="36">
        <f ca="1">INDEX($A:$CN,ROW(),MATCH(INDIRECT(ADDRESS(3,COLUMN(),2)),$2:$2,0))</f>
        <v>5</v>
      </c>
      <c r="AX264" s="36">
        <f ca="1">INDEX($A:$CN,ROW(),MATCH(INDIRECT(ADDRESS(3,COLUMN(),2)),$2:$2,0))</f>
        <v>5</v>
      </c>
      <c r="AY264" s="36">
        <f ca="1">INDEX($A:$CN,ROW(),MATCH(INDIRECT(ADDRESS(3,COLUMN(),2)),$2:$2,0))</f>
        <v>5</v>
      </c>
      <c r="AZ264" s="36">
        <f ca="1">INDEX($A:$CN,ROW(),MATCH(INDIRECT(ADDRESS(3,COLUMN(),2)),$2:$2,0))</f>
        <v>5</v>
      </c>
      <c r="BA264" s="36">
        <f ca="1">INDEX($A:$CN,ROW(),MATCH(INDIRECT(ADDRESS(3,COLUMN(),2)),$2:$2,0))</f>
        <v>5</v>
      </c>
      <c r="BB264" s="36">
        <f ca="1">INDEX($A:$CN,ROW(),MATCH(INDIRECT(ADDRESS(3,COLUMN(),2)),$2:$2,0))</f>
        <v>5</v>
      </c>
      <c r="BC264" s="36">
        <f ca="1">INDEX($A:$CN,ROW(),MATCH(INDIRECT(ADDRESS(3,COLUMN(),2)),$2:$2,0))</f>
        <v>5</v>
      </c>
      <c r="BD264" s="36">
        <f ca="1">INDEX($A:$CN,ROW(),MATCH(INDIRECT(ADDRESS(3,COLUMN(),2)),$2:$2,0))</f>
        <v>5</v>
      </c>
      <c r="BE264" s="36">
        <f ca="1">INDEX($A:$CN,ROW(),MATCH(INDIRECT(ADDRESS(3,COLUMN(),2)),$2:$2,0))</f>
        <v>5</v>
      </c>
      <c r="BF264" s="36">
        <f ca="1">INDEX($A:$CN,ROW(),MATCH(INDIRECT(ADDRESS(3,COLUMN(),2)),$2:$2,0))</f>
        <v>5</v>
      </c>
      <c r="BG264" s="36">
        <f ca="1">INDEX($A:$CN,ROW(),MATCH(INDIRECT(ADDRESS(3,COLUMN(),2)),$2:$2,0))</f>
        <v>5</v>
      </c>
      <c r="BH264" s="36">
        <f ca="1">INDEX($A:$CN,ROW(),MATCH(INDIRECT(ADDRESS(3,COLUMN(),2)),$2:$2,0))</f>
        <v>5</v>
      </c>
      <c r="BI264" s="36">
        <f ca="1">INDEX($A:$CN,ROW(),MATCH(INDIRECT(ADDRESS(3,COLUMN(),2)),$2:$2,0))</f>
        <v>5</v>
      </c>
      <c r="BJ264" s="36">
        <f ca="1">INDEX($A:$CN,ROW(),MATCH(INDIRECT(ADDRESS(3,COLUMN(),2)),$2:$2,0))</f>
        <v>5</v>
      </c>
      <c r="BK264" s="36">
        <f ca="1">INDEX($A:$CN,ROW(),MATCH(INDIRECT(ADDRESS(3,COLUMN(),2)),$2:$2,0))</f>
        <v>5</v>
      </c>
      <c r="BL264" s="36">
        <f ca="1">INDEX($A:$CN,ROW(),MATCH(INDIRECT(ADDRESS(3,COLUMN(),2)),$2:$2,0))</f>
        <v>5</v>
      </c>
      <c r="BM264" s="36">
        <f ca="1">INDEX($A:$CN,ROW(),MATCH(INDIRECT(ADDRESS(3,COLUMN(),2)),$2:$2,0))</f>
        <v>5</v>
      </c>
      <c r="BN264" s="36">
        <f ca="1">INDEX($A:$CN,ROW(),MATCH(INDIRECT(ADDRESS(3,COLUMN(),2)),$2:$2,0))</f>
        <v>5</v>
      </c>
      <c r="BO264" s="36">
        <f ca="1">INDEX($A:$CN,ROW(),MATCH(INDIRECT(ADDRESS(3,COLUMN(),2)),$2:$2,0))</f>
        <v>5</v>
      </c>
      <c r="BP264" s="36">
        <f ca="1">INDEX($A:$CN,ROW(),MATCH(INDIRECT(ADDRESS(3,COLUMN(),2)),$2:$2,0))</f>
        <v>5</v>
      </c>
      <c r="BQ264" s="36">
        <f ca="1">INDEX($A:$CN,ROW(),MATCH(INDIRECT(ADDRESS(3,COLUMN(),2)),$2:$2,0))</f>
        <v>5</v>
      </c>
      <c r="BR264" s="36">
        <f ca="1">INDEX($A:$CN,ROW(),MATCH(INDIRECT(ADDRESS(3,COLUMN(),2)),$2:$2,0))</f>
        <v>5</v>
      </c>
      <c r="BS264" s="36">
        <f ca="1">INDEX($A:$CN,ROW(),MATCH(INDIRECT(ADDRESS(3,COLUMN(),2)),$2:$2,0))</f>
        <v>5</v>
      </c>
      <c r="BT264" s="36">
        <f ca="1">INDEX($A:$CN,ROW(),MATCH(INDIRECT(ADDRESS(3,COLUMN(),2)),$2:$2,0))</f>
        <v>5</v>
      </c>
      <c r="BU264" s="36">
        <f ca="1">INDEX($A:$CN,ROW(),MATCH(INDIRECT(ADDRESS(3,COLUMN(),2)),$2:$2,0))</f>
        <v>5</v>
      </c>
      <c r="BV264" s="36">
        <f ca="1">INDEX($A:$CN,ROW(),MATCH(INDIRECT(ADDRESS(3,COLUMN(),2)),$2:$2,0))</f>
        <v>5</v>
      </c>
      <c r="BW264" s="36">
        <f ca="1">INDEX($A:$CN,ROW(),MATCH(INDIRECT(ADDRESS(3,COLUMN(),2)),$2:$2,0))</f>
        <v>5</v>
      </c>
      <c r="BX264" s="36">
        <f ca="1">INDEX($A:$CN,ROW(),MATCH(INDIRECT(ADDRESS(3,COLUMN(),2)),$2:$2,0))</f>
        <v>5</v>
      </c>
      <c r="BY264" s="36">
        <f ca="1">INDEX($A:$CN,ROW(),MATCH(INDIRECT(ADDRESS(3,COLUMN(),2)),$2:$2,0))</f>
        <v>5</v>
      </c>
      <c r="BZ264" s="36">
        <f ca="1">INDEX($A:$CN,ROW(),MATCH(INDIRECT(ADDRESS(3,COLUMN(),2)),$2:$2,0))</f>
        <v>5</v>
      </c>
      <c r="CA264" s="36">
        <f ca="1">INDEX($A:$CN,ROW(),MATCH(INDIRECT(ADDRESS(3,COLUMN(),2)),$2:$2,0))</f>
        <v>5</v>
      </c>
      <c r="CB264" s="36">
        <f ca="1">INDEX($A:$CN,ROW(),MATCH(INDIRECT(ADDRESS(3,COLUMN(),2)),$2:$2,0))</f>
        <v>5</v>
      </c>
      <c r="CC264" s="36">
        <f ca="1">INDEX($A:$CN,ROW(),MATCH(INDIRECT(ADDRESS(3,COLUMN(),2)),$2:$2,0))</f>
        <v>5</v>
      </c>
      <c r="CD264" s="36">
        <f ca="1">INDEX($A:$CN,ROW(),MATCH(INDIRECT(ADDRESS(3,COLUMN(),2)),$2:$2,0))</f>
        <v>5</v>
      </c>
      <c r="CE264" s="36">
        <f ca="1">INDEX($A:$CN,ROW(),MATCH(INDIRECT(ADDRESS(3,COLUMN(),2)),$2:$2,0))</f>
        <v>5</v>
      </c>
      <c r="CF264" s="36">
        <f ca="1">INDEX($A:$CN,ROW(),MATCH(INDIRECT(ADDRESS(3,COLUMN(),2)),$2:$2,0))</f>
        <v>5</v>
      </c>
      <c r="CG264" s="36">
        <f ca="1">INDEX($A:$CN,ROW(),MATCH(INDIRECT(ADDRESS(3,COLUMN(),2)),$2:$2,0))</f>
        <v>5</v>
      </c>
      <c r="CH264" s="36">
        <f ca="1">INDEX($A:$CN,ROW(),MATCH(INDIRECT(ADDRESS(3,COLUMN(),2)),$2:$2,0))</f>
        <v>5</v>
      </c>
      <c r="CI264" s="36">
        <f ca="1">INDEX($A:$CN,ROW(),MATCH(INDIRECT(ADDRESS(3,COLUMN(),2)),$2:$2,0))</f>
        <v>5</v>
      </c>
      <c r="CJ264" s="36">
        <f ca="1">INDEX($A:$CN,ROW(),MATCH(INDIRECT(ADDRESS(3,COLUMN(),2)),$2:$2,0))</f>
        <v>5</v>
      </c>
      <c r="CK264" s="36">
        <f ca="1">INDEX($A:$CN,ROW(),MATCH(INDIRECT(ADDRESS(3,COLUMN(),2)),$2:$2,0))</f>
        <v>5</v>
      </c>
      <c r="CL264" s="36">
        <f ca="1">INDEX($A:$CN,ROW(),MATCH(INDIRECT(ADDRESS(3,COLUMN(),2)),$2:$2,0))</f>
        <v>5</v>
      </c>
      <c r="CM264" s="36">
        <f ca="1">INDEX($A:$CN,ROW(),MATCH(INDIRECT(ADDRESS(3,COLUMN(),2)),$2:$2,0))</f>
        <v>5</v>
      </c>
      <c r="CN264" s="36">
        <f ca="1">INDEX($A:$CN,ROW(),MATCH(INDIRECT(ADDRESS(3,COLUMN(),2)),$2:$2,0))</f>
        <v>5</v>
      </c>
    </row>
    <row r="265" spans="1:92" x14ac:dyDescent="0.25">
      <c r="A265" t="s">
        <v>319</v>
      </c>
      <c r="B265" s="75" t="s">
        <v>320</v>
      </c>
      <c r="D265" t="s">
        <v>311</v>
      </c>
      <c r="I265" s="102"/>
      <c r="J265"/>
      <c r="K265" s="280">
        <f>Codes!K257+Codes!K261</f>
        <v>0.5</v>
      </c>
      <c r="L265" s="280">
        <f>Codes!L257+Codes!L261</f>
        <v>0.5</v>
      </c>
      <c r="M265" s="280">
        <f>Codes!M257+Codes!M261</f>
        <v>0.5</v>
      </c>
      <c r="N265" s="280">
        <f>Codes!N257+Codes!N261</f>
        <v>0.5</v>
      </c>
      <c r="O265" s="280">
        <f>Codes!O257+Codes!O261</f>
        <v>0.5</v>
      </c>
      <c r="P265" s="280">
        <f>Codes!P257+Codes!P261</f>
        <v>0.5</v>
      </c>
      <c r="Q265" s="281"/>
      <c r="T265" s="282"/>
      <c r="U265" s="280">
        <f t="shared" ref="U265:CF265" ca="1" si="104">+SUMPRODUCT(U256:U256,U264:U264)</f>
        <v>50</v>
      </c>
      <c r="V265" s="280">
        <f t="shared" ca="1" si="104"/>
        <v>50</v>
      </c>
      <c r="W265" s="280">
        <f t="shared" ca="1" si="104"/>
        <v>50</v>
      </c>
      <c r="X265" s="280">
        <f t="shared" ca="1" si="104"/>
        <v>50</v>
      </c>
      <c r="Y265" s="280">
        <f t="shared" ca="1" si="104"/>
        <v>50</v>
      </c>
      <c r="Z265" s="280">
        <f t="shared" ca="1" si="104"/>
        <v>50</v>
      </c>
      <c r="AA265" s="280">
        <f t="shared" ca="1" si="104"/>
        <v>50</v>
      </c>
      <c r="AB265" s="280">
        <f t="shared" ca="1" si="104"/>
        <v>50</v>
      </c>
      <c r="AC265" s="280">
        <f t="shared" ca="1" si="104"/>
        <v>50</v>
      </c>
      <c r="AD265" s="280">
        <f t="shared" ca="1" si="104"/>
        <v>50</v>
      </c>
      <c r="AE265" s="280">
        <f t="shared" ca="1" si="104"/>
        <v>50</v>
      </c>
      <c r="AF265" s="280">
        <f t="shared" ca="1" si="104"/>
        <v>50</v>
      </c>
      <c r="AG265" s="280">
        <f t="shared" ca="1" si="104"/>
        <v>50</v>
      </c>
      <c r="AH265" s="280">
        <f t="shared" ca="1" si="104"/>
        <v>50</v>
      </c>
      <c r="AI265" s="280">
        <f t="shared" ca="1" si="104"/>
        <v>50</v>
      </c>
      <c r="AJ265" s="280">
        <f t="shared" ca="1" si="104"/>
        <v>50</v>
      </c>
      <c r="AK265" s="280">
        <f t="shared" ca="1" si="104"/>
        <v>50</v>
      </c>
      <c r="AL265" s="280">
        <f t="shared" ca="1" si="104"/>
        <v>50</v>
      </c>
      <c r="AM265" s="280">
        <f t="shared" ca="1" si="104"/>
        <v>50</v>
      </c>
      <c r="AN265" s="280">
        <f t="shared" ca="1" si="104"/>
        <v>50</v>
      </c>
      <c r="AO265" s="280">
        <f t="shared" ca="1" si="104"/>
        <v>50</v>
      </c>
      <c r="AP265" s="280">
        <f t="shared" ca="1" si="104"/>
        <v>50</v>
      </c>
      <c r="AQ265" s="280">
        <f t="shared" ca="1" si="104"/>
        <v>50</v>
      </c>
      <c r="AR265" s="280">
        <f t="shared" ca="1" si="104"/>
        <v>50</v>
      </c>
      <c r="AS265" s="280">
        <f t="shared" ca="1" si="104"/>
        <v>50</v>
      </c>
      <c r="AT265" s="280">
        <f t="shared" ca="1" si="104"/>
        <v>50</v>
      </c>
      <c r="AU265" s="280">
        <f t="shared" ca="1" si="104"/>
        <v>50</v>
      </c>
      <c r="AV265" s="280">
        <f t="shared" ca="1" si="104"/>
        <v>50</v>
      </c>
      <c r="AW265" s="280">
        <f t="shared" ca="1" si="104"/>
        <v>50</v>
      </c>
      <c r="AX265" s="280">
        <f t="shared" ca="1" si="104"/>
        <v>50</v>
      </c>
      <c r="AY265" s="280">
        <f t="shared" ca="1" si="104"/>
        <v>50</v>
      </c>
      <c r="AZ265" s="280">
        <f t="shared" ca="1" si="104"/>
        <v>50</v>
      </c>
      <c r="BA265" s="280">
        <f t="shared" ca="1" si="104"/>
        <v>50</v>
      </c>
      <c r="BB265" s="280">
        <f t="shared" ca="1" si="104"/>
        <v>50</v>
      </c>
      <c r="BC265" s="280">
        <f t="shared" ca="1" si="104"/>
        <v>50</v>
      </c>
      <c r="BD265" s="280">
        <f t="shared" ca="1" si="104"/>
        <v>50</v>
      </c>
      <c r="BE265" s="280">
        <f t="shared" ca="1" si="104"/>
        <v>50</v>
      </c>
      <c r="BF265" s="280">
        <f t="shared" ca="1" si="104"/>
        <v>50</v>
      </c>
      <c r="BG265" s="280">
        <f t="shared" ca="1" si="104"/>
        <v>50</v>
      </c>
      <c r="BH265" s="280">
        <f t="shared" ca="1" si="104"/>
        <v>50</v>
      </c>
      <c r="BI265" s="280">
        <f t="shared" ca="1" si="104"/>
        <v>50</v>
      </c>
      <c r="BJ265" s="280">
        <f t="shared" ca="1" si="104"/>
        <v>50</v>
      </c>
      <c r="BK265" s="280">
        <f t="shared" ca="1" si="104"/>
        <v>50</v>
      </c>
      <c r="BL265" s="280">
        <f t="shared" ca="1" si="104"/>
        <v>50</v>
      </c>
      <c r="BM265" s="280">
        <f t="shared" ca="1" si="104"/>
        <v>50</v>
      </c>
      <c r="BN265" s="280">
        <f t="shared" ca="1" si="104"/>
        <v>50</v>
      </c>
      <c r="BO265" s="280">
        <f t="shared" ca="1" si="104"/>
        <v>50</v>
      </c>
      <c r="BP265" s="280">
        <f t="shared" ca="1" si="104"/>
        <v>50</v>
      </c>
      <c r="BQ265" s="280">
        <f t="shared" ca="1" si="104"/>
        <v>50</v>
      </c>
      <c r="BR265" s="280">
        <f t="shared" ca="1" si="104"/>
        <v>50</v>
      </c>
      <c r="BS265" s="280">
        <f t="shared" ca="1" si="104"/>
        <v>50</v>
      </c>
      <c r="BT265" s="280">
        <f t="shared" ca="1" si="104"/>
        <v>50</v>
      </c>
      <c r="BU265" s="280">
        <f t="shared" ca="1" si="104"/>
        <v>50</v>
      </c>
      <c r="BV265" s="280">
        <f t="shared" ca="1" si="104"/>
        <v>50</v>
      </c>
      <c r="BW265" s="280">
        <f t="shared" ca="1" si="104"/>
        <v>50</v>
      </c>
      <c r="BX265" s="280">
        <f t="shared" ca="1" si="104"/>
        <v>50</v>
      </c>
      <c r="BY265" s="280">
        <f t="shared" ca="1" si="104"/>
        <v>50</v>
      </c>
      <c r="BZ265" s="280">
        <f t="shared" ca="1" si="104"/>
        <v>50</v>
      </c>
      <c r="CA265" s="280">
        <f t="shared" ca="1" si="104"/>
        <v>50</v>
      </c>
      <c r="CB265" s="280">
        <f t="shared" ca="1" si="104"/>
        <v>50</v>
      </c>
      <c r="CC265" s="280">
        <f t="shared" ca="1" si="104"/>
        <v>50</v>
      </c>
      <c r="CD265" s="280">
        <f t="shared" ca="1" si="104"/>
        <v>50</v>
      </c>
      <c r="CE265" s="280">
        <f t="shared" ca="1" si="104"/>
        <v>50</v>
      </c>
      <c r="CF265" s="280">
        <f t="shared" ca="1" si="104"/>
        <v>50</v>
      </c>
      <c r="CG265" s="280">
        <f t="shared" ref="CG265:CN265" ca="1" si="105">+SUMPRODUCT(CG256:CG256,CG264:CG264)</f>
        <v>50</v>
      </c>
      <c r="CH265" s="280">
        <f t="shared" ca="1" si="105"/>
        <v>50</v>
      </c>
      <c r="CI265" s="280">
        <f t="shared" ca="1" si="105"/>
        <v>50</v>
      </c>
      <c r="CJ265" s="280">
        <f t="shared" ca="1" si="105"/>
        <v>50</v>
      </c>
      <c r="CK265" s="280">
        <f t="shared" ca="1" si="105"/>
        <v>50</v>
      </c>
      <c r="CL265" s="280">
        <f t="shared" ca="1" si="105"/>
        <v>50</v>
      </c>
      <c r="CM265" s="280">
        <f t="shared" ca="1" si="105"/>
        <v>50</v>
      </c>
      <c r="CN265" s="280">
        <f t="shared" ca="1" si="105"/>
        <v>50</v>
      </c>
    </row>
    <row r="266" spans="1:92" x14ac:dyDescent="0.25">
      <c r="B266"/>
      <c r="D266" t="s">
        <v>311</v>
      </c>
      <c r="I266" s="102"/>
      <c r="J266"/>
      <c r="T266" s="205"/>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7" t="s">
        <v>321</v>
      </c>
      <c r="D267" t="s">
        <v>311</v>
      </c>
      <c r="I267" s="102"/>
      <c r="J267"/>
      <c r="T267" s="205"/>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322</v>
      </c>
      <c r="B268" s="223" t="s">
        <v>299</v>
      </c>
      <c r="D268" t="s">
        <v>311</v>
      </c>
      <c r="I268" s="102"/>
      <c r="J268"/>
      <c r="K268" s="284">
        <f t="shared" ref="K268:P269" si="106">K264/K256</f>
        <v>0.5</v>
      </c>
      <c r="L268" s="284">
        <f t="shared" si="106"/>
        <v>0.5</v>
      </c>
      <c r="M268" s="284">
        <f t="shared" si="106"/>
        <v>0.5</v>
      </c>
      <c r="N268" s="284">
        <f t="shared" si="106"/>
        <v>0.5</v>
      </c>
      <c r="O268" s="284">
        <f t="shared" si="106"/>
        <v>0.5</v>
      </c>
      <c r="P268" s="284">
        <f t="shared" si="106"/>
        <v>0.5</v>
      </c>
      <c r="Q268" s="284"/>
      <c r="T268" s="256"/>
      <c r="U268" s="36">
        <f ca="1">INDEX($A:$CN,ROW(),MATCH(INDIRECT(ADDRESS(3,COLUMN(),2)),$2:$2,0))</f>
        <v>0.5</v>
      </c>
      <c r="V268" s="36">
        <f ca="1">INDEX($A:$CN,ROW(),MATCH(INDIRECT(ADDRESS(3,COLUMN(),2)),$2:$2,0))</f>
        <v>0.5</v>
      </c>
      <c r="W268" s="36">
        <f ca="1">INDEX($A:$CN,ROW(),MATCH(INDIRECT(ADDRESS(3,COLUMN(),2)),$2:$2,0))</f>
        <v>0.5</v>
      </c>
      <c r="X268" s="36">
        <f ca="1">INDEX($A:$CN,ROW(),MATCH(INDIRECT(ADDRESS(3,COLUMN(),2)),$2:$2,0))</f>
        <v>0.5</v>
      </c>
      <c r="Y268" s="36">
        <f ca="1">INDEX($A:$CN,ROW(),MATCH(INDIRECT(ADDRESS(3,COLUMN(),2)),$2:$2,0))</f>
        <v>0.5</v>
      </c>
      <c r="Z268" s="36">
        <f ca="1">INDEX($A:$CN,ROW(),MATCH(INDIRECT(ADDRESS(3,COLUMN(),2)),$2:$2,0))</f>
        <v>0.5</v>
      </c>
      <c r="AA268" s="36">
        <f ca="1">INDEX($A:$CN,ROW(),MATCH(INDIRECT(ADDRESS(3,COLUMN(),2)),$2:$2,0))</f>
        <v>0.5</v>
      </c>
      <c r="AB268" s="36">
        <f ca="1">INDEX($A:$CN,ROW(),MATCH(INDIRECT(ADDRESS(3,COLUMN(),2)),$2:$2,0))</f>
        <v>0.5</v>
      </c>
      <c r="AC268" s="36">
        <f ca="1">INDEX($A:$CN,ROW(),MATCH(INDIRECT(ADDRESS(3,COLUMN(),2)),$2:$2,0))</f>
        <v>0.5</v>
      </c>
      <c r="AD268" s="36">
        <f ca="1">INDEX($A:$CN,ROW(),MATCH(INDIRECT(ADDRESS(3,COLUMN(),2)),$2:$2,0))</f>
        <v>0.5</v>
      </c>
      <c r="AE268" s="36">
        <f ca="1">INDEX($A:$CN,ROW(),MATCH(INDIRECT(ADDRESS(3,COLUMN(),2)),$2:$2,0))</f>
        <v>0.5</v>
      </c>
      <c r="AF268" s="36">
        <f ca="1">INDEX($A:$CN,ROW(),MATCH(INDIRECT(ADDRESS(3,COLUMN(),2)),$2:$2,0))</f>
        <v>0.5</v>
      </c>
      <c r="AG268" s="36">
        <f ca="1">INDEX($A:$CN,ROW(),MATCH(INDIRECT(ADDRESS(3,COLUMN(),2)),$2:$2,0))</f>
        <v>0.5</v>
      </c>
      <c r="AH268" s="36">
        <f ca="1">INDEX($A:$CN,ROW(),MATCH(INDIRECT(ADDRESS(3,COLUMN(),2)),$2:$2,0))</f>
        <v>0.5</v>
      </c>
      <c r="AI268" s="36">
        <f ca="1">INDEX($A:$CN,ROW(),MATCH(INDIRECT(ADDRESS(3,COLUMN(),2)),$2:$2,0))</f>
        <v>0.5</v>
      </c>
      <c r="AJ268" s="36">
        <f ca="1">INDEX($A:$CN,ROW(),MATCH(INDIRECT(ADDRESS(3,COLUMN(),2)),$2:$2,0))</f>
        <v>0.5</v>
      </c>
      <c r="AK268" s="36">
        <f ca="1">INDEX($A:$CN,ROW(),MATCH(INDIRECT(ADDRESS(3,COLUMN(),2)),$2:$2,0))</f>
        <v>0.5</v>
      </c>
      <c r="AL268" s="36">
        <f ca="1">INDEX($A:$CN,ROW(),MATCH(INDIRECT(ADDRESS(3,COLUMN(),2)),$2:$2,0))</f>
        <v>0.5</v>
      </c>
      <c r="AM268" s="36">
        <f ca="1">INDEX($A:$CN,ROW(),MATCH(INDIRECT(ADDRESS(3,COLUMN(),2)),$2:$2,0))</f>
        <v>0.5</v>
      </c>
      <c r="AN268" s="36">
        <f ca="1">INDEX($A:$CN,ROW(),MATCH(INDIRECT(ADDRESS(3,COLUMN(),2)),$2:$2,0))</f>
        <v>0.5</v>
      </c>
      <c r="AO268" s="36">
        <f ca="1">INDEX($A:$CN,ROW(),MATCH(INDIRECT(ADDRESS(3,COLUMN(),2)),$2:$2,0))</f>
        <v>0.5</v>
      </c>
      <c r="AP268" s="36">
        <f ca="1">INDEX($A:$CN,ROW(),MATCH(INDIRECT(ADDRESS(3,COLUMN(),2)),$2:$2,0))</f>
        <v>0.5</v>
      </c>
      <c r="AQ268" s="36">
        <f ca="1">INDEX($A:$CN,ROW(),MATCH(INDIRECT(ADDRESS(3,COLUMN(),2)),$2:$2,0))</f>
        <v>0.5</v>
      </c>
      <c r="AR268" s="36">
        <f ca="1">INDEX($A:$CN,ROW(),MATCH(INDIRECT(ADDRESS(3,COLUMN(),2)),$2:$2,0))</f>
        <v>0.5</v>
      </c>
      <c r="AS268" s="36">
        <f ca="1">INDEX($A:$CN,ROW(),MATCH(INDIRECT(ADDRESS(3,COLUMN(),2)),$2:$2,0))</f>
        <v>0.5</v>
      </c>
      <c r="AT268" s="36">
        <f ca="1">INDEX($A:$CN,ROW(),MATCH(INDIRECT(ADDRESS(3,COLUMN(),2)),$2:$2,0))</f>
        <v>0.5</v>
      </c>
      <c r="AU268" s="36">
        <f ca="1">INDEX($A:$CN,ROW(),MATCH(INDIRECT(ADDRESS(3,COLUMN(),2)),$2:$2,0))</f>
        <v>0.5</v>
      </c>
      <c r="AV268" s="36">
        <f ca="1">INDEX($A:$CN,ROW(),MATCH(INDIRECT(ADDRESS(3,COLUMN(),2)),$2:$2,0))</f>
        <v>0.5</v>
      </c>
      <c r="AW268" s="36">
        <f ca="1">INDEX($A:$CN,ROW(),MATCH(INDIRECT(ADDRESS(3,COLUMN(),2)),$2:$2,0))</f>
        <v>0.5</v>
      </c>
      <c r="AX268" s="36">
        <f ca="1">INDEX($A:$CN,ROW(),MATCH(INDIRECT(ADDRESS(3,COLUMN(),2)),$2:$2,0))</f>
        <v>0.5</v>
      </c>
      <c r="AY268" s="36">
        <f ca="1">INDEX($A:$CN,ROW(),MATCH(INDIRECT(ADDRESS(3,COLUMN(),2)),$2:$2,0))</f>
        <v>0.5</v>
      </c>
      <c r="AZ268" s="36">
        <f ca="1">INDEX($A:$CN,ROW(),MATCH(INDIRECT(ADDRESS(3,COLUMN(),2)),$2:$2,0))</f>
        <v>0.5</v>
      </c>
      <c r="BA268" s="36">
        <f ca="1">INDEX($A:$CN,ROW(),MATCH(INDIRECT(ADDRESS(3,COLUMN(),2)),$2:$2,0))</f>
        <v>0.5</v>
      </c>
      <c r="BB268" s="36">
        <f ca="1">INDEX($A:$CN,ROW(),MATCH(INDIRECT(ADDRESS(3,COLUMN(),2)),$2:$2,0))</f>
        <v>0.5</v>
      </c>
      <c r="BC268" s="36">
        <f ca="1">INDEX($A:$CN,ROW(),MATCH(INDIRECT(ADDRESS(3,COLUMN(),2)),$2:$2,0))</f>
        <v>0.5</v>
      </c>
      <c r="BD268" s="36">
        <f ca="1">INDEX($A:$CN,ROW(),MATCH(INDIRECT(ADDRESS(3,COLUMN(),2)),$2:$2,0))</f>
        <v>0.5</v>
      </c>
      <c r="BE268" s="36">
        <f ca="1">INDEX($A:$CN,ROW(),MATCH(INDIRECT(ADDRESS(3,COLUMN(),2)),$2:$2,0))</f>
        <v>0.5</v>
      </c>
      <c r="BF268" s="36">
        <f ca="1">INDEX($A:$CN,ROW(),MATCH(INDIRECT(ADDRESS(3,COLUMN(),2)),$2:$2,0))</f>
        <v>0.5</v>
      </c>
      <c r="BG268" s="36">
        <f ca="1">INDEX($A:$CN,ROW(),MATCH(INDIRECT(ADDRESS(3,COLUMN(),2)),$2:$2,0))</f>
        <v>0.5</v>
      </c>
      <c r="BH268" s="36">
        <f ca="1">INDEX($A:$CN,ROW(),MATCH(INDIRECT(ADDRESS(3,COLUMN(),2)),$2:$2,0))</f>
        <v>0.5</v>
      </c>
      <c r="BI268" s="36">
        <f ca="1">INDEX($A:$CN,ROW(),MATCH(INDIRECT(ADDRESS(3,COLUMN(),2)),$2:$2,0))</f>
        <v>0.5</v>
      </c>
      <c r="BJ268" s="36">
        <f ca="1">INDEX($A:$CN,ROW(),MATCH(INDIRECT(ADDRESS(3,COLUMN(),2)),$2:$2,0))</f>
        <v>0.5</v>
      </c>
      <c r="BK268" s="36">
        <f ca="1">INDEX($A:$CN,ROW(),MATCH(INDIRECT(ADDRESS(3,COLUMN(),2)),$2:$2,0))</f>
        <v>0.5</v>
      </c>
      <c r="BL268" s="36">
        <f ca="1">INDEX($A:$CN,ROW(),MATCH(INDIRECT(ADDRESS(3,COLUMN(),2)),$2:$2,0))</f>
        <v>0.5</v>
      </c>
      <c r="BM268" s="36">
        <f ca="1">INDEX($A:$CN,ROW(),MATCH(INDIRECT(ADDRESS(3,COLUMN(),2)),$2:$2,0))</f>
        <v>0.5</v>
      </c>
      <c r="BN268" s="36">
        <f ca="1">INDEX($A:$CN,ROW(),MATCH(INDIRECT(ADDRESS(3,COLUMN(),2)),$2:$2,0))</f>
        <v>0.5</v>
      </c>
      <c r="BO268" s="36">
        <f ca="1">INDEX($A:$CN,ROW(),MATCH(INDIRECT(ADDRESS(3,COLUMN(),2)),$2:$2,0))</f>
        <v>0.5</v>
      </c>
      <c r="BP268" s="36">
        <f ca="1">INDEX($A:$CN,ROW(),MATCH(INDIRECT(ADDRESS(3,COLUMN(),2)),$2:$2,0))</f>
        <v>0.5</v>
      </c>
      <c r="BQ268" s="36">
        <f ca="1">INDEX($A:$CN,ROW(),MATCH(INDIRECT(ADDRESS(3,COLUMN(),2)),$2:$2,0))</f>
        <v>0.5</v>
      </c>
      <c r="BR268" s="36">
        <f ca="1">INDEX($A:$CN,ROW(),MATCH(INDIRECT(ADDRESS(3,COLUMN(),2)),$2:$2,0))</f>
        <v>0.5</v>
      </c>
      <c r="BS268" s="36">
        <f ca="1">INDEX($A:$CN,ROW(),MATCH(INDIRECT(ADDRESS(3,COLUMN(),2)),$2:$2,0))</f>
        <v>0.5</v>
      </c>
      <c r="BT268" s="36">
        <f ca="1">INDEX($A:$CN,ROW(),MATCH(INDIRECT(ADDRESS(3,COLUMN(),2)),$2:$2,0))</f>
        <v>0.5</v>
      </c>
      <c r="BU268" s="36">
        <f ca="1">INDEX($A:$CN,ROW(),MATCH(INDIRECT(ADDRESS(3,COLUMN(),2)),$2:$2,0))</f>
        <v>0.5</v>
      </c>
      <c r="BV268" s="36">
        <f ca="1">INDEX($A:$CN,ROW(),MATCH(INDIRECT(ADDRESS(3,COLUMN(),2)),$2:$2,0))</f>
        <v>0.5</v>
      </c>
      <c r="BW268" s="36">
        <f ca="1">INDEX($A:$CN,ROW(),MATCH(INDIRECT(ADDRESS(3,COLUMN(),2)),$2:$2,0))</f>
        <v>0.5</v>
      </c>
      <c r="BX268" s="36">
        <f ca="1">INDEX($A:$CN,ROW(),MATCH(INDIRECT(ADDRESS(3,COLUMN(),2)),$2:$2,0))</f>
        <v>0.5</v>
      </c>
      <c r="BY268" s="36">
        <f ca="1">INDEX($A:$CN,ROW(),MATCH(INDIRECT(ADDRESS(3,COLUMN(),2)),$2:$2,0))</f>
        <v>0.5</v>
      </c>
      <c r="BZ268" s="36">
        <f ca="1">INDEX($A:$CN,ROW(),MATCH(INDIRECT(ADDRESS(3,COLUMN(),2)),$2:$2,0))</f>
        <v>0.5</v>
      </c>
      <c r="CA268" s="36">
        <f ca="1">INDEX($A:$CN,ROW(),MATCH(INDIRECT(ADDRESS(3,COLUMN(),2)),$2:$2,0))</f>
        <v>0.5</v>
      </c>
      <c r="CB268" s="36">
        <f ca="1">INDEX($A:$CN,ROW(),MATCH(INDIRECT(ADDRESS(3,COLUMN(),2)),$2:$2,0))</f>
        <v>0.5</v>
      </c>
      <c r="CC268" s="36">
        <f ca="1">INDEX($A:$CN,ROW(),MATCH(INDIRECT(ADDRESS(3,COLUMN(),2)),$2:$2,0))</f>
        <v>0.5</v>
      </c>
      <c r="CD268" s="36">
        <f ca="1">INDEX($A:$CN,ROW(),MATCH(INDIRECT(ADDRESS(3,COLUMN(),2)),$2:$2,0))</f>
        <v>0.5</v>
      </c>
      <c r="CE268" s="36">
        <f ca="1">INDEX($A:$CN,ROW(),MATCH(INDIRECT(ADDRESS(3,COLUMN(),2)),$2:$2,0))</f>
        <v>0.5</v>
      </c>
      <c r="CF268" s="36">
        <f ca="1">INDEX($A:$CN,ROW(),MATCH(INDIRECT(ADDRESS(3,COLUMN(),2)),$2:$2,0))</f>
        <v>0.5</v>
      </c>
      <c r="CG268" s="36">
        <f ca="1">INDEX($A:$CN,ROW(),MATCH(INDIRECT(ADDRESS(3,COLUMN(),2)),$2:$2,0))</f>
        <v>0.5</v>
      </c>
      <c r="CH268" s="36">
        <f ca="1">INDEX($A:$CN,ROW(),MATCH(INDIRECT(ADDRESS(3,COLUMN(),2)),$2:$2,0))</f>
        <v>0.5</v>
      </c>
      <c r="CI268" s="36">
        <f ca="1">INDEX($A:$CN,ROW(),MATCH(INDIRECT(ADDRESS(3,COLUMN(),2)),$2:$2,0))</f>
        <v>0.5</v>
      </c>
      <c r="CJ268" s="36">
        <f ca="1">INDEX($A:$CN,ROW(),MATCH(INDIRECT(ADDRESS(3,COLUMN(),2)),$2:$2,0))</f>
        <v>0.5</v>
      </c>
      <c r="CK268" s="36">
        <f ca="1">INDEX($A:$CN,ROW(),MATCH(INDIRECT(ADDRESS(3,COLUMN(),2)),$2:$2,0))</f>
        <v>0.5</v>
      </c>
      <c r="CL268" s="36">
        <f ca="1">INDEX($A:$CN,ROW(),MATCH(INDIRECT(ADDRESS(3,COLUMN(),2)),$2:$2,0))</f>
        <v>0.5</v>
      </c>
      <c r="CM268" s="36">
        <f ca="1">INDEX($A:$CN,ROW(),MATCH(INDIRECT(ADDRESS(3,COLUMN(),2)),$2:$2,0))</f>
        <v>0.5</v>
      </c>
      <c r="CN268" s="36">
        <f ca="1">INDEX($A:$CN,ROW(),MATCH(INDIRECT(ADDRESS(3,COLUMN(),2)),$2:$2,0))</f>
        <v>0.5</v>
      </c>
    </row>
    <row r="269" spans="1:92" x14ac:dyDescent="0.25">
      <c r="A269" t="s">
        <v>323</v>
      </c>
      <c r="B269" s="75" t="s">
        <v>39</v>
      </c>
      <c r="D269" t="s">
        <v>311</v>
      </c>
      <c r="I269" s="102"/>
      <c r="J269"/>
      <c r="K269" s="285">
        <f t="shared" si="106"/>
        <v>0.5</v>
      </c>
      <c r="L269" s="285">
        <f t="shared" si="106"/>
        <v>0.5</v>
      </c>
      <c r="M269" s="285">
        <f t="shared" si="106"/>
        <v>0.5</v>
      </c>
      <c r="N269" s="285">
        <f t="shared" si="106"/>
        <v>0.5</v>
      </c>
      <c r="O269" s="285">
        <f t="shared" si="106"/>
        <v>0.5</v>
      </c>
      <c r="P269" s="285">
        <f t="shared" si="106"/>
        <v>0.5</v>
      </c>
      <c r="Q269" s="285"/>
      <c r="T269" s="282"/>
      <c r="U269" s="280">
        <f t="shared" ref="U269:CF269" ca="1" si="107">+SUMPRODUCT(U260:U260,U268:U268)</f>
        <v>-2.5</v>
      </c>
      <c r="V269" s="280">
        <f t="shared" ca="1" si="107"/>
        <v>-2.5</v>
      </c>
      <c r="W269" s="280">
        <f t="shared" ca="1" si="107"/>
        <v>-2.5</v>
      </c>
      <c r="X269" s="280">
        <f t="shared" ca="1" si="107"/>
        <v>-2.5</v>
      </c>
      <c r="Y269" s="280">
        <f t="shared" ca="1" si="107"/>
        <v>-2.5</v>
      </c>
      <c r="Z269" s="280">
        <f t="shared" ca="1" si="107"/>
        <v>-2.5</v>
      </c>
      <c r="AA269" s="280">
        <f t="shared" ca="1" si="107"/>
        <v>-2.5</v>
      </c>
      <c r="AB269" s="280">
        <f t="shared" ca="1" si="107"/>
        <v>-2.5</v>
      </c>
      <c r="AC269" s="280">
        <f t="shared" ca="1" si="107"/>
        <v>-2.5</v>
      </c>
      <c r="AD269" s="280">
        <f t="shared" ca="1" si="107"/>
        <v>-2.5</v>
      </c>
      <c r="AE269" s="280">
        <f t="shared" ca="1" si="107"/>
        <v>-2.5</v>
      </c>
      <c r="AF269" s="280">
        <f t="shared" ca="1" si="107"/>
        <v>-2.5</v>
      </c>
      <c r="AG269" s="280">
        <f t="shared" ca="1" si="107"/>
        <v>-2.5</v>
      </c>
      <c r="AH269" s="280">
        <f t="shared" ca="1" si="107"/>
        <v>-2.5</v>
      </c>
      <c r="AI269" s="280">
        <f t="shared" ca="1" si="107"/>
        <v>-2.5</v>
      </c>
      <c r="AJ269" s="280">
        <f t="shared" ca="1" si="107"/>
        <v>-2.5</v>
      </c>
      <c r="AK269" s="280">
        <f t="shared" ca="1" si="107"/>
        <v>-2.5</v>
      </c>
      <c r="AL269" s="280">
        <f t="shared" ca="1" si="107"/>
        <v>-2.5</v>
      </c>
      <c r="AM269" s="280">
        <f t="shared" ca="1" si="107"/>
        <v>-2.5</v>
      </c>
      <c r="AN269" s="280">
        <f t="shared" ca="1" si="107"/>
        <v>-2.5</v>
      </c>
      <c r="AO269" s="280">
        <f t="shared" ca="1" si="107"/>
        <v>-2.5</v>
      </c>
      <c r="AP269" s="280">
        <f t="shared" ca="1" si="107"/>
        <v>-2.5</v>
      </c>
      <c r="AQ269" s="280">
        <f t="shared" ca="1" si="107"/>
        <v>-2.5</v>
      </c>
      <c r="AR269" s="280">
        <f t="shared" ca="1" si="107"/>
        <v>-2.5</v>
      </c>
      <c r="AS269" s="280">
        <f t="shared" ca="1" si="107"/>
        <v>-2.5</v>
      </c>
      <c r="AT269" s="280">
        <f t="shared" ca="1" si="107"/>
        <v>-2.5</v>
      </c>
      <c r="AU269" s="280">
        <f t="shared" ca="1" si="107"/>
        <v>-2.5</v>
      </c>
      <c r="AV269" s="280">
        <f t="shared" ca="1" si="107"/>
        <v>-2.5</v>
      </c>
      <c r="AW269" s="280">
        <f t="shared" ca="1" si="107"/>
        <v>-2.5</v>
      </c>
      <c r="AX269" s="280">
        <f t="shared" ca="1" si="107"/>
        <v>-2.5</v>
      </c>
      <c r="AY269" s="280">
        <f t="shared" ca="1" si="107"/>
        <v>-2.5</v>
      </c>
      <c r="AZ269" s="280">
        <f t="shared" ca="1" si="107"/>
        <v>-2.5</v>
      </c>
      <c r="BA269" s="280">
        <f t="shared" ca="1" si="107"/>
        <v>-2.5</v>
      </c>
      <c r="BB269" s="280">
        <f t="shared" ca="1" si="107"/>
        <v>-2.5</v>
      </c>
      <c r="BC269" s="280">
        <f t="shared" ca="1" si="107"/>
        <v>-2.5</v>
      </c>
      <c r="BD269" s="280">
        <f t="shared" ca="1" si="107"/>
        <v>-2.5</v>
      </c>
      <c r="BE269" s="280">
        <f t="shared" ca="1" si="107"/>
        <v>-2.5</v>
      </c>
      <c r="BF269" s="280">
        <f t="shared" ca="1" si="107"/>
        <v>-2.5</v>
      </c>
      <c r="BG269" s="280">
        <f t="shared" ca="1" si="107"/>
        <v>-2.5</v>
      </c>
      <c r="BH269" s="280">
        <f t="shared" ca="1" si="107"/>
        <v>-2.5</v>
      </c>
      <c r="BI269" s="280">
        <f t="shared" ca="1" si="107"/>
        <v>-2.5</v>
      </c>
      <c r="BJ269" s="280">
        <f t="shared" ca="1" si="107"/>
        <v>-2.5</v>
      </c>
      <c r="BK269" s="280">
        <f t="shared" ca="1" si="107"/>
        <v>-2.5</v>
      </c>
      <c r="BL269" s="280">
        <f t="shared" ca="1" si="107"/>
        <v>-2.5</v>
      </c>
      <c r="BM269" s="280">
        <f t="shared" ca="1" si="107"/>
        <v>-2.5</v>
      </c>
      <c r="BN269" s="280">
        <f t="shared" ca="1" si="107"/>
        <v>-2.5</v>
      </c>
      <c r="BO269" s="280">
        <f t="shared" ca="1" si="107"/>
        <v>-2.5</v>
      </c>
      <c r="BP269" s="280">
        <f t="shared" ca="1" si="107"/>
        <v>-2.5</v>
      </c>
      <c r="BQ269" s="280">
        <f t="shared" ca="1" si="107"/>
        <v>-2.5</v>
      </c>
      <c r="BR269" s="280">
        <f t="shared" ca="1" si="107"/>
        <v>-2.5</v>
      </c>
      <c r="BS269" s="280">
        <f t="shared" ca="1" si="107"/>
        <v>-2.5</v>
      </c>
      <c r="BT269" s="280">
        <f t="shared" ca="1" si="107"/>
        <v>-2.5</v>
      </c>
      <c r="BU269" s="280">
        <f t="shared" ca="1" si="107"/>
        <v>-2.5</v>
      </c>
      <c r="BV269" s="280">
        <f t="shared" ca="1" si="107"/>
        <v>-2.5</v>
      </c>
      <c r="BW269" s="280">
        <f t="shared" ca="1" si="107"/>
        <v>-2.5</v>
      </c>
      <c r="BX269" s="280">
        <f t="shared" ca="1" si="107"/>
        <v>-2.5</v>
      </c>
      <c r="BY269" s="280">
        <f t="shared" ca="1" si="107"/>
        <v>-2.5</v>
      </c>
      <c r="BZ269" s="280">
        <f t="shared" ca="1" si="107"/>
        <v>-2.5</v>
      </c>
      <c r="CA269" s="280">
        <f t="shared" ca="1" si="107"/>
        <v>-2.5</v>
      </c>
      <c r="CB269" s="280">
        <f t="shared" ca="1" si="107"/>
        <v>-2.5</v>
      </c>
      <c r="CC269" s="280">
        <f t="shared" ca="1" si="107"/>
        <v>-2.5</v>
      </c>
      <c r="CD269" s="280">
        <f t="shared" ca="1" si="107"/>
        <v>-2.5</v>
      </c>
      <c r="CE269" s="280">
        <f t="shared" ca="1" si="107"/>
        <v>-2.5</v>
      </c>
      <c r="CF269" s="280">
        <f t="shared" ca="1" si="107"/>
        <v>-2.5</v>
      </c>
      <c r="CG269" s="280">
        <f t="shared" ref="CG269:CN269" ca="1" si="108">+SUMPRODUCT(CG260:CG260,CG268:CG268)</f>
        <v>-2.5</v>
      </c>
      <c r="CH269" s="280">
        <f t="shared" ca="1" si="108"/>
        <v>-2.5</v>
      </c>
      <c r="CI269" s="280">
        <f t="shared" ca="1" si="108"/>
        <v>-2.5</v>
      </c>
      <c r="CJ269" s="280">
        <f t="shared" ca="1" si="108"/>
        <v>-2.5</v>
      </c>
      <c r="CK269" s="280">
        <f t="shared" ca="1" si="108"/>
        <v>-2.5</v>
      </c>
      <c r="CL269" s="280">
        <f t="shared" ca="1" si="108"/>
        <v>-2.5</v>
      </c>
      <c r="CM269" s="280">
        <f t="shared" ca="1" si="108"/>
        <v>-2.5</v>
      </c>
      <c r="CN269" s="280">
        <f t="shared" ca="1" si="108"/>
        <v>-2.5</v>
      </c>
    </row>
    <row r="270" spans="1:92" x14ac:dyDescent="0.25">
      <c r="B270"/>
      <c r="I270" s="102"/>
      <c r="J270"/>
      <c r="T270" s="205"/>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137"/>
      <c r="B271" s="208"/>
      <c r="C271" s="139"/>
      <c r="D271" s="137" t="s">
        <v>324</v>
      </c>
      <c r="E271" s="140" t="s">
        <v>324</v>
      </c>
      <c r="F271" s="140"/>
      <c r="G271" s="140" t="s">
        <v>325</v>
      </c>
      <c r="H271" s="141" t="s">
        <v>326</v>
      </c>
      <c r="I271" s="142"/>
      <c r="J271" s="143"/>
      <c r="K271" s="139"/>
      <c r="L271" s="139"/>
      <c r="M271" s="139"/>
      <c r="N271" s="139"/>
      <c r="O271" s="139"/>
      <c r="P271" s="139"/>
      <c r="Q271" s="139"/>
      <c r="T271" s="262"/>
      <c r="U271" s="187"/>
      <c r="V271" s="187"/>
      <c r="W271" s="187"/>
      <c r="X271" s="187"/>
      <c r="Y271" s="187"/>
      <c r="Z271" s="187"/>
      <c r="AA271" s="187"/>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c r="BD271" s="187"/>
      <c r="BE271" s="187"/>
      <c r="BF271" s="187"/>
      <c r="BG271" s="187"/>
      <c r="BH271" s="187"/>
      <c r="BI271" s="187"/>
      <c r="BJ271" s="187"/>
      <c r="BK271" s="187"/>
      <c r="BL271" s="187"/>
      <c r="BM271" s="187"/>
      <c r="BN271" s="187"/>
      <c r="BO271" s="187"/>
      <c r="BP271" s="187"/>
      <c r="BQ271" s="187"/>
      <c r="BR271" s="187"/>
      <c r="BS271" s="187"/>
      <c r="BT271" s="187"/>
      <c r="BU271" s="187"/>
      <c r="BV271" s="187"/>
      <c r="BW271" s="187"/>
      <c r="BX271" s="187"/>
      <c r="BY271" s="187"/>
      <c r="BZ271" s="187"/>
      <c r="CA271" s="187"/>
      <c r="CB271" s="187"/>
      <c r="CC271" s="187"/>
      <c r="CD271" s="187"/>
      <c r="CE271" s="187"/>
      <c r="CF271" s="187"/>
      <c r="CG271" s="187"/>
      <c r="CH271" s="187"/>
      <c r="CI271" s="187"/>
      <c r="CJ271" s="187"/>
      <c r="CK271" s="187"/>
      <c r="CL271" s="187"/>
      <c r="CM271" s="187"/>
      <c r="CN271" s="187"/>
    </row>
    <row r="272" spans="1:92" x14ac:dyDescent="0.25">
      <c r="B272" s="7" t="s">
        <v>300</v>
      </c>
      <c r="D272" t="s">
        <v>324</v>
      </c>
      <c r="I272" s="102"/>
      <c r="J272"/>
      <c r="T272" s="205"/>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298</v>
      </c>
      <c r="B273" s="96" t="s">
        <v>327</v>
      </c>
      <c r="D273" t="s">
        <v>324</v>
      </c>
      <c r="I273" s="102"/>
      <c r="J273"/>
      <c r="K273" s="194">
        <v>1000</v>
      </c>
      <c r="L273" s="194">
        <v>1000</v>
      </c>
      <c r="M273" s="194">
        <v>1000</v>
      </c>
      <c r="N273" s="194">
        <v>1000</v>
      </c>
      <c r="O273" s="194">
        <v>1000</v>
      </c>
      <c r="P273" s="194">
        <v>1000</v>
      </c>
      <c r="Q273" s="194"/>
      <c r="R273" s="26"/>
      <c r="S273" s="26"/>
      <c r="T273" s="215"/>
      <c r="U273" s="61">
        <f ca="1">INDEX($A:$CN,ROW(),MATCH(INDIRECT(ADDRESS(3,COLUMN(),2)),$2:$2,0))/12</f>
        <v>83.333333333333329</v>
      </c>
      <c r="V273" s="61">
        <f ca="1">INDEX($A:$CN,ROW(),MATCH(INDIRECT(ADDRESS(3,COLUMN(),2)),$2:$2,0))/12</f>
        <v>83.333333333333329</v>
      </c>
      <c r="W273" s="61">
        <f ca="1">INDEX($A:$CN,ROW(),MATCH(INDIRECT(ADDRESS(3,COLUMN(),2)),$2:$2,0))/12</f>
        <v>83.333333333333329</v>
      </c>
      <c r="X273" s="61">
        <f ca="1">INDEX($A:$CN,ROW(),MATCH(INDIRECT(ADDRESS(3,COLUMN(),2)),$2:$2,0))/12</f>
        <v>83.333333333333329</v>
      </c>
      <c r="Y273" s="61">
        <f ca="1">INDEX($A:$CN,ROW(),MATCH(INDIRECT(ADDRESS(3,COLUMN(),2)),$2:$2,0))/12</f>
        <v>83.333333333333329</v>
      </c>
      <c r="Z273" s="61">
        <f ca="1">INDEX($A:$CN,ROW(),MATCH(INDIRECT(ADDRESS(3,COLUMN(),2)),$2:$2,0))/12</f>
        <v>83.333333333333329</v>
      </c>
      <c r="AA273" s="61">
        <f ca="1">INDEX($A:$CN,ROW(),MATCH(INDIRECT(ADDRESS(3,COLUMN(),2)),$2:$2,0))/12</f>
        <v>83.333333333333329</v>
      </c>
      <c r="AB273" s="61">
        <f ca="1">INDEX($A:$CN,ROW(),MATCH(INDIRECT(ADDRESS(3,COLUMN(),2)),$2:$2,0))/12</f>
        <v>83.333333333333329</v>
      </c>
      <c r="AC273" s="61">
        <f ca="1">INDEX($A:$CN,ROW(),MATCH(INDIRECT(ADDRESS(3,COLUMN(),2)),$2:$2,0))/12</f>
        <v>83.333333333333329</v>
      </c>
      <c r="AD273" s="61">
        <f ca="1">INDEX($A:$CN,ROW(),MATCH(INDIRECT(ADDRESS(3,COLUMN(),2)),$2:$2,0))/12</f>
        <v>83.333333333333329</v>
      </c>
      <c r="AE273" s="61">
        <f ca="1">INDEX($A:$CN,ROW(),MATCH(INDIRECT(ADDRESS(3,COLUMN(),2)),$2:$2,0))/12</f>
        <v>83.333333333333329</v>
      </c>
      <c r="AF273" s="61">
        <f ca="1">INDEX($A:$CN,ROW(),MATCH(INDIRECT(ADDRESS(3,COLUMN(),2)),$2:$2,0))/12</f>
        <v>83.333333333333329</v>
      </c>
      <c r="AG273" s="61">
        <f ca="1">INDEX($A:$CN,ROW(),MATCH(INDIRECT(ADDRESS(3,COLUMN(),2)),$2:$2,0))/12</f>
        <v>83.333333333333329</v>
      </c>
      <c r="AH273" s="61">
        <f ca="1">INDEX($A:$CN,ROW(),MATCH(INDIRECT(ADDRESS(3,COLUMN(),2)),$2:$2,0))/12</f>
        <v>83.333333333333329</v>
      </c>
      <c r="AI273" s="61">
        <f ca="1">INDEX($A:$CN,ROW(),MATCH(INDIRECT(ADDRESS(3,COLUMN(),2)),$2:$2,0))/12</f>
        <v>83.333333333333329</v>
      </c>
      <c r="AJ273" s="61">
        <f ca="1">INDEX($A:$CN,ROW(),MATCH(INDIRECT(ADDRESS(3,COLUMN(),2)),$2:$2,0))/12</f>
        <v>83.333333333333329</v>
      </c>
      <c r="AK273" s="61">
        <f ca="1">INDEX($A:$CN,ROW(),MATCH(INDIRECT(ADDRESS(3,COLUMN(),2)),$2:$2,0))/12</f>
        <v>83.333333333333329</v>
      </c>
      <c r="AL273" s="61">
        <f ca="1">INDEX($A:$CN,ROW(),MATCH(INDIRECT(ADDRESS(3,COLUMN(),2)),$2:$2,0))/12</f>
        <v>83.333333333333329</v>
      </c>
      <c r="AM273" s="61">
        <f ca="1">INDEX($A:$CN,ROW(),MATCH(INDIRECT(ADDRESS(3,COLUMN(),2)),$2:$2,0))/12</f>
        <v>83.333333333333329</v>
      </c>
      <c r="AN273" s="61">
        <f ca="1">INDEX($A:$CN,ROW(),MATCH(INDIRECT(ADDRESS(3,COLUMN(),2)),$2:$2,0))/12</f>
        <v>83.333333333333329</v>
      </c>
      <c r="AO273" s="61">
        <f ca="1">INDEX($A:$CN,ROW(),MATCH(INDIRECT(ADDRESS(3,COLUMN(),2)),$2:$2,0))/12</f>
        <v>83.333333333333329</v>
      </c>
      <c r="AP273" s="61">
        <f ca="1">INDEX($A:$CN,ROW(),MATCH(INDIRECT(ADDRESS(3,COLUMN(),2)),$2:$2,0))/12</f>
        <v>83.333333333333329</v>
      </c>
      <c r="AQ273" s="61">
        <f ca="1">INDEX($A:$CN,ROW(),MATCH(INDIRECT(ADDRESS(3,COLUMN(),2)),$2:$2,0))/12</f>
        <v>83.333333333333329</v>
      </c>
      <c r="AR273" s="61">
        <f ca="1">INDEX($A:$CN,ROW(),MATCH(INDIRECT(ADDRESS(3,COLUMN(),2)),$2:$2,0))/12</f>
        <v>83.333333333333329</v>
      </c>
      <c r="AS273" s="61">
        <f ca="1">INDEX($A:$CN,ROW(),MATCH(INDIRECT(ADDRESS(3,COLUMN(),2)),$2:$2,0))/12</f>
        <v>83.333333333333329</v>
      </c>
      <c r="AT273" s="61">
        <f ca="1">INDEX($A:$CN,ROW(),MATCH(INDIRECT(ADDRESS(3,COLUMN(),2)),$2:$2,0))/12</f>
        <v>83.333333333333329</v>
      </c>
      <c r="AU273" s="61">
        <f ca="1">INDEX($A:$CN,ROW(),MATCH(INDIRECT(ADDRESS(3,COLUMN(),2)),$2:$2,0))/12</f>
        <v>83.333333333333329</v>
      </c>
      <c r="AV273" s="61">
        <f ca="1">INDEX($A:$CN,ROW(),MATCH(INDIRECT(ADDRESS(3,COLUMN(),2)),$2:$2,0))/12</f>
        <v>83.333333333333329</v>
      </c>
      <c r="AW273" s="61">
        <f ca="1">INDEX($A:$CN,ROW(),MATCH(INDIRECT(ADDRESS(3,COLUMN(),2)),$2:$2,0))/12</f>
        <v>83.333333333333329</v>
      </c>
      <c r="AX273" s="61">
        <f ca="1">INDEX($A:$CN,ROW(),MATCH(INDIRECT(ADDRESS(3,COLUMN(),2)),$2:$2,0))/12</f>
        <v>83.333333333333329</v>
      </c>
      <c r="AY273" s="61">
        <f ca="1">INDEX($A:$CN,ROW(),MATCH(INDIRECT(ADDRESS(3,COLUMN(),2)),$2:$2,0))/12</f>
        <v>83.333333333333329</v>
      </c>
      <c r="AZ273" s="61">
        <f ca="1">INDEX($A:$CN,ROW(),MATCH(INDIRECT(ADDRESS(3,COLUMN(),2)),$2:$2,0))/12</f>
        <v>83.333333333333329</v>
      </c>
      <c r="BA273" s="61">
        <f ca="1">INDEX($A:$CN,ROW(),MATCH(INDIRECT(ADDRESS(3,COLUMN(),2)),$2:$2,0))/12</f>
        <v>83.333333333333329</v>
      </c>
      <c r="BB273" s="61">
        <f ca="1">INDEX($A:$CN,ROW(),MATCH(INDIRECT(ADDRESS(3,COLUMN(),2)),$2:$2,0))/12</f>
        <v>83.333333333333329</v>
      </c>
      <c r="BC273" s="61">
        <f ca="1">INDEX($A:$CN,ROW(),MATCH(INDIRECT(ADDRESS(3,COLUMN(),2)),$2:$2,0))/12</f>
        <v>83.333333333333329</v>
      </c>
      <c r="BD273" s="61">
        <f ca="1">INDEX($A:$CN,ROW(),MATCH(INDIRECT(ADDRESS(3,COLUMN(),2)),$2:$2,0))/12</f>
        <v>83.333333333333329</v>
      </c>
      <c r="BE273" s="61">
        <f ca="1">INDEX($A:$CN,ROW(),MATCH(INDIRECT(ADDRESS(3,COLUMN(),2)),$2:$2,0))/12</f>
        <v>83.333333333333329</v>
      </c>
      <c r="BF273" s="61">
        <f ca="1">INDEX($A:$CN,ROW(),MATCH(INDIRECT(ADDRESS(3,COLUMN(),2)),$2:$2,0))/12</f>
        <v>83.333333333333329</v>
      </c>
      <c r="BG273" s="61">
        <f ca="1">INDEX($A:$CN,ROW(),MATCH(INDIRECT(ADDRESS(3,COLUMN(),2)),$2:$2,0))/12</f>
        <v>83.333333333333329</v>
      </c>
      <c r="BH273" s="61">
        <f ca="1">INDEX($A:$CN,ROW(),MATCH(INDIRECT(ADDRESS(3,COLUMN(),2)),$2:$2,0))/12</f>
        <v>83.333333333333329</v>
      </c>
      <c r="BI273" s="61">
        <f ca="1">INDEX($A:$CN,ROW(),MATCH(INDIRECT(ADDRESS(3,COLUMN(),2)),$2:$2,0))/12</f>
        <v>83.333333333333329</v>
      </c>
      <c r="BJ273" s="61">
        <f ca="1">INDEX($A:$CN,ROW(),MATCH(INDIRECT(ADDRESS(3,COLUMN(),2)),$2:$2,0))/12</f>
        <v>83.333333333333329</v>
      </c>
      <c r="BK273" s="61">
        <f ca="1">INDEX($A:$CN,ROW(),MATCH(INDIRECT(ADDRESS(3,COLUMN(),2)),$2:$2,0))/12</f>
        <v>83.333333333333329</v>
      </c>
      <c r="BL273" s="61">
        <f ca="1">INDEX($A:$CN,ROW(),MATCH(INDIRECT(ADDRESS(3,COLUMN(),2)),$2:$2,0))/12</f>
        <v>83.333333333333329</v>
      </c>
      <c r="BM273" s="61">
        <f ca="1">INDEX($A:$CN,ROW(),MATCH(INDIRECT(ADDRESS(3,COLUMN(),2)),$2:$2,0))/12</f>
        <v>83.333333333333329</v>
      </c>
      <c r="BN273" s="61">
        <f ca="1">INDEX($A:$CN,ROW(),MATCH(INDIRECT(ADDRESS(3,COLUMN(),2)),$2:$2,0))/12</f>
        <v>83.333333333333329</v>
      </c>
      <c r="BO273" s="61">
        <f ca="1">INDEX($A:$CN,ROW(),MATCH(INDIRECT(ADDRESS(3,COLUMN(),2)),$2:$2,0))/12</f>
        <v>83.333333333333329</v>
      </c>
      <c r="BP273" s="61">
        <f ca="1">INDEX($A:$CN,ROW(),MATCH(INDIRECT(ADDRESS(3,COLUMN(),2)),$2:$2,0))/12</f>
        <v>83.333333333333329</v>
      </c>
      <c r="BQ273" s="61">
        <f ca="1">INDEX($A:$CN,ROW(),MATCH(INDIRECT(ADDRESS(3,COLUMN(),2)),$2:$2,0))/12</f>
        <v>83.333333333333329</v>
      </c>
      <c r="BR273" s="61">
        <f ca="1">INDEX($A:$CN,ROW(),MATCH(INDIRECT(ADDRESS(3,COLUMN(),2)),$2:$2,0))/12</f>
        <v>83.333333333333329</v>
      </c>
      <c r="BS273" s="61">
        <f ca="1">INDEX($A:$CN,ROW(),MATCH(INDIRECT(ADDRESS(3,COLUMN(),2)),$2:$2,0))/12</f>
        <v>83.333333333333329</v>
      </c>
      <c r="BT273" s="61">
        <f ca="1">INDEX($A:$CN,ROW(),MATCH(INDIRECT(ADDRESS(3,COLUMN(),2)),$2:$2,0))/12</f>
        <v>83.333333333333329</v>
      </c>
      <c r="BU273" s="61">
        <f ca="1">INDEX($A:$CN,ROW(),MATCH(INDIRECT(ADDRESS(3,COLUMN(),2)),$2:$2,0))/12</f>
        <v>83.333333333333329</v>
      </c>
      <c r="BV273" s="61">
        <f ca="1">INDEX($A:$CN,ROW(),MATCH(INDIRECT(ADDRESS(3,COLUMN(),2)),$2:$2,0))/12</f>
        <v>83.333333333333329</v>
      </c>
      <c r="BW273" s="61">
        <f ca="1">INDEX($A:$CN,ROW(),MATCH(INDIRECT(ADDRESS(3,COLUMN(),2)),$2:$2,0))/12</f>
        <v>83.333333333333329</v>
      </c>
      <c r="BX273" s="61">
        <f ca="1">INDEX($A:$CN,ROW(),MATCH(INDIRECT(ADDRESS(3,COLUMN(),2)),$2:$2,0))/12</f>
        <v>83.333333333333329</v>
      </c>
      <c r="BY273" s="61">
        <f ca="1">INDEX($A:$CN,ROW(),MATCH(INDIRECT(ADDRESS(3,COLUMN(),2)),$2:$2,0))/12</f>
        <v>83.333333333333329</v>
      </c>
      <c r="BZ273" s="61">
        <f ca="1">INDEX($A:$CN,ROW(),MATCH(INDIRECT(ADDRESS(3,COLUMN(),2)),$2:$2,0))/12</f>
        <v>83.333333333333329</v>
      </c>
      <c r="CA273" s="61">
        <f ca="1">INDEX($A:$CN,ROW(),MATCH(INDIRECT(ADDRESS(3,COLUMN(),2)),$2:$2,0))/12</f>
        <v>83.333333333333329</v>
      </c>
      <c r="CB273" s="61">
        <f ca="1">INDEX($A:$CN,ROW(),MATCH(INDIRECT(ADDRESS(3,COLUMN(),2)),$2:$2,0))/12</f>
        <v>83.333333333333329</v>
      </c>
      <c r="CC273" s="61">
        <f ca="1">INDEX($A:$CN,ROW(),MATCH(INDIRECT(ADDRESS(3,COLUMN(),2)),$2:$2,0))/12</f>
        <v>83.333333333333329</v>
      </c>
      <c r="CD273" s="61">
        <f ca="1">INDEX($A:$CN,ROW(),MATCH(INDIRECT(ADDRESS(3,COLUMN(),2)),$2:$2,0))/12</f>
        <v>83.333333333333329</v>
      </c>
      <c r="CE273" s="61">
        <f ca="1">INDEX($A:$CN,ROW(),MATCH(INDIRECT(ADDRESS(3,COLUMN(),2)),$2:$2,0))/12</f>
        <v>83.333333333333329</v>
      </c>
      <c r="CF273" s="61">
        <f ca="1">INDEX($A:$CN,ROW(),MATCH(INDIRECT(ADDRESS(3,COLUMN(),2)),$2:$2,0))/12</f>
        <v>83.333333333333329</v>
      </c>
      <c r="CG273" s="61">
        <f ca="1">INDEX($A:$CN,ROW(),MATCH(INDIRECT(ADDRESS(3,COLUMN(),2)),$2:$2,0))/12</f>
        <v>83.333333333333329</v>
      </c>
      <c r="CH273" s="61">
        <f ca="1">INDEX($A:$CN,ROW(),MATCH(INDIRECT(ADDRESS(3,COLUMN(),2)),$2:$2,0))/12</f>
        <v>83.333333333333329</v>
      </c>
      <c r="CI273" s="61">
        <f ca="1">INDEX($A:$CN,ROW(),MATCH(INDIRECT(ADDRESS(3,COLUMN(),2)),$2:$2,0))/12</f>
        <v>83.333333333333329</v>
      </c>
      <c r="CJ273" s="61">
        <f ca="1">INDEX($A:$CN,ROW(),MATCH(INDIRECT(ADDRESS(3,COLUMN(),2)),$2:$2,0))/12</f>
        <v>83.333333333333329</v>
      </c>
      <c r="CK273" s="61">
        <f ca="1">INDEX($A:$CN,ROW(),MATCH(INDIRECT(ADDRESS(3,COLUMN(),2)),$2:$2,0))/12</f>
        <v>83.333333333333329</v>
      </c>
      <c r="CL273" s="61">
        <f ca="1">INDEX($A:$CN,ROW(),MATCH(INDIRECT(ADDRESS(3,COLUMN(),2)),$2:$2,0))/12</f>
        <v>83.333333333333329</v>
      </c>
      <c r="CM273" s="61">
        <f ca="1">INDEX($A:$CN,ROW(),MATCH(INDIRECT(ADDRESS(3,COLUMN(),2)),$2:$2,0))/12</f>
        <v>83.333333333333329</v>
      </c>
      <c r="CN273" s="61">
        <f ca="1">INDEX($A:$CN,ROW(),MATCH(INDIRECT(ADDRESS(3,COLUMN(),2)),$2:$2,0))/12</f>
        <v>83.333333333333329</v>
      </c>
    </row>
    <row r="274" spans="1:92" x14ac:dyDescent="0.25">
      <c r="A274" t="s">
        <v>328</v>
      </c>
      <c r="B274" s="209" t="s">
        <v>329</v>
      </c>
      <c r="D274" t="s">
        <v>324</v>
      </c>
      <c r="I274" s="102"/>
      <c r="J274"/>
      <c r="K274" s="201">
        <f t="shared" ref="K274:P274" ca="1" si="109">SUMIF($3:$3, INDIRECT(ADDRESS(2,COLUMN(),2)), INDIRECT(ROW() &amp; ":" &amp; ROW()))</f>
        <v>1000.0000000000001</v>
      </c>
      <c r="L274" s="201">
        <f t="shared" ca="1" si="109"/>
        <v>1000.0000000000001</v>
      </c>
      <c r="M274" s="201">
        <f t="shared" ca="1" si="109"/>
        <v>1000.0000000000001</v>
      </c>
      <c r="N274" s="201">
        <f t="shared" ca="1" si="109"/>
        <v>1000.0000000000001</v>
      </c>
      <c r="O274" s="201">
        <f t="shared" ca="1" si="109"/>
        <v>1000.0000000000001</v>
      </c>
      <c r="P274" s="201">
        <f t="shared" ca="1" si="109"/>
        <v>1000.0000000000001</v>
      </c>
      <c r="Q274" s="212"/>
      <c r="T274" s="250"/>
      <c r="U274" s="201">
        <f t="shared" ref="U274:AZ274" ca="1" si="110">SUM(U273:U273)</f>
        <v>83.333333333333329</v>
      </c>
      <c r="V274" s="201">
        <f t="shared" ca="1" si="110"/>
        <v>83.333333333333329</v>
      </c>
      <c r="W274" s="201">
        <f t="shared" ca="1" si="110"/>
        <v>83.333333333333329</v>
      </c>
      <c r="X274" s="201">
        <f t="shared" ca="1" si="110"/>
        <v>83.333333333333329</v>
      </c>
      <c r="Y274" s="201">
        <f t="shared" ca="1" si="110"/>
        <v>83.333333333333329</v>
      </c>
      <c r="Z274" s="201">
        <f t="shared" ca="1" si="110"/>
        <v>83.333333333333329</v>
      </c>
      <c r="AA274" s="201">
        <f t="shared" ca="1" si="110"/>
        <v>83.333333333333329</v>
      </c>
      <c r="AB274" s="201">
        <f t="shared" ca="1" si="110"/>
        <v>83.333333333333329</v>
      </c>
      <c r="AC274" s="201">
        <f t="shared" ca="1" si="110"/>
        <v>83.333333333333329</v>
      </c>
      <c r="AD274" s="201">
        <f t="shared" ca="1" si="110"/>
        <v>83.333333333333329</v>
      </c>
      <c r="AE274" s="201">
        <f t="shared" ca="1" si="110"/>
        <v>83.333333333333329</v>
      </c>
      <c r="AF274" s="201">
        <f t="shared" ca="1" si="110"/>
        <v>83.333333333333329</v>
      </c>
      <c r="AG274" s="201">
        <f t="shared" ca="1" si="110"/>
        <v>83.333333333333329</v>
      </c>
      <c r="AH274" s="201">
        <f t="shared" ca="1" si="110"/>
        <v>83.333333333333329</v>
      </c>
      <c r="AI274" s="201">
        <f t="shared" ca="1" si="110"/>
        <v>83.333333333333329</v>
      </c>
      <c r="AJ274" s="201">
        <f t="shared" ca="1" si="110"/>
        <v>83.333333333333329</v>
      </c>
      <c r="AK274" s="201">
        <f t="shared" ca="1" si="110"/>
        <v>83.333333333333329</v>
      </c>
      <c r="AL274" s="201">
        <f t="shared" ca="1" si="110"/>
        <v>83.333333333333329</v>
      </c>
      <c r="AM274" s="201">
        <f t="shared" ca="1" si="110"/>
        <v>83.333333333333329</v>
      </c>
      <c r="AN274" s="201">
        <f t="shared" ca="1" si="110"/>
        <v>83.333333333333329</v>
      </c>
      <c r="AO274" s="201">
        <f t="shared" ca="1" si="110"/>
        <v>83.333333333333329</v>
      </c>
      <c r="AP274" s="201">
        <f t="shared" ca="1" si="110"/>
        <v>83.333333333333329</v>
      </c>
      <c r="AQ274" s="201">
        <f t="shared" ca="1" si="110"/>
        <v>83.333333333333329</v>
      </c>
      <c r="AR274" s="201">
        <f t="shared" ca="1" si="110"/>
        <v>83.333333333333329</v>
      </c>
      <c r="AS274" s="201">
        <f t="shared" ca="1" si="110"/>
        <v>83.333333333333329</v>
      </c>
      <c r="AT274" s="201">
        <f t="shared" ca="1" si="110"/>
        <v>83.333333333333329</v>
      </c>
      <c r="AU274" s="201">
        <f t="shared" ca="1" si="110"/>
        <v>83.333333333333329</v>
      </c>
      <c r="AV274" s="201">
        <f t="shared" ca="1" si="110"/>
        <v>83.333333333333329</v>
      </c>
      <c r="AW274" s="201">
        <f t="shared" ca="1" si="110"/>
        <v>83.333333333333329</v>
      </c>
      <c r="AX274" s="201">
        <f t="shared" ca="1" si="110"/>
        <v>83.333333333333329</v>
      </c>
      <c r="AY274" s="201">
        <f t="shared" ca="1" si="110"/>
        <v>83.333333333333329</v>
      </c>
      <c r="AZ274" s="201">
        <f t="shared" ca="1" si="110"/>
        <v>83.333333333333329</v>
      </c>
      <c r="BA274" s="201">
        <f t="shared" ref="BA274:CN274" ca="1" si="111">SUM(BA273:BA273)</f>
        <v>83.333333333333329</v>
      </c>
      <c r="BB274" s="201">
        <f t="shared" ca="1" si="111"/>
        <v>83.333333333333329</v>
      </c>
      <c r="BC274" s="201">
        <f t="shared" ca="1" si="111"/>
        <v>83.333333333333329</v>
      </c>
      <c r="BD274" s="201">
        <f t="shared" ca="1" si="111"/>
        <v>83.333333333333329</v>
      </c>
      <c r="BE274" s="201">
        <f t="shared" ca="1" si="111"/>
        <v>83.333333333333329</v>
      </c>
      <c r="BF274" s="201">
        <f t="shared" ca="1" si="111"/>
        <v>83.333333333333329</v>
      </c>
      <c r="BG274" s="201">
        <f t="shared" ca="1" si="111"/>
        <v>83.333333333333329</v>
      </c>
      <c r="BH274" s="201">
        <f t="shared" ca="1" si="111"/>
        <v>83.333333333333329</v>
      </c>
      <c r="BI274" s="201">
        <f t="shared" ca="1" si="111"/>
        <v>83.333333333333329</v>
      </c>
      <c r="BJ274" s="201">
        <f t="shared" ca="1" si="111"/>
        <v>83.333333333333329</v>
      </c>
      <c r="BK274" s="201">
        <f t="shared" ca="1" si="111"/>
        <v>83.333333333333329</v>
      </c>
      <c r="BL274" s="201">
        <f t="shared" ca="1" si="111"/>
        <v>83.333333333333329</v>
      </c>
      <c r="BM274" s="201">
        <f t="shared" ca="1" si="111"/>
        <v>83.333333333333329</v>
      </c>
      <c r="BN274" s="201">
        <f t="shared" ca="1" si="111"/>
        <v>83.333333333333329</v>
      </c>
      <c r="BO274" s="201">
        <f t="shared" ca="1" si="111"/>
        <v>83.333333333333329</v>
      </c>
      <c r="BP274" s="201">
        <f t="shared" ca="1" si="111"/>
        <v>83.333333333333329</v>
      </c>
      <c r="BQ274" s="201">
        <f t="shared" ca="1" si="111"/>
        <v>83.333333333333329</v>
      </c>
      <c r="BR274" s="201">
        <f t="shared" ca="1" si="111"/>
        <v>83.333333333333329</v>
      </c>
      <c r="BS274" s="201">
        <f t="shared" ca="1" si="111"/>
        <v>83.333333333333329</v>
      </c>
      <c r="BT274" s="201">
        <f t="shared" ca="1" si="111"/>
        <v>83.333333333333329</v>
      </c>
      <c r="BU274" s="201">
        <f t="shared" ca="1" si="111"/>
        <v>83.333333333333329</v>
      </c>
      <c r="BV274" s="201">
        <f t="shared" ca="1" si="111"/>
        <v>83.333333333333329</v>
      </c>
      <c r="BW274" s="201">
        <f t="shared" ca="1" si="111"/>
        <v>83.333333333333329</v>
      </c>
      <c r="BX274" s="201">
        <f t="shared" ca="1" si="111"/>
        <v>83.333333333333329</v>
      </c>
      <c r="BY274" s="201">
        <f t="shared" ca="1" si="111"/>
        <v>83.333333333333329</v>
      </c>
      <c r="BZ274" s="201">
        <f t="shared" ca="1" si="111"/>
        <v>83.333333333333329</v>
      </c>
      <c r="CA274" s="201">
        <f t="shared" ca="1" si="111"/>
        <v>83.333333333333329</v>
      </c>
      <c r="CB274" s="201">
        <f t="shared" ca="1" si="111"/>
        <v>83.333333333333329</v>
      </c>
      <c r="CC274" s="201">
        <f t="shared" ca="1" si="111"/>
        <v>83.333333333333329</v>
      </c>
      <c r="CD274" s="201">
        <f t="shared" ca="1" si="111"/>
        <v>83.333333333333329</v>
      </c>
      <c r="CE274" s="201">
        <f t="shared" ca="1" si="111"/>
        <v>83.333333333333329</v>
      </c>
      <c r="CF274" s="201">
        <f t="shared" ca="1" si="111"/>
        <v>83.333333333333329</v>
      </c>
      <c r="CG274" s="201">
        <f t="shared" ca="1" si="111"/>
        <v>83.333333333333329</v>
      </c>
      <c r="CH274" s="201">
        <f t="shared" ca="1" si="111"/>
        <v>83.333333333333329</v>
      </c>
      <c r="CI274" s="201">
        <f t="shared" ca="1" si="111"/>
        <v>83.333333333333329</v>
      </c>
      <c r="CJ274" s="201">
        <f t="shared" ca="1" si="111"/>
        <v>83.333333333333329</v>
      </c>
      <c r="CK274" s="201">
        <f t="shared" ca="1" si="111"/>
        <v>83.333333333333329</v>
      </c>
      <c r="CL274" s="201">
        <f t="shared" ca="1" si="111"/>
        <v>83.333333333333329</v>
      </c>
      <c r="CM274" s="201">
        <f t="shared" ca="1" si="111"/>
        <v>83.333333333333329</v>
      </c>
      <c r="CN274" s="201">
        <f t="shared" ca="1" si="111"/>
        <v>83.333333333333329</v>
      </c>
    </row>
    <row r="275" spans="1:92" x14ac:dyDescent="0.25">
      <c r="B275"/>
      <c r="D275" t="s">
        <v>324</v>
      </c>
      <c r="I275" s="102"/>
      <c r="J275"/>
      <c r="T275" s="20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7" t="s">
        <v>309</v>
      </c>
      <c r="D276" t="s">
        <v>324</v>
      </c>
      <c r="I276" s="102"/>
      <c r="J276"/>
      <c r="T276" s="205"/>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301</v>
      </c>
      <c r="B277" s="223" t="str">
        <f>+B273</f>
        <v>(placeholder 1)</v>
      </c>
      <c r="D277" t="s">
        <v>324</v>
      </c>
      <c r="I277" s="102"/>
      <c r="J277"/>
      <c r="K277" s="195">
        <v>10</v>
      </c>
      <c r="L277" s="195">
        <v>10</v>
      </c>
      <c r="M277" s="195">
        <v>10</v>
      </c>
      <c r="N277" s="195">
        <v>10</v>
      </c>
      <c r="O277" s="195">
        <v>10</v>
      </c>
      <c r="P277" s="195">
        <v>10</v>
      </c>
      <c r="Q277" s="195"/>
      <c r="T277" s="256"/>
      <c r="U277" s="36">
        <f ca="1">INDEX($A:$CN,ROW(),MATCH(INDIRECT(ADDRESS(3,COLUMN(),2)),$2:$2,0))</f>
        <v>10</v>
      </c>
      <c r="V277" s="36">
        <f ca="1">INDEX($A:$CN,ROW(),MATCH(INDIRECT(ADDRESS(3,COLUMN(),2)),$2:$2,0))</f>
        <v>10</v>
      </c>
      <c r="W277" s="36">
        <f ca="1">INDEX($A:$CN,ROW(),MATCH(INDIRECT(ADDRESS(3,COLUMN(),2)),$2:$2,0))</f>
        <v>10</v>
      </c>
      <c r="X277" s="36">
        <f ca="1">INDEX($A:$CN,ROW(),MATCH(INDIRECT(ADDRESS(3,COLUMN(),2)),$2:$2,0))</f>
        <v>10</v>
      </c>
      <c r="Y277" s="36">
        <f ca="1">INDEX($A:$CN,ROW(),MATCH(INDIRECT(ADDRESS(3,COLUMN(),2)),$2:$2,0))</f>
        <v>10</v>
      </c>
      <c r="Z277" s="36">
        <f ca="1">INDEX($A:$CN,ROW(),MATCH(INDIRECT(ADDRESS(3,COLUMN(),2)),$2:$2,0))</f>
        <v>10</v>
      </c>
      <c r="AA277" s="36">
        <f ca="1">INDEX($A:$CN,ROW(),MATCH(INDIRECT(ADDRESS(3,COLUMN(),2)),$2:$2,0))</f>
        <v>10</v>
      </c>
      <c r="AB277" s="36">
        <f ca="1">INDEX($A:$CN,ROW(),MATCH(INDIRECT(ADDRESS(3,COLUMN(),2)),$2:$2,0))</f>
        <v>10</v>
      </c>
      <c r="AC277" s="36">
        <f ca="1">INDEX($A:$CN,ROW(),MATCH(INDIRECT(ADDRESS(3,COLUMN(),2)),$2:$2,0))</f>
        <v>10</v>
      </c>
      <c r="AD277" s="36">
        <f ca="1">INDEX($A:$CN,ROW(),MATCH(INDIRECT(ADDRESS(3,COLUMN(),2)),$2:$2,0))</f>
        <v>10</v>
      </c>
      <c r="AE277" s="36">
        <f ca="1">INDEX($A:$CN,ROW(),MATCH(INDIRECT(ADDRESS(3,COLUMN(),2)),$2:$2,0))</f>
        <v>10</v>
      </c>
      <c r="AF277" s="36">
        <f ca="1">INDEX($A:$CN,ROW(),MATCH(INDIRECT(ADDRESS(3,COLUMN(),2)),$2:$2,0))</f>
        <v>10</v>
      </c>
      <c r="AG277" s="36">
        <f ca="1">INDEX($A:$CN,ROW(),MATCH(INDIRECT(ADDRESS(3,COLUMN(),2)),$2:$2,0))</f>
        <v>10</v>
      </c>
      <c r="AH277" s="36">
        <f ca="1">INDEX($A:$CN,ROW(),MATCH(INDIRECT(ADDRESS(3,COLUMN(),2)),$2:$2,0))</f>
        <v>10</v>
      </c>
      <c r="AI277" s="36">
        <f ca="1">INDEX($A:$CN,ROW(),MATCH(INDIRECT(ADDRESS(3,COLUMN(),2)),$2:$2,0))</f>
        <v>10</v>
      </c>
      <c r="AJ277" s="36">
        <f ca="1">INDEX($A:$CN,ROW(),MATCH(INDIRECT(ADDRESS(3,COLUMN(),2)),$2:$2,0))</f>
        <v>10</v>
      </c>
      <c r="AK277" s="36">
        <f ca="1">INDEX($A:$CN,ROW(),MATCH(INDIRECT(ADDRESS(3,COLUMN(),2)),$2:$2,0))</f>
        <v>10</v>
      </c>
      <c r="AL277" s="36">
        <f ca="1">INDEX($A:$CN,ROW(),MATCH(INDIRECT(ADDRESS(3,COLUMN(),2)),$2:$2,0))</f>
        <v>10</v>
      </c>
      <c r="AM277" s="36">
        <f ca="1">INDEX($A:$CN,ROW(),MATCH(INDIRECT(ADDRESS(3,COLUMN(),2)),$2:$2,0))</f>
        <v>10</v>
      </c>
      <c r="AN277" s="36">
        <f ca="1">INDEX($A:$CN,ROW(),MATCH(INDIRECT(ADDRESS(3,COLUMN(),2)),$2:$2,0))</f>
        <v>10</v>
      </c>
      <c r="AO277" s="36">
        <f ca="1">INDEX($A:$CN,ROW(),MATCH(INDIRECT(ADDRESS(3,COLUMN(),2)),$2:$2,0))</f>
        <v>10</v>
      </c>
      <c r="AP277" s="36">
        <f ca="1">INDEX($A:$CN,ROW(),MATCH(INDIRECT(ADDRESS(3,COLUMN(),2)),$2:$2,0))</f>
        <v>10</v>
      </c>
      <c r="AQ277" s="36">
        <f ca="1">INDEX($A:$CN,ROW(),MATCH(INDIRECT(ADDRESS(3,COLUMN(),2)),$2:$2,0))</f>
        <v>10</v>
      </c>
      <c r="AR277" s="36">
        <f ca="1">INDEX($A:$CN,ROW(),MATCH(INDIRECT(ADDRESS(3,COLUMN(),2)),$2:$2,0))</f>
        <v>10</v>
      </c>
      <c r="AS277" s="36">
        <f ca="1">INDEX($A:$CN,ROW(),MATCH(INDIRECT(ADDRESS(3,COLUMN(),2)),$2:$2,0))</f>
        <v>10</v>
      </c>
      <c r="AT277" s="36">
        <f ca="1">INDEX($A:$CN,ROW(),MATCH(INDIRECT(ADDRESS(3,COLUMN(),2)),$2:$2,0))</f>
        <v>10</v>
      </c>
      <c r="AU277" s="36">
        <f ca="1">INDEX($A:$CN,ROW(),MATCH(INDIRECT(ADDRESS(3,COLUMN(),2)),$2:$2,0))</f>
        <v>10</v>
      </c>
      <c r="AV277" s="36">
        <f ca="1">INDEX($A:$CN,ROW(),MATCH(INDIRECT(ADDRESS(3,COLUMN(),2)),$2:$2,0))</f>
        <v>10</v>
      </c>
      <c r="AW277" s="36">
        <f ca="1">INDEX($A:$CN,ROW(),MATCH(INDIRECT(ADDRESS(3,COLUMN(),2)),$2:$2,0))</f>
        <v>10</v>
      </c>
      <c r="AX277" s="36">
        <f ca="1">INDEX($A:$CN,ROW(),MATCH(INDIRECT(ADDRESS(3,COLUMN(),2)),$2:$2,0))</f>
        <v>10</v>
      </c>
      <c r="AY277" s="36">
        <f ca="1">INDEX($A:$CN,ROW(),MATCH(INDIRECT(ADDRESS(3,COLUMN(),2)),$2:$2,0))</f>
        <v>10</v>
      </c>
      <c r="AZ277" s="36">
        <f ca="1">INDEX($A:$CN,ROW(),MATCH(INDIRECT(ADDRESS(3,COLUMN(),2)),$2:$2,0))</f>
        <v>10</v>
      </c>
      <c r="BA277" s="36">
        <f ca="1">INDEX($A:$CN,ROW(),MATCH(INDIRECT(ADDRESS(3,COLUMN(),2)),$2:$2,0))</f>
        <v>10</v>
      </c>
      <c r="BB277" s="36">
        <f ca="1">INDEX($A:$CN,ROW(),MATCH(INDIRECT(ADDRESS(3,COLUMN(),2)),$2:$2,0))</f>
        <v>10</v>
      </c>
      <c r="BC277" s="36">
        <f ca="1">INDEX($A:$CN,ROW(),MATCH(INDIRECT(ADDRESS(3,COLUMN(),2)),$2:$2,0))</f>
        <v>10</v>
      </c>
      <c r="BD277" s="36">
        <f ca="1">INDEX($A:$CN,ROW(),MATCH(INDIRECT(ADDRESS(3,COLUMN(),2)),$2:$2,0))</f>
        <v>10</v>
      </c>
      <c r="BE277" s="36">
        <f ca="1">INDEX($A:$CN,ROW(),MATCH(INDIRECT(ADDRESS(3,COLUMN(),2)),$2:$2,0))</f>
        <v>10</v>
      </c>
      <c r="BF277" s="36">
        <f ca="1">INDEX($A:$CN,ROW(),MATCH(INDIRECT(ADDRESS(3,COLUMN(),2)),$2:$2,0))</f>
        <v>10</v>
      </c>
      <c r="BG277" s="36">
        <f ca="1">INDEX($A:$CN,ROW(),MATCH(INDIRECT(ADDRESS(3,COLUMN(),2)),$2:$2,0))</f>
        <v>10</v>
      </c>
      <c r="BH277" s="36">
        <f ca="1">INDEX($A:$CN,ROW(),MATCH(INDIRECT(ADDRESS(3,COLUMN(),2)),$2:$2,0))</f>
        <v>10</v>
      </c>
      <c r="BI277" s="36">
        <f ca="1">INDEX($A:$CN,ROW(),MATCH(INDIRECT(ADDRESS(3,COLUMN(),2)),$2:$2,0))</f>
        <v>10</v>
      </c>
      <c r="BJ277" s="36">
        <f ca="1">INDEX($A:$CN,ROW(),MATCH(INDIRECT(ADDRESS(3,COLUMN(),2)),$2:$2,0))</f>
        <v>10</v>
      </c>
      <c r="BK277" s="36">
        <f ca="1">INDEX($A:$CN,ROW(),MATCH(INDIRECT(ADDRESS(3,COLUMN(),2)),$2:$2,0))</f>
        <v>10</v>
      </c>
      <c r="BL277" s="36">
        <f ca="1">INDEX($A:$CN,ROW(),MATCH(INDIRECT(ADDRESS(3,COLUMN(),2)),$2:$2,0))</f>
        <v>10</v>
      </c>
      <c r="BM277" s="36">
        <f ca="1">INDEX($A:$CN,ROW(),MATCH(INDIRECT(ADDRESS(3,COLUMN(),2)),$2:$2,0))</f>
        <v>10</v>
      </c>
      <c r="BN277" s="36">
        <f ca="1">INDEX($A:$CN,ROW(),MATCH(INDIRECT(ADDRESS(3,COLUMN(),2)),$2:$2,0))</f>
        <v>10</v>
      </c>
      <c r="BO277" s="36">
        <f ca="1">INDEX($A:$CN,ROW(),MATCH(INDIRECT(ADDRESS(3,COLUMN(),2)),$2:$2,0))</f>
        <v>10</v>
      </c>
      <c r="BP277" s="36">
        <f ca="1">INDEX($A:$CN,ROW(),MATCH(INDIRECT(ADDRESS(3,COLUMN(),2)),$2:$2,0))</f>
        <v>10</v>
      </c>
      <c r="BQ277" s="36">
        <f ca="1">INDEX($A:$CN,ROW(),MATCH(INDIRECT(ADDRESS(3,COLUMN(),2)),$2:$2,0))</f>
        <v>10</v>
      </c>
      <c r="BR277" s="36">
        <f ca="1">INDEX($A:$CN,ROW(),MATCH(INDIRECT(ADDRESS(3,COLUMN(),2)),$2:$2,0))</f>
        <v>10</v>
      </c>
      <c r="BS277" s="36">
        <f ca="1">INDEX($A:$CN,ROW(),MATCH(INDIRECT(ADDRESS(3,COLUMN(),2)),$2:$2,0))</f>
        <v>10</v>
      </c>
      <c r="BT277" s="36">
        <f ca="1">INDEX($A:$CN,ROW(),MATCH(INDIRECT(ADDRESS(3,COLUMN(),2)),$2:$2,0))</f>
        <v>10</v>
      </c>
      <c r="BU277" s="36">
        <f ca="1">INDEX($A:$CN,ROW(),MATCH(INDIRECT(ADDRESS(3,COLUMN(),2)),$2:$2,0))</f>
        <v>10</v>
      </c>
      <c r="BV277" s="36">
        <f ca="1">INDEX($A:$CN,ROW(),MATCH(INDIRECT(ADDRESS(3,COLUMN(),2)),$2:$2,0))</f>
        <v>10</v>
      </c>
      <c r="BW277" s="36">
        <f ca="1">INDEX($A:$CN,ROW(),MATCH(INDIRECT(ADDRESS(3,COLUMN(),2)),$2:$2,0))</f>
        <v>10</v>
      </c>
      <c r="BX277" s="36">
        <f ca="1">INDEX($A:$CN,ROW(),MATCH(INDIRECT(ADDRESS(3,COLUMN(),2)),$2:$2,0))</f>
        <v>10</v>
      </c>
      <c r="BY277" s="36">
        <f ca="1">INDEX($A:$CN,ROW(),MATCH(INDIRECT(ADDRESS(3,COLUMN(),2)),$2:$2,0))</f>
        <v>10</v>
      </c>
      <c r="BZ277" s="36">
        <f ca="1">INDEX($A:$CN,ROW(),MATCH(INDIRECT(ADDRESS(3,COLUMN(),2)),$2:$2,0))</f>
        <v>10</v>
      </c>
      <c r="CA277" s="36">
        <f ca="1">INDEX($A:$CN,ROW(),MATCH(INDIRECT(ADDRESS(3,COLUMN(),2)),$2:$2,0))</f>
        <v>10</v>
      </c>
      <c r="CB277" s="36">
        <f ca="1">INDEX($A:$CN,ROW(),MATCH(INDIRECT(ADDRESS(3,COLUMN(),2)),$2:$2,0))</f>
        <v>10</v>
      </c>
      <c r="CC277" s="36">
        <f ca="1">INDEX($A:$CN,ROW(),MATCH(INDIRECT(ADDRESS(3,COLUMN(),2)),$2:$2,0))</f>
        <v>10</v>
      </c>
      <c r="CD277" s="36">
        <f ca="1">INDEX($A:$CN,ROW(),MATCH(INDIRECT(ADDRESS(3,COLUMN(),2)),$2:$2,0))</f>
        <v>10</v>
      </c>
      <c r="CE277" s="36">
        <f ca="1">INDEX($A:$CN,ROW(),MATCH(INDIRECT(ADDRESS(3,COLUMN(),2)),$2:$2,0))</f>
        <v>10</v>
      </c>
      <c r="CF277" s="36">
        <f ca="1">INDEX($A:$CN,ROW(),MATCH(INDIRECT(ADDRESS(3,COLUMN(),2)),$2:$2,0))</f>
        <v>10</v>
      </c>
      <c r="CG277" s="36">
        <f ca="1">INDEX($A:$CN,ROW(),MATCH(INDIRECT(ADDRESS(3,COLUMN(),2)),$2:$2,0))</f>
        <v>10</v>
      </c>
      <c r="CH277" s="36">
        <f ca="1">INDEX($A:$CN,ROW(),MATCH(INDIRECT(ADDRESS(3,COLUMN(),2)),$2:$2,0))</f>
        <v>10</v>
      </c>
      <c r="CI277" s="36">
        <f ca="1">INDEX($A:$CN,ROW(),MATCH(INDIRECT(ADDRESS(3,COLUMN(),2)),$2:$2,0))</f>
        <v>10</v>
      </c>
      <c r="CJ277" s="36">
        <f ca="1">INDEX($A:$CN,ROW(),MATCH(INDIRECT(ADDRESS(3,COLUMN(),2)),$2:$2,0))</f>
        <v>10</v>
      </c>
      <c r="CK277" s="36">
        <f ca="1">INDEX($A:$CN,ROW(),MATCH(INDIRECT(ADDRESS(3,COLUMN(),2)),$2:$2,0))</f>
        <v>10</v>
      </c>
      <c r="CL277" s="36">
        <f ca="1">INDEX($A:$CN,ROW(),MATCH(INDIRECT(ADDRESS(3,COLUMN(),2)),$2:$2,0))</f>
        <v>10</v>
      </c>
      <c r="CM277" s="36">
        <f ca="1">INDEX($A:$CN,ROW(),MATCH(INDIRECT(ADDRESS(3,COLUMN(),2)),$2:$2,0))</f>
        <v>10</v>
      </c>
      <c r="CN277" s="36">
        <f ca="1">INDEX($A:$CN,ROW(),MATCH(INDIRECT(ADDRESS(3,COLUMN(),2)),$2:$2,0))</f>
        <v>10</v>
      </c>
    </row>
    <row r="278" spans="1:92" x14ac:dyDescent="0.25">
      <c r="B278"/>
      <c r="D278" t="s">
        <v>324</v>
      </c>
      <c r="I278" s="102"/>
      <c r="J278"/>
      <c r="T278" s="205"/>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7" t="s">
        <v>315</v>
      </c>
      <c r="D279" t="s">
        <v>324</v>
      </c>
      <c r="I279" s="102"/>
      <c r="J279"/>
      <c r="T279" s="205"/>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318</v>
      </c>
      <c r="B280" s="214" t="str">
        <f>+B273</f>
        <v>(placeholder 1)</v>
      </c>
      <c r="D280" t="s">
        <v>324</v>
      </c>
      <c r="I280" s="102"/>
      <c r="J280"/>
      <c r="K280" s="195">
        <v>-5</v>
      </c>
      <c r="L280" s="195">
        <v>-5</v>
      </c>
      <c r="M280" s="195">
        <v>-5</v>
      </c>
      <c r="N280" s="195">
        <v>-5</v>
      </c>
      <c r="O280" s="195">
        <v>-5</v>
      </c>
      <c r="P280" s="195">
        <v>-5</v>
      </c>
      <c r="Q280" s="195"/>
      <c r="T280" s="256"/>
      <c r="U280" s="36">
        <f ca="1">INDEX($A:$CN,ROW(),MATCH(INDIRECT(ADDRESS(3,COLUMN(),2)),$2:$2,0))</f>
        <v>-5</v>
      </c>
      <c r="V280" s="36">
        <f ca="1">INDEX($A:$CN,ROW(),MATCH(INDIRECT(ADDRESS(3,COLUMN(),2)),$2:$2,0))</f>
        <v>-5</v>
      </c>
      <c r="W280" s="36">
        <f ca="1">INDEX($A:$CN,ROW(),MATCH(INDIRECT(ADDRESS(3,COLUMN(),2)),$2:$2,0))</f>
        <v>-5</v>
      </c>
      <c r="X280" s="36">
        <f ca="1">INDEX($A:$CN,ROW(),MATCH(INDIRECT(ADDRESS(3,COLUMN(),2)),$2:$2,0))</f>
        <v>-5</v>
      </c>
      <c r="Y280" s="36">
        <f ca="1">INDEX($A:$CN,ROW(),MATCH(INDIRECT(ADDRESS(3,COLUMN(),2)),$2:$2,0))</f>
        <v>-5</v>
      </c>
      <c r="Z280" s="36">
        <f ca="1">INDEX($A:$CN,ROW(),MATCH(INDIRECT(ADDRESS(3,COLUMN(),2)),$2:$2,0))</f>
        <v>-5</v>
      </c>
      <c r="AA280" s="36">
        <f ca="1">INDEX($A:$CN,ROW(),MATCH(INDIRECT(ADDRESS(3,COLUMN(),2)),$2:$2,0))</f>
        <v>-5</v>
      </c>
      <c r="AB280" s="36">
        <f ca="1">INDEX($A:$CN,ROW(),MATCH(INDIRECT(ADDRESS(3,COLUMN(),2)),$2:$2,0))</f>
        <v>-5</v>
      </c>
      <c r="AC280" s="36">
        <f ca="1">INDEX($A:$CN,ROW(),MATCH(INDIRECT(ADDRESS(3,COLUMN(),2)),$2:$2,0))</f>
        <v>-5</v>
      </c>
      <c r="AD280" s="36">
        <f ca="1">INDEX($A:$CN,ROW(),MATCH(INDIRECT(ADDRESS(3,COLUMN(),2)),$2:$2,0))</f>
        <v>-5</v>
      </c>
      <c r="AE280" s="36">
        <f ca="1">INDEX($A:$CN,ROW(),MATCH(INDIRECT(ADDRESS(3,COLUMN(),2)),$2:$2,0))</f>
        <v>-5</v>
      </c>
      <c r="AF280" s="36">
        <f ca="1">INDEX($A:$CN,ROW(),MATCH(INDIRECT(ADDRESS(3,COLUMN(),2)),$2:$2,0))</f>
        <v>-5</v>
      </c>
      <c r="AG280" s="36">
        <f ca="1">INDEX($A:$CN,ROW(),MATCH(INDIRECT(ADDRESS(3,COLUMN(),2)),$2:$2,0))</f>
        <v>-5</v>
      </c>
      <c r="AH280" s="36">
        <f ca="1">INDEX($A:$CN,ROW(),MATCH(INDIRECT(ADDRESS(3,COLUMN(),2)),$2:$2,0))</f>
        <v>-5</v>
      </c>
      <c r="AI280" s="36">
        <f ca="1">INDEX($A:$CN,ROW(),MATCH(INDIRECT(ADDRESS(3,COLUMN(),2)),$2:$2,0))</f>
        <v>-5</v>
      </c>
      <c r="AJ280" s="36">
        <f ca="1">INDEX($A:$CN,ROW(),MATCH(INDIRECT(ADDRESS(3,COLUMN(),2)),$2:$2,0))</f>
        <v>-5</v>
      </c>
      <c r="AK280" s="36">
        <f ca="1">INDEX($A:$CN,ROW(),MATCH(INDIRECT(ADDRESS(3,COLUMN(),2)),$2:$2,0))</f>
        <v>-5</v>
      </c>
      <c r="AL280" s="36">
        <f ca="1">INDEX($A:$CN,ROW(),MATCH(INDIRECT(ADDRESS(3,COLUMN(),2)),$2:$2,0))</f>
        <v>-5</v>
      </c>
      <c r="AM280" s="36">
        <f ca="1">INDEX($A:$CN,ROW(),MATCH(INDIRECT(ADDRESS(3,COLUMN(),2)),$2:$2,0))</f>
        <v>-5</v>
      </c>
      <c r="AN280" s="36">
        <f ca="1">INDEX($A:$CN,ROW(),MATCH(INDIRECT(ADDRESS(3,COLUMN(),2)),$2:$2,0))</f>
        <v>-5</v>
      </c>
      <c r="AO280" s="36">
        <f ca="1">INDEX($A:$CN,ROW(),MATCH(INDIRECT(ADDRESS(3,COLUMN(),2)),$2:$2,0))</f>
        <v>-5</v>
      </c>
      <c r="AP280" s="36">
        <f ca="1">INDEX($A:$CN,ROW(),MATCH(INDIRECT(ADDRESS(3,COLUMN(),2)),$2:$2,0))</f>
        <v>-5</v>
      </c>
      <c r="AQ280" s="36">
        <f ca="1">INDEX($A:$CN,ROW(),MATCH(INDIRECT(ADDRESS(3,COLUMN(),2)),$2:$2,0))</f>
        <v>-5</v>
      </c>
      <c r="AR280" s="36">
        <f ca="1">INDEX($A:$CN,ROW(),MATCH(INDIRECT(ADDRESS(3,COLUMN(),2)),$2:$2,0))</f>
        <v>-5</v>
      </c>
      <c r="AS280" s="36">
        <f ca="1">INDEX($A:$CN,ROW(),MATCH(INDIRECT(ADDRESS(3,COLUMN(),2)),$2:$2,0))</f>
        <v>-5</v>
      </c>
      <c r="AT280" s="36">
        <f ca="1">INDEX($A:$CN,ROW(),MATCH(INDIRECT(ADDRESS(3,COLUMN(),2)),$2:$2,0))</f>
        <v>-5</v>
      </c>
      <c r="AU280" s="36">
        <f ca="1">INDEX($A:$CN,ROW(),MATCH(INDIRECT(ADDRESS(3,COLUMN(),2)),$2:$2,0))</f>
        <v>-5</v>
      </c>
      <c r="AV280" s="36">
        <f ca="1">INDEX($A:$CN,ROW(),MATCH(INDIRECT(ADDRESS(3,COLUMN(),2)),$2:$2,0))</f>
        <v>-5</v>
      </c>
      <c r="AW280" s="36">
        <f ca="1">INDEX($A:$CN,ROW(),MATCH(INDIRECT(ADDRESS(3,COLUMN(),2)),$2:$2,0))</f>
        <v>-5</v>
      </c>
      <c r="AX280" s="36">
        <f ca="1">INDEX($A:$CN,ROW(),MATCH(INDIRECT(ADDRESS(3,COLUMN(),2)),$2:$2,0))</f>
        <v>-5</v>
      </c>
      <c r="AY280" s="36">
        <f ca="1">INDEX($A:$CN,ROW(),MATCH(INDIRECT(ADDRESS(3,COLUMN(),2)),$2:$2,0))</f>
        <v>-5</v>
      </c>
      <c r="AZ280" s="36">
        <f ca="1">INDEX($A:$CN,ROW(),MATCH(INDIRECT(ADDRESS(3,COLUMN(),2)),$2:$2,0))</f>
        <v>-5</v>
      </c>
      <c r="BA280" s="36">
        <f ca="1">INDEX($A:$CN,ROW(),MATCH(INDIRECT(ADDRESS(3,COLUMN(),2)),$2:$2,0))</f>
        <v>-5</v>
      </c>
      <c r="BB280" s="36">
        <f ca="1">INDEX($A:$CN,ROW(),MATCH(INDIRECT(ADDRESS(3,COLUMN(),2)),$2:$2,0))</f>
        <v>-5</v>
      </c>
      <c r="BC280" s="36">
        <f ca="1">INDEX($A:$CN,ROW(),MATCH(INDIRECT(ADDRESS(3,COLUMN(),2)),$2:$2,0))</f>
        <v>-5</v>
      </c>
      <c r="BD280" s="36">
        <f ca="1">INDEX($A:$CN,ROW(),MATCH(INDIRECT(ADDRESS(3,COLUMN(),2)),$2:$2,0))</f>
        <v>-5</v>
      </c>
      <c r="BE280" s="36">
        <f ca="1">INDEX($A:$CN,ROW(),MATCH(INDIRECT(ADDRESS(3,COLUMN(),2)),$2:$2,0))</f>
        <v>-5</v>
      </c>
      <c r="BF280" s="36">
        <f ca="1">INDEX($A:$CN,ROW(),MATCH(INDIRECT(ADDRESS(3,COLUMN(),2)),$2:$2,0))</f>
        <v>-5</v>
      </c>
      <c r="BG280" s="36">
        <f ca="1">INDEX($A:$CN,ROW(),MATCH(INDIRECT(ADDRESS(3,COLUMN(),2)),$2:$2,0))</f>
        <v>-5</v>
      </c>
      <c r="BH280" s="36">
        <f ca="1">INDEX($A:$CN,ROW(),MATCH(INDIRECT(ADDRESS(3,COLUMN(),2)),$2:$2,0))</f>
        <v>-5</v>
      </c>
      <c r="BI280" s="36">
        <f ca="1">INDEX($A:$CN,ROW(),MATCH(INDIRECT(ADDRESS(3,COLUMN(),2)),$2:$2,0))</f>
        <v>-5</v>
      </c>
      <c r="BJ280" s="36">
        <f ca="1">INDEX($A:$CN,ROW(),MATCH(INDIRECT(ADDRESS(3,COLUMN(),2)),$2:$2,0))</f>
        <v>-5</v>
      </c>
      <c r="BK280" s="36">
        <f ca="1">INDEX($A:$CN,ROW(),MATCH(INDIRECT(ADDRESS(3,COLUMN(),2)),$2:$2,0))</f>
        <v>-5</v>
      </c>
      <c r="BL280" s="36">
        <f ca="1">INDEX($A:$CN,ROW(),MATCH(INDIRECT(ADDRESS(3,COLUMN(),2)),$2:$2,0))</f>
        <v>-5</v>
      </c>
      <c r="BM280" s="36">
        <f ca="1">INDEX($A:$CN,ROW(),MATCH(INDIRECT(ADDRESS(3,COLUMN(),2)),$2:$2,0))</f>
        <v>-5</v>
      </c>
      <c r="BN280" s="36">
        <f ca="1">INDEX($A:$CN,ROW(),MATCH(INDIRECT(ADDRESS(3,COLUMN(),2)),$2:$2,0))</f>
        <v>-5</v>
      </c>
      <c r="BO280" s="36">
        <f ca="1">INDEX($A:$CN,ROW(),MATCH(INDIRECT(ADDRESS(3,COLUMN(),2)),$2:$2,0))</f>
        <v>-5</v>
      </c>
      <c r="BP280" s="36">
        <f ca="1">INDEX($A:$CN,ROW(),MATCH(INDIRECT(ADDRESS(3,COLUMN(),2)),$2:$2,0))</f>
        <v>-5</v>
      </c>
      <c r="BQ280" s="36">
        <f ca="1">INDEX($A:$CN,ROW(),MATCH(INDIRECT(ADDRESS(3,COLUMN(),2)),$2:$2,0))</f>
        <v>-5</v>
      </c>
      <c r="BR280" s="36">
        <f ca="1">INDEX($A:$CN,ROW(),MATCH(INDIRECT(ADDRESS(3,COLUMN(),2)),$2:$2,0))</f>
        <v>-5</v>
      </c>
      <c r="BS280" s="36">
        <f ca="1">INDEX($A:$CN,ROW(),MATCH(INDIRECT(ADDRESS(3,COLUMN(),2)),$2:$2,0))</f>
        <v>-5</v>
      </c>
      <c r="BT280" s="36">
        <f ca="1">INDEX($A:$CN,ROW(),MATCH(INDIRECT(ADDRESS(3,COLUMN(),2)),$2:$2,0))</f>
        <v>-5</v>
      </c>
      <c r="BU280" s="36">
        <f ca="1">INDEX($A:$CN,ROW(),MATCH(INDIRECT(ADDRESS(3,COLUMN(),2)),$2:$2,0))</f>
        <v>-5</v>
      </c>
      <c r="BV280" s="36">
        <f ca="1">INDEX($A:$CN,ROW(),MATCH(INDIRECT(ADDRESS(3,COLUMN(),2)),$2:$2,0))</f>
        <v>-5</v>
      </c>
      <c r="BW280" s="36">
        <f ca="1">INDEX($A:$CN,ROW(),MATCH(INDIRECT(ADDRESS(3,COLUMN(),2)),$2:$2,0))</f>
        <v>-5</v>
      </c>
      <c r="BX280" s="36">
        <f ca="1">INDEX($A:$CN,ROW(),MATCH(INDIRECT(ADDRESS(3,COLUMN(),2)),$2:$2,0))</f>
        <v>-5</v>
      </c>
      <c r="BY280" s="36">
        <f ca="1">INDEX($A:$CN,ROW(),MATCH(INDIRECT(ADDRESS(3,COLUMN(),2)),$2:$2,0))</f>
        <v>-5</v>
      </c>
      <c r="BZ280" s="36">
        <f ca="1">INDEX($A:$CN,ROW(),MATCH(INDIRECT(ADDRESS(3,COLUMN(),2)),$2:$2,0))</f>
        <v>-5</v>
      </c>
      <c r="CA280" s="36">
        <f ca="1">INDEX($A:$CN,ROW(),MATCH(INDIRECT(ADDRESS(3,COLUMN(),2)),$2:$2,0))</f>
        <v>-5</v>
      </c>
      <c r="CB280" s="36">
        <f ca="1">INDEX($A:$CN,ROW(),MATCH(INDIRECT(ADDRESS(3,COLUMN(),2)),$2:$2,0))</f>
        <v>-5</v>
      </c>
      <c r="CC280" s="36">
        <f ca="1">INDEX($A:$CN,ROW(),MATCH(INDIRECT(ADDRESS(3,COLUMN(),2)),$2:$2,0))</f>
        <v>-5</v>
      </c>
      <c r="CD280" s="36">
        <f ca="1">INDEX($A:$CN,ROW(),MATCH(INDIRECT(ADDRESS(3,COLUMN(),2)),$2:$2,0))</f>
        <v>-5</v>
      </c>
      <c r="CE280" s="36">
        <f ca="1">INDEX($A:$CN,ROW(),MATCH(INDIRECT(ADDRESS(3,COLUMN(),2)),$2:$2,0))</f>
        <v>-5</v>
      </c>
      <c r="CF280" s="36">
        <f ca="1">INDEX($A:$CN,ROW(),MATCH(INDIRECT(ADDRESS(3,COLUMN(),2)),$2:$2,0))</f>
        <v>-5</v>
      </c>
      <c r="CG280" s="36">
        <f ca="1">INDEX($A:$CN,ROW(),MATCH(INDIRECT(ADDRESS(3,COLUMN(),2)),$2:$2,0))</f>
        <v>-5</v>
      </c>
      <c r="CH280" s="36">
        <f ca="1">INDEX($A:$CN,ROW(),MATCH(INDIRECT(ADDRESS(3,COLUMN(),2)),$2:$2,0))</f>
        <v>-5</v>
      </c>
      <c r="CI280" s="36">
        <f ca="1">INDEX($A:$CN,ROW(),MATCH(INDIRECT(ADDRESS(3,COLUMN(),2)),$2:$2,0))</f>
        <v>-5</v>
      </c>
      <c r="CJ280" s="36">
        <f ca="1">INDEX($A:$CN,ROW(),MATCH(INDIRECT(ADDRESS(3,COLUMN(),2)),$2:$2,0))</f>
        <v>-5</v>
      </c>
      <c r="CK280" s="36">
        <f ca="1">INDEX($A:$CN,ROW(),MATCH(INDIRECT(ADDRESS(3,COLUMN(),2)),$2:$2,0))</f>
        <v>-5</v>
      </c>
      <c r="CL280" s="36">
        <f ca="1">INDEX($A:$CN,ROW(),MATCH(INDIRECT(ADDRESS(3,COLUMN(),2)),$2:$2,0))</f>
        <v>-5</v>
      </c>
      <c r="CM280" s="36">
        <f ca="1">INDEX($A:$CN,ROW(),MATCH(INDIRECT(ADDRESS(3,COLUMN(),2)),$2:$2,0))</f>
        <v>-5</v>
      </c>
      <c r="CN280" s="36">
        <f ca="1">INDEX($A:$CN,ROW(),MATCH(INDIRECT(ADDRESS(3,COLUMN(),2)),$2:$2,0))</f>
        <v>-5</v>
      </c>
    </row>
    <row r="281" spans="1:92" x14ac:dyDescent="0.25">
      <c r="B281"/>
      <c r="D281" t="s">
        <v>324</v>
      </c>
      <c r="I281" s="102"/>
      <c r="J281"/>
      <c r="T281" s="205"/>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7" t="s">
        <v>14</v>
      </c>
      <c r="D282" t="s">
        <v>324</v>
      </c>
      <c r="I282" s="102"/>
      <c r="J282"/>
      <c r="T282" s="205"/>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322</v>
      </c>
      <c r="B283" s="223" t="str">
        <f>+B273</f>
        <v>(placeholder 1)</v>
      </c>
      <c r="D283" t="s">
        <v>324</v>
      </c>
      <c r="I283" s="102"/>
      <c r="J283"/>
      <c r="K283" s="50">
        <f t="shared" ref="K283:P284" ca="1" si="112">SUMIF($3:$3, INDIRECT(ADDRESS(2,COLUMN(),2)), INDIRECT(ROW() &amp; ":" &amp; ROW()))</f>
        <v>10000</v>
      </c>
      <c r="L283" s="50">
        <f t="shared" ca="1" si="112"/>
        <v>10000</v>
      </c>
      <c r="M283" s="50">
        <f t="shared" ca="1" si="112"/>
        <v>10000</v>
      </c>
      <c r="N283" s="50">
        <f t="shared" ca="1" si="112"/>
        <v>10000</v>
      </c>
      <c r="O283" s="50">
        <f t="shared" ca="1" si="112"/>
        <v>10000</v>
      </c>
      <c r="P283" s="50">
        <f t="shared" ca="1" si="112"/>
        <v>10000</v>
      </c>
      <c r="Q283" s="50"/>
      <c r="T283" s="232"/>
      <c r="U283" s="50">
        <f t="shared" ref="U283:CF283" ca="1" si="113">+U273*U277</f>
        <v>833.33333333333326</v>
      </c>
      <c r="V283" s="50">
        <f t="shared" ca="1" si="113"/>
        <v>833.33333333333326</v>
      </c>
      <c r="W283" s="50">
        <f t="shared" ca="1" si="113"/>
        <v>833.33333333333326</v>
      </c>
      <c r="X283" s="50">
        <f t="shared" ca="1" si="113"/>
        <v>833.33333333333326</v>
      </c>
      <c r="Y283" s="50">
        <f t="shared" ca="1" si="113"/>
        <v>833.33333333333326</v>
      </c>
      <c r="Z283" s="50">
        <f t="shared" ca="1" si="113"/>
        <v>833.33333333333326</v>
      </c>
      <c r="AA283" s="50">
        <f t="shared" ca="1" si="113"/>
        <v>833.33333333333326</v>
      </c>
      <c r="AB283" s="50">
        <f t="shared" ca="1" si="113"/>
        <v>833.33333333333326</v>
      </c>
      <c r="AC283" s="50">
        <f t="shared" ca="1" si="113"/>
        <v>833.33333333333326</v>
      </c>
      <c r="AD283" s="50">
        <f t="shared" ca="1" si="113"/>
        <v>833.33333333333326</v>
      </c>
      <c r="AE283" s="50">
        <f t="shared" ca="1" si="113"/>
        <v>833.33333333333326</v>
      </c>
      <c r="AF283" s="50">
        <f t="shared" ca="1" si="113"/>
        <v>833.33333333333326</v>
      </c>
      <c r="AG283" s="50">
        <f t="shared" ca="1" si="113"/>
        <v>833.33333333333326</v>
      </c>
      <c r="AH283" s="50">
        <f t="shared" ca="1" si="113"/>
        <v>833.33333333333326</v>
      </c>
      <c r="AI283" s="50">
        <f t="shared" ca="1" si="113"/>
        <v>833.33333333333326</v>
      </c>
      <c r="AJ283" s="50">
        <f t="shared" ca="1" si="113"/>
        <v>833.33333333333326</v>
      </c>
      <c r="AK283" s="50">
        <f t="shared" ca="1" si="113"/>
        <v>833.33333333333326</v>
      </c>
      <c r="AL283" s="50">
        <f t="shared" ca="1" si="113"/>
        <v>833.33333333333326</v>
      </c>
      <c r="AM283" s="50">
        <f t="shared" ca="1" si="113"/>
        <v>833.33333333333326</v>
      </c>
      <c r="AN283" s="50">
        <f t="shared" ca="1" si="113"/>
        <v>833.33333333333326</v>
      </c>
      <c r="AO283" s="50">
        <f t="shared" ca="1" si="113"/>
        <v>833.33333333333326</v>
      </c>
      <c r="AP283" s="50">
        <f t="shared" ca="1" si="113"/>
        <v>833.33333333333326</v>
      </c>
      <c r="AQ283" s="50">
        <f t="shared" ca="1" si="113"/>
        <v>833.33333333333326</v>
      </c>
      <c r="AR283" s="50">
        <f t="shared" ca="1" si="113"/>
        <v>833.33333333333326</v>
      </c>
      <c r="AS283" s="50">
        <f t="shared" ca="1" si="113"/>
        <v>833.33333333333326</v>
      </c>
      <c r="AT283" s="50">
        <f t="shared" ca="1" si="113"/>
        <v>833.33333333333326</v>
      </c>
      <c r="AU283" s="50">
        <f t="shared" ca="1" si="113"/>
        <v>833.33333333333326</v>
      </c>
      <c r="AV283" s="50">
        <f t="shared" ca="1" si="113"/>
        <v>833.33333333333326</v>
      </c>
      <c r="AW283" s="50">
        <f t="shared" ca="1" si="113"/>
        <v>833.33333333333326</v>
      </c>
      <c r="AX283" s="50">
        <f t="shared" ca="1" si="113"/>
        <v>833.33333333333326</v>
      </c>
      <c r="AY283" s="50">
        <f t="shared" ca="1" si="113"/>
        <v>833.33333333333326</v>
      </c>
      <c r="AZ283" s="50">
        <f t="shared" ca="1" si="113"/>
        <v>833.33333333333326</v>
      </c>
      <c r="BA283" s="50">
        <f t="shared" ca="1" si="113"/>
        <v>833.33333333333326</v>
      </c>
      <c r="BB283" s="50">
        <f t="shared" ca="1" si="113"/>
        <v>833.33333333333326</v>
      </c>
      <c r="BC283" s="50">
        <f t="shared" ca="1" si="113"/>
        <v>833.33333333333326</v>
      </c>
      <c r="BD283" s="50">
        <f t="shared" ca="1" si="113"/>
        <v>833.33333333333326</v>
      </c>
      <c r="BE283" s="50">
        <f t="shared" ca="1" si="113"/>
        <v>833.33333333333326</v>
      </c>
      <c r="BF283" s="50">
        <f t="shared" ca="1" si="113"/>
        <v>833.33333333333326</v>
      </c>
      <c r="BG283" s="50">
        <f t="shared" ca="1" si="113"/>
        <v>833.33333333333326</v>
      </c>
      <c r="BH283" s="50">
        <f t="shared" ca="1" si="113"/>
        <v>833.33333333333326</v>
      </c>
      <c r="BI283" s="50">
        <f t="shared" ca="1" si="113"/>
        <v>833.33333333333326</v>
      </c>
      <c r="BJ283" s="50">
        <f t="shared" ca="1" si="113"/>
        <v>833.33333333333326</v>
      </c>
      <c r="BK283" s="50">
        <f t="shared" ca="1" si="113"/>
        <v>833.33333333333326</v>
      </c>
      <c r="BL283" s="50">
        <f t="shared" ca="1" si="113"/>
        <v>833.33333333333326</v>
      </c>
      <c r="BM283" s="50">
        <f t="shared" ca="1" si="113"/>
        <v>833.33333333333326</v>
      </c>
      <c r="BN283" s="50">
        <f t="shared" ca="1" si="113"/>
        <v>833.33333333333326</v>
      </c>
      <c r="BO283" s="50">
        <f t="shared" ca="1" si="113"/>
        <v>833.33333333333326</v>
      </c>
      <c r="BP283" s="50">
        <f t="shared" ca="1" si="113"/>
        <v>833.33333333333326</v>
      </c>
      <c r="BQ283" s="50">
        <f t="shared" ca="1" si="113"/>
        <v>833.33333333333326</v>
      </c>
      <c r="BR283" s="50">
        <f t="shared" ca="1" si="113"/>
        <v>833.33333333333326</v>
      </c>
      <c r="BS283" s="50">
        <f t="shared" ca="1" si="113"/>
        <v>833.33333333333326</v>
      </c>
      <c r="BT283" s="50">
        <f t="shared" ca="1" si="113"/>
        <v>833.33333333333326</v>
      </c>
      <c r="BU283" s="50">
        <f t="shared" ca="1" si="113"/>
        <v>833.33333333333326</v>
      </c>
      <c r="BV283" s="50">
        <f t="shared" ca="1" si="113"/>
        <v>833.33333333333326</v>
      </c>
      <c r="BW283" s="50">
        <f t="shared" ca="1" si="113"/>
        <v>833.33333333333326</v>
      </c>
      <c r="BX283" s="50">
        <f t="shared" ca="1" si="113"/>
        <v>833.33333333333326</v>
      </c>
      <c r="BY283" s="50">
        <f t="shared" ca="1" si="113"/>
        <v>833.33333333333326</v>
      </c>
      <c r="BZ283" s="50">
        <f t="shared" ca="1" si="113"/>
        <v>833.33333333333326</v>
      </c>
      <c r="CA283" s="50">
        <f t="shared" ca="1" si="113"/>
        <v>833.33333333333326</v>
      </c>
      <c r="CB283" s="50">
        <f t="shared" ca="1" si="113"/>
        <v>833.33333333333326</v>
      </c>
      <c r="CC283" s="50">
        <f t="shared" ca="1" si="113"/>
        <v>833.33333333333326</v>
      </c>
      <c r="CD283" s="50">
        <f t="shared" ca="1" si="113"/>
        <v>833.33333333333326</v>
      </c>
      <c r="CE283" s="50">
        <f t="shared" ca="1" si="113"/>
        <v>833.33333333333326</v>
      </c>
      <c r="CF283" s="50">
        <f t="shared" ca="1" si="113"/>
        <v>833.33333333333326</v>
      </c>
      <c r="CG283" s="50">
        <f t="shared" ref="CG283:CN283" ca="1" si="114">+CG273*CG277</f>
        <v>833.33333333333326</v>
      </c>
      <c r="CH283" s="50">
        <f t="shared" ca="1" si="114"/>
        <v>833.33333333333326</v>
      </c>
      <c r="CI283" s="50">
        <f t="shared" ca="1" si="114"/>
        <v>833.33333333333326</v>
      </c>
      <c r="CJ283" s="50">
        <f t="shared" ca="1" si="114"/>
        <v>833.33333333333326</v>
      </c>
      <c r="CK283" s="50">
        <f t="shared" ca="1" si="114"/>
        <v>833.33333333333326</v>
      </c>
      <c r="CL283" s="50">
        <f t="shared" ca="1" si="114"/>
        <v>833.33333333333326</v>
      </c>
      <c r="CM283" s="50">
        <f t="shared" ca="1" si="114"/>
        <v>833.33333333333326</v>
      </c>
      <c r="CN283" s="50">
        <f t="shared" ca="1" si="114"/>
        <v>833.33333333333326</v>
      </c>
    </row>
    <row r="284" spans="1:92" x14ac:dyDescent="0.25">
      <c r="A284" t="s">
        <v>330</v>
      </c>
      <c r="B284" s="216" t="s">
        <v>169</v>
      </c>
      <c r="C284" t="s">
        <v>16</v>
      </c>
      <c r="D284" t="s">
        <v>324</v>
      </c>
      <c r="I284" s="102"/>
      <c r="J284"/>
      <c r="K284" s="244">
        <f t="shared" ca="1" si="112"/>
        <v>10000</v>
      </c>
      <c r="L284" s="244">
        <f t="shared" ca="1" si="112"/>
        <v>10000</v>
      </c>
      <c r="M284" s="244">
        <f t="shared" ca="1" si="112"/>
        <v>10000</v>
      </c>
      <c r="N284" s="244">
        <f t="shared" ca="1" si="112"/>
        <v>10000</v>
      </c>
      <c r="O284" s="244">
        <f t="shared" ca="1" si="112"/>
        <v>10000</v>
      </c>
      <c r="P284" s="244">
        <f t="shared" ca="1" si="112"/>
        <v>10000</v>
      </c>
      <c r="Q284" s="30"/>
      <c r="T284" s="286">
        <f t="shared" ref="T284" ca="1" si="115">IFERROR(INDEX(INDIRECT("Financials!$A:$AD"), MATCH(INDIRECT(ADDRESS(ROW(),2)), INDIRECT("Financials!$B:$B"), 0), MATCH(INDIRECT(ADDRESS(1,COLUMN())), INDIRECT("Financials!$1:$1"), 0)),0)</f>
        <v>0</v>
      </c>
      <c r="U284" s="203">
        <f t="shared" ref="U284:AZ284" ca="1" si="116">SUM(U283:U283)</f>
        <v>833.33333333333326</v>
      </c>
      <c r="V284" s="203">
        <f t="shared" ca="1" si="116"/>
        <v>833.33333333333326</v>
      </c>
      <c r="W284" s="203">
        <f t="shared" ca="1" si="116"/>
        <v>833.33333333333326</v>
      </c>
      <c r="X284" s="203">
        <f t="shared" ca="1" si="116"/>
        <v>833.33333333333326</v>
      </c>
      <c r="Y284" s="203">
        <f t="shared" ca="1" si="116"/>
        <v>833.33333333333326</v>
      </c>
      <c r="Z284" s="203">
        <f t="shared" ca="1" si="116"/>
        <v>833.33333333333326</v>
      </c>
      <c r="AA284" s="203">
        <f t="shared" ca="1" si="116"/>
        <v>833.33333333333326</v>
      </c>
      <c r="AB284" s="203">
        <f t="shared" ca="1" si="116"/>
        <v>833.33333333333326</v>
      </c>
      <c r="AC284" s="203">
        <f t="shared" ca="1" si="116"/>
        <v>833.33333333333326</v>
      </c>
      <c r="AD284" s="203">
        <f t="shared" ca="1" si="116"/>
        <v>833.33333333333326</v>
      </c>
      <c r="AE284" s="203">
        <f t="shared" ca="1" si="116"/>
        <v>833.33333333333326</v>
      </c>
      <c r="AF284" s="203">
        <f t="shared" ca="1" si="116"/>
        <v>833.33333333333326</v>
      </c>
      <c r="AG284" s="203">
        <f t="shared" ca="1" si="116"/>
        <v>833.33333333333326</v>
      </c>
      <c r="AH284" s="203">
        <f t="shared" ca="1" si="116"/>
        <v>833.33333333333326</v>
      </c>
      <c r="AI284" s="203">
        <f t="shared" ca="1" si="116"/>
        <v>833.33333333333326</v>
      </c>
      <c r="AJ284" s="203">
        <f t="shared" ca="1" si="116"/>
        <v>833.33333333333326</v>
      </c>
      <c r="AK284" s="203">
        <f t="shared" ca="1" si="116"/>
        <v>833.33333333333326</v>
      </c>
      <c r="AL284" s="203">
        <f t="shared" ca="1" si="116"/>
        <v>833.33333333333326</v>
      </c>
      <c r="AM284" s="203">
        <f t="shared" ca="1" si="116"/>
        <v>833.33333333333326</v>
      </c>
      <c r="AN284" s="203">
        <f t="shared" ca="1" si="116"/>
        <v>833.33333333333326</v>
      </c>
      <c r="AO284" s="203">
        <f t="shared" ca="1" si="116"/>
        <v>833.33333333333326</v>
      </c>
      <c r="AP284" s="203">
        <f t="shared" ca="1" si="116"/>
        <v>833.33333333333326</v>
      </c>
      <c r="AQ284" s="203">
        <f t="shared" ca="1" si="116"/>
        <v>833.33333333333326</v>
      </c>
      <c r="AR284" s="203">
        <f t="shared" ca="1" si="116"/>
        <v>833.33333333333326</v>
      </c>
      <c r="AS284" s="203">
        <f t="shared" ca="1" si="116"/>
        <v>833.33333333333326</v>
      </c>
      <c r="AT284" s="203">
        <f t="shared" ca="1" si="116"/>
        <v>833.33333333333326</v>
      </c>
      <c r="AU284" s="203">
        <f t="shared" ca="1" si="116"/>
        <v>833.33333333333326</v>
      </c>
      <c r="AV284" s="203">
        <f t="shared" ca="1" si="116"/>
        <v>833.33333333333326</v>
      </c>
      <c r="AW284" s="203">
        <f t="shared" ca="1" si="116"/>
        <v>833.33333333333326</v>
      </c>
      <c r="AX284" s="203">
        <f t="shared" ca="1" si="116"/>
        <v>833.33333333333326</v>
      </c>
      <c r="AY284" s="203">
        <f t="shared" ca="1" si="116"/>
        <v>833.33333333333326</v>
      </c>
      <c r="AZ284" s="203">
        <f t="shared" ca="1" si="116"/>
        <v>833.33333333333326</v>
      </c>
      <c r="BA284" s="203">
        <f t="shared" ref="BA284:CN284" ca="1" si="117">SUM(BA283:BA283)</f>
        <v>833.33333333333326</v>
      </c>
      <c r="BB284" s="203">
        <f t="shared" ca="1" si="117"/>
        <v>833.33333333333326</v>
      </c>
      <c r="BC284" s="203">
        <f t="shared" ca="1" si="117"/>
        <v>833.33333333333326</v>
      </c>
      <c r="BD284" s="203">
        <f t="shared" ca="1" si="117"/>
        <v>833.33333333333326</v>
      </c>
      <c r="BE284" s="203">
        <f t="shared" ca="1" si="117"/>
        <v>833.33333333333326</v>
      </c>
      <c r="BF284" s="203">
        <f t="shared" ca="1" si="117"/>
        <v>833.33333333333326</v>
      </c>
      <c r="BG284" s="203">
        <f t="shared" ca="1" si="117"/>
        <v>833.33333333333326</v>
      </c>
      <c r="BH284" s="203">
        <f t="shared" ca="1" si="117"/>
        <v>833.33333333333326</v>
      </c>
      <c r="BI284" s="203">
        <f t="shared" ca="1" si="117"/>
        <v>833.33333333333326</v>
      </c>
      <c r="BJ284" s="203">
        <f t="shared" ca="1" si="117"/>
        <v>833.33333333333326</v>
      </c>
      <c r="BK284" s="203">
        <f t="shared" ca="1" si="117"/>
        <v>833.33333333333326</v>
      </c>
      <c r="BL284" s="203">
        <f t="shared" ca="1" si="117"/>
        <v>833.33333333333326</v>
      </c>
      <c r="BM284" s="203">
        <f t="shared" ca="1" si="117"/>
        <v>833.33333333333326</v>
      </c>
      <c r="BN284" s="203">
        <f t="shared" ca="1" si="117"/>
        <v>833.33333333333326</v>
      </c>
      <c r="BO284" s="203">
        <f t="shared" ca="1" si="117"/>
        <v>833.33333333333326</v>
      </c>
      <c r="BP284" s="203">
        <f t="shared" ca="1" si="117"/>
        <v>833.33333333333326</v>
      </c>
      <c r="BQ284" s="203">
        <f t="shared" ca="1" si="117"/>
        <v>833.33333333333326</v>
      </c>
      <c r="BR284" s="203">
        <f t="shared" ca="1" si="117"/>
        <v>833.33333333333326</v>
      </c>
      <c r="BS284" s="203">
        <f t="shared" ca="1" si="117"/>
        <v>833.33333333333326</v>
      </c>
      <c r="BT284" s="203">
        <f t="shared" ca="1" si="117"/>
        <v>833.33333333333326</v>
      </c>
      <c r="BU284" s="203">
        <f t="shared" ca="1" si="117"/>
        <v>833.33333333333326</v>
      </c>
      <c r="BV284" s="203">
        <f t="shared" ca="1" si="117"/>
        <v>833.33333333333326</v>
      </c>
      <c r="BW284" s="203">
        <f t="shared" ca="1" si="117"/>
        <v>833.33333333333326</v>
      </c>
      <c r="BX284" s="203">
        <f t="shared" ca="1" si="117"/>
        <v>833.33333333333326</v>
      </c>
      <c r="BY284" s="203">
        <f t="shared" ca="1" si="117"/>
        <v>833.33333333333326</v>
      </c>
      <c r="BZ284" s="203">
        <f t="shared" ca="1" si="117"/>
        <v>833.33333333333326</v>
      </c>
      <c r="CA284" s="203">
        <f t="shared" ca="1" si="117"/>
        <v>833.33333333333326</v>
      </c>
      <c r="CB284" s="203">
        <f t="shared" ca="1" si="117"/>
        <v>833.33333333333326</v>
      </c>
      <c r="CC284" s="203">
        <f t="shared" ca="1" si="117"/>
        <v>833.33333333333326</v>
      </c>
      <c r="CD284" s="203">
        <f t="shared" ca="1" si="117"/>
        <v>833.33333333333326</v>
      </c>
      <c r="CE284" s="203">
        <f t="shared" ca="1" si="117"/>
        <v>833.33333333333326</v>
      </c>
      <c r="CF284" s="203">
        <f t="shared" ca="1" si="117"/>
        <v>833.33333333333326</v>
      </c>
      <c r="CG284" s="203">
        <f t="shared" ca="1" si="117"/>
        <v>833.33333333333326</v>
      </c>
      <c r="CH284" s="203">
        <f t="shared" ca="1" si="117"/>
        <v>833.33333333333326</v>
      </c>
      <c r="CI284" s="203">
        <f t="shared" ca="1" si="117"/>
        <v>833.33333333333326</v>
      </c>
      <c r="CJ284" s="203">
        <f t="shared" ca="1" si="117"/>
        <v>833.33333333333326</v>
      </c>
      <c r="CK284" s="203">
        <f t="shared" ca="1" si="117"/>
        <v>833.33333333333326</v>
      </c>
      <c r="CL284" s="203">
        <f t="shared" ca="1" si="117"/>
        <v>833.33333333333326</v>
      </c>
      <c r="CM284" s="203">
        <f t="shared" ca="1" si="117"/>
        <v>833.33333333333326</v>
      </c>
      <c r="CN284" s="203">
        <f t="shared" ca="1" si="117"/>
        <v>833.33333333333326</v>
      </c>
    </row>
    <row r="285" spans="1:92" x14ac:dyDescent="0.25">
      <c r="B285"/>
      <c r="D285" t="s">
        <v>324</v>
      </c>
      <c r="I285" s="102"/>
      <c r="J285"/>
      <c r="T285" s="20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7" t="s">
        <v>331</v>
      </c>
      <c r="D286" t="s">
        <v>324</v>
      </c>
      <c r="I286" s="102"/>
      <c r="J286"/>
      <c r="T286" s="205"/>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332</v>
      </c>
      <c r="B287" s="223" t="str">
        <f>+B273</f>
        <v>(placeholder 1)</v>
      </c>
      <c r="D287" t="s">
        <v>324</v>
      </c>
      <c r="I287" s="102"/>
      <c r="J287"/>
      <c r="K287" s="50">
        <f t="shared" ref="K287:P288" ca="1" si="118">SUMIF($3:$3, INDIRECT(ADDRESS(2,COLUMN(),2)), INDIRECT(ROW() &amp; ":" &amp; ROW()))</f>
        <v>-5000</v>
      </c>
      <c r="L287" s="50">
        <f t="shared" ca="1" si="118"/>
        <v>-5000</v>
      </c>
      <c r="M287" s="50">
        <f t="shared" ca="1" si="118"/>
        <v>-5000</v>
      </c>
      <c r="N287" s="50">
        <f t="shared" ca="1" si="118"/>
        <v>-5000</v>
      </c>
      <c r="O287" s="50">
        <f t="shared" ca="1" si="118"/>
        <v>-5000</v>
      </c>
      <c r="P287" s="50">
        <f t="shared" ca="1" si="118"/>
        <v>-5000</v>
      </c>
      <c r="Q287" s="50"/>
      <c r="T287" s="232"/>
      <c r="U287" s="50">
        <f t="shared" ref="U287:CF287" ca="1" si="119">+U273*U280</f>
        <v>-416.66666666666663</v>
      </c>
      <c r="V287" s="50">
        <f t="shared" ca="1" si="119"/>
        <v>-416.66666666666663</v>
      </c>
      <c r="W287" s="50">
        <f t="shared" ca="1" si="119"/>
        <v>-416.66666666666663</v>
      </c>
      <c r="X287" s="50">
        <f t="shared" ca="1" si="119"/>
        <v>-416.66666666666663</v>
      </c>
      <c r="Y287" s="50">
        <f t="shared" ca="1" si="119"/>
        <v>-416.66666666666663</v>
      </c>
      <c r="Z287" s="50">
        <f t="shared" ca="1" si="119"/>
        <v>-416.66666666666663</v>
      </c>
      <c r="AA287" s="50">
        <f t="shared" ca="1" si="119"/>
        <v>-416.66666666666663</v>
      </c>
      <c r="AB287" s="50">
        <f t="shared" ca="1" si="119"/>
        <v>-416.66666666666663</v>
      </c>
      <c r="AC287" s="50">
        <f t="shared" ca="1" si="119"/>
        <v>-416.66666666666663</v>
      </c>
      <c r="AD287" s="50">
        <f t="shared" ca="1" si="119"/>
        <v>-416.66666666666663</v>
      </c>
      <c r="AE287" s="50">
        <f t="shared" ca="1" si="119"/>
        <v>-416.66666666666663</v>
      </c>
      <c r="AF287" s="50">
        <f t="shared" ca="1" si="119"/>
        <v>-416.66666666666663</v>
      </c>
      <c r="AG287" s="50">
        <f t="shared" ca="1" si="119"/>
        <v>-416.66666666666663</v>
      </c>
      <c r="AH287" s="50">
        <f t="shared" ca="1" si="119"/>
        <v>-416.66666666666663</v>
      </c>
      <c r="AI287" s="50">
        <f t="shared" ca="1" si="119"/>
        <v>-416.66666666666663</v>
      </c>
      <c r="AJ287" s="50">
        <f t="shared" ca="1" si="119"/>
        <v>-416.66666666666663</v>
      </c>
      <c r="AK287" s="50">
        <f t="shared" ca="1" si="119"/>
        <v>-416.66666666666663</v>
      </c>
      <c r="AL287" s="50">
        <f t="shared" ca="1" si="119"/>
        <v>-416.66666666666663</v>
      </c>
      <c r="AM287" s="50">
        <f t="shared" ca="1" si="119"/>
        <v>-416.66666666666663</v>
      </c>
      <c r="AN287" s="50">
        <f t="shared" ca="1" si="119"/>
        <v>-416.66666666666663</v>
      </c>
      <c r="AO287" s="50">
        <f t="shared" ca="1" si="119"/>
        <v>-416.66666666666663</v>
      </c>
      <c r="AP287" s="50">
        <f t="shared" ca="1" si="119"/>
        <v>-416.66666666666663</v>
      </c>
      <c r="AQ287" s="50">
        <f t="shared" ca="1" si="119"/>
        <v>-416.66666666666663</v>
      </c>
      <c r="AR287" s="50">
        <f t="shared" ca="1" si="119"/>
        <v>-416.66666666666663</v>
      </c>
      <c r="AS287" s="50">
        <f t="shared" ca="1" si="119"/>
        <v>-416.66666666666663</v>
      </c>
      <c r="AT287" s="50">
        <f t="shared" ca="1" si="119"/>
        <v>-416.66666666666663</v>
      </c>
      <c r="AU287" s="50">
        <f t="shared" ca="1" si="119"/>
        <v>-416.66666666666663</v>
      </c>
      <c r="AV287" s="50">
        <f t="shared" ca="1" si="119"/>
        <v>-416.66666666666663</v>
      </c>
      <c r="AW287" s="50">
        <f t="shared" ca="1" si="119"/>
        <v>-416.66666666666663</v>
      </c>
      <c r="AX287" s="50">
        <f t="shared" ca="1" si="119"/>
        <v>-416.66666666666663</v>
      </c>
      <c r="AY287" s="50">
        <f t="shared" ca="1" si="119"/>
        <v>-416.66666666666663</v>
      </c>
      <c r="AZ287" s="50">
        <f t="shared" ca="1" si="119"/>
        <v>-416.66666666666663</v>
      </c>
      <c r="BA287" s="50">
        <f t="shared" ca="1" si="119"/>
        <v>-416.66666666666663</v>
      </c>
      <c r="BB287" s="50">
        <f t="shared" ca="1" si="119"/>
        <v>-416.66666666666663</v>
      </c>
      <c r="BC287" s="50">
        <f t="shared" ca="1" si="119"/>
        <v>-416.66666666666663</v>
      </c>
      <c r="BD287" s="50">
        <f t="shared" ca="1" si="119"/>
        <v>-416.66666666666663</v>
      </c>
      <c r="BE287" s="50">
        <f t="shared" ca="1" si="119"/>
        <v>-416.66666666666663</v>
      </c>
      <c r="BF287" s="50">
        <f t="shared" ca="1" si="119"/>
        <v>-416.66666666666663</v>
      </c>
      <c r="BG287" s="50">
        <f t="shared" ca="1" si="119"/>
        <v>-416.66666666666663</v>
      </c>
      <c r="BH287" s="50">
        <f t="shared" ca="1" si="119"/>
        <v>-416.66666666666663</v>
      </c>
      <c r="BI287" s="50">
        <f t="shared" ca="1" si="119"/>
        <v>-416.66666666666663</v>
      </c>
      <c r="BJ287" s="50">
        <f t="shared" ca="1" si="119"/>
        <v>-416.66666666666663</v>
      </c>
      <c r="BK287" s="50">
        <f t="shared" ca="1" si="119"/>
        <v>-416.66666666666663</v>
      </c>
      <c r="BL287" s="50">
        <f t="shared" ca="1" si="119"/>
        <v>-416.66666666666663</v>
      </c>
      <c r="BM287" s="50">
        <f t="shared" ca="1" si="119"/>
        <v>-416.66666666666663</v>
      </c>
      <c r="BN287" s="50">
        <f t="shared" ca="1" si="119"/>
        <v>-416.66666666666663</v>
      </c>
      <c r="BO287" s="50">
        <f t="shared" ca="1" si="119"/>
        <v>-416.66666666666663</v>
      </c>
      <c r="BP287" s="50">
        <f t="shared" ca="1" si="119"/>
        <v>-416.66666666666663</v>
      </c>
      <c r="BQ287" s="50">
        <f t="shared" ca="1" si="119"/>
        <v>-416.66666666666663</v>
      </c>
      <c r="BR287" s="50">
        <f t="shared" ca="1" si="119"/>
        <v>-416.66666666666663</v>
      </c>
      <c r="BS287" s="50">
        <f t="shared" ca="1" si="119"/>
        <v>-416.66666666666663</v>
      </c>
      <c r="BT287" s="50">
        <f t="shared" ca="1" si="119"/>
        <v>-416.66666666666663</v>
      </c>
      <c r="BU287" s="50">
        <f t="shared" ca="1" si="119"/>
        <v>-416.66666666666663</v>
      </c>
      <c r="BV287" s="50">
        <f t="shared" ca="1" si="119"/>
        <v>-416.66666666666663</v>
      </c>
      <c r="BW287" s="50">
        <f t="shared" ca="1" si="119"/>
        <v>-416.66666666666663</v>
      </c>
      <c r="BX287" s="50">
        <f t="shared" ca="1" si="119"/>
        <v>-416.66666666666663</v>
      </c>
      <c r="BY287" s="50">
        <f t="shared" ca="1" si="119"/>
        <v>-416.66666666666663</v>
      </c>
      <c r="BZ287" s="50">
        <f t="shared" ca="1" si="119"/>
        <v>-416.66666666666663</v>
      </c>
      <c r="CA287" s="50">
        <f t="shared" ca="1" si="119"/>
        <v>-416.66666666666663</v>
      </c>
      <c r="CB287" s="50">
        <f t="shared" ca="1" si="119"/>
        <v>-416.66666666666663</v>
      </c>
      <c r="CC287" s="50">
        <f t="shared" ca="1" si="119"/>
        <v>-416.66666666666663</v>
      </c>
      <c r="CD287" s="50">
        <f t="shared" ca="1" si="119"/>
        <v>-416.66666666666663</v>
      </c>
      <c r="CE287" s="50">
        <f t="shared" ca="1" si="119"/>
        <v>-416.66666666666663</v>
      </c>
      <c r="CF287" s="50">
        <f t="shared" ca="1" si="119"/>
        <v>-416.66666666666663</v>
      </c>
      <c r="CG287" s="50">
        <f t="shared" ref="CG287:CN287" ca="1" si="120">+CG273*CG280</f>
        <v>-416.66666666666663</v>
      </c>
      <c r="CH287" s="50">
        <f t="shared" ca="1" si="120"/>
        <v>-416.66666666666663</v>
      </c>
      <c r="CI287" s="50">
        <f t="shared" ca="1" si="120"/>
        <v>-416.66666666666663</v>
      </c>
      <c r="CJ287" s="50">
        <f t="shared" ca="1" si="120"/>
        <v>-416.66666666666663</v>
      </c>
      <c r="CK287" s="50">
        <f t="shared" ca="1" si="120"/>
        <v>-416.66666666666663</v>
      </c>
      <c r="CL287" s="50">
        <f t="shared" ca="1" si="120"/>
        <v>-416.66666666666663</v>
      </c>
      <c r="CM287" s="50">
        <f t="shared" ca="1" si="120"/>
        <v>-416.66666666666663</v>
      </c>
      <c r="CN287" s="50">
        <f t="shared" ca="1" si="120"/>
        <v>-416.66666666666663</v>
      </c>
    </row>
    <row r="288" spans="1:92" x14ac:dyDescent="0.25">
      <c r="A288" t="s">
        <v>333</v>
      </c>
      <c r="B288" s="28" t="s">
        <v>334</v>
      </c>
      <c r="C288" t="s">
        <v>241</v>
      </c>
      <c r="D288" t="s">
        <v>324</v>
      </c>
      <c r="I288" s="102"/>
      <c r="J288"/>
      <c r="K288" s="31">
        <f t="shared" ca="1" si="118"/>
        <v>-49999.999999999978</v>
      </c>
      <c r="L288" s="31">
        <f t="shared" ca="1" si="118"/>
        <v>-49999.999999999978</v>
      </c>
      <c r="M288" s="31">
        <f t="shared" ca="1" si="118"/>
        <v>-49999.999999999978</v>
      </c>
      <c r="N288" s="31">
        <f t="shared" ca="1" si="118"/>
        <v>-49999.999999999978</v>
      </c>
      <c r="O288" s="31">
        <f t="shared" ca="1" si="118"/>
        <v>-49999.999999999978</v>
      </c>
      <c r="P288" s="31">
        <f t="shared" ca="1" si="118"/>
        <v>-49999.999999999978</v>
      </c>
      <c r="Q288" s="31"/>
      <c r="T288" s="204">
        <f t="shared" ref="T288" ca="1" si="121">IFERROR(INDEX(INDIRECT("Financials!$A:$AD"), MATCH(INDIRECT(ADDRESS(ROW(),2)), INDIRECT("Financials!$B:$B"), 0), MATCH(INDIRECT(ADDRESS(1,COLUMN())), INDIRECT("Financials!$1:$1"), 0)),0)</f>
        <v>0</v>
      </c>
      <c r="U288" s="31">
        <f t="shared" ref="U288:CF288" ca="1" si="122">+SUMPRODUCT(U277:U277,U287:U287)</f>
        <v>-4166.6666666666661</v>
      </c>
      <c r="V288" s="31">
        <f t="shared" ca="1" si="122"/>
        <v>-4166.6666666666661</v>
      </c>
      <c r="W288" s="31">
        <f t="shared" ca="1" si="122"/>
        <v>-4166.6666666666661</v>
      </c>
      <c r="X288" s="31">
        <f t="shared" ca="1" si="122"/>
        <v>-4166.6666666666661</v>
      </c>
      <c r="Y288" s="31">
        <f t="shared" ca="1" si="122"/>
        <v>-4166.6666666666661</v>
      </c>
      <c r="Z288" s="31">
        <f t="shared" ca="1" si="122"/>
        <v>-4166.6666666666661</v>
      </c>
      <c r="AA288" s="31">
        <f t="shared" ca="1" si="122"/>
        <v>-4166.6666666666661</v>
      </c>
      <c r="AB288" s="31">
        <f t="shared" ca="1" si="122"/>
        <v>-4166.6666666666661</v>
      </c>
      <c r="AC288" s="31">
        <f t="shared" ca="1" si="122"/>
        <v>-4166.6666666666661</v>
      </c>
      <c r="AD288" s="31">
        <f t="shared" ca="1" si="122"/>
        <v>-4166.6666666666661</v>
      </c>
      <c r="AE288" s="31">
        <f t="shared" ca="1" si="122"/>
        <v>-4166.6666666666661</v>
      </c>
      <c r="AF288" s="31">
        <f t="shared" ca="1" si="122"/>
        <v>-4166.6666666666661</v>
      </c>
      <c r="AG288" s="31">
        <f t="shared" ca="1" si="122"/>
        <v>-4166.6666666666661</v>
      </c>
      <c r="AH288" s="31">
        <f t="shared" ca="1" si="122"/>
        <v>-4166.6666666666661</v>
      </c>
      <c r="AI288" s="31">
        <f t="shared" ca="1" si="122"/>
        <v>-4166.6666666666661</v>
      </c>
      <c r="AJ288" s="31">
        <f t="shared" ca="1" si="122"/>
        <v>-4166.6666666666661</v>
      </c>
      <c r="AK288" s="31">
        <f t="shared" ca="1" si="122"/>
        <v>-4166.6666666666661</v>
      </c>
      <c r="AL288" s="31">
        <f t="shared" ca="1" si="122"/>
        <v>-4166.6666666666661</v>
      </c>
      <c r="AM288" s="31">
        <f t="shared" ca="1" si="122"/>
        <v>-4166.6666666666661</v>
      </c>
      <c r="AN288" s="31">
        <f t="shared" ca="1" si="122"/>
        <v>-4166.6666666666661</v>
      </c>
      <c r="AO288" s="31">
        <f t="shared" ca="1" si="122"/>
        <v>-4166.6666666666661</v>
      </c>
      <c r="AP288" s="31">
        <f t="shared" ca="1" si="122"/>
        <v>-4166.6666666666661</v>
      </c>
      <c r="AQ288" s="31">
        <f t="shared" ca="1" si="122"/>
        <v>-4166.6666666666661</v>
      </c>
      <c r="AR288" s="31">
        <f t="shared" ca="1" si="122"/>
        <v>-4166.6666666666661</v>
      </c>
      <c r="AS288" s="31">
        <f t="shared" ca="1" si="122"/>
        <v>-4166.6666666666661</v>
      </c>
      <c r="AT288" s="31">
        <f t="shared" ca="1" si="122"/>
        <v>-4166.6666666666661</v>
      </c>
      <c r="AU288" s="31">
        <f t="shared" ca="1" si="122"/>
        <v>-4166.6666666666661</v>
      </c>
      <c r="AV288" s="31">
        <f t="shared" ca="1" si="122"/>
        <v>-4166.6666666666661</v>
      </c>
      <c r="AW288" s="31">
        <f t="shared" ca="1" si="122"/>
        <v>-4166.6666666666661</v>
      </c>
      <c r="AX288" s="31">
        <f t="shared" ca="1" si="122"/>
        <v>-4166.6666666666661</v>
      </c>
      <c r="AY288" s="31">
        <f t="shared" ca="1" si="122"/>
        <v>-4166.6666666666661</v>
      </c>
      <c r="AZ288" s="31">
        <f t="shared" ca="1" si="122"/>
        <v>-4166.6666666666661</v>
      </c>
      <c r="BA288" s="31">
        <f t="shared" ca="1" si="122"/>
        <v>-4166.6666666666661</v>
      </c>
      <c r="BB288" s="31">
        <f t="shared" ca="1" si="122"/>
        <v>-4166.6666666666661</v>
      </c>
      <c r="BC288" s="31">
        <f t="shared" ca="1" si="122"/>
        <v>-4166.6666666666661</v>
      </c>
      <c r="BD288" s="31">
        <f t="shared" ca="1" si="122"/>
        <v>-4166.6666666666661</v>
      </c>
      <c r="BE288" s="31">
        <f t="shared" ca="1" si="122"/>
        <v>-4166.6666666666661</v>
      </c>
      <c r="BF288" s="31">
        <f t="shared" ca="1" si="122"/>
        <v>-4166.6666666666661</v>
      </c>
      <c r="BG288" s="31">
        <f t="shared" ca="1" si="122"/>
        <v>-4166.6666666666661</v>
      </c>
      <c r="BH288" s="31">
        <f t="shared" ca="1" si="122"/>
        <v>-4166.6666666666661</v>
      </c>
      <c r="BI288" s="31">
        <f t="shared" ca="1" si="122"/>
        <v>-4166.6666666666661</v>
      </c>
      <c r="BJ288" s="31">
        <f t="shared" ca="1" si="122"/>
        <v>-4166.6666666666661</v>
      </c>
      <c r="BK288" s="31">
        <f t="shared" ca="1" si="122"/>
        <v>-4166.6666666666661</v>
      </c>
      <c r="BL288" s="31">
        <f t="shared" ca="1" si="122"/>
        <v>-4166.6666666666661</v>
      </c>
      <c r="BM288" s="31">
        <f t="shared" ca="1" si="122"/>
        <v>-4166.6666666666661</v>
      </c>
      <c r="BN288" s="31">
        <f t="shared" ca="1" si="122"/>
        <v>-4166.6666666666661</v>
      </c>
      <c r="BO288" s="31">
        <f t="shared" ca="1" si="122"/>
        <v>-4166.6666666666661</v>
      </c>
      <c r="BP288" s="31">
        <f t="shared" ca="1" si="122"/>
        <v>-4166.6666666666661</v>
      </c>
      <c r="BQ288" s="31">
        <f t="shared" ca="1" si="122"/>
        <v>-4166.6666666666661</v>
      </c>
      <c r="BR288" s="31">
        <f t="shared" ca="1" si="122"/>
        <v>-4166.6666666666661</v>
      </c>
      <c r="BS288" s="31">
        <f t="shared" ca="1" si="122"/>
        <v>-4166.6666666666661</v>
      </c>
      <c r="BT288" s="31">
        <f t="shared" ca="1" si="122"/>
        <v>-4166.6666666666661</v>
      </c>
      <c r="BU288" s="31">
        <f t="shared" ca="1" si="122"/>
        <v>-4166.6666666666661</v>
      </c>
      <c r="BV288" s="31">
        <f t="shared" ca="1" si="122"/>
        <v>-4166.6666666666661</v>
      </c>
      <c r="BW288" s="31">
        <f t="shared" ca="1" si="122"/>
        <v>-4166.6666666666661</v>
      </c>
      <c r="BX288" s="31">
        <f t="shared" ca="1" si="122"/>
        <v>-4166.6666666666661</v>
      </c>
      <c r="BY288" s="31">
        <f t="shared" ca="1" si="122"/>
        <v>-4166.6666666666661</v>
      </c>
      <c r="BZ288" s="31">
        <f t="shared" ca="1" si="122"/>
        <v>-4166.6666666666661</v>
      </c>
      <c r="CA288" s="31">
        <f t="shared" ca="1" si="122"/>
        <v>-4166.6666666666661</v>
      </c>
      <c r="CB288" s="31">
        <f t="shared" ca="1" si="122"/>
        <v>-4166.6666666666661</v>
      </c>
      <c r="CC288" s="31">
        <f t="shared" ca="1" si="122"/>
        <v>-4166.6666666666661</v>
      </c>
      <c r="CD288" s="31">
        <f t="shared" ca="1" si="122"/>
        <v>-4166.6666666666661</v>
      </c>
      <c r="CE288" s="31">
        <f t="shared" ca="1" si="122"/>
        <v>-4166.6666666666661</v>
      </c>
      <c r="CF288" s="31">
        <f t="shared" ca="1" si="122"/>
        <v>-4166.6666666666661</v>
      </c>
      <c r="CG288" s="31">
        <f t="shared" ref="CG288:CN288" ca="1" si="123">+SUMPRODUCT(CG277:CG277,CG287:CG287)</f>
        <v>-4166.6666666666661</v>
      </c>
      <c r="CH288" s="31">
        <f t="shared" ca="1" si="123"/>
        <v>-4166.6666666666661</v>
      </c>
      <c r="CI288" s="31">
        <f t="shared" ca="1" si="123"/>
        <v>-4166.6666666666661</v>
      </c>
      <c r="CJ288" s="31">
        <f t="shared" ca="1" si="123"/>
        <v>-4166.6666666666661</v>
      </c>
      <c r="CK288" s="31">
        <f t="shared" ca="1" si="123"/>
        <v>-4166.6666666666661</v>
      </c>
      <c r="CL288" s="31">
        <f t="shared" ca="1" si="123"/>
        <v>-4166.6666666666661</v>
      </c>
      <c r="CM288" s="31">
        <f t="shared" ca="1" si="123"/>
        <v>-4166.6666666666661</v>
      </c>
      <c r="CN288" s="31">
        <f t="shared" ca="1" si="123"/>
        <v>-4166.6666666666661</v>
      </c>
    </row>
    <row r="289" spans="1:92" x14ac:dyDescent="0.25">
      <c r="B289"/>
      <c r="D289" t="s">
        <v>324</v>
      </c>
      <c r="I289" s="102"/>
      <c r="J289"/>
      <c r="T289" s="205"/>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7" t="s">
        <v>335</v>
      </c>
      <c r="D290" t="s">
        <v>324</v>
      </c>
      <c r="I290" s="102"/>
      <c r="J290"/>
      <c r="T290" s="205"/>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336</v>
      </c>
      <c r="B291" s="223" t="str">
        <f>+B273</f>
        <v>(placeholder 1)</v>
      </c>
      <c r="D291" t="s">
        <v>324</v>
      </c>
      <c r="I291" s="102"/>
      <c r="J291"/>
      <c r="K291" s="50">
        <f t="shared" ref="K291:P292" ca="1" si="124">SUMIF($3:$3, INDIRECT(ADDRESS(2,COLUMN(),2)), INDIRECT(ROW() &amp; ":" &amp; ROW()))</f>
        <v>5000</v>
      </c>
      <c r="L291" s="50">
        <f t="shared" ca="1" si="124"/>
        <v>5000</v>
      </c>
      <c r="M291" s="50">
        <f t="shared" ca="1" si="124"/>
        <v>5000</v>
      </c>
      <c r="N291" s="50">
        <f t="shared" ca="1" si="124"/>
        <v>5000</v>
      </c>
      <c r="O291" s="50">
        <f t="shared" ca="1" si="124"/>
        <v>5000</v>
      </c>
      <c r="P291" s="50">
        <f t="shared" ca="1" si="124"/>
        <v>5000</v>
      </c>
      <c r="Q291" s="50"/>
      <c r="T291" s="232"/>
      <c r="U291" s="50">
        <f t="shared" ref="U291:CF291" ca="1" si="125">+U283+U287</f>
        <v>416.66666666666663</v>
      </c>
      <c r="V291" s="50">
        <f t="shared" ca="1" si="125"/>
        <v>416.66666666666663</v>
      </c>
      <c r="W291" s="50">
        <f t="shared" ca="1" si="125"/>
        <v>416.66666666666663</v>
      </c>
      <c r="X291" s="50">
        <f t="shared" ca="1" si="125"/>
        <v>416.66666666666663</v>
      </c>
      <c r="Y291" s="50">
        <f t="shared" ca="1" si="125"/>
        <v>416.66666666666663</v>
      </c>
      <c r="Z291" s="50">
        <f t="shared" ca="1" si="125"/>
        <v>416.66666666666663</v>
      </c>
      <c r="AA291" s="50">
        <f t="shared" ca="1" si="125"/>
        <v>416.66666666666663</v>
      </c>
      <c r="AB291" s="50">
        <f t="shared" ca="1" si="125"/>
        <v>416.66666666666663</v>
      </c>
      <c r="AC291" s="50">
        <f t="shared" ca="1" si="125"/>
        <v>416.66666666666663</v>
      </c>
      <c r="AD291" s="50">
        <f t="shared" ca="1" si="125"/>
        <v>416.66666666666663</v>
      </c>
      <c r="AE291" s="50">
        <f t="shared" ca="1" si="125"/>
        <v>416.66666666666663</v>
      </c>
      <c r="AF291" s="50">
        <f t="shared" ca="1" si="125"/>
        <v>416.66666666666663</v>
      </c>
      <c r="AG291" s="50">
        <f t="shared" ca="1" si="125"/>
        <v>416.66666666666663</v>
      </c>
      <c r="AH291" s="50">
        <f t="shared" ca="1" si="125"/>
        <v>416.66666666666663</v>
      </c>
      <c r="AI291" s="50">
        <f t="shared" ca="1" si="125"/>
        <v>416.66666666666663</v>
      </c>
      <c r="AJ291" s="50">
        <f t="shared" ca="1" si="125"/>
        <v>416.66666666666663</v>
      </c>
      <c r="AK291" s="50">
        <f t="shared" ca="1" si="125"/>
        <v>416.66666666666663</v>
      </c>
      <c r="AL291" s="50">
        <f t="shared" ca="1" si="125"/>
        <v>416.66666666666663</v>
      </c>
      <c r="AM291" s="50">
        <f t="shared" ca="1" si="125"/>
        <v>416.66666666666663</v>
      </c>
      <c r="AN291" s="50">
        <f t="shared" ca="1" si="125"/>
        <v>416.66666666666663</v>
      </c>
      <c r="AO291" s="50">
        <f t="shared" ca="1" si="125"/>
        <v>416.66666666666663</v>
      </c>
      <c r="AP291" s="50">
        <f t="shared" ca="1" si="125"/>
        <v>416.66666666666663</v>
      </c>
      <c r="AQ291" s="50">
        <f t="shared" ca="1" si="125"/>
        <v>416.66666666666663</v>
      </c>
      <c r="AR291" s="50">
        <f t="shared" ca="1" si="125"/>
        <v>416.66666666666663</v>
      </c>
      <c r="AS291" s="50">
        <f t="shared" ca="1" si="125"/>
        <v>416.66666666666663</v>
      </c>
      <c r="AT291" s="50">
        <f t="shared" ca="1" si="125"/>
        <v>416.66666666666663</v>
      </c>
      <c r="AU291" s="50">
        <f t="shared" ca="1" si="125"/>
        <v>416.66666666666663</v>
      </c>
      <c r="AV291" s="50">
        <f t="shared" ca="1" si="125"/>
        <v>416.66666666666663</v>
      </c>
      <c r="AW291" s="50">
        <f t="shared" ca="1" si="125"/>
        <v>416.66666666666663</v>
      </c>
      <c r="AX291" s="50">
        <f t="shared" ca="1" si="125"/>
        <v>416.66666666666663</v>
      </c>
      <c r="AY291" s="50">
        <f t="shared" ca="1" si="125"/>
        <v>416.66666666666663</v>
      </c>
      <c r="AZ291" s="50">
        <f t="shared" ca="1" si="125"/>
        <v>416.66666666666663</v>
      </c>
      <c r="BA291" s="50">
        <f t="shared" ca="1" si="125"/>
        <v>416.66666666666663</v>
      </c>
      <c r="BB291" s="50">
        <f t="shared" ca="1" si="125"/>
        <v>416.66666666666663</v>
      </c>
      <c r="BC291" s="50">
        <f t="shared" ca="1" si="125"/>
        <v>416.66666666666663</v>
      </c>
      <c r="BD291" s="50">
        <f t="shared" ca="1" si="125"/>
        <v>416.66666666666663</v>
      </c>
      <c r="BE291" s="50">
        <f t="shared" ca="1" si="125"/>
        <v>416.66666666666663</v>
      </c>
      <c r="BF291" s="50">
        <f t="shared" ca="1" si="125"/>
        <v>416.66666666666663</v>
      </c>
      <c r="BG291" s="50">
        <f t="shared" ca="1" si="125"/>
        <v>416.66666666666663</v>
      </c>
      <c r="BH291" s="50">
        <f t="shared" ca="1" si="125"/>
        <v>416.66666666666663</v>
      </c>
      <c r="BI291" s="50">
        <f t="shared" ca="1" si="125"/>
        <v>416.66666666666663</v>
      </c>
      <c r="BJ291" s="50">
        <f t="shared" ca="1" si="125"/>
        <v>416.66666666666663</v>
      </c>
      <c r="BK291" s="50">
        <f t="shared" ca="1" si="125"/>
        <v>416.66666666666663</v>
      </c>
      <c r="BL291" s="50">
        <f t="shared" ca="1" si="125"/>
        <v>416.66666666666663</v>
      </c>
      <c r="BM291" s="50">
        <f t="shared" ca="1" si="125"/>
        <v>416.66666666666663</v>
      </c>
      <c r="BN291" s="50">
        <f t="shared" ca="1" si="125"/>
        <v>416.66666666666663</v>
      </c>
      <c r="BO291" s="50">
        <f t="shared" ca="1" si="125"/>
        <v>416.66666666666663</v>
      </c>
      <c r="BP291" s="50">
        <f t="shared" ca="1" si="125"/>
        <v>416.66666666666663</v>
      </c>
      <c r="BQ291" s="50">
        <f t="shared" ca="1" si="125"/>
        <v>416.66666666666663</v>
      </c>
      <c r="BR291" s="50">
        <f t="shared" ca="1" si="125"/>
        <v>416.66666666666663</v>
      </c>
      <c r="BS291" s="50">
        <f t="shared" ca="1" si="125"/>
        <v>416.66666666666663</v>
      </c>
      <c r="BT291" s="50">
        <f t="shared" ca="1" si="125"/>
        <v>416.66666666666663</v>
      </c>
      <c r="BU291" s="50">
        <f t="shared" ca="1" si="125"/>
        <v>416.66666666666663</v>
      </c>
      <c r="BV291" s="50">
        <f t="shared" ca="1" si="125"/>
        <v>416.66666666666663</v>
      </c>
      <c r="BW291" s="50">
        <f t="shared" ca="1" si="125"/>
        <v>416.66666666666663</v>
      </c>
      <c r="BX291" s="50">
        <f t="shared" ca="1" si="125"/>
        <v>416.66666666666663</v>
      </c>
      <c r="BY291" s="50">
        <f t="shared" ca="1" si="125"/>
        <v>416.66666666666663</v>
      </c>
      <c r="BZ291" s="50">
        <f t="shared" ca="1" si="125"/>
        <v>416.66666666666663</v>
      </c>
      <c r="CA291" s="50">
        <f t="shared" ca="1" si="125"/>
        <v>416.66666666666663</v>
      </c>
      <c r="CB291" s="50">
        <f t="shared" ca="1" si="125"/>
        <v>416.66666666666663</v>
      </c>
      <c r="CC291" s="50">
        <f t="shared" ca="1" si="125"/>
        <v>416.66666666666663</v>
      </c>
      <c r="CD291" s="50">
        <f t="shared" ca="1" si="125"/>
        <v>416.66666666666663</v>
      </c>
      <c r="CE291" s="50">
        <f t="shared" ca="1" si="125"/>
        <v>416.66666666666663</v>
      </c>
      <c r="CF291" s="50">
        <f t="shared" ca="1" si="125"/>
        <v>416.66666666666663</v>
      </c>
      <c r="CG291" s="50">
        <f t="shared" ref="CG291:CN291" ca="1" si="126">+CG283+CG287</f>
        <v>416.66666666666663</v>
      </c>
      <c r="CH291" s="50">
        <f t="shared" ca="1" si="126"/>
        <v>416.66666666666663</v>
      </c>
      <c r="CI291" s="50">
        <f t="shared" ca="1" si="126"/>
        <v>416.66666666666663</v>
      </c>
      <c r="CJ291" s="50">
        <f t="shared" ca="1" si="126"/>
        <v>416.66666666666663</v>
      </c>
      <c r="CK291" s="50">
        <f t="shared" ca="1" si="126"/>
        <v>416.66666666666663</v>
      </c>
      <c r="CL291" s="50">
        <f t="shared" ca="1" si="126"/>
        <v>416.66666666666663</v>
      </c>
      <c r="CM291" s="50">
        <f t="shared" ca="1" si="126"/>
        <v>416.66666666666663</v>
      </c>
      <c r="CN291" s="50">
        <f t="shared" ca="1" si="126"/>
        <v>416.66666666666663</v>
      </c>
    </row>
    <row r="292" spans="1:92" x14ac:dyDescent="0.25">
      <c r="A292" t="s">
        <v>337</v>
      </c>
      <c r="B292" s="28" t="s">
        <v>21</v>
      </c>
      <c r="D292" t="s">
        <v>324</v>
      </c>
      <c r="I292" s="102"/>
      <c r="J292"/>
      <c r="K292" s="31">
        <f t="shared" ca="1" si="124"/>
        <v>5000</v>
      </c>
      <c r="L292" s="31">
        <f t="shared" ca="1" si="124"/>
        <v>5000</v>
      </c>
      <c r="M292" s="31">
        <f t="shared" ca="1" si="124"/>
        <v>5000</v>
      </c>
      <c r="N292" s="31">
        <f t="shared" ca="1" si="124"/>
        <v>5000</v>
      </c>
      <c r="O292" s="31">
        <f t="shared" ca="1" si="124"/>
        <v>5000</v>
      </c>
      <c r="P292" s="31">
        <f t="shared" ca="1" si="124"/>
        <v>5000</v>
      </c>
      <c r="Q292" s="31"/>
      <c r="T292" s="204"/>
      <c r="U292" s="31">
        <f t="shared" ref="U292:AZ292" ca="1" si="127">SUM(U291:U291)</f>
        <v>416.66666666666663</v>
      </c>
      <c r="V292" s="31">
        <f t="shared" ca="1" si="127"/>
        <v>416.66666666666663</v>
      </c>
      <c r="W292" s="31">
        <f t="shared" ca="1" si="127"/>
        <v>416.66666666666663</v>
      </c>
      <c r="X292" s="31">
        <f t="shared" ca="1" si="127"/>
        <v>416.66666666666663</v>
      </c>
      <c r="Y292" s="31">
        <f t="shared" ca="1" si="127"/>
        <v>416.66666666666663</v>
      </c>
      <c r="Z292" s="31">
        <f t="shared" ca="1" si="127"/>
        <v>416.66666666666663</v>
      </c>
      <c r="AA292" s="31">
        <f t="shared" ca="1" si="127"/>
        <v>416.66666666666663</v>
      </c>
      <c r="AB292" s="31">
        <f t="shared" ca="1" si="127"/>
        <v>416.66666666666663</v>
      </c>
      <c r="AC292" s="31">
        <f t="shared" ca="1" si="127"/>
        <v>416.66666666666663</v>
      </c>
      <c r="AD292" s="31">
        <f t="shared" ca="1" si="127"/>
        <v>416.66666666666663</v>
      </c>
      <c r="AE292" s="31">
        <f t="shared" ca="1" si="127"/>
        <v>416.66666666666663</v>
      </c>
      <c r="AF292" s="31">
        <f t="shared" ca="1" si="127"/>
        <v>416.66666666666663</v>
      </c>
      <c r="AG292" s="31">
        <f t="shared" ca="1" si="127"/>
        <v>416.66666666666663</v>
      </c>
      <c r="AH292" s="31">
        <f t="shared" ca="1" si="127"/>
        <v>416.66666666666663</v>
      </c>
      <c r="AI292" s="31">
        <f t="shared" ca="1" si="127"/>
        <v>416.66666666666663</v>
      </c>
      <c r="AJ292" s="31">
        <f t="shared" ca="1" si="127"/>
        <v>416.66666666666663</v>
      </c>
      <c r="AK292" s="31">
        <f t="shared" ca="1" si="127"/>
        <v>416.66666666666663</v>
      </c>
      <c r="AL292" s="31">
        <f t="shared" ca="1" si="127"/>
        <v>416.66666666666663</v>
      </c>
      <c r="AM292" s="31">
        <f t="shared" ca="1" si="127"/>
        <v>416.66666666666663</v>
      </c>
      <c r="AN292" s="31">
        <f t="shared" ca="1" si="127"/>
        <v>416.66666666666663</v>
      </c>
      <c r="AO292" s="31">
        <f t="shared" ca="1" si="127"/>
        <v>416.66666666666663</v>
      </c>
      <c r="AP292" s="31">
        <f t="shared" ca="1" si="127"/>
        <v>416.66666666666663</v>
      </c>
      <c r="AQ292" s="31">
        <f t="shared" ca="1" si="127"/>
        <v>416.66666666666663</v>
      </c>
      <c r="AR292" s="31">
        <f t="shared" ca="1" si="127"/>
        <v>416.66666666666663</v>
      </c>
      <c r="AS292" s="31">
        <f t="shared" ca="1" si="127"/>
        <v>416.66666666666663</v>
      </c>
      <c r="AT292" s="31">
        <f t="shared" ca="1" si="127"/>
        <v>416.66666666666663</v>
      </c>
      <c r="AU292" s="31">
        <f t="shared" ca="1" si="127"/>
        <v>416.66666666666663</v>
      </c>
      <c r="AV292" s="31">
        <f t="shared" ca="1" si="127"/>
        <v>416.66666666666663</v>
      </c>
      <c r="AW292" s="31">
        <f t="shared" ca="1" si="127"/>
        <v>416.66666666666663</v>
      </c>
      <c r="AX292" s="31">
        <f t="shared" ca="1" si="127"/>
        <v>416.66666666666663</v>
      </c>
      <c r="AY292" s="31">
        <f t="shared" ca="1" si="127"/>
        <v>416.66666666666663</v>
      </c>
      <c r="AZ292" s="31">
        <f t="shared" ca="1" si="127"/>
        <v>416.66666666666663</v>
      </c>
      <c r="BA292" s="31">
        <f t="shared" ref="BA292:CN292" ca="1" si="128">SUM(BA291:BA291)</f>
        <v>416.66666666666663</v>
      </c>
      <c r="BB292" s="31">
        <f t="shared" ca="1" si="128"/>
        <v>416.66666666666663</v>
      </c>
      <c r="BC292" s="31">
        <f t="shared" ca="1" si="128"/>
        <v>416.66666666666663</v>
      </c>
      <c r="BD292" s="31">
        <f t="shared" ca="1" si="128"/>
        <v>416.66666666666663</v>
      </c>
      <c r="BE292" s="31">
        <f t="shared" ca="1" si="128"/>
        <v>416.66666666666663</v>
      </c>
      <c r="BF292" s="31">
        <f t="shared" ca="1" si="128"/>
        <v>416.66666666666663</v>
      </c>
      <c r="BG292" s="31">
        <f t="shared" ca="1" si="128"/>
        <v>416.66666666666663</v>
      </c>
      <c r="BH292" s="31">
        <f t="shared" ca="1" si="128"/>
        <v>416.66666666666663</v>
      </c>
      <c r="BI292" s="31">
        <f t="shared" ca="1" si="128"/>
        <v>416.66666666666663</v>
      </c>
      <c r="BJ292" s="31">
        <f t="shared" ca="1" si="128"/>
        <v>416.66666666666663</v>
      </c>
      <c r="BK292" s="31">
        <f t="shared" ca="1" si="128"/>
        <v>416.66666666666663</v>
      </c>
      <c r="BL292" s="31">
        <f t="shared" ca="1" si="128"/>
        <v>416.66666666666663</v>
      </c>
      <c r="BM292" s="31">
        <f t="shared" ca="1" si="128"/>
        <v>416.66666666666663</v>
      </c>
      <c r="BN292" s="31">
        <f t="shared" ca="1" si="128"/>
        <v>416.66666666666663</v>
      </c>
      <c r="BO292" s="31">
        <f t="shared" ca="1" si="128"/>
        <v>416.66666666666663</v>
      </c>
      <c r="BP292" s="31">
        <f t="shared" ca="1" si="128"/>
        <v>416.66666666666663</v>
      </c>
      <c r="BQ292" s="31">
        <f t="shared" ca="1" si="128"/>
        <v>416.66666666666663</v>
      </c>
      <c r="BR292" s="31">
        <f t="shared" ca="1" si="128"/>
        <v>416.66666666666663</v>
      </c>
      <c r="BS292" s="31">
        <f t="shared" ca="1" si="128"/>
        <v>416.66666666666663</v>
      </c>
      <c r="BT292" s="31">
        <f t="shared" ca="1" si="128"/>
        <v>416.66666666666663</v>
      </c>
      <c r="BU292" s="31">
        <f t="shared" ca="1" si="128"/>
        <v>416.66666666666663</v>
      </c>
      <c r="BV292" s="31">
        <f t="shared" ca="1" si="128"/>
        <v>416.66666666666663</v>
      </c>
      <c r="BW292" s="31">
        <f t="shared" ca="1" si="128"/>
        <v>416.66666666666663</v>
      </c>
      <c r="BX292" s="31">
        <f t="shared" ca="1" si="128"/>
        <v>416.66666666666663</v>
      </c>
      <c r="BY292" s="31">
        <f t="shared" ca="1" si="128"/>
        <v>416.66666666666663</v>
      </c>
      <c r="BZ292" s="31">
        <f t="shared" ca="1" si="128"/>
        <v>416.66666666666663</v>
      </c>
      <c r="CA292" s="31">
        <f t="shared" ca="1" si="128"/>
        <v>416.66666666666663</v>
      </c>
      <c r="CB292" s="31">
        <f t="shared" ca="1" si="128"/>
        <v>416.66666666666663</v>
      </c>
      <c r="CC292" s="31">
        <f t="shared" ca="1" si="128"/>
        <v>416.66666666666663</v>
      </c>
      <c r="CD292" s="31">
        <f t="shared" ca="1" si="128"/>
        <v>416.66666666666663</v>
      </c>
      <c r="CE292" s="31">
        <f t="shared" ca="1" si="128"/>
        <v>416.66666666666663</v>
      </c>
      <c r="CF292" s="31">
        <f t="shared" ca="1" si="128"/>
        <v>416.66666666666663</v>
      </c>
      <c r="CG292" s="31">
        <f t="shared" ca="1" si="128"/>
        <v>416.66666666666663</v>
      </c>
      <c r="CH292" s="31">
        <f t="shared" ca="1" si="128"/>
        <v>416.66666666666663</v>
      </c>
      <c r="CI292" s="31">
        <f t="shared" ca="1" si="128"/>
        <v>416.66666666666663</v>
      </c>
      <c r="CJ292" s="31">
        <f t="shared" ca="1" si="128"/>
        <v>416.66666666666663</v>
      </c>
      <c r="CK292" s="31">
        <f t="shared" ca="1" si="128"/>
        <v>416.66666666666663</v>
      </c>
      <c r="CL292" s="31">
        <f t="shared" ca="1" si="128"/>
        <v>416.66666666666663</v>
      </c>
      <c r="CM292" s="31">
        <f t="shared" ca="1" si="128"/>
        <v>416.66666666666663</v>
      </c>
      <c r="CN292" s="31">
        <f t="shared" ca="1" si="128"/>
        <v>416.66666666666663</v>
      </c>
    </row>
    <row r="293" spans="1:92" x14ac:dyDescent="0.25">
      <c r="B293"/>
      <c r="D293" t="s">
        <v>324</v>
      </c>
      <c r="I293" s="102"/>
      <c r="J293"/>
      <c r="T293" s="205"/>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7" t="s">
        <v>321</v>
      </c>
      <c r="D294" t="s">
        <v>324</v>
      </c>
      <c r="I294" s="102"/>
      <c r="J294"/>
      <c r="T294" s="205"/>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338</v>
      </c>
      <c r="B295" s="223" t="str">
        <f>+B273</f>
        <v>(placeholder 1)</v>
      </c>
      <c r="D295" t="s">
        <v>324</v>
      </c>
      <c r="I295" s="102"/>
      <c r="J295"/>
      <c r="K295" s="284">
        <f t="shared" ref="K295:P296" ca="1" si="129">+K291/K283</f>
        <v>0.5</v>
      </c>
      <c r="L295" s="284">
        <f t="shared" ca="1" si="129"/>
        <v>0.5</v>
      </c>
      <c r="M295" s="284">
        <f t="shared" ca="1" si="129"/>
        <v>0.5</v>
      </c>
      <c r="N295" s="284">
        <f t="shared" ca="1" si="129"/>
        <v>0.5</v>
      </c>
      <c r="O295" s="284">
        <f t="shared" ca="1" si="129"/>
        <v>0.5</v>
      </c>
      <c r="P295" s="284">
        <f t="shared" ca="1" si="129"/>
        <v>0.5</v>
      </c>
      <c r="Q295" s="284"/>
      <c r="T295" s="271"/>
      <c r="U295" s="34">
        <f t="shared" ref="U295:CF296" ca="1" si="130">+U291/U283</f>
        <v>0.5</v>
      </c>
      <c r="V295" s="34">
        <f t="shared" ca="1" si="130"/>
        <v>0.5</v>
      </c>
      <c r="W295" s="34">
        <f t="shared" ca="1" si="130"/>
        <v>0.5</v>
      </c>
      <c r="X295" s="34">
        <f t="shared" ca="1" si="130"/>
        <v>0.5</v>
      </c>
      <c r="Y295" s="34">
        <f t="shared" ca="1" si="130"/>
        <v>0.5</v>
      </c>
      <c r="Z295" s="34">
        <f t="shared" ca="1" si="130"/>
        <v>0.5</v>
      </c>
      <c r="AA295" s="34">
        <f t="shared" ca="1" si="130"/>
        <v>0.5</v>
      </c>
      <c r="AB295" s="34">
        <f t="shared" ca="1" si="130"/>
        <v>0.5</v>
      </c>
      <c r="AC295" s="34">
        <f t="shared" ca="1" si="130"/>
        <v>0.5</v>
      </c>
      <c r="AD295" s="34">
        <f t="shared" ca="1" si="130"/>
        <v>0.5</v>
      </c>
      <c r="AE295" s="34">
        <f t="shared" ca="1" si="130"/>
        <v>0.5</v>
      </c>
      <c r="AF295" s="34">
        <f t="shared" ca="1" si="130"/>
        <v>0.5</v>
      </c>
      <c r="AG295" s="34">
        <f t="shared" ca="1" si="130"/>
        <v>0.5</v>
      </c>
      <c r="AH295" s="34">
        <f t="shared" ca="1" si="130"/>
        <v>0.5</v>
      </c>
      <c r="AI295" s="34">
        <f t="shared" ca="1" si="130"/>
        <v>0.5</v>
      </c>
      <c r="AJ295" s="34">
        <f t="shared" ca="1" si="130"/>
        <v>0.5</v>
      </c>
      <c r="AK295" s="34">
        <f t="shared" ca="1" si="130"/>
        <v>0.5</v>
      </c>
      <c r="AL295" s="34">
        <f t="shared" ca="1" si="130"/>
        <v>0.5</v>
      </c>
      <c r="AM295" s="34">
        <f t="shared" ca="1" si="130"/>
        <v>0.5</v>
      </c>
      <c r="AN295" s="34">
        <f t="shared" ca="1" si="130"/>
        <v>0.5</v>
      </c>
      <c r="AO295" s="34">
        <f t="shared" ca="1" si="130"/>
        <v>0.5</v>
      </c>
      <c r="AP295" s="34">
        <f t="shared" ca="1" si="130"/>
        <v>0.5</v>
      </c>
      <c r="AQ295" s="34">
        <f t="shared" ca="1" si="130"/>
        <v>0.5</v>
      </c>
      <c r="AR295" s="34">
        <f t="shared" ca="1" si="130"/>
        <v>0.5</v>
      </c>
      <c r="AS295" s="34">
        <f t="shared" ca="1" si="130"/>
        <v>0.5</v>
      </c>
      <c r="AT295" s="34">
        <f t="shared" ca="1" si="130"/>
        <v>0.5</v>
      </c>
      <c r="AU295" s="34">
        <f t="shared" ca="1" si="130"/>
        <v>0.5</v>
      </c>
      <c r="AV295" s="34">
        <f t="shared" ca="1" si="130"/>
        <v>0.5</v>
      </c>
      <c r="AW295" s="34">
        <f t="shared" ca="1" si="130"/>
        <v>0.5</v>
      </c>
      <c r="AX295" s="34">
        <f t="shared" ca="1" si="130"/>
        <v>0.5</v>
      </c>
      <c r="AY295" s="34">
        <f t="shared" ca="1" si="130"/>
        <v>0.5</v>
      </c>
      <c r="AZ295" s="34">
        <f t="shared" ca="1" si="130"/>
        <v>0.5</v>
      </c>
      <c r="BA295" s="34">
        <f t="shared" ca="1" si="130"/>
        <v>0.5</v>
      </c>
      <c r="BB295" s="34">
        <f t="shared" ca="1" si="130"/>
        <v>0.5</v>
      </c>
      <c r="BC295" s="34">
        <f t="shared" ca="1" si="130"/>
        <v>0.5</v>
      </c>
      <c r="BD295" s="34">
        <f t="shared" ca="1" si="130"/>
        <v>0.5</v>
      </c>
      <c r="BE295" s="34">
        <f t="shared" ca="1" si="130"/>
        <v>0.5</v>
      </c>
      <c r="BF295" s="34">
        <f t="shared" ca="1" si="130"/>
        <v>0.5</v>
      </c>
      <c r="BG295" s="34">
        <f t="shared" ca="1" si="130"/>
        <v>0.5</v>
      </c>
      <c r="BH295" s="34">
        <f t="shared" ca="1" si="130"/>
        <v>0.5</v>
      </c>
      <c r="BI295" s="34">
        <f t="shared" ca="1" si="130"/>
        <v>0.5</v>
      </c>
      <c r="BJ295" s="34">
        <f t="shared" ca="1" si="130"/>
        <v>0.5</v>
      </c>
      <c r="BK295" s="34">
        <f t="shared" ca="1" si="130"/>
        <v>0.5</v>
      </c>
      <c r="BL295" s="34">
        <f t="shared" ca="1" si="130"/>
        <v>0.5</v>
      </c>
      <c r="BM295" s="34">
        <f t="shared" ca="1" si="130"/>
        <v>0.5</v>
      </c>
      <c r="BN295" s="34">
        <f t="shared" ca="1" si="130"/>
        <v>0.5</v>
      </c>
      <c r="BO295" s="34">
        <f t="shared" ca="1" si="130"/>
        <v>0.5</v>
      </c>
      <c r="BP295" s="34">
        <f t="shared" ca="1" si="130"/>
        <v>0.5</v>
      </c>
      <c r="BQ295" s="34">
        <f t="shared" ca="1" si="130"/>
        <v>0.5</v>
      </c>
      <c r="BR295" s="34">
        <f t="shared" ca="1" si="130"/>
        <v>0.5</v>
      </c>
      <c r="BS295" s="34">
        <f t="shared" ca="1" si="130"/>
        <v>0.5</v>
      </c>
      <c r="BT295" s="34">
        <f t="shared" ca="1" si="130"/>
        <v>0.5</v>
      </c>
      <c r="BU295" s="34">
        <f t="shared" ca="1" si="130"/>
        <v>0.5</v>
      </c>
      <c r="BV295" s="34">
        <f t="shared" ca="1" si="130"/>
        <v>0.5</v>
      </c>
      <c r="BW295" s="34">
        <f t="shared" ca="1" si="130"/>
        <v>0.5</v>
      </c>
      <c r="BX295" s="34">
        <f t="shared" ca="1" si="130"/>
        <v>0.5</v>
      </c>
      <c r="BY295" s="34">
        <f t="shared" ca="1" si="130"/>
        <v>0.5</v>
      </c>
      <c r="BZ295" s="34">
        <f t="shared" ca="1" si="130"/>
        <v>0.5</v>
      </c>
      <c r="CA295" s="34">
        <f t="shared" ca="1" si="130"/>
        <v>0.5</v>
      </c>
      <c r="CB295" s="34">
        <f t="shared" ca="1" si="130"/>
        <v>0.5</v>
      </c>
      <c r="CC295" s="34">
        <f t="shared" ca="1" si="130"/>
        <v>0.5</v>
      </c>
      <c r="CD295" s="34">
        <f t="shared" ca="1" si="130"/>
        <v>0.5</v>
      </c>
      <c r="CE295" s="34">
        <f t="shared" ca="1" si="130"/>
        <v>0.5</v>
      </c>
      <c r="CF295" s="34">
        <f t="shared" ca="1" si="130"/>
        <v>0.5</v>
      </c>
      <c r="CG295" s="34">
        <f t="shared" ref="CG295:CN296" ca="1" si="131">+CG291/CG283</f>
        <v>0.5</v>
      </c>
      <c r="CH295" s="34">
        <f t="shared" ca="1" si="131"/>
        <v>0.5</v>
      </c>
      <c r="CI295" s="34">
        <f t="shared" ca="1" si="131"/>
        <v>0.5</v>
      </c>
      <c r="CJ295" s="34">
        <f t="shared" ca="1" si="131"/>
        <v>0.5</v>
      </c>
      <c r="CK295" s="34">
        <f t="shared" ca="1" si="131"/>
        <v>0.5</v>
      </c>
      <c r="CL295" s="34">
        <f t="shared" ca="1" si="131"/>
        <v>0.5</v>
      </c>
      <c r="CM295" s="34">
        <f t="shared" ca="1" si="131"/>
        <v>0.5</v>
      </c>
      <c r="CN295" s="34">
        <f t="shared" ca="1" si="131"/>
        <v>0.5</v>
      </c>
    </row>
    <row r="296" spans="1:92" s="53" customFormat="1" x14ac:dyDescent="0.25">
      <c r="A296" s="53" t="s">
        <v>339</v>
      </c>
      <c r="B296" s="75" t="s">
        <v>39</v>
      </c>
      <c r="D296" s="53" t="s">
        <v>324</v>
      </c>
      <c r="E296" s="229"/>
      <c r="F296" s="229"/>
      <c r="G296" s="229"/>
      <c r="H296" s="229"/>
      <c r="I296" s="229"/>
      <c r="K296" s="285">
        <f t="shared" ca="1" si="129"/>
        <v>0.5</v>
      </c>
      <c r="L296" s="285">
        <f t="shared" ca="1" si="129"/>
        <v>0.5</v>
      </c>
      <c r="M296" s="285">
        <f t="shared" ca="1" si="129"/>
        <v>0.5</v>
      </c>
      <c r="N296" s="285">
        <f t="shared" ca="1" si="129"/>
        <v>0.5</v>
      </c>
      <c r="O296" s="285">
        <f t="shared" ca="1" si="129"/>
        <v>0.5</v>
      </c>
      <c r="P296" s="285">
        <f t="shared" ca="1" si="129"/>
        <v>0.5</v>
      </c>
      <c r="Q296" s="285"/>
      <c r="T296" s="287"/>
      <c r="U296" s="288">
        <f t="shared" ca="1" si="130"/>
        <v>0.5</v>
      </c>
      <c r="V296" s="288">
        <f t="shared" ca="1" si="130"/>
        <v>0.5</v>
      </c>
      <c r="W296" s="288">
        <f t="shared" ca="1" si="130"/>
        <v>0.5</v>
      </c>
      <c r="X296" s="288">
        <f t="shared" ca="1" si="130"/>
        <v>0.5</v>
      </c>
      <c r="Y296" s="288">
        <f t="shared" ca="1" si="130"/>
        <v>0.5</v>
      </c>
      <c r="Z296" s="288">
        <f t="shared" ca="1" si="130"/>
        <v>0.5</v>
      </c>
      <c r="AA296" s="288">
        <f t="shared" ca="1" si="130"/>
        <v>0.5</v>
      </c>
      <c r="AB296" s="288">
        <f t="shared" ca="1" si="130"/>
        <v>0.5</v>
      </c>
      <c r="AC296" s="288">
        <f t="shared" ca="1" si="130"/>
        <v>0.5</v>
      </c>
      <c r="AD296" s="288">
        <f t="shared" ca="1" si="130"/>
        <v>0.5</v>
      </c>
      <c r="AE296" s="288">
        <f t="shared" ca="1" si="130"/>
        <v>0.5</v>
      </c>
      <c r="AF296" s="288">
        <f t="shared" ca="1" si="130"/>
        <v>0.5</v>
      </c>
      <c r="AG296" s="288">
        <f t="shared" ca="1" si="130"/>
        <v>0.5</v>
      </c>
      <c r="AH296" s="288">
        <f t="shared" ca="1" si="130"/>
        <v>0.5</v>
      </c>
      <c r="AI296" s="288">
        <f t="shared" ca="1" si="130"/>
        <v>0.5</v>
      </c>
      <c r="AJ296" s="288">
        <f t="shared" ca="1" si="130"/>
        <v>0.5</v>
      </c>
      <c r="AK296" s="288">
        <f t="shared" ca="1" si="130"/>
        <v>0.5</v>
      </c>
      <c r="AL296" s="288">
        <f t="shared" ca="1" si="130"/>
        <v>0.5</v>
      </c>
      <c r="AM296" s="288">
        <f t="shared" ca="1" si="130"/>
        <v>0.5</v>
      </c>
      <c r="AN296" s="288">
        <f t="shared" ca="1" si="130"/>
        <v>0.5</v>
      </c>
      <c r="AO296" s="288">
        <f t="shared" ca="1" si="130"/>
        <v>0.5</v>
      </c>
      <c r="AP296" s="288">
        <f t="shared" ca="1" si="130"/>
        <v>0.5</v>
      </c>
      <c r="AQ296" s="288">
        <f t="shared" ca="1" si="130"/>
        <v>0.5</v>
      </c>
      <c r="AR296" s="288">
        <f t="shared" ca="1" si="130"/>
        <v>0.5</v>
      </c>
      <c r="AS296" s="288">
        <f t="shared" ca="1" si="130"/>
        <v>0.5</v>
      </c>
      <c r="AT296" s="288">
        <f t="shared" ca="1" si="130"/>
        <v>0.5</v>
      </c>
      <c r="AU296" s="288">
        <f t="shared" ca="1" si="130"/>
        <v>0.5</v>
      </c>
      <c r="AV296" s="288">
        <f t="shared" ca="1" si="130"/>
        <v>0.5</v>
      </c>
      <c r="AW296" s="288">
        <f t="shared" ca="1" si="130"/>
        <v>0.5</v>
      </c>
      <c r="AX296" s="288">
        <f t="shared" ca="1" si="130"/>
        <v>0.5</v>
      </c>
      <c r="AY296" s="288">
        <f t="shared" ca="1" si="130"/>
        <v>0.5</v>
      </c>
      <c r="AZ296" s="288">
        <f t="shared" ca="1" si="130"/>
        <v>0.5</v>
      </c>
      <c r="BA296" s="288">
        <f t="shared" ca="1" si="130"/>
        <v>0.5</v>
      </c>
      <c r="BB296" s="288">
        <f t="shared" ca="1" si="130"/>
        <v>0.5</v>
      </c>
      <c r="BC296" s="288">
        <f t="shared" ca="1" si="130"/>
        <v>0.5</v>
      </c>
      <c r="BD296" s="288">
        <f t="shared" ca="1" si="130"/>
        <v>0.5</v>
      </c>
      <c r="BE296" s="288">
        <f t="shared" ca="1" si="130"/>
        <v>0.5</v>
      </c>
      <c r="BF296" s="288">
        <f t="shared" ca="1" si="130"/>
        <v>0.5</v>
      </c>
      <c r="BG296" s="288">
        <f t="shared" ca="1" si="130"/>
        <v>0.5</v>
      </c>
      <c r="BH296" s="288">
        <f t="shared" ca="1" si="130"/>
        <v>0.5</v>
      </c>
      <c r="BI296" s="288">
        <f t="shared" ca="1" si="130"/>
        <v>0.5</v>
      </c>
      <c r="BJ296" s="288">
        <f t="shared" ca="1" si="130"/>
        <v>0.5</v>
      </c>
      <c r="BK296" s="288">
        <f t="shared" ca="1" si="130"/>
        <v>0.5</v>
      </c>
      <c r="BL296" s="288">
        <f t="shared" ca="1" si="130"/>
        <v>0.5</v>
      </c>
      <c r="BM296" s="288">
        <f t="shared" ca="1" si="130"/>
        <v>0.5</v>
      </c>
      <c r="BN296" s="288">
        <f t="shared" ca="1" si="130"/>
        <v>0.5</v>
      </c>
      <c r="BO296" s="288">
        <f t="shared" ca="1" si="130"/>
        <v>0.5</v>
      </c>
      <c r="BP296" s="288">
        <f t="shared" ca="1" si="130"/>
        <v>0.5</v>
      </c>
      <c r="BQ296" s="288">
        <f t="shared" ca="1" si="130"/>
        <v>0.5</v>
      </c>
      <c r="BR296" s="288">
        <f t="shared" ca="1" si="130"/>
        <v>0.5</v>
      </c>
      <c r="BS296" s="288">
        <f t="shared" ca="1" si="130"/>
        <v>0.5</v>
      </c>
      <c r="BT296" s="288">
        <f t="shared" ca="1" si="130"/>
        <v>0.5</v>
      </c>
      <c r="BU296" s="288">
        <f t="shared" ca="1" si="130"/>
        <v>0.5</v>
      </c>
      <c r="BV296" s="288">
        <f t="shared" ca="1" si="130"/>
        <v>0.5</v>
      </c>
      <c r="BW296" s="288">
        <f t="shared" ca="1" si="130"/>
        <v>0.5</v>
      </c>
      <c r="BX296" s="288">
        <f t="shared" ca="1" si="130"/>
        <v>0.5</v>
      </c>
      <c r="BY296" s="288">
        <f t="shared" ca="1" si="130"/>
        <v>0.5</v>
      </c>
      <c r="BZ296" s="288">
        <f t="shared" ca="1" si="130"/>
        <v>0.5</v>
      </c>
      <c r="CA296" s="288">
        <f t="shared" ca="1" si="130"/>
        <v>0.5</v>
      </c>
      <c r="CB296" s="288">
        <f t="shared" ca="1" si="130"/>
        <v>0.5</v>
      </c>
      <c r="CC296" s="288">
        <f t="shared" ca="1" si="130"/>
        <v>0.5</v>
      </c>
      <c r="CD296" s="288">
        <f t="shared" ca="1" si="130"/>
        <v>0.5</v>
      </c>
      <c r="CE296" s="288">
        <f t="shared" ca="1" si="130"/>
        <v>0.5</v>
      </c>
      <c r="CF296" s="288">
        <f t="shared" ca="1" si="130"/>
        <v>0.5</v>
      </c>
      <c r="CG296" s="288">
        <f t="shared" ca="1" si="131"/>
        <v>0.5</v>
      </c>
      <c r="CH296" s="288">
        <f t="shared" ca="1" si="131"/>
        <v>0.5</v>
      </c>
      <c r="CI296" s="288">
        <f t="shared" ca="1" si="131"/>
        <v>0.5</v>
      </c>
      <c r="CJ296" s="288">
        <f t="shared" ca="1" si="131"/>
        <v>0.5</v>
      </c>
      <c r="CK296" s="288">
        <f t="shared" ca="1" si="131"/>
        <v>0.5</v>
      </c>
      <c r="CL296" s="288">
        <f t="shared" ca="1" si="131"/>
        <v>0.5</v>
      </c>
      <c r="CM296" s="288">
        <f t="shared" ca="1" si="131"/>
        <v>0.5</v>
      </c>
      <c r="CN296" s="288">
        <f t="shared" ca="1" si="131"/>
        <v>0.5</v>
      </c>
    </row>
    <row r="297" spans="1:92" s="53" customFormat="1" x14ac:dyDescent="0.25">
      <c r="B297" s="75"/>
      <c r="E297" s="229"/>
      <c r="F297" s="229"/>
      <c r="G297" s="229"/>
      <c r="H297" s="229"/>
      <c r="I297" s="229"/>
      <c r="K297" s="285"/>
      <c r="L297" s="285"/>
      <c r="M297" s="285"/>
      <c r="N297" s="285"/>
      <c r="O297" s="285"/>
      <c r="P297" s="285"/>
      <c r="Q297" s="285"/>
      <c r="T297" s="289"/>
      <c r="U297" s="285"/>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5"/>
      <c r="AR297" s="285"/>
      <c r="AS297" s="285"/>
      <c r="AT297" s="285"/>
      <c r="AU297" s="285"/>
      <c r="AV297" s="285"/>
      <c r="AW297" s="285"/>
      <c r="AX297" s="285"/>
      <c r="AY297" s="285"/>
      <c r="AZ297" s="285"/>
      <c r="BA297" s="285"/>
      <c r="BB297" s="285"/>
      <c r="BC297" s="285"/>
      <c r="BD297" s="285"/>
      <c r="BE297" s="285"/>
      <c r="BF297" s="285"/>
      <c r="BG297" s="285"/>
      <c r="BH297" s="285"/>
      <c r="BI297" s="285"/>
      <c r="BJ297" s="285"/>
      <c r="BK297" s="285"/>
      <c r="BL297" s="285"/>
      <c r="BM297" s="285"/>
      <c r="BN297" s="285"/>
      <c r="BO297" s="285"/>
      <c r="BP297" s="285"/>
      <c r="BQ297" s="285"/>
      <c r="BR297" s="285"/>
      <c r="BS297" s="285"/>
      <c r="BT297" s="285"/>
      <c r="BU297" s="285"/>
      <c r="BV297" s="285"/>
      <c r="BW297" s="285"/>
      <c r="BX297" s="285"/>
      <c r="BY297" s="285"/>
      <c r="BZ297" s="285"/>
      <c r="CA297" s="285"/>
      <c r="CB297" s="285"/>
      <c r="CC297" s="285"/>
      <c r="CD297" s="285"/>
      <c r="CE297" s="285"/>
      <c r="CF297" s="285"/>
      <c r="CG297" s="285"/>
      <c r="CH297" s="285"/>
      <c r="CI297" s="285"/>
      <c r="CJ297" s="285"/>
      <c r="CK297" s="285"/>
      <c r="CL297" s="285"/>
      <c r="CM297" s="285"/>
      <c r="CN297" s="285"/>
    </row>
    <row r="298" spans="1:92" x14ac:dyDescent="0.25">
      <c r="B298" s="75"/>
      <c r="I298" s="102"/>
      <c r="J298"/>
      <c r="K298" s="290">
        <f t="shared" ref="K298:P298" ca="1" si="132">SUMIF($3:$3, INDIRECT(ADDRESS(2,COLUMN(),2)), INDIRECT(ROW() &amp; ":" &amp; ROW()))</f>
        <v>12000</v>
      </c>
      <c r="L298" s="290">
        <f t="shared" ca="1" si="132"/>
        <v>12000</v>
      </c>
      <c r="M298" s="290">
        <f t="shared" ca="1" si="132"/>
        <v>12000</v>
      </c>
      <c r="N298" s="290">
        <f t="shared" ca="1" si="132"/>
        <v>12000</v>
      </c>
      <c r="O298" s="290">
        <f t="shared" ca="1" si="132"/>
        <v>12000</v>
      </c>
      <c r="P298" s="290">
        <f t="shared" ca="1" si="132"/>
        <v>12000</v>
      </c>
      <c r="Q298" s="290"/>
      <c r="T298" s="213"/>
      <c r="U298" s="291">
        <v>1000</v>
      </c>
      <c r="V298" s="291">
        <v>1000</v>
      </c>
      <c r="W298" s="291">
        <v>1000</v>
      </c>
      <c r="X298" s="291">
        <v>1000</v>
      </c>
      <c r="Y298" s="291">
        <v>1000</v>
      </c>
      <c r="Z298" s="291">
        <v>1000</v>
      </c>
      <c r="AA298" s="291">
        <v>1000</v>
      </c>
      <c r="AB298" s="291">
        <v>1000</v>
      </c>
      <c r="AC298" s="291">
        <v>1000</v>
      </c>
      <c r="AD298" s="291">
        <v>1000</v>
      </c>
      <c r="AE298" s="291">
        <v>1000</v>
      </c>
      <c r="AF298" s="291">
        <v>1000</v>
      </c>
      <c r="AG298" s="291">
        <v>1000</v>
      </c>
      <c r="AH298" s="291">
        <v>1000</v>
      </c>
      <c r="AI298" s="291">
        <v>1000</v>
      </c>
      <c r="AJ298" s="291">
        <v>1000</v>
      </c>
      <c r="AK298" s="291">
        <v>1000</v>
      </c>
      <c r="AL298" s="291">
        <v>1000</v>
      </c>
      <c r="AM298" s="291">
        <v>1000</v>
      </c>
      <c r="AN298" s="291">
        <v>1000</v>
      </c>
      <c r="AO298" s="291">
        <v>1000</v>
      </c>
      <c r="AP298" s="291">
        <v>1000</v>
      </c>
      <c r="AQ298" s="291">
        <v>1000</v>
      </c>
      <c r="AR298" s="291">
        <v>1000</v>
      </c>
      <c r="AS298" s="291">
        <v>1000</v>
      </c>
      <c r="AT298" s="291">
        <v>1000</v>
      </c>
      <c r="AU298" s="291">
        <v>1000</v>
      </c>
      <c r="AV298" s="291">
        <v>1000</v>
      </c>
      <c r="AW298" s="291">
        <v>1000</v>
      </c>
      <c r="AX298" s="291">
        <v>1000</v>
      </c>
      <c r="AY298" s="291">
        <v>1000</v>
      </c>
      <c r="AZ298" s="291">
        <v>1000</v>
      </c>
      <c r="BA298" s="291">
        <v>1000</v>
      </c>
      <c r="BB298" s="291">
        <v>1000</v>
      </c>
      <c r="BC298" s="291">
        <v>1000</v>
      </c>
      <c r="BD298" s="291">
        <v>1000</v>
      </c>
      <c r="BE298" s="291">
        <v>1000</v>
      </c>
      <c r="BF298" s="291">
        <v>1000</v>
      </c>
      <c r="BG298" s="291">
        <v>1000</v>
      </c>
      <c r="BH298" s="291">
        <v>1000</v>
      </c>
      <c r="BI298" s="291">
        <v>1000</v>
      </c>
      <c r="BJ298" s="291">
        <v>1000</v>
      </c>
      <c r="BK298" s="291">
        <v>1000</v>
      </c>
      <c r="BL298" s="291">
        <v>1000</v>
      </c>
      <c r="BM298" s="291">
        <v>1000</v>
      </c>
      <c r="BN298" s="291">
        <v>1000</v>
      </c>
      <c r="BO298" s="291">
        <v>1000</v>
      </c>
      <c r="BP298" s="291">
        <v>1000</v>
      </c>
      <c r="BQ298" s="291">
        <v>1000</v>
      </c>
      <c r="BR298" s="291">
        <v>1000</v>
      </c>
      <c r="BS298" s="291">
        <v>1000</v>
      </c>
      <c r="BT298" s="291">
        <v>1000</v>
      </c>
      <c r="BU298" s="291">
        <v>1000</v>
      </c>
      <c r="BV298" s="291">
        <v>1000</v>
      </c>
      <c r="BW298" s="291">
        <v>1000</v>
      </c>
      <c r="BX298" s="291">
        <v>1000</v>
      </c>
      <c r="BY298" s="291">
        <v>1000</v>
      </c>
      <c r="BZ298" s="291">
        <v>1000</v>
      </c>
      <c r="CA298" s="291">
        <v>1000</v>
      </c>
      <c r="CB298" s="291">
        <v>1000</v>
      </c>
      <c r="CC298" s="291">
        <v>1000</v>
      </c>
      <c r="CD298" s="291">
        <v>1000</v>
      </c>
      <c r="CE298" s="291">
        <v>1000</v>
      </c>
      <c r="CF298" s="291">
        <v>1000</v>
      </c>
      <c r="CG298" s="291">
        <v>1000</v>
      </c>
      <c r="CH298" s="291">
        <v>1000</v>
      </c>
      <c r="CI298" s="291">
        <v>1000</v>
      </c>
      <c r="CJ298" s="291">
        <v>1000</v>
      </c>
      <c r="CK298" s="291">
        <v>1000</v>
      </c>
      <c r="CL298" s="291">
        <v>1000</v>
      </c>
      <c r="CM298" s="291">
        <v>1000</v>
      </c>
      <c r="CN298" s="291">
        <v>1000</v>
      </c>
    </row>
    <row r="299" spans="1:92" x14ac:dyDescent="0.25">
      <c r="A299" s="137"/>
      <c r="B299" s="208"/>
      <c r="C299" s="139"/>
      <c r="D299" s="137" t="s">
        <v>340</v>
      </c>
      <c r="E299" s="140" t="s">
        <v>340</v>
      </c>
      <c r="F299" s="140"/>
      <c r="G299" s="140" t="s">
        <v>341</v>
      </c>
      <c r="H299" s="141" t="s">
        <v>342</v>
      </c>
      <c r="I299" s="221"/>
      <c r="J299" s="222"/>
      <c r="K299" s="139"/>
      <c r="L299" s="139"/>
      <c r="M299" s="139"/>
      <c r="N299" s="139"/>
      <c r="O299" s="139"/>
      <c r="P299" s="139"/>
      <c r="Q299" s="139"/>
      <c r="T299" s="233"/>
      <c r="U299" s="145" t="s">
        <v>343</v>
      </c>
      <c r="V299" s="145" t="s">
        <v>343</v>
      </c>
      <c r="W299" s="145" t="s">
        <v>343</v>
      </c>
      <c r="X299" s="145" t="s">
        <v>343</v>
      </c>
      <c r="Y299" s="145" t="s">
        <v>343</v>
      </c>
      <c r="Z299" s="145" t="s">
        <v>343</v>
      </c>
      <c r="AA299" s="145" t="s">
        <v>343</v>
      </c>
      <c r="AB299" s="145" t="s">
        <v>343</v>
      </c>
      <c r="AC299" s="145" t="s">
        <v>343</v>
      </c>
      <c r="AD299" s="145" t="s">
        <v>343</v>
      </c>
      <c r="AE299" s="145" t="s">
        <v>343</v>
      </c>
      <c r="AF299" s="145" t="s">
        <v>343</v>
      </c>
      <c r="AG299" s="145" t="s">
        <v>343</v>
      </c>
      <c r="AH299" s="145" t="s">
        <v>343</v>
      </c>
      <c r="AI299" s="145" t="s">
        <v>343</v>
      </c>
      <c r="AJ299" s="145" t="s">
        <v>343</v>
      </c>
      <c r="AK299" s="145" t="s">
        <v>343</v>
      </c>
      <c r="AL299" s="145" t="s">
        <v>343</v>
      </c>
      <c r="AM299" s="145" t="s">
        <v>343</v>
      </c>
      <c r="AN299" s="145" t="s">
        <v>343</v>
      </c>
      <c r="AO299" s="145" t="s">
        <v>343</v>
      </c>
      <c r="AP299" s="145" t="s">
        <v>343</v>
      </c>
      <c r="AQ299" s="145" t="s">
        <v>343</v>
      </c>
      <c r="AR299" s="145" t="s">
        <v>343</v>
      </c>
      <c r="AS299" s="145" t="s">
        <v>343</v>
      </c>
      <c r="AT299" s="145" t="s">
        <v>343</v>
      </c>
      <c r="AU299" s="145" t="s">
        <v>343</v>
      </c>
      <c r="AV299" s="145" t="s">
        <v>343</v>
      </c>
      <c r="AW299" s="145" t="s">
        <v>343</v>
      </c>
      <c r="AX299" s="145" t="s">
        <v>343</v>
      </c>
      <c r="AY299" s="145" t="s">
        <v>343</v>
      </c>
      <c r="AZ299" s="145" t="s">
        <v>343</v>
      </c>
      <c r="BA299" s="145" t="s">
        <v>343</v>
      </c>
      <c r="BB299" s="145" t="s">
        <v>343</v>
      </c>
      <c r="BC299" s="145" t="s">
        <v>343</v>
      </c>
      <c r="BD299" s="145" t="s">
        <v>343</v>
      </c>
      <c r="BE299" s="145" t="s">
        <v>343</v>
      </c>
      <c r="BF299" s="145" t="s">
        <v>343</v>
      </c>
      <c r="BG299" s="145" t="s">
        <v>343</v>
      </c>
      <c r="BH299" s="145" t="s">
        <v>343</v>
      </c>
      <c r="BI299" s="145" t="s">
        <v>343</v>
      </c>
      <c r="BJ299" s="145" t="s">
        <v>343</v>
      </c>
      <c r="BK299" s="145" t="s">
        <v>343</v>
      </c>
      <c r="BL299" s="145" t="s">
        <v>343</v>
      </c>
      <c r="BM299" s="145" t="s">
        <v>343</v>
      </c>
      <c r="BN299" s="145" t="s">
        <v>343</v>
      </c>
      <c r="BO299" s="145" t="s">
        <v>343</v>
      </c>
      <c r="BP299" s="145" t="s">
        <v>343</v>
      </c>
      <c r="BQ299" s="145" t="s">
        <v>343</v>
      </c>
      <c r="BR299" s="145" t="s">
        <v>343</v>
      </c>
      <c r="BS299" s="145" t="s">
        <v>343</v>
      </c>
      <c r="BT299" s="145" t="s">
        <v>343</v>
      </c>
      <c r="BU299" s="145" t="s">
        <v>343</v>
      </c>
      <c r="BV299" s="145" t="s">
        <v>343</v>
      </c>
      <c r="BW299" s="145" t="s">
        <v>343</v>
      </c>
      <c r="BX299" s="145" t="s">
        <v>343</v>
      </c>
      <c r="BY299" s="145" t="s">
        <v>343</v>
      </c>
      <c r="BZ299" s="145" t="s">
        <v>343</v>
      </c>
      <c r="CA299" s="145" t="s">
        <v>343</v>
      </c>
      <c r="CB299" s="145" t="s">
        <v>343</v>
      </c>
      <c r="CC299" s="145" t="s">
        <v>343</v>
      </c>
      <c r="CD299" s="145" t="s">
        <v>343</v>
      </c>
      <c r="CE299" s="145" t="s">
        <v>343</v>
      </c>
      <c r="CF299" s="145" t="s">
        <v>343</v>
      </c>
      <c r="CG299" s="145" t="s">
        <v>343</v>
      </c>
      <c r="CH299" s="145" t="s">
        <v>343</v>
      </c>
      <c r="CI299" s="145" t="s">
        <v>343</v>
      </c>
      <c r="CJ299" s="145" t="s">
        <v>343</v>
      </c>
      <c r="CK299" s="145" t="s">
        <v>343</v>
      </c>
      <c r="CL299" s="145" t="s">
        <v>343</v>
      </c>
      <c r="CM299" s="145" t="s">
        <v>343</v>
      </c>
      <c r="CN299" s="145" t="s">
        <v>343</v>
      </c>
    </row>
    <row r="300" spans="1:92" x14ac:dyDescent="0.25">
      <c r="A300" t="s">
        <v>344</v>
      </c>
      <c r="B300" s="33" t="s">
        <v>345</v>
      </c>
      <c r="D300" t="s">
        <v>340</v>
      </c>
      <c r="I300" s="102"/>
      <c r="J300"/>
      <c r="K300" s="195">
        <v>1000</v>
      </c>
      <c r="L300" s="195">
        <v>1200</v>
      </c>
      <c r="M300" s="195">
        <f>+L300+100</f>
        <v>1300</v>
      </c>
      <c r="N300" s="195">
        <f>+M300+100</f>
        <v>1400</v>
      </c>
      <c r="O300" s="195">
        <f>+N300+100</f>
        <v>1500</v>
      </c>
      <c r="P300" s="195">
        <f>+O300+100</f>
        <v>1600</v>
      </c>
      <c r="Q300" s="195"/>
      <c r="T300" s="256"/>
      <c r="U300" s="36">
        <f ca="1">INDEX($A:$CN,ROW(),MATCH(INDIRECT(ADDRESS(3,COLUMN(),2)),$2:$2,0))</f>
        <v>1000</v>
      </c>
      <c r="V300" s="36">
        <f ca="1">INDEX($A:$CN,ROW(),MATCH(INDIRECT(ADDRESS(3,COLUMN(),2)),$2:$2,0))</f>
        <v>1000</v>
      </c>
      <c r="W300" s="36">
        <f ca="1">INDEX($A:$CN,ROW(),MATCH(INDIRECT(ADDRESS(3,COLUMN(),2)),$2:$2,0))</f>
        <v>1000</v>
      </c>
      <c r="X300" s="36">
        <f ca="1">INDEX($A:$CN,ROW(),MATCH(INDIRECT(ADDRESS(3,COLUMN(),2)),$2:$2,0))</f>
        <v>1000</v>
      </c>
      <c r="Y300" s="36">
        <f ca="1">INDEX($A:$CN,ROW(),MATCH(INDIRECT(ADDRESS(3,COLUMN(),2)),$2:$2,0))</f>
        <v>1000</v>
      </c>
      <c r="Z300" s="36">
        <f ca="1">INDEX($A:$CN,ROW(),MATCH(INDIRECT(ADDRESS(3,COLUMN(),2)),$2:$2,0))</f>
        <v>1000</v>
      </c>
      <c r="AA300" s="36">
        <f ca="1">INDEX($A:$CN,ROW(),MATCH(INDIRECT(ADDRESS(3,COLUMN(),2)),$2:$2,0))</f>
        <v>1000</v>
      </c>
      <c r="AB300" s="36">
        <f ca="1">INDEX($A:$CN,ROW(),MATCH(INDIRECT(ADDRESS(3,COLUMN(),2)),$2:$2,0))</f>
        <v>1000</v>
      </c>
      <c r="AC300" s="36">
        <f ca="1">INDEX($A:$CN,ROW(),MATCH(INDIRECT(ADDRESS(3,COLUMN(),2)),$2:$2,0))</f>
        <v>1000</v>
      </c>
      <c r="AD300" s="36">
        <f ca="1">INDEX($A:$CN,ROW(),MATCH(INDIRECT(ADDRESS(3,COLUMN(),2)),$2:$2,0))</f>
        <v>1000</v>
      </c>
      <c r="AE300" s="36">
        <f ca="1">INDEX($A:$CN,ROW(),MATCH(INDIRECT(ADDRESS(3,COLUMN(),2)),$2:$2,0))</f>
        <v>1000</v>
      </c>
      <c r="AF300" s="36">
        <f ca="1">INDEX($A:$CN,ROW(),MATCH(INDIRECT(ADDRESS(3,COLUMN(),2)),$2:$2,0))</f>
        <v>1000</v>
      </c>
      <c r="AG300" s="36">
        <f ca="1">INDEX($A:$CN,ROW(),MATCH(INDIRECT(ADDRESS(3,COLUMN(),2)),$2:$2,0))</f>
        <v>1200</v>
      </c>
      <c r="AH300" s="36">
        <f ca="1">INDEX($A:$CN,ROW(),MATCH(INDIRECT(ADDRESS(3,COLUMN(),2)),$2:$2,0))</f>
        <v>1200</v>
      </c>
      <c r="AI300" s="36">
        <f ca="1">INDEX($A:$CN,ROW(),MATCH(INDIRECT(ADDRESS(3,COLUMN(),2)),$2:$2,0))</f>
        <v>1200</v>
      </c>
      <c r="AJ300" s="36">
        <f ca="1">INDEX($A:$CN,ROW(),MATCH(INDIRECT(ADDRESS(3,COLUMN(),2)),$2:$2,0))</f>
        <v>1200</v>
      </c>
      <c r="AK300" s="36">
        <f ca="1">INDEX($A:$CN,ROW(),MATCH(INDIRECT(ADDRESS(3,COLUMN(),2)),$2:$2,0))</f>
        <v>1200</v>
      </c>
      <c r="AL300" s="36">
        <f ca="1">INDEX($A:$CN,ROW(),MATCH(INDIRECT(ADDRESS(3,COLUMN(),2)),$2:$2,0))</f>
        <v>1200</v>
      </c>
      <c r="AM300" s="36">
        <f ca="1">INDEX($A:$CN,ROW(),MATCH(INDIRECT(ADDRESS(3,COLUMN(),2)),$2:$2,0))</f>
        <v>1200</v>
      </c>
      <c r="AN300" s="36">
        <f ca="1">INDEX($A:$CN,ROW(),MATCH(INDIRECT(ADDRESS(3,COLUMN(),2)),$2:$2,0))</f>
        <v>1200</v>
      </c>
      <c r="AO300" s="36">
        <f ca="1">INDEX($A:$CN,ROW(),MATCH(INDIRECT(ADDRESS(3,COLUMN(),2)),$2:$2,0))</f>
        <v>1200</v>
      </c>
      <c r="AP300" s="36">
        <f ca="1">INDEX($A:$CN,ROW(),MATCH(INDIRECT(ADDRESS(3,COLUMN(),2)),$2:$2,0))</f>
        <v>1200</v>
      </c>
      <c r="AQ300" s="36">
        <f ca="1">INDEX($A:$CN,ROW(),MATCH(INDIRECT(ADDRESS(3,COLUMN(),2)),$2:$2,0))</f>
        <v>1200</v>
      </c>
      <c r="AR300" s="36">
        <f ca="1">INDEX($A:$CN,ROW(),MATCH(INDIRECT(ADDRESS(3,COLUMN(),2)),$2:$2,0))</f>
        <v>1200</v>
      </c>
      <c r="AS300" s="36">
        <f ca="1">INDEX($A:$CN,ROW(),MATCH(INDIRECT(ADDRESS(3,COLUMN(),2)),$2:$2,0))</f>
        <v>1300</v>
      </c>
      <c r="AT300" s="36">
        <f ca="1">INDEX($A:$CN,ROW(),MATCH(INDIRECT(ADDRESS(3,COLUMN(),2)),$2:$2,0))</f>
        <v>1300</v>
      </c>
      <c r="AU300" s="36">
        <f ca="1">INDEX($A:$CN,ROW(),MATCH(INDIRECT(ADDRESS(3,COLUMN(),2)),$2:$2,0))</f>
        <v>1300</v>
      </c>
      <c r="AV300" s="36">
        <f ca="1">INDEX($A:$CN,ROW(),MATCH(INDIRECT(ADDRESS(3,COLUMN(),2)),$2:$2,0))</f>
        <v>1300</v>
      </c>
      <c r="AW300" s="36">
        <f ca="1">INDEX($A:$CN,ROW(),MATCH(INDIRECT(ADDRESS(3,COLUMN(),2)),$2:$2,0))</f>
        <v>1300</v>
      </c>
      <c r="AX300" s="36">
        <f ca="1">INDEX($A:$CN,ROW(),MATCH(INDIRECT(ADDRESS(3,COLUMN(),2)),$2:$2,0))</f>
        <v>1300</v>
      </c>
      <c r="AY300" s="36">
        <f ca="1">INDEX($A:$CN,ROW(),MATCH(INDIRECT(ADDRESS(3,COLUMN(),2)),$2:$2,0))</f>
        <v>1300</v>
      </c>
      <c r="AZ300" s="36">
        <f ca="1">INDEX($A:$CN,ROW(),MATCH(INDIRECT(ADDRESS(3,COLUMN(),2)),$2:$2,0))</f>
        <v>1300</v>
      </c>
      <c r="BA300" s="36">
        <f ca="1">INDEX($A:$CN,ROW(),MATCH(INDIRECT(ADDRESS(3,COLUMN(),2)),$2:$2,0))</f>
        <v>1300</v>
      </c>
      <c r="BB300" s="36">
        <f ca="1">INDEX($A:$CN,ROW(),MATCH(INDIRECT(ADDRESS(3,COLUMN(),2)),$2:$2,0))</f>
        <v>1300</v>
      </c>
      <c r="BC300" s="36">
        <f ca="1">INDEX($A:$CN,ROW(),MATCH(INDIRECT(ADDRESS(3,COLUMN(),2)),$2:$2,0))</f>
        <v>1300</v>
      </c>
      <c r="BD300" s="36">
        <f ca="1">INDEX($A:$CN,ROW(),MATCH(INDIRECT(ADDRESS(3,COLUMN(),2)),$2:$2,0))</f>
        <v>1300</v>
      </c>
      <c r="BE300" s="36">
        <f ca="1">INDEX($A:$CN,ROW(),MATCH(INDIRECT(ADDRESS(3,COLUMN(),2)),$2:$2,0))</f>
        <v>1400</v>
      </c>
      <c r="BF300" s="36">
        <f ca="1">INDEX($A:$CN,ROW(),MATCH(INDIRECT(ADDRESS(3,COLUMN(),2)),$2:$2,0))</f>
        <v>1400</v>
      </c>
      <c r="BG300" s="36">
        <f ca="1">INDEX($A:$CN,ROW(),MATCH(INDIRECT(ADDRESS(3,COLUMN(),2)),$2:$2,0))</f>
        <v>1400</v>
      </c>
      <c r="BH300" s="36">
        <f ca="1">INDEX($A:$CN,ROW(),MATCH(INDIRECT(ADDRESS(3,COLUMN(),2)),$2:$2,0))</f>
        <v>1400</v>
      </c>
      <c r="BI300" s="36">
        <f ca="1">INDEX($A:$CN,ROW(),MATCH(INDIRECT(ADDRESS(3,COLUMN(),2)),$2:$2,0))</f>
        <v>1400</v>
      </c>
      <c r="BJ300" s="36">
        <f ca="1">INDEX($A:$CN,ROW(),MATCH(INDIRECT(ADDRESS(3,COLUMN(),2)),$2:$2,0))</f>
        <v>1400</v>
      </c>
      <c r="BK300" s="36">
        <f ca="1">INDEX($A:$CN,ROW(),MATCH(INDIRECT(ADDRESS(3,COLUMN(),2)),$2:$2,0))</f>
        <v>1400</v>
      </c>
      <c r="BL300" s="36">
        <f ca="1">INDEX($A:$CN,ROW(),MATCH(INDIRECT(ADDRESS(3,COLUMN(),2)),$2:$2,0))</f>
        <v>1400</v>
      </c>
      <c r="BM300" s="36">
        <f ca="1">INDEX($A:$CN,ROW(),MATCH(INDIRECT(ADDRESS(3,COLUMN(),2)),$2:$2,0))</f>
        <v>1400</v>
      </c>
      <c r="BN300" s="36">
        <f ca="1">INDEX($A:$CN,ROW(),MATCH(INDIRECT(ADDRESS(3,COLUMN(),2)),$2:$2,0))</f>
        <v>1400</v>
      </c>
      <c r="BO300" s="36">
        <f ca="1">INDEX($A:$CN,ROW(),MATCH(INDIRECT(ADDRESS(3,COLUMN(),2)),$2:$2,0))</f>
        <v>1400</v>
      </c>
      <c r="BP300" s="36">
        <f ca="1">INDEX($A:$CN,ROW(),MATCH(INDIRECT(ADDRESS(3,COLUMN(),2)),$2:$2,0))</f>
        <v>1400</v>
      </c>
      <c r="BQ300" s="36">
        <f ca="1">INDEX($A:$CN,ROW(),MATCH(INDIRECT(ADDRESS(3,COLUMN(),2)),$2:$2,0))</f>
        <v>1500</v>
      </c>
      <c r="BR300" s="36">
        <f ca="1">INDEX($A:$CN,ROW(),MATCH(INDIRECT(ADDRESS(3,COLUMN(),2)),$2:$2,0))</f>
        <v>1500</v>
      </c>
      <c r="BS300" s="36">
        <f ca="1">INDEX($A:$CN,ROW(),MATCH(INDIRECT(ADDRESS(3,COLUMN(),2)),$2:$2,0))</f>
        <v>1500</v>
      </c>
      <c r="BT300" s="36">
        <f ca="1">INDEX($A:$CN,ROW(),MATCH(INDIRECT(ADDRESS(3,COLUMN(),2)),$2:$2,0))</f>
        <v>1500</v>
      </c>
      <c r="BU300" s="36">
        <f ca="1">INDEX($A:$CN,ROW(),MATCH(INDIRECT(ADDRESS(3,COLUMN(),2)),$2:$2,0))</f>
        <v>1500</v>
      </c>
      <c r="BV300" s="36">
        <f ca="1">INDEX($A:$CN,ROW(),MATCH(INDIRECT(ADDRESS(3,COLUMN(),2)),$2:$2,0))</f>
        <v>1500</v>
      </c>
      <c r="BW300" s="36">
        <f ca="1">INDEX($A:$CN,ROW(),MATCH(INDIRECT(ADDRESS(3,COLUMN(),2)),$2:$2,0))</f>
        <v>1500</v>
      </c>
      <c r="BX300" s="36">
        <f ca="1">INDEX($A:$CN,ROW(),MATCH(INDIRECT(ADDRESS(3,COLUMN(),2)),$2:$2,0))</f>
        <v>1500</v>
      </c>
      <c r="BY300" s="36">
        <f ca="1">INDEX($A:$CN,ROW(),MATCH(INDIRECT(ADDRESS(3,COLUMN(),2)),$2:$2,0))</f>
        <v>1500</v>
      </c>
      <c r="BZ300" s="36">
        <f ca="1">INDEX($A:$CN,ROW(),MATCH(INDIRECT(ADDRESS(3,COLUMN(),2)),$2:$2,0))</f>
        <v>1500</v>
      </c>
      <c r="CA300" s="36">
        <f ca="1">INDEX($A:$CN,ROW(),MATCH(INDIRECT(ADDRESS(3,COLUMN(),2)),$2:$2,0))</f>
        <v>1500</v>
      </c>
      <c r="CB300" s="36">
        <f ca="1">INDEX($A:$CN,ROW(),MATCH(INDIRECT(ADDRESS(3,COLUMN(),2)),$2:$2,0))</f>
        <v>1500</v>
      </c>
      <c r="CC300" s="36">
        <f ca="1">INDEX($A:$CN,ROW(),MATCH(INDIRECT(ADDRESS(3,COLUMN(),2)),$2:$2,0))</f>
        <v>1600</v>
      </c>
      <c r="CD300" s="36">
        <f ca="1">INDEX($A:$CN,ROW(),MATCH(INDIRECT(ADDRESS(3,COLUMN(),2)),$2:$2,0))</f>
        <v>1600</v>
      </c>
      <c r="CE300" s="36">
        <f ca="1">INDEX($A:$CN,ROW(),MATCH(INDIRECT(ADDRESS(3,COLUMN(),2)),$2:$2,0))</f>
        <v>1600</v>
      </c>
      <c r="CF300" s="36">
        <f ca="1">INDEX($A:$CN,ROW(),MATCH(INDIRECT(ADDRESS(3,COLUMN(),2)),$2:$2,0))</f>
        <v>1600</v>
      </c>
      <c r="CG300" s="36">
        <f ca="1">INDEX($A:$CN,ROW(),MATCH(INDIRECT(ADDRESS(3,COLUMN(),2)),$2:$2,0))</f>
        <v>1600</v>
      </c>
      <c r="CH300" s="36">
        <f ca="1">INDEX($A:$CN,ROW(),MATCH(INDIRECT(ADDRESS(3,COLUMN(),2)),$2:$2,0))</f>
        <v>1600</v>
      </c>
      <c r="CI300" s="36">
        <f ca="1">INDEX($A:$CN,ROW(),MATCH(INDIRECT(ADDRESS(3,COLUMN(),2)),$2:$2,0))</f>
        <v>1600</v>
      </c>
      <c r="CJ300" s="36">
        <f ca="1">INDEX($A:$CN,ROW(),MATCH(INDIRECT(ADDRESS(3,COLUMN(),2)),$2:$2,0))</f>
        <v>1600</v>
      </c>
      <c r="CK300" s="36">
        <f ca="1">INDEX($A:$CN,ROW(),MATCH(INDIRECT(ADDRESS(3,COLUMN(),2)),$2:$2,0))</f>
        <v>1600</v>
      </c>
      <c r="CL300" s="36">
        <f ca="1">INDEX($A:$CN,ROW(),MATCH(INDIRECT(ADDRESS(3,COLUMN(),2)),$2:$2,0))</f>
        <v>1600</v>
      </c>
      <c r="CM300" s="36">
        <f ca="1">INDEX($A:$CN,ROW(),MATCH(INDIRECT(ADDRESS(3,COLUMN(),2)),$2:$2,0))</f>
        <v>1600</v>
      </c>
      <c r="CN300" s="36">
        <f ca="1">INDEX($A:$CN,ROW(),MATCH(INDIRECT(ADDRESS(3,COLUMN(),2)),$2:$2,0))</f>
        <v>1600</v>
      </c>
    </row>
    <row r="301" spans="1:92" x14ac:dyDescent="0.25">
      <c r="B301" s="238"/>
      <c r="C301" s="148"/>
      <c r="D301" t="s">
        <v>340</v>
      </c>
      <c r="E301" s="149"/>
      <c r="F301" s="149"/>
      <c r="G301" s="149"/>
      <c r="H301" s="106"/>
      <c r="I301" s="210"/>
      <c r="J301" s="226"/>
      <c r="K301" s="148"/>
      <c r="L301" s="148"/>
      <c r="M301" s="148"/>
      <c r="N301" s="148"/>
      <c r="O301" s="148"/>
      <c r="P301" s="148"/>
      <c r="Q301" s="148"/>
      <c r="T301" s="292"/>
      <c r="U301" s="153"/>
      <c r="V301" s="153"/>
      <c r="W301" s="153"/>
      <c r="X301" s="153"/>
      <c r="Y301" s="153"/>
      <c r="Z301" s="153"/>
      <c r="AA301" s="153"/>
      <c r="AB301" s="153"/>
      <c r="AC301" s="153"/>
      <c r="AD301" s="153"/>
      <c r="AE301" s="153"/>
      <c r="AF301" s="153"/>
      <c r="AG301" s="153"/>
      <c r="AH301" s="153"/>
      <c r="AI301" s="153"/>
      <c r="AJ301" s="153"/>
      <c r="AK301" s="153"/>
      <c r="AL301" s="153"/>
      <c r="AM301" s="153"/>
      <c r="AN301" s="153"/>
      <c r="AO301" s="153"/>
      <c r="AP301" s="153"/>
      <c r="AQ301" s="153"/>
      <c r="AR301" s="153"/>
      <c r="AS301" s="153"/>
      <c r="AT301" s="153"/>
      <c r="AU301" s="153"/>
      <c r="AV301" s="153"/>
      <c r="AW301" s="153"/>
      <c r="AX301" s="153"/>
      <c r="AY301" s="153"/>
      <c r="AZ301" s="153"/>
      <c r="BA301" s="153"/>
      <c r="BB301" s="153"/>
      <c r="BC301" s="153"/>
      <c r="BD301" s="153"/>
      <c r="BE301" s="153"/>
      <c r="BF301" s="153"/>
      <c r="BG301" s="153"/>
      <c r="BH301" s="153"/>
      <c r="BI301" s="153"/>
      <c r="BJ301" s="153"/>
      <c r="BK301" s="153"/>
      <c r="BL301" s="153"/>
      <c r="BM301" s="153"/>
      <c r="BN301" s="153"/>
      <c r="BO301" s="153"/>
      <c r="BP301" s="153"/>
      <c r="BQ301" s="153"/>
      <c r="BR301" s="153"/>
      <c r="BS301" s="153"/>
      <c r="BT301" s="153"/>
      <c r="BU301" s="153"/>
      <c r="BV301" s="153"/>
      <c r="BW301" s="153"/>
      <c r="BX301" s="153"/>
      <c r="BY301" s="153"/>
      <c r="BZ301" s="153"/>
      <c r="CA301" s="153"/>
      <c r="CB301" s="153"/>
      <c r="CC301" s="153"/>
      <c r="CD301" s="153"/>
      <c r="CE301" s="153"/>
      <c r="CF301" s="153"/>
      <c r="CG301" s="153"/>
      <c r="CH301" s="153"/>
      <c r="CI301" s="153"/>
      <c r="CJ301" s="153"/>
      <c r="CK301" s="153"/>
      <c r="CL301" s="153"/>
      <c r="CM301" s="153"/>
      <c r="CN301" s="153"/>
    </row>
    <row r="302" spans="1:92" x14ac:dyDescent="0.25">
      <c r="B302" s="28" t="s">
        <v>174</v>
      </c>
      <c r="D302" t="s">
        <v>340</v>
      </c>
      <c r="I302" s="102"/>
      <c r="J302"/>
      <c r="T302" s="205"/>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175</v>
      </c>
      <c r="B303" s="293">
        <v>1</v>
      </c>
      <c r="D303" t="s">
        <v>340</v>
      </c>
      <c r="I303" s="294" t="s">
        <v>346</v>
      </c>
      <c r="J303"/>
      <c r="T303" s="205"/>
    </row>
    <row r="304" spans="1:92" x14ac:dyDescent="0.25">
      <c r="A304" t="s">
        <v>175</v>
      </c>
      <c r="B304" s="293">
        <f t="shared" ref="B304:B314" si="133">+B303+1</f>
        <v>2</v>
      </c>
      <c r="D304" t="s">
        <v>340</v>
      </c>
      <c r="I304" s="192">
        <v>0.1</v>
      </c>
      <c r="J304"/>
      <c r="K304" s="61">
        <f t="shared" ref="K304:P314" ca="1" si="134">SUMIF($4:$4, INDIRECT(ADDRESS(2,COLUMN(),2)), INDIRECT(ROW() &amp; ":" &amp; ROW()))</f>
        <v>0</v>
      </c>
      <c r="L304" s="61">
        <f t="shared" ca="1" si="134"/>
        <v>0</v>
      </c>
      <c r="M304" s="61">
        <f t="shared" ca="1" si="134"/>
        <v>0</v>
      </c>
      <c r="N304" s="61">
        <f t="shared" ca="1" si="134"/>
        <v>0</v>
      </c>
      <c r="O304" s="61">
        <f t="shared" ca="1" si="134"/>
        <v>0</v>
      </c>
      <c r="P304" s="61">
        <f t="shared" ca="1" si="134"/>
        <v>0</v>
      </c>
      <c r="Q304" s="61"/>
      <c r="T304" s="215"/>
      <c r="U304" s="42" cm="1">
        <f t="array" aca="1" ref="U304" ca="1">+OFFSET(INDIRECT(U299),0,-$B303+1)</f>
        <v>0</v>
      </c>
      <c r="V304" s="42" cm="1">
        <f t="array" aca="1" ref="V304" ca="1">+OFFSET(INDIRECT(V299),0,-$B303+1)</f>
        <v>0</v>
      </c>
      <c r="W304" s="42" cm="1">
        <f t="array" aca="1" ref="W304" ca="1">+OFFSET(INDIRECT(W299),0,-$B303+1)</f>
        <v>0</v>
      </c>
      <c r="X304" s="42" cm="1">
        <f t="array" aca="1" ref="X304" ca="1">+OFFSET(INDIRECT(X299),0,-$B303+1)</f>
        <v>0</v>
      </c>
      <c r="Y304" s="42" cm="1">
        <f t="array" aca="1" ref="Y304" ca="1">+OFFSET(INDIRECT(Y299),0,-$B303+1)</f>
        <v>0</v>
      </c>
      <c r="Z304" s="42" cm="1">
        <f t="array" aca="1" ref="Z304" ca="1">+OFFSET(INDIRECT(Z299),0,-$B303+1)</f>
        <v>0</v>
      </c>
      <c r="AA304" s="42" cm="1">
        <f t="array" aca="1" ref="AA304" ca="1">+OFFSET(INDIRECT(AA299),0,-$B303+1)</f>
        <v>0</v>
      </c>
      <c r="AB304" s="42" cm="1">
        <f t="array" aca="1" ref="AB304" ca="1">+OFFSET(INDIRECT(AB299),0,-$B303+1)</f>
        <v>0</v>
      </c>
      <c r="AC304" s="42" cm="1">
        <f t="array" aca="1" ref="AC304" ca="1">+OFFSET(INDIRECT(AC299),0,-$B303+1)</f>
        <v>0</v>
      </c>
      <c r="AD304" s="42" cm="1">
        <f t="array" aca="1" ref="AD304" ca="1">+OFFSET(INDIRECT(AD299),0,-$B303+1)</f>
        <v>0</v>
      </c>
      <c r="AE304" s="42" cm="1">
        <f t="array" aca="1" ref="AE304" ca="1">+OFFSET(INDIRECT(AE299),0,-$B303+1)</f>
        <v>0</v>
      </c>
      <c r="AF304" s="42" cm="1">
        <f t="array" aca="1" ref="AF304" ca="1">+OFFSET(INDIRECT(AF299),0,-$B303+1)</f>
        <v>0</v>
      </c>
      <c r="AG304" s="42" cm="1">
        <f t="array" aca="1" ref="AG304" ca="1">+OFFSET(INDIRECT(AG299),0,-$B303+1)</f>
        <v>0</v>
      </c>
      <c r="AH304" s="42" cm="1">
        <f t="array" aca="1" ref="AH304" ca="1">+OFFSET(INDIRECT(AH299),0,-$B303+1)</f>
        <v>0</v>
      </c>
      <c r="AI304" s="42" cm="1">
        <f t="array" aca="1" ref="AI304" ca="1">+OFFSET(INDIRECT(AI299),0,-$B303+1)</f>
        <v>0</v>
      </c>
      <c r="AJ304" s="42" cm="1">
        <f t="array" aca="1" ref="AJ304" ca="1">+OFFSET(INDIRECT(AJ299),0,-$B303+1)</f>
        <v>0</v>
      </c>
      <c r="AK304" s="42" cm="1">
        <f t="array" aca="1" ref="AK304" ca="1">+OFFSET(INDIRECT(AK299),0,-$B303+1)</f>
        <v>0</v>
      </c>
      <c r="AL304" s="42" cm="1">
        <f t="array" aca="1" ref="AL304" ca="1">+OFFSET(INDIRECT(AL299),0,-$B303+1)</f>
        <v>0</v>
      </c>
      <c r="AM304" s="42" cm="1">
        <f t="array" aca="1" ref="AM304" ca="1">+OFFSET(INDIRECT(AM299),0,-$B303+1)</f>
        <v>0</v>
      </c>
      <c r="AN304" s="42" cm="1">
        <f t="array" aca="1" ref="AN304" ca="1">+OFFSET(INDIRECT(AN299),0,-$B303+1)</f>
        <v>0</v>
      </c>
      <c r="AO304" s="42" cm="1">
        <f t="array" aca="1" ref="AO304" ca="1">+OFFSET(INDIRECT(AO299),0,-$B303+1)</f>
        <v>0</v>
      </c>
      <c r="AP304" s="42" cm="1">
        <f t="array" aca="1" ref="AP304" ca="1">+OFFSET(INDIRECT(AP299),0,-$B303+1)</f>
        <v>0</v>
      </c>
      <c r="AQ304" s="42" cm="1">
        <f t="array" aca="1" ref="AQ304" ca="1">+OFFSET(INDIRECT(AQ299),0,-$B303+1)</f>
        <v>0</v>
      </c>
      <c r="AR304" s="42" cm="1">
        <f t="array" aca="1" ref="AR304" ca="1">+OFFSET(INDIRECT(AR299),0,-$B303+1)</f>
        <v>0</v>
      </c>
      <c r="AS304" s="42" cm="1">
        <f t="array" aca="1" ref="AS304" ca="1">+OFFSET(INDIRECT(AS299),0,-$B303+1)</f>
        <v>0</v>
      </c>
      <c r="AT304" s="42" cm="1">
        <f t="array" aca="1" ref="AT304" ca="1">+OFFSET(INDIRECT(AT299),0,-$B303+1)</f>
        <v>0</v>
      </c>
      <c r="AU304" s="42" cm="1">
        <f t="array" aca="1" ref="AU304" ca="1">+OFFSET(INDIRECT(AU299),0,-$B303+1)</f>
        <v>0</v>
      </c>
      <c r="AV304" s="42" cm="1">
        <f t="array" aca="1" ref="AV304" ca="1">+OFFSET(INDIRECT(AV299),0,-$B303+1)</f>
        <v>0</v>
      </c>
      <c r="AW304" s="42" cm="1">
        <f t="array" aca="1" ref="AW304" ca="1">+OFFSET(INDIRECT(AW299),0,-$B303+1)</f>
        <v>0</v>
      </c>
      <c r="AX304" s="42" cm="1">
        <f t="array" aca="1" ref="AX304" ca="1">+OFFSET(INDIRECT(AX299),0,-$B303+1)</f>
        <v>0</v>
      </c>
      <c r="AY304" s="42" cm="1">
        <f t="array" aca="1" ref="AY304" ca="1">+OFFSET(INDIRECT(AY299),0,-$B303+1)</f>
        <v>0</v>
      </c>
      <c r="AZ304" s="42" cm="1">
        <f t="array" aca="1" ref="AZ304" ca="1">+OFFSET(INDIRECT(AZ299),0,-$B303+1)</f>
        <v>0</v>
      </c>
      <c r="BA304" s="42" cm="1">
        <f t="array" aca="1" ref="BA304" ca="1">+OFFSET(INDIRECT(BA299),0,-$B303+1)</f>
        <v>0</v>
      </c>
      <c r="BB304" s="42" cm="1">
        <f t="array" aca="1" ref="BB304" ca="1">+OFFSET(INDIRECT(BB299),0,-$B303+1)</f>
        <v>0</v>
      </c>
      <c r="BC304" s="42" cm="1">
        <f t="array" aca="1" ref="BC304" ca="1">+OFFSET(INDIRECT(BC299),0,-$B303+1)</f>
        <v>0</v>
      </c>
      <c r="BD304" s="42" cm="1">
        <f t="array" aca="1" ref="BD304" ca="1">+OFFSET(INDIRECT(BD299),0,-$B303+1)</f>
        <v>0</v>
      </c>
      <c r="BE304" s="42" cm="1">
        <f t="array" aca="1" ref="BE304" ca="1">+OFFSET(INDIRECT(BE299),0,-$B303+1)</f>
        <v>0</v>
      </c>
      <c r="BF304" s="42" cm="1">
        <f t="array" aca="1" ref="BF304" ca="1">+OFFSET(INDIRECT(BF299),0,-$B303+1)</f>
        <v>0</v>
      </c>
      <c r="BG304" s="42" cm="1">
        <f t="array" aca="1" ref="BG304" ca="1">+OFFSET(INDIRECT(BG299),0,-$B303+1)</f>
        <v>0</v>
      </c>
      <c r="BH304" s="42" cm="1">
        <f t="array" aca="1" ref="BH304" ca="1">+OFFSET(INDIRECT(BH299),0,-$B303+1)</f>
        <v>0</v>
      </c>
      <c r="BI304" s="42" cm="1">
        <f t="array" aca="1" ref="BI304" ca="1">+OFFSET(INDIRECT(BI299),0,-$B303+1)</f>
        <v>0</v>
      </c>
      <c r="BJ304" s="42" cm="1">
        <f t="array" aca="1" ref="BJ304" ca="1">+OFFSET(INDIRECT(BJ299),0,-$B303+1)</f>
        <v>0</v>
      </c>
      <c r="BK304" s="42" cm="1">
        <f t="array" aca="1" ref="BK304" ca="1">+OFFSET(INDIRECT(BK299),0,-$B303+1)</f>
        <v>0</v>
      </c>
      <c r="BL304" s="42" cm="1">
        <f t="array" aca="1" ref="BL304" ca="1">+OFFSET(INDIRECT(BL299),0,-$B303+1)</f>
        <v>0</v>
      </c>
      <c r="BM304" s="42" cm="1">
        <f t="array" aca="1" ref="BM304" ca="1">+OFFSET(INDIRECT(BM299),0,-$B303+1)</f>
        <v>0</v>
      </c>
      <c r="BN304" s="42" cm="1">
        <f t="array" aca="1" ref="BN304" ca="1">+OFFSET(INDIRECT(BN299),0,-$B303+1)</f>
        <v>0</v>
      </c>
      <c r="BO304" s="42" cm="1">
        <f t="array" aca="1" ref="BO304" ca="1">+OFFSET(INDIRECT(BO299),0,-$B303+1)</f>
        <v>0</v>
      </c>
      <c r="BP304" s="42" cm="1">
        <f t="array" aca="1" ref="BP304" ca="1">+OFFSET(INDIRECT(BP299),0,-$B303+1)</f>
        <v>0</v>
      </c>
      <c r="BQ304" s="42" cm="1">
        <f t="array" aca="1" ref="BQ304" ca="1">+OFFSET(INDIRECT(BQ299),0,-$B303+1)</f>
        <v>0</v>
      </c>
      <c r="BR304" s="42" cm="1">
        <f t="array" aca="1" ref="BR304" ca="1">+OFFSET(INDIRECT(BR299),0,-$B303+1)</f>
        <v>0</v>
      </c>
      <c r="BS304" s="42" cm="1">
        <f t="array" aca="1" ref="BS304" ca="1">+OFFSET(INDIRECT(BS299),0,-$B303+1)</f>
        <v>0</v>
      </c>
      <c r="BT304" s="42" cm="1">
        <f t="array" aca="1" ref="BT304" ca="1">+OFFSET(INDIRECT(BT299),0,-$B303+1)</f>
        <v>0</v>
      </c>
      <c r="BU304" s="42" cm="1">
        <f t="array" aca="1" ref="BU304" ca="1">+OFFSET(INDIRECT(BU299),0,-$B303+1)</f>
        <v>0</v>
      </c>
      <c r="BV304" s="42" cm="1">
        <f t="array" aca="1" ref="BV304" ca="1">+OFFSET(INDIRECT(BV299),0,-$B303+1)</f>
        <v>0</v>
      </c>
      <c r="BW304" s="42" cm="1">
        <f t="array" aca="1" ref="BW304" ca="1">+OFFSET(INDIRECT(BW299),0,-$B303+1)</f>
        <v>0</v>
      </c>
      <c r="BX304" s="42" cm="1">
        <f t="array" aca="1" ref="BX304" ca="1">+OFFSET(INDIRECT(BX299),0,-$B303+1)</f>
        <v>0</v>
      </c>
      <c r="BY304" s="42" cm="1">
        <f t="array" aca="1" ref="BY304" ca="1">+OFFSET(INDIRECT(BY299),0,-$B303+1)</f>
        <v>0</v>
      </c>
      <c r="BZ304" s="42" cm="1">
        <f t="array" aca="1" ref="BZ304" ca="1">+OFFSET(INDIRECT(BZ299),0,-$B303+1)</f>
        <v>0</v>
      </c>
      <c r="CA304" s="42" cm="1">
        <f t="array" aca="1" ref="CA304" ca="1">+OFFSET(INDIRECT(CA299),0,-$B303+1)</f>
        <v>0</v>
      </c>
      <c r="CB304" s="42" cm="1">
        <f t="array" aca="1" ref="CB304" ca="1">+OFFSET(INDIRECT(CB299),0,-$B303+1)</f>
        <v>0</v>
      </c>
      <c r="CC304" s="42" cm="1">
        <f t="array" aca="1" ref="CC304" ca="1">+OFFSET(INDIRECT(CC299),0,-$B303+1)</f>
        <v>0</v>
      </c>
      <c r="CD304" s="42" cm="1">
        <f t="array" aca="1" ref="CD304" ca="1">+OFFSET(INDIRECT(CD299),0,-$B303+1)</f>
        <v>0</v>
      </c>
      <c r="CE304" s="42" cm="1">
        <f t="array" aca="1" ref="CE304" ca="1">+OFFSET(INDIRECT(CE299),0,-$B303+1)</f>
        <v>0</v>
      </c>
      <c r="CF304" s="42" cm="1">
        <f t="array" aca="1" ref="CF304" ca="1">+OFFSET(INDIRECT(CF299),0,-$B303+1)</f>
        <v>0</v>
      </c>
      <c r="CG304" s="42" cm="1">
        <f t="array" aca="1" ref="CG304" ca="1">+OFFSET(INDIRECT(CG299),0,-$B303+1)</f>
        <v>0</v>
      </c>
      <c r="CH304" s="42" cm="1">
        <f t="array" aca="1" ref="CH304" ca="1">+OFFSET(INDIRECT(CH299),0,-$B303+1)</f>
        <v>0</v>
      </c>
      <c r="CI304" s="42" cm="1">
        <f t="array" aca="1" ref="CI304" ca="1">+OFFSET(INDIRECT(CI299),0,-$B303+1)</f>
        <v>0</v>
      </c>
      <c r="CJ304" s="42" cm="1">
        <f t="array" aca="1" ref="CJ304" ca="1">+OFFSET(INDIRECT(CJ299),0,-$B303+1)</f>
        <v>0</v>
      </c>
      <c r="CK304" s="42" cm="1">
        <f t="array" aca="1" ref="CK304" ca="1">+OFFSET(INDIRECT(CK299),0,-$B303+1)</f>
        <v>0</v>
      </c>
      <c r="CL304" s="42" cm="1">
        <f t="array" aca="1" ref="CL304" ca="1">+OFFSET(INDIRECT(CL299),0,-$B303+1)</f>
        <v>0</v>
      </c>
      <c r="CM304" s="42" cm="1">
        <f t="array" aca="1" ref="CM304" ca="1">+OFFSET(INDIRECT(CM299),0,-$B303+1)</f>
        <v>0</v>
      </c>
      <c r="CN304" s="42" cm="1">
        <f t="array" aca="1" ref="CN304" ca="1">+OFFSET(INDIRECT(CN299),0,-$B303+1)</f>
        <v>0</v>
      </c>
    </row>
    <row r="305" spans="1:92" x14ac:dyDescent="0.25">
      <c r="A305" t="s">
        <v>175</v>
      </c>
      <c r="B305" s="293">
        <f t="shared" si="133"/>
        <v>3</v>
      </c>
      <c r="D305" t="s">
        <v>340</v>
      </c>
      <c r="I305" s="192">
        <v>0.19</v>
      </c>
      <c r="J305"/>
      <c r="K305" s="61">
        <f t="shared" ca="1" si="134"/>
        <v>0</v>
      </c>
      <c r="L305" s="61">
        <f t="shared" ca="1" si="134"/>
        <v>0</v>
      </c>
      <c r="M305" s="61">
        <f t="shared" ca="1" si="134"/>
        <v>0</v>
      </c>
      <c r="N305" s="61">
        <f t="shared" ca="1" si="134"/>
        <v>0</v>
      </c>
      <c r="O305" s="61">
        <f t="shared" ca="1" si="134"/>
        <v>0</v>
      </c>
      <c r="P305" s="61">
        <f t="shared" ca="1" si="134"/>
        <v>0</v>
      </c>
      <c r="Q305" s="61"/>
      <c r="T305" s="215"/>
      <c r="U305" s="42" cm="1">
        <f t="array" aca="1" ref="U305" ca="1">+OFFSET(INDIRECT(U299),0,-MIN($B304+1,COLUMN()-COLUMN($U302)+1))</f>
        <v>0</v>
      </c>
      <c r="V305" s="42" cm="1">
        <f t="array" aca="1" ref="V305" ca="1">+OFFSET(INDIRECT(V299),0,-MIN($B304+1,COLUMN()-COLUMN($U302)+1))</f>
        <v>0</v>
      </c>
      <c r="W305" s="42" cm="1">
        <f t="array" aca="1" ref="W305" ca="1">+OFFSET(INDIRECT(W299),0,-MIN($B304+1,COLUMN()-COLUMN($U302)+1))</f>
        <v>0</v>
      </c>
      <c r="X305" s="42" cm="1">
        <f t="array" aca="1" ref="X305" ca="1">+OFFSET(INDIRECT(X299),0,-MIN($B304+1,COLUMN()-COLUMN($U302)+1))</f>
        <v>0</v>
      </c>
      <c r="Y305" s="42" cm="1">
        <f t="array" aca="1" ref="Y305" ca="1">+OFFSET(INDIRECT(Y299),0,-MIN($B304+1,COLUMN()-COLUMN($U302)+1))</f>
        <v>0</v>
      </c>
      <c r="Z305" s="42" cm="1">
        <f t="array" aca="1" ref="Z305" ca="1">+OFFSET(INDIRECT(Z299),0,-MIN($B304+1,COLUMN()-COLUMN($U302)+1))</f>
        <v>0</v>
      </c>
      <c r="AA305" s="42" cm="1">
        <f t="array" aca="1" ref="AA305" ca="1">+OFFSET(INDIRECT(AA299),0,-MIN($B304+1,COLUMN()-COLUMN($U302)+1))</f>
        <v>0</v>
      </c>
      <c r="AB305" s="42" cm="1">
        <f t="array" aca="1" ref="AB305" ca="1">+OFFSET(INDIRECT(AB299),0,-MIN($B304+1,COLUMN()-COLUMN($U302)+1))</f>
        <v>0</v>
      </c>
      <c r="AC305" s="42" cm="1">
        <f t="array" aca="1" ref="AC305" ca="1">+OFFSET(INDIRECT(AC299),0,-MIN($B304+1,COLUMN()-COLUMN($U302)+1))</f>
        <v>0</v>
      </c>
      <c r="AD305" s="42" cm="1">
        <f t="array" aca="1" ref="AD305" ca="1">+OFFSET(INDIRECT(AD299),0,-MIN($B304+1,COLUMN()-COLUMN($U302)+1))</f>
        <v>0</v>
      </c>
      <c r="AE305" s="42" cm="1">
        <f t="array" aca="1" ref="AE305" ca="1">+OFFSET(INDIRECT(AE299),0,-MIN($B304+1,COLUMN()-COLUMN($U302)+1))</f>
        <v>0</v>
      </c>
      <c r="AF305" s="42" cm="1">
        <f t="array" aca="1" ref="AF305" ca="1">+OFFSET(INDIRECT(AF299),0,-MIN($B304+1,COLUMN()-COLUMN($U302)+1))</f>
        <v>0</v>
      </c>
      <c r="AG305" s="42" cm="1">
        <f t="array" aca="1" ref="AG305" ca="1">+OFFSET(INDIRECT(AG299),0,-MIN($B304+1,COLUMN()-COLUMN($U302)+1))</f>
        <v>0</v>
      </c>
      <c r="AH305" s="42" cm="1">
        <f t="array" aca="1" ref="AH305" ca="1">+OFFSET(INDIRECT(AH299),0,-MIN($B304+1,COLUMN()-COLUMN($U302)+1))</f>
        <v>0</v>
      </c>
      <c r="AI305" s="42" cm="1">
        <f t="array" aca="1" ref="AI305" ca="1">+OFFSET(INDIRECT(AI299),0,-MIN($B304+1,COLUMN()-COLUMN($U302)+1))</f>
        <v>0</v>
      </c>
      <c r="AJ305" s="42" cm="1">
        <f t="array" aca="1" ref="AJ305" ca="1">+OFFSET(INDIRECT(AJ299),0,-MIN($B304+1,COLUMN()-COLUMN($U302)+1))</f>
        <v>0</v>
      </c>
      <c r="AK305" s="42" cm="1">
        <f t="array" aca="1" ref="AK305" ca="1">+OFFSET(INDIRECT(AK299),0,-MIN($B304+1,COLUMN()-COLUMN($U302)+1))</f>
        <v>0</v>
      </c>
      <c r="AL305" s="42" cm="1">
        <f t="array" aca="1" ref="AL305" ca="1">+OFFSET(INDIRECT(AL299),0,-MIN($B304+1,COLUMN()-COLUMN($U302)+1))</f>
        <v>0</v>
      </c>
      <c r="AM305" s="42" cm="1">
        <f t="array" aca="1" ref="AM305" ca="1">+OFFSET(INDIRECT(AM299),0,-MIN($B304+1,COLUMN()-COLUMN($U302)+1))</f>
        <v>0</v>
      </c>
      <c r="AN305" s="42" cm="1">
        <f t="array" aca="1" ref="AN305" ca="1">+OFFSET(INDIRECT(AN299),0,-MIN($B304+1,COLUMN()-COLUMN($U302)+1))</f>
        <v>0</v>
      </c>
      <c r="AO305" s="42" cm="1">
        <f t="array" aca="1" ref="AO305" ca="1">+OFFSET(INDIRECT(AO299),0,-MIN($B304+1,COLUMN()-COLUMN($U302)+1))</f>
        <v>0</v>
      </c>
      <c r="AP305" s="42" cm="1">
        <f t="array" aca="1" ref="AP305" ca="1">+OFFSET(INDIRECT(AP299),0,-MIN($B304+1,COLUMN()-COLUMN($U302)+1))</f>
        <v>0</v>
      </c>
      <c r="AQ305" s="42" cm="1">
        <f t="array" aca="1" ref="AQ305" ca="1">+OFFSET(INDIRECT(AQ299),0,-MIN($B304+1,COLUMN()-COLUMN($U302)+1))</f>
        <v>0</v>
      </c>
      <c r="AR305" s="42" cm="1">
        <f t="array" aca="1" ref="AR305" ca="1">+OFFSET(INDIRECT(AR299),0,-MIN($B304+1,COLUMN()-COLUMN($U302)+1))</f>
        <v>0</v>
      </c>
      <c r="AS305" s="42" cm="1">
        <f t="array" aca="1" ref="AS305" ca="1">+OFFSET(INDIRECT(AS299),0,-MIN($B304+1,COLUMN()-COLUMN($U302)+1))</f>
        <v>0</v>
      </c>
      <c r="AT305" s="42" cm="1">
        <f t="array" aca="1" ref="AT305" ca="1">+OFFSET(INDIRECT(AT299),0,-MIN($B304+1,COLUMN()-COLUMN($U302)+1))</f>
        <v>0</v>
      </c>
      <c r="AU305" s="42" cm="1">
        <f t="array" aca="1" ref="AU305" ca="1">+OFFSET(INDIRECT(AU299),0,-MIN($B304+1,COLUMN()-COLUMN($U302)+1))</f>
        <v>0</v>
      </c>
      <c r="AV305" s="42" cm="1">
        <f t="array" aca="1" ref="AV305" ca="1">+OFFSET(INDIRECT(AV299),0,-MIN($B304+1,COLUMN()-COLUMN($U302)+1))</f>
        <v>0</v>
      </c>
      <c r="AW305" s="42" cm="1">
        <f t="array" aca="1" ref="AW305" ca="1">+OFFSET(INDIRECT(AW299),0,-MIN($B304+1,COLUMN()-COLUMN($U302)+1))</f>
        <v>0</v>
      </c>
      <c r="AX305" s="42" cm="1">
        <f t="array" aca="1" ref="AX305" ca="1">+OFFSET(INDIRECT(AX299),0,-MIN($B304+1,COLUMN()-COLUMN($U302)+1))</f>
        <v>0</v>
      </c>
      <c r="AY305" s="42" cm="1">
        <f t="array" aca="1" ref="AY305" ca="1">+OFFSET(INDIRECT(AY299),0,-MIN($B304+1,COLUMN()-COLUMN($U302)+1))</f>
        <v>0</v>
      </c>
      <c r="AZ305" s="42" cm="1">
        <f t="array" aca="1" ref="AZ305" ca="1">+OFFSET(INDIRECT(AZ299),0,-MIN($B304+1,COLUMN()-COLUMN($U302)+1))</f>
        <v>0</v>
      </c>
      <c r="BA305" s="42" cm="1">
        <f t="array" aca="1" ref="BA305" ca="1">+OFFSET(INDIRECT(BA299),0,-MIN($B304+1,COLUMN()-COLUMN($U302)+1))</f>
        <v>0</v>
      </c>
      <c r="BB305" s="42" cm="1">
        <f t="array" aca="1" ref="BB305" ca="1">+OFFSET(INDIRECT(BB299),0,-MIN($B304+1,COLUMN()-COLUMN($U302)+1))</f>
        <v>0</v>
      </c>
      <c r="BC305" s="42" cm="1">
        <f t="array" aca="1" ref="BC305" ca="1">+OFFSET(INDIRECT(BC299),0,-MIN($B304+1,COLUMN()-COLUMN($U302)+1))</f>
        <v>0</v>
      </c>
      <c r="BD305" s="42" cm="1">
        <f t="array" aca="1" ref="BD305" ca="1">+OFFSET(INDIRECT(BD299),0,-MIN($B304+1,COLUMN()-COLUMN($U302)+1))</f>
        <v>0</v>
      </c>
      <c r="BE305" s="42" cm="1">
        <f t="array" aca="1" ref="BE305" ca="1">+OFFSET(INDIRECT(BE299),0,-MIN($B304+1,COLUMN()-COLUMN($U302)+1))</f>
        <v>0</v>
      </c>
      <c r="BF305" s="42" cm="1">
        <f t="array" aca="1" ref="BF305" ca="1">+OFFSET(INDIRECT(BF299),0,-MIN($B304+1,COLUMN()-COLUMN($U302)+1))</f>
        <v>0</v>
      </c>
      <c r="BG305" s="42" cm="1">
        <f t="array" aca="1" ref="BG305" ca="1">+OFFSET(INDIRECT(BG299),0,-MIN($B304+1,COLUMN()-COLUMN($U302)+1))</f>
        <v>0</v>
      </c>
      <c r="BH305" s="42" cm="1">
        <f t="array" aca="1" ref="BH305" ca="1">+OFFSET(INDIRECT(BH299),0,-MIN($B304+1,COLUMN()-COLUMN($U302)+1))</f>
        <v>0</v>
      </c>
      <c r="BI305" s="42" cm="1">
        <f t="array" aca="1" ref="BI305" ca="1">+OFFSET(INDIRECT(BI299),0,-MIN($B304+1,COLUMN()-COLUMN($U302)+1))</f>
        <v>0</v>
      </c>
      <c r="BJ305" s="42" cm="1">
        <f t="array" aca="1" ref="BJ305" ca="1">+OFFSET(INDIRECT(BJ299),0,-MIN($B304+1,COLUMN()-COLUMN($U302)+1))</f>
        <v>0</v>
      </c>
      <c r="BK305" s="42" cm="1">
        <f t="array" aca="1" ref="BK305" ca="1">+OFFSET(INDIRECT(BK299),0,-MIN($B304+1,COLUMN()-COLUMN($U302)+1))</f>
        <v>0</v>
      </c>
      <c r="BL305" s="42" cm="1">
        <f t="array" aca="1" ref="BL305" ca="1">+OFFSET(INDIRECT(BL299),0,-MIN($B304+1,COLUMN()-COLUMN($U302)+1))</f>
        <v>0</v>
      </c>
      <c r="BM305" s="42" cm="1">
        <f t="array" aca="1" ref="BM305" ca="1">+OFFSET(INDIRECT(BM299),0,-MIN($B304+1,COLUMN()-COLUMN($U302)+1))</f>
        <v>0</v>
      </c>
      <c r="BN305" s="42" cm="1">
        <f t="array" aca="1" ref="BN305" ca="1">+OFFSET(INDIRECT(BN299),0,-MIN($B304+1,COLUMN()-COLUMN($U302)+1))</f>
        <v>0</v>
      </c>
      <c r="BO305" s="42" cm="1">
        <f t="array" aca="1" ref="BO305" ca="1">+OFFSET(INDIRECT(BO299),0,-MIN($B304+1,COLUMN()-COLUMN($U302)+1))</f>
        <v>0</v>
      </c>
      <c r="BP305" s="42" cm="1">
        <f t="array" aca="1" ref="BP305" ca="1">+OFFSET(INDIRECT(BP299),0,-MIN($B304+1,COLUMN()-COLUMN($U302)+1))</f>
        <v>0</v>
      </c>
      <c r="BQ305" s="42" cm="1">
        <f t="array" aca="1" ref="BQ305" ca="1">+OFFSET(INDIRECT(BQ299),0,-MIN($B304+1,COLUMN()-COLUMN($U302)+1))</f>
        <v>0</v>
      </c>
      <c r="BR305" s="42" cm="1">
        <f t="array" aca="1" ref="BR305" ca="1">+OFFSET(INDIRECT(BR299),0,-MIN($B304+1,COLUMN()-COLUMN($U302)+1))</f>
        <v>0</v>
      </c>
      <c r="BS305" s="42" cm="1">
        <f t="array" aca="1" ref="BS305" ca="1">+OFFSET(INDIRECT(BS299),0,-MIN($B304+1,COLUMN()-COLUMN($U302)+1))</f>
        <v>0</v>
      </c>
      <c r="BT305" s="42" cm="1">
        <f t="array" aca="1" ref="BT305" ca="1">+OFFSET(INDIRECT(BT299),0,-MIN($B304+1,COLUMN()-COLUMN($U302)+1))</f>
        <v>0</v>
      </c>
      <c r="BU305" s="42" cm="1">
        <f t="array" aca="1" ref="BU305" ca="1">+OFFSET(INDIRECT(BU299),0,-MIN($B304+1,COLUMN()-COLUMN($U302)+1))</f>
        <v>0</v>
      </c>
      <c r="BV305" s="42" cm="1">
        <f t="array" aca="1" ref="BV305" ca="1">+OFFSET(INDIRECT(BV299),0,-MIN($B304+1,COLUMN()-COLUMN($U302)+1))</f>
        <v>0</v>
      </c>
      <c r="BW305" s="42" cm="1">
        <f t="array" aca="1" ref="BW305" ca="1">+OFFSET(INDIRECT(BW299),0,-MIN($B304+1,COLUMN()-COLUMN($U302)+1))</f>
        <v>0</v>
      </c>
      <c r="BX305" s="42" cm="1">
        <f t="array" aca="1" ref="BX305" ca="1">+OFFSET(INDIRECT(BX299),0,-MIN($B304+1,COLUMN()-COLUMN($U302)+1))</f>
        <v>0</v>
      </c>
      <c r="BY305" s="42" cm="1">
        <f t="array" aca="1" ref="BY305" ca="1">+OFFSET(INDIRECT(BY299),0,-MIN($B304+1,COLUMN()-COLUMN($U302)+1))</f>
        <v>0</v>
      </c>
      <c r="BZ305" s="42" cm="1">
        <f t="array" aca="1" ref="BZ305" ca="1">+OFFSET(INDIRECT(BZ299),0,-MIN($B304+1,COLUMN()-COLUMN($U302)+1))</f>
        <v>0</v>
      </c>
      <c r="CA305" s="42" cm="1">
        <f t="array" aca="1" ref="CA305" ca="1">+OFFSET(INDIRECT(CA299),0,-MIN($B304+1,COLUMN()-COLUMN($U302)+1))</f>
        <v>0</v>
      </c>
      <c r="CB305" s="42" cm="1">
        <f t="array" aca="1" ref="CB305" ca="1">+OFFSET(INDIRECT(CB299),0,-MIN($B304+1,COLUMN()-COLUMN($U302)+1))</f>
        <v>0</v>
      </c>
      <c r="CC305" s="42" cm="1">
        <f t="array" aca="1" ref="CC305" ca="1">+OFFSET(INDIRECT(CC299),0,-MIN($B304+1,COLUMN()-COLUMN($U302)+1))</f>
        <v>0</v>
      </c>
      <c r="CD305" s="42" cm="1">
        <f t="array" aca="1" ref="CD305" ca="1">+OFFSET(INDIRECT(CD299),0,-MIN($B304+1,COLUMN()-COLUMN($U302)+1))</f>
        <v>0</v>
      </c>
      <c r="CE305" s="42" cm="1">
        <f t="array" aca="1" ref="CE305" ca="1">+OFFSET(INDIRECT(CE299),0,-MIN($B304+1,COLUMN()-COLUMN($U302)+1))</f>
        <v>0</v>
      </c>
      <c r="CF305" s="42" cm="1">
        <f t="array" aca="1" ref="CF305" ca="1">+OFFSET(INDIRECT(CF299),0,-MIN($B304+1,COLUMN()-COLUMN($U302)+1))</f>
        <v>0</v>
      </c>
      <c r="CG305" s="42" cm="1">
        <f t="array" aca="1" ref="CG305" ca="1">+OFFSET(INDIRECT(CG299),0,-MIN($B304+1,COLUMN()-COLUMN($U302)+1))</f>
        <v>0</v>
      </c>
      <c r="CH305" s="42" cm="1">
        <f t="array" aca="1" ref="CH305" ca="1">+OFFSET(INDIRECT(CH299),0,-MIN($B304+1,COLUMN()-COLUMN($U302)+1))</f>
        <v>0</v>
      </c>
      <c r="CI305" s="42" cm="1">
        <f t="array" aca="1" ref="CI305" ca="1">+OFFSET(INDIRECT(CI299),0,-MIN($B304+1,COLUMN()-COLUMN($U302)+1))</f>
        <v>0</v>
      </c>
      <c r="CJ305" s="42" cm="1">
        <f t="array" aca="1" ref="CJ305" ca="1">+OFFSET(INDIRECT(CJ299),0,-MIN($B304+1,COLUMN()-COLUMN($U302)+1))</f>
        <v>0</v>
      </c>
      <c r="CK305" s="42" cm="1">
        <f t="array" aca="1" ref="CK305" ca="1">+OFFSET(INDIRECT(CK299),0,-MIN($B304+1,COLUMN()-COLUMN($U302)+1))</f>
        <v>0</v>
      </c>
      <c r="CL305" s="42" cm="1">
        <f t="array" aca="1" ref="CL305" ca="1">+OFFSET(INDIRECT(CL299),0,-MIN($B304+1,COLUMN()-COLUMN($U302)+1))</f>
        <v>0</v>
      </c>
      <c r="CM305" s="42" cm="1">
        <f t="array" aca="1" ref="CM305" ca="1">+OFFSET(INDIRECT(CM299),0,-MIN($B304+1,COLUMN()-COLUMN($U302)+1))</f>
        <v>0</v>
      </c>
      <c r="CN305" s="42" cm="1">
        <f t="array" aca="1" ref="CN305" ca="1">+OFFSET(INDIRECT(CN299),0,-MIN($B304+1,COLUMN()-COLUMN($U302)+1))</f>
        <v>0</v>
      </c>
    </row>
    <row r="306" spans="1:92" x14ac:dyDescent="0.25">
      <c r="A306" t="s">
        <v>175</v>
      </c>
      <c r="B306" s="293">
        <f t="shared" si="133"/>
        <v>4</v>
      </c>
      <c r="D306" t="s">
        <v>340</v>
      </c>
      <c r="I306" s="192">
        <v>0.28000000000000003</v>
      </c>
      <c r="J306"/>
      <c r="K306" s="61">
        <f t="shared" ca="1" si="134"/>
        <v>0</v>
      </c>
      <c r="L306" s="61">
        <f t="shared" ca="1" si="134"/>
        <v>0</v>
      </c>
      <c r="M306" s="61">
        <f t="shared" ca="1" si="134"/>
        <v>0</v>
      </c>
      <c r="N306" s="61">
        <f t="shared" ca="1" si="134"/>
        <v>0</v>
      </c>
      <c r="O306" s="61">
        <f t="shared" ca="1" si="134"/>
        <v>0</v>
      </c>
      <c r="P306" s="61">
        <f t="shared" ca="1" si="134"/>
        <v>0</v>
      </c>
      <c r="Q306" s="61"/>
      <c r="T306" s="215"/>
      <c r="U306" s="42" cm="1">
        <f t="array" aca="1" ref="U306" ca="1">+OFFSET(INDIRECT(U299),0,-MIN($B305+1,COLUMN()-COLUMN($U303)+1))</f>
        <v>0</v>
      </c>
      <c r="V306" s="42" cm="1">
        <f t="array" aca="1" ref="V306" ca="1">+OFFSET(INDIRECT(V299),0,-MIN($B305+1,COLUMN()-COLUMN($U303)+1))</f>
        <v>0</v>
      </c>
      <c r="W306" s="42" cm="1">
        <f t="array" aca="1" ref="W306" ca="1">+OFFSET(INDIRECT(W299),0,-MIN($B305+1,COLUMN()-COLUMN($U303)+1))</f>
        <v>0</v>
      </c>
      <c r="X306" s="42" cm="1">
        <f t="array" aca="1" ref="X306" ca="1">+OFFSET(INDIRECT(X299),0,-MIN($B305+1,COLUMN()-COLUMN($U303)+1))</f>
        <v>0</v>
      </c>
      <c r="Y306" s="42" cm="1">
        <f t="array" aca="1" ref="Y306" ca="1">+OFFSET(INDIRECT(Y299),0,-MIN($B305+1,COLUMN()-COLUMN($U303)+1))</f>
        <v>0</v>
      </c>
      <c r="Z306" s="42" cm="1">
        <f t="array" aca="1" ref="Z306" ca="1">+OFFSET(INDIRECT(Z299),0,-MIN($B305+1,COLUMN()-COLUMN($U303)+1))</f>
        <v>0</v>
      </c>
      <c r="AA306" s="42" cm="1">
        <f t="array" aca="1" ref="AA306" ca="1">+OFFSET(INDIRECT(AA299),0,-MIN($B305+1,COLUMN()-COLUMN($U303)+1))</f>
        <v>0</v>
      </c>
      <c r="AB306" s="42" cm="1">
        <f t="array" aca="1" ref="AB306" ca="1">+OFFSET(INDIRECT(AB299),0,-MIN($B305+1,COLUMN()-COLUMN($U303)+1))</f>
        <v>0</v>
      </c>
      <c r="AC306" s="42" cm="1">
        <f t="array" aca="1" ref="AC306" ca="1">+OFFSET(INDIRECT(AC299),0,-MIN($B305+1,COLUMN()-COLUMN($U303)+1))</f>
        <v>0</v>
      </c>
      <c r="AD306" s="42" cm="1">
        <f t="array" aca="1" ref="AD306" ca="1">+OFFSET(INDIRECT(AD299),0,-MIN($B305+1,COLUMN()-COLUMN($U303)+1))</f>
        <v>0</v>
      </c>
      <c r="AE306" s="42" cm="1">
        <f t="array" aca="1" ref="AE306" ca="1">+OFFSET(INDIRECT(AE299),0,-MIN($B305+1,COLUMN()-COLUMN($U303)+1))</f>
        <v>0</v>
      </c>
      <c r="AF306" s="42" cm="1">
        <f t="array" aca="1" ref="AF306" ca="1">+OFFSET(INDIRECT(AF299),0,-MIN($B305+1,COLUMN()-COLUMN($U303)+1))</f>
        <v>0</v>
      </c>
      <c r="AG306" s="42" cm="1">
        <f t="array" aca="1" ref="AG306" ca="1">+OFFSET(INDIRECT(AG299),0,-MIN($B305+1,COLUMN()-COLUMN($U303)+1))</f>
        <v>0</v>
      </c>
      <c r="AH306" s="42" cm="1">
        <f t="array" aca="1" ref="AH306" ca="1">+OFFSET(INDIRECT(AH299),0,-MIN($B305+1,COLUMN()-COLUMN($U303)+1))</f>
        <v>0</v>
      </c>
      <c r="AI306" s="42" cm="1">
        <f t="array" aca="1" ref="AI306" ca="1">+OFFSET(INDIRECT(AI299),0,-MIN($B305+1,COLUMN()-COLUMN($U303)+1))</f>
        <v>0</v>
      </c>
      <c r="AJ306" s="42" cm="1">
        <f t="array" aca="1" ref="AJ306" ca="1">+OFFSET(INDIRECT(AJ299),0,-MIN($B305+1,COLUMN()-COLUMN($U303)+1))</f>
        <v>0</v>
      </c>
      <c r="AK306" s="42" cm="1">
        <f t="array" aca="1" ref="AK306" ca="1">+OFFSET(INDIRECT(AK299),0,-MIN($B305+1,COLUMN()-COLUMN($U303)+1))</f>
        <v>0</v>
      </c>
      <c r="AL306" s="42" cm="1">
        <f t="array" aca="1" ref="AL306" ca="1">+OFFSET(INDIRECT(AL299),0,-MIN($B305+1,COLUMN()-COLUMN($U303)+1))</f>
        <v>0</v>
      </c>
      <c r="AM306" s="42" cm="1">
        <f t="array" aca="1" ref="AM306" ca="1">+OFFSET(INDIRECT(AM299),0,-MIN($B305+1,COLUMN()-COLUMN($U303)+1))</f>
        <v>0</v>
      </c>
      <c r="AN306" s="42" cm="1">
        <f t="array" aca="1" ref="AN306" ca="1">+OFFSET(INDIRECT(AN299),0,-MIN($B305+1,COLUMN()-COLUMN($U303)+1))</f>
        <v>0</v>
      </c>
      <c r="AO306" s="42" cm="1">
        <f t="array" aca="1" ref="AO306" ca="1">+OFFSET(INDIRECT(AO299),0,-MIN($B305+1,COLUMN()-COLUMN($U303)+1))</f>
        <v>0</v>
      </c>
      <c r="AP306" s="42" cm="1">
        <f t="array" aca="1" ref="AP306" ca="1">+OFFSET(INDIRECT(AP299),0,-MIN($B305+1,COLUMN()-COLUMN($U303)+1))</f>
        <v>0</v>
      </c>
      <c r="AQ306" s="42" cm="1">
        <f t="array" aca="1" ref="AQ306" ca="1">+OFFSET(INDIRECT(AQ299),0,-MIN($B305+1,COLUMN()-COLUMN($U303)+1))</f>
        <v>0</v>
      </c>
      <c r="AR306" s="42" cm="1">
        <f t="array" aca="1" ref="AR306" ca="1">+OFFSET(INDIRECT(AR299),0,-MIN($B305+1,COLUMN()-COLUMN($U303)+1))</f>
        <v>0</v>
      </c>
      <c r="AS306" s="42" cm="1">
        <f t="array" aca="1" ref="AS306" ca="1">+OFFSET(INDIRECT(AS299),0,-MIN($B305+1,COLUMN()-COLUMN($U303)+1))</f>
        <v>0</v>
      </c>
      <c r="AT306" s="42" cm="1">
        <f t="array" aca="1" ref="AT306" ca="1">+OFFSET(INDIRECT(AT299),0,-MIN($B305+1,COLUMN()-COLUMN($U303)+1))</f>
        <v>0</v>
      </c>
      <c r="AU306" s="42" cm="1">
        <f t="array" aca="1" ref="AU306" ca="1">+OFFSET(INDIRECT(AU299),0,-MIN($B305+1,COLUMN()-COLUMN($U303)+1))</f>
        <v>0</v>
      </c>
      <c r="AV306" s="42" cm="1">
        <f t="array" aca="1" ref="AV306" ca="1">+OFFSET(INDIRECT(AV299),0,-MIN($B305+1,COLUMN()-COLUMN($U303)+1))</f>
        <v>0</v>
      </c>
      <c r="AW306" s="42" cm="1">
        <f t="array" aca="1" ref="AW306" ca="1">+OFFSET(INDIRECT(AW299),0,-MIN($B305+1,COLUMN()-COLUMN($U303)+1))</f>
        <v>0</v>
      </c>
      <c r="AX306" s="42" cm="1">
        <f t="array" aca="1" ref="AX306" ca="1">+OFFSET(INDIRECT(AX299),0,-MIN($B305+1,COLUMN()-COLUMN($U303)+1))</f>
        <v>0</v>
      </c>
      <c r="AY306" s="42" cm="1">
        <f t="array" aca="1" ref="AY306" ca="1">+OFFSET(INDIRECT(AY299),0,-MIN($B305+1,COLUMN()-COLUMN($U303)+1))</f>
        <v>0</v>
      </c>
      <c r="AZ306" s="42" cm="1">
        <f t="array" aca="1" ref="AZ306" ca="1">+OFFSET(INDIRECT(AZ299),0,-MIN($B305+1,COLUMN()-COLUMN($U303)+1))</f>
        <v>0</v>
      </c>
      <c r="BA306" s="42" cm="1">
        <f t="array" aca="1" ref="BA306" ca="1">+OFFSET(INDIRECT(BA299),0,-MIN($B305+1,COLUMN()-COLUMN($U303)+1))</f>
        <v>0</v>
      </c>
      <c r="BB306" s="42" cm="1">
        <f t="array" aca="1" ref="BB306" ca="1">+OFFSET(INDIRECT(BB299),0,-MIN($B305+1,COLUMN()-COLUMN($U303)+1))</f>
        <v>0</v>
      </c>
      <c r="BC306" s="42" cm="1">
        <f t="array" aca="1" ref="BC306" ca="1">+OFFSET(INDIRECT(BC299),0,-MIN($B305+1,COLUMN()-COLUMN($U303)+1))</f>
        <v>0</v>
      </c>
      <c r="BD306" s="42" cm="1">
        <f t="array" aca="1" ref="BD306" ca="1">+OFFSET(INDIRECT(BD299),0,-MIN($B305+1,COLUMN()-COLUMN($U303)+1))</f>
        <v>0</v>
      </c>
      <c r="BE306" s="42" cm="1">
        <f t="array" aca="1" ref="BE306" ca="1">+OFFSET(INDIRECT(BE299),0,-MIN($B305+1,COLUMN()-COLUMN($U303)+1))</f>
        <v>0</v>
      </c>
      <c r="BF306" s="42" cm="1">
        <f t="array" aca="1" ref="BF306" ca="1">+OFFSET(INDIRECT(BF299),0,-MIN($B305+1,COLUMN()-COLUMN($U303)+1))</f>
        <v>0</v>
      </c>
      <c r="BG306" s="42" cm="1">
        <f t="array" aca="1" ref="BG306" ca="1">+OFFSET(INDIRECT(BG299),0,-MIN($B305+1,COLUMN()-COLUMN($U303)+1))</f>
        <v>0</v>
      </c>
      <c r="BH306" s="42" cm="1">
        <f t="array" aca="1" ref="BH306" ca="1">+OFFSET(INDIRECT(BH299),0,-MIN($B305+1,COLUMN()-COLUMN($U303)+1))</f>
        <v>0</v>
      </c>
      <c r="BI306" s="42" cm="1">
        <f t="array" aca="1" ref="BI306" ca="1">+OFFSET(INDIRECT(BI299),0,-MIN($B305+1,COLUMN()-COLUMN($U303)+1))</f>
        <v>0</v>
      </c>
      <c r="BJ306" s="42" cm="1">
        <f t="array" aca="1" ref="BJ306" ca="1">+OFFSET(INDIRECT(BJ299),0,-MIN($B305+1,COLUMN()-COLUMN($U303)+1))</f>
        <v>0</v>
      </c>
      <c r="BK306" s="42" cm="1">
        <f t="array" aca="1" ref="BK306" ca="1">+OFFSET(INDIRECT(BK299),0,-MIN($B305+1,COLUMN()-COLUMN($U303)+1))</f>
        <v>0</v>
      </c>
      <c r="BL306" s="42" cm="1">
        <f t="array" aca="1" ref="BL306" ca="1">+OFFSET(INDIRECT(BL299),0,-MIN($B305+1,COLUMN()-COLUMN($U303)+1))</f>
        <v>0</v>
      </c>
      <c r="BM306" s="42" cm="1">
        <f t="array" aca="1" ref="BM306" ca="1">+OFFSET(INDIRECT(BM299),0,-MIN($B305+1,COLUMN()-COLUMN($U303)+1))</f>
        <v>0</v>
      </c>
      <c r="BN306" s="42" cm="1">
        <f t="array" aca="1" ref="BN306" ca="1">+OFFSET(INDIRECT(BN299),0,-MIN($B305+1,COLUMN()-COLUMN($U303)+1))</f>
        <v>0</v>
      </c>
      <c r="BO306" s="42" cm="1">
        <f t="array" aca="1" ref="BO306" ca="1">+OFFSET(INDIRECT(BO299),0,-MIN($B305+1,COLUMN()-COLUMN($U303)+1))</f>
        <v>0</v>
      </c>
      <c r="BP306" s="42" cm="1">
        <f t="array" aca="1" ref="BP306" ca="1">+OFFSET(INDIRECT(BP299),0,-MIN($B305+1,COLUMN()-COLUMN($U303)+1))</f>
        <v>0</v>
      </c>
      <c r="BQ306" s="42" cm="1">
        <f t="array" aca="1" ref="BQ306" ca="1">+OFFSET(INDIRECT(BQ299),0,-MIN($B305+1,COLUMN()-COLUMN($U303)+1))</f>
        <v>0</v>
      </c>
      <c r="BR306" s="42" cm="1">
        <f t="array" aca="1" ref="BR306" ca="1">+OFFSET(INDIRECT(BR299),0,-MIN($B305+1,COLUMN()-COLUMN($U303)+1))</f>
        <v>0</v>
      </c>
      <c r="BS306" s="42" cm="1">
        <f t="array" aca="1" ref="BS306" ca="1">+OFFSET(INDIRECT(BS299),0,-MIN($B305+1,COLUMN()-COLUMN($U303)+1))</f>
        <v>0</v>
      </c>
      <c r="BT306" s="42" cm="1">
        <f t="array" aca="1" ref="BT306" ca="1">+OFFSET(INDIRECT(BT299),0,-MIN($B305+1,COLUMN()-COLUMN($U303)+1))</f>
        <v>0</v>
      </c>
      <c r="BU306" s="42" cm="1">
        <f t="array" aca="1" ref="BU306" ca="1">+OFFSET(INDIRECT(BU299),0,-MIN($B305+1,COLUMN()-COLUMN($U303)+1))</f>
        <v>0</v>
      </c>
      <c r="BV306" s="42" cm="1">
        <f t="array" aca="1" ref="BV306" ca="1">+OFFSET(INDIRECT(BV299),0,-MIN($B305+1,COLUMN()-COLUMN($U303)+1))</f>
        <v>0</v>
      </c>
      <c r="BW306" s="42" cm="1">
        <f t="array" aca="1" ref="BW306" ca="1">+OFFSET(INDIRECT(BW299),0,-MIN($B305+1,COLUMN()-COLUMN($U303)+1))</f>
        <v>0</v>
      </c>
      <c r="BX306" s="42" cm="1">
        <f t="array" aca="1" ref="BX306" ca="1">+OFFSET(INDIRECT(BX299),0,-MIN($B305+1,COLUMN()-COLUMN($U303)+1))</f>
        <v>0</v>
      </c>
      <c r="BY306" s="42" cm="1">
        <f t="array" aca="1" ref="BY306" ca="1">+OFFSET(INDIRECT(BY299),0,-MIN($B305+1,COLUMN()-COLUMN($U303)+1))</f>
        <v>0</v>
      </c>
      <c r="BZ306" s="42" cm="1">
        <f t="array" aca="1" ref="BZ306" ca="1">+OFFSET(INDIRECT(BZ299),0,-MIN($B305+1,COLUMN()-COLUMN($U303)+1))</f>
        <v>0</v>
      </c>
      <c r="CA306" s="42" cm="1">
        <f t="array" aca="1" ref="CA306" ca="1">+OFFSET(INDIRECT(CA299),0,-MIN($B305+1,COLUMN()-COLUMN($U303)+1))</f>
        <v>0</v>
      </c>
      <c r="CB306" s="42" cm="1">
        <f t="array" aca="1" ref="CB306" ca="1">+OFFSET(INDIRECT(CB299),0,-MIN($B305+1,COLUMN()-COLUMN($U303)+1))</f>
        <v>0</v>
      </c>
      <c r="CC306" s="42" cm="1">
        <f t="array" aca="1" ref="CC306" ca="1">+OFFSET(INDIRECT(CC299),0,-MIN($B305+1,COLUMN()-COLUMN($U303)+1))</f>
        <v>0</v>
      </c>
      <c r="CD306" s="42" cm="1">
        <f t="array" aca="1" ref="CD306" ca="1">+OFFSET(INDIRECT(CD299),0,-MIN($B305+1,COLUMN()-COLUMN($U303)+1))</f>
        <v>0</v>
      </c>
      <c r="CE306" s="42" cm="1">
        <f t="array" aca="1" ref="CE306" ca="1">+OFFSET(INDIRECT(CE299),0,-MIN($B305+1,COLUMN()-COLUMN($U303)+1))</f>
        <v>0</v>
      </c>
      <c r="CF306" s="42" cm="1">
        <f t="array" aca="1" ref="CF306" ca="1">+OFFSET(INDIRECT(CF299),0,-MIN($B305+1,COLUMN()-COLUMN($U303)+1))</f>
        <v>0</v>
      </c>
      <c r="CG306" s="42" cm="1">
        <f t="array" aca="1" ref="CG306" ca="1">+OFFSET(INDIRECT(CG299),0,-MIN($B305+1,COLUMN()-COLUMN($U303)+1))</f>
        <v>0</v>
      </c>
      <c r="CH306" s="42" cm="1">
        <f t="array" aca="1" ref="CH306" ca="1">+OFFSET(INDIRECT(CH299),0,-MIN($B305+1,COLUMN()-COLUMN($U303)+1))</f>
        <v>0</v>
      </c>
      <c r="CI306" s="42" cm="1">
        <f t="array" aca="1" ref="CI306" ca="1">+OFFSET(INDIRECT(CI299),0,-MIN($B305+1,COLUMN()-COLUMN($U303)+1))</f>
        <v>0</v>
      </c>
      <c r="CJ306" s="42" cm="1">
        <f t="array" aca="1" ref="CJ306" ca="1">+OFFSET(INDIRECT(CJ299),0,-MIN($B305+1,COLUMN()-COLUMN($U303)+1))</f>
        <v>0</v>
      </c>
      <c r="CK306" s="42" cm="1">
        <f t="array" aca="1" ref="CK306" ca="1">+OFFSET(INDIRECT(CK299),0,-MIN($B305+1,COLUMN()-COLUMN($U303)+1))</f>
        <v>0</v>
      </c>
      <c r="CL306" s="42" cm="1">
        <f t="array" aca="1" ref="CL306" ca="1">+OFFSET(INDIRECT(CL299),0,-MIN($B305+1,COLUMN()-COLUMN($U303)+1))</f>
        <v>0</v>
      </c>
      <c r="CM306" s="42" cm="1">
        <f t="array" aca="1" ref="CM306" ca="1">+OFFSET(INDIRECT(CM299),0,-MIN($B305+1,COLUMN()-COLUMN($U303)+1))</f>
        <v>0</v>
      </c>
      <c r="CN306" s="42" cm="1">
        <f t="array" aca="1" ref="CN306" ca="1">+OFFSET(INDIRECT(CN299),0,-MIN($B305+1,COLUMN()-COLUMN($U303)+1))</f>
        <v>0</v>
      </c>
    </row>
    <row r="307" spans="1:92" x14ac:dyDescent="0.25">
      <c r="A307" t="s">
        <v>175</v>
      </c>
      <c r="B307" s="293">
        <f t="shared" si="133"/>
        <v>5</v>
      </c>
      <c r="D307" t="s">
        <v>340</v>
      </c>
      <c r="I307" s="192">
        <v>0.37</v>
      </c>
      <c r="J307"/>
      <c r="K307" s="61">
        <f t="shared" ca="1" si="134"/>
        <v>0</v>
      </c>
      <c r="L307" s="61">
        <f t="shared" ca="1" si="134"/>
        <v>0</v>
      </c>
      <c r="M307" s="61">
        <f t="shared" ca="1" si="134"/>
        <v>0</v>
      </c>
      <c r="N307" s="61">
        <f t="shared" ca="1" si="134"/>
        <v>0</v>
      </c>
      <c r="O307" s="61">
        <f t="shared" ca="1" si="134"/>
        <v>0</v>
      </c>
      <c r="P307" s="61">
        <f t="shared" ca="1" si="134"/>
        <v>0</v>
      </c>
      <c r="Q307" s="61"/>
      <c r="T307" s="215"/>
      <c r="U307" s="42" cm="1">
        <f t="array" aca="1" ref="U307" ca="1">+OFFSET(INDIRECT(U299),0,-MIN($B306+1,COLUMN()-COLUMN($U304)+1))</f>
        <v>0</v>
      </c>
      <c r="V307" s="42" cm="1">
        <f t="array" aca="1" ref="V307" ca="1">+OFFSET(INDIRECT(V299),0,-MIN($B306+1,COLUMN()-COLUMN($U304)+1))</f>
        <v>0</v>
      </c>
      <c r="W307" s="42" cm="1">
        <f t="array" aca="1" ref="W307" ca="1">+OFFSET(INDIRECT(W299),0,-MIN($B306+1,COLUMN()-COLUMN($U304)+1))</f>
        <v>0</v>
      </c>
      <c r="X307" s="42" cm="1">
        <f t="array" aca="1" ref="X307" ca="1">+OFFSET(INDIRECT(X299),0,-MIN($B306+1,COLUMN()-COLUMN($U304)+1))</f>
        <v>0</v>
      </c>
      <c r="Y307" s="42" cm="1">
        <f t="array" aca="1" ref="Y307" ca="1">+OFFSET(INDIRECT(Y299),0,-MIN($B306+1,COLUMN()-COLUMN($U304)+1))</f>
        <v>0</v>
      </c>
      <c r="Z307" s="42" cm="1">
        <f t="array" aca="1" ref="Z307" ca="1">+OFFSET(INDIRECT(Z299),0,-MIN($B306+1,COLUMN()-COLUMN($U304)+1))</f>
        <v>0</v>
      </c>
      <c r="AA307" s="42" cm="1">
        <f t="array" aca="1" ref="AA307" ca="1">+OFFSET(INDIRECT(AA299),0,-MIN($B306+1,COLUMN()-COLUMN($U304)+1))</f>
        <v>0</v>
      </c>
      <c r="AB307" s="42" cm="1">
        <f t="array" aca="1" ref="AB307" ca="1">+OFFSET(INDIRECT(AB299),0,-MIN($B306+1,COLUMN()-COLUMN($U304)+1))</f>
        <v>0</v>
      </c>
      <c r="AC307" s="42" cm="1">
        <f t="array" aca="1" ref="AC307" ca="1">+OFFSET(INDIRECT(AC299),0,-MIN($B306+1,COLUMN()-COLUMN($U304)+1))</f>
        <v>0</v>
      </c>
      <c r="AD307" s="42" cm="1">
        <f t="array" aca="1" ref="AD307" ca="1">+OFFSET(INDIRECT(AD299),0,-MIN($B306+1,COLUMN()-COLUMN($U304)+1))</f>
        <v>0</v>
      </c>
      <c r="AE307" s="42" cm="1">
        <f t="array" aca="1" ref="AE307" ca="1">+OFFSET(INDIRECT(AE299),0,-MIN($B306+1,COLUMN()-COLUMN($U304)+1))</f>
        <v>0</v>
      </c>
      <c r="AF307" s="42" cm="1">
        <f t="array" aca="1" ref="AF307" ca="1">+OFFSET(INDIRECT(AF299),0,-MIN($B306+1,COLUMN()-COLUMN($U304)+1))</f>
        <v>0</v>
      </c>
      <c r="AG307" s="42" cm="1">
        <f t="array" aca="1" ref="AG307" ca="1">+OFFSET(INDIRECT(AG299),0,-MIN($B306+1,COLUMN()-COLUMN($U304)+1))</f>
        <v>0</v>
      </c>
      <c r="AH307" s="42" cm="1">
        <f t="array" aca="1" ref="AH307" ca="1">+OFFSET(INDIRECT(AH299),0,-MIN($B306+1,COLUMN()-COLUMN($U304)+1))</f>
        <v>0</v>
      </c>
      <c r="AI307" s="42" cm="1">
        <f t="array" aca="1" ref="AI307" ca="1">+OFFSET(INDIRECT(AI299),0,-MIN($B306+1,COLUMN()-COLUMN($U304)+1))</f>
        <v>0</v>
      </c>
      <c r="AJ307" s="42" cm="1">
        <f t="array" aca="1" ref="AJ307" ca="1">+OFFSET(INDIRECT(AJ299),0,-MIN($B306+1,COLUMN()-COLUMN($U304)+1))</f>
        <v>0</v>
      </c>
      <c r="AK307" s="42" cm="1">
        <f t="array" aca="1" ref="AK307" ca="1">+OFFSET(INDIRECT(AK299),0,-MIN($B306+1,COLUMN()-COLUMN($U304)+1))</f>
        <v>0</v>
      </c>
      <c r="AL307" s="42" cm="1">
        <f t="array" aca="1" ref="AL307" ca="1">+OFFSET(INDIRECT(AL299),0,-MIN($B306+1,COLUMN()-COLUMN($U304)+1))</f>
        <v>0</v>
      </c>
      <c r="AM307" s="42" cm="1">
        <f t="array" aca="1" ref="AM307" ca="1">+OFFSET(INDIRECT(AM299),0,-MIN($B306+1,COLUMN()-COLUMN($U304)+1))</f>
        <v>0</v>
      </c>
      <c r="AN307" s="42" cm="1">
        <f t="array" aca="1" ref="AN307" ca="1">+OFFSET(INDIRECT(AN299),0,-MIN($B306+1,COLUMN()-COLUMN($U304)+1))</f>
        <v>0</v>
      </c>
      <c r="AO307" s="42" cm="1">
        <f t="array" aca="1" ref="AO307" ca="1">+OFFSET(INDIRECT(AO299),0,-MIN($B306+1,COLUMN()-COLUMN($U304)+1))</f>
        <v>0</v>
      </c>
      <c r="AP307" s="42" cm="1">
        <f t="array" aca="1" ref="AP307" ca="1">+OFFSET(INDIRECT(AP299),0,-MIN($B306+1,COLUMN()-COLUMN($U304)+1))</f>
        <v>0</v>
      </c>
      <c r="AQ307" s="42" cm="1">
        <f t="array" aca="1" ref="AQ307" ca="1">+OFFSET(INDIRECT(AQ299),0,-MIN($B306+1,COLUMN()-COLUMN($U304)+1))</f>
        <v>0</v>
      </c>
      <c r="AR307" s="42" cm="1">
        <f t="array" aca="1" ref="AR307" ca="1">+OFFSET(INDIRECT(AR299),0,-MIN($B306+1,COLUMN()-COLUMN($U304)+1))</f>
        <v>0</v>
      </c>
      <c r="AS307" s="42" cm="1">
        <f t="array" aca="1" ref="AS307" ca="1">+OFFSET(INDIRECT(AS299),0,-MIN($B306+1,COLUMN()-COLUMN($U304)+1))</f>
        <v>0</v>
      </c>
      <c r="AT307" s="42" cm="1">
        <f t="array" aca="1" ref="AT307" ca="1">+OFFSET(INDIRECT(AT299),0,-MIN($B306+1,COLUMN()-COLUMN($U304)+1))</f>
        <v>0</v>
      </c>
      <c r="AU307" s="42" cm="1">
        <f t="array" aca="1" ref="AU307" ca="1">+OFFSET(INDIRECT(AU299),0,-MIN($B306+1,COLUMN()-COLUMN($U304)+1))</f>
        <v>0</v>
      </c>
      <c r="AV307" s="42" cm="1">
        <f t="array" aca="1" ref="AV307" ca="1">+OFFSET(INDIRECT(AV299),0,-MIN($B306+1,COLUMN()-COLUMN($U304)+1))</f>
        <v>0</v>
      </c>
      <c r="AW307" s="42" cm="1">
        <f t="array" aca="1" ref="AW307" ca="1">+OFFSET(INDIRECT(AW299),0,-MIN($B306+1,COLUMN()-COLUMN($U304)+1))</f>
        <v>0</v>
      </c>
      <c r="AX307" s="42" cm="1">
        <f t="array" aca="1" ref="AX307" ca="1">+OFFSET(INDIRECT(AX299),0,-MIN($B306+1,COLUMN()-COLUMN($U304)+1))</f>
        <v>0</v>
      </c>
      <c r="AY307" s="42" cm="1">
        <f t="array" aca="1" ref="AY307" ca="1">+OFFSET(INDIRECT(AY299),0,-MIN($B306+1,COLUMN()-COLUMN($U304)+1))</f>
        <v>0</v>
      </c>
      <c r="AZ307" s="42" cm="1">
        <f t="array" aca="1" ref="AZ307" ca="1">+OFFSET(INDIRECT(AZ299),0,-MIN($B306+1,COLUMN()-COLUMN($U304)+1))</f>
        <v>0</v>
      </c>
      <c r="BA307" s="42" cm="1">
        <f t="array" aca="1" ref="BA307" ca="1">+OFFSET(INDIRECT(BA299),0,-MIN($B306+1,COLUMN()-COLUMN($U304)+1))</f>
        <v>0</v>
      </c>
      <c r="BB307" s="42" cm="1">
        <f t="array" aca="1" ref="BB307" ca="1">+OFFSET(INDIRECT(BB299),0,-MIN($B306+1,COLUMN()-COLUMN($U304)+1))</f>
        <v>0</v>
      </c>
      <c r="BC307" s="42" cm="1">
        <f t="array" aca="1" ref="BC307" ca="1">+OFFSET(INDIRECT(BC299),0,-MIN($B306+1,COLUMN()-COLUMN($U304)+1))</f>
        <v>0</v>
      </c>
      <c r="BD307" s="42" cm="1">
        <f t="array" aca="1" ref="BD307" ca="1">+OFFSET(INDIRECT(BD299),0,-MIN($B306+1,COLUMN()-COLUMN($U304)+1))</f>
        <v>0</v>
      </c>
      <c r="BE307" s="42" cm="1">
        <f t="array" aca="1" ref="BE307" ca="1">+OFFSET(INDIRECT(BE299),0,-MIN($B306+1,COLUMN()-COLUMN($U304)+1))</f>
        <v>0</v>
      </c>
      <c r="BF307" s="42" cm="1">
        <f t="array" aca="1" ref="BF307" ca="1">+OFFSET(INDIRECT(BF299),0,-MIN($B306+1,COLUMN()-COLUMN($U304)+1))</f>
        <v>0</v>
      </c>
      <c r="BG307" s="42" cm="1">
        <f t="array" aca="1" ref="BG307" ca="1">+OFFSET(INDIRECT(BG299),0,-MIN($B306+1,COLUMN()-COLUMN($U304)+1))</f>
        <v>0</v>
      </c>
      <c r="BH307" s="42" cm="1">
        <f t="array" aca="1" ref="BH307" ca="1">+OFFSET(INDIRECT(BH299),0,-MIN($B306+1,COLUMN()-COLUMN($U304)+1))</f>
        <v>0</v>
      </c>
      <c r="BI307" s="42" cm="1">
        <f t="array" aca="1" ref="BI307" ca="1">+OFFSET(INDIRECT(BI299),0,-MIN($B306+1,COLUMN()-COLUMN($U304)+1))</f>
        <v>0</v>
      </c>
      <c r="BJ307" s="42" cm="1">
        <f t="array" aca="1" ref="BJ307" ca="1">+OFFSET(INDIRECT(BJ299),0,-MIN($B306+1,COLUMN()-COLUMN($U304)+1))</f>
        <v>0</v>
      </c>
      <c r="BK307" s="42" cm="1">
        <f t="array" aca="1" ref="BK307" ca="1">+OFFSET(INDIRECT(BK299),0,-MIN($B306+1,COLUMN()-COLUMN($U304)+1))</f>
        <v>0</v>
      </c>
      <c r="BL307" s="42" cm="1">
        <f t="array" aca="1" ref="BL307" ca="1">+OFFSET(INDIRECT(BL299),0,-MIN($B306+1,COLUMN()-COLUMN($U304)+1))</f>
        <v>0</v>
      </c>
      <c r="BM307" s="42" cm="1">
        <f t="array" aca="1" ref="BM307" ca="1">+OFFSET(INDIRECT(BM299),0,-MIN($B306+1,COLUMN()-COLUMN($U304)+1))</f>
        <v>0</v>
      </c>
      <c r="BN307" s="42" cm="1">
        <f t="array" aca="1" ref="BN307" ca="1">+OFFSET(INDIRECT(BN299),0,-MIN($B306+1,COLUMN()-COLUMN($U304)+1))</f>
        <v>0</v>
      </c>
      <c r="BO307" s="42" cm="1">
        <f t="array" aca="1" ref="BO307" ca="1">+OFFSET(INDIRECT(BO299),0,-MIN($B306+1,COLUMN()-COLUMN($U304)+1))</f>
        <v>0</v>
      </c>
      <c r="BP307" s="42" cm="1">
        <f t="array" aca="1" ref="BP307" ca="1">+OFFSET(INDIRECT(BP299),0,-MIN($B306+1,COLUMN()-COLUMN($U304)+1))</f>
        <v>0</v>
      </c>
      <c r="BQ307" s="42" cm="1">
        <f t="array" aca="1" ref="BQ307" ca="1">+OFFSET(INDIRECT(BQ299),0,-MIN($B306+1,COLUMN()-COLUMN($U304)+1))</f>
        <v>0</v>
      </c>
      <c r="BR307" s="42" cm="1">
        <f t="array" aca="1" ref="BR307" ca="1">+OFFSET(INDIRECT(BR299),0,-MIN($B306+1,COLUMN()-COLUMN($U304)+1))</f>
        <v>0</v>
      </c>
      <c r="BS307" s="42" cm="1">
        <f t="array" aca="1" ref="BS307" ca="1">+OFFSET(INDIRECT(BS299),0,-MIN($B306+1,COLUMN()-COLUMN($U304)+1))</f>
        <v>0</v>
      </c>
      <c r="BT307" s="42" cm="1">
        <f t="array" aca="1" ref="BT307" ca="1">+OFFSET(INDIRECT(BT299),0,-MIN($B306+1,COLUMN()-COLUMN($U304)+1))</f>
        <v>0</v>
      </c>
      <c r="BU307" s="42" cm="1">
        <f t="array" aca="1" ref="BU307" ca="1">+OFFSET(INDIRECT(BU299),0,-MIN($B306+1,COLUMN()-COLUMN($U304)+1))</f>
        <v>0</v>
      </c>
      <c r="BV307" s="42" cm="1">
        <f t="array" aca="1" ref="BV307" ca="1">+OFFSET(INDIRECT(BV299),0,-MIN($B306+1,COLUMN()-COLUMN($U304)+1))</f>
        <v>0</v>
      </c>
      <c r="BW307" s="42" cm="1">
        <f t="array" aca="1" ref="BW307" ca="1">+OFFSET(INDIRECT(BW299),0,-MIN($B306+1,COLUMN()-COLUMN($U304)+1))</f>
        <v>0</v>
      </c>
      <c r="BX307" s="42" cm="1">
        <f t="array" aca="1" ref="BX307" ca="1">+OFFSET(INDIRECT(BX299),0,-MIN($B306+1,COLUMN()-COLUMN($U304)+1))</f>
        <v>0</v>
      </c>
      <c r="BY307" s="42" cm="1">
        <f t="array" aca="1" ref="BY307" ca="1">+OFFSET(INDIRECT(BY299),0,-MIN($B306+1,COLUMN()-COLUMN($U304)+1))</f>
        <v>0</v>
      </c>
      <c r="BZ307" s="42" cm="1">
        <f t="array" aca="1" ref="BZ307" ca="1">+OFFSET(INDIRECT(BZ299),0,-MIN($B306+1,COLUMN()-COLUMN($U304)+1))</f>
        <v>0</v>
      </c>
      <c r="CA307" s="42" cm="1">
        <f t="array" aca="1" ref="CA307" ca="1">+OFFSET(INDIRECT(CA299),0,-MIN($B306+1,COLUMN()-COLUMN($U304)+1))</f>
        <v>0</v>
      </c>
      <c r="CB307" s="42" cm="1">
        <f t="array" aca="1" ref="CB307" ca="1">+OFFSET(INDIRECT(CB299),0,-MIN($B306+1,COLUMN()-COLUMN($U304)+1))</f>
        <v>0</v>
      </c>
      <c r="CC307" s="42" cm="1">
        <f t="array" aca="1" ref="CC307" ca="1">+OFFSET(INDIRECT(CC299),0,-MIN($B306+1,COLUMN()-COLUMN($U304)+1))</f>
        <v>0</v>
      </c>
      <c r="CD307" s="42" cm="1">
        <f t="array" aca="1" ref="CD307" ca="1">+OFFSET(INDIRECT(CD299),0,-MIN($B306+1,COLUMN()-COLUMN($U304)+1))</f>
        <v>0</v>
      </c>
      <c r="CE307" s="42" cm="1">
        <f t="array" aca="1" ref="CE307" ca="1">+OFFSET(INDIRECT(CE299),0,-MIN($B306+1,COLUMN()-COLUMN($U304)+1))</f>
        <v>0</v>
      </c>
      <c r="CF307" s="42" cm="1">
        <f t="array" aca="1" ref="CF307" ca="1">+OFFSET(INDIRECT(CF299),0,-MIN($B306+1,COLUMN()-COLUMN($U304)+1))</f>
        <v>0</v>
      </c>
      <c r="CG307" s="42" cm="1">
        <f t="array" aca="1" ref="CG307" ca="1">+OFFSET(INDIRECT(CG299),0,-MIN($B306+1,COLUMN()-COLUMN($U304)+1))</f>
        <v>0</v>
      </c>
      <c r="CH307" s="42" cm="1">
        <f t="array" aca="1" ref="CH307" ca="1">+OFFSET(INDIRECT(CH299),0,-MIN($B306+1,COLUMN()-COLUMN($U304)+1))</f>
        <v>0</v>
      </c>
      <c r="CI307" s="42" cm="1">
        <f t="array" aca="1" ref="CI307" ca="1">+OFFSET(INDIRECT(CI299),0,-MIN($B306+1,COLUMN()-COLUMN($U304)+1))</f>
        <v>0</v>
      </c>
      <c r="CJ307" s="42" cm="1">
        <f t="array" aca="1" ref="CJ307" ca="1">+OFFSET(INDIRECT(CJ299),0,-MIN($B306+1,COLUMN()-COLUMN($U304)+1))</f>
        <v>0</v>
      </c>
      <c r="CK307" s="42" cm="1">
        <f t="array" aca="1" ref="CK307" ca="1">+OFFSET(INDIRECT(CK299),0,-MIN($B306+1,COLUMN()-COLUMN($U304)+1))</f>
        <v>0</v>
      </c>
      <c r="CL307" s="42" cm="1">
        <f t="array" aca="1" ref="CL307" ca="1">+OFFSET(INDIRECT(CL299),0,-MIN($B306+1,COLUMN()-COLUMN($U304)+1))</f>
        <v>0</v>
      </c>
      <c r="CM307" s="42" cm="1">
        <f t="array" aca="1" ref="CM307" ca="1">+OFFSET(INDIRECT(CM299),0,-MIN($B306+1,COLUMN()-COLUMN($U304)+1))</f>
        <v>0</v>
      </c>
      <c r="CN307" s="42" cm="1">
        <f t="array" aca="1" ref="CN307" ca="1">+OFFSET(INDIRECT(CN299),0,-MIN($B306+1,COLUMN()-COLUMN($U304)+1))</f>
        <v>0</v>
      </c>
    </row>
    <row r="308" spans="1:92" x14ac:dyDescent="0.25">
      <c r="A308" t="s">
        <v>175</v>
      </c>
      <c r="B308" s="293">
        <f t="shared" si="133"/>
        <v>6</v>
      </c>
      <c r="D308" t="s">
        <v>340</v>
      </c>
      <c r="I308" s="192">
        <v>0.45999999999999996</v>
      </c>
      <c r="J308"/>
      <c r="K308" s="61">
        <f t="shared" ca="1" si="134"/>
        <v>0</v>
      </c>
      <c r="L308" s="61">
        <f t="shared" ca="1" si="134"/>
        <v>0</v>
      </c>
      <c r="M308" s="61">
        <f t="shared" ca="1" si="134"/>
        <v>0</v>
      </c>
      <c r="N308" s="61">
        <f t="shared" ca="1" si="134"/>
        <v>0</v>
      </c>
      <c r="O308" s="61">
        <f t="shared" ca="1" si="134"/>
        <v>0</v>
      </c>
      <c r="P308" s="61">
        <f t="shared" ca="1" si="134"/>
        <v>0</v>
      </c>
      <c r="Q308" s="61"/>
      <c r="T308" s="215"/>
      <c r="U308" s="42" cm="1">
        <f t="array" aca="1" ref="U308" ca="1">+OFFSET(INDIRECT(U299),0,-MIN($B307+1,COLUMN()-COLUMN($U305)+1))</f>
        <v>0</v>
      </c>
      <c r="V308" s="42" cm="1">
        <f t="array" aca="1" ref="V308" ca="1">+OFFSET(INDIRECT(V299),0,-MIN($B307+1,COLUMN()-COLUMN($U305)+1))</f>
        <v>0</v>
      </c>
      <c r="W308" s="42" cm="1">
        <f t="array" aca="1" ref="W308" ca="1">+OFFSET(INDIRECT(W299),0,-MIN($B307+1,COLUMN()-COLUMN($U305)+1))</f>
        <v>0</v>
      </c>
      <c r="X308" s="42" cm="1">
        <f t="array" aca="1" ref="X308" ca="1">+OFFSET(INDIRECT(X299),0,-MIN($B307+1,COLUMN()-COLUMN($U305)+1))</f>
        <v>0</v>
      </c>
      <c r="Y308" s="42" cm="1">
        <f t="array" aca="1" ref="Y308" ca="1">+OFFSET(INDIRECT(Y299),0,-MIN($B307+1,COLUMN()-COLUMN($U305)+1))</f>
        <v>0</v>
      </c>
      <c r="Z308" s="42" cm="1">
        <f t="array" aca="1" ref="Z308" ca="1">+OFFSET(INDIRECT(Z299),0,-MIN($B307+1,COLUMN()-COLUMN($U305)+1))</f>
        <v>0</v>
      </c>
      <c r="AA308" s="42" cm="1">
        <f t="array" aca="1" ref="AA308" ca="1">+OFFSET(INDIRECT(AA299),0,-MIN($B307+1,COLUMN()-COLUMN($U305)+1))</f>
        <v>0</v>
      </c>
      <c r="AB308" s="42" cm="1">
        <f t="array" aca="1" ref="AB308" ca="1">+OFFSET(INDIRECT(AB299),0,-MIN($B307+1,COLUMN()-COLUMN($U305)+1))</f>
        <v>0</v>
      </c>
      <c r="AC308" s="42" cm="1">
        <f t="array" aca="1" ref="AC308" ca="1">+OFFSET(INDIRECT(AC299),0,-MIN($B307+1,COLUMN()-COLUMN($U305)+1))</f>
        <v>0</v>
      </c>
      <c r="AD308" s="42" cm="1">
        <f t="array" aca="1" ref="AD308" ca="1">+OFFSET(INDIRECT(AD299),0,-MIN($B307+1,COLUMN()-COLUMN($U305)+1))</f>
        <v>0</v>
      </c>
      <c r="AE308" s="42" cm="1">
        <f t="array" aca="1" ref="AE308" ca="1">+OFFSET(INDIRECT(AE299),0,-MIN($B307+1,COLUMN()-COLUMN($U305)+1))</f>
        <v>0</v>
      </c>
      <c r="AF308" s="42" cm="1">
        <f t="array" aca="1" ref="AF308" ca="1">+OFFSET(INDIRECT(AF299),0,-MIN($B307+1,COLUMN()-COLUMN($U305)+1))</f>
        <v>0</v>
      </c>
      <c r="AG308" s="42" cm="1">
        <f t="array" aca="1" ref="AG308" ca="1">+OFFSET(INDIRECT(AG299),0,-MIN($B307+1,COLUMN()-COLUMN($U305)+1))</f>
        <v>0</v>
      </c>
      <c r="AH308" s="42" cm="1">
        <f t="array" aca="1" ref="AH308" ca="1">+OFFSET(INDIRECT(AH299),0,-MIN($B307+1,COLUMN()-COLUMN($U305)+1))</f>
        <v>0</v>
      </c>
      <c r="AI308" s="42" cm="1">
        <f t="array" aca="1" ref="AI308" ca="1">+OFFSET(INDIRECT(AI299),0,-MIN($B307+1,COLUMN()-COLUMN($U305)+1))</f>
        <v>0</v>
      </c>
      <c r="AJ308" s="42" cm="1">
        <f t="array" aca="1" ref="AJ308" ca="1">+OFFSET(INDIRECT(AJ299),0,-MIN($B307+1,COLUMN()-COLUMN($U305)+1))</f>
        <v>0</v>
      </c>
      <c r="AK308" s="42" cm="1">
        <f t="array" aca="1" ref="AK308" ca="1">+OFFSET(INDIRECT(AK299),0,-MIN($B307+1,COLUMN()-COLUMN($U305)+1))</f>
        <v>0</v>
      </c>
      <c r="AL308" s="42" cm="1">
        <f t="array" aca="1" ref="AL308" ca="1">+OFFSET(INDIRECT(AL299),0,-MIN($B307+1,COLUMN()-COLUMN($U305)+1))</f>
        <v>0</v>
      </c>
      <c r="AM308" s="42" cm="1">
        <f t="array" aca="1" ref="AM308" ca="1">+OFFSET(INDIRECT(AM299),0,-MIN($B307+1,COLUMN()-COLUMN($U305)+1))</f>
        <v>0</v>
      </c>
      <c r="AN308" s="42" cm="1">
        <f t="array" aca="1" ref="AN308" ca="1">+OFFSET(INDIRECT(AN299),0,-MIN($B307+1,COLUMN()-COLUMN($U305)+1))</f>
        <v>0</v>
      </c>
      <c r="AO308" s="42" cm="1">
        <f t="array" aca="1" ref="AO308" ca="1">+OFFSET(INDIRECT(AO299),0,-MIN($B307+1,COLUMN()-COLUMN($U305)+1))</f>
        <v>0</v>
      </c>
      <c r="AP308" s="42" cm="1">
        <f t="array" aca="1" ref="AP308" ca="1">+OFFSET(INDIRECT(AP299),0,-MIN($B307+1,COLUMN()-COLUMN($U305)+1))</f>
        <v>0</v>
      </c>
      <c r="AQ308" s="42" cm="1">
        <f t="array" aca="1" ref="AQ308" ca="1">+OFFSET(INDIRECT(AQ299),0,-MIN($B307+1,COLUMN()-COLUMN($U305)+1))</f>
        <v>0</v>
      </c>
      <c r="AR308" s="42" cm="1">
        <f t="array" aca="1" ref="AR308" ca="1">+OFFSET(INDIRECT(AR299),0,-MIN($B307+1,COLUMN()-COLUMN($U305)+1))</f>
        <v>0</v>
      </c>
      <c r="AS308" s="42" cm="1">
        <f t="array" aca="1" ref="AS308" ca="1">+OFFSET(INDIRECT(AS299),0,-MIN($B307+1,COLUMN()-COLUMN($U305)+1))</f>
        <v>0</v>
      </c>
      <c r="AT308" s="42" cm="1">
        <f t="array" aca="1" ref="AT308" ca="1">+OFFSET(INDIRECT(AT299),0,-MIN($B307+1,COLUMN()-COLUMN($U305)+1))</f>
        <v>0</v>
      </c>
      <c r="AU308" s="42" cm="1">
        <f t="array" aca="1" ref="AU308" ca="1">+OFFSET(INDIRECT(AU299),0,-MIN($B307+1,COLUMN()-COLUMN($U305)+1))</f>
        <v>0</v>
      </c>
      <c r="AV308" s="42" cm="1">
        <f t="array" aca="1" ref="AV308" ca="1">+OFFSET(INDIRECT(AV299),0,-MIN($B307+1,COLUMN()-COLUMN($U305)+1))</f>
        <v>0</v>
      </c>
      <c r="AW308" s="42" cm="1">
        <f t="array" aca="1" ref="AW308" ca="1">+OFFSET(INDIRECT(AW299),0,-MIN($B307+1,COLUMN()-COLUMN($U305)+1))</f>
        <v>0</v>
      </c>
      <c r="AX308" s="42" cm="1">
        <f t="array" aca="1" ref="AX308" ca="1">+OFFSET(INDIRECT(AX299),0,-MIN($B307+1,COLUMN()-COLUMN($U305)+1))</f>
        <v>0</v>
      </c>
      <c r="AY308" s="42" cm="1">
        <f t="array" aca="1" ref="AY308" ca="1">+OFFSET(INDIRECT(AY299),0,-MIN($B307+1,COLUMN()-COLUMN($U305)+1))</f>
        <v>0</v>
      </c>
      <c r="AZ308" s="42" cm="1">
        <f t="array" aca="1" ref="AZ308" ca="1">+OFFSET(INDIRECT(AZ299),0,-MIN($B307+1,COLUMN()-COLUMN($U305)+1))</f>
        <v>0</v>
      </c>
      <c r="BA308" s="42" cm="1">
        <f t="array" aca="1" ref="BA308" ca="1">+OFFSET(INDIRECT(BA299),0,-MIN($B307+1,COLUMN()-COLUMN($U305)+1))</f>
        <v>0</v>
      </c>
      <c r="BB308" s="42" cm="1">
        <f t="array" aca="1" ref="BB308" ca="1">+OFFSET(INDIRECT(BB299),0,-MIN($B307+1,COLUMN()-COLUMN($U305)+1))</f>
        <v>0</v>
      </c>
      <c r="BC308" s="42" cm="1">
        <f t="array" aca="1" ref="BC308" ca="1">+OFFSET(INDIRECT(BC299),0,-MIN($B307+1,COLUMN()-COLUMN($U305)+1))</f>
        <v>0</v>
      </c>
      <c r="BD308" s="42" cm="1">
        <f t="array" aca="1" ref="BD308" ca="1">+OFFSET(INDIRECT(BD299),0,-MIN($B307+1,COLUMN()-COLUMN($U305)+1))</f>
        <v>0</v>
      </c>
      <c r="BE308" s="42" cm="1">
        <f t="array" aca="1" ref="BE308" ca="1">+OFFSET(INDIRECT(BE299),0,-MIN($B307+1,COLUMN()-COLUMN($U305)+1))</f>
        <v>0</v>
      </c>
      <c r="BF308" s="42" cm="1">
        <f t="array" aca="1" ref="BF308" ca="1">+OFFSET(INDIRECT(BF299),0,-MIN($B307+1,COLUMN()-COLUMN($U305)+1))</f>
        <v>0</v>
      </c>
      <c r="BG308" s="42" cm="1">
        <f t="array" aca="1" ref="BG308" ca="1">+OFFSET(INDIRECT(BG299),0,-MIN($B307+1,COLUMN()-COLUMN($U305)+1))</f>
        <v>0</v>
      </c>
      <c r="BH308" s="42" cm="1">
        <f t="array" aca="1" ref="BH308" ca="1">+OFFSET(INDIRECT(BH299),0,-MIN($B307+1,COLUMN()-COLUMN($U305)+1))</f>
        <v>0</v>
      </c>
      <c r="BI308" s="42" cm="1">
        <f t="array" aca="1" ref="BI308" ca="1">+OFFSET(INDIRECT(BI299),0,-MIN($B307+1,COLUMN()-COLUMN($U305)+1))</f>
        <v>0</v>
      </c>
      <c r="BJ308" s="42" cm="1">
        <f t="array" aca="1" ref="BJ308" ca="1">+OFFSET(INDIRECT(BJ299),0,-MIN($B307+1,COLUMN()-COLUMN($U305)+1))</f>
        <v>0</v>
      </c>
      <c r="BK308" s="42" cm="1">
        <f t="array" aca="1" ref="BK308" ca="1">+OFFSET(INDIRECT(BK299),0,-MIN($B307+1,COLUMN()-COLUMN($U305)+1))</f>
        <v>0</v>
      </c>
      <c r="BL308" s="42" cm="1">
        <f t="array" aca="1" ref="BL308" ca="1">+OFFSET(INDIRECT(BL299),0,-MIN($B307+1,COLUMN()-COLUMN($U305)+1))</f>
        <v>0</v>
      </c>
      <c r="BM308" s="42" cm="1">
        <f t="array" aca="1" ref="BM308" ca="1">+OFFSET(INDIRECT(BM299),0,-MIN($B307+1,COLUMN()-COLUMN($U305)+1))</f>
        <v>0</v>
      </c>
      <c r="BN308" s="42" cm="1">
        <f t="array" aca="1" ref="BN308" ca="1">+OFFSET(INDIRECT(BN299),0,-MIN($B307+1,COLUMN()-COLUMN($U305)+1))</f>
        <v>0</v>
      </c>
      <c r="BO308" s="42" cm="1">
        <f t="array" aca="1" ref="BO308" ca="1">+OFFSET(INDIRECT(BO299),0,-MIN($B307+1,COLUMN()-COLUMN($U305)+1))</f>
        <v>0</v>
      </c>
      <c r="BP308" s="42" cm="1">
        <f t="array" aca="1" ref="BP308" ca="1">+OFFSET(INDIRECT(BP299),0,-MIN($B307+1,COLUMN()-COLUMN($U305)+1))</f>
        <v>0</v>
      </c>
      <c r="BQ308" s="42" cm="1">
        <f t="array" aca="1" ref="BQ308" ca="1">+OFFSET(INDIRECT(BQ299),0,-MIN($B307+1,COLUMN()-COLUMN($U305)+1))</f>
        <v>0</v>
      </c>
      <c r="BR308" s="42" cm="1">
        <f t="array" aca="1" ref="BR308" ca="1">+OFFSET(INDIRECT(BR299),0,-MIN($B307+1,COLUMN()-COLUMN($U305)+1))</f>
        <v>0</v>
      </c>
      <c r="BS308" s="42" cm="1">
        <f t="array" aca="1" ref="BS308" ca="1">+OFFSET(INDIRECT(BS299),0,-MIN($B307+1,COLUMN()-COLUMN($U305)+1))</f>
        <v>0</v>
      </c>
      <c r="BT308" s="42" cm="1">
        <f t="array" aca="1" ref="BT308" ca="1">+OFFSET(INDIRECT(BT299),0,-MIN($B307+1,COLUMN()-COLUMN($U305)+1))</f>
        <v>0</v>
      </c>
      <c r="BU308" s="42" cm="1">
        <f t="array" aca="1" ref="BU308" ca="1">+OFFSET(INDIRECT(BU299),0,-MIN($B307+1,COLUMN()-COLUMN($U305)+1))</f>
        <v>0</v>
      </c>
      <c r="BV308" s="42" cm="1">
        <f t="array" aca="1" ref="BV308" ca="1">+OFFSET(INDIRECT(BV299),0,-MIN($B307+1,COLUMN()-COLUMN($U305)+1))</f>
        <v>0</v>
      </c>
      <c r="BW308" s="42" cm="1">
        <f t="array" aca="1" ref="BW308" ca="1">+OFFSET(INDIRECT(BW299),0,-MIN($B307+1,COLUMN()-COLUMN($U305)+1))</f>
        <v>0</v>
      </c>
      <c r="BX308" s="42" cm="1">
        <f t="array" aca="1" ref="BX308" ca="1">+OFFSET(INDIRECT(BX299),0,-MIN($B307+1,COLUMN()-COLUMN($U305)+1))</f>
        <v>0</v>
      </c>
      <c r="BY308" s="42" cm="1">
        <f t="array" aca="1" ref="BY308" ca="1">+OFFSET(INDIRECT(BY299),0,-MIN($B307+1,COLUMN()-COLUMN($U305)+1))</f>
        <v>0</v>
      </c>
      <c r="BZ308" s="42" cm="1">
        <f t="array" aca="1" ref="BZ308" ca="1">+OFFSET(INDIRECT(BZ299),0,-MIN($B307+1,COLUMN()-COLUMN($U305)+1))</f>
        <v>0</v>
      </c>
      <c r="CA308" s="42" cm="1">
        <f t="array" aca="1" ref="CA308" ca="1">+OFFSET(INDIRECT(CA299),0,-MIN($B307+1,COLUMN()-COLUMN($U305)+1))</f>
        <v>0</v>
      </c>
      <c r="CB308" s="42" cm="1">
        <f t="array" aca="1" ref="CB308" ca="1">+OFFSET(INDIRECT(CB299),0,-MIN($B307+1,COLUMN()-COLUMN($U305)+1))</f>
        <v>0</v>
      </c>
      <c r="CC308" s="42" cm="1">
        <f t="array" aca="1" ref="CC308" ca="1">+OFFSET(INDIRECT(CC299),0,-MIN($B307+1,COLUMN()-COLUMN($U305)+1))</f>
        <v>0</v>
      </c>
      <c r="CD308" s="42" cm="1">
        <f t="array" aca="1" ref="CD308" ca="1">+OFFSET(INDIRECT(CD299),0,-MIN($B307+1,COLUMN()-COLUMN($U305)+1))</f>
        <v>0</v>
      </c>
      <c r="CE308" s="42" cm="1">
        <f t="array" aca="1" ref="CE308" ca="1">+OFFSET(INDIRECT(CE299),0,-MIN($B307+1,COLUMN()-COLUMN($U305)+1))</f>
        <v>0</v>
      </c>
      <c r="CF308" s="42" cm="1">
        <f t="array" aca="1" ref="CF308" ca="1">+OFFSET(INDIRECT(CF299),0,-MIN($B307+1,COLUMN()-COLUMN($U305)+1))</f>
        <v>0</v>
      </c>
      <c r="CG308" s="42" cm="1">
        <f t="array" aca="1" ref="CG308" ca="1">+OFFSET(INDIRECT(CG299),0,-MIN($B307+1,COLUMN()-COLUMN($U305)+1))</f>
        <v>0</v>
      </c>
      <c r="CH308" s="42" cm="1">
        <f t="array" aca="1" ref="CH308" ca="1">+OFFSET(INDIRECT(CH299),0,-MIN($B307+1,COLUMN()-COLUMN($U305)+1))</f>
        <v>0</v>
      </c>
      <c r="CI308" s="42" cm="1">
        <f t="array" aca="1" ref="CI308" ca="1">+OFFSET(INDIRECT(CI299),0,-MIN($B307+1,COLUMN()-COLUMN($U305)+1))</f>
        <v>0</v>
      </c>
      <c r="CJ308" s="42" cm="1">
        <f t="array" aca="1" ref="CJ308" ca="1">+OFFSET(INDIRECT(CJ299),0,-MIN($B307+1,COLUMN()-COLUMN($U305)+1))</f>
        <v>0</v>
      </c>
      <c r="CK308" s="42" cm="1">
        <f t="array" aca="1" ref="CK308" ca="1">+OFFSET(INDIRECT(CK299),0,-MIN($B307+1,COLUMN()-COLUMN($U305)+1))</f>
        <v>0</v>
      </c>
      <c r="CL308" s="42" cm="1">
        <f t="array" aca="1" ref="CL308" ca="1">+OFFSET(INDIRECT(CL299),0,-MIN($B307+1,COLUMN()-COLUMN($U305)+1))</f>
        <v>0</v>
      </c>
      <c r="CM308" s="42" cm="1">
        <f t="array" aca="1" ref="CM308" ca="1">+OFFSET(INDIRECT(CM299),0,-MIN($B307+1,COLUMN()-COLUMN($U305)+1))</f>
        <v>0</v>
      </c>
      <c r="CN308" s="42" cm="1">
        <f t="array" aca="1" ref="CN308" ca="1">+OFFSET(INDIRECT(CN299),0,-MIN($B307+1,COLUMN()-COLUMN($U305)+1))</f>
        <v>0</v>
      </c>
    </row>
    <row r="309" spans="1:92" x14ac:dyDescent="0.25">
      <c r="A309" t="s">
        <v>175</v>
      </c>
      <c r="B309" s="293">
        <f t="shared" si="133"/>
        <v>7</v>
      </c>
      <c r="D309" t="s">
        <v>340</v>
      </c>
      <c r="I309" s="192">
        <v>0.54999999999999993</v>
      </c>
      <c r="J309"/>
      <c r="K309" s="61">
        <f t="shared" ca="1" si="134"/>
        <v>0</v>
      </c>
      <c r="L309" s="61">
        <f t="shared" ca="1" si="134"/>
        <v>0</v>
      </c>
      <c r="M309" s="61">
        <f t="shared" ca="1" si="134"/>
        <v>0</v>
      </c>
      <c r="N309" s="61">
        <f t="shared" ca="1" si="134"/>
        <v>0</v>
      </c>
      <c r="O309" s="61">
        <f t="shared" ca="1" si="134"/>
        <v>0</v>
      </c>
      <c r="P309" s="61">
        <f t="shared" ca="1" si="134"/>
        <v>0</v>
      </c>
      <c r="Q309" s="61"/>
      <c r="T309" s="215"/>
      <c r="U309" s="42" cm="1">
        <f t="array" aca="1" ref="U309" ca="1">+OFFSET(INDIRECT(U299),0,-MIN($B308+1,COLUMN()-COLUMN($U306)+1))</f>
        <v>0</v>
      </c>
      <c r="V309" s="42" cm="1">
        <f t="array" aca="1" ref="V309" ca="1">+OFFSET(INDIRECT(V299),0,-MIN($B308+1,COLUMN()-COLUMN($U306)+1))</f>
        <v>0</v>
      </c>
      <c r="W309" s="42" cm="1">
        <f t="array" aca="1" ref="W309" ca="1">+OFFSET(INDIRECT(W299),0,-MIN($B308+1,COLUMN()-COLUMN($U306)+1))</f>
        <v>0</v>
      </c>
      <c r="X309" s="42" cm="1">
        <f t="array" aca="1" ref="X309" ca="1">+OFFSET(INDIRECT(X299),0,-MIN($B308+1,COLUMN()-COLUMN($U306)+1))</f>
        <v>0</v>
      </c>
      <c r="Y309" s="42" cm="1">
        <f t="array" aca="1" ref="Y309" ca="1">+OFFSET(INDIRECT(Y299),0,-MIN($B308+1,COLUMN()-COLUMN($U306)+1))</f>
        <v>0</v>
      </c>
      <c r="Z309" s="42" cm="1">
        <f t="array" aca="1" ref="Z309" ca="1">+OFFSET(INDIRECT(Z299),0,-MIN($B308+1,COLUMN()-COLUMN($U306)+1))</f>
        <v>0</v>
      </c>
      <c r="AA309" s="42" cm="1">
        <f t="array" aca="1" ref="AA309" ca="1">+OFFSET(INDIRECT(AA299),0,-MIN($B308+1,COLUMN()-COLUMN($U306)+1))</f>
        <v>0</v>
      </c>
      <c r="AB309" s="42" cm="1">
        <f t="array" aca="1" ref="AB309" ca="1">+OFFSET(INDIRECT(AB299),0,-MIN($B308+1,COLUMN()-COLUMN($U306)+1))</f>
        <v>0</v>
      </c>
      <c r="AC309" s="42" cm="1">
        <f t="array" aca="1" ref="AC309" ca="1">+OFFSET(INDIRECT(AC299),0,-MIN($B308+1,COLUMN()-COLUMN($U306)+1))</f>
        <v>0</v>
      </c>
      <c r="AD309" s="42" cm="1">
        <f t="array" aca="1" ref="AD309" ca="1">+OFFSET(INDIRECT(AD299),0,-MIN($B308+1,COLUMN()-COLUMN($U306)+1))</f>
        <v>0</v>
      </c>
      <c r="AE309" s="42" cm="1">
        <f t="array" aca="1" ref="AE309" ca="1">+OFFSET(INDIRECT(AE299),0,-MIN($B308+1,COLUMN()-COLUMN($U306)+1))</f>
        <v>0</v>
      </c>
      <c r="AF309" s="42" cm="1">
        <f t="array" aca="1" ref="AF309" ca="1">+OFFSET(INDIRECT(AF299),0,-MIN($B308+1,COLUMN()-COLUMN($U306)+1))</f>
        <v>0</v>
      </c>
      <c r="AG309" s="42" cm="1">
        <f t="array" aca="1" ref="AG309" ca="1">+OFFSET(INDIRECT(AG299),0,-MIN($B308+1,COLUMN()-COLUMN($U306)+1))</f>
        <v>0</v>
      </c>
      <c r="AH309" s="42" cm="1">
        <f t="array" aca="1" ref="AH309" ca="1">+OFFSET(INDIRECT(AH299),0,-MIN($B308+1,COLUMN()-COLUMN($U306)+1))</f>
        <v>0</v>
      </c>
      <c r="AI309" s="42" cm="1">
        <f t="array" aca="1" ref="AI309" ca="1">+OFFSET(INDIRECT(AI299),0,-MIN($B308+1,COLUMN()-COLUMN($U306)+1))</f>
        <v>0</v>
      </c>
      <c r="AJ309" s="42" cm="1">
        <f t="array" aca="1" ref="AJ309" ca="1">+OFFSET(INDIRECT(AJ299),0,-MIN($B308+1,COLUMN()-COLUMN($U306)+1))</f>
        <v>0</v>
      </c>
      <c r="AK309" s="42" cm="1">
        <f t="array" aca="1" ref="AK309" ca="1">+OFFSET(INDIRECT(AK299),0,-MIN($B308+1,COLUMN()-COLUMN($U306)+1))</f>
        <v>0</v>
      </c>
      <c r="AL309" s="42" cm="1">
        <f t="array" aca="1" ref="AL309" ca="1">+OFFSET(INDIRECT(AL299),0,-MIN($B308+1,COLUMN()-COLUMN($U306)+1))</f>
        <v>0</v>
      </c>
      <c r="AM309" s="42" cm="1">
        <f t="array" aca="1" ref="AM309" ca="1">+OFFSET(INDIRECT(AM299),0,-MIN($B308+1,COLUMN()-COLUMN($U306)+1))</f>
        <v>0</v>
      </c>
      <c r="AN309" s="42" cm="1">
        <f t="array" aca="1" ref="AN309" ca="1">+OFFSET(INDIRECT(AN299),0,-MIN($B308+1,COLUMN()-COLUMN($U306)+1))</f>
        <v>0</v>
      </c>
      <c r="AO309" s="42" cm="1">
        <f t="array" aca="1" ref="AO309" ca="1">+OFFSET(INDIRECT(AO299),0,-MIN($B308+1,COLUMN()-COLUMN($U306)+1))</f>
        <v>0</v>
      </c>
      <c r="AP309" s="42" cm="1">
        <f t="array" aca="1" ref="AP309" ca="1">+OFFSET(INDIRECT(AP299),0,-MIN($B308+1,COLUMN()-COLUMN($U306)+1))</f>
        <v>0</v>
      </c>
      <c r="AQ309" s="42" cm="1">
        <f t="array" aca="1" ref="AQ309" ca="1">+OFFSET(INDIRECT(AQ299),0,-MIN($B308+1,COLUMN()-COLUMN($U306)+1))</f>
        <v>0</v>
      </c>
      <c r="AR309" s="42" cm="1">
        <f t="array" aca="1" ref="AR309" ca="1">+OFFSET(INDIRECT(AR299),0,-MIN($B308+1,COLUMN()-COLUMN($U306)+1))</f>
        <v>0</v>
      </c>
      <c r="AS309" s="42" cm="1">
        <f t="array" aca="1" ref="AS309" ca="1">+OFFSET(INDIRECT(AS299),0,-MIN($B308+1,COLUMN()-COLUMN($U306)+1))</f>
        <v>0</v>
      </c>
      <c r="AT309" s="42" cm="1">
        <f t="array" aca="1" ref="AT309" ca="1">+OFFSET(INDIRECT(AT299),0,-MIN($B308+1,COLUMN()-COLUMN($U306)+1))</f>
        <v>0</v>
      </c>
      <c r="AU309" s="42" cm="1">
        <f t="array" aca="1" ref="AU309" ca="1">+OFFSET(INDIRECT(AU299),0,-MIN($B308+1,COLUMN()-COLUMN($U306)+1))</f>
        <v>0</v>
      </c>
      <c r="AV309" s="42" cm="1">
        <f t="array" aca="1" ref="AV309" ca="1">+OFFSET(INDIRECT(AV299),0,-MIN($B308+1,COLUMN()-COLUMN($U306)+1))</f>
        <v>0</v>
      </c>
      <c r="AW309" s="42" cm="1">
        <f t="array" aca="1" ref="AW309" ca="1">+OFFSET(INDIRECT(AW299),0,-MIN($B308+1,COLUMN()-COLUMN($U306)+1))</f>
        <v>0</v>
      </c>
      <c r="AX309" s="42" cm="1">
        <f t="array" aca="1" ref="AX309" ca="1">+OFFSET(INDIRECT(AX299),0,-MIN($B308+1,COLUMN()-COLUMN($U306)+1))</f>
        <v>0</v>
      </c>
      <c r="AY309" s="42" cm="1">
        <f t="array" aca="1" ref="AY309" ca="1">+OFFSET(INDIRECT(AY299),0,-MIN($B308+1,COLUMN()-COLUMN($U306)+1))</f>
        <v>0</v>
      </c>
      <c r="AZ309" s="42" cm="1">
        <f t="array" aca="1" ref="AZ309" ca="1">+OFFSET(INDIRECT(AZ299),0,-MIN($B308+1,COLUMN()-COLUMN($U306)+1))</f>
        <v>0</v>
      </c>
      <c r="BA309" s="42" cm="1">
        <f t="array" aca="1" ref="BA309" ca="1">+OFFSET(INDIRECT(BA299),0,-MIN($B308+1,COLUMN()-COLUMN($U306)+1))</f>
        <v>0</v>
      </c>
      <c r="BB309" s="42" cm="1">
        <f t="array" aca="1" ref="BB309" ca="1">+OFFSET(INDIRECT(BB299),0,-MIN($B308+1,COLUMN()-COLUMN($U306)+1))</f>
        <v>0</v>
      </c>
      <c r="BC309" s="42" cm="1">
        <f t="array" aca="1" ref="BC309" ca="1">+OFFSET(INDIRECT(BC299),0,-MIN($B308+1,COLUMN()-COLUMN($U306)+1))</f>
        <v>0</v>
      </c>
      <c r="BD309" s="42" cm="1">
        <f t="array" aca="1" ref="BD309" ca="1">+OFFSET(INDIRECT(BD299),0,-MIN($B308+1,COLUMN()-COLUMN($U306)+1))</f>
        <v>0</v>
      </c>
      <c r="BE309" s="42" cm="1">
        <f t="array" aca="1" ref="BE309" ca="1">+OFFSET(INDIRECT(BE299),0,-MIN($B308+1,COLUMN()-COLUMN($U306)+1))</f>
        <v>0</v>
      </c>
      <c r="BF309" s="42" cm="1">
        <f t="array" aca="1" ref="BF309" ca="1">+OFFSET(INDIRECT(BF299),0,-MIN($B308+1,COLUMN()-COLUMN($U306)+1))</f>
        <v>0</v>
      </c>
      <c r="BG309" s="42" cm="1">
        <f t="array" aca="1" ref="BG309" ca="1">+OFFSET(INDIRECT(BG299),0,-MIN($B308+1,COLUMN()-COLUMN($U306)+1))</f>
        <v>0</v>
      </c>
      <c r="BH309" s="42" cm="1">
        <f t="array" aca="1" ref="BH309" ca="1">+OFFSET(INDIRECT(BH299),0,-MIN($B308+1,COLUMN()-COLUMN($U306)+1))</f>
        <v>0</v>
      </c>
      <c r="BI309" s="42" cm="1">
        <f t="array" aca="1" ref="BI309" ca="1">+OFFSET(INDIRECT(BI299),0,-MIN($B308+1,COLUMN()-COLUMN($U306)+1))</f>
        <v>0</v>
      </c>
      <c r="BJ309" s="42" cm="1">
        <f t="array" aca="1" ref="BJ309" ca="1">+OFFSET(INDIRECT(BJ299),0,-MIN($B308+1,COLUMN()-COLUMN($U306)+1))</f>
        <v>0</v>
      </c>
      <c r="BK309" s="42" cm="1">
        <f t="array" aca="1" ref="BK309" ca="1">+OFFSET(INDIRECT(BK299),0,-MIN($B308+1,COLUMN()-COLUMN($U306)+1))</f>
        <v>0</v>
      </c>
      <c r="BL309" s="42" cm="1">
        <f t="array" aca="1" ref="BL309" ca="1">+OFFSET(INDIRECT(BL299),0,-MIN($B308+1,COLUMN()-COLUMN($U306)+1))</f>
        <v>0</v>
      </c>
      <c r="BM309" s="42" cm="1">
        <f t="array" aca="1" ref="BM309" ca="1">+OFFSET(INDIRECT(BM299),0,-MIN($B308+1,COLUMN()-COLUMN($U306)+1))</f>
        <v>0</v>
      </c>
      <c r="BN309" s="42" cm="1">
        <f t="array" aca="1" ref="BN309" ca="1">+OFFSET(INDIRECT(BN299),0,-MIN($B308+1,COLUMN()-COLUMN($U306)+1))</f>
        <v>0</v>
      </c>
      <c r="BO309" s="42" cm="1">
        <f t="array" aca="1" ref="BO309" ca="1">+OFFSET(INDIRECT(BO299),0,-MIN($B308+1,COLUMN()-COLUMN($U306)+1))</f>
        <v>0</v>
      </c>
      <c r="BP309" s="42" cm="1">
        <f t="array" aca="1" ref="BP309" ca="1">+OFFSET(INDIRECT(BP299),0,-MIN($B308+1,COLUMN()-COLUMN($U306)+1))</f>
        <v>0</v>
      </c>
      <c r="BQ309" s="42" cm="1">
        <f t="array" aca="1" ref="BQ309" ca="1">+OFFSET(INDIRECT(BQ299),0,-MIN($B308+1,COLUMN()-COLUMN($U306)+1))</f>
        <v>0</v>
      </c>
      <c r="BR309" s="42" cm="1">
        <f t="array" aca="1" ref="BR309" ca="1">+OFFSET(INDIRECT(BR299),0,-MIN($B308+1,COLUMN()-COLUMN($U306)+1))</f>
        <v>0</v>
      </c>
      <c r="BS309" s="42" cm="1">
        <f t="array" aca="1" ref="BS309" ca="1">+OFFSET(INDIRECT(BS299),0,-MIN($B308+1,COLUMN()-COLUMN($U306)+1))</f>
        <v>0</v>
      </c>
      <c r="BT309" s="42" cm="1">
        <f t="array" aca="1" ref="BT309" ca="1">+OFFSET(INDIRECT(BT299),0,-MIN($B308+1,COLUMN()-COLUMN($U306)+1))</f>
        <v>0</v>
      </c>
      <c r="BU309" s="42" cm="1">
        <f t="array" aca="1" ref="BU309" ca="1">+OFFSET(INDIRECT(BU299),0,-MIN($B308+1,COLUMN()-COLUMN($U306)+1))</f>
        <v>0</v>
      </c>
      <c r="BV309" s="42" cm="1">
        <f t="array" aca="1" ref="BV309" ca="1">+OFFSET(INDIRECT(BV299),0,-MIN($B308+1,COLUMN()-COLUMN($U306)+1))</f>
        <v>0</v>
      </c>
      <c r="BW309" s="42" cm="1">
        <f t="array" aca="1" ref="BW309" ca="1">+OFFSET(INDIRECT(BW299),0,-MIN($B308+1,COLUMN()-COLUMN($U306)+1))</f>
        <v>0</v>
      </c>
      <c r="BX309" s="42" cm="1">
        <f t="array" aca="1" ref="BX309" ca="1">+OFFSET(INDIRECT(BX299),0,-MIN($B308+1,COLUMN()-COLUMN($U306)+1))</f>
        <v>0</v>
      </c>
      <c r="BY309" s="42" cm="1">
        <f t="array" aca="1" ref="BY309" ca="1">+OFFSET(INDIRECT(BY299),0,-MIN($B308+1,COLUMN()-COLUMN($U306)+1))</f>
        <v>0</v>
      </c>
      <c r="BZ309" s="42" cm="1">
        <f t="array" aca="1" ref="BZ309" ca="1">+OFFSET(INDIRECT(BZ299),0,-MIN($B308+1,COLUMN()-COLUMN($U306)+1))</f>
        <v>0</v>
      </c>
      <c r="CA309" s="42" cm="1">
        <f t="array" aca="1" ref="CA309" ca="1">+OFFSET(INDIRECT(CA299),0,-MIN($B308+1,COLUMN()-COLUMN($U306)+1))</f>
        <v>0</v>
      </c>
      <c r="CB309" s="42" cm="1">
        <f t="array" aca="1" ref="CB309" ca="1">+OFFSET(INDIRECT(CB299),0,-MIN($B308+1,COLUMN()-COLUMN($U306)+1))</f>
        <v>0</v>
      </c>
      <c r="CC309" s="42" cm="1">
        <f t="array" aca="1" ref="CC309" ca="1">+OFFSET(INDIRECT(CC299),0,-MIN($B308+1,COLUMN()-COLUMN($U306)+1))</f>
        <v>0</v>
      </c>
      <c r="CD309" s="42" cm="1">
        <f t="array" aca="1" ref="CD309" ca="1">+OFFSET(INDIRECT(CD299),0,-MIN($B308+1,COLUMN()-COLUMN($U306)+1))</f>
        <v>0</v>
      </c>
      <c r="CE309" s="42" cm="1">
        <f t="array" aca="1" ref="CE309" ca="1">+OFFSET(INDIRECT(CE299),0,-MIN($B308+1,COLUMN()-COLUMN($U306)+1))</f>
        <v>0</v>
      </c>
      <c r="CF309" s="42" cm="1">
        <f t="array" aca="1" ref="CF309" ca="1">+OFFSET(INDIRECT(CF299),0,-MIN($B308+1,COLUMN()-COLUMN($U306)+1))</f>
        <v>0</v>
      </c>
      <c r="CG309" s="42" cm="1">
        <f t="array" aca="1" ref="CG309" ca="1">+OFFSET(INDIRECT(CG299),0,-MIN($B308+1,COLUMN()-COLUMN($U306)+1))</f>
        <v>0</v>
      </c>
      <c r="CH309" s="42" cm="1">
        <f t="array" aca="1" ref="CH309" ca="1">+OFFSET(INDIRECT(CH299),0,-MIN($B308+1,COLUMN()-COLUMN($U306)+1))</f>
        <v>0</v>
      </c>
      <c r="CI309" s="42" cm="1">
        <f t="array" aca="1" ref="CI309" ca="1">+OFFSET(INDIRECT(CI299),0,-MIN($B308+1,COLUMN()-COLUMN($U306)+1))</f>
        <v>0</v>
      </c>
      <c r="CJ309" s="42" cm="1">
        <f t="array" aca="1" ref="CJ309" ca="1">+OFFSET(INDIRECT(CJ299),0,-MIN($B308+1,COLUMN()-COLUMN($U306)+1))</f>
        <v>0</v>
      </c>
      <c r="CK309" s="42" cm="1">
        <f t="array" aca="1" ref="CK309" ca="1">+OFFSET(INDIRECT(CK299),0,-MIN($B308+1,COLUMN()-COLUMN($U306)+1))</f>
        <v>0</v>
      </c>
      <c r="CL309" s="42" cm="1">
        <f t="array" aca="1" ref="CL309" ca="1">+OFFSET(INDIRECT(CL299),0,-MIN($B308+1,COLUMN()-COLUMN($U306)+1))</f>
        <v>0</v>
      </c>
      <c r="CM309" s="42" cm="1">
        <f t="array" aca="1" ref="CM309" ca="1">+OFFSET(INDIRECT(CM299),0,-MIN($B308+1,COLUMN()-COLUMN($U306)+1))</f>
        <v>0</v>
      </c>
      <c r="CN309" s="42" cm="1">
        <f t="array" aca="1" ref="CN309" ca="1">+OFFSET(INDIRECT(CN299),0,-MIN($B308+1,COLUMN()-COLUMN($U306)+1))</f>
        <v>0</v>
      </c>
    </row>
    <row r="310" spans="1:92" x14ac:dyDescent="0.25">
      <c r="A310" t="s">
        <v>175</v>
      </c>
      <c r="B310" s="293">
        <f t="shared" si="133"/>
        <v>8</v>
      </c>
      <c r="D310" t="s">
        <v>340</v>
      </c>
      <c r="I310" s="192">
        <v>0.6399999999999999</v>
      </c>
      <c r="J310"/>
      <c r="K310" s="61">
        <f t="shared" ca="1" si="134"/>
        <v>0</v>
      </c>
      <c r="L310" s="61">
        <f t="shared" ca="1" si="134"/>
        <v>0</v>
      </c>
      <c r="M310" s="61">
        <f t="shared" ca="1" si="134"/>
        <v>0</v>
      </c>
      <c r="N310" s="61">
        <f t="shared" ca="1" si="134"/>
        <v>0</v>
      </c>
      <c r="O310" s="61">
        <f t="shared" ca="1" si="134"/>
        <v>0</v>
      </c>
      <c r="P310" s="61">
        <f t="shared" ca="1" si="134"/>
        <v>0</v>
      </c>
      <c r="Q310" s="61"/>
      <c r="T310" s="215"/>
      <c r="U310" s="42" cm="1">
        <f t="array" aca="1" ref="U310" ca="1">+OFFSET(INDIRECT(U299),0,-MIN($B309+1,COLUMN()-COLUMN($U307)+1))</f>
        <v>0</v>
      </c>
      <c r="V310" s="42" cm="1">
        <f t="array" aca="1" ref="V310" ca="1">+OFFSET(INDIRECT(V299),0,-MIN($B309+1,COLUMN()-COLUMN($U307)+1))</f>
        <v>0</v>
      </c>
      <c r="W310" s="42" cm="1">
        <f t="array" aca="1" ref="W310" ca="1">+OFFSET(INDIRECT(W299),0,-MIN($B309+1,COLUMN()-COLUMN($U307)+1))</f>
        <v>0</v>
      </c>
      <c r="X310" s="42" cm="1">
        <f t="array" aca="1" ref="X310" ca="1">+OFFSET(INDIRECT(X299),0,-MIN($B309+1,COLUMN()-COLUMN($U307)+1))</f>
        <v>0</v>
      </c>
      <c r="Y310" s="42" cm="1">
        <f t="array" aca="1" ref="Y310" ca="1">+OFFSET(INDIRECT(Y299),0,-MIN($B309+1,COLUMN()-COLUMN($U307)+1))</f>
        <v>0</v>
      </c>
      <c r="Z310" s="42" cm="1">
        <f t="array" aca="1" ref="Z310" ca="1">+OFFSET(INDIRECT(Z299),0,-MIN($B309+1,COLUMN()-COLUMN($U307)+1))</f>
        <v>0</v>
      </c>
      <c r="AA310" s="42" cm="1">
        <f t="array" aca="1" ref="AA310" ca="1">+OFFSET(INDIRECT(AA299),0,-MIN($B309+1,COLUMN()-COLUMN($U307)+1))</f>
        <v>0</v>
      </c>
      <c r="AB310" s="42" cm="1">
        <f t="array" aca="1" ref="AB310" ca="1">+OFFSET(INDIRECT(AB299),0,-MIN($B309+1,COLUMN()-COLUMN($U307)+1))</f>
        <v>0</v>
      </c>
      <c r="AC310" s="42" cm="1">
        <f t="array" aca="1" ref="AC310" ca="1">+OFFSET(INDIRECT(AC299),0,-MIN($B309+1,COLUMN()-COLUMN($U307)+1))</f>
        <v>0</v>
      </c>
      <c r="AD310" s="42" cm="1">
        <f t="array" aca="1" ref="AD310" ca="1">+OFFSET(INDIRECT(AD299),0,-MIN($B309+1,COLUMN()-COLUMN($U307)+1))</f>
        <v>0</v>
      </c>
      <c r="AE310" s="42" cm="1">
        <f t="array" aca="1" ref="AE310" ca="1">+OFFSET(INDIRECT(AE299),0,-MIN($B309+1,COLUMN()-COLUMN($U307)+1))</f>
        <v>0</v>
      </c>
      <c r="AF310" s="42" cm="1">
        <f t="array" aca="1" ref="AF310" ca="1">+OFFSET(INDIRECT(AF299),0,-MIN($B309+1,COLUMN()-COLUMN($U307)+1))</f>
        <v>0</v>
      </c>
      <c r="AG310" s="42" cm="1">
        <f t="array" aca="1" ref="AG310" ca="1">+OFFSET(INDIRECT(AG299),0,-MIN($B309+1,COLUMN()-COLUMN($U307)+1))</f>
        <v>0</v>
      </c>
      <c r="AH310" s="42" cm="1">
        <f t="array" aca="1" ref="AH310" ca="1">+OFFSET(INDIRECT(AH299),0,-MIN($B309+1,COLUMN()-COLUMN($U307)+1))</f>
        <v>0</v>
      </c>
      <c r="AI310" s="42" cm="1">
        <f t="array" aca="1" ref="AI310" ca="1">+OFFSET(INDIRECT(AI299),0,-MIN($B309+1,COLUMN()-COLUMN($U307)+1))</f>
        <v>0</v>
      </c>
      <c r="AJ310" s="42" cm="1">
        <f t="array" aca="1" ref="AJ310" ca="1">+OFFSET(INDIRECT(AJ299),0,-MIN($B309+1,COLUMN()-COLUMN($U307)+1))</f>
        <v>0</v>
      </c>
      <c r="AK310" s="42" cm="1">
        <f t="array" aca="1" ref="AK310" ca="1">+OFFSET(INDIRECT(AK299),0,-MIN($B309+1,COLUMN()-COLUMN($U307)+1))</f>
        <v>0</v>
      </c>
      <c r="AL310" s="42" cm="1">
        <f t="array" aca="1" ref="AL310" ca="1">+OFFSET(INDIRECT(AL299),0,-MIN($B309+1,COLUMN()-COLUMN($U307)+1))</f>
        <v>0</v>
      </c>
      <c r="AM310" s="42" cm="1">
        <f t="array" aca="1" ref="AM310" ca="1">+OFFSET(INDIRECT(AM299),0,-MIN($B309+1,COLUMN()-COLUMN($U307)+1))</f>
        <v>0</v>
      </c>
      <c r="AN310" s="42" cm="1">
        <f t="array" aca="1" ref="AN310" ca="1">+OFFSET(INDIRECT(AN299),0,-MIN($B309+1,COLUMN()-COLUMN($U307)+1))</f>
        <v>0</v>
      </c>
      <c r="AO310" s="42" cm="1">
        <f t="array" aca="1" ref="AO310" ca="1">+OFFSET(INDIRECT(AO299),0,-MIN($B309+1,COLUMN()-COLUMN($U307)+1))</f>
        <v>0</v>
      </c>
      <c r="AP310" s="42" cm="1">
        <f t="array" aca="1" ref="AP310" ca="1">+OFFSET(INDIRECT(AP299),0,-MIN($B309+1,COLUMN()-COLUMN($U307)+1))</f>
        <v>0</v>
      </c>
      <c r="AQ310" s="42" cm="1">
        <f t="array" aca="1" ref="AQ310" ca="1">+OFFSET(INDIRECT(AQ299),0,-MIN($B309+1,COLUMN()-COLUMN($U307)+1))</f>
        <v>0</v>
      </c>
      <c r="AR310" s="42" cm="1">
        <f t="array" aca="1" ref="AR310" ca="1">+OFFSET(INDIRECT(AR299),0,-MIN($B309+1,COLUMN()-COLUMN($U307)+1))</f>
        <v>0</v>
      </c>
      <c r="AS310" s="42" cm="1">
        <f t="array" aca="1" ref="AS310" ca="1">+OFFSET(INDIRECT(AS299),0,-MIN($B309+1,COLUMN()-COLUMN($U307)+1))</f>
        <v>0</v>
      </c>
      <c r="AT310" s="42" cm="1">
        <f t="array" aca="1" ref="AT310" ca="1">+OFFSET(INDIRECT(AT299),0,-MIN($B309+1,COLUMN()-COLUMN($U307)+1))</f>
        <v>0</v>
      </c>
      <c r="AU310" s="42" cm="1">
        <f t="array" aca="1" ref="AU310" ca="1">+OFFSET(INDIRECT(AU299),0,-MIN($B309+1,COLUMN()-COLUMN($U307)+1))</f>
        <v>0</v>
      </c>
      <c r="AV310" s="42" cm="1">
        <f t="array" aca="1" ref="AV310" ca="1">+OFFSET(INDIRECT(AV299),0,-MIN($B309+1,COLUMN()-COLUMN($U307)+1))</f>
        <v>0</v>
      </c>
      <c r="AW310" s="42" cm="1">
        <f t="array" aca="1" ref="AW310" ca="1">+OFFSET(INDIRECT(AW299),0,-MIN($B309+1,COLUMN()-COLUMN($U307)+1))</f>
        <v>0</v>
      </c>
      <c r="AX310" s="42" cm="1">
        <f t="array" aca="1" ref="AX310" ca="1">+OFFSET(INDIRECT(AX299),0,-MIN($B309+1,COLUMN()-COLUMN($U307)+1))</f>
        <v>0</v>
      </c>
      <c r="AY310" s="42" cm="1">
        <f t="array" aca="1" ref="AY310" ca="1">+OFFSET(INDIRECT(AY299),0,-MIN($B309+1,COLUMN()-COLUMN($U307)+1))</f>
        <v>0</v>
      </c>
      <c r="AZ310" s="42" cm="1">
        <f t="array" aca="1" ref="AZ310" ca="1">+OFFSET(INDIRECT(AZ299),0,-MIN($B309+1,COLUMN()-COLUMN($U307)+1))</f>
        <v>0</v>
      </c>
      <c r="BA310" s="42" cm="1">
        <f t="array" aca="1" ref="BA310" ca="1">+OFFSET(INDIRECT(BA299),0,-MIN($B309+1,COLUMN()-COLUMN($U307)+1))</f>
        <v>0</v>
      </c>
      <c r="BB310" s="42" cm="1">
        <f t="array" aca="1" ref="BB310" ca="1">+OFFSET(INDIRECT(BB299),0,-MIN($B309+1,COLUMN()-COLUMN($U307)+1))</f>
        <v>0</v>
      </c>
      <c r="BC310" s="42" cm="1">
        <f t="array" aca="1" ref="BC310" ca="1">+OFFSET(INDIRECT(BC299),0,-MIN($B309+1,COLUMN()-COLUMN($U307)+1))</f>
        <v>0</v>
      </c>
      <c r="BD310" s="42" cm="1">
        <f t="array" aca="1" ref="BD310" ca="1">+OFFSET(INDIRECT(BD299),0,-MIN($B309+1,COLUMN()-COLUMN($U307)+1))</f>
        <v>0</v>
      </c>
      <c r="BE310" s="42" cm="1">
        <f t="array" aca="1" ref="BE310" ca="1">+OFFSET(INDIRECT(BE299),0,-MIN($B309+1,COLUMN()-COLUMN($U307)+1))</f>
        <v>0</v>
      </c>
      <c r="BF310" s="42" cm="1">
        <f t="array" aca="1" ref="BF310" ca="1">+OFFSET(INDIRECT(BF299),0,-MIN($B309+1,COLUMN()-COLUMN($U307)+1))</f>
        <v>0</v>
      </c>
      <c r="BG310" s="42" cm="1">
        <f t="array" aca="1" ref="BG310" ca="1">+OFFSET(INDIRECT(BG299),0,-MIN($B309+1,COLUMN()-COLUMN($U307)+1))</f>
        <v>0</v>
      </c>
      <c r="BH310" s="42" cm="1">
        <f t="array" aca="1" ref="BH310" ca="1">+OFFSET(INDIRECT(BH299),0,-MIN($B309+1,COLUMN()-COLUMN($U307)+1))</f>
        <v>0</v>
      </c>
      <c r="BI310" s="42" cm="1">
        <f t="array" aca="1" ref="BI310" ca="1">+OFFSET(INDIRECT(BI299),0,-MIN($B309+1,COLUMN()-COLUMN($U307)+1))</f>
        <v>0</v>
      </c>
      <c r="BJ310" s="42" cm="1">
        <f t="array" aca="1" ref="BJ310" ca="1">+OFFSET(INDIRECT(BJ299),0,-MIN($B309+1,COLUMN()-COLUMN($U307)+1))</f>
        <v>0</v>
      </c>
      <c r="BK310" s="42" cm="1">
        <f t="array" aca="1" ref="BK310" ca="1">+OFFSET(INDIRECT(BK299),0,-MIN($B309+1,COLUMN()-COLUMN($U307)+1))</f>
        <v>0</v>
      </c>
      <c r="BL310" s="42" cm="1">
        <f t="array" aca="1" ref="BL310" ca="1">+OFFSET(INDIRECT(BL299),0,-MIN($B309+1,COLUMN()-COLUMN($U307)+1))</f>
        <v>0</v>
      </c>
      <c r="BM310" s="42" cm="1">
        <f t="array" aca="1" ref="BM310" ca="1">+OFFSET(INDIRECT(BM299),0,-MIN($B309+1,COLUMN()-COLUMN($U307)+1))</f>
        <v>0</v>
      </c>
      <c r="BN310" s="42" cm="1">
        <f t="array" aca="1" ref="BN310" ca="1">+OFFSET(INDIRECT(BN299),0,-MIN($B309+1,COLUMN()-COLUMN($U307)+1))</f>
        <v>0</v>
      </c>
      <c r="BO310" s="42" cm="1">
        <f t="array" aca="1" ref="BO310" ca="1">+OFFSET(INDIRECT(BO299),0,-MIN($B309+1,COLUMN()-COLUMN($U307)+1))</f>
        <v>0</v>
      </c>
      <c r="BP310" s="42" cm="1">
        <f t="array" aca="1" ref="BP310" ca="1">+OFFSET(INDIRECT(BP299),0,-MIN($B309+1,COLUMN()-COLUMN($U307)+1))</f>
        <v>0</v>
      </c>
      <c r="BQ310" s="42" cm="1">
        <f t="array" aca="1" ref="BQ310" ca="1">+OFFSET(INDIRECT(BQ299),0,-MIN($B309+1,COLUMN()-COLUMN($U307)+1))</f>
        <v>0</v>
      </c>
      <c r="BR310" s="42" cm="1">
        <f t="array" aca="1" ref="BR310" ca="1">+OFFSET(INDIRECT(BR299),0,-MIN($B309+1,COLUMN()-COLUMN($U307)+1))</f>
        <v>0</v>
      </c>
      <c r="BS310" s="42" cm="1">
        <f t="array" aca="1" ref="BS310" ca="1">+OFFSET(INDIRECT(BS299),0,-MIN($B309+1,COLUMN()-COLUMN($U307)+1))</f>
        <v>0</v>
      </c>
      <c r="BT310" s="42" cm="1">
        <f t="array" aca="1" ref="BT310" ca="1">+OFFSET(INDIRECT(BT299),0,-MIN($B309+1,COLUMN()-COLUMN($U307)+1))</f>
        <v>0</v>
      </c>
      <c r="BU310" s="42" cm="1">
        <f t="array" aca="1" ref="BU310" ca="1">+OFFSET(INDIRECT(BU299),0,-MIN($B309+1,COLUMN()-COLUMN($U307)+1))</f>
        <v>0</v>
      </c>
      <c r="BV310" s="42" cm="1">
        <f t="array" aca="1" ref="BV310" ca="1">+OFFSET(INDIRECT(BV299),0,-MIN($B309+1,COLUMN()-COLUMN($U307)+1))</f>
        <v>0</v>
      </c>
      <c r="BW310" s="42" cm="1">
        <f t="array" aca="1" ref="BW310" ca="1">+OFFSET(INDIRECT(BW299),0,-MIN($B309+1,COLUMN()-COLUMN($U307)+1))</f>
        <v>0</v>
      </c>
      <c r="BX310" s="42" cm="1">
        <f t="array" aca="1" ref="BX310" ca="1">+OFFSET(INDIRECT(BX299),0,-MIN($B309+1,COLUMN()-COLUMN($U307)+1))</f>
        <v>0</v>
      </c>
      <c r="BY310" s="42" cm="1">
        <f t="array" aca="1" ref="BY310" ca="1">+OFFSET(INDIRECT(BY299),0,-MIN($B309+1,COLUMN()-COLUMN($U307)+1))</f>
        <v>0</v>
      </c>
      <c r="BZ310" s="42" cm="1">
        <f t="array" aca="1" ref="BZ310" ca="1">+OFFSET(INDIRECT(BZ299),0,-MIN($B309+1,COLUMN()-COLUMN($U307)+1))</f>
        <v>0</v>
      </c>
      <c r="CA310" s="42" cm="1">
        <f t="array" aca="1" ref="CA310" ca="1">+OFFSET(INDIRECT(CA299),0,-MIN($B309+1,COLUMN()-COLUMN($U307)+1))</f>
        <v>0</v>
      </c>
      <c r="CB310" s="42" cm="1">
        <f t="array" aca="1" ref="CB310" ca="1">+OFFSET(INDIRECT(CB299),0,-MIN($B309+1,COLUMN()-COLUMN($U307)+1))</f>
        <v>0</v>
      </c>
      <c r="CC310" s="42" cm="1">
        <f t="array" aca="1" ref="CC310" ca="1">+OFFSET(INDIRECT(CC299),0,-MIN($B309+1,COLUMN()-COLUMN($U307)+1))</f>
        <v>0</v>
      </c>
      <c r="CD310" s="42" cm="1">
        <f t="array" aca="1" ref="CD310" ca="1">+OFFSET(INDIRECT(CD299),0,-MIN($B309+1,COLUMN()-COLUMN($U307)+1))</f>
        <v>0</v>
      </c>
      <c r="CE310" s="42" cm="1">
        <f t="array" aca="1" ref="CE310" ca="1">+OFFSET(INDIRECT(CE299),0,-MIN($B309+1,COLUMN()-COLUMN($U307)+1))</f>
        <v>0</v>
      </c>
      <c r="CF310" s="42" cm="1">
        <f t="array" aca="1" ref="CF310" ca="1">+OFFSET(INDIRECT(CF299),0,-MIN($B309+1,COLUMN()-COLUMN($U307)+1))</f>
        <v>0</v>
      </c>
      <c r="CG310" s="42" cm="1">
        <f t="array" aca="1" ref="CG310" ca="1">+OFFSET(INDIRECT(CG299),0,-MIN($B309+1,COLUMN()-COLUMN($U307)+1))</f>
        <v>0</v>
      </c>
      <c r="CH310" s="42" cm="1">
        <f t="array" aca="1" ref="CH310" ca="1">+OFFSET(INDIRECT(CH299),0,-MIN($B309+1,COLUMN()-COLUMN($U307)+1))</f>
        <v>0</v>
      </c>
      <c r="CI310" s="42" cm="1">
        <f t="array" aca="1" ref="CI310" ca="1">+OFFSET(INDIRECT(CI299),0,-MIN($B309+1,COLUMN()-COLUMN($U307)+1))</f>
        <v>0</v>
      </c>
      <c r="CJ310" s="42" cm="1">
        <f t="array" aca="1" ref="CJ310" ca="1">+OFFSET(INDIRECT(CJ299),0,-MIN($B309+1,COLUMN()-COLUMN($U307)+1))</f>
        <v>0</v>
      </c>
      <c r="CK310" s="42" cm="1">
        <f t="array" aca="1" ref="CK310" ca="1">+OFFSET(INDIRECT(CK299),0,-MIN($B309+1,COLUMN()-COLUMN($U307)+1))</f>
        <v>0</v>
      </c>
      <c r="CL310" s="42" cm="1">
        <f t="array" aca="1" ref="CL310" ca="1">+OFFSET(INDIRECT(CL299),0,-MIN($B309+1,COLUMN()-COLUMN($U307)+1))</f>
        <v>0</v>
      </c>
      <c r="CM310" s="42" cm="1">
        <f t="array" aca="1" ref="CM310" ca="1">+OFFSET(INDIRECT(CM299),0,-MIN($B309+1,COLUMN()-COLUMN($U307)+1))</f>
        <v>0</v>
      </c>
      <c r="CN310" s="42" cm="1">
        <f t="array" aca="1" ref="CN310" ca="1">+OFFSET(INDIRECT(CN299),0,-MIN($B309+1,COLUMN()-COLUMN($U307)+1))</f>
        <v>0</v>
      </c>
    </row>
    <row r="311" spans="1:92" x14ac:dyDescent="0.25">
      <c r="A311" t="s">
        <v>175</v>
      </c>
      <c r="B311" s="293">
        <f t="shared" si="133"/>
        <v>9</v>
      </c>
      <c r="D311" t="s">
        <v>340</v>
      </c>
      <c r="I311" s="192">
        <v>0.72999999999999987</v>
      </c>
      <c r="J311"/>
      <c r="K311" s="61">
        <f t="shared" ca="1" si="134"/>
        <v>0</v>
      </c>
      <c r="L311" s="61">
        <f t="shared" ca="1" si="134"/>
        <v>0</v>
      </c>
      <c r="M311" s="61">
        <f t="shared" ca="1" si="134"/>
        <v>0</v>
      </c>
      <c r="N311" s="61">
        <f t="shared" ca="1" si="134"/>
        <v>0</v>
      </c>
      <c r="O311" s="61">
        <f t="shared" ca="1" si="134"/>
        <v>0</v>
      </c>
      <c r="P311" s="61">
        <f t="shared" ca="1" si="134"/>
        <v>0</v>
      </c>
      <c r="Q311" s="61"/>
      <c r="T311" s="215"/>
      <c r="U311" s="42" cm="1">
        <f t="array" aca="1" ref="U311" ca="1">+OFFSET(INDIRECT(U299),0,-MIN($B310+1,COLUMN()-COLUMN($U308)+1))</f>
        <v>0</v>
      </c>
      <c r="V311" s="42" cm="1">
        <f t="array" aca="1" ref="V311" ca="1">+OFFSET(INDIRECT(V299),0,-MIN($B310+1,COLUMN()-COLUMN($U308)+1))</f>
        <v>0</v>
      </c>
      <c r="W311" s="42" cm="1">
        <f t="array" aca="1" ref="W311" ca="1">+OFFSET(INDIRECT(W299),0,-MIN($B310+1,COLUMN()-COLUMN($U308)+1))</f>
        <v>0</v>
      </c>
      <c r="X311" s="42" cm="1">
        <f t="array" aca="1" ref="X311" ca="1">+OFFSET(INDIRECT(X299),0,-MIN($B310+1,COLUMN()-COLUMN($U308)+1))</f>
        <v>0</v>
      </c>
      <c r="Y311" s="42" cm="1">
        <f t="array" aca="1" ref="Y311" ca="1">+OFFSET(INDIRECT(Y299),0,-MIN($B310+1,COLUMN()-COLUMN($U308)+1))</f>
        <v>0</v>
      </c>
      <c r="Z311" s="42" cm="1">
        <f t="array" aca="1" ref="Z311" ca="1">+OFFSET(INDIRECT(Z299),0,-MIN($B310+1,COLUMN()-COLUMN($U308)+1))</f>
        <v>0</v>
      </c>
      <c r="AA311" s="42" cm="1">
        <f t="array" aca="1" ref="AA311" ca="1">+OFFSET(INDIRECT(AA299),0,-MIN($B310+1,COLUMN()-COLUMN($U308)+1))</f>
        <v>0</v>
      </c>
      <c r="AB311" s="42" cm="1">
        <f t="array" aca="1" ref="AB311" ca="1">+OFFSET(INDIRECT(AB299),0,-MIN($B310+1,COLUMN()-COLUMN($U308)+1))</f>
        <v>0</v>
      </c>
      <c r="AC311" s="42" cm="1">
        <f t="array" aca="1" ref="AC311" ca="1">+OFFSET(INDIRECT(AC299),0,-MIN($B310+1,COLUMN()-COLUMN($U308)+1))</f>
        <v>0</v>
      </c>
      <c r="AD311" s="42" cm="1">
        <f t="array" aca="1" ref="AD311" ca="1">+OFFSET(INDIRECT(AD299),0,-MIN($B310+1,COLUMN()-COLUMN($U308)+1))</f>
        <v>0</v>
      </c>
      <c r="AE311" s="42" cm="1">
        <f t="array" aca="1" ref="AE311" ca="1">+OFFSET(INDIRECT(AE299),0,-MIN($B310+1,COLUMN()-COLUMN($U308)+1))</f>
        <v>0</v>
      </c>
      <c r="AF311" s="42" cm="1">
        <f t="array" aca="1" ref="AF311" ca="1">+OFFSET(INDIRECT(AF299),0,-MIN($B310+1,COLUMN()-COLUMN($U308)+1))</f>
        <v>0</v>
      </c>
      <c r="AG311" s="42" cm="1">
        <f t="array" aca="1" ref="AG311" ca="1">+OFFSET(INDIRECT(AG299),0,-MIN($B310+1,COLUMN()-COLUMN($U308)+1))</f>
        <v>0</v>
      </c>
      <c r="AH311" s="42" cm="1">
        <f t="array" aca="1" ref="AH311" ca="1">+OFFSET(INDIRECT(AH299),0,-MIN($B310+1,COLUMN()-COLUMN($U308)+1))</f>
        <v>0</v>
      </c>
      <c r="AI311" s="42" cm="1">
        <f t="array" aca="1" ref="AI311" ca="1">+OFFSET(INDIRECT(AI299),0,-MIN($B310+1,COLUMN()-COLUMN($U308)+1))</f>
        <v>0</v>
      </c>
      <c r="AJ311" s="42" cm="1">
        <f t="array" aca="1" ref="AJ311" ca="1">+OFFSET(INDIRECT(AJ299),0,-MIN($B310+1,COLUMN()-COLUMN($U308)+1))</f>
        <v>0</v>
      </c>
      <c r="AK311" s="42" cm="1">
        <f t="array" aca="1" ref="AK311" ca="1">+OFFSET(INDIRECT(AK299),0,-MIN($B310+1,COLUMN()-COLUMN($U308)+1))</f>
        <v>0</v>
      </c>
      <c r="AL311" s="42" cm="1">
        <f t="array" aca="1" ref="AL311" ca="1">+OFFSET(INDIRECT(AL299),0,-MIN($B310+1,COLUMN()-COLUMN($U308)+1))</f>
        <v>0</v>
      </c>
      <c r="AM311" s="42" cm="1">
        <f t="array" aca="1" ref="AM311" ca="1">+OFFSET(INDIRECT(AM299),0,-MIN($B310+1,COLUMN()-COLUMN($U308)+1))</f>
        <v>0</v>
      </c>
      <c r="AN311" s="42" cm="1">
        <f t="array" aca="1" ref="AN311" ca="1">+OFFSET(INDIRECT(AN299),0,-MIN($B310+1,COLUMN()-COLUMN($U308)+1))</f>
        <v>0</v>
      </c>
      <c r="AO311" s="42" cm="1">
        <f t="array" aca="1" ref="AO311" ca="1">+OFFSET(INDIRECT(AO299),0,-MIN($B310+1,COLUMN()-COLUMN($U308)+1))</f>
        <v>0</v>
      </c>
      <c r="AP311" s="42" cm="1">
        <f t="array" aca="1" ref="AP311" ca="1">+OFFSET(INDIRECT(AP299),0,-MIN($B310+1,COLUMN()-COLUMN($U308)+1))</f>
        <v>0</v>
      </c>
      <c r="AQ311" s="42" cm="1">
        <f t="array" aca="1" ref="AQ311" ca="1">+OFFSET(INDIRECT(AQ299),0,-MIN($B310+1,COLUMN()-COLUMN($U308)+1))</f>
        <v>0</v>
      </c>
      <c r="AR311" s="42" cm="1">
        <f t="array" aca="1" ref="AR311" ca="1">+OFFSET(INDIRECT(AR299),0,-MIN($B310+1,COLUMN()-COLUMN($U308)+1))</f>
        <v>0</v>
      </c>
      <c r="AS311" s="42" cm="1">
        <f t="array" aca="1" ref="AS311" ca="1">+OFFSET(INDIRECT(AS299),0,-MIN($B310+1,COLUMN()-COLUMN($U308)+1))</f>
        <v>0</v>
      </c>
      <c r="AT311" s="42" cm="1">
        <f t="array" aca="1" ref="AT311" ca="1">+OFFSET(INDIRECT(AT299),0,-MIN($B310+1,COLUMN()-COLUMN($U308)+1))</f>
        <v>0</v>
      </c>
      <c r="AU311" s="42" cm="1">
        <f t="array" aca="1" ref="AU311" ca="1">+OFFSET(INDIRECT(AU299),0,-MIN($B310+1,COLUMN()-COLUMN($U308)+1))</f>
        <v>0</v>
      </c>
      <c r="AV311" s="42" cm="1">
        <f t="array" aca="1" ref="AV311" ca="1">+OFFSET(INDIRECT(AV299),0,-MIN($B310+1,COLUMN()-COLUMN($U308)+1))</f>
        <v>0</v>
      </c>
      <c r="AW311" s="42" cm="1">
        <f t="array" aca="1" ref="AW311" ca="1">+OFFSET(INDIRECT(AW299),0,-MIN($B310+1,COLUMN()-COLUMN($U308)+1))</f>
        <v>0</v>
      </c>
      <c r="AX311" s="42" cm="1">
        <f t="array" aca="1" ref="AX311" ca="1">+OFFSET(INDIRECT(AX299),0,-MIN($B310+1,COLUMN()-COLUMN($U308)+1))</f>
        <v>0</v>
      </c>
      <c r="AY311" s="42" cm="1">
        <f t="array" aca="1" ref="AY311" ca="1">+OFFSET(INDIRECT(AY299),0,-MIN($B310+1,COLUMN()-COLUMN($U308)+1))</f>
        <v>0</v>
      </c>
      <c r="AZ311" s="42" cm="1">
        <f t="array" aca="1" ref="AZ311" ca="1">+OFFSET(INDIRECT(AZ299),0,-MIN($B310+1,COLUMN()-COLUMN($U308)+1))</f>
        <v>0</v>
      </c>
      <c r="BA311" s="42" cm="1">
        <f t="array" aca="1" ref="BA311" ca="1">+OFFSET(INDIRECT(BA299),0,-MIN($B310+1,COLUMN()-COLUMN($U308)+1))</f>
        <v>0</v>
      </c>
      <c r="BB311" s="42" cm="1">
        <f t="array" aca="1" ref="BB311" ca="1">+OFFSET(INDIRECT(BB299),0,-MIN($B310+1,COLUMN()-COLUMN($U308)+1))</f>
        <v>0</v>
      </c>
      <c r="BC311" s="42" cm="1">
        <f t="array" aca="1" ref="BC311" ca="1">+OFFSET(INDIRECT(BC299),0,-MIN($B310+1,COLUMN()-COLUMN($U308)+1))</f>
        <v>0</v>
      </c>
      <c r="BD311" s="42" cm="1">
        <f t="array" aca="1" ref="BD311" ca="1">+OFFSET(INDIRECT(BD299),0,-MIN($B310+1,COLUMN()-COLUMN($U308)+1))</f>
        <v>0</v>
      </c>
      <c r="BE311" s="42" cm="1">
        <f t="array" aca="1" ref="BE311" ca="1">+OFFSET(INDIRECT(BE299),0,-MIN($B310+1,COLUMN()-COLUMN($U308)+1))</f>
        <v>0</v>
      </c>
      <c r="BF311" s="42" cm="1">
        <f t="array" aca="1" ref="BF311" ca="1">+OFFSET(INDIRECT(BF299),0,-MIN($B310+1,COLUMN()-COLUMN($U308)+1))</f>
        <v>0</v>
      </c>
      <c r="BG311" s="42" cm="1">
        <f t="array" aca="1" ref="BG311" ca="1">+OFFSET(INDIRECT(BG299),0,-MIN($B310+1,COLUMN()-COLUMN($U308)+1))</f>
        <v>0</v>
      </c>
      <c r="BH311" s="42" cm="1">
        <f t="array" aca="1" ref="BH311" ca="1">+OFFSET(INDIRECT(BH299),0,-MIN($B310+1,COLUMN()-COLUMN($U308)+1))</f>
        <v>0</v>
      </c>
      <c r="BI311" s="42" cm="1">
        <f t="array" aca="1" ref="BI311" ca="1">+OFFSET(INDIRECT(BI299),0,-MIN($B310+1,COLUMN()-COLUMN($U308)+1))</f>
        <v>0</v>
      </c>
      <c r="BJ311" s="42" cm="1">
        <f t="array" aca="1" ref="BJ311" ca="1">+OFFSET(INDIRECT(BJ299),0,-MIN($B310+1,COLUMN()-COLUMN($U308)+1))</f>
        <v>0</v>
      </c>
      <c r="BK311" s="42" cm="1">
        <f t="array" aca="1" ref="BK311" ca="1">+OFFSET(INDIRECT(BK299),0,-MIN($B310+1,COLUMN()-COLUMN($U308)+1))</f>
        <v>0</v>
      </c>
      <c r="BL311" s="42" cm="1">
        <f t="array" aca="1" ref="BL311" ca="1">+OFFSET(INDIRECT(BL299),0,-MIN($B310+1,COLUMN()-COLUMN($U308)+1))</f>
        <v>0</v>
      </c>
      <c r="BM311" s="42" cm="1">
        <f t="array" aca="1" ref="BM311" ca="1">+OFFSET(INDIRECT(BM299),0,-MIN($B310+1,COLUMN()-COLUMN($U308)+1))</f>
        <v>0</v>
      </c>
      <c r="BN311" s="42" cm="1">
        <f t="array" aca="1" ref="BN311" ca="1">+OFFSET(INDIRECT(BN299),0,-MIN($B310+1,COLUMN()-COLUMN($U308)+1))</f>
        <v>0</v>
      </c>
      <c r="BO311" s="42" cm="1">
        <f t="array" aca="1" ref="BO311" ca="1">+OFFSET(INDIRECT(BO299),0,-MIN($B310+1,COLUMN()-COLUMN($U308)+1))</f>
        <v>0</v>
      </c>
      <c r="BP311" s="42" cm="1">
        <f t="array" aca="1" ref="BP311" ca="1">+OFFSET(INDIRECT(BP299),0,-MIN($B310+1,COLUMN()-COLUMN($U308)+1))</f>
        <v>0</v>
      </c>
      <c r="BQ311" s="42" cm="1">
        <f t="array" aca="1" ref="BQ311" ca="1">+OFFSET(INDIRECT(BQ299),0,-MIN($B310+1,COLUMN()-COLUMN($U308)+1))</f>
        <v>0</v>
      </c>
      <c r="BR311" s="42" cm="1">
        <f t="array" aca="1" ref="BR311" ca="1">+OFFSET(INDIRECT(BR299),0,-MIN($B310+1,COLUMN()-COLUMN($U308)+1))</f>
        <v>0</v>
      </c>
      <c r="BS311" s="42" cm="1">
        <f t="array" aca="1" ref="BS311" ca="1">+OFFSET(INDIRECT(BS299),0,-MIN($B310+1,COLUMN()-COLUMN($U308)+1))</f>
        <v>0</v>
      </c>
      <c r="BT311" s="42" cm="1">
        <f t="array" aca="1" ref="BT311" ca="1">+OFFSET(INDIRECT(BT299),0,-MIN($B310+1,COLUMN()-COLUMN($U308)+1))</f>
        <v>0</v>
      </c>
      <c r="BU311" s="42" cm="1">
        <f t="array" aca="1" ref="BU311" ca="1">+OFFSET(INDIRECT(BU299),0,-MIN($B310+1,COLUMN()-COLUMN($U308)+1))</f>
        <v>0</v>
      </c>
      <c r="BV311" s="42" cm="1">
        <f t="array" aca="1" ref="BV311" ca="1">+OFFSET(INDIRECT(BV299),0,-MIN($B310+1,COLUMN()-COLUMN($U308)+1))</f>
        <v>0</v>
      </c>
      <c r="BW311" s="42" cm="1">
        <f t="array" aca="1" ref="BW311" ca="1">+OFFSET(INDIRECT(BW299),0,-MIN($B310+1,COLUMN()-COLUMN($U308)+1))</f>
        <v>0</v>
      </c>
      <c r="BX311" s="42" cm="1">
        <f t="array" aca="1" ref="BX311" ca="1">+OFFSET(INDIRECT(BX299),0,-MIN($B310+1,COLUMN()-COLUMN($U308)+1))</f>
        <v>0</v>
      </c>
      <c r="BY311" s="42" cm="1">
        <f t="array" aca="1" ref="BY311" ca="1">+OFFSET(INDIRECT(BY299),0,-MIN($B310+1,COLUMN()-COLUMN($U308)+1))</f>
        <v>0</v>
      </c>
      <c r="BZ311" s="42" cm="1">
        <f t="array" aca="1" ref="BZ311" ca="1">+OFFSET(INDIRECT(BZ299),0,-MIN($B310+1,COLUMN()-COLUMN($U308)+1))</f>
        <v>0</v>
      </c>
      <c r="CA311" s="42" cm="1">
        <f t="array" aca="1" ref="CA311" ca="1">+OFFSET(INDIRECT(CA299),0,-MIN($B310+1,COLUMN()-COLUMN($U308)+1))</f>
        <v>0</v>
      </c>
      <c r="CB311" s="42" cm="1">
        <f t="array" aca="1" ref="CB311" ca="1">+OFFSET(INDIRECT(CB299),0,-MIN($B310+1,COLUMN()-COLUMN($U308)+1))</f>
        <v>0</v>
      </c>
      <c r="CC311" s="42" cm="1">
        <f t="array" aca="1" ref="CC311" ca="1">+OFFSET(INDIRECT(CC299),0,-MIN($B310+1,COLUMN()-COLUMN($U308)+1))</f>
        <v>0</v>
      </c>
      <c r="CD311" s="42" cm="1">
        <f t="array" aca="1" ref="CD311" ca="1">+OFFSET(INDIRECT(CD299),0,-MIN($B310+1,COLUMN()-COLUMN($U308)+1))</f>
        <v>0</v>
      </c>
      <c r="CE311" s="42" cm="1">
        <f t="array" aca="1" ref="CE311" ca="1">+OFFSET(INDIRECT(CE299),0,-MIN($B310+1,COLUMN()-COLUMN($U308)+1))</f>
        <v>0</v>
      </c>
      <c r="CF311" s="42" cm="1">
        <f t="array" aca="1" ref="CF311" ca="1">+OFFSET(INDIRECT(CF299),0,-MIN($B310+1,COLUMN()-COLUMN($U308)+1))</f>
        <v>0</v>
      </c>
      <c r="CG311" s="42" cm="1">
        <f t="array" aca="1" ref="CG311" ca="1">+OFFSET(INDIRECT(CG299),0,-MIN($B310+1,COLUMN()-COLUMN($U308)+1))</f>
        <v>0</v>
      </c>
      <c r="CH311" s="42" cm="1">
        <f t="array" aca="1" ref="CH311" ca="1">+OFFSET(INDIRECT(CH299),0,-MIN($B310+1,COLUMN()-COLUMN($U308)+1))</f>
        <v>0</v>
      </c>
      <c r="CI311" s="42" cm="1">
        <f t="array" aca="1" ref="CI311" ca="1">+OFFSET(INDIRECT(CI299),0,-MIN($B310+1,COLUMN()-COLUMN($U308)+1))</f>
        <v>0</v>
      </c>
      <c r="CJ311" s="42" cm="1">
        <f t="array" aca="1" ref="CJ311" ca="1">+OFFSET(INDIRECT(CJ299),0,-MIN($B310+1,COLUMN()-COLUMN($U308)+1))</f>
        <v>0</v>
      </c>
      <c r="CK311" s="42" cm="1">
        <f t="array" aca="1" ref="CK311" ca="1">+OFFSET(INDIRECT(CK299),0,-MIN($B310+1,COLUMN()-COLUMN($U308)+1))</f>
        <v>0</v>
      </c>
      <c r="CL311" s="42" cm="1">
        <f t="array" aca="1" ref="CL311" ca="1">+OFFSET(INDIRECT(CL299),0,-MIN($B310+1,COLUMN()-COLUMN($U308)+1))</f>
        <v>0</v>
      </c>
      <c r="CM311" s="42" cm="1">
        <f t="array" aca="1" ref="CM311" ca="1">+OFFSET(INDIRECT(CM299),0,-MIN($B310+1,COLUMN()-COLUMN($U308)+1))</f>
        <v>0</v>
      </c>
      <c r="CN311" s="42" cm="1">
        <f t="array" aca="1" ref="CN311" ca="1">+OFFSET(INDIRECT(CN299),0,-MIN($B310+1,COLUMN()-COLUMN($U308)+1))</f>
        <v>0</v>
      </c>
    </row>
    <row r="312" spans="1:92" x14ac:dyDescent="0.25">
      <c r="A312" t="s">
        <v>175</v>
      </c>
      <c r="B312" s="293">
        <f t="shared" si="133"/>
        <v>10</v>
      </c>
      <c r="D312" t="s">
        <v>340</v>
      </c>
      <c r="I312" s="192">
        <v>0.81999999999999984</v>
      </c>
      <c r="J312"/>
      <c r="K312" s="61">
        <f t="shared" ca="1" si="134"/>
        <v>0</v>
      </c>
      <c r="L312" s="61">
        <f t="shared" ca="1" si="134"/>
        <v>0</v>
      </c>
      <c r="M312" s="61">
        <f t="shared" ca="1" si="134"/>
        <v>0</v>
      </c>
      <c r="N312" s="61">
        <f t="shared" ca="1" si="134"/>
        <v>0</v>
      </c>
      <c r="O312" s="61">
        <f t="shared" ca="1" si="134"/>
        <v>0</v>
      </c>
      <c r="P312" s="61">
        <f t="shared" ca="1" si="134"/>
        <v>0</v>
      </c>
      <c r="Q312" s="61"/>
      <c r="T312" s="215"/>
      <c r="U312" s="42" cm="1">
        <f t="array" aca="1" ref="U312" ca="1">+OFFSET(INDIRECT(U299),0,-MIN($B311+1,COLUMN()-COLUMN($U309)+1))</f>
        <v>0</v>
      </c>
      <c r="V312" s="42" cm="1">
        <f t="array" aca="1" ref="V312" ca="1">+OFFSET(INDIRECT(V299),0,-MIN($B311+1,COLUMN()-COLUMN($U309)+1))</f>
        <v>0</v>
      </c>
      <c r="W312" s="42" cm="1">
        <f t="array" aca="1" ref="W312" ca="1">+OFFSET(INDIRECT(W299),0,-MIN($B311+1,COLUMN()-COLUMN($U309)+1))</f>
        <v>0</v>
      </c>
      <c r="X312" s="42" cm="1">
        <f t="array" aca="1" ref="X312" ca="1">+OFFSET(INDIRECT(X299),0,-MIN($B311+1,COLUMN()-COLUMN($U309)+1))</f>
        <v>0</v>
      </c>
      <c r="Y312" s="42" cm="1">
        <f t="array" aca="1" ref="Y312" ca="1">+OFFSET(INDIRECT(Y299),0,-MIN($B311+1,COLUMN()-COLUMN($U309)+1))</f>
        <v>0</v>
      </c>
      <c r="Z312" s="42" cm="1">
        <f t="array" aca="1" ref="Z312" ca="1">+OFFSET(INDIRECT(Z299),0,-MIN($B311+1,COLUMN()-COLUMN($U309)+1))</f>
        <v>0</v>
      </c>
      <c r="AA312" s="42" cm="1">
        <f t="array" aca="1" ref="AA312" ca="1">+OFFSET(INDIRECT(AA299),0,-MIN($B311+1,COLUMN()-COLUMN($U309)+1))</f>
        <v>0</v>
      </c>
      <c r="AB312" s="42" cm="1">
        <f t="array" aca="1" ref="AB312" ca="1">+OFFSET(INDIRECT(AB299),0,-MIN($B311+1,COLUMN()-COLUMN($U309)+1))</f>
        <v>0</v>
      </c>
      <c r="AC312" s="42" cm="1">
        <f t="array" aca="1" ref="AC312" ca="1">+OFFSET(INDIRECT(AC299),0,-MIN($B311+1,COLUMN()-COLUMN($U309)+1))</f>
        <v>0</v>
      </c>
      <c r="AD312" s="42" cm="1">
        <f t="array" aca="1" ref="AD312" ca="1">+OFFSET(INDIRECT(AD299),0,-MIN($B311+1,COLUMN()-COLUMN($U309)+1))</f>
        <v>0</v>
      </c>
      <c r="AE312" s="42" cm="1">
        <f t="array" aca="1" ref="AE312" ca="1">+OFFSET(INDIRECT(AE299),0,-MIN($B311+1,COLUMN()-COLUMN($U309)+1))</f>
        <v>0</v>
      </c>
      <c r="AF312" s="42" cm="1">
        <f t="array" aca="1" ref="AF312" ca="1">+OFFSET(INDIRECT(AF299),0,-MIN($B311+1,COLUMN()-COLUMN($U309)+1))</f>
        <v>0</v>
      </c>
      <c r="AG312" s="42" cm="1">
        <f t="array" aca="1" ref="AG312" ca="1">+OFFSET(INDIRECT(AG299),0,-MIN($B311+1,COLUMN()-COLUMN($U309)+1))</f>
        <v>0</v>
      </c>
      <c r="AH312" s="42" cm="1">
        <f t="array" aca="1" ref="AH312" ca="1">+OFFSET(INDIRECT(AH299),0,-MIN($B311+1,COLUMN()-COLUMN($U309)+1))</f>
        <v>0</v>
      </c>
      <c r="AI312" s="42" cm="1">
        <f t="array" aca="1" ref="AI312" ca="1">+OFFSET(INDIRECT(AI299),0,-MIN($B311+1,COLUMN()-COLUMN($U309)+1))</f>
        <v>0</v>
      </c>
      <c r="AJ312" s="42" cm="1">
        <f t="array" aca="1" ref="AJ312" ca="1">+OFFSET(INDIRECT(AJ299),0,-MIN($B311+1,COLUMN()-COLUMN($U309)+1))</f>
        <v>0</v>
      </c>
      <c r="AK312" s="42" cm="1">
        <f t="array" aca="1" ref="AK312" ca="1">+OFFSET(INDIRECT(AK299),0,-MIN($B311+1,COLUMN()-COLUMN($U309)+1))</f>
        <v>0</v>
      </c>
      <c r="AL312" s="42" cm="1">
        <f t="array" aca="1" ref="AL312" ca="1">+OFFSET(INDIRECT(AL299),0,-MIN($B311+1,COLUMN()-COLUMN($U309)+1))</f>
        <v>0</v>
      </c>
      <c r="AM312" s="42" cm="1">
        <f t="array" aca="1" ref="AM312" ca="1">+OFFSET(INDIRECT(AM299),0,-MIN($B311+1,COLUMN()-COLUMN($U309)+1))</f>
        <v>0</v>
      </c>
      <c r="AN312" s="42" cm="1">
        <f t="array" aca="1" ref="AN312" ca="1">+OFFSET(INDIRECT(AN299),0,-MIN($B311+1,COLUMN()-COLUMN($U309)+1))</f>
        <v>0</v>
      </c>
      <c r="AO312" s="42" cm="1">
        <f t="array" aca="1" ref="AO312" ca="1">+OFFSET(INDIRECT(AO299),0,-MIN($B311+1,COLUMN()-COLUMN($U309)+1))</f>
        <v>0</v>
      </c>
      <c r="AP312" s="42" cm="1">
        <f t="array" aca="1" ref="AP312" ca="1">+OFFSET(INDIRECT(AP299),0,-MIN($B311+1,COLUMN()-COLUMN($U309)+1))</f>
        <v>0</v>
      </c>
      <c r="AQ312" s="42" cm="1">
        <f t="array" aca="1" ref="AQ312" ca="1">+OFFSET(INDIRECT(AQ299),0,-MIN($B311+1,COLUMN()-COLUMN($U309)+1))</f>
        <v>0</v>
      </c>
      <c r="AR312" s="42" cm="1">
        <f t="array" aca="1" ref="AR312" ca="1">+OFFSET(INDIRECT(AR299),0,-MIN($B311+1,COLUMN()-COLUMN($U309)+1))</f>
        <v>0</v>
      </c>
      <c r="AS312" s="42" cm="1">
        <f t="array" aca="1" ref="AS312" ca="1">+OFFSET(INDIRECT(AS299),0,-MIN($B311+1,COLUMN()-COLUMN($U309)+1))</f>
        <v>0</v>
      </c>
      <c r="AT312" s="42" cm="1">
        <f t="array" aca="1" ref="AT312" ca="1">+OFFSET(INDIRECT(AT299),0,-MIN($B311+1,COLUMN()-COLUMN($U309)+1))</f>
        <v>0</v>
      </c>
      <c r="AU312" s="42" cm="1">
        <f t="array" aca="1" ref="AU312" ca="1">+OFFSET(INDIRECT(AU299),0,-MIN($B311+1,COLUMN()-COLUMN($U309)+1))</f>
        <v>0</v>
      </c>
      <c r="AV312" s="42" cm="1">
        <f t="array" aca="1" ref="AV312" ca="1">+OFFSET(INDIRECT(AV299),0,-MIN($B311+1,COLUMN()-COLUMN($U309)+1))</f>
        <v>0</v>
      </c>
      <c r="AW312" s="42" cm="1">
        <f t="array" aca="1" ref="AW312" ca="1">+OFFSET(INDIRECT(AW299),0,-MIN($B311+1,COLUMN()-COLUMN($U309)+1))</f>
        <v>0</v>
      </c>
      <c r="AX312" s="42" cm="1">
        <f t="array" aca="1" ref="AX312" ca="1">+OFFSET(INDIRECT(AX299),0,-MIN($B311+1,COLUMN()-COLUMN($U309)+1))</f>
        <v>0</v>
      </c>
      <c r="AY312" s="42" cm="1">
        <f t="array" aca="1" ref="AY312" ca="1">+OFFSET(INDIRECT(AY299),0,-MIN($B311+1,COLUMN()-COLUMN($U309)+1))</f>
        <v>0</v>
      </c>
      <c r="AZ312" s="42" cm="1">
        <f t="array" aca="1" ref="AZ312" ca="1">+OFFSET(INDIRECT(AZ299),0,-MIN($B311+1,COLUMN()-COLUMN($U309)+1))</f>
        <v>0</v>
      </c>
      <c r="BA312" s="42" cm="1">
        <f t="array" aca="1" ref="BA312" ca="1">+OFFSET(INDIRECT(BA299),0,-MIN($B311+1,COLUMN()-COLUMN($U309)+1))</f>
        <v>0</v>
      </c>
      <c r="BB312" s="42" cm="1">
        <f t="array" aca="1" ref="BB312" ca="1">+OFFSET(INDIRECT(BB299),0,-MIN($B311+1,COLUMN()-COLUMN($U309)+1))</f>
        <v>0</v>
      </c>
      <c r="BC312" s="42" cm="1">
        <f t="array" aca="1" ref="BC312" ca="1">+OFFSET(INDIRECT(BC299),0,-MIN($B311+1,COLUMN()-COLUMN($U309)+1))</f>
        <v>0</v>
      </c>
      <c r="BD312" s="42" cm="1">
        <f t="array" aca="1" ref="BD312" ca="1">+OFFSET(INDIRECT(BD299),0,-MIN($B311+1,COLUMN()-COLUMN($U309)+1))</f>
        <v>0</v>
      </c>
      <c r="BE312" s="42" cm="1">
        <f t="array" aca="1" ref="BE312" ca="1">+OFFSET(INDIRECT(BE299),0,-MIN($B311+1,COLUMN()-COLUMN($U309)+1))</f>
        <v>0</v>
      </c>
      <c r="BF312" s="42" cm="1">
        <f t="array" aca="1" ref="BF312" ca="1">+OFFSET(INDIRECT(BF299),0,-MIN($B311+1,COLUMN()-COLUMN($U309)+1))</f>
        <v>0</v>
      </c>
      <c r="BG312" s="42" cm="1">
        <f t="array" aca="1" ref="BG312" ca="1">+OFFSET(INDIRECT(BG299),0,-MIN($B311+1,COLUMN()-COLUMN($U309)+1))</f>
        <v>0</v>
      </c>
      <c r="BH312" s="42" cm="1">
        <f t="array" aca="1" ref="BH312" ca="1">+OFFSET(INDIRECT(BH299),0,-MIN($B311+1,COLUMN()-COLUMN($U309)+1))</f>
        <v>0</v>
      </c>
      <c r="BI312" s="42" cm="1">
        <f t="array" aca="1" ref="BI312" ca="1">+OFFSET(INDIRECT(BI299),0,-MIN($B311+1,COLUMN()-COLUMN($U309)+1))</f>
        <v>0</v>
      </c>
      <c r="BJ312" s="42" cm="1">
        <f t="array" aca="1" ref="BJ312" ca="1">+OFFSET(INDIRECT(BJ299),0,-MIN($B311+1,COLUMN()-COLUMN($U309)+1))</f>
        <v>0</v>
      </c>
      <c r="BK312" s="42" cm="1">
        <f t="array" aca="1" ref="BK312" ca="1">+OFFSET(INDIRECT(BK299),0,-MIN($B311+1,COLUMN()-COLUMN($U309)+1))</f>
        <v>0</v>
      </c>
      <c r="BL312" s="42" cm="1">
        <f t="array" aca="1" ref="BL312" ca="1">+OFFSET(INDIRECT(BL299),0,-MIN($B311+1,COLUMN()-COLUMN($U309)+1))</f>
        <v>0</v>
      </c>
      <c r="BM312" s="42" cm="1">
        <f t="array" aca="1" ref="BM312" ca="1">+OFFSET(INDIRECT(BM299),0,-MIN($B311+1,COLUMN()-COLUMN($U309)+1))</f>
        <v>0</v>
      </c>
      <c r="BN312" s="42" cm="1">
        <f t="array" aca="1" ref="BN312" ca="1">+OFFSET(INDIRECT(BN299),0,-MIN($B311+1,COLUMN()-COLUMN($U309)+1))</f>
        <v>0</v>
      </c>
      <c r="BO312" s="42" cm="1">
        <f t="array" aca="1" ref="BO312" ca="1">+OFFSET(INDIRECT(BO299),0,-MIN($B311+1,COLUMN()-COLUMN($U309)+1))</f>
        <v>0</v>
      </c>
      <c r="BP312" s="42" cm="1">
        <f t="array" aca="1" ref="BP312" ca="1">+OFFSET(INDIRECT(BP299),0,-MIN($B311+1,COLUMN()-COLUMN($U309)+1))</f>
        <v>0</v>
      </c>
      <c r="BQ312" s="42" cm="1">
        <f t="array" aca="1" ref="BQ312" ca="1">+OFFSET(INDIRECT(BQ299),0,-MIN($B311+1,COLUMN()-COLUMN($U309)+1))</f>
        <v>0</v>
      </c>
      <c r="BR312" s="42" cm="1">
        <f t="array" aca="1" ref="BR312" ca="1">+OFFSET(INDIRECT(BR299),0,-MIN($B311+1,COLUMN()-COLUMN($U309)+1))</f>
        <v>0</v>
      </c>
      <c r="BS312" s="42" cm="1">
        <f t="array" aca="1" ref="BS312" ca="1">+OFFSET(INDIRECT(BS299),0,-MIN($B311+1,COLUMN()-COLUMN($U309)+1))</f>
        <v>0</v>
      </c>
      <c r="BT312" s="42" cm="1">
        <f t="array" aca="1" ref="BT312" ca="1">+OFFSET(INDIRECT(BT299),0,-MIN($B311+1,COLUMN()-COLUMN($U309)+1))</f>
        <v>0</v>
      </c>
      <c r="BU312" s="42" cm="1">
        <f t="array" aca="1" ref="BU312" ca="1">+OFFSET(INDIRECT(BU299),0,-MIN($B311+1,COLUMN()-COLUMN($U309)+1))</f>
        <v>0</v>
      </c>
      <c r="BV312" s="42" cm="1">
        <f t="array" aca="1" ref="BV312" ca="1">+OFFSET(INDIRECT(BV299),0,-MIN($B311+1,COLUMN()-COLUMN($U309)+1))</f>
        <v>0</v>
      </c>
      <c r="BW312" s="42" cm="1">
        <f t="array" aca="1" ref="BW312" ca="1">+OFFSET(INDIRECT(BW299),0,-MIN($B311+1,COLUMN()-COLUMN($U309)+1))</f>
        <v>0</v>
      </c>
      <c r="BX312" s="42" cm="1">
        <f t="array" aca="1" ref="BX312" ca="1">+OFFSET(INDIRECT(BX299),0,-MIN($B311+1,COLUMN()-COLUMN($U309)+1))</f>
        <v>0</v>
      </c>
      <c r="BY312" s="42" cm="1">
        <f t="array" aca="1" ref="BY312" ca="1">+OFFSET(INDIRECT(BY299),0,-MIN($B311+1,COLUMN()-COLUMN($U309)+1))</f>
        <v>0</v>
      </c>
      <c r="BZ312" s="42" cm="1">
        <f t="array" aca="1" ref="BZ312" ca="1">+OFFSET(INDIRECT(BZ299),0,-MIN($B311+1,COLUMN()-COLUMN($U309)+1))</f>
        <v>0</v>
      </c>
      <c r="CA312" s="42" cm="1">
        <f t="array" aca="1" ref="CA312" ca="1">+OFFSET(INDIRECT(CA299),0,-MIN($B311+1,COLUMN()-COLUMN($U309)+1))</f>
        <v>0</v>
      </c>
      <c r="CB312" s="42" cm="1">
        <f t="array" aca="1" ref="CB312" ca="1">+OFFSET(INDIRECT(CB299),0,-MIN($B311+1,COLUMN()-COLUMN($U309)+1))</f>
        <v>0</v>
      </c>
      <c r="CC312" s="42" cm="1">
        <f t="array" aca="1" ref="CC312" ca="1">+OFFSET(INDIRECT(CC299),0,-MIN($B311+1,COLUMN()-COLUMN($U309)+1))</f>
        <v>0</v>
      </c>
      <c r="CD312" s="42" cm="1">
        <f t="array" aca="1" ref="CD312" ca="1">+OFFSET(INDIRECT(CD299),0,-MIN($B311+1,COLUMN()-COLUMN($U309)+1))</f>
        <v>0</v>
      </c>
      <c r="CE312" s="42" cm="1">
        <f t="array" aca="1" ref="CE312" ca="1">+OFFSET(INDIRECT(CE299),0,-MIN($B311+1,COLUMN()-COLUMN($U309)+1))</f>
        <v>0</v>
      </c>
      <c r="CF312" s="42" cm="1">
        <f t="array" aca="1" ref="CF312" ca="1">+OFFSET(INDIRECT(CF299),0,-MIN($B311+1,COLUMN()-COLUMN($U309)+1))</f>
        <v>0</v>
      </c>
      <c r="CG312" s="42" cm="1">
        <f t="array" aca="1" ref="CG312" ca="1">+OFFSET(INDIRECT(CG299),0,-MIN($B311+1,COLUMN()-COLUMN($U309)+1))</f>
        <v>0</v>
      </c>
      <c r="CH312" s="42" cm="1">
        <f t="array" aca="1" ref="CH312" ca="1">+OFFSET(INDIRECT(CH299),0,-MIN($B311+1,COLUMN()-COLUMN($U309)+1))</f>
        <v>0</v>
      </c>
      <c r="CI312" s="42" cm="1">
        <f t="array" aca="1" ref="CI312" ca="1">+OFFSET(INDIRECT(CI299),0,-MIN($B311+1,COLUMN()-COLUMN($U309)+1))</f>
        <v>0</v>
      </c>
      <c r="CJ312" s="42" cm="1">
        <f t="array" aca="1" ref="CJ312" ca="1">+OFFSET(INDIRECT(CJ299),0,-MIN($B311+1,COLUMN()-COLUMN($U309)+1))</f>
        <v>0</v>
      </c>
      <c r="CK312" s="42" cm="1">
        <f t="array" aca="1" ref="CK312" ca="1">+OFFSET(INDIRECT(CK299),0,-MIN($B311+1,COLUMN()-COLUMN($U309)+1))</f>
        <v>0</v>
      </c>
      <c r="CL312" s="42" cm="1">
        <f t="array" aca="1" ref="CL312" ca="1">+OFFSET(INDIRECT(CL299),0,-MIN($B311+1,COLUMN()-COLUMN($U309)+1))</f>
        <v>0</v>
      </c>
      <c r="CM312" s="42" cm="1">
        <f t="array" aca="1" ref="CM312" ca="1">+OFFSET(INDIRECT(CM299),0,-MIN($B311+1,COLUMN()-COLUMN($U309)+1))</f>
        <v>0</v>
      </c>
      <c r="CN312" s="42" cm="1">
        <f t="array" aca="1" ref="CN312" ca="1">+OFFSET(INDIRECT(CN299),0,-MIN($B311+1,COLUMN()-COLUMN($U309)+1))</f>
        <v>0</v>
      </c>
    </row>
    <row r="313" spans="1:92" x14ac:dyDescent="0.25">
      <c r="A313" t="s">
        <v>175</v>
      </c>
      <c r="B313" s="293">
        <f t="shared" si="133"/>
        <v>11</v>
      </c>
      <c r="D313" t="s">
        <v>340</v>
      </c>
      <c r="I313" s="192">
        <v>0.90999999999999981</v>
      </c>
      <c r="J313"/>
      <c r="K313" s="61">
        <f t="shared" ca="1" si="134"/>
        <v>0</v>
      </c>
      <c r="L313" s="61">
        <f t="shared" ca="1" si="134"/>
        <v>0</v>
      </c>
      <c r="M313" s="61">
        <f t="shared" ca="1" si="134"/>
        <v>0</v>
      </c>
      <c r="N313" s="61">
        <f t="shared" ca="1" si="134"/>
        <v>0</v>
      </c>
      <c r="O313" s="61">
        <f t="shared" ca="1" si="134"/>
        <v>0</v>
      </c>
      <c r="P313" s="61">
        <f t="shared" ca="1" si="134"/>
        <v>0</v>
      </c>
      <c r="Q313" s="61"/>
      <c r="T313" s="215"/>
      <c r="U313" s="42" cm="1">
        <f t="array" aca="1" ref="U313" ca="1">+OFFSET(INDIRECT(U299),0,-MIN($B312+1,COLUMN()-COLUMN($U310)+1))</f>
        <v>0</v>
      </c>
      <c r="V313" s="42" cm="1">
        <f t="array" aca="1" ref="V313" ca="1">+OFFSET(INDIRECT(V299),0,-MIN($B312+1,COLUMN()-COLUMN($U310)+1))</f>
        <v>0</v>
      </c>
      <c r="W313" s="42" cm="1">
        <f t="array" aca="1" ref="W313" ca="1">+OFFSET(INDIRECT(W299),0,-MIN($B312+1,COLUMN()-COLUMN($U310)+1))</f>
        <v>0</v>
      </c>
      <c r="X313" s="42" cm="1">
        <f t="array" aca="1" ref="X313" ca="1">+OFFSET(INDIRECT(X299),0,-MIN($B312+1,COLUMN()-COLUMN($U310)+1))</f>
        <v>0</v>
      </c>
      <c r="Y313" s="42" cm="1">
        <f t="array" aca="1" ref="Y313" ca="1">+OFFSET(INDIRECT(Y299),0,-MIN($B312+1,COLUMN()-COLUMN($U310)+1))</f>
        <v>0</v>
      </c>
      <c r="Z313" s="42" cm="1">
        <f t="array" aca="1" ref="Z313" ca="1">+OFFSET(INDIRECT(Z299),0,-MIN($B312+1,COLUMN()-COLUMN($U310)+1))</f>
        <v>0</v>
      </c>
      <c r="AA313" s="42" cm="1">
        <f t="array" aca="1" ref="AA313" ca="1">+OFFSET(INDIRECT(AA299),0,-MIN($B312+1,COLUMN()-COLUMN($U310)+1))</f>
        <v>0</v>
      </c>
      <c r="AB313" s="42" cm="1">
        <f t="array" aca="1" ref="AB313" ca="1">+OFFSET(INDIRECT(AB299),0,-MIN($B312+1,COLUMN()-COLUMN($U310)+1))</f>
        <v>0</v>
      </c>
      <c r="AC313" s="42" cm="1">
        <f t="array" aca="1" ref="AC313" ca="1">+OFFSET(INDIRECT(AC299),0,-MIN($B312+1,COLUMN()-COLUMN($U310)+1))</f>
        <v>0</v>
      </c>
      <c r="AD313" s="42" cm="1">
        <f t="array" aca="1" ref="AD313" ca="1">+OFFSET(INDIRECT(AD299),0,-MIN($B312+1,COLUMN()-COLUMN($U310)+1))</f>
        <v>0</v>
      </c>
      <c r="AE313" s="42" cm="1">
        <f t="array" aca="1" ref="AE313" ca="1">+OFFSET(INDIRECT(AE299),0,-MIN($B312+1,COLUMN()-COLUMN($U310)+1))</f>
        <v>0</v>
      </c>
      <c r="AF313" s="42" cm="1">
        <f t="array" aca="1" ref="AF313" ca="1">+OFFSET(INDIRECT(AF299),0,-MIN($B312+1,COLUMN()-COLUMN($U310)+1))</f>
        <v>0</v>
      </c>
      <c r="AG313" s="42" cm="1">
        <f t="array" aca="1" ref="AG313" ca="1">+OFFSET(INDIRECT(AG299),0,-MIN($B312+1,COLUMN()-COLUMN($U310)+1))</f>
        <v>0</v>
      </c>
      <c r="AH313" s="42" cm="1">
        <f t="array" aca="1" ref="AH313" ca="1">+OFFSET(INDIRECT(AH299),0,-MIN($B312+1,COLUMN()-COLUMN($U310)+1))</f>
        <v>0</v>
      </c>
      <c r="AI313" s="42" cm="1">
        <f t="array" aca="1" ref="AI313" ca="1">+OFFSET(INDIRECT(AI299),0,-MIN($B312+1,COLUMN()-COLUMN($U310)+1))</f>
        <v>0</v>
      </c>
      <c r="AJ313" s="42" cm="1">
        <f t="array" aca="1" ref="AJ313" ca="1">+OFFSET(INDIRECT(AJ299),0,-MIN($B312+1,COLUMN()-COLUMN($U310)+1))</f>
        <v>0</v>
      </c>
      <c r="AK313" s="42" cm="1">
        <f t="array" aca="1" ref="AK313" ca="1">+OFFSET(INDIRECT(AK299),0,-MIN($B312+1,COLUMN()-COLUMN($U310)+1))</f>
        <v>0</v>
      </c>
      <c r="AL313" s="42" cm="1">
        <f t="array" aca="1" ref="AL313" ca="1">+OFFSET(INDIRECT(AL299),0,-MIN($B312+1,COLUMN()-COLUMN($U310)+1))</f>
        <v>0</v>
      </c>
      <c r="AM313" s="42" cm="1">
        <f t="array" aca="1" ref="AM313" ca="1">+OFFSET(INDIRECT(AM299),0,-MIN($B312+1,COLUMN()-COLUMN($U310)+1))</f>
        <v>0</v>
      </c>
      <c r="AN313" s="42" cm="1">
        <f t="array" aca="1" ref="AN313" ca="1">+OFFSET(INDIRECT(AN299),0,-MIN($B312+1,COLUMN()-COLUMN($U310)+1))</f>
        <v>0</v>
      </c>
      <c r="AO313" s="42" cm="1">
        <f t="array" aca="1" ref="AO313" ca="1">+OFFSET(INDIRECT(AO299),0,-MIN($B312+1,COLUMN()-COLUMN($U310)+1))</f>
        <v>0</v>
      </c>
      <c r="AP313" s="42" cm="1">
        <f t="array" aca="1" ref="AP313" ca="1">+OFFSET(INDIRECT(AP299),0,-MIN($B312+1,COLUMN()-COLUMN($U310)+1))</f>
        <v>0</v>
      </c>
      <c r="AQ313" s="42" cm="1">
        <f t="array" aca="1" ref="AQ313" ca="1">+OFFSET(INDIRECT(AQ299),0,-MIN($B312+1,COLUMN()-COLUMN($U310)+1))</f>
        <v>0</v>
      </c>
      <c r="AR313" s="42" cm="1">
        <f t="array" aca="1" ref="AR313" ca="1">+OFFSET(INDIRECT(AR299),0,-MIN($B312+1,COLUMN()-COLUMN($U310)+1))</f>
        <v>0</v>
      </c>
      <c r="AS313" s="42" cm="1">
        <f t="array" aca="1" ref="AS313" ca="1">+OFFSET(INDIRECT(AS299),0,-MIN($B312+1,COLUMN()-COLUMN($U310)+1))</f>
        <v>0</v>
      </c>
      <c r="AT313" s="42" cm="1">
        <f t="array" aca="1" ref="AT313" ca="1">+OFFSET(INDIRECT(AT299),0,-MIN($B312+1,COLUMN()-COLUMN($U310)+1))</f>
        <v>0</v>
      </c>
      <c r="AU313" s="42" cm="1">
        <f t="array" aca="1" ref="AU313" ca="1">+OFFSET(INDIRECT(AU299),0,-MIN($B312+1,COLUMN()-COLUMN($U310)+1))</f>
        <v>0</v>
      </c>
      <c r="AV313" s="42" cm="1">
        <f t="array" aca="1" ref="AV313" ca="1">+OFFSET(INDIRECT(AV299),0,-MIN($B312+1,COLUMN()-COLUMN($U310)+1))</f>
        <v>0</v>
      </c>
      <c r="AW313" s="42" cm="1">
        <f t="array" aca="1" ref="AW313" ca="1">+OFFSET(INDIRECT(AW299),0,-MIN($B312+1,COLUMN()-COLUMN($U310)+1))</f>
        <v>0</v>
      </c>
      <c r="AX313" s="42" cm="1">
        <f t="array" aca="1" ref="AX313" ca="1">+OFFSET(INDIRECT(AX299),0,-MIN($B312+1,COLUMN()-COLUMN($U310)+1))</f>
        <v>0</v>
      </c>
      <c r="AY313" s="42" cm="1">
        <f t="array" aca="1" ref="AY313" ca="1">+OFFSET(INDIRECT(AY299),0,-MIN($B312+1,COLUMN()-COLUMN($U310)+1))</f>
        <v>0</v>
      </c>
      <c r="AZ313" s="42" cm="1">
        <f t="array" aca="1" ref="AZ313" ca="1">+OFFSET(INDIRECT(AZ299),0,-MIN($B312+1,COLUMN()-COLUMN($U310)+1))</f>
        <v>0</v>
      </c>
      <c r="BA313" s="42" cm="1">
        <f t="array" aca="1" ref="BA313" ca="1">+OFFSET(INDIRECT(BA299),0,-MIN($B312+1,COLUMN()-COLUMN($U310)+1))</f>
        <v>0</v>
      </c>
      <c r="BB313" s="42" cm="1">
        <f t="array" aca="1" ref="BB313" ca="1">+OFFSET(INDIRECT(BB299),0,-MIN($B312+1,COLUMN()-COLUMN($U310)+1))</f>
        <v>0</v>
      </c>
      <c r="BC313" s="42" cm="1">
        <f t="array" aca="1" ref="BC313" ca="1">+OFFSET(INDIRECT(BC299),0,-MIN($B312+1,COLUMN()-COLUMN($U310)+1))</f>
        <v>0</v>
      </c>
      <c r="BD313" s="42" cm="1">
        <f t="array" aca="1" ref="BD313" ca="1">+OFFSET(INDIRECT(BD299),0,-MIN($B312+1,COLUMN()-COLUMN($U310)+1))</f>
        <v>0</v>
      </c>
      <c r="BE313" s="42" cm="1">
        <f t="array" aca="1" ref="BE313" ca="1">+OFFSET(INDIRECT(BE299),0,-MIN($B312+1,COLUMN()-COLUMN($U310)+1))</f>
        <v>0</v>
      </c>
      <c r="BF313" s="42" cm="1">
        <f t="array" aca="1" ref="BF313" ca="1">+OFFSET(INDIRECT(BF299),0,-MIN($B312+1,COLUMN()-COLUMN($U310)+1))</f>
        <v>0</v>
      </c>
      <c r="BG313" s="42" cm="1">
        <f t="array" aca="1" ref="BG313" ca="1">+OFFSET(INDIRECT(BG299),0,-MIN($B312+1,COLUMN()-COLUMN($U310)+1))</f>
        <v>0</v>
      </c>
      <c r="BH313" s="42" cm="1">
        <f t="array" aca="1" ref="BH313" ca="1">+OFFSET(INDIRECT(BH299),0,-MIN($B312+1,COLUMN()-COLUMN($U310)+1))</f>
        <v>0</v>
      </c>
      <c r="BI313" s="42" cm="1">
        <f t="array" aca="1" ref="BI313" ca="1">+OFFSET(INDIRECT(BI299),0,-MIN($B312+1,COLUMN()-COLUMN($U310)+1))</f>
        <v>0</v>
      </c>
      <c r="BJ313" s="42" cm="1">
        <f t="array" aca="1" ref="BJ313" ca="1">+OFFSET(INDIRECT(BJ299),0,-MIN($B312+1,COLUMN()-COLUMN($U310)+1))</f>
        <v>0</v>
      </c>
      <c r="BK313" s="42" cm="1">
        <f t="array" aca="1" ref="BK313" ca="1">+OFFSET(INDIRECT(BK299),0,-MIN($B312+1,COLUMN()-COLUMN($U310)+1))</f>
        <v>0</v>
      </c>
      <c r="BL313" s="42" cm="1">
        <f t="array" aca="1" ref="BL313" ca="1">+OFFSET(INDIRECT(BL299),0,-MIN($B312+1,COLUMN()-COLUMN($U310)+1))</f>
        <v>0</v>
      </c>
      <c r="BM313" s="42" cm="1">
        <f t="array" aca="1" ref="BM313" ca="1">+OFFSET(INDIRECT(BM299),0,-MIN($B312+1,COLUMN()-COLUMN($U310)+1))</f>
        <v>0</v>
      </c>
      <c r="BN313" s="42" cm="1">
        <f t="array" aca="1" ref="BN313" ca="1">+OFFSET(INDIRECT(BN299),0,-MIN($B312+1,COLUMN()-COLUMN($U310)+1))</f>
        <v>0</v>
      </c>
      <c r="BO313" s="42" cm="1">
        <f t="array" aca="1" ref="BO313" ca="1">+OFFSET(INDIRECT(BO299),0,-MIN($B312+1,COLUMN()-COLUMN($U310)+1))</f>
        <v>0</v>
      </c>
      <c r="BP313" s="42" cm="1">
        <f t="array" aca="1" ref="BP313" ca="1">+OFFSET(INDIRECT(BP299),0,-MIN($B312+1,COLUMN()-COLUMN($U310)+1))</f>
        <v>0</v>
      </c>
      <c r="BQ313" s="42" cm="1">
        <f t="array" aca="1" ref="BQ313" ca="1">+OFFSET(INDIRECT(BQ299),0,-MIN($B312+1,COLUMN()-COLUMN($U310)+1))</f>
        <v>0</v>
      </c>
      <c r="BR313" s="42" cm="1">
        <f t="array" aca="1" ref="BR313" ca="1">+OFFSET(INDIRECT(BR299),0,-MIN($B312+1,COLUMN()-COLUMN($U310)+1))</f>
        <v>0</v>
      </c>
      <c r="BS313" s="42" cm="1">
        <f t="array" aca="1" ref="BS313" ca="1">+OFFSET(INDIRECT(BS299),0,-MIN($B312+1,COLUMN()-COLUMN($U310)+1))</f>
        <v>0</v>
      </c>
      <c r="BT313" s="42" cm="1">
        <f t="array" aca="1" ref="BT313" ca="1">+OFFSET(INDIRECT(BT299),0,-MIN($B312+1,COLUMN()-COLUMN($U310)+1))</f>
        <v>0</v>
      </c>
      <c r="BU313" s="42" cm="1">
        <f t="array" aca="1" ref="BU313" ca="1">+OFFSET(INDIRECT(BU299),0,-MIN($B312+1,COLUMN()-COLUMN($U310)+1))</f>
        <v>0</v>
      </c>
      <c r="BV313" s="42" cm="1">
        <f t="array" aca="1" ref="BV313" ca="1">+OFFSET(INDIRECT(BV299),0,-MIN($B312+1,COLUMN()-COLUMN($U310)+1))</f>
        <v>0</v>
      </c>
      <c r="BW313" s="42" cm="1">
        <f t="array" aca="1" ref="BW313" ca="1">+OFFSET(INDIRECT(BW299),0,-MIN($B312+1,COLUMN()-COLUMN($U310)+1))</f>
        <v>0</v>
      </c>
      <c r="BX313" s="42" cm="1">
        <f t="array" aca="1" ref="BX313" ca="1">+OFFSET(INDIRECT(BX299),0,-MIN($B312+1,COLUMN()-COLUMN($U310)+1))</f>
        <v>0</v>
      </c>
      <c r="BY313" s="42" cm="1">
        <f t="array" aca="1" ref="BY313" ca="1">+OFFSET(INDIRECT(BY299),0,-MIN($B312+1,COLUMN()-COLUMN($U310)+1))</f>
        <v>0</v>
      </c>
      <c r="BZ313" s="42" cm="1">
        <f t="array" aca="1" ref="BZ313" ca="1">+OFFSET(INDIRECT(BZ299),0,-MIN($B312+1,COLUMN()-COLUMN($U310)+1))</f>
        <v>0</v>
      </c>
      <c r="CA313" s="42" cm="1">
        <f t="array" aca="1" ref="CA313" ca="1">+OFFSET(INDIRECT(CA299),0,-MIN($B312+1,COLUMN()-COLUMN($U310)+1))</f>
        <v>0</v>
      </c>
      <c r="CB313" s="42" cm="1">
        <f t="array" aca="1" ref="CB313" ca="1">+OFFSET(INDIRECT(CB299),0,-MIN($B312+1,COLUMN()-COLUMN($U310)+1))</f>
        <v>0</v>
      </c>
      <c r="CC313" s="42" cm="1">
        <f t="array" aca="1" ref="CC313" ca="1">+OFFSET(INDIRECT(CC299),0,-MIN($B312+1,COLUMN()-COLUMN($U310)+1))</f>
        <v>0</v>
      </c>
      <c r="CD313" s="42" cm="1">
        <f t="array" aca="1" ref="CD313" ca="1">+OFFSET(INDIRECT(CD299),0,-MIN($B312+1,COLUMN()-COLUMN($U310)+1))</f>
        <v>0</v>
      </c>
      <c r="CE313" s="42" cm="1">
        <f t="array" aca="1" ref="CE313" ca="1">+OFFSET(INDIRECT(CE299),0,-MIN($B312+1,COLUMN()-COLUMN($U310)+1))</f>
        <v>0</v>
      </c>
      <c r="CF313" s="42" cm="1">
        <f t="array" aca="1" ref="CF313" ca="1">+OFFSET(INDIRECT(CF299),0,-MIN($B312+1,COLUMN()-COLUMN($U310)+1))</f>
        <v>0</v>
      </c>
      <c r="CG313" s="42" cm="1">
        <f t="array" aca="1" ref="CG313" ca="1">+OFFSET(INDIRECT(CG299),0,-MIN($B312+1,COLUMN()-COLUMN($U310)+1))</f>
        <v>0</v>
      </c>
      <c r="CH313" s="42" cm="1">
        <f t="array" aca="1" ref="CH313" ca="1">+OFFSET(INDIRECT(CH299),0,-MIN($B312+1,COLUMN()-COLUMN($U310)+1))</f>
        <v>0</v>
      </c>
      <c r="CI313" s="42" cm="1">
        <f t="array" aca="1" ref="CI313" ca="1">+OFFSET(INDIRECT(CI299),0,-MIN($B312+1,COLUMN()-COLUMN($U310)+1))</f>
        <v>0</v>
      </c>
      <c r="CJ313" s="42" cm="1">
        <f t="array" aca="1" ref="CJ313" ca="1">+OFFSET(INDIRECT(CJ299),0,-MIN($B312+1,COLUMN()-COLUMN($U310)+1))</f>
        <v>0</v>
      </c>
      <c r="CK313" s="42" cm="1">
        <f t="array" aca="1" ref="CK313" ca="1">+OFFSET(INDIRECT(CK299),0,-MIN($B312+1,COLUMN()-COLUMN($U310)+1))</f>
        <v>0</v>
      </c>
      <c r="CL313" s="42" cm="1">
        <f t="array" aca="1" ref="CL313" ca="1">+OFFSET(INDIRECT(CL299),0,-MIN($B312+1,COLUMN()-COLUMN($U310)+1))</f>
        <v>0</v>
      </c>
      <c r="CM313" s="42" cm="1">
        <f t="array" aca="1" ref="CM313" ca="1">+OFFSET(INDIRECT(CM299),0,-MIN($B312+1,COLUMN()-COLUMN($U310)+1))</f>
        <v>0</v>
      </c>
      <c r="CN313" s="42" cm="1">
        <f t="array" aca="1" ref="CN313" ca="1">+OFFSET(INDIRECT(CN299),0,-MIN($B312+1,COLUMN()-COLUMN($U310)+1))</f>
        <v>0</v>
      </c>
    </row>
    <row r="314" spans="1:92" x14ac:dyDescent="0.25">
      <c r="A314" t="s">
        <v>175</v>
      </c>
      <c r="B314" s="296">
        <f t="shared" si="133"/>
        <v>12</v>
      </c>
      <c r="D314" t="s">
        <v>340</v>
      </c>
      <c r="I314" s="192">
        <v>1</v>
      </c>
      <c r="J314"/>
      <c r="K314" s="61">
        <f t="shared" ca="1" si="134"/>
        <v>0</v>
      </c>
      <c r="L314" s="61">
        <f t="shared" ca="1" si="134"/>
        <v>0</v>
      </c>
      <c r="M314" s="61">
        <f t="shared" ca="1" si="134"/>
        <v>0</v>
      </c>
      <c r="N314" s="61">
        <f t="shared" ca="1" si="134"/>
        <v>0</v>
      </c>
      <c r="O314" s="61">
        <f t="shared" ca="1" si="134"/>
        <v>0</v>
      </c>
      <c r="P314" s="61">
        <f t="shared" ca="1" si="134"/>
        <v>0</v>
      </c>
      <c r="Q314" s="61"/>
      <c r="T314" s="215"/>
      <c r="U314" s="42" cm="1">
        <f t="array" aca="1" ref="U314" ca="1">+OFFSET(INDIRECT(U299),0,-MIN($B313+1,COLUMN()-COLUMN($U311)+1))+T314</f>
        <v>0</v>
      </c>
      <c r="V314" s="42" cm="1">
        <f t="array" aca="1" ref="V314" ca="1">+OFFSET(INDIRECT(V299),0,-MIN($B313+1,COLUMN()-COLUMN($U311)+1))+U314</f>
        <v>0</v>
      </c>
      <c r="W314" s="42" cm="1">
        <f t="array" aca="1" ref="W314" ca="1">+OFFSET(INDIRECT(W299),0,-MIN($B313+1,COLUMN()-COLUMN($U311)+1))+V314</f>
        <v>0</v>
      </c>
      <c r="X314" s="42" cm="1">
        <f t="array" aca="1" ref="X314" ca="1">+OFFSET(INDIRECT(X299),0,-MIN($B313+1,COLUMN()-COLUMN($U311)+1))+W314</f>
        <v>0</v>
      </c>
      <c r="Y314" s="42" cm="1">
        <f t="array" aca="1" ref="Y314" ca="1">+OFFSET(INDIRECT(Y299),0,-MIN($B313+1,COLUMN()-COLUMN($U311)+1))+X314</f>
        <v>0</v>
      </c>
      <c r="Z314" s="42" cm="1">
        <f t="array" aca="1" ref="Z314" ca="1">+OFFSET(INDIRECT(Z299),0,-MIN($B313+1,COLUMN()-COLUMN($U311)+1))+Y314</f>
        <v>0</v>
      </c>
      <c r="AA314" s="42" cm="1">
        <f t="array" aca="1" ref="AA314" ca="1">+OFFSET(INDIRECT(AA299),0,-MIN($B313+1,COLUMN()-COLUMN($U311)+1))+Z314</f>
        <v>0</v>
      </c>
      <c r="AB314" s="42" cm="1">
        <f t="array" aca="1" ref="AB314" ca="1">+OFFSET(INDIRECT(AB299),0,-MIN($B313+1,COLUMN()-COLUMN($U311)+1))+AA314</f>
        <v>0</v>
      </c>
      <c r="AC314" s="42" cm="1">
        <f t="array" aca="1" ref="AC314" ca="1">+OFFSET(INDIRECT(AC299),0,-MIN($B313+1,COLUMN()-COLUMN($U311)+1))+AB314</f>
        <v>0</v>
      </c>
      <c r="AD314" s="42" cm="1">
        <f t="array" aca="1" ref="AD314" ca="1">+OFFSET(INDIRECT(AD299),0,-MIN($B313+1,COLUMN()-COLUMN($U311)+1))+AC314</f>
        <v>0</v>
      </c>
      <c r="AE314" s="42" cm="1">
        <f t="array" aca="1" ref="AE314" ca="1">+OFFSET(INDIRECT(AE299),0,-MIN($B313+1,COLUMN()-COLUMN($U311)+1))+AD314</f>
        <v>0</v>
      </c>
      <c r="AF314" s="42" cm="1">
        <f t="array" aca="1" ref="AF314" ca="1">+OFFSET(INDIRECT(AF299),0,-MIN($B313+1,COLUMN()-COLUMN($U311)+1))+AE314</f>
        <v>0</v>
      </c>
      <c r="AG314" s="42" cm="1">
        <f t="array" aca="1" ref="AG314" ca="1">+OFFSET(INDIRECT(AG299),0,-MIN($B313+1,COLUMN()-COLUMN($U311)+1))+AF314</f>
        <v>0</v>
      </c>
      <c r="AH314" s="42" cm="1">
        <f t="array" aca="1" ref="AH314" ca="1">+OFFSET(INDIRECT(AH299),0,-MIN($B313+1,COLUMN()-COLUMN($U311)+1))+AG314</f>
        <v>0</v>
      </c>
      <c r="AI314" s="42" cm="1">
        <f t="array" aca="1" ref="AI314" ca="1">+OFFSET(INDIRECT(AI299),0,-MIN($B313+1,COLUMN()-COLUMN($U311)+1))+AH314</f>
        <v>0</v>
      </c>
      <c r="AJ314" s="42" cm="1">
        <f t="array" aca="1" ref="AJ314" ca="1">+OFFSET(INDIRECT(AJ299),0,-MIN($B313+1,COLUMN()-COLUMN($U311)+1))+AI314</f>
        <v>0</v>
      </c>
      <c r="AK314" s="42" cm="1">
        <f t="array" aca="1" ref="AK314" ca="1">+OFFSET(INDIRECT(AK299),0,-MIN($B313+1,COLUMN()-COLUMN($U311)+1))+AJ314</f>
        <v>0</v>
      </c>
      <c r="AL314" s="42" cm="1">
        <f t="array" aca="1" ref="AL314" ca="1">+OFFSET(INDIRECT(AL299),0,-MIN($B313+1,COLUMN()-COLUMN($U311)+1))+AK314</f>
        <v>0</v>
      </c>
      <c r="AM314" s="42" cm="1">
        <f t="array" aca="1" ref="AM314" ca="1">+OFFSET(INDIRECT(AM299),0,-MIN($B313+1,COLUMN()-COLUMN($U311)+1))+AL314</f>
        <v>0</v>
      </c>
      <c r="AN314" s="42" cm="1">
        <f t="array" aca="1" ref="AN314" ca="1">+OFFSET(INDIRECT(AN299),0,-MIN($B313+1,COLUMN()-COLUMN($U311)+1))+AM314</f>
        <v>0</v>
      </c>
      <c r="AO314" s="42" cm="1">
        <f t="array" aca="1" ref="AO314" ca="1">+OFFSET(INDIRECT(AO299),0,-MIN($B313+1,COLUMN()-COLUMN($U311)+1))+AN314</f>
        <v>0</v>
      </c>
      <c r="AP314" s="42" cm="1">
        <f t="array" aca="1" ref="AP314" ca="1">+OFFSET(INDIRECT(AP299),0,-MIN($B313+1,COLUMN()-COLUMN($U311)+1))+AO314</f>
        <v>0</v>
      </c>
      <c r="AQ314" s="42" cm="1">
        <f t="array" aca="1" ref="AQ314" ca="1">+OFFSET(INDIRECT(AQ299),0,-MIN($B313+1,COLUMN()-COLUMN($U311)+1))+AP314</f>
        <v>0</v>
      </c>
      <c r="AR314" s="42" cm="1">
        <f t="array" aca="1" ref="AR314" ca="1">+OFFSET(INDIRECT(AR299),0,-MIN($B313+1,COLUMN()-COLUMN($U311)+1))+AQ314</f>
        <v>0</v>
      </c>
      <c r="AS314" s="42" cm="1">
        <f t="array" aca="1" ref="AS314" ca="1">+OFFSET(INDIRECT(AS299),0,-MIN($B313+1,COLUMN()-COLUMN($U311)+1))+AR314</f>
        <v>0</v>
      </c>
      <c r="AT314" s="42" cm="1">
        <f t="array" aca="1" ref="AT314" ca="1">+OFFSET(INDIRECT(AT299),0,-MIN($B313+1,COLUMN()-COLUMN($U311)+1))+AS314</f>
        <v>0</v>
      </c>
      <c r="AU314" s="42" cm="1">
        <f t="array" aca="1" ref="AU314" ca="1">+OFFSET(INDIRECT(AU299),0,-MIN($B313+1,COLUMN()-COLUMN($U311)+1))+AT314</f>
        <v>0</v>
      </c>
      <c r="AV314" s="42" cm="1">
        <f t="array" aca="1" ref="AV314" ca="1">+OFFSET(INDIRECT(AV299),0,-MIN($B313+1,COLUMN()-COLUMN($U311)+1))+AU314</f>
        <v>0</v>
      </c>
      <c r="AW314" s="42" cm="1">
        <f t="array" aca="1" ref="AW314" ca="1">+OFFSET(INDIRECT(AW299),0,-MIN($B313+1,COLUMN()-COLUMN($U311)+1))+AV314</f>
        <v>0</v>
      </c>
      <c r="AX314" s="42" cm="1">
        <f t="array" aca="1" ref="AX314" ca="1">+OFFSET(INDIRECT(AX299),0,-MIN($B313+1,COLUMN()-COLUMN($U311)+1))+AW314</f>
        <v>0</v>
      </c>
      <c r="AY314" s="42" cm="1">
        <f t="array" aca="1" ref="AY314" ca="1">+OFFSET(INDIRECT(AY299),0,-MIN($B313+1,COLUMN()-COLUMN($U311)+1))+AX314</f>
        <v>0</v>
      </c>
      <c r="AZ314" s="42" cm="1">
        <f t="array" aca="1" ref="AZ314" ca="1">+OFFSET(INDIRECT(AZ299),0,-MIN($B313+1,COLUMN()-COLUMN($U311)+1))+AY314</f>
        <v>0</v>
      </c>
      <c r="BA314" s="42" cm="1">
        <f t="array" aca="1" ref="BA314" ca="1">+OFFSET(INDIRECT(BA299),0,-MIN($B313+1,COLUMN()-COLUMN($U311)+1))+AZ314</f>
        <v>0</v>
      </c>
      <c r="BB314" s="42" cm="1">
        <f t="array" aca="1" ref="BB314" ca="1">+OFFSET(INDIRECT(BB299),0,-MIN($B313+1,COLUMN()-COLUMN($U311)+1))+BA314</f>
        <v>0</v>
      </c>
      <c r="BC314" s="42" cm="1">
        <f t="array" aca="1" ref="BC314" ca="1">+OFFSET(INDIRECT(BC299),0,-MIN($B313+1,COLUMN()-COLUMN($U311)+1))+BB314</f>
        <v>0</v>
      </c>
      <c r="BD314" s="42" cm="1">
        <f t="array" aca="1" ref="BD314" ca="1">+OFFSET(INDIRECT(BD299),0,-MIN($B313+1,COLUMN()-COLUMN($U311)+1))+BC314</f>
        <v>0</v>
      </c>
      <c r="BE314" s="42" cm="1">
        <f t="array" aca="1" ref="BE314" ca="1">+OFFSET(INDIRECT(BE299),0,-MIN($B313+1,COLUMN()-COLUMN($U311)+1))+BD314</f>
        <v>0</v>
      </c>
      <c r="BF314" s="42" cm="1">
        <f t="array" aca="1" ref="BF314" ca="1">+OFFSET(INDIRECT(BF299),0,-MIN($B313+1,COLUMN()-COLUMN($U311)+1))+BE314</f>
        <v>0</v>
      </c>
      <c r="BG314" s="42" cm="1">
        <f t="array" aca="1" ref="BG314" ca="1">+OFFSET(INDIRECT(BG299),0,-MIN($B313+1,COLUMN()-COLUMN($U311)+1))+BF314</f>
        <v>0</v>
      </c>
      <c r="BH314" s="42" cm="1">
        <f t="array" aca="1" ref="BH314" ca="1">+OFFSET(INDIRECT(BH299),0,-MIN($B313+1,COLUMN()-COLUMN($U311)+1))+BG314</f>
        <v>0</v>
      </c>
      <c r="BI314" s="42" cm="1">
        <f t="array" aca="1" ref="BI314" ca="1">+OFFSET(INDIRECT(BI299),0,-MIN($B313+1,COLUMN()-COLUMN($U311)+1))+BH314</f>
        <v>0</v>
      </c>
      <c r="BJ314" s="42" cm="1">
        <f t="array" aca="1" ref="BJ314" ca="1">+OFFSET(INDIRECT(BJ299),0,-MIN($B313+1,COLUMN()-COLUMN($U311)+1))+BI314</f>
        <v>0</v>
      </c>
      <c r="BK314" s="42" cm="1">
        <f t="array" aca="1" ref="BK314" ca="1">+OFFSET(INDIRECT(BK299),0,-MIN($B313+1,COLUMN()-COLUMN($U311)+1))+BJ314</f>
        <v>0</v>
      </c>
      <c r="BL314" s="42" cm="1">
        <f t="array" aca="1" ref="BL314" ca="1">+OFFSET(INDIRECT(BL299),0,-MIN($B313+1,COLUMN()-COLUMN($U311)+1))+BK314</f>
        <v>0</v>
      </c>
      <c r="BM314" s="42" cm="1">
        <f t="array" aca="1" ref="BM314" ca="1">+OFFSET(INDIRECT(BM299),0,-MIN($B313+1,COLUMN()-COLUMN($U311)+1))+BL314</f>
        <v>0</v>
      </c>
      <c r="BN314" s="42" cm="1">
        <f t="array" aca="1" ref="BN314" ca="1">+OFFSET(INDIRECT(BN299),0,-MIN($B313+1,COLUMN()-COLUMN($U311)+1))+BM314</f>
        <v>0</v>
      </c>
      <c r="BO314" s="42" cm="1">
        <f t="array" aca="1" ref="BO314" ca="1">+OFFSET(INDIRECT(BO299),0,-MIN($B313+1,COLUMN()-COLUMN($U311)+1))+BN314</f>
        <v>0</v>
      </c>
      <c r="BP314" s="42" cm="1">
        <f t="array" aca="1" ref="BP314" ca="1">+OFFSET(INDIRECT(BP299),0,-MIN($B313+1,COLUMN()-COLUMN($U311)+1))+BO314</f>
        <v>0</v>
      </c>
      <c r="BQ314" s="42" cm="1">
        <f t="array" aca="1" ref="BQ314" ca="1">+OFFSET(INDIRECT(BQ299),0,-MIN($B313+1,COLUMN()-COLUMN($U311)+1))+BP314</f>
        <v>0</v>
      </c>
      <c r="BR314" s="42" cm="1">
        <f t="array" aca="1" ref="BR314" ca="1">+OFFSET(INDIRECT(BR299),0,-MIN($B313+1,COLUMN()-COLUMN($U311)+1))+BQ314</f>
        <v>0</v>
      </c>
      <c r="BS314" s="42" cm="1">
        <f t="array" aca="1" ref="BS314" ca="1">+OFFSET(INDIRECT(BS299),0,-MIN($B313+1,COLUMN()-COLUMN($U311)+1))+BR314</f>
        <v>0</v>
      </c>
      <c r="BT314" s="42" cm="1">
        <f t="array" aca="1" ref="BT314" ca="1">+OFFSET(INDIRECT(BT299),0,-MIN($B313+1,COLUMN()-COLUMN($U311)+1))+BS314</f>
        <v>0</v>
      </c>
      <c r="BU314" s="42" cm="1">
        <f t="array" aca="1" ref="BU314" ca="1">+OFFSET(INDIRECT(BU299),0,-MIN($B313+1,COLUMN()-COLUMN($U311)+1))+BT314</f>
        <v>0</v>
      </c>
      <c r="BV314" s="42" cm="1">
        <f t="array" aca="1" ref="BV314" ca="1">+OFFSET(INDIRECT(BV299),0,-MIN($B313+1,COLUMN()-COLUMN($U311)+1))+BU314</f>
        <v>0</v>
      </c>
      <c r="BW314" s="42" cm="1">
        <f t="array" aca="1" ref="BW314" ca="1">+OFFSET(INDIRECT(BW299),0,-MIN($B313+1,COLUMN()-COLUMN($U311)+1))+BV314</f>
        <v>0</v>
      </c>
      <c r="BX314" s="42" cm="1">
        <f t="array" aca="1" ref="BX314" ca="1">+OFFSET(INDIRECT(BX299),0,-MIN($B313+1,COLUMN()-COLUMN($U311)+1))+BW314</f>
        <v>0</v>
      </c>
      <c r="BY314" s="42" cm="1">
        <f t="array" aca="1" ref="BY314" ca="1">+OFFSET(INDIRECT(BY299),0,-MIN($B313+1,COLUMN()-COLUMN($U311)+1))+BX314</f>
        <v>0</v>
      </c>
      <c r="BZ314" s="42" cm="1">
        <f t="array" aca="1" ref="BZ314" ca="1">+OFFSET(INDIRECT(BZ299),0,-MIN($B313+1,COLUMN()-COLUMN($U311)+1))+BY314</f>
        <v>0</v>
      </c>
      <c r="CA314" s="42" cm="1">
        <f t="array" aca="1" ref="CA314" ca="1">+OFFSET(INDIRECT(CA299),0,-MIN($B313+1,COLUMN()-COLUMN($U311)+1))+BZ314</f>
        <v>0</v>
      </c>
      <c r="CB314" s="42" cm="1">
        <f t="array" aca="1" ref="CB314" ca="1">+OFFSET(INDIRECT(CB299),0,-MIN($B313+1,COLUMN()-COLUMN($U311)+1))+CA314</f>
        <v>0</v>
      </c>
      <c r="CC314" s="42" cm="1">
        <f t="array" aca="1" ref="CC314" ca="1">+OFFSET(INDIRECT(CC299),0,-MIN($B313+1,COLUMN()-COLUMN($U311)+1))+CB314</f>
        <v>0</v>
      </c>
      <c r="CD314" s="42" cm="1">
        <f t="array" aca="1" ref="CD314" ca="1">+OFFSET(INDIRECT(CD299),0,-MIN($B313+1,COLUMN()-COLUMN($U311)+1))+CC314</f>
        <v>0</v>
      </c>
      <c r="CE314" s="42" cm="1">
        <f t="array" aca="1" ref="CE314" ca="1">+OFFSET(INDIRECT(CE299),0,-MIN($B313+1,COLUMN()-COLUMN($U311)+1))+CD314</f>
        <v>0</v>
      </c>
      <c r="CF314" s="42" cm="1">
        <f t="array" aca="1" ref="CF314" ca="1">+OFFSET(INDIRECT(CF299),0,-MIN($B313+1,COLUMN()-COLUMN($U311)+1))+CE314</f>
        <v>0</v>
      </c>
      <c r="CG314" s="42" cm="1">
        <f t="array" aca="1" ref="CG314" ca="1">+OFFSET(INDIRECT(CG299),0,-MIN($B313+1,COLUMN()-COLUMN($U311)+1))+CF314</f>
        <v>0</v>
      </c>
      <c r="CH314" s="42" cm="1">
        <f t="array" aca="1" ref="CH314" ca="1">+OFFSET(INDIRECT(CH299),0,-MIN($B313+1,COLUMN()-COLUMN($U311)+1))+CG314</f>
        <v>0</v>
      </c>
      <c r="CI314" s="42" cm="1">
        <f t="array" aca="1" ref="CI314" ca="1">+OFFSET(INDIRECT(CI299),0,-MIN($B313+1,COLUMN()-COLUMN($U311)+1))+CH314</f>
        <v>0</v>
      </c>
      <c r="CJ314" s="42" cm="1">
        <f t="array" aca="1" ref="CJ314" ca="1">+OFFSET(INDIRECT(CJ299),0,-MIN($B313+1,COLUMN()-COLUMN($U311)+1))+CI314</f>
        <v>0</v>
      </c>
      <c r="CK314" s="42" cm="1">
        <f t="array" aca="1" ref="CK314" ca="1">+OFFSET(INDIRECT(CK299),0,-MIN($B313+1,COLUMN()-COLUMN($U311)+1))+CJ314</f>
        <v>0</v>
      </c>
      <c r="CL314" s="42" cm="1">
        <f t="array" aca="1" ref="CL314" ca="1">+OFFSET(INDIRECT(CL299),0,-MIN($B313+1,COLUMN()-COLUMN($U311)+1))+CK314</f>
        <v>0</v>
      </c>
      <c r="CM314" s="42" cm="1">
        <f t="array" aca="1" ref="CM314" ca="1">+OFFSET(INDIRECT(CM299),0,-MIN($B313+1,COLUMN()-COLUMN($U311)+1))+CL314</f>
        <v>0</v>
      </c>
      <c r="CN314" s="42" cm="1">
        <f t="array" aca="1" ref="CN314" ca="1">+OFFSET(INDIRECT(CN299),0,-MIN($B313+1,COLUMN()-COLUMN($U311)+1))+CM314</f>
        <v>0</v>
      </c>
    </row>
    <row r="315" spans="1:92" s="53" customFormat="1" x14ac:dyDescent="0.25">
      <c r="A315" s="53" t="s">
        <v>160</v>
      </c>
      <c r="B315" s="216" t="s">
        <v>169</v>
      </c>
      <c r="C315" s="53" t="s">
        <v>16</v>
      </c>
      <c r="D315" t="s">
        <v>340</v>
      </c>
      <c r="E315" s="229"/>
      <c r="F315" s="229"/>
      <c r="G315" s="229"/>
      <c r="H315" s="229"/>
      <c r="I315" s="267"/>
      <c r="J315" s="268"/>
      <c r="K315" s="244">
        <f t="shared" ref="K315:P315" ca="1" si="135">SUMIF($3:$3, INDIRECT(ADDRESS(2,COLUMN(),2)), INDIRECT(ROW() &amp; ":" &amp; ROW()))</f>
        <v>0</v>
      </c>
      <c r="L315" s="244">
        <f t="shared" ca="1" si="135"/>
        <v>0</v>
      </c>
      <c r="M315" s="244">
        <f t="shared" ca="1" si="135"/>
        <v>0</v>
      </c>
      <c r="N315" s="244">
        <f t="shared" ca="1" si="135"/>
        <v>0</v>
      </c>
      <c r="O315" s="244">
        <f t="shared" ca="1" si="135"/>
        <v>0</v>
      </c>
      <c r="P315" s="244">
        <f t="shared" ca="1" si="135"/>
        <v>0</v>
      </c>
      <c r="Q315" s="30"/>
      <c r="T315" s="286">
        <f t="shared" ref="T315" ca="1" si="136">IFERROR(INDEX(INDIRECT("Financials!$A:$AD"), MATCH(INDIRECT(ADDRESS(ROW(),2)), INDIRECT("Financials!$B:$B"), 0), MATCH(INDIRECT(ADDRESS(1,COLUMN())), INDIRECT("Financials!$1:$1"), 0)),0)</f>
        <v>0</v>
      </c>
      <c r="U315" s="244">
        <f t="shared" ref="U315:CF315" ca="1" si="137">+SUMPRODUCT(U304:U314,$I304:$I314)*U300</f>
        <v>0</v>
      </c>
      <c r="V315" s="244">
        <f t="shared" ca="1" si="137"/>
        <v>0</v>
      </c>
      <c r="W315" s="244">
        <f t="shared" ca="1" si="137"/>
        <v>0</v>
      </c>
      <c r="X315" s="244">
        <f t="shared" ca="1" si="137"/>
        <v>0</v>
      </c>
      <c r="Y315" s="244">
        <f t="shared" ca="1" si="137"/>
        <v>0</v>
      </c>
      <c r="Z315" s="244">
        <f t="shared" ca="1" si="137"/>
        <v>0</v>
      </c>
      <c r="AA315" s="244">
        <f t="shared" ca="1" si="137"/>
        <v>0</v>
      </c>
      <c r="AB315" s="244">
        <f t="shared" ca="1" si="137"/>
        <v>0</v>
      </c>
      <c r="AC315" s="244">
        <f t="shared" ca="1" si="137"/>
        <v>0</v>
      </c>
      <c r="AD315" s="244">
        <f t="shared" ca="1" si="137"/>
        <v>0</v>
      </c>
      <c r="AE315" s="244">
        <f t="shared" ca="1" si="137"/>
        <v>0</v>
      </c>
      <c r="AF315" s="244">
        <f t="shared" ca="1" si="137"/>
        <v>0</v>
      </c>
      <c r="AG315" s="244">
        <f t="shared" ca="1" si="137"/>
        <v>0</v>
      </c>
      <c r="AH315" s="244">
        <f t="shared" ca="1" si="137"/>
        <v>0</v>
      </c>
      <c r="AI315" s="244">
        <f t="shared" ca="1" si="137"/>
        <v>0</v>
      </c>
      <c r="AJ315" s="244">
        <f t="shared" ca="1" si="137"/>
        <v>0</v>
      </c>
      <c r="AK315" s="244">
        <f t="shared" ca="1" si="137"/>
        <v>0</v>
      </c>
      <c r="AL315" s="244">
        <f t="shared" ca="1" si="137"/>
        <v>0</v>
      </c>
      <c r="AM315" s="244">
        <f t="shared" ca="1" si="137"/>
        <v>0</v>
      </c>
      <c r="AN315" s="244">
        <f t="shared" ca="1" si="137"/>
        <v>0</v>
      </c>
      <c r="AO315" s="244">
        <f t="shared" ca="1" si="137"/>
        <v>0</v>
      </c>
      <c r="AP315" s="244">
        <f t="shared" ca="1" si="137"/>
        <v>0</v>
      </c>
      <c r="AQ315" s="244">
        <f t="shared" ca="1" si="137"/>
        <v>0</v>
      </c>
      <c r="AR315" s="244">
        <f t="shared" ca="1" si="137"/>
        <v>0</v>
      </c>
      <c r="AS315" s="244">
        <f t="shared" ca="1" si="137"/>
        <v>0</v>
      </c>
      <c r="AT315" s="244">
        <f t="shared" ca="1" si="137"/>
        <v>0</v>
      </c>
      <c r="AU315" s="244">
        <f t="shared" ca="1" si="137"/>
        <v>0</v>
      </c>
      <c r="AV315" s="244">
        <f t="shared" ca="1" si="137"/>
        <v>0</v>
      </c>
      <c r="AW315" s="244">
        <f t="shared" ca="1" si="137"/>
        <v>0</v>
      </c>
      <c r="AX315" s="244">
        <f t="shared" ca="1" si="137"/>
        <v>0</v>
      </c>
      <c r="AY315" s="244">
        <f t="shared" ca="1" si="137"/>
        <v>0</v>
      </c>
      <c r="AZ315" s="244">
        <f t="shared" ca="1" si="137"/>
        <v>0</v>
      </c>
      <c r="BA315" s="244">
        <f t="shared" ca="1" si="137"/>
        <v>0</v>
      </c>
      <c r="BB315" s="244">
        <f t="shared" ca="1" si="137"/>
        <v>0</v>
      </c>
      <c r="BC315" s="244">
        <f t="shared" ca="1" si="137"/>
        <v>0</v>
      </c>
      <c r="BD315" s="244">
        <f t="shared" ca="1" si="137"/>
        <v>0</v>
      </c>
      <c r="BE315" s="244">
        <f t="shared" ca="1" si="137"/>
        <v>0</v>
      </c>
      <c r="BF315" s="244">
        <f t="shared" ca="1" si="137"/>
        <v>0</v>
      </c>
      <c r="BG315" s="244">
        <f t="shared" ca="1" si="137"/>
        <v>0</v>
      </c>
      <c r="BH315" s="244">
        <f t="shared" ca="1" si="137"/>
        <v>0</v>
      </c>
      <c r="BI315" s="244">
        <f t="shared" ca="1" si="137"/>
        <v>0</v>
      </c>
      <c r="BJ315" s="244">
        <f t="shared" ca="1" si="137"/>
        <v>0</v>
      </c>
      <c r="BK315" s="244">
        <f t="shared" ca="1" si="137"/>
        <v>0</v>
      </c>
      <c r="BL315" s="244">
        <f t="shared" ca="1" si="137"/>
        <v>0</v>
      </c>
      <c r="BM315" s="244">
        <f t="shared" ca="1" si="137"/>
        <v>0</v>
      </c>
      <c r="BN315" s="244">
        <f t="shared" ca="1" si="137"/>
        <v>0</v>
      </c>
      <c r="BO315" s="244">
        <f t="shared" ca="1" si="137"/>
        <v>0</v>
      </c>
      <c r="BP315" s="244">
        <f t="shared" ca="1" si="137"/>
        <v>0</v>
      </c>
      <c r="BQ315" s="244">
        <f t="shared" ca="1" si="137"/>
        <v>0</v>
      </c>
      <c r="BR315" s="244">
        <f t="shared" ca="1" si="137"/>
        <v>0</v>
      </c>
      <c r="BS315" s="244">
        <f t="shared" ca="1" si="137"/>
        <v>0</v>
      </c>
      <c r="BT315" s="244">
        <f t="shared" ca="1" si="137"/>
        <v>0</v>
      </c>
      <c r="BU315" s="244">
        <f t="shared" ca="1" si="137"/>
        <v>0</v>
      </c>
      <c r="BV315" s="244">
        <f t="shared" ca="1" si="137"/>
        <v>0</v>
      </c>
      <c r="BW315" s="244">
        <f t="shared" ca="1" si="137"/>
        <v>0</v>
      </c>
      <c r="BX315" s="244">
        <f t="shared" ca="1" si="137"/>
        <v>0</v>
      </c>
      <c r="BY315" s="244">
        <f t="shared" ca="1" si="137"/>
        <v>0</v>
      </c>
      <c r="BZ315" s="244">
        <f t="shared" ca="1" si="137"/>
        <v>0</v>
      </c>
      <c r="CA315" s="244">
        <f t="shared" ca="1" si="137"/>
        <v>0</v>
      </c>
      <c r="CB315" s="244">
        <f t="shared" ca="1" si="137"/>
        <v>0</v>
      </c>
      <c r="CC315" s="244">
        <f t="shared" ca="1" si="137"/>
        <v>0</v>
      </c>
      <c r="CD315" s="244">
        <f t="shared" ca="1" si="137"/>
        <v>0</v>
      </c>
      <c r="CE315" s="244">
        <f t="shared" ca="1" si="137"/>
        <v>0</v>
      </c>
      <c r="CF315" s="244">
        <f t="shared" ca="1" si="137"/>
        <v>0</v>
      </c>
      <c r="CG315" s="244">
        <f t="shared" ref="CG315:CN315" ca="1" si="138">+SUMPRODUCT(CG304:CG314,$I304:$I314)*CG300</f>
        <v>0</v>
      </c>
      <c r="CH315" s="244">
        <f t="shared" ca="1" si="138"/>
        <v>0</v>
      </c>
      <c r="CI315" s="244">
        <f t="shared" ca="1" si="138"/>
        <v>0</v>
      </c>
      <c r="CJ315" s="244">
        <f t="shared" ca="1" si="138"/>
        <v>0</v>
      </c>
      <c r="CK315" s="244">
        <f t="shared" ca="1" si="138"/>
        <v>0</v>
      </c>
      <c r="CL315" s="244">
        <f t="shared" ca="1" si="138"/>
        <v>0</v>
      </c>
      <c r="CM315" s="244">
        <f t="shared" ca="1" si="138"/>
        <v>0</v>
      </c>
      <c r="CN315" s="244">
        <f t="shared" ca="1" si="138"/>
        <v>0</v>
      </c>
    </row>
    <row r="316" spans="1:92" x14ac:dyDescent="0.25">
      <c r="T316" s="205"/>
    </row>
    <row r="317" spans="1:92" x14ac:dyDescent="0.25">
      <c r="T317" s="205"/>
    </row>
    <row r="318" spans="1:92" x14ac:dyDescent="0.25">
      <c r="B318" s="75"/>
      <c r="I318" s="102"/>
      <c r="J318"/>
      <c r="K318" s="285"/>
      <c r="L318" s="285"/>
      <c r="M318" s="285"/>
      <c r="N318" s="285"/>
      <c r="O318" s="285"/>
      <c r="P318" s="285"/>
      <c r="Q318" s="285"/>
      <c r="T318" s="298"/>
      <c r="U318" s="281"/>
      <c r="V318" s="281"/>
      <c r="W318" s="281"/>
      <c r="X318" s="281"/>
      <c r="Y318" s="281"/>
      <c r="Z318" s="281"/>
      <c r="AA318" s="281"/>
      <c r="AB318" s="281"/>
      <c r="AC318" s="281"/>
      <c r="AD318" s="281"/>
      <c r="AE318" s="281"/>
      <c r="AF318" s="281"/>
      <c r="AG318" s="281"/>
      <c r="AH318" s="281"/>
      <c r="AI318" s="281"/>
      <c r="AJ318" s="281"/>
      <c r="AK318" s="281"/>
      <c r="AL318" s="281"/>
      <c r="AM318" s="281"/>
      <c r="AN318" s="281"/>
      <c r="AO318" s="281"/>
      <c r="AP318" s="281"/>
      <c r="AQ318" s="281"/>
      <c r="AR318" s="281"/>
      <c r="AS318" s="281"/>
      <c r="AT318" s="281"/>
      <c r="AU318" s="281"/>
      <c r="AV318" s="281"/>
      <c r="AW318" s="281"/>
      <c r="AX318" s="281"/>
      <c r="AY318" s="281"/>
      <c r="AZ318" s="281"/>
      <c r="BA318" s="281"/>
      <c r="BB318" s="281"/>
      <c r="BC318" s="281"/>
      <c r="BD318" s="281"/>
      <c r="BE318" s="281"/>
      <c r="BF318" s="281"/>
      <c r="BG318" s="281"/>
      <c r="BH318" s="281"/>
      <c r="BI318" s="281"/>
      <c r="BJ318" s="281"/>
      <c r="BK318" s="281"/>
      <c r="BL318" s="281"/>
      <c r="BM318" s="281"/>
      <c r="BN318" s="281"/>
      <c r="BO318" s="281"/>
      <c r="BP318" s="281"/>
      <c r="BQ318" s="281"/>
      <c r="BR318" s="281"/>
      <c r="BS318" s="281"/>
      <c r="BT318" s="281"/>
      <c r="BU318" s="281"/>
      <c r="BV318" s="281"/>
      <c r="BW318" s="281"/>
      <c r="BX318" s="281"/>
      <c r="BY318" s="281"/>
      <c r="BZ318" s="281"/>
      <c r="CA318" s="281"/>
      <c r="CB318" s="281"/>
      <c r="CC318" s="281"/>
      <c r="CD318" s="281"/>
      <c r="CE318" s="281"/>
      <c r="CF318" s="281"/>
      <c r="CG318" s="281"/>
      <c r="CH318" s="281"/>
      <c r="CI318" s="281"/>
      <c r="CJ318" s="281"/>
      <c r="CK318" s="281"/>
      <c r="CL318" s="281"/>
      <c r="CM318" s="281"/>
      <c r="CN318" s="281"/>
    </row>
    <row r="319" spans="1:92" x14ac:dyDescent="0.25">
      <c r="A319" s="137"/>
      <c r="B319" s="208"/>
      <c r="C319" s="139"/>
      <c r="D319" s="137" t="s">
        <v>347</v>
      </c>
      <c r="E319" s="140" t="s">
        <v>347</v>
      </c>
      <c r="F319" s="140"/>
      <c r="G319" s="140" t="s">
        <v>348</v>
      </c>
      <c r="H319" s="141" t="s">
        <v>349</v>
      </c>
      <c r="I319" s="221" t="s">
        <v>169</v>
      </c>
      <c r="J319" s="222"/>
      <c r="K319" s="139"/>
      <c r="L319" s="139"/>
      <c r="M319" s="139"/>
      <c r="N319" s="139"/>
      <c r="O319" s="139"/>
      <c r="P319" s="139"/>
      <c r="Q319" s="139"/>
      <c r="T319" s="233"/>
      <c r="U319" s="145" t="s">
        <v>350</v>
      </c>
      <c r="V319" s="145" t="s">
        <v>350</v>
      </c>
      <c r="W319" s="145" t="s">
        <v>350</v>
      </c>
      <c r="X319" s="145" t="s">
        <v>350</v>
      </c>
      <c r="Y319" s="145" t="s">
        <v>350</v>
      </c>
      <c r="Z319" s="145" t="s">
        <v>350</v>
      </c>
      <c r="AA319" s="145" t="s">
        <v>350</v>
      </c>
      <c r="AB319" s="145" t="s">
        <v>350</v>
      </c>
      <c r="AC319" s="145" t="s">
        <v>350</v>
      </c>
      <c r="AD319" s="145" t="s">
        <v>350</v>
      </c>
      <c r="AE319" s="145" t="s">
        <v>350</v>
      </c>
      <c r="AF319" s="145" t="s">
        <v>350</v>
      </c>
      <c r="AG319" s="145" t="s">
        <v>350</v>
      </c>
      <c r="AH319" s="145" t="s">
        <v>350</v>
      </c>
      <c r="AI319" s="145" t="s">
        <v>350</v>
      </c>
      <c r="AJ319" s="145" t="s">
        <v>350</v>
      </c>
      <c r="AK319" s="145" t="s">
        <v>350</v>
      </c>
      <c r="AL319" s="145" t="s">
        <v>350</v>
      </c>
      <c r="AM319" s="145" t="s">
        <v>350</v>
      </c>
      <c r="AN319" s="145" t="s">
        <v>350</v>
      </c>
      <c r="AO319" s="145" t="s">
        <v>350</v>
      </c>
      <c r="AP319" s="145" t="s">
        <v>350</v>
      </c>
      <c r="AQ319" s="145" t="s">
        <v>350</v>
      </c>
      <c r="AR319" s="145" t="s">
        <v>350</v>
      </c>
      <c r="AS319" s="145" t="s">
        <v>350</v>
      </c>
      <c r="AT319" s="145" t="s">
        <v>350</v>
      </c>
      <c r="AU319" s="145" t="s">
        <v>350</v>
      </c>
      <c r="AV319" s="145" t="s">
        <v>350</v>
      </c>
      <c r="AW319" s="145" t="s">
        <v>350</v>
      </c>
      <c r="AX319" s="145" t="s">
        <v>350</v>
      </c>
      <c r="AY319" s="145" t="s">
        <v>350</v>
      </c>
      <c r="AZ319" s="145" t="s">
        <v>350</v>
      </c>
      <c r="BA319" s="145" t="s">
        <v>350</v>
      </c>
      <c r="BB319" s="145" t="s">
        <v>350</v>
      </c>
      <c r="BC319" s="145" t="s">
        <v>350</v>
      </c>
      <c r="BD319" s="145" t="s">
        <v>350</v>
      </c>
      <c r="BE319" s="145" t="s">
        <v>350</v>
      </c>
      <c r="BF319" s="145" t="s">
        <v>350</v>
      </c>
      <c r="BG319" s="145" t="s">
        <v>350</v>
      </c>
      <c r="BH319" s="145" t="s">
        <v>350</v>
      </c>
      <c r="BI319" s="145" t="s">
        <v>350</v>
      </c>
      <c r="BJ319" s="145" t="s">
        <v>350</v>
      </c>
      <c r="BK319" s="145" t="s">
        <v>350</v>
      </c>
      <c r="BL319" s="145" t="s">
        <v>350</v>
      </c>
      <c r="BM319" s="145" t="s">
        <v>350</v>
      </c>
      <c r="BN319" s="145" t="s">
        <v>350</v>
      </c>
      <c r="BO319" s="145" t="s">
        <v>350</v>
      </c>
      <c r="BP319" s="145" t="s">
        <v>350</v>
      </c>
      <c r="BQ319" s="145" t="s">
        <v>350</v>
      </c>
      <c r="BR319" s="145" t="s">
        <v>350</v>
      </c>
      <c r="BS319" s="145" t="s">
        <v>350</v>
      </c>
      <c r="BT319" s="145" t="s">
        <v>350</v>
      </c>
      <c r="BU319" s="145" t="s">
        <v>350</v>
      </c>
      <c r="BV319" s="145" t="s">
        <v>350</v>
      </c>
      <c r="BW319" s="145" t="s">
        <v>350</v>
      </c>
      <c r="BX319" s="145" t="s">
        <v>350</v>
      </c>
      <c r="BY319" s="145" t="s">
        <v>350</v>
      </c>
      <c r="BZ319" s="145" t="s">
        <v>350</v>
      </c>
      <c r="CA319" s="145" t="s">
        <v>350</v>
      </c>
      <c r="CB319" s="145" t="s">
        <v>350</v>
      </c>
      <c r="CC319" s="145" t="s">
        <v>350</v>
      </c>
      <c r="CD319" s="145" t="s">
        <v>350</v>
      </c>
      <c r="CE319" s="145" t="s">
        <v>350</v>
      </c>
      <c r="CF319" s="145" t="s">
        <v>350</v>
      </c>
      <c r="CG319" s="145" t="s">
        <v>350</v>
      </c>
      <c r="CH319" s="145" t="s">
        <v>350</v>
      </c>
      <c r="CI319" s="145" t="s">
        <v>350</v>
      </c>
      <c r="CJ319" s="145" t="s">
        <v>350</v>
      </c>
      <c r="CK319" s="145" t="s">
        <v>350</v>
      </c>
      <c r="CL319" s="145" t="s">
        <v>350</v>
      </c>
      <c r="CM319" s="145" t="s">
        <v>350</v>
      </c>
      <c r="CN319" s="145" t="s">
        <v>350</v>
      </c>
    </row>
    <row r="320" spans="1:92" x14ac:dyDescent="0.25">
      <c r="B320" s="174" t="s">
        <v>351</v>
      </c>
      <c r="C320" s="148"/>
      <c r="D320" t="s">
        <v>347</v>
      </c>
      <c r="E320" s="149"/>
      <c r="F320" s="149"/>
      <c r="G320" s="149"/>
      <c r="H320" s="299"/>
      <c r="I320" s="300"/>
      <c r="J320" s="301"/>
      <c r="K320" s="302"/>
      <c r="L320" s="302"/>
      <c r="M320" s="302"/>
      <c r="N320" s="302"/>
      <c r="O320" s="302"/>
      <c r="P320" s="302"/>
      <c r="Q320" s="302"/>
      <c r="T320" s="205"/>
    </row>
    <row r="321" spans="1:92" x14ac:dyDescent="0.25">
      <c r="A321" t="s">
        <v>143</v>
      </c>
      <c r="B321" s="303">
        <v>1</v>
      </c>
      <c r="C321" s="148"/>
      <c r="D321" t="s">
        <v>347</v>
      </c>
      <c r="E321" s="149"/>
      <c r="F321" s="149"/>
      <c r="G321" s="149"/>
      <c r="K321" s="15">
        <v>-30</v>
      </c>
      <c r="L321" s="15">
        <v>-30</v>
      </c>
      <c r="M321" s="15">
        <v>-30</v>
      </c>
      <c r="N321" s="15">
        <v>-30</v>
      </c>
      <c r="O321" s="15">
        <v>-30</v>
      </c>
      <c r="P321" s="15">
        <v>-30</v>
      </c>
      <c r="Q321" s="15"/>
      <c r="T321" s="215"/>
      <c r="U321" s="61">
        <f ca="1">INDEX($A:$CN,ROW(),MATCH(INDIRECT(ADDRESS(3,COLUMN(),2)),$2:$2,0))</f>
        <v>-30</v>
      </c>
      <c r="V321" s="61">
        <f ca="1">INDEX($A:$CN,ROW(),MATCH(INDIRECT(ADDRESS(3,COLUMN(),2)),$2:$2,0))</f>
        <v>-30</v>
      </c>
      <c r="W321" s="61">
        <f ca="1">INDEX($A:$CN,ROW(),MATCH(INDIRECT(ADDRESS(3,COLUMN(),2)),$2:$2,0))</f>
        <v>-30</v>
      </c>
      <c r="X321" s="61">
        <f ca="1">INDEX($A:$CN,ROW(),MATCH(INDIRECT(ADDRESS(3,COLUMN(),2)),$2:$2,0))</f>
        <v>-30</v>
      </c>
      <c r="Y321" s="61">
        <f ca="1">INDEX($A:$CN,ROW(),MATCH(INDIRECT(ADDRESS(3,COLUMN(),2)),$2:$2,0))</f>
        <v>-30</v>
      </c>
      <c r="Z321" s="61">
        <f ca="1">INDEX($A:$CN,ROW(),MATCH(INDIRECT(ADDRESS(3,COLUMN(),2)),$2:$2,0))</f>
        <v>-30</v>
      </c>
      <c r="AA321" s="61">
        <f ca="1">INDEX($A:$CN,ROW(),MATCH(INDIRECT(ADDRESS(3,COLUMN(),2)),$2:$2,0))</f>
        <v>-30</v>
      </c>
      <c r="AB321" s="61">
        <f ca="1">INDEX($A:$CN,ROW(),MATCH(INDIRECT(ADDRESS(3,COLUMN(),2)),$2:$2,0))</f>
        <v>-30</v>
      </c>
      <c r="AC321" s="61">
        <f ca="1">INDEX($A:$CN,ROW(),MATCH(INDIRECT(ADDRESS(3,COLUMN(),2)),$2:$2,0))</f>
        <v>-30</v>
      </c>
      <c r="AD321" s="61">
        <f ca="1">INDEX($A:$CN,ROW(),MATCH(INDIRECT(ADDRESS(3,COLUMN(),2)),$2:$2,0))</f>
        <v>-30</v>
      </c>
      <c r="AE321" s="61">
        <f ca="1">INDEX($A:$CN,ROW(),MATCH(INDIRECT(ADDRESS(3,COLUMN(),2)),$2:$2,0))</f>
        <v>-30</v>
      </c>
      <c r="AF321" s="61">
        <f ca="1">INDEX($A:$CN,ROW(),MATCH(INDIRECT(ADDRESS(3,COLUMN(),2)),$2:$2,0))</f>
        <v>-30</v>
      </c>
      <c r="AG321" s="61">
        <f ca="1">INDEX($A:$CN,ROW(),MATCH(INDIRECT(ADDRESS(3,COLUMN(),2)),$2:$2,0))</f>
        <v>-30</v>
      </c>
      <c r="AH321" s="61">
        <f ca="1">INDEX($A:$CN,ROW(),MATCH(INDIRECT(ADDRESS(3,COLUMN(),2)),$2:$2,0))</f>
        <v>-30</v>
      </c>
      <c r="AI321" s="61">
        <f ca="1">INDEX($A:$CN,ROW(),MATCH(INDIRECT(ADDRESS(3,COLUMN(),2)),$2:$2,0))</f>
        <v>-30</v>
      </c>
      <c r="AJ321" s="61">
        <f ca="1">INDEX($A:$CN,ROW(),MATCH(INDIRECT(ADDRESS(3,COLUMN(),2)),$2:$2,0))</f>
        <v>-30</v>
      </c>
      <c r="AK321" s="61">
        <f ca="1">INDEX($A:$CN,ROW(),MATCH(INDIRECT(ADDRESS(3,COLUMN(),2)),$2:$2,0))</f>
        <v>-30</v>
      </c>
      <c r="AL321" s="61">
        <f ca="1">INDEX($A:$CN,ROW(),MATCH(INDIRECT(ADDRESS(3,COLUMN(),2)),$2:$2,0))</f>
        <v>-30</v>
      </c>
      <c r="AM321" s="61">
        <f ca="1">INDEX($A:$CN,ROW(),MATCH(INDIRECT(ADDRESS(3,COLUMN(),2)),$2:$2,0))</f>
        <v>-30</v>
      </c>
      <c r="AN321" s="61">
        <f ca="1">INDEX($A:$CN,ROW(),MATCH(INDIRECT(ADDRESS(3,COLUMN(),2)),$2:$2,0))</f>
        <v>-30</v>
      </c>
      <c r="AO321" s="61">
        <f ca="1">INDEX($A:$CN,ROW(),MATCH(INDIRECT(ADDRESS(3,COLUMN(),2)),$2:$2,0))</f>
        <v>-30</v>
      </c>
      <c r="AP321" s="61">
        <f ca="1">INDEX($A:$CN,ROW(),MATCH(INDIRECT(ADDRESS(3,COLUMN(),2)),$2:$2,0))</f>
        <v>-30</v>
      </c>
      <c r="AQ321" s="61">
        <f ca="1">INDEX($A:$CN,ROW(),MATCH(INDIRECT(ADDRESS(3,COLUMN(),2)),$2:$2,0))</f>
        <v>-30</v>
      </c>
      <c r="AR321" s="61">
        <f ca="1">INDEX($A:$CN,ROW(),MATCH(INDIRECT(ADDRESS(3,COLUMN(),2)),$2:$2,0))</f>
        <v>-30</v>
      </c>
      <c r="AS321" s="61">
        <f ca="1">INDEX($A:$CN,ROW(),MATCH(INDIRECT(ADDRESS(3,COLUMN(),2)),$2:$2,0))</f>
        <v>-30</v>
      </c>
      <c r="AT321" s="61">
        <f ca="1">INDEX($A:$CN,ROW(),MATCH(INDIRECT(ADDRESS(3,COLUMN(),2)),$2:$2,0))</f>
        <v>-30</v>
      </c>
      <c r="AU321" s="61">
        <f ca="1">INDEX($A:$CN,ROW(),MATCH(INDIRECT(ADDRESS(3,COLUMN(),2)),$2:$2,0))</f>
        <v>-30</v>
      </c>
      <c r="AV321" s="61">
        <f ca="1">INDEX($A:$CN,ROW(),MATCH(INDIRECT(ADDRESS(3,COLUMN(),2)),$2:$2,0))</f>
        <v>-30</v>
      </c>
      <c r="AW321" s="61">
        <f ca="1">INDEX($A:$CN,ROW(),MATCH(INDIRECT(ADDRESS(3,COLUMN(),2)),$2:$2,0))</f>
        <v>-30</v>
      </c>
      <c r="AX321" s="61">
        <f ca="1">INDEX($A:$CN,ROW(),MATCH(INDIRECT(ADDRESS(3,COLUMN(),2)),$2:$2,0))</f>
        <v>-30</v>
      </c>
      <c r="AY321" s="61">
        <f ca="1">INDEX($A:$CN,ROW(),MATCH(INDIRECT(ADDRESS(3,COLUMN(),2)),$2:$2,0))</f>
        <v>-30</v>
      </c>
      <c r="AZ321" s="61">
        <f ca="1">INDEX($A:$CN,ROW(),MATCH(INDIRECT(ADDRESS(3,COLUMN(),2)),$2:$2,0))</f>
        <v>-30</v>
      </c>
      <c r="BA321" s="61">
        <f ca="1">INDEX($A:$CN,ROW(),MATCH(INDIRECT(ADDRESS(3,COLUMN(),2)),$2:$2,0))</f>
        <v>-30</v>
      </c>
      <c r="BB321" s="61">
        <f ca="1">INDEX($A:$CN,ROW(),MATCH(INDIRECT(ADDRESS(3,COLUMN(),2)),$2:$2,0))</f>
        <v>-30</v>
      </c>
      <c r="BC321" s="61">
        <f ca="1">INDEX($A:$CN,ROW(),MATCH(INDIRECT(ADDRESS(3,COLUMN(),2)),$2:$2,0))</f>
        <v>-30</v>
      </c>
      <c r="BD321" s="61">
        <f ca="1">INDEX($A:$CN,ROW(),MATCH(INDIRECT(ADDRESS(3,COLUMN(),2)),$2:$2,0))</f>
        <v>-30</v>
      </c>
      <c r="BE321" s="61">
        <f ca="1">INDEX($A:$CN,ROW(),MATCH(INDIRECT(ADDRESS(3,COLUMN(),2)),$2:$2,0))</f>
        <v>-30</v>
      </c>
      <c r="BF321" s="61">
        <f ca="1">INDEX($A:$CN,ROW(),MATCH(INDIRECT(ADDRESS(3,COLUMN(),2)),$2:$2,0))</f>
        <v>-30</v>
      </c>
      <c r="BG321" s="61">
        <f ca="1">INDEX($A:$CN,ROW(),MATCH(INDIRECT(ADDRESS(3,COLUMN(),2)),$2:$2,0))</f>
        <v>-30</v>
      </c>
      <c r="BH321" s="61">
        <f ca="1">INDEX($A:$CN,ROW(),MATCH(INDIRECT(ADDRESS(3,COLUMN(),2)),$2:$2,0))</f>
        <v>-30</v>
      </c>
      <c r="BI321" s="61">
        <f ca="1">INDEX($A:$CN,ROW(),MATCH(INDIRECT(ADDRESS(3,COLUMN(),2)),$2:$2,0))</f>
        <v>-30</v>
      </c>
      <c r="BJ321" s="61">
        <f ca="1">INDEX($A:$CN,ROW(),MATCH(INDIRECT(ADDRESS(3,COLUMN(),2)),$2:$2,0))</f>
        <v>-30</v>
      </c>
      <c r="BK321" s="61">
        <f ca="1">INDEX($A:$CN,ROW(),MATCH(INDIRECT(ADDRESS(3,COLUMN(),2)),$2:$2,0))</f>
        <v>-30</v>
      </c>
      <c r="BL321" s="61">
        <f ca="1">INDEX($A:$CN,ROW(),MATCH(INDIRECT(ADDRESS(3,COLUMN(),2)),$2:$2,0))</f>
        <v>-30</v>
      </c>
      <c r="BM321" s="61">
        <f ca="1">INDEX($A:$CN,ROW(),MATCH(INDIRECT(ADDRESS(3,COLUMN(),2)),$2:$2,0))</f>
        <v>-30</v>
      </c>
      <c r="BN321" s="61">
        <f ca="1">INDEX($A:$CN,ROW(),MATCH(INDIRECT(ADDRESS(3,COLUMN(),2)),$2:$2,0))</f>
        <v>-30</v>
      </c>
      <c r="BO321" s="61">
        <f ca="1">INDEX($A:$CN,ROW(),MATCH(INDIRECT(ADDRESS(3,COLUMN(),2)),$2:$2,0))</f>
        <v>-30</v>
      </c>
      <c r="BP321" s="61">
        <f ca="1">INDEX($A:$CN,ROW(),MATCH(INDIRECT(ADDRESS(3,COLUMN(),2)),$2:$2,0))</f>
        <v>-30</v>
      </c>
      <c r="BQ321" s="61">
        <f ca="1">INDEX($A:$CN,ROW(),MATCH(INDIRECT(ADDRESS(3,COLUMN(),2)),$2:$2,0))</f>
        <v>-30</v>
      </c>
      <c r="BR321" s="61">
        <f ca="1">INDEX($A:$CN,ROW(),MATCH(INDIRECT(ADDRESS(3,COLUMN(),2)),$2:$2,0))</f>
        <v>-30</v>
      </c>
      <c r="BS321" s="61">
        <f ca="1">INDEX($A:$CN,ROW(),MATCH(INDIRECT(ADDRESS(3,COLUMN(),2)),$2:$2,0))</f>
        <v>-30</v>
      </c>
      <c r="BT321" s="61">
        <f ca="1">INDEX($A:$CN,ROW(),MATCH(INDIRECT(ADDRESS(3,COLUMN(),2)),$2:$2,0))</f>
        <v>-30</v>
      </c>
      <c r="BU321" s="61">
        <f ca="1">INDEX($A:$CN,ROW(),MATCH(INDIRECT(ADDRESS(3,COLUMN(),2)),$2:$2,0))</f>
        <v>-30</v>
      </c>
      <c r="BV321" s="61">
        <f ca="1">INDEX($A:$CN,ROW(),MATCH(INDIRECT(ADDRESS(3,COLUMN(),2)),$2:$2,0))</f>
        <v>-30</v>
      </c>
      <c r="BW321" s="61">
        <f ca="1">INDEX($A:$CN,ROW(),MATCH(INDIRECT(ADDRESS(3,COLUMN(),2)),$2:$2,0))</f>
        <v>-30</v>
      </c>
      <c r="BX321" s="61">
        <f ca="1">INDEX($A:$CN,ROW(),MATCH(INDIRECT(ADDRESS(3,COLUMN(),2)),$2:$2,0))</f>
        <v>-30</v>
      </c>
      <c r="BY321" s="61">
        <f ca="1">INDEX($A:$CN,ROW(),MATCH(INDIRECT(ADDRESS(3,COLUMN(),2)),$2:$2,0))</f>
        <v>-30</v>
      </c>
      <c r="BZ321" s="61">
        <f ca="1">INDEX($A:$CN,ROW(),MATCH(INDIRECT(ADDRESS(3,COLUMN(),2)),$2:$2,0))</f>
        <v>-30</v>
      </c>
      <c r="CA321" s="61">
        <f ca="1">INDEX($A:$CN,ROW(),MATCH(INDIRECT(ADDRESS(3,COLUMN(),2)),$2:$2,0))</f>
        <v>-30</v>
      </c>
      <c r="CB321" s="61">
        <f ca="1">INDEX($A:$CN,ROW(),MATCH(INDIRECT(ADDRESS(3,COLUMN(),2)),$2:$2,0))</f>
        <v>-30</v>
      </c>
      <c r="CC321" s="61">
        <f ca="1">INDEX($A:$CN,ROW(),MATCH(INDIRECT(ADDRESS(3,COLUMN(),2)),$2:$2,0))</f>
        <v>-30</v>
      </c>
      <c r="CD321" s="61">
        <f ca="1">INDEX($A:$CN,ROW(),MATCH(INDIRECT(ADDRESS(3,COLUMN(),2)),$2:$2,0))</f>
        <v>-30</v>
      </c>
      <c r="CE321" s="61">
        <f ca="1">INDEX($A:$CN,ROW(),MATCH(INDIRECT(ADDRESS(3,COLUMN(),2)),$2:$2,0))</f>
        <v>-30</v>
      </c>
      <c r="CF321" s="61">
        <f ca="1">INDEX($A:$CN,ROW(),MATCH(INDIRECT(ADDRESS(3,COLUMN(),2)),$2:$2,0))</f>
        <v>-30</v>
      </c>
      <c r="CG321" s="61">
        <f ca="1">INDEX($A:$CN,ROW(),MATCH(INDIRECT(ADDRESS(3,COLUMN(),2)),$2:$2,0))</f>
        <v>-30</v>
      </c>
      <c r="CH321" s="61">
        <f ca="1">INDEX($A:$CN,ROW(),MATCH(INDIRECT(ADDRESS(3,COLUMN(),2)),$2:$2,0))</f>
        <v>-30</v>
      </c>
      <c r="CI321" s="61">
        <f ca="1">INDEX($A:$CN,ROW(),MATCH(INDIRECT(ADDRESS(3,COLUMN(),2)),$2:$2,0))</f>
        <v>-30</v>
      </c>
      <c r="CJ321" s="61">
        <f ca="1">INDEX($A:$CN,ROW(),MATCH(INDIRECT(ADDRESS(3,COLUMN(),2)),$2:$2,0))</f>
        <v>-30</v>
      </c>
      <c r="CK321" s="61">
        <f ca="1">INDEX($A:$CN,ROW(),MATCH(INDIRECT(ADDRESS(3,COLUMN(),2)),$2:$2,0))</f>
        <v>-30</v>
      </c>
      <c r="CL321" s="61">
        <f ca="1">INDEX($A:$CN,ROW(),MATCH(INDIRECT(ADDRESS(3,COLUMN(),2)),$2:$2,0))</f>
        <v>-30</v>
      </c>
      <c r="CM321" s="61">
        <f ca="1">INDEX($A:$CN,ROW(),MATCH(INDIRECT(ADDRESS(3,COLUMN(),2)),$2:$2,0))</f>
        <v>-30</v>
      </c>
      <c r="CN321" s="61">
        <f ca="1">INDEX($A:$CN,ROW(),MATCH(INDIRECT(ADDRESS(3,COLUMN(),2)),$2:$2,0))</f>
        <v>-30</v>
      </c>
    </row>
    <row r="322" spans="1:92" x14ac:dyDescent="0.25">
      <c r="A322" t="s">
        <v>143</v>
      </c>
      <c r="B322" s="303">
        <v>2</v>
      </c>
      <c r="C322" s="148"/>
      <c r="D322" t="s">
        <v>347</v>
      </c>
      <c r="E322" s="149"/>
      <c r="F322" s="149"/>
      <c r="G322" s="149"/>
      <c r="K322" s="175">
        <v>50</v>
      </c>
      <c r="L322" s="175">
        <v>50</v>
      </c>
      <c r="M322" s="175">
        <v>50</v>
      </c>
      <c r="N322" s="175">
        <v>50</v>
      </c>
      <c r="O322" s="175">
        <v>50</v>
      </c>
      <c r="P322" s="175">
        <v>50</v>
      </c>
      <c r="Q322" s="175"/>
      <c r="T322" s="215"/>
      <c r="U322" s="61">
        <f ca="1">INDEX($A:$CN,ROW(),MATCH(INDIRECT(ADDRESS(3,COLUMN(),2)),$2:$2,0))</f>
        <v>50</v>
      </c>
      <c r="V322" s="61">
        <f ca="1">INDEX($A:$CN,ROW(),MATCH(INDIRECT(ADDRESS(3,COLUMN(),2)),$2:$2,0))</f>
        <v>50</v>
      </c>
      <c r="W322" s="61">
        <f ca="1">INDEX($A:$CN,ROW(),MATCH(INDIRECT(ADDRESS(3,COLUMN(),2)),$2:$2,0))</f>
        <v>50</v>
      </c>
      <c r="X322" s="61">
        <f ca="1">INDEX($A:$CN,ROW(),MATCH(INDIRECT(ADDRESS(3,COLUMN(),2)),$2:$2,0))</f>
        <v>50</v>
      </c>
      <c r="Y322" s="61">
        <f ca="1">INDEX($A:$CN,ROW(),MATCH(INDIRECT(ADDRESS(3,COLUMN(),2)),$2:$2,0))</f>
        <v>50</v>
      </c>
      <c r="Z322" s="61">
        <f ca="1">INDEX($A:$CN,ROW(),MATCH(INDIRECT(ADDRESS(3,COLUMN(),2)),$2:$2,0))</f>
        <v>50</v>
      </c>
      <c r="AA322" s="61">
        <f ca="1">INDEX($A:$CN,ROW(),MATCH(INDIRECT(ADDRESS(3,COLUMN(),2)),$2:$2,0))</f>
        <v>50</v>
      </c>
      <c r="AB322" s="61">
        <f ca="1">INDEX($A:$CN,ROW(),MATCH(INDIRECT(ADDRESS(3,COLUMN(),2)),$2:$2,0))</f>
        <v>50</v>
      </c>
      <c r="AC322" s="61">
        <f ca="1">INDEX($A:$CN,ROW(),MATCH(INDIRECT(ADDRESS(3,COLUMN(),2)),$2:$2,0))</f>
        <v>50</v>
      </c>
      <c r="AD322" s="61">
        <f ca="1">INDEX($A:$CN,ROW(),MATCH(INDIRECT(ADDRESS(3,COLUMN(),2)),$2:$2,0))</f>
        <v>50</v>
      </c>
      <c r="AE322" s="61">
        <f ca="1">INDEX($A:$CN,ROW(),MATCH(INDIRECT(ADDRESS(3,COLUMN(),2)),$2:$2,0))</f>
        <v>50</v>
      </c>
      <c r="AF322" s="61">
        <f ca="1">INDEX($A:$CN,ROW(),MATCH(INDIRECT(ADDRESS(3,COLUMN(),2)),$2:$2,0))</f>
        <v>50</v>
      </c>
      <c r="AG322" s="61">
        <f ca="1">INDEX($A:$CN,ROW(),MATCH(INDIRECT(ADDRESS(3,COLUMN(),2)),$2:$2,0))</f>
        <v>50</v>
      </c>
      <c r="AH322" s="61">
        <f ca="1">INDEX($A:$CN,ROW(),MATCH(INDIRECT(ADDRESS(3,COLUMN(),2)),$2:$2,0))</f>
        <v>50</v>
      </c>
      <c r="AI322" s="61">
        <f ca="1">INDEX($A:$CN,ROW(),MATCH(INDIRECT(ADDRESS(3,COLUMN(),2)),$2:$2,0))</f>
        <v>50</v>
      </c>
      <c r="AJ322" s="61">
        <f ca="1">INDEX($A:$CN,ROW(),MATCH(INDIRECT(ADDRESS(3,COLUMN(),2)),$2:$2,0))</f>
        <v>50</v>
      </c>
      <c r="AK322" s="61">
        <f ca="1">INDEX($A:$CN,ROW(),MATCH(INDIRECT(ADDRESS(3,COLUMN(),2)),$2:$2,0))</f>
        <v>50</v>
      </c>
      <c r="AL322" s="61">
        <f ca="1">INDEX($A:$CN,ROW(),MATCH(INDIRECT(ADDRESS(3,COLUMN(),2)),$2:$2,0))</f>
        <v>50</v>
      </c>
      <c r="AM322" s="61">
        <f ca="1">INDEX($A:$CN,ROW(),MATCH(INDIRECT(ADDRESS(3,COLUMN(),2)),$2:$2,0))</f>
        <v>50</v>
      </c>
      <c r="AN322" s="61">
        <f ca="1">INDEX($A:$CN,ROW(),MATCH(INDIRECT(ADDRESS(3,COLUMN(),2)),$2:$2,0))</f>
        <v>50</v>
      </c>
      <c r="AO322" s="61">
        <f ca="1">INDEX($A:$CN,ROW(),MATCH(INDIRECT(ADDRESS(3,COLUMN(),2)),$2:$2,0))</f>
        <v>50</v>
      </c>
      <c r="AP322" s="61">
        <f ca="1">INDEX($A:$CN,ROW(),MATCH(INDIRECT(ADDRESS(3,COLUMN(),2)),$2:$2,0))</f>
        <v>50</v>
      </c>
      <c r="AQ322" s="61">
        <f ca="1">INDEX($A:$CN,ROW(),MATCH(INDIRECT(ADDRESS(3,COLUMN(),2)),$2:$2,0))</f>
        <v>50</v>
      </c>
      <c r="AR322" s="61">
        <f ca="1">INDEX($A:$CN,ROW(),MATCH(INDIRECT(ADDRESS(3,COLUMN(),2)),$2:$2,0))</f>
        <v>50</v>
      </c>
      <c r="AS322" s="61">
        <f ca="1">INDEX($A:$CN,ROW(),MATCH(INDIRECT(ADDRESS(3,COLUMN(),2)),$2:$2,0))</f>
        <v>50</v>
      </c>
      <c r="AT322" s="61">
        <f ca="1">INDEX($A:$CN,ROW(),MATCH(INDIRECT(ADDRESS(3,COLUMN(),2)),$2:$2,0))</f>
        <v>50</v>
      </c>
      <c r="AU322" s="61">
        <f ca="1">INDEX($A:$CN,ROW(),MATCH(INDIRECT(ADDRESS(3,COLUMN(),2)),$2:$2,0))</f>
        <v>50</v>
      </c>
      <c r="AV322" s="61">
        <f ca="1">INDEX($A:$CN,ROW(),MATCH(INDIRECT(ADDRESS(3,COLUMN(),2)),$2:$2,0))</f>
        <v>50</v>
      </c>
      <c r="AW322" s="61">
        <f ca="1">INDEX($A:$CN,ROW(),MATCH(INDIRECT(ADDRESS(3,COLUMN(),2)),$2:$2,0))</f>
        <v>50</v>
      </c>
      <c r="AX322" s="61">
        <f ca="1">INDEX($A:$CN,ROW(),MATCH(INDIRECT(ADDRESS(3,COLUMN(),2)),$2:$2,0))</f>
        <v>50</v>
      </c>
      <c r="AY322" s="61">
        <f ca="1">INDEX($A:$CN,ROW(),MATCH(INDIRECT(ADDRESS(3,COLUMN(),2)),$2:$2,0))</f>
        <v>50</v>
      </c>
      <c r="AZ322" s="61">
        <f ca="1">INDEX($A:$CN,ROW(),MATCH(INDIRECT(ADDRESS(3,COLUMN(),2)),$2:$2,0))</f>
        <v>50</v>
      </c>
      <c r="BA322" s="61">
        <f ca="1">INDEX($A:$CN,ROW(),MATCH(INDIRECT(ADDRESS(3,COLUMN(),2)),$2:$2,0))</f>
        <v>50</v>
      </c>
      <c r="BB322" s="61">
        <f ca="1">INDEX($A:$CN,ROW(),MATCH(INDIRECT(ADDRESS(3,COLUMN(),2)),$2:$2,0))</f>
        <v>50</v>
      </c>
      <c r="BC322" s="61">
        <f ca="1">INDEX($A:$CN,ROW(),MATCH(INDIRECT(ADDRESS(3,COLUMN(),2)),$2:$2,0))</f>
        <v>50</v>
      </c>
      <c r="BD322" s="61">
        <f ca="1">INDEX($A:$CN,ROW(),MATCH(INDIRECT(ADDRESS(3,COLUMN(),2)),$2:$2,0))</f>
        <v>50</v>
      </c>
      <c r="BE322" s="61">
        <f ca="1">INDEX($A:$CN,ROW(),MATCH(INDIRECT(ADDRESS(3,COLUMN(),2)),$2:$2,0))</f>
        <v>50</v>
      </c>
      <c r="BF322" s="61">
        <f ca="1">INDEX($A:$CN,ROW(),MATCH(INDIRECT(ADDRESS(3,COLUMN(),2)),$2:$2,0))</f>
        <v>50</v>
      </c>
      <c r="BG322" s="61">
        <f ca="1">INDEX($A:$CN,ROW(),MATCH(INDIRECT(ADDRESS(3,COLUMN(),2)),$2:$2,0))</f>
        <v>50</v>
      </c>
      <c r="BH322" s="61">
        <f ca="1">INDEX($A:$CN,ROW(),MATCH(INDIRECT(ADDRESS(3,COLUMN(),2)),$2:$2,0))</f>
        <v>50</v>
      </c>
      <c r="BI322" s="61">
        <f ca="1">INDEX($A:$CN,ROW(),MATCH(INDIRECT(ADDRESS(3,COLUMN(),2)),$2:$2,0))</f>
        <v>50</v>
      </c>
      <c r="BJ322" s="61">
        <f ca="1">INDEX($A:$CN,ROW(),MATCH(INDIRECT(ADDRESS(3,COLUMN(),2)),$2:$2,0))</f>
        <v>50</v>
      </c>
      <c r="BK322" s="61">
        <f ca="1">INDEX($A:$CN,ROW(),MATCH(INDIRECT(ADDRESS(3,COLUMN(),2)),$2:$2,0))</f>
        <v>50</v>
      </c>
      <c r="BL322" s="61">
        <f ca="1">INDEX($A:$CN,ROW(),MATCH(INDIRECT(ADDRESS(3,COLUMN(),2)),$2:$2,0))</f>
        <v>50</v>
      </c>
      <c r="BM322" s="61">
        <f ca="1">INDEX($A:$CN,ROW(),MATCH(INDIRECT(ADDRESS(3,COLUMN(),2)),$2:$2,0))</f>
        <v>50</v>
      </c>
      <c r="BN322" s="61">
        <f ca="1">INDEX($A:$CN,ROW(),MATCH(INDIRECT(ADDRESS(3,COLUMN(),2)),$2:$2,0))</f>
        <v>50</v>
      </c>
      <c r="BO322" s="61">
        <f ca="1">INDEX($A:$CN,ROW(),MATCH(INDIRECT(ADDRESS(3,COLUMN(),2)),$2:$2,0))</f>
        <v>50</v>
      </c>
      <c r="BP322" s="61">
        <f ca="1">INDEX($A:$CN,ROW(),MATCH(INDIRECT(ADDRESS(3,COLUMN(),2)),$2:$2,0))</f>
        <v>50</v>
      </c>
      <c r="BQ322" s="61">
        <f ca="1">INDEX($A:$CN,ROW(),MATCH(INDIRECT(ADDRESS(3,COLUMN(),2)),$2:$2,0))</f>
        <v>50</v>
      </c>
      <c r="BR322" s="61">
        <f ca="1">INDEX($A:$CN,ROW(),MATCH(INDIRECT(ADDRESS(3,COLUMN(),2)),$2:$2,0))</f>
        <v>50</v>
      </c>
      <c r="BS322" s="61">
        <f ca="1">INDEX($A:$CN,ROW(),MATCH(INDIRECT(ADDRESS(3,COLUMN(),2)),$2:$2,0))</f>
        <v>50</v>
      </c>
      <c r="BT322" s="61">
        <f ca="1">INDEX($A:$CN,ROW(),MATCH(INDIRECT(ADDRESS(3,COLUMN(),2)),$2:$2,0))</f>
        <v>50</v>
      </c>
      <c r="BU322" s="61">
        <f ca="1">INDEX($A:$CN,ROW(),MATCH(INDIRECT(ADDRESS(3,COLUMN(),2)),$2:$2,0))</f>
        <v>50</v>
      </c>
      <c r="BV322" s="61">
        <f ca="1">INDEX($A:$CN,ROW(),MATCH(INDIRECT(ADDRESS(3,COLUMN(),2)),$2:$2,0))</f>
        <v>50</v>
      </c>
      <c r="BW322" s="61">
        <f ca="1">INDEX($A:$CN,ROW(),MATCH(INDIRECT(ADDRESS(3,COLUMN(),2)),$2:$2,0))</f>
        <v>50</v>
      </c>
      <c r="BX322" s="61">
        <f ca="1">INDEX($A:$CN,ROW(),MATCH(INDIRECT(ADDRESS(3,COLUMN(),2)),$2:$2,0))</f>
        <v>50</v>
      </c>
      <c r="BY322" s="61">
        <f ca="1">INDEX($A:$CN,ROW(),MATCH(INDIRECT(ADDRESS(3,COLUMN(),2)),$2:$2,0))</f>
        <v>50</v>
      </c>
      <c r="BZ322" s="61">
        <f ca="1">INDEX($A:$CN,ROW(),MATCH(INDIRECT(ADDRESS(3,COLUMN(),2)),$2:$2,0))</f>
        <v>50</v>
      </c>
      <c r="CA322" s="61">
        <f ca="1">INDEX($A:$CN,ROW(),MATCH(INDIRECT(ADDRESS(3,COLUMN(),2)),$2:$2,0))</f>
        <v>50</v>
      </c>
      <c r="CB322" s="61">
        <f ca="1">INDEX($A:$CN,ROW(),MATCH(INDIRECT(ADDRESS(3,COLUMN(),2)),$2:$2,0))</f>
        <v>50</v>
      </c>
      <c r="CC322" s="61">
        <f ca="1">INDEX($A:$CN,ROW(),MATCH(INDIRECT(ADDRESS(3,COLUMN(),2)),$2:$2,0))</f>
        <v>50</v>
      </c>
      <c r="CD322" s="61">
        <f ca="1">INDEX($A:$CN,ROW(),MATCH(INDIRECT(ADDRESS(3,COLUMN(),2)),$2:$2,0))</f>
        <v>50</v>
      </c>
      <c r="CE322" s="61">
        <f ca="1">INDEX($A:$CN,ROW(),MATCH(INDIRECT(ADDRESS(3,COLUMN(),2)),$2:$2,0))</f>
        <v>50</v>
      </c>
      <c r="CF322" s="61">
        <f ca="1">INDEX($A:$CN,ROW(),MATCH(INDIRECT(ADDRESS(3,COLUMN(),2)),$2:$2,0))</f>
        <v>50</v>
      </c>
      <c r="CG322" s="61">
        <f ca="1">INDEX($A:$CN,ROW(),MATCH(INDIRECT(ADDRESS(3,COLUMN(),2)),$2:$2,0))</f>
        <v>50</v>
      </c>
      <c r="CH322" s="61">
        <f ca="1">INDEX($A:$CN,ROW(),MATCH(INDIRECT(ADDRESS(3,COLUMN(),2)),$2:$2,0))</f>
        <v>50</v>
      </c>
      <c r="CI322" s="61">
        <f ca="1">INDEX($A:$CN,ROW(),MATCH(INDIRECT(ADDRESS(3,COLUMN(),2)),$2:$2,0))</f>
        <v>50</v>
      </c>
      <c r="CJ322" s="61">
        <f ca="1">INDEX($A:$CN,ROW(),MATCH(INDIRECT(ADDRESS(3,COLUMN(),2)),$2:$2,0))</f>
        <v>50</v>
      </c>
      <c r="CK322" s="61">
        <f ca="1">INDEX($A:$CN,ROW(),MATCH(INDIRECT(ADDRESS(3,COLUMN(),2)),$2:$2,0))</f>
        <v>50</v>
      </c>
      <c r="CL322" s="61">
        <f ca="1">INDEX($A:$CN,ROW(),MATCH(INDIRECT(ADDRESS(3,COLUMN(),2)),$2:$2,0))</f>
        <v>50</v>
      </c>
      <c r="CM322" s="61">
        <f ca="1">INDEX($A:$CN,ROW(),MATCH(INDIRECT(ADDRESS(3,COLUMN(),2)),$2:$2,0))</f>
        <v>50</v>
      </c>
      <c r="CN322" s="61">
        <f ca="1">INDEX($A:$CN,ROW(),MATCH(INDIRECT(ADDRESS(3,COLUMN(),2)),$2:$2,0))</f>
        <v>50</v>
      </c>
    </row>
    <row r="323" spans="1:92" x14ac:dyDescent="0.25">
      <c r="B323" s="238"/>
      <c r="C323" s="148"/>
      <c r="D323" t="s">
        <v>347</v>
      </c>
      <c r="E323" s="149"/>
      <c r="F323" s="149"/>
      <c r="G323" s="149"/>
      <c r="H323" s="106"/>
      <c r="I323" s="210"/>
      <c r="J323" s="226"/>
      <c r="K323" s="148"/>
      <c r="L323" s="148"/>
      <c r="M323" s="148"/>
      <c r="N323" s="148"/>
      <c r="O323" s="148"/>
      <c r="P323" s="148"/>
      <c r="Q323" s="148"/>
      <c r="T323" s="232"/>
      <c r="U323" s="50"/>
      <c r="V323" s="50"/>
      <c r="W323" s="50"/>
      <c r="X323" s="50"/>
      <c r="Y323" s="50"/>
      <c r="Z323" s="50"/>
      <c r="AA323" s="50"/>
      <c r="AB323" s="50"/>
      <c r="AC323" s="50"/>
      <c r="AD323" s="50"/>
      <c r="AE323" s="50"/>
      <c r="AF323" s="50"/>
      <c r="AG323" s="50"/>
      <c r="AH323" s="50"/>
      <c r="AI323" s="50"/>
      <c r="AJ323" s="50"/>
      <c r="AK323" s="50"/>
      <c r="AL323" s="50"/>
      <c r="AM323" s="50"/>
      <c r="AN323" s="50"/>
      <c r="AO323" s="50"/>
      <c r="AP323" s="50"/>
      <c r="AQ323" s="50"/>
      <c r="AR323" s="50"/>
      <c r="AS323" s="50"/>
      <c r="AT323" s="50"/>
      <c r="AU323" s="50"/>
      <c r="AV323" s="50"/>
      <c r="AW323" s="50"/>
      <c r="AX323" s="50"/>
      <c r="AY323" s="50"/>
      <c r="AZ323" s="50"/>
      <c r="BA323" s="50"/>
      <c r="BB323" s="50"/>
      <c r="BC323" s="50"/>
      <c r="BD323" s="50"/>
      <c r="BE323" s="50"/>
      <c r="BF323" s="50"/>
      <c r="BG323" s="50"/>
      <c r="BH323" s="50"/>
      <c r="BI323" s="50"/>
      <c r="BJ323" s="50"/>
      <c r="BK323" s="50"/>
      <c r="BL323" s="50"/>
      <c r="BM323" s="50"/>
      <c r="BN323" s="50"/>
      <c r="BO323" s="50"/>
      <c r="BP323" s="50"/>
      <c r="BQ323" s="50"/>
      <c r="BR323" s="50"/>
      <c r="BS323" s="50"/>
      <c r="BT323" s="50"/>
      <c r="BU323" s="50"/>
      <c r="BV323" s="50"/>
      <c r="BW323" s="50"/>
      <c r="BX323" s="50"/>
      <c r="BY323" s="50"/>
      <c r="BZ323" s="50"/>
      <c r="CA323" s="50"/>
      <c r="CB323" s="50"/>
      <c r="CC323" s="50"/>
      <c r="CD323" s="50"/>
      <c r="CE323" s="50"/>
      <c r="CF323" s="50"/>
      <c r="CG323" s="50"/>
      <c r="CH323" s="50"/>
      <c r="CI323" s="50"/>
      <c r="CJ323" s="50"/>
      <c r="CK323" s="50"/>
      <c r="CL323" s="50"/>
      <c r="CM323" s="50"/>
      <c r="CN323" s="50"/>
    </row>
    <row r="324" spans="1:92" x14ac:dyDescent="0.25">
      <c r="B324" s="174" t="s">
        <v>352</v>
      </c>
      <c r="C324" s="148"/>
      <c r="D324" t="s">
        <v>347</v>
      </c>
      <c r="E324" s="149"/>
      <c r="F324" s="149"/>
      <c r="G324" s="149"/>
      <c r="H324" s="106"/>
      <c r="I324" s="210"/>
      <c r="J324" s="226"/>
      <c r="K324" s="148"/>
      <c r="L324" s="148"/>
      <c r="M324" s="148"/>
      <c r="N324" s="148"/>
      <c r="O324" s="148"/>
      <c r="P324" s="148"/>
      <c r="Q324" s="148"/>
      <c r="T324" s="232"/>
      <c r="U324" s="50"/>
      <c r="V324" s="50"/>
      <c r="W324" s="50"/>
      <c r="X324" s="50"/>
      <c r="Y324" s="50"/>
      <c r="Z324" s="50"/>
      <c r="AA324" s="50"/>
      <c r="AB324" s="50"/>
      <c r="AC324" s="50"/>
      <c r="AD324" s="50"/>
      <c r="AE324" s="50"/>
      <c r="AF324" s="50"/>
      <c r="AG324" s="50"/>
      <c r="AH324" s="50"/>
      <c r="AI324" s="50"/>
      <c r="AJ324" s="50"/>
      <c r="AK324" s="50"/>
      <c r="AL324" s="50"/>
      <c r="AM324" s="50"/>
      <c r="AN324" s="50"/>
      <c r="AO324" s="50"/>
      <c r="AP324" s="50"/>
      <c r="AQ324" s="50"/>
      <c r="AR324" s="50"/>
      <c r="AS324" s="50"/>
      <c r="AT324" s="50"/>
      <c r="AU324" s="50"/>
      <c r="AV324" s="50"/>
      <c r="AW324" s="50"/>
      <c r="AX324" s="50"/>
      <c r="AY324" s="50"/>
      <c r="AZ324" s="50"/>
      <c r="BA324" s="50"/>
      <c r="BB324" s="50"/>
      <c r="BC324" s="50"/>
      <c r="BD324" s="50"/>
      <c r="BE324" s="50"/>
      <c r="BF324" s="50"/>
      <c r="BG324" s="50"/>
      <c r="BH324" s="50"/>
      <c r="BI324" s="50"/>
      <c r="BJ324" s="50"/>
      <c r="BK324" s="50"/>
      <c r="BL324" s="50"/>
      <c r="BM324" s="50"/>
      <c r="BN324" s="50"/>
      <c r="BO324" s="50"/>
      <c r="BP324" s="50"/>
      <c r="BQ324" s="50"/>
      <c r="BR324" s="50"/>
      <c r="BS324" s="50"/>
      <c r="BT324" s="50"/>
      <c r="BU324" s="50"/>
      <c r="BV324" s="50"/>
      <c r="BW324" s="50"/>
      <c r="BX324" s="50"/>
      <c r="BY324" s="50"/>
      <c r="BZ324" s="50"/>
      <c r="CA324" s="50"/>
      <c r="CB324" s="50"/>
      <c r="CC324" s="50"/>
      <c r="CD324" s="50"/>
      <c r="CE324" s="50"/>
      <c r="CF324" s="50"/>
      <c r="CG324" s="50"/>
      <c r="CH324" s="50"/>
      <c r="CI324" s="50"/>
      <c r="CJ324" s="50"/>
      <c r="CK324" s="50"/>
      <c r="CL324" s="50"/>
      <c r="CM324" s="50"/>
      <c r="CN324" s="50"/>
    </row>
    <row r="325" spans="1:92" x14ac:dyDescent="0.25">
      <c r="A325" t="s">
        <v>143</v>
      </c>
      <c r="B325" s="303">
        <v>1</v>
      </c>
      <c r="C325" s="148"/>
      <c r="D325" t="s">
        <v>347</v>
      </c>
      <c r="E325" s="149"/>
      <c r="F325" s="149"/>
      <c r="G325" s="149"/>
      <c r="H325" s="106"/>
      <c r="I325" s="210"/>
      <c r="J325" s="226"/>
      <c r="K325" s="192">
        <v>1</v>
      </c>
      <c r="L325" s="192">
        <v>1</v>
      </c>
      <c r="M325" s="192">
        <v>1</v>
      </c>
      <c r="N325" s="192">
        <v>1</v>
      </c>
      <c r="O325" s="192">
        <v>1</v>
      </c>
      <c r="P325" s="192">
        <v>1</v>
      </c>
      <c r="Q325" s="192"/>
      <c r="T325" s="271"/>
      <c r="U325" s="34">
        <f ca="1">INDEX($A:$CN,ROW(),MATCH(INDIRECT(ADDRESS(3,COLUMN(),2)),$2:$2,0))</f>
        <v>1</v>
      </c>
      <c r="V325" s="34">
        <f ca="1">INDEX($A:$CN,ROW(),MATCH(INDIRECT(ADDRESS(3,COLUMN(),2)),$2:$2,0))</f>
        <v>1</v>
      </c>
      <c r="W325" s="34">
        <f ca="1">INDEX($A:$CN,ROW(),MATCH(INDIRECT(ADDRESS(3,COLUMN(),2)),$2:$2,0))</f>
        <v>1</v>
      </c>
      <c r="X325" s="34">
        <f ca="1">INDEX($A:$CN,ROW(),MATCH(INDIRECT(ADDRESS(3,COLUMN(),2)),$2:$2,0))</f>
        <v>1</v>
      </c>
      <c r="Y325" s="34">
        <f ca="1">INDEX($A:$CN,ROW(),MATCH(INDIRECT(ADDRESS(3,COLUMN(),2)),$2:$2,0))</f>
        <v>1</v>
      </c>
      <c r="Z325" s="34">
        <f ca="1">INDEX($A:$CN,ROW(),MATCH(INDIRECT(ADDRESS(3,COLUMN(),2)),$2:$2,0))</f>
        <v>1</v>
      </c>
      <c r="AA325" s="34">
        <f ca="1">INDEX($A:$CN,ROW(),MATCH(INDIRECT(ADDRESS(3,COLUMN(),2)),$2:$2,0))</f>
        <v>1</v>
      </c>
      <c r="AB325" s="34">
        <f ca="1">INDEX($A:$CN,ROW(),MATCH(INDIRECT(ADDRESS(3,COLUMN(),2)),$2:$2,0))</f>
        <v>1</v>
      </c>
      <c r="AC325" s="34">
        <f ca="1">INDEX($A:$CN,ROW(),MATCH(INDIRECT(ADDRESS(3,COLUMN(),2)),$2:$2,0))</f>
        <v>1</v>
      </c>
      <c r="AD325" s="34">
        <f ca="1">INDEX($A:$CN,ROW(),MATCH(INDIRECT(ADDRESS(3,COLUMN(),2)),$2:$2,0))</f>
        <v>1</v>
      </c>
      <c r="AE325" s="34">
        <f ca="1">INDEX($A:$CN,ROW(),MATCH(INDIRECT(ADDRESS(3,COLUMN(),2)),$2:$2,0))</f>
        <v>1</v>
      </c>
      <c r="AF325" s="34">
        <f ca="1">INDEX($A:$CN,ROW(),MATCH(INDIRECT(ADDRESS(3,COLUMN(),2)),$2:$2,0))</f>
        <v>1</v>
      </c>
      <c r="AG325" s="34">
        <f ca="1">INDEX($A:$CN,ROW(),MATCH(INDIRECT(ADDRESS(3,COLUMN(),2)),$2:$2,0))</f>
        <v>1</v>
      </c>
      <c r="AH325" s="34">
        <f ca="1">INDEX($A:$CN,ROW(),MATCH(INDIRECT(ADDRESS(3,COLUMN(),2)),$2:$2,0))</f>
        <v>1</v>
      </c>
      <c r="AI325" s="34">
        <f ca="1">INDEX($A:$CN,ROW(),MATCH(INDIRECT(ADDRESS(3,COLUMN(),2)),$2:$2,0))</f>
        <v>1</v>
      </c>
      <c r="AJ325" s="34">
        <f ca="1">INDEX($A:$CN,ROW(),MATCH(INDIRECT(ADDRESS(3,COLUMN(),2)),$2:$2,0))</f>
        <v>1</v>
      </c>
      <c r="AK325" s="34">
        <f ca="1">INDEX($A:$CN,ROW(),MATCH(INDIRECT(ADDRESS(3,COLUMN(),2)),$2:$2,0))</f>
        <v>1</v>
      </c>
      <c r="AL325" s="34">
        <f ca="1">INDEX($A:$CN,ROW(),MATCH(INDIRECT(ADDRESS(3,COLUMN(),2)),$2:$2,0))</f>
        <v>1</v>
      </c>
      <c r="AM325" s="34">
        <f ca="1">INDEX($A:$CN,ROW(),MATCH(INDIRECT(ADDRESS(3,COLUMN(),2)),$2:$2,0))</f>
        <v>1</v>
      </c>
      <c r="AN325" s="34">
        <f ca="1">INDEX($A:$CN,ROW(),MATCH(INDIRECT(ADDRESS(3,COLUMN(),2)),$2:$2,0))</f>
        <v>1</v>
      </c>
      <c r="AO325" s="34">
        <f ca="1">INDEX($A:$CN,ROW(),MATCH(INDIRECT(ADDRESS(3,COLUMN(),2)),$2:$2,0))</f>
        <v>1</v>
      </c>
      <c r="AP325" s="34">
        <f ca="1">INDEX($A:$CN,ROW(),MATCH(INDIRECT(ADDRESS(3,COLUMN(),2)),$2:$2,0))</f>
        <v>1</v>
      </c>
      <c r="AQ325" s="34">
        <f ca="1">INDEX($A:$CN,ROW(),MATCH(INDIRECT(ADDRESS(3,COLUMN(),2)),$2:$2,0))</f>
        <v>1</v>
      </c>
      <c r="AR325" s="34">
        <f ca="1">INDEX($A:$CN,ROW(),MATCH(INDIRECT(ADDRESS(3,COLUMN(),2)),$2:$2,0))</f>
        <v>1</v>
      </c>
      <c r="AS325" s="34">
        <f ca="1">INDEX($A:$CN,ROW(),MATCH(INDIRECT(ADDRESS(3,COLUMN(),2)),$2:$2,0))</f>
        <v>1</v>
      </c>
      <c r="AT325" s="34">
        <f ca="1">INDEX($A:$CN,ROW(),MATCH(INDIRECT(ADDRESS(3,COLUMN(),2)),$2:$2,0))</f>
        <v>1</v>
      </c>
      <c r="AU325" s="34">
        <f ca="1">INDEX($A:$CN,ROW(),MATCH(INDIRECT(ADDRESS(3,COLUMN(),2)),$2:$2,0))</f>
        <v>1</v>
      </c>
      <c r="AV325" s="34">
        <f ca="1">INDEX($A:$CN,ROW(),MATCH(INDIRECT(ADDRESS(3,COLUMN(),2)),$2:$2,0))</f>
        <v>1</v>
      </c>
      <c r="AW325" s="34">
        <f ca="1">INDEX($A:$CN,ROW(),MATCH(INDIRECT(ADDRESS(3,COLUMN(),2)),$2:$2,0))</f>
        <v>1</v>
      </c>
      <c r="AX325" s="34">
        <f ca="1">INDEX($A:$CN,ROW(),MATCH(INDIRECT(ADDRESS(3,COLUMN(),2)),$2:$2,0))</f>
        <v>1</v>
      </c>
      <c r="AY325" s="34">
        <f ca="1">INDEX($A:$CN,ROW(),MATCH(INDIRECT(ADDRESS(3,COLUMN(),2)),$2:$2,0))</f>
        <v>1</v>
      </c>
      <c r="AZ325" s="34">
        <f ca="1">INDEX($A:$CN,ROW(),MATCH(INDIRECT(ADDRESS(3,COLUMN(),2)),$2:$2,0))</f>
        <v>1</v>
      </c>
      <c r="BA325" s="34">
        <f ca="1">INDEX($A:$CN,ROW(),MATCH(INDIRECT(ADDRESS(3,COLUMN(),2)),$2:$2,0))</f>
        <v>1</v>
      </c>
      <c r="BB325" s="34">
        <f ca="1">INDEX($A:$CN,ROW(),MATCH(INDIRECT(ADDRESS(3,COLUMN(),2)),$2:$2,0))</f>
        <v>1</v>
      </c>
      <c r="BC325" s="34">
        <f ca="1">INDEX($A:$CN,ROW(),MATCH(INDIRECT(ADDRESS(3,COLUMN(),2)),$2:$2,0))</f>
        <v>1</v>
      </c>
      <c r="BD325" s="34">
        <f ca="1">INDEX($A:$CN,ROW(),MATCH(INDIRECT(ADDRESS(3,COLUMN(),2)),$2:$2,0))</f>
        <v>1</v>
      </c>
      <c r="BE325" s="34">
        <f ca="1">INDEX($A:$CN,ROW(),MATCH(INDIRECT(ADDRESS(3,COLUMN(),2)),$2:$2,0))</f>
        <v>1</v>
      </c>
      <c r="BF325" s="34">
        <f ca="1">INDEX($A:$CN,ROW(),MATCH(INDIRECT(ADDRESS(3,COLUMN(),2)),$2:$2,0))</f>
        <v>1</v>
      </c>
      <c r="BG325" s="34">
        <f ca="1">INDEX($A:$CN,ROW(),MATCH(INDIRECT(ADDRESS(3,COLUMN(),2)),$2:$2,0))</f>
        <v>1</v>
      </c>
      <c r="BH325" s="34">
        <f ca="1">INDEX($A:$CN,ROW(),MATCH(INDIRECT(ADDRESS(3,COLUMN(),2)),$2:$2,0))</f>
        <v>1</v>
      </c>
      <c r="BI325" s="34">
        <f ca="1">INDEX($A:$CN,ROW(),MATCH(INDIRECT(ADDRESS(3,COLUMN(),2)),$2:$2,0))</f>
        <v>1</v>
      </c>
      <c r="BJ325" s="34">
        <f ca="1">INDEX($A:$CN,ROW(),MATCH(INDIRECT(ADDRESS(3,COLUMN(),2)),$2:$2,0))</f>
        <v>1</v>
      </c>
      <c r="BK325" s="34">
        <f ca="1">INDEX($A:$CN,ROW(),MATCH(INDIRECT(ADDRESS(3,COLUMN(),2)),$2:$2,0))</f>
        <v>1</v>
      </c>
      <c r="BL325" s="34">
        <f ca="1">INDEX($A:$CN,ROW(),MATCH(INDIRECT(ADDRESS(3,COLUMN(),2)),$2:$2,0))</f>
        <v>1</v>
      </c>
      <c r="BM325" s="34">
        <f ca="1">INDEX($A:$CN,ROW(),MATCH(INDIRECT(ADDRESS(3,COLUMN(),2)),$2:$2,0))</f>
        <v>1</v>
      </c>
      <c r="BN325" s="34">
        <f ca="1">INDEX($A:$CN,ROW(),MATCH(INDIRECT(ADDRESS(3,COLUMN(),2)),$2:$2,0))</f>
        <v>1</v>
      </c>
      <c r="BO325" s="34">
        <f ca="1">INDEX($A:$CN,ROW(),MATCH(INDIRECT(ADDRESS(3,COLUMN(),2)),$2:$2,0))</f>
        <v>1</v>
      </c>
      <c r="BP325" s="34">
        <f ca="1">INDEX($A:$CN,ROW(),MATCH(INDIRECT(ADDRESS(3,COLUMN(),2)),$2:$2,0))</f>
        <v>1</v>
      </c>
      <c r="BQ325" s="34">
        <f ca="1">INDEX($A:$CN,ROW(),MATCH(INDIRECT(ADDRESS(3,COLUMN(),2)),$2:$2,0))</f>
        <v>1</v>
      </c>
      <c r="BR325" s="34">
        <f ca="1">INDEX($A:$CN,ROW(),MATCH(INDIRECT(ADDRESS(3,COLUMN(),2)),$2:$2,0))</f>
        <v>1</v>
      </c>
      <c r="BS325" s="34">
        <f ca="1">INDEX($A:$CN,ROW(),MATCH(INDIRECT(ADDRESS(3,COLUMN(),2)),$2:$2,0))</f>
        <v>1</v>
      </c>
      <c r="BT325" s="34">
        <f ca="1">INDEX($A:$CN,ROW(),MATCH(INDIRECT(ADDRESS(3,COLUMN(),2)),$2:$2,0))</f>
        <v>1</v>
      </c>
      <c r="BU325" s="34">
        <f ca="1">INDEX($A:$CN,ROW(),MATCH(INDIRECT(ADDRESS(3,COLUMN(),2)),$2:$2,0))</f>
        <v>1</v>
      </c>
      <c r="BV325" s="34">
        <f ca="1">INDEX($A:$CN,ROW(),MATCH(INDIRECT(ADDRESS(3,COLUMN(),2)),$2:$2,0))</f>
        <v>1</v>
      </c>
      <c r="BW325" s="34">
        <f ca="1">INDEX($A:$CN,ROW(),MATCH(INDIRECT(ADDRESS(3,COLUMN(),2)),$2:$2,0))</f>
        <v>1</v>
      </c>
      <c r="BX325" s="34">
        <f ca="1">INDEX($A:$CN,ROW(),MATCH(INDIRECT(ADDRESS(3,COLUMN(),2)),$2:$2,0))</f>
        <v>1</v>
      </c>
      <c r="BY325" s="34">
        <f ca="1">INDEX($A:$CN,ROW(),MATCH(INDIRECT(ADDRESS(3,COLUMN(),2)),$2:$2,0))</f>
        <v>1</v>
      </c>
      <c r="BZ325" s="34">
        <f ca="1">INDEX($A:$CN,ROW(),MATCH(INDIRECT(ADDRESS(3,COLUMN(),2)),$2:$2,0))</f>
        <v>1</v>
      </c>
      <c r="CA325" s="34">
        <f ca="1">INDEX($A:$CN,ROW(),MATCH(INDIRECT(ADDRESS(3,COLUMN(),2)),$2:$2,0))</f>
        <v>1</v>
      </c>
      <c r="CB325" s="34">
        <f ca="1">INDEX($A:$CN,ROW(),MATCH(INDIRECT(ADDRESS(3,COLUMN(),2)),$2:$2,0))</f>
        <v>1</v>
      </c>
      <c r="CC325" s="34">
        <f ca="1">INDEX($A:$CN,ROW(),MATCH(INDIRECT(ADDRESS(3,COLUMN(),2)),$2:$2,0))</f>
        <v>1</v>
      </c>
      <c r="CD325" s="34">
        <f ca="1">INDEX($A:$CN,ROW(),MATCH(INDIRECT(ADDRESS(3,COLUMN(),2)),$2:$2,0))</f>
        <v>1</v>
      </c>
      <c r="CE325" s="34">
        <f ca="1">INDEX($A:$CN,ROW(),MATCH(INDIRECT(ADDRESS(3,COLUMN(),2)),$2:$2,0))</f>
        <v>1</v>
      </c>
      <c r="CF325" s="34">
        <f ca="1">INDEX($A:$CN,ROW(),MATCH(INDIRECT(ADDRESS(3,COLUMN(),2)),$2:$2,0))</f>
        <v>1</v>
      </c>
      <c r="CG325" s="34">
        <f ca="1">INDEX($A:$CN,ROW(),MATCH(INDIRECT(ADDRESS(3,COLUMN(),2)),$2:$2,0))</f>
        <v>1</v>
      </c>
      <c r="CH325" s="34">
        <f ca="1">INDEX($A:$CN,ROW(),MATCH(INDIRECT(ADDRESS(3,COLUMN(),2)),$2:$2,0))</f>
        <v>1</v>
      </c>
      <c r="CI325" s="34">
        <f ca="1">INDEX($A:$CN,ROW(),MATCH(INDIRECT(ADDRESS(3,COLUMN(),2)),$2:$2,0))</f>
        <v>1</v>
      </c>
      <c r="CJ325" s="34">
        <f ca="1">INDEX($A:$CN,ROW(),MATCH(INDIRECT(ADDRESS(3,COLUMN(),2)),$2:$2,0))</f>
        <v>1</v>
      </c>
      <c r="CK325" s="34">
        <f ca="1">INDEX($A:$CN,ROW(),MATCH(INDIRECT(ADDRESS(3,COLUMN(),2)),$2:$2,0))</f>
        <v>1</v>
      </c>
      <c r="CL325" s="34">
        <f ca="1">INDEX($A:$CN,ROW(),MATCH(INDIRECT(ADDRESS(3,COLUMN(),2)),$2:$2,0))</f>
        <v>1</v>
      </c>
      <c r="CM325" s="34">
        <f ca="1">INDEX($A:$CN,ROW(),MATCH(INDIRECT(ADDRESS(3,COLUMN(),2)),$2:$2,0))</f>
        <v>1</v>
      </c>
      <c r="CN325" s="34">
        <f ca="1">INDEX($A:$CN,ROW(),MATCH(INDIRECT(ADDRESS(3,COLUMN(),2)),$2:$2,0))</f>
        <v>1</v>
      </c>
    </row>
    <row r="326" spans="1:92" x14ac:dyDescent="0.25">
      <c r="B326" s="303">
        <v>2</v>
      </c>
      <c r="C326" s="148"/>
      <c r="D326" t="s">
        <v>347</v>
      </c>
      <c r="E326" s="149"/>
      <c r="F326" s="149"/>
      <c r="G326" s="149"/>
      <c r="H326" s="106"/>
      <c r="I326" s="210"/>
      <c r="J326" s="226"/>
      <c r="K326" s="304">
        <f t="shared" ref="K326:P326" si="139">1-K325</f>
        <v>0</v>
      </c>
      <c r="L326" s="304">
        <f t="shared" si="139"/>
        <v>0</v>
      </c>
      <c r="M326" s="304">
        <f t="shared" si="139"/>
        <v>0</v>
      </c>
      <c r="N326" s="304">
        <f t="shared" si="139"/>
        <v>0</v>
      </c>
      <c r="O326" s="304">
        <f t="shared" si="139"/>
        <v>0</v>
      </c>
      <c r="P326" s="304">
        <f t="shared" si="139"/>
        <v>0</v>
      </c>
      <c r="Q326" s="304"/>
      <c r="T326" s="247"/>
      <c r="U326" s="253">
        <f ca="1">INDEX($A:$CN,ROW(),MATCH(INDIRECT(ADDRESS(3,COLUMN(),2)),$2:$2,0))</f>
        <v>0</v>
      </c>
      <c r="V326" s="253">
        <f ca="1">INDEX($A:$CN,ROW(),MATCH(INDIRECT(ADDRESS(3,COLUMN(),2)),$2:$2,0))</f>
        <v>0</v>
      </c>
      <c r="W326" s="253">
        <f ca="1">INDEX($A:$CN,ROW(),MATCH(INDIRECT(ADDRESS(3,COLUMN(),2)),$2:$2,0))</f>
        <v>0</v>
      </c>
      <c r="X326" s="253">
        <f ca="1">INDEX($A:$CN,ROW(),MATCH(INDIRECT(ADDRESS(3,COLUMN(),2)),$2:$2,0))</f>
        <v>0</v>
      </c>
      <c r="Y326" s="253">
        <f ca="1">INDEX($A:$CN,ROW(),MATCH(INDIRECT(ADDRESS(3,COLUMN(),2)),$2:$2,0))</f>
        <v>0</v>
      </c>
      <c r="Z326" s="253">
        <f ca="1">INDEX($A:$CN,ROW(),MATCH(INDIRECT(ADDRESS(3,COLUMN(),2)),$2:$2,0))</f>
        <v>0</v>
      </c>
      <c r="AA326" s="253">
        <f ca="1">INDEX($A:$CN,ROW(),MATCH(INDIRECT(ADDRESS(3,COLUMN(),2)),$2:$2,0))</f>
        <v>0</v>
      </c>
      <c r="AB326" s="253">
        <f ca="1">INDEX($A:$CN,ROW(),MATCH(INDIRECT(ADDRESS(3,COLUMN(),2)),$2:$2,0))</f>
        <v>0</v>
      </c>
      <c r="AC326" s="253">
        <f ca="1">INDEX($A:$CN,ROW(),MATCH(INDIRECT(ADDRESS(3,COLUMN(),2)),$2:$2,0))</f>
        <v>0</v>
      </c>
      <c r="AD326" s="253">
        <f ca="1">INDEX($A:$CN,ROW(),MATCH(INDIRECT(ADDRESS(3,COLUMN(),2)),$2:$2,0))</f>
        <v>0</v>
      </c>
      <c r="AE326" s="253">
        <f ca="1">INDEX($A:$CN,ROW(),MATCH(INDIRECT(ADDRESS(3,COLUMN(),2)),$2:$2,0))</f>
        <v>0</v>
      </c>
      <c r="AF326" s="253">
        <f ca="1">INDEX($A:$CN,ROW(),MATCH(INDIRECT(ADDRESS(3,COLUMN(),2)),$2:$2,0))</f>
        <v>0</v>
      </c>
      <c r="AG326" s="253">
        <f ca="1">INDEX($A:$CN,ROW(),MATCH(INDIRECT(ADDRESS(3,COLUMN(),2)),$2:$2,0))</f>
        <v>0</v>
      </c>
      <c r="AH326" s="253">
        <f ca="1">INDEX($A:$CN,ROW(),MATCH(INDIRECT(ADDRESS(3,COLUMN(),2)),$2:$2,0))</f>
        <v>0</v>
      </c>
      <c r="AI326" s="253">
        <f ca="1">INDEX($A:$CN,ROW(),MATCH(INDIRECT(ADDRESS(3,COLUMN(),2)),$2:$2,0))</f>
        <v>0</v>
      </c>
      <c r="AJ326" s="253">
        <f ca="1">INDEX($A:$CN,ROW(),MATCH(INDIRECT(ADDRESS(3,COLUMN(),2)),$2:$2,0))</f>
        <v>0</v>
      </c>
      <c r="AK326" s="253">
        <f ca="1">INDEX($A:$CN,ROW(),MATCH(INDIRECT(ADDRESS(3,COLUMN(),2)),$2:$2,0))</f>
        <v>0</v>
      </c>
      <c r="AL326" s="253">
        <f ca="1">INDEX($A:$CN,ROW(),MATCH(INDIRECT(ADDRESS(3,COLUMN(),2)),$2:$2,0))</f>
        <v>0</v>
      </c>
      <c r="AM326" s="253">
        <f ca="1">INDEX($A:$CN,ROW(),MATCH(INDIRECT(ADDRESS(3,COLUMN(),2)),$2:$2,0))</f>
        <v>0</v>
      </c>
      <c r="AN326" s="253">
        <f ca="1">INDEX($A:$CN,ROW(),MATCH(INDIRECT(ADDRESS(3,COLUMN(),2)),$2:$2,0))</f>
        <v>0</v>
      </c>
      <c r="AO326" s="253">
        <f ca="1">INDEX($A:$CN,ROW(),MATCH(INDIRECT(ADDRESS(3,COLUMN(),2)),$2:$2,0))</f>
        <v>0</v>
      </c>
      <c r="AP326" s="253">
        <f ca="1">INDEX($A:$CN,ROW(),MATCH(INDIRECT(ADDRESS(3,COLUMN(),2)),$2:$2,0))</f>
        <v>0</v>
      </c>
      <c r="AQ326" s="253">
        <f ca="1">INDEX($A:$CN,ROW(),MATCH(INDIRECT(ADDRESS(3,COLUMN(),2)),$2:$2,0))</f>
        <v>0</v>
      </c>
      <c r="AR326" s="253">
        <f ca="1">INDEX($A:$CN,ROW(),MATCH(INDIRECT(ADDRESS(3,COLUMN(),2)),$2:$2,0))</f>
        <v>0</v>
      </c>
      <c r="AS326" s="253">
        <f ca="1">INDEX($A:$CN,ROW(),MATCH(INDIRECT(ADDRESS(3,COLUMN(),2)),$2:$2,0))</f>
        <v>0</v>
      </c>
      <c r="AT326" s="253">
        <f ca="1">INDEX($A:$CN,ROW(),MATCH(INDIRECT(ADDRESS(3,COLUMN(),2)),$2:$2,0))</f>
        <v>0</v>
      </c>
      <c r="AU326" s="253">
        <f ca="1">INDEX($A:$CN,ROW(),MATCH(INDIRECT(ADDRESS(3,COLUMN(),2)),$2:$2,0))</f>
        <v>0</v>
      </c>
      <c r="AV326" s="253">
        <f ca="1">INDEX($A:$CN,ROW(),MATCH(INDIRECT(ADDRESS(3,COLUMN(),2)),$2:$2,0))</f>
        <v>0</v>
      </c>
      <c r="AW326" s="253">
        <f ca="1">INDEX($A:$CN,ROW(),MATCH(INDIRECT(ADDRESS(3,COLUMN(),2)),$2:$2,0))</f>
        <v>0</v>
      </c>
      <c r="AX326" s="253">
        <f ca="1">INDEX($A:$CN,ROW(),MATCH(INDIRECT(ADDRESS(3,COLUMN(),2)),$2:$2,0))</f>
        <v>0</v>
      </c>
      <c r="AY326" s="253">
        <f ca="1">INDEX($A:$CN,ROW(),MATCH(INDIRECT(ADDRESS(3,COLUMN(),2)),$2:$2,0))</f>
        <v>0</v>
      </c>
      <c r="AZ326" s="253">
        <f ca="1">INDEX($A:$CN,ROW(),MATCH(INDIRECT(ADDRESS(3,COLUMN(),2)),$2:$2,0))</f>
        <v>0</v>
      </c>
      <c r="BA326" s="253">
        <f ca="1">INDEX($A:$CN,ROW(),MATCH(INDIRECT(ADDRESS(3,COLUMN(),2)),$2:$2,0))</f>
        <v>0</v>
      </c>
      <c r="BB326" s="253">
        <f ca="1">INDEX($A:$CN,ROW(),MATCH(INDIRECT(ADDRESS(3,COLUMN(),2)),$2:$2,0))</f>
        <v>0</v>
      </c>
      <c r="BC326" s="253">
        <f ca="1">INDEX($A:$CN,ROW(),MATCH(INDIRECT(ADDRESS(3,COLUMN(),2)),$2:$2,0))</f>
        <v>0</v>
      </c>
      <c r="BD326" s="253">
        <f ca="1">INDEX($A:$CN,ROW(),MATCH(INDIRECT(ADDRESS(3,COLUMN(),2)),$2:$2,0))</f>
        <v>0</v>
      </c>
      <c r="BE326" s="253">
        <f ca="1">INDEX($A:$CN,ROW(),MATCH(INDIRECT(ADDRESS(3,COLUMN(),2)),$2:$2,0))</f>
        <v>0</v>
      </c>
      <c r="BF326" s="253">
        <f ca="1">INDEX($A:$CN,ROW(),MATCH(INDIRECT(ADDRESS(3,COLUMN(),2)),$2:$2,0))</f>
        <v>0</v>
      </c>
      <c r="BG326" s="253">
        <f ca="1">INDEX($A:$CN,ROW(),MATCH(INDIRECT(ADDRESS(3,COLUMN(),2)),$2:$2,0))</f>
        <v>0</v>
      </c>
      <c r="BH326" s="253">
        <f ca="1">INDEX($A:$CN,ROW(),MATCH(INDIRECT(ADDRESS(3,COLUMN(),2)),$2:$2,0))</f>
        <v>0</v>
      </c>
      <c r="BI326" s="253">
        <f ca="1">INDEX($A:$CN,ROW(),MATCH(INDIRECT(ADDRESS(3,COLUMN(),2)),$2:$2,0))</f>
        <v>0</v>
      </c>
      <c r="BJ326" s="253">
        <f ca="1">INDEX($A:$CN,ROW(),MATCH(INDIRECT(ADDRESS(3,COLUMN(),2)),$2:$2,0))</f>
        <v>0</v>
      </c>
      <c r="BK326" s="253">
        <f ca="1">INDEX($A:$CN,ROW(),MATCH(INDIRECT(ADDRESS(3,COLUMN(),2)),$2:$2,0))</f>
        <v>0</v>
      </c>
      <c r="BL326" s="253">
        <f ca="1">INDEX($A:$CN,ROW(),MATCH(INDIRECT(ADDRESS(3,COLUMN(),2)),$2:$2,0))</f>
        <v>0</v>
      </c>
      <c r="BM326" s="253">
        <f ca="1">INDEX($A:$CN,ROW(),MATCH(INDIRECT(ADDRESS(3,COLUMN(),2)),$2:$2,0))</f>
        <v>0</v>
      </c>
      <c r="BN326" s="253">
        <f ca="1">INDEX($A:$CN,ROW(),MATCH(INDIRECT(ADDRESS(3,COLUMN(),2)),$2:$2,0))</f>
        <v>0</v>
      </c>
      <c r="BO326" s="253">
        <f ca="1">INDEX($A:$CN,ROW(),MATCH(INDIRECT(ADDRESS(3,COLUMN(),2)),$2:$2,0))</f>
        <v>0</v>
      </c>
      <c r="BP326" s="253">
        <f ca="1">INDEX($A:$CN,ROW(),MATCH(INDIRECT(ADDRESS(3,COLUMN(),2)),$2:$2,0))</f>
        <v>0</v>
      </c>
      <c r="BQ326" s="253">
        <f ca="1">INDEX($A:$CN,ROW(),MATCH(INDIRECT(ADDRESS(3,COLUMN(),2)),$2:$2,0))</f>
        <v>0</v>
      </c>
      <c r="BR326" s="253">
        <f ca="1">INDEX($A:$CN,ROW(),MATCH(INDIRECT(ADDRESS(3,COLUMN(),2)),$2:$2,0))</f>
        <v>0</v>
      </c>
      <c r="BS326" s="253">
        <f ca="1">INDEX($A:$CN,ROW(),MATCH(INDIRECT(ADDRESS(3,COLUMN(),2)),$2:$2,0))</f>
        <v>0</v>
      </c>
      <c r="BT326" s="253">
        <f ca="1">INDEX($A:$CN,ROW(),MATCH(INDIRECT(ADDRESS(3,COLUMN(),2)),$2:$2,0))</f>
        <v>0</v>
      </c>
      <c r="BU326" s="253">
        <f ca="1">INDEX($A:$CN,ROW(),MATCH(INDIRECT(ADDRESS(3,COLUMN(),2)),$2:$2,0))</f>
        <v>0</v>
      </c>
      <c r="BV326" s="253">
        <f ca="1">INDEX($A:$CN,ROW(),MATCH(INDIRECT(ADDRESS(3,COLUMN(),2)),$2:$2,0))</f>
        <v>0</v>
      </c>
      <c r="BW326" s="253">
        <f ca="1">INDEX($A:$CN,ROW(),MATCH(INDIRECT(ADDRESS(3,COLUMN(),2)),$2:$2,0))</f>
        <v>0</v>
      </c>
      <c r="BX326" s="253">
        <f ca="1">INDEX($A:$CN,ROW(),MATCH(INDIRECT(ADDRESS(3,COLUMN(),2)),$2:$2,0))</f>
        <v>0</v>
      </c>
      <c r="BY326" s="253">
        <f ca="1">INDEX($A:$CN,ROW(),MATCH(INDIRECT(ADDRESS(3,COLUMN(),2)),$2:$2,0))</f>
        <v>0</v>
      </c>
      <c r="BZ326" s="253">
        <f ca="1">INDEX($A:$CN,ROW(),MATCH(INDIRECT(ADDRESS(3,COLUMN(),2)),$2:$2,0))</f>
        <v>0</v>
      </c>
      <c r="CA326" s="253">
        <f ca="1">INDEX($A:$CN,ROW(),MATCH(INDIRECT(ADDRESS(3,COLUMN(),2)),$2:$2,0))</f>
        <v>0</v>
      </c>
      <c r="CB326" s="253">
        <f ca="1">INDEX($A:$CN,ROW(),MATCH(INDIRECT(ADDRESS(3,COLUMN(),2)),$2:$2,0))</f>
        <v>0</v>
      </c>
      <c r="CC326" s="253">
        <f ca="1">INDEX($A:$CN,ROW(),MATCH(INDIRECT(ADDRESS(3,COLUMN(),2)),$2:$2,0))</f>
        <v>0</v>
      </c>
      <c r="CD326" s="253">
        <f ca="1">INDEX($A:$CN,ROW(),MATCH(INDIRECT(ADDRESS(3,COLUMN(),2)),$2:$2,0))</f>
        <v>0</v>
      </c>
      <c r="CE326" s="253">
        <f ca="1">INDEX($A:$CN,ROW(),MATCH(INDIRECT(ADDRESS(3,COLUMN(),2)),$2:$2,0))</f>
        <v>0</v>
      </c>
      <c r="CF326" s="253">
        <f ca="1">INDEX($A:$CN,ROW(),MATCH(INDIRECT(ADDRESS(3,COLUMN(),2)),$2:$2,0))</f>
        <v>0</v>
      </c>
      <c r="CG326" s="253">
        <f ca="1">INDEX($A:$CN,ROW(),MATCH(INDIRECT(ADDRESS(3,COLUMN(),2)),$2:$2,0))</f>
        <v>0</v>
      </c>
      <c r="CH326" s="253">
        <f ca="1">INDEX($A:$CN,ROW(),MATCH(INDIRECT(ADDRESS(3,COLUMN(),2)),$2:$2,0))</f>
        <v>0</v>
      </c>
      <c r="CI326" s="253">
        <f ca="1">INDEX($A:$CN,ROW(),MATCH(INDIRECT(ADDRESS(3,COLUMN(),2)),$2:$2,0))</f>
        <v>0</v>
      </c>
      <c r="CJ326" s="253">
        <f ca="1">INDEX($A:$CN,ROW(),MATCH(INDIRECT(ADDRESS(3,COLUMN(),2)),$2:$2,0))</f>
        <v>0</v>
      </c>
      <c r="CK326" s="253">
        <f ca="1">INDEX($A:$CN,ROW(),MATCH(INDIRECT(ADDRESS(3,COLUMN(),2)),$2:$2,0))</f>
        <v>0</v>
      </c>
      <c r="CL326" s="253">
        <f ca="1">INDEX($A:$CN,ROW(),MATCH(INDIRECT(ADDRESS(3,COLUMN(),2)),$2:$2,0))</f>
        <v>0</v>
      </c>
      <c r="CM326" s="253">
        <f ca="1">INDEX($A:$CN,ROW(),MATCH(INDIRECT(ADDRESS(3,COLUMN(),2)),$2:$2,0))</f>
        <v>0</v>
      </c>
      <c r="CN326" s="253">
        <f ca="1">INDEX($A:$CN,ROW(),MATCH(INDIRECT(ADDRESS(3,COLUMN(),2)),$2:$2,0))</f>
        <v>0</v>
      </c>
    </row>
    <row r="327" spans="1:92" x14ac:dyDescent="0.25">
      <c r="B327" s="214" t="s">
        <v>62</v>
      </c>
      <c r="C327" s="148"/>
      <c r="D327" t="s">
        <v>347</v>
      </c>
      <c r="E327" s="149"/>
      <c r="F327" s="149"/>
      <c r="G327" s="149"/>
      <c r="H327" s="106"/>
      <c r="I327" s="210"/>
      <c r="J327" s="226"/>
      <c r="K327" s="35">
        <f t="shared" ref="K327:P327" si="140">1-SUM(K325:K326)</f>
        <v>0</v>
      </c>
      <c r="L327" s="35">
        <f t="shared" si="140"/>
        <v>0</v>
      </c>
      <c r="M327" s="35">
        <f t="shared" si="140"/>
        <v>0</v>
      </c>
      <c r="N327" s="35">
        <f t="shared" si="140"/>
        <v>0</v>
      </c>
      <c r="O327" s="35">
        <f t="shared" si="140"/>
        <v>0</v>
      </c>
      <c r="P327" s="35">
        <f t="shared" si="140"/>
        <v>0</v>
      </c>
      <c r="Q327" s="35"/>
      <c r="T327" s="271"/>
      <c r="U327" s="35">
        <f t="shared" ref="U327:AZ327" ca="1" si="141">1-SUM(U325:U326)</f>
        <v>0</v>
      </c>
      <c r="V327" s="35">
        <f t="shared" ca="1" si="141"/>
        <v>0</v>
      </c>
      <c r="W327" s="35">
        <f t="shared" ca="1" si="141"/>
        <v>0</v>
      </c>
      <c r="X327" s="35">
        <f t="shared" ca="1" si="141"/>
        <v>0</v>
      </c>
      <c r="Y327" s="35">
        <f t="shared" ca="1" si="141"/>
        <v>0</v>
      </c>
      <c r="Z327" s="35">
        <f t="shared" ca="1" si="141"/>
        <v>0</v>
      </c>
      <c r="AA327" s="35">
        <f t="shared" ca="1" si="141"/>
        <v>0</v>
      </c>
      <c r="AB327" s="35">
        <f t="shared" ca="1" si="141"/>
        <v>0</v>
      </c>
      <c r="AC327" s="35">
        <f t="shared" ca="1" si="141"/>
        <v>0</v>
      </c>
      <c r="AD327" s="35">
        <f t="shared" ca="1" si="141"/>
        <v>0</v>
      </c>
      <c r="AE327" s="35">
        <f t="shared" ca="1" si="141"/>
        <v>0</v>
      </c>
      <c r="AF327" s="35">
        <f t="shared" ca="1" si="141"/>
        <v>0</v>
      </c>
      <c r="AG327" s="35">
        <f t="shared" ca="1" si="141"/>
        <v>0</v>
      </c>
      <c r="AH327" s="35">
        <f t="shared" ca="1" si="141"/>
        <v>0</v>
      </c>
      <c r="AI327" s="35">
        <f t="shared" ca="1" si="141"/>
        <v>0</v>
      </c>
      <c r="AJ327" s="35">
        <f t="shared" ca="1" si="141"/>
        <v>0</v>
      </c>
      <c r="AK327" s="35">
        <f t="shared" ca="1" si="141"/>
        <v>0</v>
      </c>
      <c r="AL327" s="35">
        <f t="shared" ca="1" si="141"/>
        <v>0</v>
      </c>
      <c r="AM327" s="35">
        <f t="shared" ca="1" si="141"/>
        <v>0</v>
      </c>
      <c r="AN327" s="35">
        <f t="shared" ca="1" si="141"/>
        <v>0</v>
      </c>
      <c r="AO327" s="35">
        <f t="shared" ca="1" si="141"/>
        <v>0</v>
      </c>
      <c r="AP327" s="35">
        <f t="shared" ca="1" si="141"/>
        <v>0</v>
      </c>
      <c r="AQ327" s="35">
        <f t="shared" ca="1" si="141"/>
        <v>0</v>
      </c>
      <c r="AR327" s="35">
        <f t="shared" ca="1" si="141"/>
        <v>0</v>
      </c>
      <c r="AS327" s="35">
        <f t="shared" ca="1" si="141"/>
        <v>0</v>
      </c>
      <c r="AT327" s="35">
        <f t="shared" ca="1" si="141"/>
        <v>0</v>
      </c>
      <c r="AU327" s="35">
        <f t="shared" ca="1" si="141"/>
        <v>0</v>
      </c>
      <c r="AV327" s="35">
        <f t="shared" ca="1" si="141"/>
        <v>0</v>
      </c>
      <c r="AW327" s="35">
        <f t="shared" ca="1" si="141"/>
        <v>0</v>
      </c>
      <c r="AX327" s="35">
        <f t="shared" ca="1" si="141"/>
        <v>0</v>
      </c>
      <c r="AY327" s="35">
        <f t="shared" ca="1" si="141"/>
        <v>0</v>
      </c>
      <c r="AZ327" s="35">
        <f t="shared" ca="1" si="141"/>
        <v>0</v>
      </c>
      <c r="BA327" s="35">
        <f t="shared" ref="BA327:CN327" ca="1" si="142">1-SUM(BA325:BA326)</f>
        <v>0</v>
      </c>
      <c r="BB327" s="35">
        <f t="shared" ca="1" si="142"/>
        <v>0</v>
      </c>
      <c r="BC327" s="35">
        <f t="shared" ca="1" si="142"/>
        <v>0</v>
      </c>
      <c r="BD327" s="35">
        <f t="shared" ca="1" si="142"/>
        <v>0</v>
      </c>
      <c r="BE327" s="35">
        <f t="shared" ca="1" si="142"/>
        <v>0</v>
      </c>
      <c r="BF327" s="35">
        <f t="shared" ca="1" si="142"/>
        <v>0</v>
      </c>
      <c r="BG327" s="35">
        <f t="shared" ca="1" si="142"/>
        <v>0</v>
      </c>
      <c r="BH327" s="35">
        <f t="shared" ca="1" si="142"/>
        <v>0</v>
      </c>
      <c r="BI327" s="35">
        <f t="shared" ca="1" si="142"/>
        <v>0</v>
      </c>
      <c r="BJ327" s="35">
        <f t="shared" ca="1" si="142"/>
        <v>0</v>
      </c>
      <c r="BK327" s="35">
        <f t="shared" ca="1" si="142"/>
        <v>0</v>
      </c>
      <c r="BL327" s="35">
        <f t="shared" ca="1" si="142"/>
        <v>0</v>
      </c>
      <c r="BM327" s="35">
        <f t="shared" ca="1" si="142"/>
        <v>0</v>
      </c>
      <c r="BN327" s="35">
        <f t="shared" ca="1" si="142"/>
        <v>0</v>
      </c>
      <c r="BO327" s="35">
        <f t="shared" ca="1" si="142"/>
        <v>0</v>
      </c>
      <c r="BP327" s="35">
        <f t="shared" ca="1" si="142"/>
        <v>0</v>
      </c>
      <c r="BQ327" s="35">
        <f t="shared" ca="1" si="142"/>
        <v>0</v>
      </c>
      <c r="BR327" s="35">
        <f t="shared" ca="1" si="142"/>
        <v>0</v>
      </c>
      <c r="BS327" s="35">
        <f t="shared" ca="1" si="142"/>
        <v>0</v>
      </c>
      <c r="BT327" s="35">
        <f t="shared" ca="1" si="142"/>
        <v>0</v>
      </c>
      <c r="BU327" s="35">
        <f t="shared" ca="1" si="142"/>
        <v>0</v>
      </c>
      <c r="BV327" s="35">
        <f t="shared" ca="1" si="142"/>
        <v>0</v>
      </c>
      <c r="BW327" s="35">
        <f t="shared" ca="1" si="142"/>
        <v>0</v>
      </c>
      <c r="BX327" s="35">
        <f t="shared" ca="1" si="142"/>
        <v>0</v>
      </c>
      <c r="BY327" s="35">
        <f t="shared" ca="1" si="142"/>
        <v>0</v>
      </c>
      <c r="BZ327" s="35">
        <f t="shared" ca="1" si="142"/>
        <v>0</v>
      </c>
      <c r="CA327" s="35">
        <f t="shared" ca="1" si="142"/>
        <v>0</v>
      </c>
      <c r="CB327" s="35">
        <f t="shared" ca="1" si="142"/>
        <v>0</v>
      </c>
      <c r="CC327" s="35">
        <f t="shared" ca="1" si="142"/>
        <v>0</v>
      </c>
      <c r="CD327" s="35">
        <f t="shared" ca="1" si="142"/>
        <v>0</v>
      </c>
      <c r="CE327" s="35">
        <f t="shared" ca="1" si="142"/>
        <v>0</v>
      </c>
      <c r="CF327" s="35">
        <f t="shared" ca="1" si="142"/>
        <v>0</v>
      </c>
      <c r="CG327" s="35">
        <f t="shared" ca="1" si="142"/>
        <v>0</v>
      </c>
      <c r="CH327" s="35">
        <f t="shared" ca="1" si="142"/>
        <v>0</v>
      </c>
      <c r="CI327" s="35">
        <f t="shared" ca="1" si="142"/>
        <v>0</v>
      </c>
      <c r="CJ327" s="35">
        <f t="shared" ca="1" si="142"/>
        <v>0</v>
      </c>
      <c r="CK327" s="35">
        <f t="shared" ca="1" si="142"/>
        <v>0</v>
      </c>
      <c r="CL327" s="35">
        <f t="shared" ca="1" si="142"/>
        <v>0</v>
      </c>
      <c r="CM327" s="35">
        <f t="shared" ca="1" si="142"/>
        <v>0</v>
      </c>
      <c r="CN327" s="35">
        <f t="shared" ca="1" si="142"/>
        <v>0</v>
      </c>
    </row>
    <row r="328" spans="1:92" x14ac:dyDescent="0.25">
      <c r="B328" s="238"/>
      <c r="C328" s="148"/>
      <c r="D328" t="s">
        <v>347</v>
      </c>
      <c r="E328" s="149"/>
      <c r="F328" s="149"/>
      <c r="G328" s="149"/>
      <c r="H328" s="106"/>
      <c r="I328" s="210"/>
      <c r="J328" s="226"/>
      <c r="K328" s="148"/>
      <c r="L328" s="148"/>
      <c r="M328" s="148"/>
      <c r="N328" s="148"/>
      <c r="O328" s="148"/>
      <c r="P328" s="148"/>
      <c r="Q328" s="148"/>
      <c r="T328" s="232"/>
      <c r="U328" s="50"/>
      <c r="V328" s="50"/>
      <c r="W328" s="50"/>
      <c r="X328" s="50"/>
      <c r="Y328" s="50"/>
      <c r="Z328" s="50"/>
      <c r="AA328" s="50"/>
      <c r="AB328" s="50"/>
      <c r="AC328" s="50"/>
      <c r="AD328" s="50"/>
      <c r="AE328" s="50"/>
      <c r="AF328" s="50"/>
      <c r="AG328" s="50"/>
      <c r="AH328" s="50"/>
      <c r="AI328" s="50"/>
      <c r="AJ328" s="50"/>
      <c r="AK328" s="50"/>
      <c r="AL328" s="50"/>
      <c r="AM328" s="50"/>
      <c r="AN328" s="50"/>
      <c r="AO328" s="50"/>
      <c r="AP328" s="50"/>
      <c r="AQ328" s="50"/>
      <c r="AR328" s="50"/>
      <c r="AS328" s="50"/>
      <c r="AT328" s="50"/>
      <c r="AU328" s="50"/>
      <c r="AV328" s="50"/>
      <c r="AW328" s="50"/>
      <c r="AX328" s="50"/>
      <c r="AY328" s="50"/>
      <c r="AZ328" s="50"/>
      <c r="BA328" s="50"/>
      <c r="BB328" s="50"/>
      <c r="BC328" s="50"/>
      <c r="BD328" s="50"/>
      <c r="BE328" s="50"/>
      <c r="BF328" s="50"/>
      <c r="BG328" s="50"/>
      <c r="BH328" s="50"/>
      <c r="BI328" s="50"/>
      <c r="BJ328" s="50"/>
      <c r="BK328" s="50"/>
      <c r="BL328" s="50"/>
      <c r="BM328" s="50"/>
      <c r="BN328" s="50"/>
      <c r="BO328" s="50"/>
      <c r="BP328" s="50"/>
      <c r="BQ328" s="50"/>
      <c r="BR328" s="50"/>
      <c r="BS328" s="50"/>
      <c r="BT328" s="50"/>
      <c r="BU328" s="50"/>
      <c r="BV328" s="50"/>
      <c r="BW328" s="50"/>
      <c r="BX328" s="50"/>
      <c r="BY328" s="50"/>
      <c r="BZ328" s="50"/>
      <c r="CA328" s="50"/>
      <c r="CB328" s="50"/>
      <c r="CC328" s="50"/>
      <c r="CD328" s="50"/>
      <c r="CE328" s="50"/>
      <c r="CF328" s="50"/>
      <c r="CG328" s="50"/>
      <c r="CH328" s="50"/>
      <c r="CI328" s="50"/>
      <c r="CJ328" s="50"/>
      <c r="CK328" s="50"/>
      <c r="CL328" s="50"/>
      <c r="CM328" s="50"/>
      <c r="CN328" s="50"/>
    </row>
    <row r="329" spans="1:92" x14ac:dyDescent="0.25">
      <c r="B329" s="174" t="s">
        <v>353</v>
      </c>
      <c r="C329" s="148"/>
      <c r="D329" t="s">
        <v>347</v>
      </c>
      <c r="E329" s="149"/>
      <c r="F329" s="149"/>
      <c r="G329" s="149"/>
      <c r="H329" s="106"/>
      <c r="I329" s="210"/>
      <c r="J329" s="226"/>
      <c r="K329" s="148"/>
      <c r="L329" s="148"/>
      <c r="M329" s="148"/>
      <c r="N329" s="148"/>
      <c r="O329" s="148"/>
      <c r="P329" s="148"/>
      <c r="Q329" s="148"/>
      <c r="T329" s="237"/>
      <c r="U329" s="238"/>
      <c r="V329" s="238"/>
      <c r="W329" s="238"/>
      <c r="X329" s="238"/>
      <c r="Y329" s="238"/>
      <c r="Z329" s="238"/>
      <c r="AA329" s="238"/>
      <c r="AB329" s="238"/>
      <c r="AC329" s="238"/>
      <c r="AD329" s="238"/>
      <c r="AE329" s="238"/>
      <c r="AF329" s="238"/>
      <c r="AG329" s="238"/>
      <c r="AH329" s="238"/>
      <c r="AI329" s="238"/>
      <c r="AJ329" s="238"/>
      <c r="AK329" s="238"/>
      <c r="AL329" s="238"/>
      <c r="AM329" s="238"/>
      <c r="AN329" s="238"/>
      <c r="AO329" s="238"/>
      <c r="AP329" s="238"/>
      <c r="AQ329" s="238"/>
      <c r="AR329" s="238"/>
      <c r="AS329" s="238"/>
      <c r="AT329" s="238"/>
      <c r="AU329" s="238"/>
      <c r="AV329" s="238"/>
      <c r="AW329" s="238"/>
      <c r="AX329" s="238"/>
      <c r="AY329" s="238"/>
      <c r="AZ329" s="238"/>
      <c r="BA329" s="238"/>
      <c r="BB329" s="238"/>
      <c r="BC329" s="238"/>
      <c r="BD329" s="238"/>
      <c r="BE329" s="238"/>
      <c r="BF329" s="238"/>
      <c r="BG329" s="238"/>
      <c r="BH329" s="238"/>
      <c r="BI329" s="238"/>
      <c r="BJ329" s="238"/>
      <c r="BK329" s="238"/>
      <c r="BL329" s="238"/>
      <c r="BM329" s="238"/>
      <c r="BN329" s="238"/>
      <c r="BO329" s="238"/>
      <c r="BP329" s="238"/>
      <c r="BQ329" s="238"/>
      <c r="BR329" s="238"/>
      <c r="BS329" s="238"/>
      <c r="BT329" s="238"/>
      <c r="BU329" s="238"/>
      <c r="BV329" s="238"/>
      <c r="BW329" s="238"/>
      <c r="BX329" s="238"/>
      <c r="BY329" s="238"/>
      <c r="BZ329" s="238"/>
      <c r="CA329" s="238"/>
      <c r="CB329" s="238"/>
      <c r="CC329" s="238"/>
      <c r="CD329" s="238"/>
      <c r="CE329" s="238"/>
      <c r="CF329" s="238"/>
      <c r="CG329" s="238"/>
      <c r="CH329" s="238"/>
      <c r="CI329" s="238"/>
      <c r="CJ329" s="238"/>
      <c r="CK329" s="238"/>
      <c r="CL329" s="238"/>
      <c r="CM329" s="238"/>
      <c r="CN329" s="238"/>
    </row>
    <row r="330" spans="1:92" x14ac:dyDescent="0.25">
      <c r="B330" s="214" t="s">
        <v>354</v>
      </c>
      <c r="C330" s="148"/>
      <c r="D330" t="s">
        <v>347</v>
      </c>
      <c r="E330" s="149"/>
      <c r="F330" s="149"/>
      <c r="G330" s="149"/>
      <c r="H330" s="106"/>
      <c r="I330" s="210"/>
      <c r="J330" s="226"/>
      <c r="K330" s="3">
        <f>+T334</f>
        <v>0</v>
      </c>
      <c r="L330" s="3">
        <f ca="1">+K334</f>
        <v>0</v>
      </c>
      <c r="M330" s="3">
        <f ca="1">+L334</f>
        <v>0</v>
      </c>
      <c r="N330" s="3">
        <f ca="1">+M334</f>
        <v>0</v>
      </c>
      <c r="O330" s="3">
        <f ca="1">+N334</f>
        <v>0</v>
      </c>
      <c r="P330" s="3">
        <f ca="1">+O334</f>
        <v>0</v>
      </c>
      <c r="Q330" s="3"/>
      <c r="T330" s="232"/>
      <c r="U330" s="50">
        <f t="shared" ref="U330:CF330" si="143">+T334</f>
        <v>0</v>
      </c>
      <c r="V330" s="50">
        <f t="shared" ca="1" si="143"/>
        <v>0</v>
      </c>
      <c r="W330" s="50">
        <f t="shared" ca="1" si="143"/>
        <v>0</v>
      </c>
      <c r="X330" s="50">
        <f t="shared" ca="1" si="143"/>
        <v>0</v>
      </c>
      <c r="Y330" s="50">
        <f t="shared" ca="1" si="143"/>
        <v>0</v>
      </c>
      <c r="Z330" s="50">
        <f t="shared" ca="1" si="143"/>
        <v>0</v>
      </c>
      <c r="AA330" s="50">
        <f t="shared" ca="1" si="143"/>
        <v>0</v>
      </c>
      <c r="AB330" s="50">
        <f t="shared" ca="1" si="143"/>
        <v>0</v>
      </c>
      <c r="AC330" s="50">
        <f t="shared" ca="1" si="143"/>
        <v>0</v>
      </c>
      <c r="AD330" s="50">
        <f t="shared" ca="1" si="143"/>
        <v>0</v>
      </c>
      <c r="AE330" s="50">
        <f t="shared" ca="1" si="143"/>
        <v>0</v>
      </c>
      <c r="AF330" s="50">
        <f t="shared" ca="1" si="143"/>
        <v>0</v>
      </c>
      <c r="AG330" s="50">
        <f t="shared" ca="1" si="143"/>
        <v>0</v>
      </c>
      <c r="AH330" s="50">
        <f t="shared" ca="1" si="143"/>
        <v>0</v>
      </c>
      <c r="AI330" s="50">
        <f t="shared" ca="1" si="143"/>
        <v>0</v>
      </c>
      <c r="AJ330" s="50">
        <f t="shared" ca="1" si="143"/>
        <v>0</v>
      </c>
      <c r="AK330" s="50">
        <f t="shared" ca="1" si="143"/>
        <v>0</v>
      </c>
      <c r="AL330" s="50">
        <f t="shared" ca="1" si="143"/>
        <v>0</v>
      </c>
      <c r="AM330" s="50">
        <f t="shared" ca="1" si="143"/>
        <v>0</v>
      </c>
      <c r="AN330" s="50">
        <f t="shared" ca="1" si="143"/>
        <v>0</v>
      </c>
      <c r="AO330" s="50">
        <f t="shared" ca="1" si="143"/>
        <v>0</v>
      </c>
      <c r="AP330" s="50">
        <f t="shared" ca="1" si="143"/>
        <v>0</v>
      </c>
      <c r="AQ330" s="50">
        <f t="shared" ca="1" si="143"/>
        <v>0</v>
      </c>
      <c r="AR330" s="50">
        <f t="shared" ca="1" si="143"/>
        <v>0</v>
      </c>
      <c r="AS330" s="50">
        <f t="shared" ca="1" si="143"/>
        <v>0</v>
      </c>
      <c r="AT330" s="50">
        <f t="shared" ca="1" si="143"/>
        <v>0</v>
      </c>
      <c r="AU330" s="50">
        <f t="shared" ca="1" si="143"/>
        <v>0</v>
      </c>
      <c r="AV330" s="50">
        <f t="shared" ca="1" si="143"/>
        <v>0</v>
      </c>
      <c r="AW330" s="50">
        <f t="shared" ca="1" si="143"/>
        <v>0</v>
      </c>
      <c r="AX330" s="50">
        <f t="shared" ca="1" si="143"/>
        <v>0</v>
      </c>
      <c r="AY330" s="50">
        <f t="shared" ca="1" si="143"/>
        <v>0</v>
      </c>
      <c r="AZ330" s="50">
        <f t="shared" ca="1" si="143"/>
        <v>0</v>
      </c>
      <c r="BA330" s="50">
        <f t="shared" ca="1" si="143"/>
        <v>0</v>
      </c>
      <c r="BB330" s="50">
        <f t="shared" ca="1" si="143"/>
        <v>0</v>
      </c>
      <c r="BC330" s="50">
        <f t="shared" ca="1" si="143"/>
        <v>0</v>
      </c>
      <c r="BD330" s="50">
        <f t="shared" ca="1" si="143"/>
        <v>0</v>
      </c>
      <c r="BE330" s="50">
        <f t="shared" ca="1" si="143"/>
        <v>0</v>
      </c>
      <c r="BF330" s="50">
        <f t="shared" ca="1" si="143"/>
        <v>0</v>
      </c>
      <c r="BG330" s="50">
        <f t="shared" ca="1" si="143"/>
        <v>0</v>
      </c>
      <c r="BH330" s="50">
        <f t="shared" ca="1" si="143"/>
        <v>0</v>
      </c>
      <c r="BI330" s="50">
        <f t="shared" ca="1" si="143"/>
        <v>0</v>
      </c>
      <c r="BJ330" s="50">
        <f t="shared" ca="1" si="143"/>
        <v>0</v>
      </c>
      <c r="BK330" s="50">
        <f t="shared" ca="1" si="143"/>
        <v>0</v>
      </c>
      <c r="BL330" s="50">
        <f t="shared" ca="1" si="143"/>
        <v>0</v>
      </c>
      <c r="BM330" s="50">
        <f t="shared" ca="1" si="143"/>
        <v>0</v>
      </c>
      <c r="BN330" s="50">
        <f t="shared" ca="1" si="143"/>
        <v>0</v>
      </c>
      <c r="BO330" s="50">
        <f t="shared" ca="1" si="143"/>
        <v>0</v>
      </c>
      <c r="BP330" s="50">
        <f t="shared" ca="1" si="143"/>
        <v>0</v>
      </c>
      <c r="BQ330" s="50">
        <f t="shared" ca="1" si="143"/>
        <v>0</v>
      </c>
      <c r="BR330" s="50">
        <f t="shared" ca="1" si="143"/>
        <v>0</v>
      </c>
      <c r="BS330" s="50">
        <f t="shared" ca="1" si="143"/>
        <v>0</v>
      </c>
      <c r="BT330" s="50">
        <f t="shared" ca="1" si="143"/>
        <v>0</v>
      </c>
      <c r="BU330" s="50">
        <f t="shared" ca="1" si="143"/>
        <v>0</v>
      </c>
      <c r="BV330" s="50">
        <f t="shared" ca="1" si="143"/>
        <v>0</v>
      </c>
      <c r="BW330" s="50">
        <f t="shared" ca="1" si="143"/>
        <v>0</v>
      </c>
      <c r="BX330" s="50">
        <f t="shared" ca="1" si="143"/>
        <v>0</v>
      </c>
      <c r="BY330" s="50">
        <f t="shared" ca="1" si="143"/>
        <v>0</v>
      </c>
      <c r="BZ330" s="50">
        <f t="shared" ca="1" si="143"/>
        <v>0</v>
      </c>
      <c r="CA330" s="50">
        <f t="shared" ca="1" si="143"/>
        <v>0</v>
      </c>
      <c r="CB330" s="50">
        <f t="shared" ca="1" si="143"/>
        <v>0</v>
      </c>
      <c r="CC330" s="50">
        <f t="shared" ca="1" si="143"/>
        <v>0</v>
      </c>
      <c r="CD330" s="50">
        <f t="shared" ca="1" si="143"/>
        <v>0</v>
      </c>
      <c r="CE330" s="50">
        <f t="shared" ca="1" si="143"/>
        <v>0</v>
      </c>
      <c r="CF330" s="50">
        <f t="shared" ca="1" si="143"/>
        <v>0</v>
      </c>
      <c r="CG330" s="50">
        <f t="shared" ref="CG330:CN330" ca="1" si="144">+CF334</f>
        <v>0</v>
      </c>
      <c r="CH330" s="50">
        <f t="shared" ca="1" si="144"/>
        <v>0</v>
      </c>
      <c r="CI330" s="50">
        <f t="shared" ca="1" si="144"/>
        <v>0</v>
      </c>
      <c r="CJ330" s="50">
        <f t="shared" ca="1" si="144"/>
        <v>0</v>
      </c>
      <c r="CK330" s="50">
        <f t="shared" ca="1" si="144"/>
        <v>0</v>
      </c>
      <c r="CL330" s="50">
        <f t="shared" ca="1" si="144"/>
        <v>0</v>
      </c>
      <c r="CM330" s="50">
        <f t="shared" ca="1" si="144"/>
        <v>0</v>
      </c>
      <c r="CN330" s="50">
        <f t="shared" ca="1" si="144"/>
        <v>0</v>
      </c>
    </row>
    <row r="331" spans="1:92" x14ac:dyDescent="0.25">
      <c r="B331" s="214" t="s">
        <v>355</v>
      </c>
      <c r="C331" s="148"/>
      <c r="D331" t="s">
        <v>347</v>
      </c>
      <c r="E331" s="149"/>
      <c r="F331" s="149"/>
      <c r="G331" s="149"/>
      <c r="H331" s="106"/>
      <c r="I331" s="210"/>
      <c r="J331" s="226"/>
      <c r="K331" s="50">
        <f t="shared" ref="K331:P333" ca="1" si="145">SUMIF($3:$3, K$2, INDIRECT(ROW() &amp; ":" &amp; ROW()))</f>
        <v>0</v>
      </c>
      <c r="L331" s="50">
        <f t="shared" ca="1" si="145"/>
        <v>0</v>
      </c>
      <c r="M331" s="50">
        <f t="shared" ca="1" si="145"/>
        <v>0</v>
      </c>
      <c r="N331" s="50">
        <f t="shared" ca="1" si="145"/>
        <v>0</v>
      </c>
      <c r="O331" s="50">
        <f t="shared" ca="1" si="145"/>
        <v>0</v>
      </c>
      <c r="P331" s="50">
        <f t="shared" ca="1" si="145"/>
        <v>0</v>
      </c>
      <c r="Q331" s="50"/>
      <c r="T331" s="232"/>
      <c r="U331" s="50" cm="1">
        <f t="array" aca="1" ref="U331" ca="1">+IF((COLUMN()-COLUMN($U331))&lt;ROUND(U321/30,0),0,OFFSET(INDIRECT(U319),0,-ROUND(U321/30,0))*$U325)</f>
        <v>0</v>
      </c>
      <c r="V331" s="50" cm="1">
        <f t="array" aca="1" ref="V331" ca="1">+IF((COLUMN()-COLUMN($U331))&lt;ROUND(V321/30,0),0,OFFSET(INDIRECT(V319),0,-ROUND(V321/30,0))*$U325)</f>
        <v>0</v>
      </c>
      <c r="W331" s="50" cm="1">
        <f t="array" aca="1" ref="W331" ca="1">+IF((COLUMN()-COLUMN($U331))&lt;ROUND(W321/30,0),0,OFFSET(INDIRECT(W319),0,-ROUND(W321/30,0))*$U325)</f>
        <v>0</v>
      </c>
      <c r="X331" s="50" cm="1">
        <f t="array" aca="1" ref="X331" ca="1">+IF((COLUMN()-COLUMN($U331))&lt;ROUND(X321/30,0),0,OFFSET(INDIRECT(X319),0,-ROUND(X321/30,0))*$U325)</f>
        <v>0</v>
      </c>
      <c r="Y331" s="50" cm="1">
        <f t="array" aca="1" ref="Y331" ca="1">+IF((COLUMN()-COLUMN($U331))&lt;ROUND(Y321/30,0),0,OFFSET(INDIRECT(Y319),0,-ROUND(Y321/30,0))*$U325)</f>
        <v>0</v>
      </c>
      <c r="Z331" s="50" cm="1">
        <f t="array" aca="1" ref="Z331" ca="1">+IF((COLUMN()-COLUMN($U331))&lt;ROUND(Z321/30,0),0,OFFSET(INDIRECT(Z319),0,-ROUND(Z321/30,0))*$U325)</f>
        <v>0</v>
      </c>
      <c r="AA331" s="50" cm="1">
        <f t="array" aca="1" ref="AA331" ca="1">+IF((COLUMN()-COLUMN($U331))&lt;ROUND(AA321/30,0),0,OFFSET(INDIRECT(AA319),0,-ROUND(AA321/30,0))*$U325)</f>
        <v>0</v>
      </c>
      <c r="AB331" s="50" cm="1">
        <f t="array" aca="1" ref="AB331" ca="1">+IF((COLUMN()-COLUMN($U331))&lt;ROUND(AB321/30,0),0,OFFSET(INDIRECT(AB319),0,-ROUND(AB321/30,0))*$U325)</f>
        <v>0</v>
      </c>
      <c r="AC331" s="50" cm="1">
        <f t="array" aca="1" ref="AC331" ca="1">+IF((COLUMN()-COLUMN($U331))&lt;ROUND(AC321/30,0),0,OFFSET(INDIRECT(AC319),0,-ROUND(AC321/30,0))*$U325)</f>
        <v>0</v>
      </c>
      <c r="AD331" s="50" cm="1">
        <f t="array" aca="1" ref="AD331" ca="1">+IF((COLUMN()-COLUMN($U331))&lt;ROUND(AD321/30,0),0,OFFSET(INDIRECT(AD319),0,-ROUND(AD321/30,0))*$U325)</f>
        <v>0</v>
      </c>
      <c r="AE331" s="50" cm="1">
        <f t="array" aca="1" ref="AE331" ca="1">+IF((COLUMN()-COLUMN($U331))&lt;ROUND(AE321/30,0),0,OFFSET(INDIRECT(AE319),0,-ROUND(AE321/30,0))*$U325)</f>
        <v>0</v>
      </c>
      <c r="AF331" s="50" cm="1">
        <f t="array" aca="1" ref="AF331" ca="1">+IF((COLUMN()-COLUMN($U331))&lt;ROUND(AF321/30,0),0,OFFSET(INDIRECT(AF319),0,-ROUND(AF321/30,0))*$U325)</f>
        <v>0</v>
      </c>
      <c r="AG331" s="50" cm="1">
        <f t="array" aca="1" ref="AG331" ca="1">+IF((COLUMN()-COLUMN($U331))&lt;ROUND(AG321/30,0),0,OFFSET(INDIRECT(AG319),0,-ROUND(AG321/30,0))*$U325)</f>
        <v>0</v>
      </c>
      <c r="AH331" s="50" cm="1">
        <f t="array" aca="1" ref="AH331" ca="1">+IF((COLUMN()-COLUMN($U331))&lt;ROUND(AH321/30,0),0,OFFSET(INDIRECT(AH319),0,-ROUND(AH321/30,0))*$U325)</f>
        <v>0</v>
      </c>
      <c r="AI331" s="50" cm="1">
        <f t="array" aca="1" ref="AI331" ca="1">+IF((COLUMN()-COLUMN($U331))&lt;ROUND(AI321/30,0),0,OFFSET(INDIRECT(AI319),0,-ROUND(AI321/30,0))*$U325)</f>
        <v>0</v>
      </c>
      <c r="AJ331" s="50" cm="1">
        <f t="array" aca="1" ref="AJ331" ca="1">+IF((COLUMN()-COLUMN($U331))&lt;ROUND(AJ321/30,0),0,OFFSET(INDIRECT(AJ319),0,-ROUND(AJ321/30,0))*$U325)</f>
        <v>0</v>
      </c>
      <c r="AK331" s="50" cm="1">
        <f t="array" aca="1" ref="AK331" ca="1">+IF((COLUMN()-COLUMN($U331))&lt;ROUND(AK321/30,0),0,OFFSET(INDIRECT(AK319),0,-ROUND(AK321/30,0))*$U325)</f>
        <v>0</v>
      </c>
      <c r="AL331" s="50" cm="1">
        <f t="array" aca="1" ref="AL331" ca="1">+IF((COLUMN()-COLUMN($U331))&lt;ROUND(AL321/30,0),0,OFFSET(INDIRECT(AL319),0,-ROUND(AL321/30,0))*$U325)</f>
        <v>0</v>
      </c>
      <c r="AM331" s="50" cm="1">
        <f t="array" aca="1" ref="AM331" ca="1">+IF((COLUMN()-COLUMN($U331))&lt;ROUND(AM321/30,0),0,OFFSET(INDIRECT(AM319),0,-ROUND(AM321/30,0))*$U325)</f>
        <v>0</v>
      </c>
      <c r="AN331" s="50" cm="1">
        <f t="array" aca="1" ref="AN331" ca="1">+IF((COLUMN()-COLUMN($U331))&lt;ROUND(AN321/30,0),0,OFFSET(INDIRECT(AN319),0,-ROUND(AN321/30,0))*$U325)</f>
        <v>0</v>
      </c>
      <c r="AO331" s="50" cm="1">
        <f t="array" aca="1" ref="AO331" ca="1">+IF((COLUMN()-COLUMN($U331))&lt;ROUND(AO321/30,0),0,OFFSET(INDIRECT(AO319),0,-ROUND(AO321/30,0))*$U325)</f>
        <v>0</v>
      </c>
      <c r="AP331" s="50" cm="1">
        <f t="array" aca="1" ref="AP331" ca="1">+IF((COLUMN()-COLUMN($U331))&lt;ROUND(AP321/30,0),0,OFFSET(INDIRECT(AP319),0,-ROUND(AP321/30,0))*$U325)</f>
        <v>0</v>
      </c>
      <c r="AQ331" s="50" cm="1">
        <f t="array" aca="1" ref="AQ331" ca="1">+IF((COLUMN()-COLUMN($U331))&lt;ROUND(AQ321/30,0),0,OFFSET(INDIRECT(AQ319),0,-ROUND(AQ321/30,0))*$U325)</f>
        <v>0</v>
      </c>
      <c r="AR331" s="50" cm="1">
        <f t="array" aca="1" ref="AR331" ca="1">+IF((COLUMN()-COLUMN($U331))&lt;ROUND(AR321/30,0),0,OFFSET(INDIRECT(AR319),0,-ROUND(AR321/30,0))*$U325)</f>
        <v>0</v>
      </c>
      <c r="AS331" s="50" cm="1">
        <f t="array" aca="1" ref="AS331" ca="1">+IF((COLUMN()-COLUMN($U331))&lt;ROUND(AS321/30,0),0,OFFSET(INDIRECT(AS319),0,-ROUND(AS321/30,0))*$U325)</f>
        <v>0</v>
      </c>
      <c r="AT331" s="50" cm="1">
        <f t="array" aca="1" ref="AT331" ca="1">+IF((COLUMN()-COLUMN($U331))&lt;ROUND(AT321/30,0),0,OFFSET(INDIRECT(AT319),0,-ROUND(AT321/30,0))*$U325)</f>
        <v>0</v>
      </c>
      <c r="AU331" s="50" cm="1">
        <f t="array" aca="1" ref="AU331" ca="1">+IF((COLUMN()-COLUMN($U331))&lt;ROUND(AU321/30,0),0,OFFSET(INDIRECT(AU319),0,-ROUND(AU321/30,0))*$U325)</f>
        <v>0</v>
      </c>
      <c r="AV331" s="50" cm="1">
        <f t="array" aca="1" ref="AV331" ca="1">+IF((COLUMN()-COLUMN($U331))&lt;ROUND(AV321/30,0),0,OFFSET(INDIRECT(AV319),0,-ROUND(AV321/30,0))*$U325)</f>
        <v>0</v>
      </c>
      <c r="AW331" s="50" cm="1">
        <f t="array" aca="1" ref="AW331" ca="1">+IF((COLUMN()-COLUMN($U331))&lt;ROUND(AW321/30,0),0,OFFSET(INDIRECT(AW319),0,-ROUND(AW321/30,0))*$U325)</f>
        <v>0</v>
      </c>
      <c r="AX331" s="50" cm="1">
        <f t="array" aca="1" ref="AX331" ca="1">+IF((COLUMN()-COLUMN($U331))&lt;ROUND(AX321/30,0),0,OFFSET(INDIRECT(AX319),0,-ROUND(AX321/30,0))*$U325)</f>
        <v>0</v>
      </c>
      <c r="AY331" s="50" cm="1">
        <f t="array" aca="1" ref="AY331" ca="1">+IF((COLUMN()-COLUMN($U331))&lt;ROUND(AY321/30,0),0,OFFSET(INDIRECT(AY319),0,-ROUND(AY321/30,0))*$U325)</f>
        <v>0</v>
      </c>
      <c r="AZ331" s="50" cm="1">
        <f t="array" aca="1" ref="AZ331" ca="1">+IF((COLUMN()-COLUMN($U331))&lt;ROUND(AZ321/30,0),0,OFFSET(INDIRECT(AZ319),0,-ROUND(AZ321/30,0))*$U325)</f>
        <v>0</v>
      </c>
      <c r="BA331" s="50" cm="1">
        <f t="array" aca="1" ref="BA331" ca="1">+IF((COLUMN()-COLUMN($U331))&lt;ROUND(BA321/30,0),0,OFFSET(INDIRECT(BA319),0,-ROUND(BA321/30,0))*$U325)</f>
        <v>0</v>
      </c>
      <c r="BB331" s="50" cm="1">
        <f t="array" aca="1" ref="BB331" ca="1">+IF((COLUMN()-COLUMN($U331))&lt;ROUND(BB321/30,0),0,OFFSET(INDIRECT(BB319),0,-ROUND(BB321/30,0))*$U325)</f>
        <v>0</v>
      </c>
      <c r="BC331" s="50" cm="1">
        <f t="array" aca="1" ref="BC331" ca="1">+IF((COLUMN()-COLUMN($U331))&lt;ROUND(BC321/30,0),0,OFFSET(INDIRECT(BC319),0,-ROUND(BC321/30,0))*$U325)</f>
        <v>0</v>
      </c>
      <c r="BD331" s="50" cm="1">
        <f t="array" aca="1" ref="BD331" ca="1">+IF((COLUMN()-COLUMN($U331))&lt;ROUND(BD321/30,0),0,OFFSET(INDIRECT(BD319),0,-ROUND(BD321/30,0))*$U325)</f>
        <v>0</v>
      </c>
      <c r="BE331" s="50" cm="1">
        <f t="array" aca="1" ref="BE331" ca="1">+IF((COLUMN()-COLUMN($U331))&lt;ROUND(BE321/30,0),0,OFFSET(INDIRECT(BE319),0,-ROUND(BE321/30,0))*$U325)</f>
        <v>0</v>
      </c>
      <c r="BF331" s="50" cm="1">
        <f t="array" aca="1" ref="BF331" ca="1">+IF((COLUMN()-COLUMN($U331))&lt;ROUND(BF321/30,0),0,OFFSET(INDIRECT(BF319),0,-ROUND(BF321/30,0))*$U325)</f>
        <v>0</v>
      </c>
      <c r="BG331" s="50" cm="1">
        <f t="array" aca="1" ref="BG331" ca="1">+IF((COLUMN()-COLUMN($U331))&lt;ROUND(BG321/30,0),0,OFFSET(INDIRECT(BG319),0,-ROUND(BG321/30,0))*$U325)</f>
        <v>0</v>
      </c>
      <c r="BH331" s="50" cm="1">
        <f t="array" aca="1" ref="BH331" ca="1">+IF((COLUMN()-COLUMN($U331))&lt;ROUND(BH321/30,0),0,OFFSET(INDIRECT(BH319),0,-ROUND(BH321/30,0))*$U325)</f>
        <v>0</v>
      </c>
      <c r="BI331" s="50" cm="1">
        <f t="array" aca="1" ref="BI331" ca="1">+IF((COLUMN()-COLUMN($U331))&lt;ROUND(BI321/30,0),0,OFFSET(INDIRECT(BI319),0,-ROUND(BI321/30,0))*$U325)</f>
        <v>0</v>
      </c>
      <c r="BJ331" s="50" cm="1">
        <f t="array" aca="1" ref="BJ331" ca="1">+IF((COLUMN()-COLUMN($U331))&lt;ROUND(BJ321/30,0),0,OFFSET(INDIRECT(BJ319),0,-ROUND(BJ321/30,0))*$U325)</f>
        <v>0</v>
      </c>
      <c r="BK331" s="50" cm="1">
        <f t="array" aca="1" ref="BK331" ca="1">+IF((COLUMN()-COLUMN($U331))&lt;ROUND(BK321/30,0),0,OFFSET(INDIRECT(BK319),0,-ROUND(BK321/30,0))*$U325)</f>
        <v>0</v>
      </c>
      <c r="BL331" s="50" cm="1">
        <f t="array" aca="1" ref="BL331" ca="1">+IF((COLUMN()-COLUMN($U331))&lt;ROUND(BL321/30,0),0,OFFSET(INDIRECT(BL319),0,-ROUND(BL321/30,0))*$U325)</f>
        <v>0</v>
      </c>
      <c r="BM331" s="50" cm="1">
        <f t="array" aca="1" ref="BM331" ca="1">+IF((COLUMN()-COLUMN($U331))&lt;ROUND(BM321/30,0),0,OFFSET(INDIRECT(BM319),0,-ROUND(BM321/30,0))*$U325)</f>
        <v>0</v>
      </c>
      <c r="BN331" s="50" cm="1">
        <f t="array" aca="1" ref="BN331" ca="1">+IF((COLUMN()-COLUMN($U331))&lt;ROUND(BN321/30,0),0,OFFSET(INDIRECT(BN319),0,-ROUND(BN321/30,0))*$U325)</f>
        <v>0</v>
      </c>
      <c r="BO331" s="50" cm="1">
        <f t="array" aca="1" ref="BO331" ca="1">+IF((COLUMN()-COLUMN($U331))&lt;ROUND(BO321/30,0),0,OFFSET(INDIRECT(BO319),0,-ROUND(BO321/30,0))*$U325)</f>
        <v>0</v>
      </c>
      <c r="BP331" s="50" cm="1">
        <f t="array" aca="1" ref="BP331" ca="1">+IF((COLUMN()-COLUMN($U331))&lt;ROUND(BP321/30,0),0,OFFSET(INDIRECT(BP319),0,-ROUND(BP321/30,0))*$U325)</f>
        <v>0</v>
      </c>
      <c r="BQ331" s="50" cm="1">
        <f t="array" aca="1" ref="BQ331" ca="1">+IF((COLUMN()-COLUMN($U331))&lt;ROUND(BQ321/30,0),0,OFFSET(INDIRECT(BQ319),0,-ROUND(BQ321/30,0))*$U325)</f>
        <v>0</v>
      </c>
      <c r="BR331" s="50" cm="1">
        <f t="array" aca="1" ref="BR331" ca="1">+IF((COLUMN()-COLUMN($U331))&lt;ROUND(BR321/30,0),0,OFFSET(INDIRECT(BR319),0,-ROUND(BR321/30,0))*$U325)</f>
        <v>0</v>
      </c>
      <c r="BS331" s="50" cm="1">
        <f t="array" aca="1" ref="BS331" ca="1">+IF((COLUMN()-COLUMN($U331))&lt;ROUND(BS321/30,0),0,OFFSET(INDIRECT(BS319),0,-ROUND(BS321/30,0))*$U325)</f>
        <v>0</v>
      </c>
      <c r="BT331" s="50" cm="1">
        <f t="array" aca="1" ref="BT331" ca="1">+IF((COLUMN()-COLUMN($U331))&lt;ROUND(BT321/30,0),0,OFFSET(INDIRECT(BT319),0,-ROUND(BT321/30,0))*$U325)</f>
        <v>0</v>
      </c>
      <c r="BU331" s="50" cm="1">
        <f t="array" aca="1" ref="BU331" ca="1">+IF((COLUMN()-COLUMN($U331))&lt;ROUND(BU321/30,0),0,OFFSET(INDIRECT(BU319),0,-ROUND(BU321/30,0))*$U325)</f>
        <v>0</v>
      </c>
      <c r="BV331" s="50" cm="1">
        <f t="array" aca="1" ref="BV331" ca="1">+IF((COLUMN()-COLUMN($U331))&lt;ROUND(BV321/30,0),0,OFFSET(INDIRECT(BV319),0,-ROUND(BV321/30,0))*$U325)</f>
        <v>0</v>
      </c>
      <c r="BW331" s="50" cm="1">
        <f t="array" aca="1" ref="BW331" ca="1">+IF((COLUMN()-COLUMN($U331))&lt;ROUND(BW321/30,0),0,OFFSET(INDIRECT(BW319),0,-ROUND(BW321/30,0))*$U325)</f>
        <v>0</v>
      </c>
      <c r="BX331" s="50" cm="1">
        <f t="array" aca="1" ref="BX331" ca="1">+IF((COLUMN()-COLUMN($U331))&lt;ROUND(BX321/30,0),0,OFFSET(INDIRECT(BX319),0,-ROUND(BX321/30,0))*$U325)</f>
        <v>0</v>
      </c>
      <c r="BY331" s="50" cm="1">
        <f t="array" aca="1" ref="BY331" ca="1">+IF((COLUMN()-COLUMN($U331))&lt;ROUND(BY321/30,0),0,OFFSET(INDIRECT(BY319),0,-ROUND(BY321/30,0))*$U325)</f>
        <v>0</v>
      </c>
      <c r="BZ331" s="50" cm="1">
        <f t="array" aca="1" ref="BZ331" ca="1">+IF((COLUMN()-COLUMN($U331))&lt;ROUND(BZ321/30,0),0,OFFSET(INDIRECT(BZ319),0,-ROUND(BZ321/30,0))*$U325)</f>
        <v>0</v>
      </c>
      <c r="CA331" s="50" cm="1">
        <f t="array" aca="1" ref="CA331" ca="1">+IF((COLUMN()-COLUMN($U331))&lt;ROUND(CA321/30,0),0,OFFSET(INDIRECT(CA319),0,-ROUND(CA321/30,0))*$U325)</f>
        <v>0</v>
      </c>
      <c r="CB331" s="50" cm="1">
        <f t="array" aca="1" ref="CB331" ca="1">+IF((COLUMN()-COLUMN($U331))&lt;ROUND(CB321/30,0),0,OFFSET(INDIRECT(CB319),0,-ROUND(CB321/30,0))*$U325)</f>
        <v>0</v>
      </c>
      <c r="CC331" s="50" cm="1">
        <f t="array" aca="1" ref="CC331" ca="1">+IF((COLUMN()-COLUMN($U331))&lt;ROUND(CC321/30,0),0,OFFSET(INDIRECT(CC319),0,-ROUND(CC321/30,0))*$U325)</f>
        <v>0</v>
      </c>
      <c r="CD331" s="50" cm="1">
        <f t="array" aca="1" ref="CD331" ca="1">+IF((COLUMN()-COLUMN($U331))&lt;ROUND(CD321/30,0),0,OFFSET(INDIRECT(CD319),0,-ROUND(CD321/30,0))*$U325)</f>
        <v>0</v>
      </c>
      <c r="CE331" s="50" cm="1">
        <f t="array" aca="1" ref="CE331" ca="1">+IF((COLUMN()-COLUMN($U331))&lt;ROUND(CE321/30,0),0,OFFSET(INDIRECT(CE319),0,-ROUND(CE321/30,0))*$U325)</f>
        <v>0</v>
      </c>
      <c r="CF331" s="50" cm="1">
        <f t="array" aca="1" ref="CF331" ca="1">+IF((COLUMN()-COLUMN($U331))&lt;ROUND(CF321/30,0),0,OFFSET(INDIRECT(CF319),0,-ROUND(CF321/30,0))*$U325)</f>
        <v>0</v>
      </c>
      <c r="CG331" s="50" cm="1">
        <f t="array" aca="1" ref="CG331" ca="1">+IF((COLUMN()-COLUMN($U331))&lt;ROUND(CG321/30,0),0,OFFSET(INDIRECT(CG319),0,-ROUND(CG321/30,0))*$U325)</f>
        <v>0</v>
      </c>
      <c r="CH331" s="50" cm="1">
        <f t="array" aca="1" ref="CH331" ca="1">+IF((COLUMN()-COLUMN($U331))&lt;ROUND(CH321/30,0),0,OFFSET(INDIRECT(CH319),0,-ROUND(CH321/30,0))*$U325)</f>
        <v>0</v>
      </c>
      <c r="CI331" s="50" cm="1">
        <f t="array" aca="1" ref="CI331" ca="1">+IF((COLUMN()-COLUMN($U331))&lt;ROUND(CI321/30,0),0,OFFSET(INDIRECT(CI319),0,-ROUND(CI321/30,0))*$U325)</f>
        <v>0</v>
      </c>
      <c r="CJ331" s="50" cm="1">
        <f t="array" aca="1" ref="CJ331" ca="1">+IF((COLUMN()-COLUMN($U331))&lt;ROUND(CJ321/30,0),0,OFFSET(INDIRECT(CJ319),0,-ROUND(CJ321/30,0))*$U325)</f>
        <v>0</v>
      </c>
      <c r="CK331" s="50" cm="1">
        <f t="array" aca="1" ref="CK331" ca="1">+IF((COLUMN()-COLUMN($U331))&lt;ROUND(CK321/30,0),0,OFFSET(INDIRECT(CK319),0,-ROUND(CK321/30,0))*$U325)</f>
        <v>0</v>
      </c>
      <c r="CL331" s="50" cm="1">
        <f t="array" aca="1" ref="CL331" ca="1">+IF((COLUMN()-COLUMN($U331))&lt;ROUND(CL321/30,0),0,OFFSET(INDIRECT(CL319),0,-ROUND(CL321/30,0))*$U325)</f>
        <v>0</v>
      </c>
      <c r="CM331" s="50" cm="1">
        <f t="array" aca="1" ref="CM331" ca="1">+IF((COLUMN()-COLUMN($U331))&lt;ROUND(CM321/30,0),0,OFFSET(INDIRECT(CM319),0,-ROUND(CM321/30,0))*$U325)</f>
        <v>0</v>
      </c>
      <c r="CN331" s="50" cm="1">
        <f t="array" aca="1" ref="CN331" ca="1">+IF((COLUMN()-COLUMN($U331))&lt;ROUND(CN321/30,0),0,OFFSET(INDIRECT(CN319),0,-ROUND(CN321/30,0))*$U325)</f>
        <v>0</v>
      </c>
    </row>
    <row r="332" spans="1:92" x14ac:dyDescent="0.25">
      <c r="B332" s="214" t="s">
        <v>356</v>
      </c>
      <c r="C332" s="148"/>
      <c r="D332" t="s">
        <v>347</v>
      </c>
      <c r="E332" s="149"/>
      <c r="F332" s="149"/>
      <c r="G332" s="149"/>
      <c r="H332" s="106"/>
      <c r="I332" s="210"/>
      <c r="J332" s="226"/>
      <c r="K332" s="50">
        <f t="shared" ca="1" si="145"/>
        <v>0</v>
      </c>
      <c r="L332" s="50">
        <f t="shared" ca="1" si="145"/>
        <v>0</v>
      </c>
      <c r="M332" s="50">
        <f t="shared" ca="1" si="145"/>
        <v>0</v>
      </c>
      <c r="N332" s="50">
        <f t="shared" ca="1" si="145"/>
        <v>0</v>
      </c>
      <c r="O332" s="50">
        <f t="shared" ca="1" si="145"/>
        <v>0</v>
      </c>
      <c r="P332" s="50">
        <f t="shared" ca="1" si="145"/>
        <v>0</v>
      </c>
      <c r="Q332" s="50"/>
      <c r="T332" s="232"/>
      <c r="U332" s="50" cm="1">
        <f t="array" aca="1" ref="U332" ca="1">+IF((COLUMN()-COLUMN($U332))&lt;ROUND(U322/30,0),0,OFFSET(INDIRECT(U319),0,-ROUND(U322/30,0))*U326)</f>
        <v>0</v>
      </c>
      <c r="V332" s="50" cm="1">
        <f t="array" aca="1" ref="V332" ca="1">+IF((COLUMN()-COLUMN($U332))&lt;ROUND(V322/30,0),0,OFFSET(INDIRECT(V319),0,-ROUND(V322/30,0))*V326)</f>
        <v>0</v>
      </c>
      <c r="W332" s="50" cm="1">
        <f t="array" aca="1" ref="W332" ca="1">+IF((COLUMN()-COLUMN($U332))&lt;ROUND(W322/30,0),0,OFFSET(INDIRECT(W319),0,-ROUND(W322/30,0))*W326)</f>
        <v>0</v>
      </c>
      <c r="X332" s="50" cm="1">
        <f t="array" aca="1" ref="X332" ca="1">+IF((COLUMN()-COLUMN($U332))&lt;ROUND(X322/30,0),0,OFFSET(INDIRECT(X319),0,-ROUND(X322/30,0))*X326)</f>
        <v>0</v>
      </c>
      <c r="Y332" s="50" cm="1">
        <f t="array" aca="1" ref="Y332" ca="1">+IF((COLUMN()-COLUMN($U332))&lt;ROUND(Y322/30,0),0,OFFSET(INDIRECT(Y319),0,-ROUND(Y322/30,0))*Y326)</f>
        <v>0</v>
      </c>
      <c r="Z332" s="50" cm="1">
        <f t="array" aca="1" ref="Z332" ca="1">+IF((COLUMN()-COLUMN($U332))&lt;ROUND(Z322/30,0),0,OFFSET(INDIRECT(Z319),0,-ROUND(Z322/30,0))*Z326)</f>
        <v>0</v>
      </c>
      <c r="AA332" s="50" cm="1">
        <f t="array" aca="1" ref="AA332" ca="1">+IF((COLUMN()-COLUMN($U332))&lt;ROUND(AA322/30,0),0,OFFSET(INDIRECT(AA319),0,-ROUND(AA322/30,0))*AA326)</f>
        <v>0</v>
      </c>
      <c r="AB332" s="50" cm="1">
        <f t="array" aca="1" ref="AB332" ca="1">+IF((COLUMN()-COLUMN($U332))&lt;ROUND(AB322/30,0),0,OFFSET(INDIRECT(AB319),0,-ROUND(AB322/30,0))*AB326)</f>
        <v>0</v>
      </c>
      <c r="AC332" s="50" cm="1">
        <f t="array" aca="1" ref="AC332" ca="1">+IF((COLUMN()-COLUMN($U332))&lt;ROUND(AC322/30,0),0,OFFSET(INDIRECT(AC319),0,-ROUND(AC322/30,0))*AC326)</f>
        <v>0</v>
      </c>
      <c r="AD332" s="50" cm="1">
        <f t="array" aca="1" ref="AD332" ca="1">+IF((COLUMN()-COLUMN($U332))&lt;ROUND(AD322/30,0),0,OFFSET(INDIRECT(AD319),0,-ROUND(AD322/30,0))*AD326)</f>
        <v>0</v>
      </c>
      <c r="AE332" s="50" cm="1">
        <f t="array" aca="1" ref="AE332" ca="1">+IF((COLUMN()-COLUMN($U332))&lt;ROUND(AE322/30,0),0,OFFSET(INDIRECT(AE319),0,-ROUND(AE322/30,0))*AE326)</f>
        <v>0</v>
      </c>
      <c r="AF332" s="50" cm="1">
        <f t="array" aca="1" ref="AF332" ca="1">+IF((COLUMN()-COLUMN($U332))&lt;ROUND(AF322/30,0),0,OFFSET(INDIRECT(AF319),0,-ROUND(AF322/30,0))*AF326)</f>
        <v>0</v>
      </c>
      <c r="AG332" s="50" cm="1">
        <f t="array" aca="1" ref="AG332" ca="1">+IF((COLUMN()-COLUMN($U332))&lt;ROUND(AG322/30,0),0,OFFSET(INDIRECT(AG319),0,-ROUND(AG322/30,0))*AG326)</f>
        <v>0</v>
      </c>
      <c r="AH332" s="50" cm="1">
        <f t="array" aca="1" ref="AH332" ca="1">+IF((COLUMN()-COLUMN($U332))&lt;ROUND(AH322/30,0),0,OFFSET(INDIRECT(AH319),0,-ROUND(AH322/30,0))*AH326)</f>
        <v>0</v>
      </c>
      <c r="AI332" s="50" cm="1">
        <f t="array" aca="1" ref="AI332" ca="1">+IF((COLUMN()-COLUMN($U332))&lt;ROUND(AI322/30,0),0,OFFSET(INDIRECT(AI319),0,-ROUND(AI322/30,0))*AI326)</f>
        <v>0</v>
      </c>
      <c r="AJ332" s="50" cm="1">
        <f t="array" aca="1" ref="AJ332" ca="1">+IF((COLUMN()-COLUMN($U332))&lt;ROUND(AJ322/30,0),0,OFFSET(INDIRECT(AJ319),0,-ROUND(AJ322/30,0))*AJ326)</f>
        <v>0</v>
      </c>
      <c r="AK332" s="50" cm="1">
        <f t="array" aca="1" ref="AK332" ca="1">+IF((COLUMN()-COLUMN($U332))&lt;ROUND(AK322/30,0),0,OFFSET(INDIRECT(AK319),0,-ROUND(AK322/30,0))*AK326)</f>
        <v>0</v>
      </c>
      <c r="AL332" s="50" cm="1">
        <f t="array" aca="1" ref="AL332" ca="1">+IF((COLUMN()-COLUMN($U332))&lt;ROUND(AL322/30,0),0,OFFSET(INDIRECT(AL319),0,-ROUND(AL322/30,0))*AL326)</f>
        <v>0</v>
      </c>
      <c r="AM332" s="50" cm="1">
        <f t="array" aca="1" ref="AM332" ca="1">+IF((COLUMN()-COLUMN($U332))&lt;ROUND(AM322/30,0),0,OFFSET(INDIRECT(AM319),0,-ROUND(AM322/30,0))*AM326)</f>
        <v>0</v>
      </c>
      <c r="AN332" s="50" cm="1">
        <f t="array" aca="1" ref="AN332" ca="1">+IF((COLUMN()-COLUMN($U332))&lt;ROUND(AN322/30,0),0,OFFSET(INDIRECT(AN319),0,-ROUND(AN322/30,0))*AN326)</f>
        <v>0</v>
      </c>
      <c r="AO332" s="50" cm="1">
        <f t="array" aca="1" ref="AO332" ca="1">+IF((COLUMN()-COLUMN($U332))&lt;ROUND(AO322/30,0),0,OFFSET(INDIRECT(AO319),0,-ROUND(AO322/30,0))*AO326)</f>
        <v>0</v>
      </c>
      <c r="AP332" s="50" cm="1">
        <f t="array" aca="1" ref="AP332" ca="1">+IF((COLUMN()-COLUMN($U332))&lt;ROUND(AP322/30,0),0,OFFSET(INDIRECT(AP319),0,-ROUND(AP322/30,0))*AP326)</f>
        <v>0</v>
      </c>
      <c r="AQ332" s="50" cm="1">
        <f t="array" aca="1" ref="AQ332" ca="1">+IF((COLUMN()-COLUMN($U332))&lt;ROUND(AQ322/30,0),0,OFFSET(INDIRECT(AQ319),0,-ROUND(AQ322/30,0))*AQ326)</f>
        <v>0</v>
      </c>
      <c r="AR332" s="50" cm="1">
        <f t="array" aca="1" ref="AR332" ca="1">+IF((COLUMN()-COLUMN($U332))&lt;ROUND(AR322/30,0),0,OFFSET(INDIRECT(AR319),0,-ROUND(AR322/30,0))*AR326)</f>
        <v>0</v>
      </c>
      <c r="AS332" s="50" cm="1">
        <f t="array" aca="1" ref="AS332" ca="1">+IF((COLUMN()-COLUMN($U332))&lt;ROUND(AS322/30,0),0,OFFSET(INDIRECT(AS319),0,-ROUND(AS322/30,0))*AS326)</f>
        <v>0</v>
      </c>
      <c r="AT332" s="50" cm="1">
        <f t="array" aca="1" ref="AT332" ca="1">+IF((COLUMN()-COLUMN($U332))&lt;ROUND(AT322/30,0),0,OFFSET(INDIRECT(AT319),0,-ROUND(AT322/30,0))*AT326)</f>
        <v>0</v>
      </c>
      <c r="AU332" s="50" cm="1">
        <f t="array" aca="1" ref="AU332" ca="1">+IF((COLUMN()-COLUMN($U332))&lt;ROUND(AU322/30,0),0,OFFSET(INDIRECT(AU319),0,-ROUND(AU322/30,0))*AU326)</f>
        <v>0</v>
      </c>
      <c r="AV332" s="50" cm="1">
        <f t="array" aca="1" ref="AV332" ca="1">+IF((COLUMN()-COLUMN($U332))&lt;ROUND(AV322/30,0),0,OFFSET(INDIRECT(AV319),0,-ROUND(AV322/30,0))*AV326)</f>
        <v>0</v>
      </c>
      <c r="AW332" s="50" cm="1">
        <f t="array" aca="1" ref="AW332" ca="1">+IF((COLUMN()-COLUMN($U332))&lt;ROUND(AW322/30,0),0,OFFSET(INDIRECT(AW319),0,-ROUND(AW322/30,0))*AW326)</f>
        <v>0</v>
      </c>
      <c r="AX332" s="50" cm="1">
        <f t="array" aca="1" ref="AX332" ca="1">+IF((COLUMN()-COLUMN($U332))&lt;ROUND(AX322/30,0),0,OFFSET(INDIRECT(AX319),0,-ROUND(AX322/30,0))*AX326)</f>
        <v>0</v>
      </c>
      <c r="AY332" s="50" cm="1">
        <f t="array" aca="1" ref="AY332" ca="1">+IF((COLUMN()-COLUMN($U332))&lt;ROUND(AY322/30,0),0,OFFSET(INDIRECT(AY319),0,-ROUND(AY322/30,0))*AY326)</f>
        <v>0</v>
      </c>
      <c r="AZ332" s="50" cm="1">
        <f t="array" aca="1" ref="AZ332" ca="1">+IF((COLUMN()-COLUMN($U332))&lt;ROUND(AZ322/30,0),0,OFFSET(INDIRECT(AZ319),0,-ROUND(AZ322/30,0))*AZ326)</f>
        <v>0</v>
      </c>
      <c r="BA332" s="50" cm="1">
        <f t="array" aca="1" ref="BA332" ca="1">+IF((COLUMN()-COLUMN($U332))&lt;ROUND(BA322/30,0),0,OFFSET(INDIRECT(BA319),0,-ROUND(BA322/30,0))*BA326)</f>
        <v>0</v>
      </c>
      <c r="BB332" s="50" cm="1">
        <f t="array" aca="1" ref="BB332" ca="1">+IF((COLUMN()-COLUMN($U332))&lt;ROUND(BB322/30,0),0,OFFSET(INDIRECT(BB319),0,-ROUND(BB322/30,0))*BB326)</f>
        <v>0</v>
      </c>
      <c r="BC332" s="50" cm="1">
        <f t="array" aca="1" ref="BC332" ca="1">+IF((COLUMN()-COLUMN($U332))&lt;ROUND(BC322/30,0),0,OFFSET(INDIRECT(BC319),0,-ROUND(BC322/30,0))*BC326)</f>
        <v>0</v>
      </c>
      <c r="BD332" s="50" cm="1">
        <f t="array" aca="1" ref="BD332" ca="1">+IF((COLUMN()-COLUMN($U332))&lt;ROUND(BD322/30,0),0,OFFSET(INDIRECT(BD319),0,-ROUND(BD322/30,0))*BD326)</f>
        <v>0</v>
      </c>
      <c r="BE332" s="50" cm="1">
        <f t="array" aca="1" ref="BE332" ca="1">+IF((COLUMN()-COLUMN($U332))&lt;ROUND(BE322/30,0),0,OFFSET(INDIRECT(BE319),0,-ROUND(BE322/30,0))*BE326)</f>
        <v>0</v>
      </c>
      <c r="BF332" s="50" cm="1">
        <f t="array" aca="1" ref="BF332" ca="1">+IF((COLUMN()-COLUMN($U332))&lt;ROUND(BF322/30,0),0,OFFSET(INDIRECT(BF319),0,-ROUND(BF322/30,0))*BF326)</f>
        <v>0</v>
      </c>
      <c r="BG332" s="50" cm="1">
        <f t="array" aca="1" ref="BG332" ca="1">+IF((COLUMN()-COLUMN($U332))&lt;ROUND(BG322/30,0),0,OFFSET(INDIRECT(BG319),0,-ROUND(BG322/30,0))*BG326)</f>
        <v>0</v>
      </c>
      <c r="BH332" s="50" cm="1">
        <f t="array" aca="1" ref="BH332" ca="1">+IF((COLUMN()-COLUMN($U332))&lt;ROUND(BH322/30,0),0,OFFSET(INDIRECT(BH319),0,-ROUND(BH322/30,0))*BH326)</f>
        <v>0</v>
      </c>
      <c r="BI332" s="50" cm="1">
        <f t="array" aca="1" ref="BI332" ca="1">+IF((COLUMN()-COLUMN($U332))&lt;ROUND(BI322/30,0),0,OFFSET(INDIRECT(BI319),0,-ROUND(BI322/30,0))*BI326)</f>
        <v>0</v>
      </c>
      <c r="BJ332" s="50" cm="1">
        <f t="array" aca="1" ref="BJ332" ca="1">+IF((COLUMN()-COLUMN($U332))&lt;ROUND(BJ322/30,0),0,OFFSET(INDIRECT(BJ319),0,-ROUND(BJ322/30,0))*BJ326)</f>
        <v>0</v>
      </c>
      <c r="BK332" s="50" cm="1">
        <f t="array" aca="1" ref="BK332" ca="1">+IF((COLUMN()-COLUMN($U332))&lt;ROUND(BK322/30,0),0,OFFSET(INDIRECT(BK319),0,-ROUND(BK322/30,0))*BK326)</f>
        <v>0</v>
      </c>
      <c r="BL332" s="50" cm="1">
        <f t="array" aca="1" ref="BL332" ca="1">+IF((COLUMN()-COLUMN($U332))&lt;ROUND(BL322/30,0),0,OFFSET(INDIRECT(BL319),0,-ROUND(BL322/30,0))*BL326)</f>
        <v>0</v>
      </c>
      <c r="BM332" s="50" cm="1">
        <f t="array" aca="1" ref="BM332" ca="1">+IF((COLUMN()-COLUMN($U332))&lt;ROUND(BM322/30,0),0,OFFSET(INDIRECT(BM319),0,-ROUND(BM322/30,0))*BM326)</f>
        <v>0</v>
      </c>
      <c r="BN332" s="50" cm="1">
        <f t="array" aca="1" ref="BN332" ca="1">+IF((COLUMN()-COLUMN($U332))&lt;ROUND(BN322/30,0),0,OFFSET(INDIRECT(BN319),0,-ROUND(BN322/30,0))*BN326)</f>
        <v>0</v>
      </c>
      <c r="BO332" s="50" cm="1">
        <f t="array" aca="1" ref="BO332" ca="1">+IF((COLUMN()-COLUMN($U332))&lt;ROUND(BO322/30,0),0,OFFSET(INDIRECT(BO319),0,-ROUND(BO322/30,0))*BO326)</f>
        <v>0</v>
      </c>
      <c r="BP332" s="50" cm="1">
        <f t="array" aca="1" ref="BP332" ca="1">+IF((COLUMN()-COLUMN($U332))&lt;ROUND(BP322/30,0),0,OFFSET(INDIRECT(BP319),0,-ROUND(BP322/30,0))*BP326)</f>
        <v>0</v>
      </c>
      <c r="BQ332" s="50" cm="1">
        <f t="array" aca="1" ref="BQ332" ca="1">+IF((COLUMN()-COLUMN($U332))&lt;ROUND(BQ322/30,0),0,OFFSET(INDIRECT(BQ319),0,-ROUND(BQ322/30,0))*BQ326)</f>
        <v>0</v>
      </c>
      <c r="BR332" s="50" cm="1">
        <f t="array" aca="1" ref="BR332" ca="1">+IF((COLUMN()-COLUMN($U332))&lt;ROUND(BR322/30,0),0,OFFSET(INDIRECT(BR319),0,-ROUND(BR322/30,0))*BR326)</f>
        <v>0</v>
      </c>
      <c r="BS332" s="50" cm="1">
        <f t="array" aca="1" ref="BS332" ca="1">+IF((COLUMN()-COLUMN($U332))&lt;ROUND(BS322/30,0),0,OFFSET(INDIRECT(BS319),0,-ROUND(BS322/30,0))*BS326)</f>
        <v>0</v>
      </c>
      <c r="BT332" s="50" cm="1">
        <f t="array" aca="1" ref="BT332" ca="1">+IF((COLUMN()-COLUMN($U332))&lt;ROUND(BT322/30,0),0,OFFSET(INDIRECT(BT319),0,-ROUND(BT322/30,0))*BT326)</f>
        <v>0</v>
      </c>
      <c r="BU332" s="50" cm="1">
        <f t="array" aca="1" ref="BU332" ca="1">+IF((COLUMN()-COLUMN($U332))&lt;ROUND(BU322/30,0),0,OFFSET(INDIRECT(BU319),0,-ROUND(BU322/30,0))*BU326)</f>
        <v>0</v>
      </c>
      <c r="BV332" s="50" cm="1">
        <f t="array" aca="1" ref="BV332" ca="1">+IF((COLUMN()-COLUMN($U332))&lt;ROUND(BV322/30,0),0,OFFSET(INDIRECT(BV319),0,-ROUND(BV322/30,0))*BV326)</f>
        <v>0</v>
      </c>
      <c r="BW332" s="50" cm="1">
        <f t="array" aca="1" ref="BW332" ca="1">+IF((COLUMN()-COLUMN($U332))&lt;ROUND(BW322/30,0),0,OFFSET(INDIRECT(BW319),0,-ROUND(BW322/30,0))*BW326)</f>
        <v>0</v>
      </c>
      <c r="BX332" s="50" cm="1">
        <f t="array" aca="1" ref="BX332" ca="1">+IF((COLUMN()-COLUMN($U332))&lt;ROUND(BX322/30,0),0,OFFSET(INDIRECT(BX319),0,-ROUND(BX322/30,0))*BX326)</f>
        <v>0</v>
      </c>
      <c r="BY332" s="50" cm="1">
        <f t="array" aca="1" ref="BY332" ca="1">+IF((COLUMN()-COLUMN($U332))&lt;ROUND(BY322/30,0),0,OFFSET(INDIRECT(BY319),0,-ROUND(BY322/30,0))*BY326)</f>
        <v>0</v>
      </c>
      <c r="BZ332" s="50" cm="1">
        <f t="array" aca="1" ref="BZ332" ca="1">+IF((COLUMN()-COLUMN($U332))&lt;ROUND(BZ322/30,0),0,OFFSET(INDIRECT(BZ319),0,-ROUND(BZ322/30,0))*BZ326)</f>
        <v>0</v>
      </c>
      <c r="CA332" s="50" cm="1">
        <f t="array" aca="1" ref="CA332" ca="1">+IF((COLUMN()-COLUMN($U332))&lt;ROUND(CA322/30,0),0,OFFSET(INDIRECT(CA319),0,-ROUND(CA322/30,0))*CA326)</f>
        <v>0</v>
      </c>
      <c r="CB332" s="50" cm="1">
        <f t="array" aca="1" ref="CB332" ca="1">+IF((COLUMN()-COLUMN($U332))&lt;ROUND(CB322/30,0),0,OFFSET(INDIRECT(CB319),0,-ROUND(CB322/30,0))*CB326)</f>
        <v>0</v>
      </c>
      <c r="CC332" s="50" cm="1">
        <f t="array" aca="1" ref="CC332" ca="1">+IF((COLUMN()-COLUMN($U332))&lt;ROUND(CC322/30,0),0,OFFSET(INDIRECT(CC319),0,-ROUND(CC322/30,0))*CC326)</f>
        <v>0</v>
      </c>
      <c r="CD332" s="50" cm="1">
        <f t="array" aca="1" ref="CD332" ca="1">+IF((COLUMN()-COLUMN($U332))&lt;ROUND(CD322/30,0),0,OFFSET(INDIRECT(CD319),0,-ROUND(CD322/30,0))*CD326)</f>
        <v>0</v>
      </c>
      <c r="CE332" s="50" cm="1">
        <f t="array" aca="1" ref="CE332" ca="1">+IF((COLUMN()-COLUMN($U332))&lt;ROUND(CE322/30,0),0,OFFSET(INDIRECT(CE319),0,-ROUND(CE322/30,0))*CE326)</f>
        <v>0</v>
      </c>
      <c r="CF332" s="50" cm="1">
        <f t="array" aca="1" ref="CF332" ca="1">+IF((COLUMN()-COLUMN($U332))&lt;ROUND(CF322/30,0),0,OFFSET(INDIRECT(CF319),0,-ROUND(CF322/30,0))*CF326)</f>
        <v>0</v>
      </c>
      <c r="CG332" s="50" cm="1">
        <f t="array" aca="1" ref="CG332" ca="1">+IF((COLUMN()-COLUMN($U332))&lt;ROUND(CG322/30,0),0,OFFSET(INDIRECT(CG319),0,-ROUND(CG322/30,0))*CG326)</f>
        <v>0</v>
      </c>
      <c r="CH332" s="50" cm="1">
        <f t="array" aca="1" ref="CH332" ca="1">+IF((COLUMN()-COLUMN($U332))&lt;ROUND(CH322/30,0),0,OFFSET(INDIRECT(CH319),0,-ROUND(CH322/30,0))*CH326)</f>
        <v>0</v>
      </c>
      <c r="CI332" s="50" cm="1">
        <f t="array" aca="1" ref="CI332" ca="1">+IF((COLUMN()-COLUMN($U332))&lt;ROUND(CI322/30,0),0,OFFSET(INDIRECT(CI319),0,-ROUND(CI322/30,0))*CI326)</f>
        <v>0</v>
      </c>
      <c r="CJ332" s="50" cm="1">
        <f t="array" aca="1" ref="CJ332" ca="1">+IF((COLUMN()-COLUMN($U332))&lt;ROUND(CJ322/30,0),0,OFFSET(INDIRECT(CJ319),0,-ROUND(CJ322/30,0))*CJ326)</f>
        <v>0</v>
      </c>
      <c r="CK332" s="50" cm="1">
        <f t="array" aca="1" ref="CK332" ca="1">+IF((COLUMN()-COLUMN($U332))&lt;ROUND(CK322/30,0),0,OFFSET(INDIRECT(CK319),0,-ROUND(CK322/30,0))*CK326)</f>
        <v>0</v>
      </c>
      <c r="CL332" s="50" cm="1">
        <f t="array" aca="1" ref="CL332" ca="1">+IF((COLUMN()-COLUMN($U332))&lt;ROUND(CL322/30,0),0,OFFSET(INDIRECT(CL319),0,-ROUND(CL322/30,0))*CL326)</f>
        <v>0</v>
      </c>
      <c r="CM332" s="50" cm="1">
        <f t="array" aca="1" ref="CM332" ca="1">+IF((COLUMN()-COLUMN($U332))&lt;ROUND(CM322/30,0),0,OFFSET(INDIRECT(CM319),0,-ROUND(CM322/30,0))*CM326)</f>
        <v>0</v>
      </c>
      <c r="CN332" s="50" cm="1">
        <f t="array" aca="1" ref="CN332" ca="1">+IF((COLUMN()-COLUMN($U332))&lt;ROUND(CN322/30,0),0,OFFSET(INDIRECT(CN319),0,-ROUND(CN322/30,0))*CN326)</f>
        <v>0</v>
      </c>
    </row>
    <row r="333" spans="1:92" x14ac:dyDescent="0.25">
      <c r="B333" s="223" t="s">
        <v>357</v>
      </c>
      <c r="C333" s="148"/>
      <c r="D333" t="s">
        <v>347</v>
      </c>
      <c r="E333" s="149"/>
      <c r="F333" s="149"/>
      <c r="G333" s="149"/>
      <c r="H333" s="106"/>
      <c r="I333" s="210"/>
      <c r="J333" s="226"/>
      <c r="K333" s="50">
        <f t="shared" ca="1" si="145"/>
        <v>0</v>
      </c>
      <c r="L333" s="50">
        <f t="shared" ca="1" si="145"/>
        <v>0</v>
      </c>
      <c r="M333" s="50">
        <f t="shared" ca="1" si="145"/>
        <v>0</v>
      </c>
      <c r="N333" s="50">
        <f t="shared" ca="1" si="145"/>
        <v>0</v>
      </c>
      <c r="O333" s="50">
        <f t="shared" ca="1" si="145"/>
        <v>0</v>
      </c>
      <c r="P333" s="50">
        <f t="shared" ca="1" si="145"/>
        <v>0</v>
      </c>
      <c r="Q333" s="50"/>
      <c r="T333" s="232"/>
      <c r="U333" s="50" cm="1">
        <f t="array" aca="1" ref="U333" ca="1">-INDIRECT(U319)</f>
        <v>0</v>
      </c>
      <c r="V333" s="50" cm="1">
        <f t="array" aca="1" ref="V333" ca="1">-INDIRECT(V319)</f>
        <v>0</v>
      </c>
      <c r="W333" s="50" cm="1">
        <f t="array" aca="1" ref="W333" ca="1">-INDIRECT(W319)</f>
        <v>0</v>
      </c>
      <c r="X333" s="50" cm="1">
        <f t="array" aca="1" ref="X333" ca="1">-INDIRECT(X319)</f>
        <v>0</v>
      </c>
      <c r="Y333" s="50" cm="1">
        <f t="array" aca="1" ref="Y333" ca="1">-INDIRECT(Y319)</f>
        <v>0</v>
      </c>
      <c r="Z333" s="50" cm="1">
        <f t="array" aca="1" ref="Z333" ca="1">-INDIRECT(Z319)</f>
        <v>0</v>
      </c>
      <c r="AA333" s="50" cm="1">
        <f t="array" aca="1" ref="AA333" ca="1">-INDIRECT(AA319)</f>
        <v>0</v>
      </c>
      <c r="AB333" s="50" cm="1">
        <f t="array" aca="1" ref="AB333" ca="1">-INDIRECT(AB319)</f>
        <v>0</v>
      </c>
      <c r="AC333" s="50" cm="1">
        <f t="array" aca="1" ref="AC333" ca="1">-INDIRECT(AC319)</f>
        <v>0</v>
      </c>
      <c r="AD333" s="50" cm="1">
        <f t="array" aca="1" ref="AD333" ca="1">-INDIRECT(AD319)</f>
        <v>0</v>
      </c>
      <c r="AE333" s="50" cm="1">
        <f t="array" aca="1" ref="AE333" ca="1">-INDIRECT(AE319)</f>
        <v>0</v>
      </c>
      <c r="AF333" s="50" cm="1">
        <f t="array" aca="1" ref="AF333" ca="1">-INDIRECT(AF319)</f>
        <v>0</v>
      </c>
      <c r="AG333" s="50" cm="1">
        <f t="array" aca="1" ref="AG333" ca="1">-INDIRECT(AG319)</f>
        <v>0</v>
      </c>
      <c r="AH333" s="50" cm="1">
        <f t="array" aca="1" ref="AH333" ca="1">-INDIRECT(AH319)</f>
        <v>0</v>
      </c>
      <c r="AI333" s="50" cm="1">
        <f t="array" aca="1" ref="AI333" ca="1">-INDIRECT(AI319)</f>
        <v>0</v>
      </c>
      <c r="AJ333" s="50" cm="1">
        <f t="array" aca="1" ref="AJ333" ca="1">-INDIRECT(AJ319)</f>
        <v>0</v>
      </c>
      <c r="AK333" s="50" cm="1">
        <f t="array" aca="1" ref="AK333" ca="1">-INDIRECT(AK319)</f>
        <v>0</v>
      </c>
      <c r="AL333" s="50" cm="1">
        <f t="array" aca="1" ref="AL333" ca="1">-INDIRECT(AL319)</f>
        <v>0</v>
      </c>
      <c r="AM333" s="50" cm="1">
        <f t="array" aca="1" ref="AM333" ca="1">-INDIRECT(AM319)</f>
        <v>0</v>
      </c>
      <c r="AN333" s="50" cm="1">
        <f t="array" aca="1" ref="AN333" ca="1">-INDIRECT(AN319)</f>
        <v>0</v>
      </c>
      <c r="AO333" s="50" cm="1">
        <f t="array" aca="1" ref="AO333" ca="1">-INDIRECT(AO319)</f>
        <v>0</v>
      </c>
      <c r="AP333" s="50" cm="1">
        <f t="array" aca="1" ref="AP333" ca="1">-INDIRECT(AP319)</f>
        <v>0</v>
      </c>
      <c r="AQ333" s="50" cm="1">
        <f t="array" aca="1" ref="AQ333" ca="1">-INDIRECT(AQ319)</f>
        <v>0</v>
      </c>
      <c r="AR333" s="50" cm="1">
        <f t="array" aca="1" ref="AR333" ca="1">-INDIRECT(AR319)</f>
        <v>0</v>
      </c>
      <c r="AS333" s="50" cm="1">
        <f t="array" aca="1" ref="AS333" ca="1">-INDIRECT(AS319)</f>
        <v>0</v>
      </c>
      <c r="AT333" s="50" cm="1">
        <f t="array" aca="1" ref="AT333" ca="1">-INDIRECT(AT319)</f>
        <v>0</v>
      </c>
      <c r="AU333" s="50" cm="1">
        <f t="array" aca="1" ref="AU333" ca="1">-INDIRECT(AU319)</f>
        <v>0</v>
      </c>
      <c r="AV333" s="50" cm="1">
        <f t="array" aca="1" ref="AV333" ca="1">-INDIRECT(AV319)</f>
        <v>0</v>
      </c>
      <c r="AW333" s="50" cm="1">
        <f t="array" aca="1" ref="AW333" ca="1">-INDIRECT(AW319)</f>
        <v>0</v>
      </c>
      <c r="AX333" s="50" cm="1">
        <f t="array" aca="1" ref="AX333" ca="1">-INDIRECT(AX319)</f>
        <v>0</v>
      </c>
      <c r="AY333" s="50" cm="1">
        <f t="array" aca="1" ref="AY333" ca="1">-INDIRECT(AY319)</f>
        <v>0</v>
      </c>
      <c r="AZ333" s="50" cm="1">
        <f t="array" aca="1" ref="AZ333" ca="1">-INDIRECT(AZ319)</f>
        <v>0</v>
      </c>
      <c r="BA333" s="50" cm="1">
        <f t="array" aca="1" ref="BA333" ca="1">-INDIRECT(BA319)</f>
        <v>0</v>
      </c>
      <c r="BB333" s="50" cm="1">
        <f t="array" aca="1" ref="BB333" ca="1">-INDIRECT(BB319)</f>
        <v>0</v>
      </c>
      <c r="BC333" s="50" cm="1">
        <f t="array" aca="1" ref="BC333" ca="1">-INDIRECT(BC319)</f>
        <v>0</v>
      </c>
      <c r="BD333" s="50" cm="1">
        <f t="array" aca="1" ref="BD333" ca="1">-INDIRECT(BD319)</f>
        <v>0</v>
      </c>
      <c r="BE333" s="50" cm="1">
        <f t="array" aca="1" ref="BE333" ca="1">-INDIRECT(BE319)</f>
        <v>0</v>
      </c>
      <c r="BF333" s="50" cm="1">
        <f t="array" aca="1" ref="BF333" ca="1">-INDIRECT(BF319)</f>
        <v>0</v>
      </c>
      <c r="BG333" s="50" cm="1">
        <f t="array" aca="1" ref="BG333" ca="1">-INDIRECT(BG319)</f>
        <v>0</v>
      </c>
      <c r="BH333" s="50" cm="1">
        <f t="array" aca="1" ref="BH333" ca="1">-INDIRECT(BH319)</f>
        <v>0</v>
      </c>
      <c r="BI333" s="50" cm="1">
        <f t="array" aca="1" ref="BI333" ca="1">-INDIRECT(BI319)</f>
        <v>0</v>
      </c>
      <c r="BJ333" s="50" cm="1">
        <f t="array" aca="1" ref="BJ333" ca="1">-INDIRECT(BJ319)</f>
        <v>0</v>
      </c>
      <c r="BK333" s="50" cm="1">
        <f t="array" aca="1" ref="BK333" ca="1">-INDIRECT(BK319)</f>
        <v>0</v>
      </c>
      <c r="BL333" s="50" cm="1">
        <f t="array" aca="1" ref="BL333" ca="1">-INDIRECT(BL319)</f>
        <v>0</v>
      </c>
      <c r="BM333" s="50" cm="1">
        <f t="array" aca="1" ref="BM333" ca="1">-INDIRECT(BM319)</f>
        <v>0</v>
      </c>
      <c r="BN333" s="50" cm="1">
        <f t="array" aca="1" ref="BN333" ca="1">-INDIRECT(BN319)</f>
        <v>0</v>
      </c>
      <c r="BO333" s="50" cm="1">
        <f t="array" aca="1" ref="BO333" ca="1">-INDIRECT(BO319)</f>
        <v>0</v>
      </c>
      <c r="BP333" s="50" cm="1">
        <f t="array" aca="1" ref="BP333" ca="1">-INDIRECT(BP319)</f>
        <v>0</v>
      </c>
      <c r="BQ333" s="50" cm="1">
        <f t="array" aca="1" ref="BQ333" ca="1">-INDIRECT(BQ319)</f>
        <v>0</v>
      </c>
      <c r="BR333" s="50" cm="1">
        <f t="array" aca="1" ref="BR333" ca="1">-INDIRECT(BR319)</f>
        <v>0</v>
      </c>
      <c r="BS333" s="50" cm="1">
        <f t="array" aca="1" ref="BS333" ca="1">-INDIRECT(BS319)</f>
        <v>0</v>
      </c>
      <c r="BT333" s="50" cm="1">
        <f t="array" aca="1" ref="BT333" ca="1">-INDIRECT(BT319)</f>
        <v>0</v>
      </c>
      <c r="BU333" s="50" cm="1">
        <f t="array" aca="1" ref="BU333" ca="1">-INDIRECT(BU319)</f>
        <v>0</v>
      </c>
      <c r="BV333" s="50" cm="1">
        <f t="array" aca="1" ref="BV333" ca="1">-INDIRECT(BV319)</f>
        <v>0</v>
      </c>
      <c r="BW333" s="50" cm="1">
        <f t="array" aca="1" ref="BW333" ca="1">-INDIRECT(BW319)</f>
        <v>0</v>
      </c>
      <c r="BX333" s="50" cm="1">
        <f t="array" aca="1" ref="BX333" ca="1">-INDIRECT(BX319)</f>
        <v>0</v>
      </c>
      <c r="BY333" s="50" cm="1">
        <f t="array" aca="1" ref="BY333" ca="1">-INDIRECT(BY319)</f>
        <v>0</v>
      </c>
      <c r="BZ333" s="50" cm="1">
        <f t="array" aca="1" ref="BZ333" ca="1">-INDIRECT(BZ319)</f>
        <v>0</v>
      </c>
      <c r="CA333" s="50" cm="1">
        <f t="array" aca="1" ref="CA333" ca="1">-INDIRECT(CA319)</f>
        <v>0</v>
      </c>
      <c r="CB333" s="50" cm="1">
        <f t="array" aca="1" ref="CB333" ca="1">-INDIRECT(CB319)</f>
        <v>0</v>
      </c>
      <c r="CC333" s="50" cm="1">
        <f t="array" aca="1" ref="CC333" ca="1">-INDIRECT(CC319)</f>
        <v>0</v>
      </c>
      <c r="CD333" s="50" cm="1">
        <f t="array" aca="1" ref="CD333" ca="1">-INDIRECT(CD319)</f>
        <v>0</v>
      </c>
      <c r="CE333" s="50" cm="1">
        <f t="array" aca="1" ref="CE333" ca="1">-INDIRECT(CE319)</f>
        <v>0</v>
      </c>
      <c r="CF333" s="50" cm="1">
        <f t="array" aca="1" ref="CF333" ca="1">-INDIRECT(CF319)</f>
        <v>0</v>
      </c>
      <c r="CG333" s="50" cm="1">
        <f t="array" aca="1" ref="CG333" ca="1">-INDIRECT(CG319)</f>
        <v>0</v>
      </c>
      <c r="CH333" s="50" cm="1">
        <f t="array" aca="1" ref="CH333" ca="1">-INDIRECT(CH319)</f>
        <v>0</v>
      </c>
      <c r="CI333" s="50" cm="1">
        <f t="array" aca="1" ref="CI333" ca="1">-INDIRECT(CI319)</f>
        <v>0</v>
      </c>
      <c r="CJ333" s="50" cm="1">
        <f t="array" aca="1" ref="CJ333" ca="1">-INDIRECT(CJ319)</f>
        <v>0</v>
      </c>
      <c r="CK333" s="50" cm="1">
        <f t="array" aca="1" ref="CK333" ca="1">-INDIRECT(CK319)</f>
        <v>0</v>
      </c>
      <c r="CL333" s="50" cm="1">
        <f t="array" aca="1" ref="CL333" ca="1">-INDIRECT(CL319)</f>
        <v>0</v>
      </c>
      <c r="CM333" s="50" cm="1">
        <f t="array" aca="1" ref="CM333" ca="1">-INDIRECT(CM319)</f>
        <v>0</v>
      </c>
      <c r="CN333" s="50" cm="1">
        <f t="array" aca="1" ref="CN333" ca="1">-INDIRECT(CN319)</f>
        <v>0</v>
      </c>
    </row>
    <row r="334" spans="1:92" x14ac:dyDescent="0.25">
      <c r="B334" s="216" t="s">
        <v>358</v>
      </c>
      <c r="D334" t="s">
        <v>347</v>
      </c>
      <c r="E334" s="229" t="s">
        <v>203</v>
      </c>
      <c r="F334" s="229"/>
      <c r="G334" s="229"/>
      <c r="I334" s="267"/>
      <c r="J334" s="268"/>
      <c r="K334" s="305">
        <f t="shared" ref="K334:P334" ca="1" si="146">SUMIF($4:$4, K$2, INDIRECT(ROW() &amp; ":" &amp; ROW()))</f>
        <v>0</v>
      </c>
      <c r="L334" s="305">
        <f t="shared" ca="1" si="146"/>
        <v>0</v>
      </c>
      <c r="M334" s="305">
        <f t="shared" ca="1" si="146"/>
        <v>0</v>
      </c>
      <c r="N334" s="305">
        <f t="shared" ca="1" si="146"/>
        <v>0</v>
      </c>
      <c r="O334" s="305">
        <f t="shared" ca="1" si="146"/>
        <v>0</v>
      </c>
      <c r="P334" s="305">
        <f t="shared" ca="1" si="146"/>
        <v>0</v>
      </c>
      <c r="Q334" s="30"/>
      <c r="T334" s="306"/>
      <c r="U334" s="305">
        <f t="shared" ref="U334:AZ334" ca="1" si="147">SUM(U330:U333)</f>
        <v>0</v>
      </c>
      <c r="V334" s="305">
        <f t="shared" ca="1" si="147"/>
        <v>0</v>
      </c>
      <c r="W334" s="305">
        <f t="shared" ca="1" si="147"/>
        <v>0</v>
      </c>
      <c r="X334" s="305">
        <f t="shared" ca="1" si="147"/>
        <v>0</v>
      </c>
      <c r="Y334" s="305">
        <f t="shared" ca="1" si="147"/>
        <v>0</v>
      </c>
      <c r="Z334" s="305">
        <f t="shared" ca="1" si="147"/>
        <v>0</v>
      </c>
      <c r="AA334" s="305">
        <f t="shared" ca="1" si="147"/>
        <v>0</v>
      </c>
      <c r="AB334" s="305">
        <f t="shared" ca="1" si="147"/>
        <v>0</v>
      </c>
      <c r="AC334" s="305">
        <f t="shared" ca="1" si="147"/>
        <v>0</v>
      </c>
      <c r="AD334" s="305">
        <f t="shared" ca="1" si="147"/>
        <v>0</v>
      </c>
      <c r="AE334" s="305">
        <f t="shared" ca="1" si="147"/>
        <v>0</v>
      </c>
      <c r="AF334" s="305">
        <f t="shared" ca="1" si="147"/>
        <v>0</v>
      </c>
      <c r="AG334" s="305">
        <f t="shared" ca="1" si="147"/>
        <v>0</v>
      </c>
      <c r="AH334" s="305">
        <f t="shared" ca="1" si="147"/>
        <v>0</v>
      </c>
      <c r="AI334" s="305">
        <f t="shared" ca="1" si="147"/>
        <v>0</v>
      </c>
      <c r="AJ334" s="305">
        <f t="shared" ca="1" si="147"/>
        <v>0</v>
      </c>
      <c r="AK334" s="305">
        <f t="shared" ca="1" si="147"/>
        <v>0</v>
      </c>
      <c r="AL334" s="305">
        <f t="shared" ca="1" si="147"/>
        <v>0</v>
      </c>
      <c r="AM334" s="305">
        <f t="shared" ca="1" si="147"/>
        <v>0</v>
      </c>
      <c r="AN334" s="305">
        <f t="shared" ca="1" si="147"/>
        <v>0</v>
      </c>
      <c r="AO334" s="305">
        <f t="shared" ca="1" si="147"/>
        <v>0</v>
      </c>
      <c r="AP334" s="305">
        <f t="shared" ca="1" si="147"/>
        <v>0</v>
      </c>
      <c r="AQ334" s="305">
        <f t="shared" ca="1" si="147"/>
        <v>0</v>
      </c>
      <c r="AR334" s="305">
        <f t="shared" ca="1" si="147"/>
        <v>0</v>
      </c>
      <c r="AS334" s="305">
        <f t="shared" ca="1" si="147"/>
        <v>0</v>
      </c>
      <c r="AT334" s="305">
        <f t="shared" ca="1" si="147"/>
        <v>0</v>
      </c>
      <c r="AU334" s="305">
        <f t="shared" ca="1" si="147"/>
        <v>0</v>
      </c>
      <c r="AV334" s="305">
        <f t="shared" ca="1" si="147"/>
        <v>0</v>
      </c>
      <c r="AW334" s="305">
        <f t="shared" ca="1" si="147"/>
        <v>0</v>
      </c>
      <c r="AX334" s="305">
        <f t="shared" ca="1" si="147"/>
        <v>0</v>
      </c>
      <c r="AY334" s="305">
        <f t="shared" ca="1" si="147"/>
        <v>0</v>
      </c>
      <c r="AZ334" s="305">
        <f t="shared" ca="1" si="147"/>
        <v>0</v>
      </c>
      <c r="BA334" s="305">
        <f t="shared" ref="BA334:CN334" ca="1" si="148">SUM(BA330:BA333)</f>
        <v>0</v>
      </c>
      <c r="BB334" s="305">
        <f t="shared" ca="1" si="148"/>
        <v>0</v>
      </c>
      <c r="BC334" s="305">
        <f t="shared" ca="1" si="148"/>
        <v>0</v>
      </c>
      <c r="BD334" s="305">
        <f t="shared" ca="1" si="148"/>
        <v>0</v>
      </c>
      <c r="BE334" s="305">
        <f t="shared" ca="1" si="148"/>
        <v>0</v>
      </c>
      <c r="BF334" s="305">
        <f t="shared" ca="1" si="148"/>
        <v>0</v>
      </c>
      <c r="BG334" s="305">
        <f t="shared" ca="1" si="148"/>
        <v>0</v>
      </c>
      <c r="BH334" s="305">
        <f t="shared" ca="1" si="148"/>
        <v>0</v>
      </c>
      <c r="BI334" s="305">
        <f t="shared" ca="1" si="148"/>
        <v>0</v>
      </c>
      <c r="BJ334" s="305">
        <f t="shared" ca="1" si="148"/>
        <v>0</v>
      </c>
      <c r="BK334" s="305">
        <f t="shared" ca="1" si="148"/>
        <v>0</v>
      </c>
      <c r="BL334" s="305">
        <f t="shared" ca="1" si="148"/>
        <v>0</v>
      </c>
      <c r="BM334" s="305">
        <f t="shared" ca="1" si="148"/>
        <v>0</v>
      </c>
      <c r="BN334" s="305">
        <f t="shared" ca="1" si="148"/>
        <v>0</v>
      </c>
      <c r="BO334" s="305">
        <f t="shared" ca="1" si="148"/>
        <v>0</v>
      </c>
      <c r="BP334" s="305">
        <f t="shared" ca="1" si="148"/>
        <v>0</v>
      </c>
      <c r="BQ334" s="305">
        <f t="shared" ca="1" si="148"/>
        <v>0</v>
      </c>
      <c r="BR334" s="305">
        <f t="shared" ca="1" si="148"/>
        <v>0</v>
      </c>
      <c r="BS334" s="305">
        <f t="shared" ca="1" si="148"/>
        <v>0</v>
      </c>
      <c r="BT334" s="305">
        <f t="shared" ca="1" si="148"/>
        <v>0</v>
      </c>
      <c r="BU334" s="305">
        <f t="shared" ca="1" si="148"/>
        <v>0</v>
      </c>
      <c r="BV334" s="305">
        <f t="shared" ca="1" si="148"/>
        <v>0</v>
      </c>
      <c r="BW334" s="305">
        <f t="shared" ca="1" si="148"/>
        <v>0</v>
      </c>
      <c r="BX334" s="305">
        <f t="shared" ca="1" si="148"/>
        <v>0</v>
      </c>
      <c r="BY334" s="305">
        <f t="shared" ca="1" si="148"/>
        <v>0</v>
      </c>
      <c r="BZ334" s="305">
        <f t="shared" ca="1" si="148"/>
        <v>0</v>
      </c>
      <c r="CA334" s="305">
        <f t="shared" ca="1" si="148"/>
        <v>0</v>
      </c>
      <c r="CB334" s="305">
        <f t="shared" ca="1" si="148"/>
        <v>0</v>
      </c>
      <c r="CC334" s="305">
        <f t="shared" ca="1" si="148"/>
        <v>0</v>
      </c>
      <c r="CD334" s="305">
        <f t="shared" ca="1" si="148"/>
        <v>0</v>
      </c>
      <c r="CE334" s="305">
        <f t="shared" ca="1" si="148"/>
        <v>0</v>
      </c>
      <c r="CF334" s="305">
        <f t="shared" ca="1" si="148"/>
        <v>0</v>
      </c>
      <c r="CG334" s="305">
        <f t="shared" ca="1" si="148"/>
        <v>0</v>
      </c>
      <c r="CH334" s="305">
        <f t="shared" ca="1" si="148"/>
        <v>0</v>
      </c>
      <c r="CI334" s="305">
        <f t="shared" ca="1" si="148"/>
        <v>0</v>
      </c>
      <c r="CJ334" s="305">
        <f t="shared" ca="1" si="148"/>
        <v>0</v>
      </c>
      <c r="CK334" s="305">
        <f t="shared" ca="1" si="148"/>
        <v>0</v>
      </c>
      <c r="CL334" s="305">
        <f t="shared" ca="1" si="148"/>
        <v>0</v>
      </c>
      <c r="CM334" s="305">
        <f t="shared" ca="1" si="148"/>
        <v>0</v>
      </c>
      <c r="CN334" s="305">
        <f t="shared" ca="1" si="148"/>
        <v>0</v>
      </c>
    </row>
    <row r="335" spans="1:92" x14ac:dyDescent="0.25">
      <c r="B335" s="214" t="s">
        <v>62</v>
      </c>
      <c r="D335" t="s">
        <v>347</v>
      </c>
      <c r="K335" s="61">
        <f t="shared" ref="K335:P335" ca="1" si="149">+SUM(K330:K333)-K334</f>
        <v>0</v>
      </c>
      <c r="L335" s="61">
        <f t="shared" ca="1" si="149"/>
        <v>0</v>
      </c>
      <c r="M335" s="61">
        <f t="shared" ca="1" si="149"/>
        <v>0</v>
      </c>
      <c r="N335" s="61">
        <f t="shared" ca="1" si="149"/>
        <v>0</v>
      </c>
      <c r="O335" s="61">
        <f t="shared" ca="1" si="149"/>
        <v>0</v>
      </c>
      <c r="P335" s="61">
        <f t="shared" ca="1" si="149"/>
        <v>0</v>
      </c>
      <c r="Q335" s="61"/>
      <c r="T335" s="215">
        <f t="shared" ref="T335" ca="1" si="150">IFERROR(INDEX(INDIRECT("Financials!$A:$AD"), MATCH(INDIRECT(ADDRESS(ROW(),2)), INDIRECT("Financials!$B:$B"), 0), MATCH(INDIRECT(ADDRESS(1,COLUMN())), INDIRECT("Financials!$1:$1"), 0)),0)</f>
        <v>0</v>
      </c>
      <c r="U335" s="61">
        <f t="shared" ref="U335:AZ335" ca="1" si="151">+SUM(U330:U333)-U334</f>
        <v>0</v>
      </c>
      <c r="V335" s="61">
        <f t="shared" ca="1" si="151"/>
        <v>0</v>
      </c>
      <c r="W335" s="61">
        <f t="shared" ca="1" si="151"/>
        <v>0</v>
      </c>
      <c r="X335" s="61">
        <f t="shared" ca="1" si="151"/>
        <v>0</v>
      </c>
      <c r="Y335" s="61">
        <f t="shared" ca="1" si="151"/>
        <v>0</v>
      </c>
      <c r="Z335" s="61">
        <f t="shared" ca="1" si="151"/>
        <v>0</v>
      </c>
      <c r="AA335" s="61">
        <f t="shared" ca="1" si="151"/>
        <v>0</v>
      </c>
      <c r="AB335" s="61">
        <f t="shared" ca="1" si="151"/>
        <v>0</v>
      </c>
      <c r="AC335" s="61">
        <f t="shared" ca="1" si="151"/>
        <v>0</v>
      </c>
      <c r="AD335" s="61">
        <f t="shared" ca="1" si="151"/>
        <v>0</v>
      </c>
      <c r="AE335" s="61">
        <f t="shared" ca="1" si="151"/>
        <v>0</v>
      </c>
      <c r="AF335" s="61">
        <f t="shared" ca="1" si="151"/>
        <v>0</v>
      </c>
      <c r="AG335" s="61">
        <f t="shared" ca="1" si="151"/>
        <v>0</v>
      </c>
      <c r="AH335" s="61">
        <f t="shared" ca="1" si="151"/>
        <v>0</v>
      </c>
      <c r="AI335" s="61">
        <f t="shared" ca="1" si="151"/>
        <v>0</v>
      </c>
      <c r="AJ335" s="61">
        <f t="shared" ca="1" si="151"/>
        <v>0</v>
      </c>
      <c r="AK335" s="61">
        <f t="shared" ca="1" si="151"/>
        <v>0</v>
      </c>
      <c r="AL335" s="61">
        <f t="shared" ca="1" si="151"/>
        <v>0</v>
      </c>
      <c r="AM335" s="61">
        <f t="shared" ca="1" si="151"/>
        <v>0</v>
      </c>
      <c r="AN335" s="61">
        <f t="shared" ca="1" si="151"/>
        <v>0</v>
      </c>
      <c r="AO335" s="61">
        <f t="shared" ca="1" si="151"/>
        <v>0</v>
      </c>
      <c r="AP335" s="61">
        <f t="shared" ca="1" si="151"/>
        <v>0</v>
      </c>
      <c r="AQ335" s="61">
        <f t="shared" ca="1" si="151"/>
        <v>0</v>
      </c>
      <c r="AR335" s="61">
        <f t="shared" ca="1" si="151"/>
        <v>0</v>
      </c>
      <c r="AS335" s="61">
        <f t="shared" ca="1" si="151"/>
        <v>0</v>
      </c>
      <c r="AT335" s="61">
        <f t="shared" ca="1" si="151"/>
        <v>0</v>
      </c>
      <c r="AU335" s="61">
        <f t="shared" ca="1" si="151"/>
        <v>0</v>
      </c>
      <c r="AV335" s="61">
        <f t="shared" ca="1" si="151"/>
        <v>0</v>
      </c>
      <c r="AW335" s="61">
        <f t="shared" ca="1" si="151"/>
        <v>0</v>
      </c>
      <c r="AX335" s="61">
        <f t="shared" ca="1" si="151"/>
        <v>0</v>
      </c>
      <c r="AY335" s="61">
        <f t="shared" ca="1" si="151"/>
        <v>0</v>
      </c>
      <c r="AZ335" s="61">
        <f t="shared" ca="1" si="151"/>
        <v>0</v>
      </c>
      <c r="BA335" s="61">
        <f t="shared" ref="BA335:CF335" ca="1" si="152">+SUM(BA330:BA333)-BA334</f>
        <v>0</v>
      </c>
      <c r="BB335" s="61">
        <f t="shared" ca="1" si="152"/>
        <v>0</v>
      </c>
      <c r="BC335" s="61">
        <f t="shared" ca="1" si="152"/>
        <v>0</v>
      </c>
      <c r="BD335" s="61">
        <f t="shared" ca="1" si="152"/>
        <v>0</v>
      </c>
      <c r="BE335" s="61">
        <f t="shared" ca="1" si="152"/>
        <v>0</v>
      </c>
      <c r="BF335" s="61">
        <f t="shared" ca="1" si="152"/>
        <v>0</v>
      </c>
      <c r="BG335" s="61">
        <f t="shared" ca="1" si="152"/>
        <v>0</v>
      </c>
      <c r="BH335" s="61">
        <f t="shared" ca="1" si="152"/>
        <v>0</v>
      </c>
      <c r="BI335" s="61">
        <f t="shared" ca="1" si="152"/>
        <v>0</v>
      </c>
      <c r="BJ335" s="61">
        <f t="shared" ca="1" si="152"/>
        <v>0</v>
      </c>
      <c r="BK335" s="61">
        <f t="shared" ca="1" si="152"/>
        <v>0</v>
      </c>
      <c r="BL335" s="61">
        <f t="shared" ca="1" si="152"/>
        <v>0</v>
      </c>
      <c r="BM335" s="61">
        <f t="shared" ca="1" si="152"/>
        <v>0</v>
      </c>
      <c r="BN335" s="61">
        <f t="shared" ca="1" si="152"/>
        <v>0</v>
      </c>
      <c r="BO335" s="61">
        <f t="shared" ca="1" si="152"/>
        <v>0</v>
      </c>
      <c r="BP335" s="61">
        <f t="shared" ca="1" si="152"/>
        <v>0</v>
      </c>
      <c r="BQ335" s="61">
        <f t="shared" ca="1" si="152"/>
        <v>0</v>
      </c>
      <c r="BR335" s="61">
        <f t="shared" ca="1" si="152"/>
        <v>0</v>
      </c>
      <c r="BS335" s="61">
        <f t="shared" ca="1" si="152"/>
        <v>0</v>
      </c>
      <c r="BT335" s="61">
        <f t="shared" ca="1" si="152"/>
        <v>0</v>
      </c>
      <c r="BU335" s="61">
        <f t="shared" ca="1" si="152"/>
        <v>0</v>
      </c>
      <c r="BV335" s="61">
        <f t="shared" ca="1" si="152"/>
        <v>0</v>
      </c>
      <c r="BW335" s="61">
        <f t="shared" ca="1" si="152"/>
        <v>0</v>
      </c>
      <c r="BX335" s="61">
        <f t="shared" ca="1" si="152"/>
        <v>0</v>
      </c>
      <c r="BY335" s="61">
        <f t="shared" ca="1" si="152"/>
        <v>0</v>
      </c>
      <c r="BZ335" s="61">
        <f t="shared" ca="1" si="152"/>
        <v>0</v>
      </c>
      <c r="CA335" s="61">
        <f t="shared" ca="1" si="152"/>
        <v>0</v>
      </c>
      <c r="CB335" s="61">
        <f t="shared" ca="1" si="152"/>
        <v>0</v>
      </c>
      <c r="CC335" s="61">
        <f t="shared" ca="1" si="152"/>
        <v>0</v>
      </c>
      <c r="CD335" s="61">
        <f t="shared" ca="1" si="152"/>
        <v>0</v>
      </c>
      <c r="CE335" s="61">
        <f t="shared" ca="1" si="152"/>
        <v>0</v>
      </c>
      <c r="CF335" s="61">
        <f t="shared" ca="1" si="152"/>
        <v>0</v>
      </c>
      <c r="CG335" s="61">
        <f t="shared" ref="CG335:CN335" ca="1" si="153">+SUM(CG330:CG333)-CG334</f>
        <v>0</v>
      </c>
      <c r="CH335" s="61">
        <f t="shared" ca="1" si="153"/>
        <v>0</v>
      </c>
      <c r="CI335" s="61">
        <f t="shared" ca="1" si="153"/>
        <v>0</v>
      </c>
      <c r="CJ335" s="61">
        <f t="shared" ca="1" si="153"/>
        <v>0</v>
      </c>
      <c r="CK335" s="61">
        <f t="shared" ca="1" si="153"/>
        <v>0</v>
      </c>
      <c r="CL335" s="61">
        <f t="shared" ca="1" si="153"/>
        <v>0</v>
      </c>
      <c r="CM335" s="61">
        <f t="shared" ca="1" si="153"/>
        <v>0</v>
      </c>
      <c r="CN335" s="61">
        <f t="shared" ca="1" si="153"/>
        <v>0</v>
      </c>
    </row>
    <row r="336" spans="1:92" x14ac:dyDescent="0.25">
      <c r="B336" s="216"/>
      <c r="C336" s="53"/>
      <c r="D336" t="s">
        <v>347</v>
      </c>
      <c r="E336" s="229"/>
      <c r="F336" s="229"/>
      <c r="G336" s="229"/>
      <c r="I336" s="267"/>
      <c r="J336" s="268"/>
      <c r="K336" s="30"/>
      <c r="L336" s="30"/>
      <c r="M336" s="30"/>
      <c r="N336" s="30"/>
      <c r="O336" s="30"/>
      <c r="P336" s="30"/>
      <c r="Q336" s="30"/>
      <c r="T336" s="204"/>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0"/>
      <c r="BR336" s="30"/>
      <c r="BS336" s="30"/>
      <c r="BT336" s="30"/>
      <c r="BU336" s="30"/>
      <c r="BV336" s="30"/>
      <c r="BW336" s="30"/>
      <c r="BX336" s="30"/>
      <c r="BY336" s="30"/>
      <c r="BZ336" s="30"/>
      <c r="CA336" s="30"/>
      <c r="CB336" s="30"/>
      <c r="CC336" s="30"/>
      <c r="CD336" s="30"/>
      <c r="CE336" s="30"/>
      <c r="CF336" s="30"/>
      <c r="CG336" s="30"/>
      <c r="CH336" s="30"/>
      <c r="CI336" s="30"/>
      <c r="CJ336" s="30"/>
      <c r="CK336" s="30"/>
      <c r="CL336" s="30"/>
      <c r="CM336" s="30"/>
      <c r="CN336" s="30"/>
    </row>
    <row r="337" spans="1:92" x14ac:dyDescent="0.25">
      <c r="A337" t="s">
        <v>9</v>
      </c>
      <c r="B337" s="216" t="s">
        <v>359</v>
      </c>
      <c r="C337" t="s">
        <v>45</v>
      </c>
      <c r="D337" t="s">
        <v>347</v>
      </c>
      <c r="E337" s="229"/>
      <c r="F337" s="229"/>
      <c r="G337" s="229"/>
      <c r="I337" s="267"/>
      <c r="J337" s="268"/>
      <c r="K337" s="50">
        <f t="shared" ref="K337:P338" ca="1" si="154">SUMIF($4:$4, K$2, INDIRECT(ROW() &amp; ":" &amp; ROW()))</f>
        <v>0</v>
      </c>
      <c r="L337" s="50">
        <f t="shared" ca="1" si="154"/>
        <v>0</v>
      </c>
      <c r="M337" s="50">
        <f t="shared" ca="1" si="154"/>
        <v>0</v>
      </c>
      <c r="N337" s="50">
        <f t="shared" ca="1" si="154"/>
        <v>0</v>
      </c>
      <c r="O337" s="50">
        <f t="shared" ca="1" si="154"/>
        <v>0</v>
      </c>
      <c r="P337" s="50">
        <f t="shared" ca="1" si="154"/>
        <v>0</v>
      </c>
      <c r="Q337" s="50"/>
      <c r="T337" s="204">
        <f t="shared" ref="T337:T338" ca="1" si="155">IFERROR(INDEX(INDIRECT("Financials!$A:$AD"), MATCH(INDIRECT(ADDRESS(ROW(),2)), INDIRECT("Financials!$B:$B"), 0), MATCH(INDIRECT(ADDRESS(1,COLUMN())), INDIRECT("Financials!$1:$1"), 0)),0)</f>
        <v>0</v>
      </c>
      <c r="U337" s="30">
        <f t="shared" ref="U337:CF337" ca="1" si="156">-+MIN(U334,0)</f>
        <v>0</v>
      </c>
      <c r="V337" s="30">
        <f t="shared" ca="1" si="156"/>
        <v>0</v>
      </c>
      <c r="W337" s="30">
        <f t="shared" ca="1" si="156"/>
        <v>0</v>
      </c>
      <c r="X337" s="30">
        <f t="shared" ca="1" si="156"/>
        <v>0</v>
      </c>
      <c r="Y337" s="30">
        <f t="shared" ca="1" si="156"/>
        <v>0</v>
      </c>
      <c r="Z337" s="30">
        <f t="shared" ca="1" si="156"/>
        <v>0</v>
      </c>
      <c r="AA337" s="30">
        <f t="shared" ca="1" si="156"/>
        <v>0</v>
      </c>
      <c r="AB337" s="30">
        <f t="shared" ca="1" si="156"/>
        <v>0</v>
      </c>
      <c r="AC337" s="30">
        <f t="shared" ca="1" si="156"/>
        <v>0</v>
      </c>
      <c r="AD337" s="30">
        <f t="shared" ca="1" si="156"/>
        <v>0</v>
      </c>
      <c r="AE337" s="30">
        <f t="shared" ca="1" si="156"/>
        <v>0</v>
      </c>
      <c r="AF337" s="30">
        <f t="shared" ca="1" si="156"/>
        <v>0</v>
      </c>
      <c r="AG337" s="30">
        <f t="shared" ca="1" si="156"/>
        <v>0</v>
      </c>
      <c r="AH337" s="30">
        <f t="shared" ca="1" si="156"/>
        <v>0</v>
      </c>
      <c r="AI337" s="30">
        <f t="shared" ca="1" si="156"/>
        <v>0</v>
      </c>
      <c r="AJ337" s="30">
        <f t="shared" ca="1" si="156"/>
        <v>0</v>
      </c>
      <c r="AK337" s="30">
        <f t="shared" ca="1" si="156"/>
        <v>0</v>
      </c>
      <c r="AL337" s="30">
        <f t="shared" ca="1" si="156"/>
        <v>0</v>
      </c>
      <c r="AM337" s="30">
        <f t="shared" ca="1" si="156"/>
        <v>0</v>
      </c>
      <c r="AN337" s="30">
        <f t="shared" ca="1" si="156"/>
        <v>0</v>
      </c>
      <c r="AO337" s="30">
        <f t="shared" ca="1" si="156"/>
        <v>0</v>
      </c>
      <c r="AP337" s="30">
        <f t="shared" ca="1" si="156"/>
        <v>0</v>
      </c>
      <c r="AQ337" s="30">
        <f t="shared" ca="1" si="156"/>
        <v>0</v>
      </c>
      <c r="AR337" s="30">
        <f t="shared" ca="1" si="156"/>
        <v>0</v>
      </c>
      <c r="AS337" s="30">
        <f t="shared" ca="1" si="156"/>
        <v>0</v>
      </c>
      <c r="AT337" s="30">
        <f t="shared" ca="1" si="156"/>
        <v>0</v>
      </c>
      <c r="AU337" s="30">
        <f t="shared" ca="1" si="156"/>
        <v>0</v>
      </c>
      <c r="AV337" s="30">
        <f t="shared" ca="1" si="156"/>
        <v>0</v>
      </c>
      <c r="AW337" s="30">
        <f t="shared" ca="1" si="156"/>
        <v>0</v>
      </c>
      <c r="AX337" s="30">
        <f t="shared" ca="1" si="156"/>
        <v>0</v>
      </c>
      <c r="AY337" s="30">
        <f t="shared" ca="1" si="156"/>
        <v>0</v>
      </c>
      <c r="AZ337" s="30">
        <f t="shared" ca="1" si="156"/>
        <v>0</v>
      </c>
      <c r="BA337" s="30">
        <f t="shared" ca="1" si="156"/>
        <v>0</v>
      </c>
      <c r="BB337" s="30">
        <f t="shared" ca="1" si="156"/>
        <v>0</v>
      </c>
      <c r="BC337" s="30">
        <f t="shared" ca="1" si="156"/>
        <v>0</v>
      </c>
      <c r="BD337" s="30">
        <f t="shared" ca="1" si="156"/>
        <v>0</v>
      </c>
      <c r="BE337" s="30">
        <f t="shared" ca="1" si="156"/>
        <v>0</v>
      </c>
      <c r="BF337" s="30">
        <f t="shared" ca="1" si="156"/>
        <v>0</v>
      </c>
      <c r="BG337" s="30">
        <f t="shared" ca="1" si="156"/>
        <v>0</v>
      </c>
      <c r="BH337" s="30">
        <f t="shared" ca="1" si="156"/>
        <v>0</v>
      </c>
      <c r="BI337" s="30">
        <f t="shared" ca="1" si="156"/>
        <v>0</v>
      </c>
      <c r="BJ337" s="30">
        <f t="shared" ca="1" si="156"/>
        <v>0</v>
      </c>
      <c r="BK337" s="30">
        <f t="shared" ca="1" si="156"/>
        <v>0</v>
      </c>
      <c r="BL337" s="30">
        <f t="shared" ca="1" si="156"/>
        <v>0</v>
      </c>
      <c r="BM337" s="30">
        <f t="shared" ca="1" si="156"/>
        <v>0</v>
      </c>
      <c r="BN337" s="30">
        <f t="shared" ca="1" si="156"/>
        <v>0</v>
      </c>
      <c r="BO337" s="30">
        <f t="shared" ca="1" si="156"/>
        <v>0</v>
      </c>
      <c r="BP337" s="30">
        <f t="shared" ca="1" si="156"/>
        <v>0</v>
      </c>
      <c r="BQ337" s="30">
        <f t="shared" ca="1" si="156"/>
        <v>0</v>
      </c>
      <c r="BR337" s="30">
        <f t="shared" ca="1" si="156"/>
        <v>0</v>
      </c>
      <c r="BS337" s="30">
        <f t="shared" ca="1" si="156"/>
        <v>0</v>
      </c>
      <c r="BT337" s="30">
        <f t="shared" ca="1" si="156"/>
        <v>0</v>
      </c>
      <c r="BU337" s="30">
        <f t="shared" ca="1" si="156"/>
        <v>0</v>
      </c>
      <c r="BV337" s="30">
        <f t="shared" ca="1" si="156"/>
        <v>0</v>
      </c>
      <c r="BW337" s="30">
        <f t="shared" ca="1" si="156"/>
        <v>0</v>
      </c>
      <c r="BX337" s="30">
        <f t="shared" ca="1" si="156"/>
        <v>0</v>
      </c>
      <c r="BY337" s="30">
        <f t="shared" ca="1" si="156"/>
        <v>0</v>
      </c>
      <c r="BZ337" s="30">
        <f t="shared" ca="1" si="156"/>
        <v>0</v>
      </c>
      <c r="CA337" s="30">
        <f t="shared" ca="1" si="156"/>
        <v>0</v>
      </c>
      <c r="CB337" s="30">
        <f t="shared" ca="1" si="156"/>
        <v>0</v>
      </c>
      <c r="CC337" s="30">
        <f t="shared" ca="1" si="156"/>
        <v>0</v>
      </c>
      <c r="CD337" s="30">
        <f t="shared" ca="1" si="156"/>
        <v>0</v>
      </c>
      <c r="CE337" s="30">
        <f t="shared" ca="1" si="156"/>
        <v>0</v>
      </c>
      <c r="CF337" s="30">
        <f t="shared" ca="1" si="156"/>
        <v>0</v>
      </c>
      <c r="CG337" s="30">
        <f t="shared" ref="CG337:CN337" ca="1" si="157">-+MIN(CG334,0)</f>
        <v>0</v>
      </c>
      <c r="CH337" s="30">
        <f t="shared" ca="1" si="157"/>
        <v>0</v>
      </c>
      <c r="CI337" s="30">
        <f t="shared" ca="1" si="157"/>
        <v>0</v>
      </c>
      <c r="CJ337" s="30">
        <f t="shared" ca="1" si="157"/>
        <v>0</v>
      </c>
      <c r="CK337" s="30">
        <f t="shared" ca="1" si="157"/>
        <v>0</v>
      </c>
      <c r="CL337" s="30">
        <f t="shared" ca="1" si="157"/>
        <v>0</v>
      </c>
      <c r="CM337" s="30">
        <f t="shared" ca="1" si="157"/>
        <v>0</v>
      </c>
      <c r="CN337" s="30">
        <f t="shared" ca="1" si="157"/>
        <v>0</v>
      </c>
    </row>
    <row r="338" spans="1:92" x14ac:dyDescent="0.25">
      <c r="A338" t="s">
        <v>360</v>
      </c>
      <c r="B338" s="216" t="s">
        <v>361</v>
      </c>
      <c r="C338" t="s">
        <v>52</v>
      </c>
      <c r="D338" t="s">
        <v>347</v>
      </c>
      <c r="E338" s="229"/>
      <c r="F338" s="229"/>
      <c r="G338" s="229"/>
      <c r="I338" s="267"/>
      <c r="J338" s="268"/>
      <c r="K338" s="50">
        <f t="shared" ca="1" si="154"/>
        <v>0</v>
      </c>
      <c r="L338" s="50">
        <f t="shared" ca="1" si="154"/>
        <v>0</v>
      </c>
      <c r="M338" s="50">
        <f t="shared" ca="1" si="154"/>
        <v>0</v>
      </c>
      <c r="N338" s="50">
        <f t="shared" ca="1" si="154"/>
        <v>0</v>
      </c>
      <c r="O338" s="50">
        <f t="shared" ca="1" si="154"/>
        <v>0</v>
      </c>
      <c r="P338" s="50">
        <f t="shared" ca="1" si="154"/>
        <v>0</v>
      </c>
      <c r="Q338" s="50"/>
      <c r="T338" s="204">
        <f t="shared" ca="1" si="155"/>
        <v>0</v>
      </c>
      <c r="U338" s="30">
        <f t="shared" ref="U338:CF338" ca="1" si="158">+MAX(U334,0)</f>
        <v>0</v>
      </c>
      <c r="V338" s="30">
        <f t="shared" ca="1" si="158"/>
        <v>0</v>
      </c>
      <c r="W338" s="30">
        <f t="shared" ca="1" si="158"/>
        <v>0</v>
      </c>
      <c r="X338" s="30">
        <f t="shared" ca="1" si="158"/>
        <v>0</v>
      </c>
      <c r="Y338" s="30">
        <f t="shared" ca="1" si="158"/>
        <v>0</v>
      </c>
      <c r="Z338" s="30">
        <f t="shared" ca="1" si="158"/>
        <v>0</v>
      </c>
      <c r="AA338" s="30">
        <f t="shared" ca="1" si="158"/>
        <v>0</v>
      </c>
      <c r="AB338" s="30">
        <f t="shared" ca="1" si="158"/>
        <v>0</v>
      </c>
      <c r="AC338" s="30">
        <f t="shared" ca="1" si="158"/>
        <v>0</v>
      </c>
      <c r="AD338" s="30">
        <f t="shared" ca="1" si="158"/>
        <v>0</v>
      </c>
      <c r="AE338" s="30">
        <f t="shared" ca="1" si="158"/>
        <v>0</v>
      </c>
      <c r="AF338" s="30">
        <f t="shared" ca="1" si="158"/>
        <v>0</v>
      </c>
      <c r="AG338" s="30">
        <f t="shared" ca="1" si="158"/>
        <v>0</v>
      </c>
      <c r="AH338" s="30">
        <f t="shared" ca="1" si="158"/>
        <v>0</v>
      </c>
      <c r="AI338" s="30">
        <f t="shared" ca="1" si="158"/>
        <v>0</v>
      </c>
      <c r="AJ338" s="30">
        <f t="shared" ca="1" si="158"/>
        <v>0</v>
      </c>
      <c r="AK338" s="30">
        <f t="shared" ca="1" si="158"/>
        <v>0</v>
      </c>
      <c r="AL338" s="30">
        <f t="shared" ca="1" si="158"/>
        <v>0</v>
      </c>
      <c r="AM338" s="30">
        <f t="shared" ca="1" si="158"/>
        <v>0</v>
      </c>
      <c r="AN338" s="30">
        <f t="shared" ca="1" si="158"/>
        <v>0</v>
      </c>
      <c r="AO338" s="30">
        <f t="shared" ca="1" si="158"/>
        <v>0</v>
      </c>
      <c r="AP338" s="30">
        <f t="shared" ca="1" si="158"/>
        <v>0</v>
      </c>
      <c r="AQ338" s="30">
        <f t="shared" ca="1" si="158"/>
        <v>0</v>
      </c>
      <c r="AR338" s="30">
        <f t="shared" ca="1" si="158"/>
        <v>0</v>
      </c>
      <c r="AS338" s="30">
        <f t="shared" ca="1" si="158"/>
        <v>0</v>
      </c>
      <c r="AT338" s="30">
        <f t="shared" ca="1" si="158"/>
        <v>0</v>
      </c>
      <c r="AU338" s="30">
        <f t="shared" ca="1" si="158"/>
        <v>0</v>
      </c>
      <c r="AV338" s="30">
        <f t="shared" ca="1" si="158"/>
        <v>0</v>
      </c>
      <c r="AW338" s="30">
        <f t="shared" ca="1" si="158"/>
        <v>0</v>
      </c>
      <c r="AX338" s="30">
        <f t="shared" ca="1" si="158"/>
        <v>0</v>
      </c>
      <c r="AY338" s="30">
        <f t="shared" ca="1" si="158"/>
        <v>0</v>
      </c>
      <c r="AZ338" s="30">
        <f t="shared" ca="1" si="158"/>
        <v>0</v>
      </c>
      <c r="BA338" s="30">
        <f t="shared" ca="1" si="158"/>
        <v>0</v>
      </c>
      <c r="BB338" s="30">
        <f t="shared" ca="1" si="158"/>
        <v>0</v>
      </c>
      <c r="BC338" s="30">
        <f t="shared" ca="1" si="158"/>
        <v>0</v>
      </c>
      <c r="BD338" s="30">
        <f t="shared" ca="1" si="158"/>
        <v>0</v>
      </c>
      <c r="BE338" s="30">
        <f t="shared" ca="1" si="158"/>
        <v>0</v>
      </c>
      <c r="BF338" s="30">
        <f t="shared" ca="1" si="158"/>
        <v>0</v>
      </c>
      <c r="BG338" s="30">
        <f t="shared" ca="1" si="158"/>
        <v>0</v>
      </c>
      <c r="BH338" s="30">
        <f t="shared" ca="1" si="158"/>
        <v>0</v>
      </c>
      <c r="BI338" s="30">
        <f t="shared" ca="1" si="158"/>
        <v>0</v>
      </c>
      <c r="BJ338" s="30">
        <f t="shared" ca="1" si="158"/>
        <v>0</v>
      </c>
      <c r="BK338" s="30">
        <f t="shared" ca="1" si="158"/>
        <v>0</v>
      </c>
      <c r="BL338" s="30">
        <f t="shared" ca="1" si="158"/>
        <v>0</v>
      </c>
      <c r="BM338" s="30">
        <f t="shared" ca="1" si="158"/>
        <v>0</v>
      </c>
      <c r="BN338" s="30">
        <f t="shared" ca="1" si="158"/>
        <v>0</v>
      </c>
      <c r="BO338" s="30">
        <f t="shared" ca="1" si="158"/>
        <v>0</v>
      </c>
      <c r="BP338" s="30">
        <f t="shared" ca="1" si="158"/>
        <v>0</v>
      </c>
      <c r="BQ338" s="30">
        <f t="shared" ca="1" si="158"/>
        <v>0</v>
      </c>
      <c r="BR338" s="30">
        <f t="shared" ca="1" si="158"/>
        <v>0</v>
      </c>
      <c r="BS338" s="30">
        <f t="shared" ca="1" si="158"/>
        <v>0</v>
      </c>
      <c r="BT338" s="30">
        <f t="shared" ca="1" si="158"/>
        <v>0</v>
      </c>
      <c r="BU338" s="30">
        <f t="shared" ca="1" si="158"/>
        <v>0</v>
      </c>
      <c r="BV338" s="30">
        <f t="shared" ca="1" si="158"/>
        <v>0</v>
      </c>
      <c r="BW338" s="30">
        <f t="shared" ca="1" si="158"/>
        <v>0</v>
      </c>
      <c r="BX338" s="30">
        <f t="shared" ca="1" si="158"/>
        <v>0</v>
      </c>
      <c r="BY338" s="30">
        <f t="shared" ca="1" si="158"/>
        <v>0</v>
      </c>
      <c r="BZ338" s="30">
        <f t="shared" ca="1" si="158"/>
        <v>0</v>
      </c>
      <c r="CA338" s="30">
        <f t="shared" ca="1" si="158"/>
        <v>0</v>
      </c>
      <c r="CB338" s="30">
        <f t="shared" ca="1" si="158"/>
        <v>0</v>
      </c>
      <c r="CC338" s="30">
        <f t="shared" ca="1" si="158"/>
        <v>0</v>
      </c>
      <c r="CD338" s="30">
        <f t="shared" ca="1" si="158"/>
        <v>0</v>
      </c>
      <c r="CE338" s="30">
        <f t="shared" ca="1" si="158"/>
        <v>0</v>
      </c>
      <c r="CF338" s="30">
        <f t="shared" ca="1" si="158"/>
        <v>0</v>
      </c>
      <c r="CG338" s="30">
        <f t="shared" ref="CG338:CN338" ca="1" si="159">+MAX(CG334,0)</f>
        <v>0</v>
      </c>
      <c r="CH338" s="30">
        <f t="shared" ca="1" si="159"/>
        <v>0</v>
      </c>
      <c r="CI338" s="30">
        <f t="shared" ca="1" si="159"/>
        <v>0</v>
      </c>
      <c r="CJ338" s="30">
        <f t="shared" ca="1" si="159"/>
        <v>0</v>
      </c>
      <c r="CK338" s="30">
        <f t="shared" ca="1" si="159"/>
        <v>0</v>
      </c>
      <c r="CL338" s="30">
        <f t="shared" ca="1" si="159"/>
        <v>0</v>
      </c>
      <c r="CM338" s="30">
        <f t="shared" ca="1" si="159"/>
        <v>0</v>
      </c>
      <c r="CN338" s="30">
        <f t="shared" ca="1" si="159"/>
        <v>0</v>
      </c>
    </row>
    <row r="339" spans="1:92" x14ac:dyDescent="0.25">
      <c r="B339" s="216"/>
      <c r="C339" s="53"/>
      <c r="D339" t="s">
        <v>347</v>
      </c>
      <c r="E339" s="229" t="s">
        <v>203</v>
      </c>
      <c r="F339" s="229"/>
      <c r="G339" s="229"/>
      <c r="I339" s="267"/>
      <c r="J339" s="268"/>
      <c r="K339" s="30"/>
      <c r="L339" s="30"/>
      <c r="M339" s="30"/>
      <c r="N339" s="30"/>
      <c r="O339" s="30"/>
      <c r="P339" s="30"/>
      <c r="Q339" s="30"/>
      <c r="T339" s="204"/>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0"/>
      <c r="BN339" s="30"/>
      <c r="BO339" s="30"/>
      <c r="BP339" s="30"/>
      <c r="BQ339" s="30"/>
      <c r="BR339" s="30"/>
      <c r="BS339" s="30"/>
      <c r="BT339" s="30"/>
      <c r="BU339" s="30"/>
      <c r="BV339" s="30"/>
      <c r="BW339" s="30"/>
      <c r="BX339" s="30"/>
      <c r="BY339" s="30"/>
      <c r="BZ339" s="30"/>
      <c r="CA339" s="30"/>
      <c r="CB339" s="30"/>
      <c r="CC339" s="30"/>
      <c r="CD339" s="30"/>
      <c r="CE339" s="30"/>
      <c r="CF339" s="30"/>
      <c r="CG339" s="30"/>
      <c r="CH339" s="30"/>
      <c r="CI339" s="30"/>
      <c r="CJ339" s="30"/>
      <c r="CK339" s="30"/>
      <c r="CL339" s="30"/>
      <c r="CM339" s="30"/>
      <c r="CN339" s="30"/>
    </row>
    <row r="340" spans="1:92" x14ac:dyDescent="0.25">
      <c r="A340" t="s">
        <v>362</v>
      </c>
      <c r="B340" s="216" t="s">
        <v>363</v>
      </c>
      <c r="C340" t="s">
        <v>68</v>
      </c>
      <c r="D340" t="s">
        <v>347</v>
      </c>
      <c r="E340" s="102" t="s">
        <v>203</v>
      </c>
      <c r="K340" s="30">
        <f t="shared" ref="K340:P341" ca="1" si="160">SUMIF($3:$3, K$2, INDIRECT(ROW() &amp; ":" &amp; ROW()))</f>
        <v>0</v>
      </c>
      <c r="L340" s="30">
        <f t="shared" ca="1" si="160"/>
        <v>0</v>
      </c>
      <c r="M340" s="30">
        <f t="shared" ca="1" si="160"/>
        <v>0</v>
      </c>
      <c r="N340" s="30">
        <f t="shared" ca="1" si="160"/>
        <v>0</v>
      </c>
      <c r="O340" s="30">
        <f t="shared" ca="1" si="160"/>
        <v>0</v>
      </c>
      <c r="P340" s="30">
        <f t="shared" ca="1" si="160"/>
        <v>0</v>
      </c>
      <c r="Q340" s="30"/>
      <c r="T340" s="204">
        <f t="shared" ref="T340:T341" ca="1" si="161">IFERROR(INDEX(INDIRECT("Financials!$A:$AD"), MATCH(INDIRECT(ADDRESS(ROW(),2)), INDIRECT("Financials!$B:$B"), 0), MATCH(INDIRECT(ADDRESS(1,COLUMN())), INDIRECT("Financials!$1:$1"), 0)),0)</f>
        <v>0</v>
      </c>
      <c r="U340" s="30">
        <f t="shared" ref="U340:CF340" ca="1" si="162">T337-U337</f>
        <v>0</v>
      </c>
      <c r="V340" s="30">
        <f t="shared" ca="1" si="162"/>
        <v>0</v>
      </c>
      <c r="W340" s="30">
        <f t="shared" ca="1" si="162"/>
        <v>0</v>
      </c>
      <c r="X340" s="30">
        <f t="shared" ca="1" si="162"/>
        <v>0</v>
      </c>
      <c r="Y340" s="30">
        <f t="shared" ca="1" si="162"/>
        <v>0</v>
      </c>
      <c r="Z340" s="30">
        <f t="shared" ca="1" si="162"/>
        <v>0</v>
      </c>
      <c r="AA340" s="30">
        <f t="shared" ca="1" si="162"/>
        <v>0</v>
      </c>
      <c r="AB340" s="30">
        <f t="shared" ca="1" si="162"/>
        <v>0</v>
      </c>
      <c r="AC340" s="30">
        <f t="shared" ca="1" si="162"/>
        <v>0</v>
      </c>
      <c r="AD340" s="30">
        <f t="shared" ca="1" si="162"/>
        <v>0</v>
      </c>
      <c r="AE340" s="30">
        <f t="shared" ca="1" si="162"/>
        <v>0</v>
      </c>
      <c r="AF340" s="30">
        <f t="shared" ca="1" si="162"/>
        <v>0</v>
      </c>
      <c r="AG340" s="30">
        <f t="shared" ca="1" si="162"/>
        <v>0</v>
      </c>
      <c r="AH340" s="30">
        <f t="shared" ca="1" si="162"/>
        <v>0</v>
      </c>
      <c r="AI340" s="30">
        <f t="shared" ca="1" si="162"/>
        <v>0</v>
      </c>
      <c r="AJ340" s="30">
        <f t="shared" ca="1" si="162"/>
        <v>0</v>
      </c>
      <c r="AK340" s="30">
        <f t="shared" ca="1" si="162"/>
        <v>0</v>
      </c>
      <c r="AL340" s="30">
        <f t="shared" ca="1" si="162"/>
        <v>0</v>
      </c>
      <c r="AM340" s="30">
        <f t="shared" ca="1" si="162"/>
        <v>0</v>
      </c>
      <c r="AN340" s="30">
        <f t="shared" ca="1" si="162"/>
        <v>0</v>
      </c>
      <c r="AO340" s="30">
        <f t="shared" ca="1" si="162"/>
        <v>0</v>
      </c>
      <c r="AP340" s="30">
        <f t="shared" ca="1" si="162"/>
        <v>0</v>
      </c>
      <c r="AQ340" s="30">
        <f t="shared" ca="1" si="162"/>
        <v>0</v>
      </c>
      <c r="AR340" s="30">
        <f t="shared" ca="1" si="162"/>
        <v>0</v>
      </c>
      <c r="AS340" s="30">
        <f t="shared" ca="1" si="162"/>
        <v>0</v>
      </c>
      <c r="AT340" s="30">
        <f t="shared" ca="1" si="162"/>
        <v>0</v>
      </c>
      <c r="AU340" s="30">
        <f t="shared" ca="1" si="162"/>
        <v>0</v>
      </c>
      <c r="AV340" s="30">
        <f t="shared" ca="1" si="162"/>
        <v>0</v>
      </c>
      <c r="AW340" s="30">
        <f t="shared" ca="1" si="162"/>
        <v>0</v>
      </c>
      <c r="AX340" s="30">
        <f t="shared" ca="1" si="162"/>
        <v>0</v>
      </c>
      <c r="AY340" s="30">
        <f t="shared" ca="1" si="162"/>
        <v>0</v>
      </c>
      <c r="AZ340" s="30">
        <f t="shared" ca="1" si="162"/>
        <v>0</v>
      </c>
      <c r="BA340" s="30">
        <f t="shared" ca="1" si="162"/>
        <v>0</v>
      </c>
      <c r="BB340" s="30">
        <f t="shared" ca="1" si="162"/>
        <v>0</v>
      </c>
      <c r="BC340" s="30">
        <f t="shared" ca="1" si="162"/>
        <v>0</v>
      </c>
      <c r="BD340" s="30">
        <f t="shared" ca="1" si="162"/>
        <v>0</v>
      </c>
      <c r="BE340" s="30">
        <f t="shared" ca="1" si="162"/>
        <v>0</v>
      </c>
      <c r="BF340" s="30">
        <f t="shared" ca="1" si="162"/>
        <v>0</v>
      </c>
      <c r="BG340" s="30">
        <f t="shared" ca="1" si="162"/>
        <v>0</v>
      </c>
      <c r="BH340" s="30">
        <f t="shared" ca="1" si="162"/>
        <v>0</v>
      </c>
      <c r="BI340" s="30">
        <f t="shared" ca="1" si="162"/>
        <v>0</v>
      </c>
      <c r="BJ340" s="30">
        <f t="shared" ca="1" si="162"/>
        <v>0</v>
      </c>
      <c r="BK340" s="30">
        <f t="shared" ca="1" si="162"/>
        <v>0</v>
      </c>
      <c r="BL340" s="30">
        <f t="shared" ca="1" si="162"/>
        <v>0</v>
      </c>
      <c r="BM340" s="30">
        <f t="shared" ca="1" si="162"/>
        <v>0</v>
      </c>
      <c r="BN340" s="30">
        <f t="shared" ca="1" si="162"/>
        <v>0</v>
      </c>
      <c r="BO340" s="30">
        <f t="shared" ca="1" si="162"/>
        <v>0</v>
      </c>
      <c r="BP340" s="30">
        <f t="shared" ca="1" si="162"/>
        <v>0</v>
      </c>
      <c r="BQ340" s="30">
        <f t="shared" ca="1" si="162"/>
        <v>0</v>
      </c>
      <c r="BR340" s="30">
        <f t="shared" ca="1" si="162"/>
        <v>0</v>
      </c>
      <c r="BS340" s="30">
        <f t="shared" ca="1" si="162"/>
        <v>0</v>
      </c>
      <c r="BT340" s="30">
        <f t="shared" ca="1" si="162"/>
        <v>0</v>
      </c>
      <c r="BU340" s="30">
        <f t="shared" ca="1" si="162"/>
        <v>0</v>
      </c>
      <c r="BV340" s="30">
        <f t="shared" ca="1" si="162"/>
        <v>0</v>
      </c>
      <c r="BW340" s="30">
        <f t="shared" ca="1" si="162"/>
        <v>0</v>
      </c>
      <c r="BX340" s="30">
        <f t="shared" ca="1" si="162"/>
        <v>0</v>
      </c>
      <c r="BY340" s="30">
        <f t="shared" ca="1" si="162"/>
        <v>0</v>
      </c>
      <c r="BZ340" s="30">
        <f t="shared" ca="1" si="162"/>
        <v>0</v>
      </c>
      <c r="CA340" s="30">
        <f t="shared" ca="1" si="162"/>
        <v>0</v>
      </c>
      <c r="CB340" s="30">
        <f t="shared" ca="1" si="162"/>
        <v>0</v>
      </c>
      <c r="CC340" s="30">
        <f t="shared" ca="1" si="162"/>
        <v>0</v>
      </c>
      <c r="CD340" s="30">
        <f t="shared" ca="1" si="162"/>
        <v>0</v>
      </c>
      <c r="CE340" s="30">
        <f t="shared" ca="1" si="162"/>
        <v>0</v>
      </c>
      <c r="CF340" s="30">
        <f t="shared" ca="1" si="162"/>
        <v>0</v>
      </c>
      <c r="CG340" s="30">
        <f t="shared" ref="CG340:CN340" ca="1" si="163">CF337-CG337</f>
        <v>0</v>
      </c>
      <c r="CH340" s="30">
        <f t="shared" ca="1" si="163"/>
        <v>0</v>
      </c>
      <c r="CI340" s="30">
        <f t="shared" ca="1" si="163"/>
        <v>0</v>
      </c>
      <c r="CJ340" s="30">
        <f t="shared" ca="1" si="163"/>
        <v>0</v>
      </c>
      <c r="CK340" s="30">
        <f t="shared" ca="1" si="163"/>
        <v>0</v>
      </c>
      <c r="CL340" s="30">
        <f t="shared" ca="1" si="163"/>
        <v>0</v>
      </c>
      <c r="CM340" s="30">
        <f t="shared" ca="1" si="163"/>
        <v>0</v>
      </c>
      <c r="CN340" s="30">
        <f t="shared" ca="1" si="163"/>
        <v>0</v>
      </c>
    </row>
    <row r="341" spans="1:92" x14ac:dyDescent="0.25">
      <c r="A341" t="s">
        <v>362</v>
      </c>
      <c r="B341" s="216" t="s">
        <v>364</v>
      </c>
      <c r="C341" t="s">
        <v>68</v>
      </c>
      <c r="D341" t="s">
        <v>347</v>
      </c>
      <c r="E341" s="102" t="s">
        <v>203</v>
      </c>
      <c r="K341" s="30">
        <f t="shared" ca="1" si="160"/>
        <v>0</v>
      </c>
      <c r="L341" s="30">
        <f t="shared" ca="1" si="160"/>
        <v>0</v>
      </c>
      <c r="M341" s="30">
        <f t="shared" ca="1" si="160"/>
        <v>0</v>
      </c>
      <c r="N341" s="30">
        <f t="shared" ca="1" si="160"/>
        <v>0</v>
      </c>
      <c r="O341" s="30">
        <f t="shared" ca="1" si="160"/>
        <v>0</v>
      </c>
      <c r="P341" s="30">
        <f t="shared" ca="1" si="160"/>
        <v>0</v>
      </c>
      <c r="Q341" s="30"/>
      <c r="T341" s="204">
        <f t="shared" ca="1" si="161"/>
        <v>0</v>
      </c>
      <c r="U341" s="30">
        <f t="shared" ref="U341:CF341" ca="1" si="164">U338-T338</f>
        <v>0</v>
      </c>
      <c r="V341" s="30">
        <f t="shared" ca="1" si="164"/>
        <v>0</v>
      </c>
      <c r="W341" s="30">
        <f t="shared" ca="1" si="164"/>
        <v>0</v>
      </c>
      <c r="X341" s="30">
        <f t="shared" ca="1" si="164"/>
        <v>0</v>
      </c>
      <c r="Y341" s="30">
        <f t="shared" ca="1" si="164"/>
        <v>0</v>
      </c>
      <c r="Z341" s="30">
        <f t="shared" ca="1" si="164"/>
        <v>0</v>
      </c>
      <c r="AA341" s="30">
        <f t="shared" ca="1" si="164"/>
        <v>0</v>
      </c>
      <c r="AB341" s="30">
        <f t="shared" ca="1" si="164"/>
        <v>0</v>
      </c>
      <c r="AC341" s="30">
        <f t="shared" ca="1" si="164"/>
        <v>0</v>
      </c>
      <c r="AD341" s="30">
        <f t="shared" ca="1" si="164"/>
        <v>0</v>
      </c>
      <c r="AE341" s="30">
        <f t="shared" ca="1" si="164"/>
        <v>0</v>
      </c>
      <c r="AF341" s="30">
        <f t="shared" ca="1" si="164"/>
        <v>0</v>
      </c>
      <c r="AG341" s="30">
        <f t="shared" ca="1" si="164"/>
        <v>0</v>
      </c>
      <c r="AH341" s="30">
        <f t="shared" ca="1" si="164"/>
        <v>0</v>
      </c>
      <c r="AI341" s="30">
        <f t="shared" ca="1" si="164"/>
        <v>0</v>
      </c>
      <c r="AJ341" s="30">
        <f t="shared" ca="1" si="164"/>
        <v>0</v>
      </c>
      <c r="AK341" s="30">
        <f t="shared" ca="1" si="164"/>
        <v>0</v>
      </c>
      <c r="AL341" s="30">
        <f t="shared" ca="1" si="164"/>
        <v>0</v>
      </c>
      <c r="AM341" s="30">
        <f t="shared" ca="1" si="164"/>
        <v>0</v>
      </c>
      <c r="AN341" s="30">
        <f t="shared" ca="1" si="164"/>
        <v>0</v>
      </c>
      <c r="AO341" s="30">
        <f t="shared" ca="1" si="164"/>
        <v>0</v>
      </c>
      <c r="AP341" s="30">
        <f t="shared" ca="1" si="164"/>
        <v>0</v>
      </c>
      <c r="AQ341" s="30">
        <f t="shared" ca="1" si="164"/>
        <v>0</v>
      </c>
      <c r="AR341" s="30">
        <f t="shared" ca="1" si="164"/>
        <v>0</v>
      </c>
      <c r="AS341" s="30">
        <f t="shared" ca="1" si="164"/>
        <v>0</v>
      </c>
      <c r="AT341" s="30">
        <f t="shared" ca="1" si="164"/>
        <v>0</v>
      </c>
      <c r="AU341" s="30">
        <f t="shared" ca="1" si="164"/>
        <v>0</v>
      </c>
      <c r="AV341" s="30">
        <f t="shared" ca="1" si="164"/>
        <v>0</v>
      </c>
      <c r="AW341" s="30">
        <f t="shared" ca="1" si="164"/>
        <v>0</v>
      </c>
      <c r="AX341" s="30">
        <f t="shared" ca="1" si="164"/>
        <v>0</v>
      </c>
      <c r="AY341" s="30">
        <f t="shared" ca="1" si="164"/>
        <v>0</v>
      </c>
      <c r="AZ341" s="30">
        <f t="shared" ca="1" si="164"/>
        <v>0</v>
      </c>
      <c r="BA341" s="30">
        <f t="shared" ca="1" si="164"/>
        <v>0</v>
      </c>
      <c r="BB341" s="30">
        <f t="shared" ca="1" si="164"/>
        <v>0</v>
      </c>
      <c r="BC341" s="30">
        <f t="shared" ca="1" si="164"/>
        <v>0</v>
      </c>
      <c r="BD341" s="30">
        <f t="shared" ca="1" si="164"/>
        <v>0</v>
      </c>
      <c r="BE341" s="30">
        <f t="shared" ca="1" si="164"/>
        <v>0</v>
      </c>
      <c r="BF341" s="30">
        <f t="shared" ca="1" si="164"/>
        <v>0</v>
      </c>
      <c r="BG341" s="30">
        <f t="shared" ca="1" si="164"/>
        <v>0</v>
      </c>
      <c r="BH341" s="30">
        <f t="shared" ca="1" si="164"/>
        <v>0</v>
      </c>
      <c r="BI341" s="30">
        <f t="shared" ca="1" si="164"/>
        <v>0</v>
      </c>
      <c r="BJ341" s="30">
        <f t="shared" ca="1" si="164"/>
        <v>0</v>
      </c>
      <c r="BK341" s="30">
        <f t="shared" ca="1" si="164"/>
        <v>0</v>
      </c>
      <c r="BL341" s="30">
        <f t="shared" ca="1" si="164"/>
        <v>0</v>
      </c>
      <c r="BM341" s="30">
        <f t="shared" ca="1" si="164"/>
        <v>0</v>
      </c>
      <c r="BN341" s="30">
        <f t="shared" ca="1" si="164"/>
        <v>0</v>
      </c>
      <c r="BO341" s="30">
        <f t="shared" ca="1" si="164"/>
        <v>0</v>
      </c>
      <c r="BP341" s="30">
        <f t="shared" ca="1" si="164"/>
        <v>0</v>
      </c>
      <c r="BQ341" s="30">
        <f t="shared" ca="1" si="164"/>
        <v>0</v>
      </c>
      <c r="BR341" s="30">
        <f t="shared" ca="1" si="164"/>
        <v>0</v>
      </c>
      <c r="BS341" s="30">
        <f t="shared" ca="1" si="164"/>
        <v>0</v>
      </c>
      <c r="BT341" s="30">
        <f t="shared" ca="1" si="164"/>
        <v>0</v>
      </c>
      <c r="BU341" s="30">
        <f t="shared" ca="1" si="164"/>
        <v>0</v>
      </c>
      <c r="BV341" s="30">
        <f t="shared" ca="1" si="164"/>
        <v>0</v>
      </c>
      <c r="BW341" s="30">
        <f t="shared" ca="1" si="164"/>
        <v>0</v>
      </c>
      <c r="BX341" s="30">
        <f t="shared" ca="1" si="164"/>
        <v>0</v>
      </c>
      <c r="BY341" s="30">
        <f t="shared" ca="1" si="164"/>
        <v>0</v>
      </c>
      <c r="BZ341" s="30">
        <f t="shared" ca="1" si="164"/>
        <v>0</v>
      </c>
      <c r="CA341" s="30">
        <f t="shared" ca="1" si="164"/>
        <v>0</v>
      </c>
      <c r="CB341" s="30">
        <f t="shared" ca="1" si="164"/>
        <v>0</v>
      </c>
      <c r="CC341" s="30">
        <f t="shared" ca="1" si="164"/>
        <v>0</v>
      </c>
      <c r="CD341" s="30">
        <f t="shared" ca="1" si="164"/>
        <v>0</v>
      </c>
      <c r="CE341" s="30">
        <f t="shared" ca="1" si="164"/>
        <v>0</v>
      </c>
      <c r="CF341" s="30">
        <f t="shared" ca="1" si="164"/>
        <v>0</v>
      </c>
      <c r="CG341" s="30">
        <f t="shared" ref="CG341:CN341" ca="1" si="165">CG338-CF338</f>
        <v>0</v>
      </c>
      <c r="CH341" s="30">
        <f t="shared" ca="1" si="165"/>
        <v>0</v>
      </c>
      <c r="CI341" s="30">
        <f t="shared" ca="1" si="165"/>
        <v>0</v>
      </c>
      <c r="CJ341" s="30">
        <f t="shared" ca="1" si="165"/>
        <v>0</v>
      </c>
      <c r="CK341" s="30">
        <f t="shared" ca="1" si="165"/>
        <v>0</v>
      </c>
      <c r="CL341" s="30">
        <f t="shared" ca="1" si="165"/>
        <v>0</v>
      </c>
      <c r="CM341" s="30">
        <f t="shared" ca="1" si="165"/>
        <v>0</v>
      </c>
      <c r="CN341" s="30">
        <f t="shared" ca="1" si="165"/>
        <v>0</v>
      </c>
    </row>
    <row r="342" spans="1:92" x14ac:dyDescent="0.25">
      <c r="B342" s="216"/>
      <c r="C342" s="53"/>
      <c r="E342" s="229"/>
      <c r="F342" s="229"/>
      <c r="G342" s="229"/>
      <c r="I342" s="267"/>
      <c r="J342" s="268"/>
      <c r="K342" s="30"/>
      <c r="L342" s="30"/>
      <c r="M342" s="30"/>
      <c r="N342" s="30"/>
      <c r="O342" s="30"/>
      <c r="P342" s="30"/>
      <c r="Q342" s="30"/>
      <c r="T342" s="204"/>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30"/>
      <c r="BO342" s="30"/>
      <c r="BP342" s="30"/>
      <c r="BQ342" s="30"/>
      <c r="BR342" s="30"/>
      <c r="BS342" s="30"/>
      <c r="BT342" s="30"/>
      <c r="BU342" s="30"/>
      <c r="BV342" s="30"/>
      <c r="BW342" s="30"/>
      <c r="BX342" s="30"/>
      <c r="BY342" s="30"/>
      <c r="BZ342" s="30"/>
      <c r="CA342" s="30"/>
      <c r="CB342" s="30"/>
      <c r="CC342" s="30"/>
      <c r="CD342" s="30"/>
      <c r="CE342" s="30"/>
      <c r="CF342" s="30"/>
      <c r="CG342" s="30"/>
      <c r="CH342" s="30"/>
      <c r="CI342" s="30"/>
      <c r="CJ342" s="30"/>
      <c r="CK342" s="30"/>
      <c r="CL342" s="30"/>
      <c r="CM342" s="30"/>
      <c r="CN342" s="30"/>
    </row>
    <row r="343" spans="1:92" x14ac:dyDescent="0.25">
      <c r="A343" s="137"/>
      <c r="B343" s="208"/>
      <c r="C343" s="139"/>
      <c r="D343" s="137" t="s">
        <v>365</v>
      </c>
      <c r="E343" s="140" t="s">
        <v>365</v>
      </c>
      <c r="F343" s="157"/>
      <c r="G343" s="157" t="s">
        <v>366</v>
      </c>
      <c r="H343" s="157" t="s">
        <v>367</v>
      </c>
      <c r="I343" s="221" t="s">
        <v>368</v>
      </c>
      <c r="J343" s="222"/>
      <c r="K343" s="139"/>
      <c r="L343" s="139"/>
      <c r="M343" s="139"/>
      <c r="N343" s="139"/>
      <c r="O343" s="139"/>
      <c r="P343" s="139"/>
      <c r="Q343" s="139"/>
      <c r="T343" s="262"/>
      <c r="U343" s="187"/>
      <c r="V343" s="187"/>
      <c r="W343" s="187"/>
      <c r="X343" s="187"/>
      <c r="Y343" s="187"/>
      <c r="Z343" s="187"/>
      <c r="AA343" s="187"/>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87"/>
      <c r="AY343" s="187"/>
      <c r="AZ343" s="187"/>
      <c r="BA343" s="187"/>
      <c r="BB343" s="187"/>
      <c r="BC343" s="187"/>
      <c r="BD343" s="187"/>
      <c r="BE343" s="187"/>
      <c r="BF343" s="187"/>
      <c r="BG343" s="187"/>
      <c r="BH343" s="187"/>
      <c r="BI343" s="187"/>
      <c r="BJ343" s="187"/>
      <c r="BK343" s="187"/>
      <c r="BL343" s="187"/>
      <c r="BM343" s="187"/>
      <c r="BN343" s="187"/>
      <c r="BO343" s="187"/>
      <c r="BP343" s="187"/>
      <c r="BQ343" s="187"/>
      <c r="BR343" s="187"/>
      <c r="BS343" s="187"/>
      <c r="BT343" s="187"/>
      <c r="BU343" s="187"/>
      <c r="BV343" s="187"/>
      <c r="BW343" s="187"/>
      <c r="BX343" s="187"/>
      <c r="BY343" s="187"/>
      <c r="BZ343" s="187"/>
      <c r="CA343" s="187"/>
      <c r="CB343" s="187"/>
      <c r="CC343" s="187"/>
      <c r="CD343" s="187"/>
      <c r="CE343" s="187"/>
      <c r="CF343" s="187"/>
      <c r="CG343" s="187"/>
      <c r="CH343" s="187"/>
      <c r="CI343" s="187"/>
      <c r="CJ343" s="187"/>
      <c r="CK343" s="187"/>
      <c r="CL343" s="187"/>
      <c r="CM343" s="187"/>
      <c r="CN343" s="187"/>
    </row>
    <row r="344" spans="1:92" x14ac:dyDescent="0.25">
      <c r="A344" s="137"/>
      <c r="B344" s="208"/>
      <c r="C344" s="139"/>
      <c r="D344" s="137" t="s">
        <v>365</v>
      </c>
      <c r="E344" s="140"/>
      <c r="F344" s="157"/>
      <c r="G344" s="157"/>
      <c r="H344" s="157"/>
      <c r="I344" s="221" t="s">
        <v>43</v>
      </c>
      <c r="J344" s="222"/>
      <c r="K344" s="139"/>
      <c r="L344" s="139"/>
      <c r="M344" s="139"/>
      <c r="N344" s="139"/>
      <c r="O344" s="139"/>
      <c r="P344" s="139"/>
      <c r="Q344" s="139"/>
      <c r="T344" s="262"/>
      <c r="U344" s="187"/>
      <c r="V344" s="187"/>
      <c r="W344" s="187"/>
      <c r="X344" s="187"/>
      <c r="Y344" s="187"/>
      <c r="Z344" s="187"/>
      <c r="AA344" s="187"/>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87"/>
      <c r="AY344" s="187"/>
      <c r="AZ344" s="187"/>
      <c r="BA344" s="187"/>
      <c r="BB344" s="187"/>
      <c r="BC344" s="187"/>
      <c r="BD344" s="187"/>
      <c r="BE344" s="187"/>
      <c r="BF344" s="187"/>
      <c r="BG344" s="187"/>
      <c r="BH344" s="187"/>
      <c r="BI344" s="187"/>
      <c r="BJ344" s="187"/>
      <c r="BK344" s="187"/>
      <c r="BL344" s="187"/>
      <c r="BM344" s="187"/>
      <c r="BN344" s="187"/>
      <c r="BO344" s="187"/>
      <c r="BP344" s="187"/>
      <c r="BQ344" s="187"/>
      <c r="BR344" s="187"/>
      <c r="BS344" s="187"/>
      <c r="BT344" s="187"/>
      <c r="BU344" s="187"/>
      <c r="BV344" s="187"/>
      <c r="BW344" s="187"/>
      <c r="BX344" s="187"/>
      <c r="BY344" s="187"/>
      <c r="BZ344" s="187"/>
      <c r="CA344" s="187"/>
      <c r="CB344" s="187"/>
      <c r="CC344" s="187"/>
      <c r="CD344" s="187"/>
      <c r="CE344" s="187"/>
      <c r="CF344" s="187"/>
      <c r="CG344" s="187"/>
      <c r="CH344" s="187"/>
      <c r="CI344" s="187"/>
      <c r="CJ344" s="187"/>
      <c r="CK344" s="187"/>
      <c r="CL344" s="187"/>
      <c r="CM344" s="187"/>
      <c r="CN344" s="187"/>
    </row>
    <row r="345" spans="1:92" x14ac:dyDescent="0.25">
      <c r="A345" s="137"/>
      <c r="B345" s="208"/>
      <c r="C345" s="139"/>
      <c r="D345" s="137" t="s">
        <v>365</v>
      </c>
      <c r="E345" s="140"/>
      <c r="F345" s="157"/>
      <c r="G345" s="157"/>
      <c r="H345" s="157"/>
      <c r="I345" s="307" t="s">
        <v>369</v>
      </c>
      <c r="J345" s="308"/>
      <c r="K345" s="139"/>
      <c r="L345" s="139"/>
      <c r="M345" s="139"/>
      <c r="N345" s="139"/>
      <c r="O345" s="139"/>
      <c r="P345" s="139"/>
      <c r="Q345" s="139"/>
      <c r="T345" s="262"/>
      <c r="U345" s="187"/>
      <c r="V345" s="187"/>
      <c r="W345" s="187"/>
      <c r="X345" s="187"/>
      <c r="Y345" s="187"/>
      <c r="Z345" s="187"/>
      <c r="AA345" s="187"/>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87"/>
      <c r="AY345" s="187"/>
      <c r="AZ345" s="187"/>
      <c r="BA345" s="187"/>
      <c r="BB345" s="187"/>
      <c r="BC345" s="187"/>
      <c r="BD345" s="187"/>
      <c r="BE345" s="187"/>
      <c r="BF345" s="187"/>
      <c r="BG345" s="187"/>
      <c r="BH345" s="187"/>
      <c r="BI345" s="187"/>
      <c r="BJ345" s="187"/>
      <c r="BK345" s="187"/>
      <c r="BL345" s="187"/>
      <c r="BM345" s="187"/>
      <c r="BN345" s="187"/>
      <c r="BO345" s="187"/>
      <c r="BP345" s="187"/>
      <c r="BQ345" s="187"/>
      <c r="BR345" s="187"/>
      <c r="BS345" s="187"/>
      <c r="BT345" s="187"/>
      <c r="BU345" s="187"/>
      <c r="BV345" s="187"/>
      <c r="BW345" s="187"/>
      <c r="BX345" s="187"/>
      <c r="BY345" s="187"/>
      <c r="BZ345" s="187"/>
      <c r="CA345" s="187"/>
      <c r="CB345" s="187"/>
      <c r="CC345" s="187"/>
      <c r="CD345" s="187"/>
      <c r="CE345" s="187"/>
      <c r="CF345" s="187"/>
      <c r="CG345" s="187"/>
      <c r="CH345" s="187"/>
      <c r="CI345" s="187"/>
      <c r="CJ345" s="187"/>
      <c r="CK345" s="187"/>
      <c r="CL345" s="187"/>
      <c r="CM345" s="187"/>
      <c r="CN345" s="187"/>
    </row>
    <row r="346" spans="1:92" x14ac:dyDescent="0.25">
      <c r="B346" s="7" t="s">
        <v>370</v>
      </c>
      <c r="D346" t="s">
        <v>365</v>
      </c>
      <c r="I346" s="102"/>
      <c r="J346"/>
      <c r="T346" s="205"/>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143</v>
      </c>
      <c r="B347" s="49" t="s">
        <v>371</v>
      </c>
      <c r="D347" t="s">
        <v>365</v>
      </c>
      <c r="J347" s="195"/>
      <c r="K347" s="195">
        <v>100000</v>
      </c>
      <c r="L347" s="195">
        <v>100000</v>
      </c>
      <c r="M347" s="195">
        <v>100000</v>
      </c>
      <c r="N347" s="195">
        <v>100000</v>
      </c>
      <c r="O347" s="195">
        <v>100000</v>
      </c>
      <c r="P347" s="195">
        <v>100000</v>
      </c>
      <c r="Q347" s="195"/>
      <c r="T347" s="256"/>
      <c r="U347" s="36">
        <f ca="1">INDEX($A:$CN,ROW(),MATCH(INDIRECT(ADDRESS(3,COLUMN(),2)),$2:$2,0))</f>
        <v>100000</v>
      </c>
      <c r="V347" s="36" cm="1">
        <f t="array" ref="V347">INDEX($K:$P,ROW(),MATCH(V$3,$K$2:$P$2,0))</f>
        <v>100000</v>
      </c>
      <c r="W347" s="36" cm="1">
        <f t="array" ref="W347">INDEX($K:$P,ROW(),MATCH(W$3,$K$2:$P$2,0))</f>
        <v>100000</v>
      </c>
      <c r="X347" s="36" cm="1">
        <f t="array" ref="X347">INDEX($K:$P,ROW(),MATCH(X$3,$K$2:$P$2,0))</f>
        <v>100000</v>
      </c>
      <c r="Y347" s="36" cm="1">
        <f t="array" ref="Y347">INDEX($K:$P,ROW(),MATCH(Y$3,$K$2:$P$2,0))</f>
        <v>100000</v>
      </c>
      <c r="Z347" s="36" cm="1">
        <f t="array" ref="Z347">INDEX($K:$P,ROW(),MATCH(Z$3,$K$2:$P$2,0))</f>
        <v>100000</v>
      </c>
      <c r="AA347" s="36" cm="1">
        <f t="array" ref="AA347">INDEX($K:$P,ROW(),MATCH(AA$3,$K$2:$P$2,0))</f>
        <v>100000</v>
      </c>
      <c r="AB347" s="36" cm="1">
        <f t="array" ref="AB347">INDEX($K:$P,ROW(),MATCH(AB$3,$K$2:$P$2,0))</f>
        <v>100000</v>
      </c>
      <c r="AC347" s="36" cm="1">
        <f t="array" ref="AC347">INDEX($K:$P,ROW(),MATCH(AC$3,$K$2:$P$2,0))</f>
        <v>100000</v>
      </c>
      <c r="AD347" s="36" cm="1">
        <f t="array" ref="AD347">INDEX($K:$P,ROW(),MATCH(AD$3,$K$2:$P$2,0))</f>
        <v>100000</v>
      </c>
      <c r="AE347" s="36" cm="1">
        <f t="array" ref="AE347">INDEX($K:$P,ROW(),MATCH(AE$3,$K$2:$P$2,0))</f>
        <v>100000</v>
      </c>
      <c r="AF347" s="36" cm="1">
        <f t="array" ref="AF347">INDEX($K:$P,ROW(),MATCH(AF$3,$K$2:$P$2,0))</f>
        <v>100000</v>
      </c>
      <c r="AG347" s="36" cm="1">
        <f t="array" ref="AG347">INDEX($K:$P,ROW(),MATCH(AG$3,$K$2:$P$2,0))</f>
        <v>100000</v>
      </c>
      <c r="AH347" s="36" cm="1">
        <f t="array" ref="AH347">INDEX($K:$P,ROW(),MATCH(AH$3,$K$2:$P$2,0))</f>
        <v>100000</v>
      </c>
      <c r="AI347" s="36" cm="1">
        <f t="array" ref="AI347">INDEX($K:$P,ROW(),MATCH(AI$3,$K$2:$P$2,0))</f>
        <v>100000</v>
      </c>
      <c r="AJ347" s="36" cm="1">
        <f t="array" ref="AJ347">INDEX($K:$P,ROW(),MATCH(AJ$3,$K$2:$P$2,0))</f>
        <v>100000</v>
      </c>
      <c r="AK347" s="36" cm="1">
        <f t="array" ref="AK347">INDEX($K:$P,ROW(),MATCH(AK$3,$K$2:$P$2,0))</f>
        <v>100000</v>
      </c>
      <c r="AL347" s="36" cm="1">
        <f t="array" ref="AL347">INDEX($K:$P,ROW(),MATCH(AL$3,$K$2:$P$2,0))</f>
        <v>100000</v>
      </c>
      <c r="AM347" s="36" cm="1">
        <f t="array" ref="AM347">INDEX($K:$P,ROW(),MATCH(AM$3,$K$2:$P$2,0))</f>
        <v>100000</v>
      </c>
      <c r="AN347" s="36" cm="1">
        <f t="array" ref="AN347">INDEX($K:$P,ROW(),MATCH(AN$3,$K$2:$P$2,0))</f>
        <v>100000</v>
      </c>
      <c r="AO347" s="36" cm="1">
        <f t="array" ref="AO347">INDEX($K:$P,ROW(),MATCH(AO$3,$K$2:$P$2,0))</f>
        <v>100000</v>
      </c>
      <c r="AP347" s="36" cm="1">
        <f t="array" ref="AP347">INDEX($K:$P,ROW(),MATCH(AP$3,$K$2:$P$2,0))</f>
        <v>100000</v>
      </c>
      <c r="AQ347" s="36" cm="1">
        <f t="array" ref="AQ347">INDEX($K:$P,ROW(),MATCH(AQ$3,$K$2:$P$2,0))</f>
        <v>100000</v>
      </c>
      <c r="AR347" s="36" cm="1">
        <f t="array" ref="AR347">INDEX($K:$P,ROW(),MATCH(AR$3,$K$2:$P$2,0))</f>
        <v>100000</v>
      </c>
      <c r="AS347" s="36" cm="1">
        <f t="array" ref="AS347">INDEX($K:$P,ROW(),MATCH(AS$3,$K$2:$P$2,0))</f>
        <v>100000</v>
      </c>
      <c r="AT347" s="36" cm="1">
        <f t="array" ref="AT347">INDEX($K:$P,ROW(),MATCH(AT$3,$K$2:$P$2,0))</f>
        <v>100000</v>
      </c>
      <c r="AU347" s="36" cm="1">
        <f t="array" ref="AU347">INDEX($K:$P,ROW(),MATCH(AU$3,$K$2:$P$2,0))</f>
        <v>100000</v>
      </c>
      <c r="AV347" s="36" cm="1">
        <f t="array" ref="AV347">INDEX($K:$P,ROW(),MATCH(AV$3,$K$2:$P$2,0))</f>
        <v>100000</v>
      </c>
      <c r="AW347" s="36" cm="1">
        <f t="array" ref="AW347">INDEX($K:$P,ROW(),MATCH(AW$3,$K$2:$P$2,0))</f>
        <v>100000</v>
      </c>
      <c r="AX347" s="36" cm="1">
        <f t="array" ref="AX347">INDEX($K:$P,ROW(),MATCH(AX$3,$K$2:$P$2,0))</f>
        <v>100000</v>
      </c>
      <c r="AY347" s="36" cm="1">
        <f t="array" ref="AY347">INDEX($K:$P,ROW(),MATCH(AY$3,$K$2:$P$2,0))</f>
        <v>100000</v>
      </c>
      <c r="AZ347" s="36" cm="1">
        <f t="array" ref="AZ347">INDEX($K:$P,ROW(),MATCH(AZ$3,$K$2:$P$2,0))</f>
        <v>100000</v>
      </c>
      <c r="BA347" s="36" cm="1">
        <f t="array" ref="BA347">INDEX($K:$P,ROW(),MATCH(BA$3,$K$2:$P$2,0))</f>
        <v>100000</v>
      </c>
      <c r="BB347" s="36" cm="1">
        <f t="array" ref="BB347">INDEX($K:$P,ROW(),MATCH(BB$3,$K$2:$P$2,0))</f>
        <v>100000</v>
      </c>
      <c r="BC347" s="36" cm="1">
        <f t="array" ref="BC347">INDEX($K:$P,ROW(),MATCH(BC$3,$K$2:$P$2,0))</f>
        <v>100000</v>
      </c>
      <c r="BD347" s="36" cm="1">
        <f t="array" ref="BD347">INDEX($K:$P,ROW(),MATCH(BD$3,$K$2:$P$2,0))</f>
        <v>100000</v>
      </c>
      <c r="BE347" s="36" cm="1">
        <f t="array" ref="BE347">INDEX($K:$P,ROW(),MATCH(BE$3,$K$2:$P$2,0))</f>
        <v>100000</v>
      </c>
      <c r="BF347" s="36" cm="1">
        <f t="array" ref="BF347">INDEX($K:$P,ROW(),MATCH(BF$3,$K$2:$P$2,0))</f>
        <v>100000</v>
      </c>
      <c r="BG347" s="36" cm="1">
        <f t="array" ref="BG347">INDEX($K:$P,ROW(),MATCH(BG$3,$K$2:$P$2,0))</f>
        <v>100000</v>
      </c>
      <c r="BH347" s="36" cm="1">
        <f t="array" ref="BH347">INDEX($K:$P,ROW(),MATCH(BH$3,$K$2:$P$2,0))</f>
        <v>100000</v>
      </c>
      <c r="BI347" s="36" cm="1">
        <f t="array" ref="BI347">INDEX($K:$P,ROW(),MATCH(BI$3,$K$2:$P$2,0))</f>
        <v>100000</v>
      </c>
      <c r="BJ347" s="36" cm="1">
        <f t="array" ref="BJ347">INDEX($K:$P,ROW(),MATCH(BJ$3,$K$2:$P$2,0))</f>
        <v>100000</v>
      </c>
      <c r="BK347" s="36" cm="1">
        <f t="array" ref="BK347">INDEX($K:$P,ROW(),MATCH(BK$3,$K$2:$P$2,0))</f>
        <v>100000</v>
      </c>
      <c r="BL347" s="36" cm="1">
        <f t="array" ref="BL347">INDEX($K:$P,ROW(),MATCH(BL$3,$K$2:$P$2,0))</f>
        <v>100000</v>
      </c>
      <c r="BM347" s="36" cm="1">
        <f t="array" ref="BM347">INDEX($K:$P,ROW(),MATCH(BM$3,$K$2:$P$2,0))</f>
        <v>100000</v>
      </c>
      <c r="BN347" s="36" cm="1">
        <f t="array" ref="BN347">INDEX($K:$P,ROW(),MATCH(BN$3,$K$2:$P$2,0))</f>
        <v>100000</v>
      </c>
      <c r="BO347" s="36" cm="1">
        <f t="array" ref="BO347">INDEX($K:$P,ROW(),MATCH(BO$3,$K$2:$P$2,0))</f>
        <v>100000</v>
      </c>
      <c r="BP347" s="36" cm="1">
        <f t="array" ref="BP347">INDEX($K:$P,ROW(),MATCH(BP$3,$K$2:$P$2,0))</f>
        <v>100000</v>
      </c>
      <c r="BQ347" s="36" cm="1">
        <f t="array" ref="BQ347">INDEX($K:$P,ROW(),MATCH(BQ$3,$K$2:$P$2,0))</f>
        <v>100000</v>
      </c>
      <c r="BR347" s="36" cm="1">
        <f t="array" ref="BR347">INDEX($K:$P,ROW(),MATCH(BR$3,$K$2:$P$2,0))</f>
        <v>100000</v>
      </c>
      <c r="BS347" s="36" cm="1">
        <f t="array" ref="BS347">INDEX($K:$P,ROW(),MATCH(BS$3,$K$2:$P$2,0))</f>
        <v>100000</v>
      </c>
      <c r="BT347" s="36" cm="1">
        <f t="array" ref="BT347">INDEX($K:$P,ROW(),MATCH(BT$3,$K$2:$P$2,0))</f>
        <v>100000</v>
      </c>
      <c r="BU347" s="36" cm="1">
        <f t="array" ref="BU347">INDEX($K:$P,ROW(),MATCH(BU$3,$K$2:$P$2,0))</f>
        <v>100000</v>
      </c>
      <c r="BV347" s="36" cm="1">
        <f t="array" ref="BV347">INDEX($K:$P,ROW(),MATCH(BV$3,$K$2:$P$2,0))</f>
        <v>100000</v>
      </c>
      <c r="BW347" s="36" cm="1">
        <f t="array" ref="BW347">INDEX($K:$P,ROW(),MATCH(BW$3,$K$2:$P$2,0))</f>
        <v>100000</v>
      </c>
      <c r="BX347" s="36" cm="1">
        <f t="array" ref="BX347">INDEX($K:$P,ROW(),MATCH(BX$3,$K$2:$P$2,0))</f>
        <v>100000</v>
      </c>
      <c r="BY347" s="36" cm="1">
        <f t="array" ref="BY347">INDEX($K:$P,ROW(),MATCH(BY$3,$K$2:$P$2,0))</f>
        <v>100000</v>
      </c>
      <c r="BZ347" s="36" cm="1">
        <f t="array" ref="BZ347">INDEX($K:$P,ROW(),MATCH(BZ$3,$K$2:$P$2,0))</f>
        <v>100000</v>
      </c>
      <c r="CA347" s="36" cm="1">
        <f t="array" ref="CA347">INDEX($K:$P,ROW(),MATCH(CA$3,$K$2:$P$2,0))</f>
        <v>100000</v>
      </c>
      <c r="CB347" s="36" cm="1">
        <f t="array" ref="CB347">INDEX($K:$P,ROW(),MATCH(CB$3,$K$2:$P$2,0))</f>
        <v>100000</v>
      </c>
      <c r="CC347" s="36" cm="1">
        <f t="array" ref="CC347">INDEX($K:$P,ROW(),MATCH(CC$3,$K$2:$P$2,0))</f>
        <v>100000</v>
      </c>
      <c r="CD347" s="36" cm="1">
        <f t="array" ref="CD347">INDEX($K:$P,ROW(),MATCH(CD$3,$K$2:$P$2,0))</f>
        <v>100000</v>
      </c>
      <c r="CE347" s="36" cm="1">
        <f t="array" ref="CE347">INDEX($K:$P,ROW(),MATCH(CE$3,$K$2:$P$2,0))</f>
        <v>100000</v>
      </c>
      <c r="CF347" s="36" cm="1">
        <f t="array" ref="CF347">INDEX($K:$P,ROW(),MATCH(CF$3,$K$2:$P$2,0))</f>
        <v>100000</v>
      </c>
      <c r="CG347" s="36" cm="1">
        <f t="array" ref="CG347">INDEX($K:$P,ROW(),MATCH(CG$3,$K$2:$P$2,0))</f>
        <v>100000</v>
      </c>
      <c r="CH347" s="36" cm="1">
        <f t="array" ref="CH347">INDEX($K:$P,ROW(),MATCH(CH$3,$K$2:$P$2,0))</f>
        <v>100000</v>
      </c>
      <c r="CI347" s="36" cm="1">
        <f t="array" ref="CI347">INDEX($K:$P,ROW(),MATCH(CI$3,$K$2:$P$2,0))</f>
        <v>100000</v>
      </c>
      <c r="CJ347" s="36" cm="1">
        <f t="array" ref="CJ347">INDEX($K:$P,ROW(),MATCH(CJ$3,$K$2:$P$2,0))</f>
        <v>100000</v>
      </c>
      <c r="CK347" s="36" cm="1">
        <f t="array" ref="CK347">INDEX($K:$P,ROW(),MATCH(CK$3,$K$2:$P$2,0))</f>
        <v>100000</v>
      </c>
      <c r="CL347" s="36" cm="1">
        <f t="array" ref="CL347">INDEX($K:$P,ROW(),MATCH(CL$3,$K$2:$P$2,0))</f>
        <v>100000</v>
      </c>
      <c r="CM347" s="36" cm="1">
        <f t="array" ref="CM347">INDEX($K:$P,ROW(),MATCH(CM$3,$K$2:$P$2,0))</f>
        <v>100000</v>
      </c>
      <c r="CN347" s="36" cm="1">
        <f t="array" ref="CN347">INDEX($K:$P,ROW(),MATCH(CN$3,$K$2:$P$2,0))</f>
        <v>100000</v>
      </c>
    </row>
    <row r="348" spans="1:92" x14ac:dyDescent="0.25">
      <c r="A348" t="s">
        <v>143</v>
      </c>
      <c r="B348" s="33" t="s">
        <v>372</v>
      </c>
      <c r="D348" t="s">
        <v>365</v>
      </c>
      <c r="J348" s="192"/>
      <c r="K348" s="192">
        <v>0.1</v>
      </c>
      <c r="L348" s="192">
        <v>0.1</v>
      </c>
      <c r="M348" s="192">
        <v>0.1</v>
      </c>
      <c r="N348" s="192">
        <v>0.1</v>
      </c>
      <c r="O348" s="192">
        <v>0.1</v>
      </c>
      <c r="P348" s="192">
        <v>0.1</v>
      </c>
      <c r="Q348" s="192"/>
      <c r="T348" s="34">
        <f ca="1">INDEX($A:$CN,ROW(),MATCH(INDIRECT(ADDRESS(3,COLUMN(),2)),$2:$2,0))</f>
        <v>0</v>
      </c>
      <c r="U348" s="34">
        <f ca="1">INDEX($A:$CN,ROW(),MATCH(INDIRECT(ADDRESS(3,COLUMN(),2)),$2:$2,0))</f>
        <v>0.1</v>
      </c>
      <c r="V348" s="34">
        <f ca="1">INDEX($A:$CN,ROW(),MATCH(INDIRECT(ADDRESS(3,COLUMN(),2)),$2:$2,0))</f>
        <v>0.1</v>
      </c>
      <c r="W348" s="34">
        <f ca="1">INDEX($A:$CN,ROW(),MATCH(INDIRECT(ADDRESS(3,COLUMN(),2)),$2:$2,0))</f>
        <v>0.1</v>
      </c>
      <c r="X348" s="34">
        <f ca="1">INDEX($A:$CN,ROW(),MATCH(INDIRECT(ADDRESS(3,COLUMN(),2)),$2:$2,0))</f>
        <v>0.1</v>
      </c>
      <c r="Y348" s="34">
        <f ca="1">INDEX($A:$CN,ROW(),MATCH(INDIRECT(ADDRESS(3,COLUMN(),2)),$2:$2,0))</f>
        <v>0.1</v>
      </c>
      <c r="Z348" s="34">
        <f ca="1">INDEX($A:$CN,ROW(),MATCH(INDIRECT(ADDRESS(3,COLUMN(),2)),$2:$2,0))</f>
        <v>0.1</v>
      </c>
      <c r="AA348" s="34">
        <f ca="1">INDEX($A:$CN,ROW(),MATCH(INDIRECT(ADDRESS(3,COLUMN(),2)),$2:$2,0))</f>
        <v>0.1</v>
      </c>
      <c r="AB348" s="34">
        <f ca="1">INDEX($A:$CN,ROW(),MATCH(INDIRECT(ADDRESS(3,COLUMN(),2)),$2:$2,0))</f>
        <v>0.1</v>
      </c>
      <c r="AC348" s="34">
        <f ca="1">INDEX($A:$CN,ROW(),MATCH(INDIRECT(ADDRESS(3,COLUMN(),2)),$2:$2,0))</f>
        <v>0.1</v>
      </c>
      <c r="AD348" s="34">
        <f ca="1">INDEX($A:$CN,ROW(),MATCH(INDIRECT(ADDRESS(3,COLUMN(),2)),$2:$2,0))</f>
        <v>0.1</v>
      </c>
      <c r="AE348" s="34">
        <f ca="1">INDEX($A:$CN,ROW(),MATCH(INDIRECT(ADDRESS(3,COLUMN(),2)),$2:$2,0))</f>
        <v>0.1</v>
      </c>
      <c r="AF348" s="34">
        <f ca="1">INDEX($A:$CN,ROW(),MATCH(INDIRECT(ADDRESS(3,COLUMN(),2)),$2:$2,0))</f>
        <v>0.1</v>
      </c>
      <c r="AG348" s="34">
        <f ca="1">INDEX($A:$CN,ROW(),MATCH(INDIRECT(ADDRESS(3,COLUMN(),2)),$2:$2,0))</f>
        <v>0.1</v>
      </c>
      <c r="AH348" s="34">
        <f ca="1">INDEX($A:$CN,ROW(),MATCH(INDIRECT(ADDRESS(3,COLUMN(),2)),$2:$2,0))</f>
        <v>0.1</v>
      </c>
      <c r="AI348" s="34">
        <f ca="1">INDEX($A:$CN,ROW(),MATCH(INDIRECT(ADDRESS(3,COLUMN(),2)),$2:$2,0))</f>
        <v>0.1</v>
      </c>
      <c r="AJ348" s="34">
        <f ca="1">INDEX($A:$CN,ROW(),MATCH(INDIRECT(ADDRESS(3,COLUMN(),2)),$2:$2,0))</f>
        <v>0.1</v>
      </c>
      <c r="AK348" s="34">
        <f ca="1">INDEX($A:$CN,ROW(),MATCH(INDIRECT(ADDRESS(3,COLUMN(),2)),$2:$2,0))</f>
        <v>0.1</v>
      </c>
      <c r="AL348" s="34">
        <f ca="1">INDEX($A:$CN,ROW(),MATCH(INDIRECT(ADDRESS(3,COLUMN(),2)),$2:$2,0))</f>
        <v>0.1</v>
      </c>
      <c r="AM348" s="34">
        <f ca="1">INDEX($A:$CN,ROW(),MATCH(INDIRECT(ADDRESS(3,COLUMN(),2)),$2:$2,0))</f>
        <v>0.1</v>
      </c>
      <c r="AN348" s="34">
        <f ca="1">INDEX($A:$CN,ROW(),MATCH(INDIRECT(ADDRESS(3,COLUMN(),2)),$2:$2,0))</f>
        <v>0.1</v>
      </c>
      <c r="AO348" s="34">
        <f ca="1">INDEX($A:$CN,ROW(),MATCH(INDIRECT(ADDRESS(3,COLUMN(),2)),$2:$2,0))</f>
        <v>0.1</v>
      </c>
      <c r="AP348" s="34">
        <f ca="1">INDEX($A:$CN,ROW(),MATCH(INDIRECT(ADDRESS(3,COLUMN(),2)),$2:$2,0))</f>
        <v>0.1</v>
      </c>
      <c r="AQ348" s="34">
        <f ca="1">INDEX($A:$CN,ROW(),MATCH(INDIRECT(ADDRESS(3,COLUMN(),2)),$2:$2,0))</f>
        <v>0.1</v>
      </c>
      <c r="AR348" s="34">
        <f ca="1">INDEX($A:$CN,ROW(),MATCH(INDIRECT(ADDRESS(3,COLUMN(),2)),$2:$2,0))</f>
        <v>0.1</v>
      </c>
      <c r="AS348" s="34">
        <f ca="1">INDEX($A:$CN,ROW(),MATCH(INDIRECT(ADDRESS(3,COLUMN(),2)),$2:$2,0))</f>
        <v>0.1</v>
      </c>
      <c r="AT348" s="34">
        <f ca="1">INDEX($A:$CN,ROW(),MATCH(INDIRECT(ADDRESS(3,COLUMN(),2)),$2:$2,0))</f>
        <v>0.1</v>
      </c>
      <c r="AU348" s="34">
        <f ca="1">INDEX($A:$CN,ROW(),MATCH(INDIRECT(ADDRESS(3,COLUMN(),2)),$2:$2,0))</f>
        <v>0.1</v>
      </c>
      <c r="AV348" s="34">
        <f ca="1">INDEX($A:$CN,ROW(),MATCH(INDIRECT(ADDRESS(3,COLUMN(),2)),$2:$2,0))</f>
        <v>0.1</v>
      </c>
      <c r="AW348" s="34">
        <f ca="1">INDEX($A:$CN,ROW(),MATCH(INDIRECT(ADDRESS(3,COLUMN(),2)),$2:$2,0))</f>
        <v>0.1</v>
      </c>
      <c r="AX348" s="34">
        <f ca="1">INDEX($A:$CN,ROW(),MATCH(INDIRECT(ADDRESS(3,COLUMN(),2)),$2:$2,0))</f>
        <v>0.1</v>
      </c>
      <c r="AY348" s="34">
        <f ca="1">INDEX($A:$CN,ROW(),MATCH(INDIRECT(ADDRESS(3,COLUMN(),2)),$2:$2,0))</f>
        <v>0.1</v>
      </c>
      <c r="AZ348" s="34">
        <f ca="1">INDEX($A:$CN,ROW(),MATCH(INDIRECT(ADDRESS(3,COLUMN(),2)),$2:$2,0))</f>
        <v>0.1</v>
      </c>
      <c r="BA348" s="34">
        <f ca="1">INDEX($A:$CN,ROW(),MATCH(INDIRECT(ADDRESS(3,COLUMN(),2)),$2:$2,0))</f>
        <v>0.1</v>
      </c>
      <c r="BB348" s="34">
        <f ca="1">INDEX($A:$CN,ROW(),MATCH(INDIRECT(ADDRESS(3,COLUMN(),2)),$2:$2,0))</f>
        <v>0.1</v>
      </c>
      <c r="BC348" s="34">
        <f ca="1">INDEX($A:$CN,ROW(),MATCH(INDIRECT(ADDRESS(3,COLUMN(),2)),$2:$2,0))</f>
        <v>0.1</v>
      </c>
      <c r="BD348" s="34">
        <f ca="1">INDEX($A:$CN,ROW(),MATCH(INDIRECT(ADDRESS(3,COLUMN(),2)),$2:$2,0))</f>
        <v>0.1</v>
      </c>
      <c r="BE348" s="34">
        <f ca="1">INDEX($A:$CN,ROW(),MATCH(INDIRECT(ADDRESS(3,COLUMN(),2)),$2:$2,0))</f>
        <v>0.1</v>
      </c>
      <c r="BF348" s="34">
        <f ca="1">INDEX($A:$CN,ROW(),MATCH(INDIRECT(ADDRESS(3,COLUMN(),2)),$2:$2,0))</f>
        <v>0.1</v>
      </c>
      <c r="BG348" s="34">
        <f ca="1">INDEX($A:$CN,ROW(),MATCH(INDIRECT(ADDRESS(3,COLUMN(),2)),$2:$2,0))</f>
        <v>0.1</v>
      </c>
      <c r="BH348" s="34">
        <f ca="1">INDEX($A:$CN,ROW(),MATCH(INDIRECT(ADDRESS(3,COLUMN(),2)),$2:$2,0))</f>
        <v>0.1</v>
      </c>
      <c r="BI348" s="34">
        <f ca="1">INDEX($A:$CN,ROW(),MATCH(INDIRECT(ADDRESS(3,COLUMN(),2)),$2:$2,0))</f>
        <v>0.1</v>
      </c>
      <c r="BJ348" s="34">
        <f ca="1">INDEX($A:$CN,ROW(),MATCH(INDIRECT(ADDRESS(3,COLUMN(),2)),$2:$2,0))</f>
        <v>0.1</v>
      </c>
      <c r="BK348" s="34">
        <f ca="1">INDEX($A:$CN,ROW(),MATCH(INDIRECT(ADDRESS(3,COLUMN(),2)),$2:$2,0))</f>
        <v>0.1</v>
      </c>
      <c r="BL348" s="34">
        <f ca="1">INDEX($A:$CN,ROW(),MATCH(INDIRECT(ADDRESS(3,COLUMN(),2)),$2:$2,0))</f>
        <v>0.1</v>
      </c>
      <c r="BM348" s="34">
        <f ca="1">INDEX($A:$CN,ROW(),MATCH(INDIRECT(ADDRESS(3,COLUMN(),2)),$2:$2,0))</f>
        <v>0.1</v>
      </c>
      <c r="BN348" s="34">
        <f ca="1">INDEX($A:$CN,ROW(),MATCH(INDIRECT(ADDRESS(3,COLUMN(),2)),$2:$2,0))</f>
        <v>0.1</v>
      </c>
      <c r="BO348" s="34">
        <f ca="1">INDEX($A:$CN,ROW(),MATCH(INDIRECT(ADDRESS(3,COLUMN(),2)),$2:$2,0))</f>
        <v>0.1</v>
      </c>
      <c r="BP348" s="34">
        <f ca="1">INDEX($A:$CN,ROW(),MATCH(INDIRECT(ADDRESS(3,COLUMN(),2)),$2:$2,0))</f>
        <v>0.1</v>
      </c>
      <c r="BQ348" s="34">
        <f ca="1">INDEX($A:$CN,ROW(),MATCH(INDIRECT(ADDRESS(3,COLUMN(),2)),$2:$2,0))</f>
        <v>0.1</v>
      </c>
      <c r="BR348" s="34">
        <f ca="1">INDEX($A:$CN,ROW(),MATCH(INDIRECT(ADDRESS(3,COLUMN(),2)),$2:$2,0))</f>
        <v>0.1</v>
      </c>
      <c r="BS348" s="34">
        <f ca="1">INDEX($A:$CN,ROW(),MATCH(INDIRECT(ADDRESS(3,COLUMN(),2)),$2:$2,0))</f>
        <v>0.1</v>
      </c>
      <c r="BT348" s="34">
        <f ca="1">INDEX($A:$CN,ROW(),MATCH(INDIRECT(ADDRESS(3,COLUMN(),2)),$2:$2,0))</f>
        <v>0.1</v>
      </c>
      <c r="BU348" s="34">
        <f ca="1">INDEX($A:$CN,ROW(),MATCH(INDIRECT(ADDRESS(3,COLUMN(),2)),$2:$2,0))</f>
        <v>0.1</v>
      </c>
      <c r="BV348" s="34">
        <f ca="1">INDEX($A:$CN,ROW(),MATCH(INDIRECT(ADDRESS(3,COLUMN(),2)),$2:$2,0))</f>
        <v>0.1</v>
      </c>
      <c r="BW348" s="34">
        <f ca="1">INDEX($A:$CN,ROW(),MATCH(INDIRECT(ADDRESS(3,COLUMN(),2)),$2:$2,0))</f>
        <v>0.1</v>
      </c>
      <c r="BX348" s="34">
        <f ca="1">INDEX($A:$CN,ROW(),MATCH(INDIRECT(ADDRESS(3,COLUMN(),2)),$2:$2,0))</f>
        <v>0.1</v>
      </c>
      <c r="BY348" s="34">
        <f ca="1">INDEX($A:$CN,ROW(),MATCH(INDIRECT(ADDRESS(3,COLUMN(),2)),$2:$2,0))</f>
        <v>0.1</v>
      </c>
      <c r="BZ348" s="34">
        <f ca="1">INDEX($A:$CN,ROW(),MATCH(INDIRECT(ADDRESS(3,COLUMN(),2)),$2:$2,0))</f>
        <v>0.1</v>
      </c>
      <c r="CA348" s="34">
        <f ca="1">INDEX($A:$CN,ROW(),MATCH(INDIRECT(ADDRESS(3,COLUMN(),2)),$2:$2,0))</f>
        <v>0.1</v>
      </c>
      <c r="CB348" s="34">
        <f ca="1">INDEX($A:$CN,ROW(),MATCH(INDIRECT(ADDRESS(3,COLUMN(),2)),$2:$2,0))</f>
        <v>0.1</v>
      </c>
      <c r="CC348" s="34">
        <f ca="1">INDEX($A:$CN,ROW(),MATCH(INDIRECT(ADDRESS(3,COLUMN(),2)),$2:$2,0))</f>
        <v>0.1</v>
      </c>
      <c r="CD348" s="34">
        <f ca="1">INDEX($A:$CN,ROW(),MATCH(INDIRECT(ADDRESS(3,COLUMN(),2)),$2:$2,0))</f>
        <v>0.1</v>
      </c>
      <c r="CE348" s="34">
        <f ca="1">INDEX($A:$CN,ROW(),MATCH(INDIRECT(ADDRESS(3,COLUMN(),2)),$2:$2,0))</f>
        <v>0.1</v>
      </c>
      <c r="CF348" s="34">
        <f ca="1">INDEX($A:$CN,ROW(),MATCH(INDIRECT(ADDRESS(3,COLUMN(),2)),$2:$2,0))</f>
        <v>0.1</v>
      </c>
      <c r="CG348" s="34">
        <f ca="1">INDEX($A:$CN,ROW(),MATCH(INDIRECT(ADDRESS(3,COLUMN(),2)),$2:$2,0))</f>
        <v>0.1</v>
      </c>
      <c r="CH348" s="34">
        <f ca="1">INDEX($A:$CN,ROW(),MATCH(INDIRECT(ADDRESS(3,COLUMN(),2)),$2:$2,0))</f>
        <v>0.1</v>
      </c>
      <c r="CI348" s="34">
        <f ca="1">INDEX($A:$CN,ROW(),MATCH(INDIRECT(ADDRESS(3,COLUMN(),2)),$2:$2,0))</f>
        <v>0.1</v>
      </c>
      <c r="CJ348" s="34">
        <f ca="1">INDEX($A:$CN,ROW(),MATCH(INDIRECT(ADDRESS(3,COLUMN(),2)),$2:$2,0))</f>
        <v>0.1</v>
      </c>
      <c r="CK348" s="34">
        <f ca="1">INDEX($A:$CN,ROW(),MATCH(INDIRECT(ADDRESS(3,COLUMN(),2)),$2:$2,0))</f>
        <v>0.1</v>
      </c>
      <c r="CL348" s="34">
        <f ca="1">INDEX($A:$CN,ROW(),MATCH(INDIRECT(ADDRESS(3,COLUMN(),2)),$2:$2,0))</f>
        <v>0.1</v>
      </c>
      <c r="CM348" s="34">
        <f ca="1">INDEX($A:$CN,ROW(),MATCH(INDIRECT(ADDRESS(3,COLUMN(),2)),$2:$2,0))</f>
        <v>0.1</v>
      </c>
      <c r="CN348" s="34">
        <f ca="1">INDEX($A:$CN,ROW(),MATCH(INDIRECT(ADDRESS(3,COLUMN(),2)),$2:$2,0))</f>
        <v>0.1</v>
      </c>
    </row>
    <row r="349" spans="1:92" x14ac:dyDescent="0.25">
      <c r="B349"/>
      <c r="D349" t="s">
        <v>365</v>
      </c>
      <c r="I349" s="102"/>
      <c r="J349"/>
      <c r="T349" s="205"/>
      <c r="U349" s="195">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7" t="s">
        <v>373</v>
      </c>
      <c r="D350" t="s">
        <v>365</v>
      </c>
      <c r="E350" s="102" t="s">
        <v>203</v>
      </c>
      <c r="F350" s="309"/>
      <c r="G350" s="309" t="s">
        <v>203</v>
      </c>
      <c r="I350" s="309"/>
      <c r="J350" s="310"/>
      <c r="T350" s="205"/>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374</v>
      </c>
      <c r="B351" s="223" t="s">
        <v>375</v>
      </c>
      <c r="C351" s="148"/>
      <c r="D351" t="s">
        <v>365</v>
      </c>
      <c r="E351" s="210"/>
      <c r="I351" s="210"/>
      <c r="J351" s="226"/>
      <c r="K351" s="302">
        <f t="shared" ref="K351:P353" ca="1" si="166">IFERROR(INDEX(INDIRECT("Financials!$A:$CX"), MATCH(SUBSTITUTE($B351,"Driver: ",""), INDIRECT("Financials!$B:$B"), 0), MATCH(K$1, INDIRECT("Financials!$1:$1"), 0)),0)</f>
        <v>0</v>
      </c>
      <c r="L351" s="302">
        <f t="shared" ca="1" si="166"/>
        <v>0</v>
      </c>
      <c r="M351" s="302">
        <f t="shared" ca="1" si="166"/>
        <v>0</v>
      </c>
      <c r="N351" s="302">
        <f t="shared" ca="1" si="166"/>
        <v>0</v>
      </c>
      <c r="O351" s="302">
        <f t="shared" ca="1" si="166"/>
        <v>0</v>
      </c>
      <c r="P351" s="302">
        <f t="shared" ca="1" si="166"/>
        <v>0</v>
      </c>
      <c r="Q351" s="302"/>
      <c r="T351" s="204"/>
      <c r="U351" s="302">
        <f t="shared" ref="U351:AJ353" ca="1" si="167">IFERROR(INDEX(INDIRECT("Financials!$A:$CX"), MATCH(SUBSTITUTE($B351,"Driver: ",""), INDIRECT("Financials!$B:$B"), 0), MATCH(U$1, INDIRECT("Financials!$1:$1"), 0)),0)</f>
        <v>0</v>
      </c>
      <c r="V351" s="302">
        <f t="shared" ca="1" si="167"/>
        <v>0</v>
      </c>
      <c r="W351" s="302">
        <f t="shared" ca="1" si="167"/>
        <v>0</v>
      </c>
      <c r="X351" s="302">
        <f t="shared" ca="1" si="167"/>
        <v>0</v>
      </c>
      <c r="Y351" s="302">
        <f t="shared" ca="1" si="167"/>
        <v>0</v>
      </c>
      <c r="Z351" s="302">
        <f t="shared" ca="1" si="167"/>
        <v>0</v>
      </c>
      <c r="AA351" s="302">
        <f t="shared" ca="1" si="167"/>
        <v>0</v>
      </c>
      <c r="AB351" s="302">
        <f t="shared" ca="1" si="167"/>
        <v>0</v>
      </c>
      <c r="AC351" s="302">
        <f t="shared" ca="1" si="167"/>
        <v>0</v>
      </c>
      <c r="AD351" s="302">
        <f t="shared" ca="1" si="167"/>
        <v>0</v>
      </c>
      <c r="AE351" s="302">
        <f t="shared" ca="1" si="167"/>
        <v>0</v>
      </c>
      <c r="AF351" s="302">
        <f t="shared" ca="1" si="167"/>
        <v>0</v>
      </c>
      <c r="AG351" s="302">
        <f t="shared" ca="1" si="167"/>
        <v>0</v>
      </c>
      <c r="AH351" s="302">
        <f t="shared" ca="1" si="167"/>
        <v>0</v>
      </c>
      <c r="AI351" s="302">
        <f t="shared" ca="1" si="167"/>
        <v>0</v>
      </c>
      <c r="AJ351" s="302">
        <f t="shared" ca="1" si="167"/>
        <v>0</v>
      </c>
      <c r="AK351" s="302">
        <f t="shared" ref="AK351:AZ353" ca="1" si="168">IFERROR(INDEX(INDIRECT("Financials!$A:$CX"), MATCH(SUBSTITUTE($B351,"Driver: ",""), INDIRECT("Financials!$B:$B"), 0), MATCH(AK$1, INDIRECT("Financials!$1:$1"), 0)),0)</f>
        <v>0</v>
      </c>
      <c r="AL351" s="302">
        <f t="shared" ca="1" si="168"/>
        <v>0</v>
      </c>
      <c r="AM351" s="302">
        <f t="shared" ca="1" si="168"/>
        <v>0</v>
      </c>
      <c r="AN351" s="302">
        <f t="shared" ca="1" si="168"/>
        <v>0</v>
      </c>
      <c r="AO351" s="302">
        <f t="shared" ca="1" si="168"/>
        <v>0</v>
      </c>
      <c r="AP351" s="302">
        <f t="shared" ca="1" si="168"/>
        <v>0</v>
      </c>
      <c r="AQ351" s="302">
        <f t="shared" ca="1" si="168"/>
        <v>0</v>
      </c>
      <c r="AR351" s="302">
        <f t="shared" ca="1" si="168"/>
        <v>0</v>
      </c>
      <c r="AS351" s="302">
        <f t="shared" ca="1" si="168"/>
        <v>0</v>
      </c>
      <c r="AT351" s="302">
        <f t="shared" ca="1" si="168"/>
        <v>0</v>
      </c>
      <c r="AU351" s="302">
        <f t="shared" ca="1" si="168"/>
        <v>0</v>
      </c>
      <c r="AV351" s="302">
        <f t="shared" ca="1" si="168"/>
        <v>0</v>
      </c>
      <c r="AW351" s="302">
        <f t="shared" ca="1" si="168"/>
        <v>0</v>
      </c>
      <c r="AX351" s="302">
        <f t="shared" ca="1" si="168"/>
        <v>0</v>
      </c>
      <c r="AY351" s="302">
        <f t="shared" ca="1" si="168"/>
        <v>0</v>
      </c>
      <c r="AZ351" s="302">
        <f t="shared" ca="1" si="168"/>
        <v>0</v>
      </c>
      <c r="BA351" s="302">
        <f t="shared" ref="BA351:BP353" ca="1" si="169">IFERROR(INDEX(INDIRECT("Financials!$A:$CX"), MATCH(SUBSTITUTE($B351,"Driver: ",""), INDIRECT("Financials!$B:$B"), 0), MATCH(BA$1, INDIRECT("Financials!$1:$1"), 0)),0)</f>
        <v>0</v>
      </c>
      <c r="BB351" s="302">
        <f t="shared" ca="1" si="169"/>
        <v>0</v>
      </c>
      <c r="BC351" s="302">
        <f t="shared" ca="1" si="169"/>
        <v>0</v>
      </c>
      <c r="BD351" s="302">
        <f t="shared" ca="1" si="169"/>
        <v>0</v>
      </c>
      <c r="BE351" s="302">
        <f t="shared" ca="1" si="169"/>
        <v>0</v>
      </c>
      <c r="BF351" s="302">
        <f t="shared" ca="1" si="169"/>
        <v>0</v>
      </c>
      <c r="BG351" s="302">
        <f t="shared" ca="1" si="169"/>
        <v>0</v>
      </c>
      <c r="BH351" s="302">
        <f t="shared" ca="1" si="169"/>
        <v>0</v>
      </c>
      <c r="BI351" s="302">
        <f t="shared" ca="1" si="169"/>
        <v>0</v>
      </c>
      <c r="BJ351" s="302">
        <f t="shared" ca="1" si="169"/>
        <v>0</v>
      </c>
      <c r="BK351" s="302">
        <f t="shared" ca="1" si="169"/>
        <v>0</v>
      </c>
      <c r="BL351" s="302">
        <f t="shared" ca="1" si="169"/>
        <v>0</v>
      </c>
      <c r="BM351" s="302">
        <f t="shared" ca="1" si="169"/>
        <v>0</v>
      </c>
      <c r="BN351" s="302">
        <f t="shared" ca="1" si="169"/>
        <v>0</v>
      </c>
      <c r="BO351" s="302">
        <f t="shared" ca="1" si="169"/>
        <v>0</v>
      </c>
      <c r="BP351" s="302">
        <f t="shared" ca="1" si="169"/>
        <v>0</v>
      </c>
      <c r="BQ351" s="302">
        <f t="shared" ref="BQ351:CF353" ca="1" si="170">IFERROR(INDEX(INDIRECT("Financials!$A:$CX"), MATCH(SUBSTITUTE($B351,"Driver: ",""), INDIRECT("Financials!$B:$B"), 0), MATCH(BQ$1, INDIRECT("Financials!$1:$1"), 0)),0)</f>
        <v>0</v>
      </c>
      <c r="BR351" s="302">
        <f t="shared" ca="1" si="170"/>
        <v>0</v>
      </c>
      <c r="BS351" s="302">
        <f t="shared" ca="1" si="170"/>
        <v>0</v>
      </c>
      <c r="BT351" s="302">
        <f t="shared" ca="1" si="170"/>
        <v>0</v>
      </c>
      <c r="BU351" s="302">
        <f t="shared" ca="1" si="170"/>
        <v>0</v>
      </c>
      <c r="BV351" s="302">
        <f t="shared" ca="1" si="170"/>
        <v>0</v>
      </c>
      <c r="BW351" s="302">
        <f t="shared" ca="1" si="170"/>
        <v>0</v>
      </c>
      <c r="BX351" s="302">
        <f t="shared" ca="1" si="170"/>
        <v>0</v>
      </c>
      <c r="BY351" s="302">
        <f t="shared" ca="1" si="170"/>
        <v>0</v>
      </c>
      <c r="BZ351" s="302">
        <f t="shared" ca="1" si="170"/>
        <v>0</v>
      </c>
      <c r="CA351" s="302">
        <f t="shared" ca="1" si="170"/>
        <v>0</v>
      </c>
      <c r="CB351" s="302">
        <f t="shared" ca="1" si="170"/>
        <v>0</v>
      </c>
      <c r="CC351" s="302">
        <f t="shared" ca="1" si="170"/>
        <v>0</v>
      </c>
      <c r="CD351" s="302">
        <f t="shared" ca="1" si="170"/>
        <v>0</v>
      </c>
      <c r="CE351" s="302">
        <f t="shared" ca="1" si="170"/>
        <v>0</v>
      </c>
      <c r="CF351" s="302">
        <f t="shared" ca="1" si="170"/>
        <v>0</v>
      </c>
      <c r="CG351" s="302">
        <f t="shared" ref="CC351:CR353" ca="1" si="171">IFERROR(INDEX(INDIRECT("Financials!$A:$CX"), MATCH(SUBSTITUTE($B351,"Driver: ",""), INDIRECT("Financials!$B:$B"), 0), MATCH(CG$1, INDIRECT("Financials!$1:$1"), 0)),0)</f>
        <v>0</v>
      </c>
      <c r="CH351" s="302">
        <f t="shared" ca="1" si="171"/>
        <v>0</v>
      </c>
      <c r="CI351" s="302">
        <f t="shared" ca="1" si="171"/>
        <v>0</v>
      </c>
      <c r="CJ351" s="302">
        <f t="shared" ca="1" si="171"/>
        <v>0</v>
      </c>
      <c r="CK351" s="302">
        <f t="shared" ca="1" si="171"/>
        <v>0</v>
      </c>
      <c r="CL351" s="302">
        <f t="shared" ca="1" si="171"/>
        <v>0</v>
      </c>
      <c r="CM351" s="302">
        <f t="shared" ca="1" si="171"/>
        <v>0</v>
      </c>
      <c r="CN351" s="302">
        <f t="shared" ca="1" si="171"/>
        <v>0</v>
      </c>
    </row>
    <row r="352" spans="1:92" x14ac:dyDescent="0.25">
      <c r="A352" t="s">
        <v>374</v>
      </c>
      <c r="B352" s="223" t="s">
        <v>376</v>
      </c>
      <c r="C352" s="148"/>
      <c r="D352" t="s">
        <v>365</v>
      </c>
      <c r="E352" s="210"/>
      <c r="I352" s="210"/>
      <c r="J352" s="226"/>
      <c r="K352" s="302">
        <f t="shared" ca="1" si="166"/>
        <v>0</v>
      </c>
      <c r="L352" s="302">
        <f t="shared" ca="1" si="166"/>
        <v>0</v>
      </c>
      <c r="M352" s="302">
        <f t="shared" ca="1" si="166"/>
        <v>0</v>
      </c>
      <c r="N352" s="302">
        <f t="shared" ca="1" si="166"/>
        <v>0</v>
      </c>
      <c r="O352" s="302">
        <f t="shared" ca="1" si="166"/>
        <v>0</v>
      </c>
      <c r="P352" s="302">
        <f t="shared" ca="1" si="166"/>
        <v>0</v>
      </c>
      <c r="Q352" s="302"/>
      <c r="R352" s="302"/>
      <c r="S352" s="302"/>
      <c r="T352" s="204"/>
      <c r="U352" s="302">
        <f t="shared" ca="1" si="167"/>
        <v>0</v>
      </c>
      <c r="V352" s="302">
        <f t="shared" ca="1" si="167"/>
        <v>0</v>
      </c>
      <c r="W352" s="302">
        <f t="shared" ca="1" si="167"/>
        <v>0</v>
      </c>
      <c r="X352" s="302">
        <f t="shared" ca="1" si="167"/>
        <v>0</v>
      </c>
      <c r="Y352" s="302">
        <f t="shared" ca="1" si="167"/>
        <v>0</v>
      </c>
      <c r="Z352" s="302">
        <f t="shared" ca="1" si="167"/>
        <v>0</v>
      </c>
      <c r="AA352" s="302">
        <f t="shared" ca="1" si="167"/>
        <v>0</v>
      </c>
      <c r="AB352" s="302">
        <f t="shared" ca="1" si="167"/>
        <v>0</v>
      </c>
      <c r="AC352" s="302">
        <f t="shared" ca="1" si="167"/>
        <v>0</v>
      </c>
      <c r="AD352" s="302">
        <f t="shared" ca="1" si="167"/>
        <v>0</v>
      </c>
      <c r="AE352" s="302">
        <f t="shared" ca="1" si="167"/>
        <v>0</v>
      </c>
      <c r="AF352" s="302">
        <f t="shared" ca="1" si="167"/>
        <v>0</v>
      </c>
      <c r="AG352" s="302">
        <f t="shared" ca="1" si="167"/>
        <v>0</v>
      </c>
      <c r="AH352" s="302">
        <f t="shared" ca="1" si="167"/>
        <v>0</v>
      </c>
      <c r="AI352" s="302">
        <f t="shared" ca="1" si="167"/>
        <v>0</v>
      </c>
      <c r="AJ352" s="302">
        <f t="shared" ca="1" si="167"/>
        <v>0</v>
      </c>
      <c r="AK352" s="302">
        <f t="shared" ca="1" si="168"/>
        <v>0</v>
      </c>
      <c r="AL352" s="302">
        <f t="shared" ca="1" si="168"/>
        <v>0</v>
      </c>
      <c r="AM352" s="302">
        <f t="shared" ca="1" si="168"/>
        <v>0</v>
      </c>
      <c r="AN352" s="302">
        <f t="shared" ca="1" si="168"/>
        <v>0</v>
      </c>
      <c r="AO352" s="302">
        <f t="shared" ca="1" si="168"/>
        <v>0</v>
      </c>
      <c r="AP352" s="302">
        <f t="shared" ca="1" si="168"/>
        <v>0</v>
      </c>
      <c r="AQ352" s="302">
        <f t="shared" ca="1" si="168"/>
        <v>0</v>
      </c>
      <c r="AR352" s="302">
        <f t="shared" ca="1" si="168"/>
        <v>0</v>
      </c>
      <c r="AS352" s="302">
        <f t="shared" ca="1" si="168"/>
        <v>0</v>
      </c>
      <c r="AT352" s="302">
        <f t="shared" ca="1" si="168"/>
        <v>0</v>
      </c>
      <c r="AU352" s="302">
        <f t="shared" ca="1" si="168"/>
        <v>0</v>
      </c>
      <c r="AV352" s="302">
        <f t="shared" ca="1" si="168"/>
        <v>0</v>
      </c>
      <c r="AW352" s="302">
        <f t="shared" ca="1" si="168"/>
        <v>0</v>
      </c>
      <c r="AX352" s="302">
        <f t="shared" ca="1" si="168"/>
        <v>0</v>
      </c>
      <c r="AY352" s="302">
        <f t="shared" ca="1" si="168"/>
        <v>0</v>
      </c>
      <c r="AZ352" s="302">
        <f t="shared" ca="1" si="168"/>
        <v>0</v>
      </c>
      <c r="BA352" s="302">
        <f t="shared" ca="1" si="169"/>
        <v>0</v>
      </c>
      <c r="BB352" s="302">
        <f t="shared" ca="1" si="169"/>
        <v>0</v>
      </c>
      <c r="BC352" s="302">
        <f t="shared" ca="1" si="169"/>
        <v>0</v>
      </c>
      <c r="BD352" s="302">
        <f t="shared" ca="1" si="169"/>
        <v>0</v>
      </c>
      <c r="BE352" s="302">
        <f t="shared" ca="1" si="169"/>
        <v>0</v>
      </c>
      <c r="BF352" s="302">
        <f t="shared" ca="1" si="169"/>
        <v>0</v>
      </c>
      <c r="BG352" s="302">
        <f t="shared" ca="1" si="169"/>
        <v>0</v>
      </c>
      <c r="BH352" s="302">
        <f t="shared" ca="1" si="169"/>
        <v>0</v>
      </c>
      <c r="BI352" s="302">
        <f t="shared" ca="1" si="169"/>
        <v>0</v>
      </c>
      <c r="BJ352" s="302">
        <f t="shared" ca="1" si="169"/>
        <v>0</v>
      </c>
      <c r="BK352" s="302">
        <f t="shared" ca="1" si="169"/>
        <v>0</v>
      </c>
      <c r="BL352" s="302">
        <f t="shared" ca="1" si="169"/>
        <v>0</v>
      </c>
      <c r="BM352" s="302">
        <f t="shared" ca="1" si="169"/>
        <v>0</v>
      </c>
      <c r="BN352" s="302">
        <f t="shared" ca="1" si="169"/>
        <v>0</v>
      </c>
      <c r="BO352" s="302">
        <f t="shared" ca="1" si="169"/>
        <v>0</v>
      </c>
      <c r="BP352" s="302">
        <f t="shared" ca="1" si="169"/>
        <v>0</v>
      </c>
      <c r="BQ352" s="302">
        <f t="shared" ca="1" si="170"/>
        <v>0</v>
      </c>
      <c r="BR352" s="302">
        <f t="shared" ca="1" si="170"/>
        <v>0</v>
      </c>
      <c r="BS352" s="302">
        <f t="shared" ca="1" si="170"/>
        <v>0</v>
      </c>
      <c r="BT352" s="302">
        <f t="shared" ca="1" si="170"/>
        <v>0</v>
      </c>
      <c r="BU352" s="302">
        <f t="shared" ca="1" si="170"/>
        <v>0</v>
      </c>
      <c r="BV352" s="302">
        <f t="shared" ca="1" si="170"/>
        <v>0</v>
      </c>
      <c r="BW352" s="302">
        <f t="shared" ca="1" si="170"/>
        <v>0</v>
      </c>
      <c r="BX352" s="302">
        <f t="shared" ca="1" si="170"/>
        <v>0</v>
      </c>
      <c r="BY352" s="302">
        <f t="shared" ca="1" si="170"/>
        <v>0</v>
      </c>
      <c r="BZ352" s="302">
        <f t="shared" ca="1" si="170"/>
        <v>0</v>
      </c>
      <c r="CA352" s="302">
        <f t="shared" ca="1" si="170"/>
        <v>0</v>
      </c>
      <c r="CB352" s="302">
        <f t="shared" ca="1" si="170"/>
        <v>0</v>
      </c>
      <c r="CC352" s="302">
        <f t="shared" ca="1" si="171"/>
        <v>0</v>
      </c>
      <c r="CD352" s="302">
        <f t="shared" ca="1" si="171"/>
        <v>0</v>
      </c>
      <c r="CE352" s="302">
        <f t="shared" ca="1" si="171"/>
        <v>0</v>
      </c>
      <c r="CF352" s="302">
        <f t="shared" ca="1" si="171"/>
        <v>0</v>
      </c>
      <c r="CG352" s="302">
        <f t="shared" ca="1" si="171"/>
        <v>0</v>
      </c>
      <c r="CH352" s="302">
        <f t="shared" ca="1" si="171"/>
        <v>0</v>
      </c>
      <c r="CI352" s="302">
        <f t="shared" ca="1" si="171"/>
        <v>0</v>
      </c>
      <c r="CJ352" s="302">
        <f t="shared" ca="1" si="171"/>
        <v>0</v>
      </c>
      <c r="CK352" s="302">
        <f t="shared" ca="1" si="171"/>
        <v>0</v>
      </c>
      <c r="CL352" s="302">
        <f t="shared" ca="1" si="171"/>
        <v>0</v>
      </c>
      <c r="CM352" s="302">
        <f t="shared" ca="1" si="171"/>
        <v>0</v>
      </c>
      <c r="CN352" s="302">
        <f t="shared" ca="1" si="171"/>
        <v>0</v>
      </c>
    </row>
    <row r="353" spans="1:92" x14ac:dyDescent="0.25">
      <c r="A353" t="s">
        <v>374</v>
      </c>
      <c r="B353" s="223" t="s">
        <v>377</v>
      </c>
      <c r="C353" s="148"/>
      <c r="D353" t="s">
        <v>365</v>
      </c>
      <c r="E353" s="210"/>
      <c r="I353" s="210"/>
      <c r="J353" s="226"/>
      <c r="K353" s="302">
        <f t="shared" ca="1" si="166"/>
        <v>0</v>
      </c>
      <c r="L353" s="302">
        <f t="shared" ca="1" si="166"/>
        <v>0</v>
      </c>
      <c r="M353" s="302">
        <f t="shared" ca="1" si="166"/>
        <v>0</v>
      </c>
      <c r="N353" s="302">
        <f t="shared" ca="1" si="166"/>
        <v>0</v>
      </c>
      <c r="O353" s="302">
        <f t="shared" ca="1" si="166"/>
        <v>0</v>
      </c>
      <c r="P353" s="302">
        <f t="shared" ca="1" si="166"/>
        <v>0</v>
      </c>
      <c r="Q353" s="302"/>
      <c r="R353" s="302"/>
      <c r="S353" s="302"/>
      <c r="T353" s="204"/>
      <c r="U353" s="302">
        <f t="shared" ca="1" si="167"/>
        <v>0</v>
      </c>
      <c r="V353" s="302">
        <f t="shared" ca="1" si="167"/>
        <v>0</v>
      </c>
      <c r="W353" s="302">
        <f t="shared" ca="1" si="167"/>
        <v>0</v>
      </c>
      <c r="X353" s="302">
        <f t="shared" ca="1" si="167"/>
        <v>0</v>
      </c>
      <c r="Y353" s="302">
        <f t="shared" ca="1" si="167"/>
        <v>0</v>
      </c>
      <c r="Z353" s="302">
        <f t="shared" ca="1" si="167"/>
        <v>0</v>
      </c>
      <c r="AA353" s="302">
        <f t="shared" ca="1" si="167"/>
        <v>0</v>
      </c>
      <c r="AB353" s="302">
        <f t="shared" ca="1" si="167"/>
        <v>0</v>
      </c>
      <c r="AC353" s="302">
        <f t="shared" ca="1" si="167"/>
        <v>0</v>
      </c>
      <c r="AD353" s="302">
        <f t="shared" ca="1" si="167"/>
        <v>0</v>
      </c>
      <c r="AE353" s="302">
        <f t="shared" ca="1" si="167"/>
        <v>0</v>
      </c>
      <c r="AF353" s="302">
        <f t="shared" ca="1" si="167"/>
        <v>0</v>
      </c>
      <c r="AG353" s="302">
        <f t="shared" ca="1" si="167"/>
        <v>0</v>
      </c>
      <c r="AH353" s="302">
        <f t="shared" ca="1" si="167"/>
        <v>0</v>
      </c>
      <c r="AI353" s="302">
        <f t="shared" ca="1" si="167"/>
        <v>0</v>
      </c>
      <c r="AJ353" s="302">
        <f t="shared" ca="1" si="167"/>
        <v>0</v>
      </c>
      <c r="AK353" s="302">
        <f t="shared" ca="1" si="168"/>
        <v>0</v>
      </c>
      <c r="AL353" s="302">
        <f t="shared" ca="1" si="168"/>
        <v>0</v>
      </c>
      <c r="AM353" s="302">
        <f t="shared" ca="1" si="168"/>
        <v>0</v>
      </c>
      <c r="AN353" s="302">
        <f t="shared" ca="1" si="168"/>
        <v>0</v>
      </c>
      <c r="AO353" s="302">
        <f t="shared" ca="1" si="168"/>
        <v>0</v>
      </c>
      <c r="AP353" s="302">
        <f t="shared" ca="1" si="168"/>
        <v>0</v>
      </c>
      <c r="AQ353" s="302">
        <f t="shared" ca="1" si="168"/>
        <v>0</v>
      </c>
      <c r="AR353" s="302">
        <f t="shared" ca="1" si="168"/>
        <v>0</v>
      </c>
      <c r="AS353" s="302">
        <f t="shared" ca="1" si="168"/>
        <v>0</v>
      </c>
      <c r="AT353" s="302">
        <f t="shared" ca="1" si="168"/>
        <v>0</v>
      </c>
      <c r="AU353" s="302">
        <f t="shared" ca="1" si="168"/>
        <v>0</v>
      </c>
      <c r="AV353" s="302">
        <f t="shared" ca="1" si="168"/>
        <v>0</v>
      </c>
      <c r="AW353" s="302">
        <f t="shared" ca="1" si="168"/>
        <v>0</v>
      </c>
      <c r="AX353" s="302">
        <f t="shared" ca="1" si="168"/>
        <v>0</v>
      </c>
      <c r="AY353" s="302">
        <f t="shared" ca="1" si="168"/>
        <v>0</v>
      </c>
      <c r="AZ353" s="302">
        <f t="shared" ca="1" si="168"/>
        <v>0</v>
      </c>
      <c r="BA353" s="302">
        <f t="shared" ca="1" si="169"/>
        <v>0</v>
      </c>
      <c r="BB353" s="302">
        <f t="shared" ca="1" si="169"/>
        <v>0</v>
      </c>
      <c r="BC353" s="302">
        <f t="shared" ca="1" si="169"/>
        <v>0</v>
      </c>
      <c r="BD353" s="302">
        <f t="shared" ca="1" si="169"/>
        <v>0</v>
      </c>
      <c r="BE353" s="302">
        <f t="shared" ca="1" si="169"/>
        <v>0</v>
      </c>
      <c r="BF353" s="302">
        <f t="shared" ca="1" si="169"/>
        <v>0</v>
      </c>
      <c r="BG353" s="302">
        <f t="shared" ca="1" si="169"/>
        <v>0</v>
      </c>
      <c r="BH353" s="302">
        <f t="shared" ca="1" si="169"/>
        <v>0</v>
      </c>
      <c r="BI353" s="302">
        <f t="shared" ca="1" si="169"/>
        <v>0</v>
      </c>
      <c r="BJ353" s="302">
        <f t="shared" ca="1" si="169"/>
        <v>0</v>
      </c>
      <c r="BK353" s="302">
        <f t="shared" ca="1" si="169"/>
        <v>0</v>
      </c>
      <c r="BL353" s="302">
        <f t="shared" ca="1" si="169"/>
        <v>0</v>
      </c>
      <c r="BM353" s="302">
        <f t="shared" ca="1" si="169"/>
        <v>0</v>
      </c>
      <c r="BN353" s="302">
        <f t="shared" ca="1" si="169"/>
        <v>0</v>
      </c>
      <c r="BO353" s="302">
        <f t="shared" ca="1" si="169"/>
        <v>0</v>
      </c>
      <c r="BP353" s="302">
        <f t="shared" ca="1" si="169"/>
        <v>0</v>
      </c>
      <c r="BQ353" s="302">
        <f t="shared" ca="1" si="170"/>
        <v>0</v>
      </c>
      <c r="BR353" s="302">
        <f t="shared" ca="1" si="170"/>
        <v>0</v>
      </c>
      <c r="BS353" s="302">
        <f t="shared" ca="1" si="170"/>
        <v>0</v>
      </c>
      <c r="BT353" s="302">
        <f t="shared" ca="1" si="170"/>
        <v>0</v>
      </c>
      <c r="BU353" s="302">
        <f t="shared" ca="1" si="170"/>
        <v>0</v>
      </c>
      <c r="BV353" s="302">
        <f t="shared" ca="1" si="170"/>
        <v>0</v>
      </c>
      <c r="BW353" s="302">
        <f t="shared" ca="1" si="170"/>
        <v>0</v>
      </c>
      <c r="BX353" s="302">
        <f t="shared" ca="1" si="170"/>
        <v>0</v>
      </c>
      <c r="BY353" s="302">
        <f t="shared" ca="1" si="170"/>
        <v>0</v>
      </c>
      <c r="BZ353" s="302">
        <f t="shared" ca="1" si="170"/>
        <v>0</v>
      </c>
      <c r="CA353" s="302">
        <f t="shared" ca="1" si="170"/>
        <v>0</v>
      </c>
      <c r="CB353" s="302">
        <f t="shared" ca="1" si="170"/>
        <v>0</v>
      </c>
      <c r="CC353" s="302">
        <f t="shared" ca="1" si="171"/>
        <v>0</v>
      </c>
      <c r="CD353" s="302">
        <f t="shared" ca="1" si="171"/>
        <v>0</v>
      </c>
      <c r="CE353" s="302">
        <f t="shared" ca="1" si="171"/>
        <v>0</v>
      </c>
      <c r="CF353" s="302">
        <f t="shared" ca="1" si="171"/>
        <v>0</v>
      </c>
      <c r="CG353" s="302">
        <f t="shared" ca="1" si="171"/>
        <v>0</v>
      </c>
      <c r="CH353" s="302">
        <f t="shared" ca="1" si="171"/>
        <v>0</v>
      </c>
      <c r="CI353" s="302">
        <f t="shared" ca="1" si="171"/>
        <v>0</v>
      </c>
      <c r="CJ353" s="302">
        <f t="shared" ca="1" si="171"/>
        <v>0</v>
      </c>
      <c r="CK353" s="302">
        <f t="shared" ca="1" si="171"/>
        <v>0</v>
      </c>
      <c r="CL353" s="302">
        <f t="shared" ca="1" si="171"/>
        <v>0</v>
      </c>
      <c r="CM353" s="302">
        <f t="shared" ca="1" si="171"/>
        <v>0</v>
      </c>
      <c r="CN353" s="302">
        <f t="shared" ca="1" si="171"/>
        <v>0</v>
      </c>
    </row>
    <row r="354" spans="1:92" x14ac:dyDescent="0.25">
      <c r="A354" t="s">
        <v>378</v>
      </c>
      <c r="B354" s="216" t="s">
        <v>379</v>
      </c>
      <c r="C354" s="148"/>
      <c r="D354" t="s">
        <v>365</v>
      </c>
      <c r="E354" s="210"/>
      <c r="I354" s="210"/>
      <c r="J354" s="226"/>
      <c r="K354" s="244">
        <f t="shared" ref="K354:P354" ca="1" si="172">SUMIF($4:$4, INDIRECT(ADDRESS(ROW($A$2),COLUMN(),2)), INDIRECT(ROW() &amp; ":" &amp; ROW()))</f>
        <v>-100000</v>
      </c>
      <c r="L354" s="244">
        <f t="shared" ca="1" si="172"/>
        <v>-100000</v>
      </c>
      <c r="M354" s="244">
        <f t="shared" ca="1" si="172"/>
        <v>-100000</v>
      </c>
      <c r="N354" s="244">
        <f t="shared" ca="1" si="172"/>
        <v>-100000</v>
      </c>
      <c r="O354" s="244">
        <f t="shared" ca="1" si="172"/>
        <v>-100000</v>
      </c>
      <c r="P354" s="244">
        <f t="shared" ca="1" si="172"/>
        <v>-100000</v>
      </c>
      <c r="Q354" s="30"/>
      <c r="R354" s="302"/>
      <c r="S354" s="302"/>
      <c r="T354" s="286"/>
      <c r="U354" s="244">
        <f t="shared" ref="U354:CF354" ca="1" si="173">+T352-U347+U351+U353</f>
        <v>-100000</v>
      </c>
      <c r="V354" s="244">
        <f t="shared" ca="1" si="173"/>
        <v>-100000</v>
      </c>
      <c r="W354" s="244">
        <f t="shared" ca="1" si="173"/>
        <v>-100000</v>
      </c>
      <c r="X354" s="244">
        <f t="shared" ca="1" si="173"/>
        <v>-100000</v>
      </c>
      <c r="Y354" s="244">
        <f t="shared" ca="1" si="173"/>
        <v>-100000</v>
      </c>
      <c r="Z354" s="244">
        <f t="shared" ca="1" si="173"/>
        <v>-100000</v>
      </c>
      <c r="AA354" s="244">
        <f t="shared" ca="1" si="173"/>
        <v>-100000</v>
      </c>
      <c r="AB354" s="244">
        <f t="shared" ca="1" si="173"/>
        <v>-100000</v>
      </c>
      <c r="AC354" s="244">
        <f t="shared" ca="1" si="173"/>
        <v>-100000</v>
      </c>
      <c r="AD354" s="244">
        <f t="shared" ca="1" si="173"/>
        <v>-100000</v>
      </c>
      <c r="AE354" s="244">
        <f t="shared" ca="1" si="173"/>
        <v>-100000</v>
      </c>
      <c r="AF354" s="244">
        <f t="shared" ca="1" si="173"/>
        <v>-100000</v>
      </c>
      <c r="AG354" s="244">
        <f t="shared" ca="1" si="173"/>
        <v>-100000</v>
      </c>
      <c r="AH354" s="244">
        <f t="shared" ca="1" si="173"/>
        <v>-100000</v>
      </c>
      <c r="AI354" s="244">
        <f t="shared" ca="1" si="173"/>
        <v>-100000</v>
      </c>
      <c r="AJ354" s="244">
        <f t="shared" ca="1" si="173"/>
        <v>-100000</v>
      </c>
      <c r="AK354" s="244">
        <f t="shared" ca="1" si="173"/>
        <v>-100000</v>
      </c>
      <c r="AL354" s="244">
        <f t="shared" ca="1" si="173"/>
        <v>-100000</v>
      </c>
      <c r="AM354" s="244">
        <f t="shared" ca="1" si="173"/>
        <v>-100000</v>
      </c>
      <c r="AN354" s="244">
        <f t="shared" ca="1" si="173"/>
        <v>-100000</v>
      </c>
      <c r="AO354" s="244">
        <f t="shared" ca="1" si="173"/>
        <v>-100000</v>
      </c>
      <c r="AP354" s="244">
        <f t="shared" ca="1" si="173"/>
        <v>-100000</v>
      </c>
      <c r="AQ354" s="244">
        <f t="shared" ca="1" si="173"/>
        <v>-100000</v>
      </c>
      <c r="AR354" s="244">
        <f t="shared" ca="1" si="173"/>
        <v>-100000</v>
      </c>
      <c r="AS354" s="244">
        <f t="shared" ca="1" si="173"/>
        <v>-100000</v>
      </c>
      <c r="AT354" s="244">
        <f t="shared" ca="1" si="173"/>
        <v>-100000</v>
      </c>
      <c r="AU354" s="244">
        <f t="shared" ca="1" si="173"/>
        <v>-100000</v>
      </c>
      <c r="AV354" s="244">
        <f t="shared" ca="1" si="173"/>
        <v>-100000</v>
      </c>
      <c r="AW354" s="244">
        <f t="shared" ca="1" si="173"/>
        <v>-100000</v>
      </c>
      <c r="AX354" s="244">
        <f t="shared" ca="1" si="173"/>
        <v>-100000</v>
      </c>
      <c r="AY354" s="244">
        <f t="shared" ca="1" si="173"/>
        <v>-100000</v>
      </c>
      <c r="AZ354" s="244">
        <f t="shared" ca="1" si="173"/>
        <v>-100000</v>
      </c>
      <c r="BA354" s="244">
        <f t="shared" ca="1" si="173"/>
        <v>-100000</v>
      </c>
      <c r="BB354" s="244">
        <f t="shared" ca="1" si="173"/>
        <v>-100000</v>
      </c>
      <c r="BC354" s="244">
        <f t="shared" ca="1" si="173"/>
        <v>-100000</v>
      </c>
      <c r="BD354" s="244">
        <f t="shared" ca="1" si="173"/>
        <v>-100000</v>
      </c>
      <c r="BE354" s="244">
        <f t="shared" ca="1" si="173"/>
        <v>-100000</v>
      </c>
      <c r="BF354" s="244">
        <f t="shared" ca="1" si="173"/>
        <v>-100000</v>
      </c>
      <c r="BG354" s="244">
        <f t="shared" ca="1" si="173"/>
        <v>-100000</v>
      </c>
      <c r="BH354" s="244">
        <f t="shared" ca="1" si="173"/>
        <v>-100000</v>
      </c>
      <c r="BI354" s="244">
        <f t="shared" ca="1" si="173"/>
        <v>-100000</v>
      </c>
      <c r="BJ354" s="244">
        <f t="shared" ca="1" si="173"/>
        <v>-100000</v>
      </c>
      <c r="BK354" s="244">
        <f t="shared" ca="1" si="173"/>
        <v>-100000</v>
      </c>
      <c r="BL354" s="244">
        <f t="shared" ca="1" si="173"/>
        <v>-100000</v>
      </c>
      <c r="BM354" s="244">
        <f t="shared" ca="1" si="173"/>
        <v>-100000</v>
      </c>
      <c r="BN354" s="244">
        <f t="shared" ca="1" si="173"/>
        <v>-100000</v>
      </c>
      <c r="BO354" s="244">
        <f t="shared" ca="1" si="173"/>
        <v>-100000</v>
      </c>
      <c r="BP354" s="244">
        <f t="shared" ca="1" si="173"/>
        <v>-100000</v>
      </c>
      <c r="BQ354" s="244">
        <f t="shared" ca="1" si="173"/>
        <v>-100000</v>
      </c>
      <c r="BR354" s="244">
        <f t="shared" ca="1" si="173"/>
        <v>-100000</v>
      </c>
      <c r="BS354" s="244">
        <f t="shared" ca="1" si="173"/>
        <v>-100000</v>
      </c>
      <c r="BT354" s="244">
        <f t="shared" ca="1" si="173"/>
        <v>-100000</v>
      </c>
      <c r="BU354" s="244">
        <f t="shared" ca="1" si="173"/>
        <v>-100000</v>
      </c>
      <c r="BV354" s="244">
        <f t="shared" ca="1" si="173"/>
        <v>-100000</v>
      </c>
      <c r="BW354" s="244">
        <f t="shared" ca="1" si="173"/>
        <v>-100000</v>
      </c>
      <c r="BX354" s="244">
        <f t="shared" ca="1" si="173"/>
        <v>-100000</v>
      </c>
      <c r="BY354" s="244">
        <f t="shared" ca="1" si="173"/>
        <v>-100000</v>
      </c>
      <c r="BZ354" s="244">
        <f t="shared" ca="1" si="173"/>
        <v>-100000</v>
      </c>
      <c r="CA354" s="244">
        <f t="shared" ca="1" si="173"/>
        <v>-100000</v>
      </c>
      <c r="CB354" s="244">
        <f t="shared" ca="1" si="173"/>
        <v>-100000</v>
      </c>
      <c r="CC354" s="244">
        <f t="shared" ca="1" si="173"/>
        <v>-100000</v>
      </c>
      <c r="CD354" s="244">
        <f t="shared" ca="1" si="173"/>
        <v>-100000</v>
      </c>
      <c r="CE354" s="244">
        <f t="shared" ca="1" si="173"/>
        <v>-100000</v>
      </c>
      <c r="CF354" s="244">
        <f t="shared" ca="1" si="173"/>
        <v>-100000</v>
      </c>
      <c r="CG354" s="244">
        <f t="shared" ref="CG354:CN354" ca="1" si="174">+CF352-CG347+CG351+CG353</f>
        <v>-100000</v>
      </c>
      <c r="CH354" s="244">
        <f t="shared" ca="1" si="174"/>
        <v>-100000</v>
      </c>
      <c r="CI354" s="244">
        <f t="shared" ca="1" si="174"/>
        <v>-100000</v>
      </c>
      <c r="CJ354" s="244">
        <f t="shared" ca="1" si="174"/>
        <v>-100000</v>
      </c>
      <c r="CK354" s="244">
        <f t="shared" ca="1" si="174"/>
        <v>-100000</v>
      </c>
      <c r="CL354" s="244">
        <f t="shared" ca="1" si="174"/>
        <v>-100000</v>
      </c>
      <c r="CM354" s="244">
        <f t="shared" ca="1" si="174"/>
        <v>-100000</v>
      </c>
      <c r="CN354" s="244">
        <f t="shared" ca="1" si="174"/>
        <v>-100000</v>
      </c>
    </row>
    <row r="355" spans="1:92" x14ac:dyDescent="0.25">
      <c r="D355" t="s">
        <v>365</v>
      </c>
      <c r="T355" s="205"/>
    </row>
    <row r="356" spans="1:92" x14ac:dyDescent="0.25">
      <c r="B356" s="174" t="s">
        <v>380</v>
      </c>
      <c r="C356" s="53"/>
      <c r="D356" t="s">
        <v>365</v>
      </c>
      <c r="E356" s="229"/>
      <c r="F356" s="267"/>
      <c r="G356" s="267"/>
      <c r="I356" s="267"/>
      <c r="J356" s="268"/>
      <c r="K356" s="30"/>
      <c r="L356" s="30"/>
      <c r="M356" s="30"/>
      <c r="N356" s="30"/>
      <c r="O356" s="30"/>
      <c r="P356" s="30"/>
      <c r="Q356" s="30"/>
      <c r="T356" s="204"/>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row>
    <row r="357" spans="1:92" x14ac:dyDescent="0.25">
      <c r="A357" t="s">
        <v>362</v>
      </c>
      <c r="B357" s="223" t="s">
        <v>381</v>
      </c>
      <c r="C357" t="s">
        <v>76</v>
      </c>
      <c r="D357" t="s">
        <v>365</v>
      </c>
      <c r="E357" s="102" t="s">
        <v>203</v>
      </c>
      <c r="F357" s="91"/>
      <c r="G357" s="91"/>
      <c r="K357" s="50">
        <f t="shared" ref="K357:P358" ca="1" si="175">SUMIF($3:$3, K$2, INDIRECT(ROW() &amp; ":" &amp; ROW()))</f>
        <v>1200000</v>
      </c>
      <c r="L357" s="50">
        <f t="shared" ca="1" si="175"/>
        <v>1200000</v>
      </c>
      <c r="M357" s="50">
        <f t="shared" ca="1" si="175"/>
        <v>1200000</v>
      </c>
      <c r="N357" s="50">
        <f t="shared" ca="1" si="175"/>
        <v>1200000</v>
      </c>
      <c r="O357" s="50">
        <f t="shared" ca="1" si="175"/>
        <v>1200000</v>
      </c>
      <c r="P357" s="50">
        <f t="shared" ca="1" si="175"/>
        <v>1200000</v>
      </c>
      <c r="Q357" s="50"/>
      <c r="T357" s="232">
        <f t="shared" ref="T357:T359" ca="1" si="176">IFERROR(INDEX(INDIRECT("Financials!$A:$AD"), MATCH(INDIRECT(ADDRESS(ROW(),2)), INDIRECT("Financials!$B:$B"), 0), MATCH(INDIRECT(ADDRESS(1,COLUMN())), INDIRECT("Financials!$1:$1"), 0)),0)</f>
        <v>0</v>
      </c>
      <c r="U357" s="50">
        <f t="shared" ref="U357:CF357" ca="1" si="177">-MIN(0,U354)</f>
        <v>100000</v>
      </c>
      <c r="V357" s="50">
        <f t="shared" ca="1" si="177"/>
        <v>100000</v>
      </c>
      <c r="W357" s="50">
        <f t="shared" ca="1" si="177"/>
        <v>100000</v>
      </c>
      <c r="X357" s="50">
        <f t="shared" ca="1" si="177"/>
        <v>100000</v>
      </c>
      <c r="Y357" s="50">
        <f t="shared" ca="1" si="177"/>
        <v>100000</v>
      </c>
      <c r="Z357" s="50">
        <f t="shared" ca="1" si="177"/>
        <v>100000</v>
      </c>
      <c r="AA357" s="50">
        <f t="shared" ca="1" si="177"/>
        <v>100000</v>
      </c>
      <c r="AB357" s="50">
        <f t="shared" ca="1" si="177"/>
        <v>100000</v>
      </c>
      <c r="AC357" s="50">
        <f t="shared" ca="1" si="177"/>
        <v>100000</v>
      </c>
      <c r="AD357" s="50">
        <f t="shared" ca="1" si="177"/>
        <v>100000</v>
      </c>
      <c r="AE357" s="50">
        <f t="shared" ca="1" si="177"/>
        <v>100000</v>
      </c>
      <c r="AF357" s="50">
        <f t="shared" ca="1" si="177"/>
        <v>100000</v>
      </c>
      <c r="AG357" s="50">
        <f t="shared" ca="1" si="177"/>
        <v>100000</v>
      </c>
      <c r="AH357" s="50">
        <f t="shared" ca="1" si="177"/>
        <v>100000</v>
      </c>
      <c r="AI357" s="50">
        <f t="shared" ca="1" si="177"/>
        <v>100000</v>
      </c>
      <c r="AJ357" s="50">
        <f t="shared" ca="1" si="177"/>
        <v>100000</v>
      </c>
      <c r="AK357" s="50">
        <f t="shared" ca="1" si="177"/>
        <v>100000</v>
      </c>
      <c r="AL357" s="50">
        <f t="shared" ca="1" si="177"/>
        <v>100000</v>
      </c>
      <c r="AM357" s="50">
        <f t="shared" ca="1" si="177"/>
        <v>100000</v>
      </c>
      <c r="AN357" s="50">
        <f t="shared" ca="1" si="177"/>
        <v>100000</v>
      </c>
      <c r="AO357" s="50">
        <f t="shared" ca="1" si="177"/>
        <v>100000</v>
      </c>
      <c r="AP357" s="50">
        <f t="shared" ca="1" si="177"/>
        <v>100000</v>
      </c>
      <c r="AQ357" s="50">
        <f t="shared" ca="1" si="177"/>
        <v>100000</v>
      </c>
      <c r="AR357" s="50">
        <f t="shared" ca="1" si="177"/>
        <v>100000</v>
      </c>
      <c r="AS357" s="50">
        <f t="shared" ca="1" si="177"/>
        <v>100000</v>
      </c>
      <c r="AT357" s="50">
        <f t="shared" ca="1" si="177"/>
        <v>100000</v>
      </c>
      <c r="AU357" s="50">
        <f t="shared" ca="1" si="177"/>
        <v>100000</v>
      </c>
      <c r="AV357" s="50">
        <f t="shared" ca="1" si="177"/>
        <v>100000</v>
      </c>
      <c r="AW357" s="50">
        <f t="shared" ca="1" si="177"/>
        <v>100000</v>
      </c>
      <c r="AX357" s="50">
        <f t="shared" ca="1" si="177"/>
        <v>100000</v>
      </c>
      <c r="AY357" s="50">
        <f t="shared" ca="1" si="177"/>
        <v>100000</v>
      </c>
      <c r="AZ357" s="50">
        <f t="shared" ca="1" si="177"/>
        <v>100000</v>
      </c>
      <c r="BA357" s="50">
        <f t="shared" ca="1" si="177"/>
        <v>100000</v>
      </c>
      <c r="BB357" s="50">
        <f t="shared" ca="1" si="177"/>
        <v>100000</v>
      </c>
      <c r="BC357" s="50">
        <f t="shared" ca="1" si="177"/>
        <v>100000</v>
      </c>
      <c r="BD357" s="50">
        <f t="shared" ca="1" si="177"/>
        <v>100000</v>
      </c>
      <c r="BE357" s="50">
        <f t="shared" ca="1" si="177"/>
        <v>100000</v>
      </c>
      <c r="BF357" s="50">
        <f t="shared" ca="1" si="177"/>
        <v>100000</v>
      </c>
      <c r="BG357" s="50">
        <f t="shared" ca="1" si="177"/>
        <v>100000</v>
      </c>
      <c r="BH357" s="50">
        <f t="shared" ca="1" si="177"/>
        <v>100000</v>
      </c>
      <c r="BI357" s="50">
        <f t="shared" ca="1" si="177"/>
        <v>100000</v>
      </c>
      <c r="BJ357" s="50">
        <f t="shared" ca="1" si="177"/>
        <v>100000</v>
      </c>
      <c r="BK357" s="50">
        <f t="shared" ca="1" si="177"/>
        <v>100000</v>
      </c>
      <c r="BL357" s="50">
        <f t="shared" ca="1" si="177"/>
        <v>100000</v>
      </c>
      <c r="BM357" s="50">
        <f t="shared" ca="1" si="177"/>
        <v>100000</v>
      </c>
      <c r="BN357" s="50">
        <f t="shared" ca="1" si="177"/>
        <v>100000</v>
      </c>
      <c r="BO357" s="50">
        <f t="shared" ca="1" si="177"/>
        <v>100000</v>
      </c>
      <c r="BP357" s="50">
        <f t="shared" ca="1" si="177"/>
        <v>100000</v>
      </c>
      <c r="BQ357" s="50">
        <f t="shared" ca="1" si="177"/>
        <v>100000</v>
      </c>
      <c r="BR357" s="50">
        <f t="shared" ca="1" si="177"/>
        <v>100000</v>
      </c>
      <c r="BS357" s="50">
        <f t="shared" ca="1" si="177"/>
        <v>100000</v>
      </c>
      <c r="BT357" s="50">
        <f t="shared" ca="1" si="177"/>
        <v>100000</v>
      </c>
      <c r="BU357" s="50">
        <f t="shared" ca="1" si="177"/>
        <v>100000</v>
      </c>
      <c r="BV357" s="50">
        <f t="shared" ca="1" si="177"/>
        <v>100000</v>
      </c>
      <c r="BW357" s="50">
        <f t="shared" ca="1" si="177"/>
        <v>100000</v>
      </c>
      <c r="BX357" s="50">
        <f t="shared" ca="1" si="177"/>
        <v>100000</v>
      </c>
      <c r="BY357" s="50">
        <f t="shared" ca="1" si="177"/>
        <v>100000</v>
      </c>
      <c r="BZ357" s="50">
        <f t="shared" ca="1" si="177"/>
        <v>100000</v>
      </c>
      <c r="CA357" s="50">
        <f t="shared" ca="1" si="177"/>
        <v>100000</v>
      </c>
      <c r="CB357" s="50">
        <f t="shared" ca="1" si="177"/>
        <v>100000</v>
      </c>
      <c r="CC357" s="50">
        <f t="shared" ca="1" si="177"/>
        <v>100000</v>
      </c>
      <c r="CD357" s="50">
        <f t="shared" ca="1" si="177"/>
        <v>100000</v>
      </c>
      <c r="CE357" s="50">
        <f t="shared" ca="1" si="177"/>
        <v>100000</v>
      </c>
      <c r="CF357" s="50">
        <f t="shared" ca="1" si="177"/>
        <v>100000</v>
      </c>
      <c r="CG357" s="50">
        <f t="shared" ref="CG357:CN357" ca="1" si="178">-MIN(0,CG354)</f>
        <v>100000</v>
      </c>
      <c r="CH357" s="50">
        <f t="shared" ca="1" si="178"/>
        <v>100000</v>
      </c>
      <c r="CI357" s="50">
        <f t="shared" ca="1" si="178"/>
        <v>100000</v>
      </c>
      <c r="CJ357" s="50">
        <f t="shared" ca="1" si="178"/>
        <v>100000</v>
      </c>
      <c r="CK357" s="50">
        <f t="shared" ca="1" si="178"/>
        <v>100000</v>
      </c>
      <c r="CL357" s="50">
        <f t="shared" ca="1" si="178"/>
        <v>100000</v>
      </c>
      <c r="CM357" s="50">
        <f t="shared" ca="1" si="178"/>
        <v>100000</v>
      </c>
      <c r="CN357" s="50">
        <f t="shared" ca="1" si="178"/>
        <v>100000</v>
      </c>
    </row>
    <row r="358" spans="1:92" x14ac:dyDescent="0.25">
      <c r="A358" t="s">
        <v>362</v>
      </c>
      <c r="B358" s="223" t="s">
        <v>382</v>
      </c>
      <c r="C358" t="s">
        <v>76</v>
      </c>
      <c r="D358" t="s">
        <v>365</v>
      </c>
      <c r="E358" s="102" t="s">
        <v>203</v>
      </c>
      <c r="F358" s="91"/>
      <c r="G358" s="91"/>
      <c r="K358" s="50">
        <f t="shared" ca="1" si="175"/>
        <v>0</v>
      </c>
      <c r="L358" s="50">
        <f t="shared" ca="1" si="175"/>
        <v>0</v>
      </c>
      <c r="M358" s="50">
        <f t="shared" ca="1" si="175"/>
        <v>0</v>
      </c>
      <c r="N358" s="50">
        <f t="shared" ca="1" si="175"/>
        <v>0</v>
      </c>
      <c r="O358" s="50">
        <f t="shared" ca="1" si="175"/>
        <v>0</v>
      </c>
      <c r="P358" s="50">
        <f t="shared" ca="1" si="175"/>
        <v>0</v>
      </c>
      <c r="Q358" s="50"/>
      <c r="T358" s="232">
        <f t="shared" ca="1" si="176"/>
        <v>0</v>
      </c>
      <c r="U358" s="50">
        <f t="shared" ref="U358:CF358" ca="1" si="179">-MAX(MIN(U354,T359),0)</f>
        <v>0</v>
      </c>
      <c r="V358" s="50">
        <f t="shared" ca="1" si="179"/>
        <v>0</v>
      </c>
      <c r="W358" s="50">
        <f t="shared" ca="1" si="179"/>
        <v>0</v>
      </c>
      <c r="X358" s="50">
        <f t="shared" ca="1" si="179"/>
        <v>0</v>
      </c>
      <c r="Y358" s="50">
        <f t="shared" ca="1" si="179"/>
        <v>0</v>
      </c>
      <c r="Z358" s="50">
        <f t="shared" ca="1" si="179"/>
        <v>0</v>
      </c>
      <c r="AA358" s="50">
        <f t="shared" ca="1" si="179"/>
        <v>0</v>
      </c>
      <c r="AB358" s="50">
        <f t="shared" ca="1" si="179"/>
        <v>0</v>
      </c>
      <c r="AC358" s="50">
        <f t="shared" ca="1" si="179"/>
        <v>0</v>
      </c>
      <c r="AD358" s="50">
        <f t="shared" ca="1" si="179"/>
        <v>0</v>
      </c>
      <c r="AE358" s="50">
        <f t="shared" ca="1" si="179"/>
        <v>0</v>
      </c>
      <c r="AF358" s="50">
        <f t="shared" ca="1" si="179"/>
        <v>0</v>
      </c>
      <c r="AG358" s="50">
        <f t="shared" ca="1" si="179"/>
        <v>0</v>
      </c>
      <c r="AH358" s="50">
        <f t="shared" ca="1" si="179"/>
        <v>0</v>
      </c>
      <c r="AI358" s="50">
        <f t="shared" ca="1" si="179"/>
        <v>0</v>
      </c>
      <c r="AJ358" s="50">
        <f t="shared" ca="1" si="179"/>
        <v>0</v>
      </c>
      <c r="AK358" s="50">
        <f t="shared" ca="1" si="179"/>
        <v>0</v>
      </c>
      <c r="AL358" s="50">
        <f t="shared" ca="1" si="179"/>
        <v>0</v>
      </c>
      <c r="AM358" s="50">
        <f t="shared" ca="1" si="179"/>
        <v>0</v>
      </c>
      <c r="AN358" s="50">
        <f t="shared" ca="1" si="179"/>
        <v>0</v>
      </c>
      <c r="AO358" s="50">
        <f t="shared" ca="1" si="179"/>
        <v>0</v>
      </c>
      <c r="AP358" s="50">
        <f t="shared" ca="1" si="179"/>
        <v>0</v>
      </c>
      <c r="AQ358" s="50">
        <f t="shared" ca="1" si="179"/>
        <v>0</v>
      </c>
      <c r="AR358" s="50">
        <f t="shared" ca="1" si="179"/>
        <v>0</v>
      </c>
      <c r="AS358" s="50">
        <f t="shared" ca="1" si="179"/>
        <v>0</v>
      </c>
      <c r="AT358" s="50">
        <f t="shared" ca="1" si="179"/>
        <v>0</v>
      </c>
      <c r="AU358" s="50">
        <f t="shared" ca="1" si="179"/>
        <v>0</v>
      </c>
      <c r="AV358" s="50">
        <f t="shared" ca="1" si="179"/>
        <v>0</v>
      </c>
      <c r="AW358" s="50">
        <f t="shared" ca="1" si="179"/>
        <v>0</v>
      </c>
      <c r="AX358" s="50">
        <f t="shared" ca="1" si="179"/>
        <v>0</v>
      </c>
      <c r="AY358" s="50">
        <f t="shared" ca="1" si="179"/>
        <v>0</v>
      </c>
      <c r="AZ358" s="50">
        <f t="shared" ca="1" si="179"/>
        <v>0</v>
      </c>
      <c r="BA358" s="50">
        <f t="shared" ca="1" si="179"/>
        <v>0</v>
      </c>
      <c r="BB358" s="50">
        <f t="shared" ca="1" si="179"/>
        <v>0</v>
      </c>
      <c r="BC358" s="50">
        <f t="shared" ca="1" si="179"/>
        <v>0</v>
      </c>
      <c r="BD358" s="50">
        <f t="shared" ca="1" si="179"/>
        <v>0</v>
      </c>
      <c r="BE358" s="50">
        <f t="shared" ca="1" si="179"/>
        <v>0</v>
      </c>
      <c r="BF358" s="50">
        <f t="shared" ca="1" si="179"/>
        <v>0</v>
      </c>
      <c r="BG358" s="50">
        <f t="shared" ca="1" si="179"/>
        <v>0</v>
      </c>
      <c r="BH358" s="50">
        <f t="shared" ca="1" si="179"/>
        <v>0</v>
      </c>
      <c r="BI358" s="50">
        <f t="shared" ca="1" si="179"/>
        <v>0</v>
      </c>
      <c r="BJ358" s="50">
        <f t="shared" ca="1" si="179"/>
        <v>0</v>
      </c>
      <c r="BK358" s="50">
        <f t="shared" ca="1" si="179"/>
        <v>0</v>
      </c>
      <c r="BL358" s="50">
        <f t="shared" ca="1" si="179"/>
        <v>0</v>
      </c>
      <c r="BM358" s="50">
        <f t="shared" ca="1" si="179"/>
        <v>0</v>
      </c>
      <c r="BN358" s="50">
        <f t="shared" ca="1" si="179"/>
        <v>0</v>
      </c>
      <c r="BO358" s="50">
        <f t="shared" ca="1" si="179"/>
        <v>0</v>
      </c>
      <c r="BP358" s="50">
        <f t="shared" ca="1" si="179"/>
        <v>0</v>
      </c>
      <c r="BQ358" s="50">
        <f t="shared" ca="1" si="179"/>
        <v>0</v>
      </c>
      <c r="BR358" s="50">
        <f t="shared" ca="1" si="179"/>
        <v>0</v>
      </c>
      <c r="BS358" s="50">
        <f t="shared" ca="1" si="179"/>
        <v>0</v>
      </c>
      <c r="BT358" s="50">
        <f t="shared" ca="1" si="179"/>
        <v>0</v>
      </c>
      <c r="BU358" s="50">
        <f t="shared" ca="1" si="179"/>
        <v>0</v>
      </c>
      <c r="BV358" s="50">
        <f t="shared" ca="1" si="179"/>
        <v>0</v>
      </c>
      <c r="BW358" s="50">
        <f t="shared" ca="1" si="179"/>
        <v>0</v>
      </c>
      <c r="BX358" s="50">
        <f t="shared" ca="1" si="179"/>
        <v>0</v>
      </c>
      <c r="BY358" s="50">
        <f t="shared" ca="1" si="179"/>
        <v>0</v>
      </c>
      <c r="BZ358" s="50">
        <f t="shared" ca="1" si="179"/>
        <v>0</v>
      </c>
      <c r="CA358" s="50">
        <f t="shared" ca="1" si="179"/>
        <v>0</v>
      </c>
      <c r="CB358" s="50">
        <f t="shared" ca="1" si="179"/>
        <v>0</v>
      </c>
      <c r="CC358" s="50">
        <f t="shared" ca="1" si="179"/>
        <v>0</v>
      </c>
      <c r="CD358" s="50">
        <f t="shared" ca="1" si="179"/>
        <v>0</v>
      </c>
      <c r="CE358" s="50">
        <f t="shared" ca="1" si="179"/>
        <v>0</v>
      </c>
      <c r="CF358" s="50">
        <f t="shared" ca="1" si="179"/>
        <v>0</v>
      </c>
      <c r="CG358" s="50">
        <f t="shared" ref="CG358:CN358" ca="1" si="180">-MAX(MIN(CG354,CF359),0)</f>
        <v>0</v>
      </c>
      <c r="CH358" s="50">
        <f t="shared" ca="1" si="180"/>
        <v>0</v>
      </c>
      <c r="CI358" s="50">
        <f t="shared" ca="1" si="180"/>
        <v>0</v>
      </c>
      <c r="CJ358" s="50">
        <f t="shared" ca="1" si="180"/>
        <v>0</v>
      </c>
      <c r="CK358" s="50">
        <f t="shared" ca="1" si="180"/>
        <v>0</v>
      </c>
      <c r="CL358" s="50">
        <f t="shared" ca="1" si="180"/>
        <v>0</v>
      </c>
      <c r="CM358" s="50">
        <f t="shared" ca="1" si="180"/>
        <v>0</v>
      </c>
      <c r="CN358" s="50">
        <f t="shared" ca="1" si="180"/>
        <v>0</v>
      </c>
    </row>
    <row r="359" spans="1:92" x14ac:dyDescent="0.25">
      <c r="A359" t="s">
        <v>383</v>
      </c>
      <c r="B359" s="216" t="s">
        <v>384</v>
      </c>
      <c r="C359" t="s">
        <v>52</v>
      </c>
      <c r="D359" t="s">
        <v>365</v>
      </c>
      <c r="E359" s="229" t="s">
        <v>203</v>
      </c>
      <c r="F359" s="267"/>
      <c r="G359" s="267"/>
      <c r="I359" s="267"/>
      <c r="J359" s="268"/>
      <c r="K359" s="305">
        <f t="shared" ref="K359:P359" ca="1" si="181">SUMIF($4:$4, K$2, INDIRECT(ROW() &amp; ":" &amp; ROW()))</f>
        <v>1200000</v>
      </c>
      <c r="L359" s="305">
        <f t="shared" ca="1" si="181"/>
        <v>2400000</v>
      </c>
      <c r="M359" s="305">
        <f t="shared" ca="1" si="181"/>
        <v>3600000</v>
      </c>
      <c r="N359" s="305">
        <f t="shared" ca="1" si="181"/>
        <v>4800000</v>
      </c>
      <c r="O359" s="305">
        <f t="shared" ca="1" si="181"/>
        <v>6000000</v>
      </c>
      <c r="P359" s="305">
        <f t="shared" ca="1" si="181"/>
        <v>7200000</v>
      </c>
      <c r="Q359" s="30"/>
      <c r="T359" s="306">
        <f t="shared" ca="1" si="176"/>
        <v>0</v>
      </c>
      <c r="U359" s="305">
        <f t="shared" ref="U359:CF359" ca="1" si="182">T359+U357+U358</f>
        <v>100000</v>
      </c>
      <c r="V359" s="305">
        <f t="shared" ca="1" si="182"/>
        <v>200000</v>
      </c>
      <c r="W359" s="305">
        <f t="shared" ca="1" si="182"/>
        <v>300000</v>
      </c>
      <c r="X359" s="305">
        <f t="shared" ca="1" si="182"/>
        <v>400000</v>
      </c>
      <c r="Y359" s="305">
        <f t="shared" ca="1" si="182"/>
        <v>500000</v>
      </c>
      <c r="Z359" s="305">
        <f t="shared" ca="1" si="182"/>
        <v>600000</v>
      </c>
      <c r="AA359" s="305">
        <f t="shared" ca="1" si="182"/>
        <v>700000</v>
      </c>
      <c r="AB359" s="305">
        <f t="shared" ca="1" si="182"/>
        <v>800000</v>
      </c>
      <c r="AC359" s="305">
        <f t="shared" ca="1" si="182"/>
        <v>900000</v>
      </c>
      <c r="AD359" s="305">
        <f t="shared" ca="1" si="182"/>
        <v>1000000</v>
      </c>
      <c r="AE359" s="305">
        <f t="shared" ca="1" si="182"/>
        <v>1100000</v>
      </c>
      <c r="AF359" s="305">
        <f t="shared" ca="1" si="182"/>
        <v>1200000</v>
      </c>
      <c r="AG359" s="305">
        <f t="shared" ca="1" si="182"/>
        <v>1300000</v>
      </c>
      <c r="AH359" s="305">
        <f t="shared" ca="1" si="182"/>
        <v>1400000</v>
      </c>
      <c r="AI359" s="305">
        <f t="shared" ca="1" si="182"/>
        <v>1500000</v>
      </c>
      <c r="AJ359" s="305">
        <f t="shared" ca="1" si="182"/>
        <v>1600000</v>
      </c>
      <c r="AK359" s="305">
        <f t="shared" ca="1" si="182"/>
        <v>1700000</v>
      </c>
      <c r="AL359" s="305">
        <f t="shared" ca="1" si="182"/>
        <v>1800000</v>
      </c>
      <c r="AM359" s="305">
        <f t="shared" ca="1" si="182"/>
        <v>1900000</v>
      </c>
      <c r="AN359" s="305">
        <f t="shared" ca="1" si="182"/>
        <v>2000000</v>
      </c>
      <c r="AO359" s="305">
        <f t="shared" ca="1" si="182"/>
        <v>2100000</v>
      </c>
      <c r="AP359" s="305">
        <f t="shared" ca="1" si="182"/>
        <v>2200000</v>
      </c>
      <c r="AQ359" s="305">
        <f t="shared" ca="1" si="182"/>
        <v>2300000</v>
      </c>
      <c r="AR359" s="305">
        <f t="shared" ca="1" si="182"/>
        <v>2400000</v>
      </c>
      <c r="AS359" s="305">
        <f t="shared" ca="1" si="182"/>
        <v>2500000</v>
      </c>
      <c r="AT359" s="305">
        <f t="shared" ca="1" si="182"/>
        <v>2600000</v>
      </c>
      <c r="AU359" s="305">
        <f t="shared" ca="1" si="182"/>
        <v>2700000</v>
      </c>
      <c r="AV359" s="305">
        <f t="shared" ca="1" si="182"/>
        <v>2800000</v>
      </c>
      <c r="AW359" s="305">
        <f t="shared" ca="1" si="182"/>
        <v>2900000</v>
      </c>
      <c r="AX359" s="305">
        <f t="shared" ca="1" si="182"/>
        <v>3000000</v>
      </c>
      <c r="AY359" s="305">
        <f t="shared" ca="1" si="182"/>
        <v>3100000</v>
      </c>
      <c r="AZ359" s="305">
        <f t="shared" ca="1" si="182"/>
        <v>3200000</v>
      </c>
      <c r="BA359" s="305">
        <f t="shared" ca="1" si="182"/>
        <v>3300000</v>
      </c>
      <c r="BB359" s="305">
        <f t="shared" ca="1" si="182"/>
        <v>3400000</v>
      </c>
      <c r="BC359" s="305">
        <f t="shared" ca="1" si="182"/>
        <v>3500000</v>
      </c>
      <c r="BD359" s="305">
        <f t="shared" ca="1" si="182"/>
        <v>3600000</v>
      </c>
      <c r="BE359" s="305">
        <f t="shared" ca="1" si="182"/>
        <v>3700000</v>
      </c>
      <c r="BF359" s="305">
        <f t="shared" ca="1" si="182"/>
        <v>3800000</v>
      </c>
      <c r="BG359" s="305">
        <f t="shared" ca="1" si="182"/>
        <v>3900000</v>
      </c>
      <c r="BH359" s="305">
        <f t="shared" ca="1" si="182"/>
        <v>4000000</v>
      </c>
      <c r="BI359" s="305">
        <f t="shared" ca="1" si="182"/>
        <v>4100000</v>
      </c>
      <c r="BJ359" s="305">
        <f t="shared" ca="1" si="182"/>
        <v>4200000</v>
      </c>
      <c r="BK359" s="305">
        <f t="shared" ca="1" si="182"/>
        <v>4300000</v>
      </c>
      <c r="BL359" s="305">
        <f t="shared" ca="1" si="182"/>
        <v>4400000</v>
      </c>
      <c r="BM359" s="305">
        <f t="shared" ca="1" si="182"/>
        <v>4500000</v>
      </c>
      <c r="BN359" s="305">
        <f t="shared" ca="1" si="182"/>
        <v>4600000</v>
      </c>
      <c r="BO359" s="305">
        <f t="shared" ca="1" si="182"/>
        <v>4700000</v>
      </c>
      <c r="BP359" s="305">
        <f t="shared" ca="1" si="182"/>
        <v>4800000</v>
      </c>
      <c r="BQ359" s="305">
        <f t="shared" ca="1" si="182"/>
        <v>4900000</v>
      </c>
      <c r="BR359" s="305">
        <f t="shared" ca="1" si="182"/>
        <v>5000000</v>
      </c>
      <c r="BS359" s="305">
        <f t="shared" ca="1" si="182"/>
        <v>5100000</v>
      </c>
      <c r="BT359" s="305">
        <f t="shared" ca="1" si="182"/>
        <v>5200000</v>
      </c>
      <c r="BU359" s="305">
        <f t="shared" ca="1" si="182"/>
        <v>5300000</v>
      </c>
      <c r="BV359" s="305">
        <f t="shared" ca="1" si="182"/>
        <v>5400000</v>
      </c>
      <c r="BW359" s="305">
        <f t="shared" ca="1" si="182"/>
        <v>5500000</v>
      </c>
      <c r="BX359" s="305">
        <f t="shared" ca="1" si="182"/>
        <v>5600000</v>
      </c>
      <c r="BY359" s="305">
        <f t="shared" ca="1" si="182"/>
        <v>5700000</v>
      </c>
      <c r="BZ359" s="305">
        <f t="shared" ca="1" si="182"/>
        <v>5800000</v>
      </c>
      <c r="CA359" s="305">
        <f t="shared" ca="1" si="182"/>
        <v>5900000</v>
      </c>
      <c r="CB359" s="305">
        <f t="shared" ca="1" si="182"/>
        <v>6000000</v>
      </c>
      <c r="CC359" s="305">
        <f t="shared" ca="1" si="182"/>
        <v>6100000</v>
      </c>
      <c r="CD359" s="305">
        <f t="shared" ca="1" si="182"/>
        <v>6200000</v>
      </c>
      <c r="CE359" s="305">
        <f t="shared" ca="1" si="182"/>
        <v>6300000</v>
      </c>
      <c r="CF359" s="305">
        <f t="shared" ca="1" si="182"/>
        <v>6400000</v>
      </c>
      <c r="CG359" s="305">
        <f t="shared" ref="CG359:CN359" ca="1" si="183">CF359+CG357+CG358</f>
        <v>6500000</v>
      </c>
      <c r="CH359" s="305">
        <f t="shared" ca="1" si="183"/>
        <v>6600000</v>
      </c>
      <c r="CI359" s="305">
        <f t="shared" ca="1" si="183"/>
        <v>6700000</v>
      </c>
      <c r="CJ359" s="305">
        <f t="shared" ca="1" si="183"/>
        <v>6800000</v>
      </c>
      <c r="CK359" s="305">
        <f t="shared" ca="1" si="183"/>
        <v>6900000</v>
      </c>
      <c r="CL359" s="305">
        <f t="shared" ca="1" si="183"/>
        <v>7000000</v>
      </c>
      <c r="CM359" s="305">
        <f t="shared" ca="1" si="183"/>
        <v>7100000</v>
      </c>
      <c r="CN359" s="305">
        <f t="shared" ca="1" si="183"/>
        <v>7200000</v>
      </c>
    </row>
    <row r="360" spans="1:92" x14ac:dyDescent="0.25">
      <c r="B360"/>
      <c r="D360" t="s">
        <v>365</v>
      </c>
      <c r="I360" s="102"/>
      <c r="J360"/>
      <c r="T360" s="205"/>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385</v>
      </c>
      <c r="B361" s="28" t="s">
        <v>386</v>
      </c>
      <c r="C361" t="s">
        <v>387</v>
      </c>
      <c r="D361" t="s">
        <v>365</v>
      </c>
      <c r="I361" s="102"/>
      <c r="J361"/>
      <c r="K361" s="30">
        <f t="shared" ref="K361:P361" ca="1" si="184">SUMIF($3:$3, INDIRECT(ADDRESS(ROW($A$2),COLUMN(),2)), INDIRECT(ROW() &amp; ":" &amp; ROW()))</f>
        <v>-60000</v>
      </c>
      <c r="L361" s="30">
        <f t="shared" ca="1" si="184"/>
        <v>-180000</v>
      </c>
      <c r="M361" s="30">
        <f t="shared" ca="1" si="184"/>
        <v>-299999.99999999994</v>
      </c>
      <c r="N361" s="30">
        <f t="shared" ca="1" si="184"/>
        <v>-419999.99999999994</v>
      </c>
      <c r="O361" s="30">
        <f t="shared" ca="1" si="184"/>
        <v>-540000</v>
      </c>
      <c r="P361" s="30">
        <f t="shared" ca="1" si="184"/>
        <v>-660000</v>
      </c>
      <c r="Q361" s="30"/>
      <c r="T361" s="204">
        <f t="shared" ref="T361" ca="1" si="185">IFERROR(INDEX(INDIRECT("Financials!$A:$AD"), MATCH(INDIRECT(ADDRESS(ROW(),2)), INDIRECT("Financials!$B:$B"), 0), MATCH(INDIRECT(ADDRESS(1,COLUMN())), INDIRECT("Financials!$1:$1"), 0)),0)</f>
        <v>0</v>
      </c>
      <c r="U361" s="31">
        <f t="shared" ref="U361:CF361" ca="1" si="186">-+AVERAGE(T359,U359)*U348/12</f>
        <v>-416.66666666666669</v>
      </c>
      <c r="V361" s="31">
        <f t="shared" ca="1" si="186"/>
        <v>-1250</v>
      </c>
      <c r="W361" s="31">
        <f t="shared" ca="1" si="186"/>
        <v>-2083.3333333333335</v>
      </c>
      <c r="X361" s="31">
        <f t="shared" ca="1" si="186"/>
        <v>-2916.6666666666665</v>
      </c>
      <c r="Y361" s="31">
        <f t="shared" ca="1" si="186"/>
        <v>-3750</v>
      </c>
      <c r="Z361" s="31">
        <f t="shared" ca="1" si="186"/>
        <v>-4583.333333333333</v>
      </c>
      <c r="AA361" s="31">
        <f t="shared" ca="1" si="186"/>
        <v>-5416.666666666667</v>
      </c>
      <c r="AB361" s="31">
        <f t="shared" ca="1" si="186"/>
        <v>-6250</v>
      </c>
      <c r="AC361" s="31">
        <f t="shared" ca="1" si="186"/>
        <v>-7083.333333333333</v>
      </c>
      <c r="AD361" s="31">
        <f t="shared" ca="1" si="186"/>
        <v>-7916.666666666667</v>
      </c>
      <c r="AE361" s="31">
        <f t="shared" ca="1" si="186"/>
        <v>-8750</v>
      </c>
      <c r="AF361" s="31">
        <f t="shared" ca="1" si="186"/>
        <v>-9583.3333333333339</v>
      </c>
      <c r="AG361" s="31">
        <f t="shared" ca="1" si="186"/>
        <v>-10416.666666666666</v>
      </c>
      <c r="AH361" s="31">
        <f t="shared" ca="1" si="186"/>
        <v>-11250</v>
      </c>
      <c r="AI361" s="31">
        <f t="shared" ca="1" si="186"/>
        <v>-12083.333333333334</v>
      </c>
      <c r="AJ361" s="31">
        <f t="shared" ca="1" si="186"/>
        <v>-12916.666666666666</v>
      </c>
      <c r="AK361" s="31">
        <f t="shared" ca="1" si="186"/>
        <v>-13750</v>
      </c>
      <c r="AL361" s="31">
        <f t="shared" ca="1" si="186"/>
        <v>-14583.333333333334</v>
      </c>
      <c r="AM361" s="31">
        <f t="shared" ca="1" si="186"/>
        <v>-15416.666666666666</v>
      </c>
      <c r="AN361" s="31">
        <f t="shared" ca="1" si="186"/>
        <v>-16250</v>
      </c>
      <c r="AO361" s="31">
        <f t="shared" ca="1" si="186"/>
        <v>-17083.333333333332</v>
      </c>
      <c r="AP361" s="31">
        <f t="shared" ca="1" si="186"/>
        <v>-17916.666666666668</v>
      </c>
      <c r="AQ361" s="31">
        <f t="shared" ca="1" si="186"/>
        <v>-18750</v>
      </c>
      <c r="AR361" s="31">
        <f t="shared" ca="1" si="186"/>
        <v>-19583.333333333332</v>
      </c>
      <c r="AS361" s="31">
        <f t="shared" ca="1" si="186"/>
        <v>-20416.666666666668</v>
      </c>
      <c r="AT361" s="31">
        <f t="shared" ca="1" si="186"/>
        <v>-21250</v>
      </c>
      <c r="AU361" s="31">
        <f t="shared" ca="1" si="186"/>
        <v>-22083.333333333332</v>
      </c>
      <c r="AV361" s="31">
        <f t="shared" ca="1" si="186"/>
        <v>-22916.666666666668</v>
      </c>
      <c r="AW361" s="31">
        <f t="shared" ca="1" si="186"/>
        <v>-23750</v>
      </c>
      <c r="AX361" s="31">
        <f t="shared" ca="1" si="186"/>
        <v>-24583.333333333332</v>
      </c>
      <c r="AY361" s="31">
        <f t="shared" ca="1" si="186"/>
        <v>-25416.666666666668</v>
      </c>
      <c r="AZ361" s="31">
        <f t="shared" ca="1" si="186"/>
        <v>-26250</v>
      </c>
      <c r="BA361" s="31">
        <f t="shared" ca="1" si="186"/>
        <v>-27083.333333333332</v>
      </c>
      <c r="BB361" s="31">
        <f t="shared" ca="1" si="186"/>
        <v>-27916.666666666668</v>
      </c>
      <c r="BC361" s="31">
        <f t="shared" ca="1" si="186"/>
        <v>-28750</v>
      </c>
      <c r="BD361" s="31">
        <f t="shared" ca="1" si="186"/>
        <v>-29583.333333333332</v>
      </c>
      <c r="BE361" s="31">
        <f t="shared" ca="1" si="186"/>
        <v>-30416.666666666668</v>
      </c>
      <c r="BF361" s="31">
        <f t="shared" ca="1" si="186"/>
        <v>-31250</v>
      </c>
      <c r="BG361" s="31">
        <f t="shared" ca="1" si="186"/>
        <v>-32083.333333333332</v>
      </c>
      <c r="BH361" s="31">
        <f t="shared" ca="1" si="186"/>
        <v>-32916.666666666664</v>
      </c>
      <c r="BI361" s="31">
        <f t="shared" ca="1" si="186"/>
        <v>-33750</v>
      </c>
      <c r="BJ361" s="31">
        <f t="shared" ca="1" si="186"/>
        <v>-34583.333333333336</v>
      </c>
      <c r="BK361" s="31">
        <f t="shared" ca="1" si="186"/>
        <v>-35416.666666666664</v>
      </c>
      <c r="BL361" s="31">
        <f t="shared" ca="1" si="186"/>
        <v>-36250</v>
      </c>
      <c r="BM361" s="31">
        <f t="shared" ca="1" si="186"/>
        <v>-37083.333333333336</v>
      </c>
      <c r="BN361" s="31">
        <f t="shared" ca="1" si="186"/>
        <v>-37916.666666666664</v>
      </c>
      <c r="BO361" s="31">
        <f t="shared" ca="1" si="186"/>
        <v>-38750</v>
      </c>
      <c r="BP361" s="31">
        <f t="shared" ca="1" si="186"/>
        <v>-39583.333333333336</v>
      </c>
      <c r="BQ361" s="31">
        <f t="shared" ca="1" si="186"/>
        <v>-40416.666666666664</v>
      </c>
      <c r="BR361" s="31">
        <f t="shared" ca="1" si="186"/>
        <v>-41250</v>
      </c>
      <c r="BS361" s="31">
        <f t="shared" ca="1" si="186"/>
        <v>-42083.333333333336</v>
      </c>
      <c r="BT361" s="31">
        <f t="shared" ca="1" si="186"/>
        <v>-42916.666666666664</v>
      </c>
      <c r="BU361" s="31">
        <f t="shared" ca="1" si="186"/>
        <v>-43750</v>
      </c>
      <c r="BV361" s="31">
        <f t="shared" ca="1" si="186"/>
        <v>-44583.333333333336</v>
      </c>
      <c r="BW361" s="31">
        <f t="shared" ca="1" si="186"/>
        <v>-45416.666666666664</v>
      </c>
      <c r="BX361" s="31">
        <f t="shared" ca="1" si="186"/>
        <v>-46250</v>
      </c>
      <c r="BY361" s="31">
        <f t="shared" ca="1" si="186"/>
        <v>-47083.333333333336</v>
      </c>
      <c r="BZ361" s="31">
        <f t="shared" ca="1" si="186"/>
        <v>-47916.666666666664</v>
      </c>
      <c r="CA361" s="31">
        <f t="shared" ca="1" si="186"/>
        <v>-48750</v>
      </c>
      <c r="CB361" s="31">
        <f t="shared" ca="1" si="186"/>
        <v>-49583.333333333336</v>
      </c>
      <c r="CC361" s="31">
        <f t="shared" ca="1" si="186"/>
        <v>-50416.666666666664</v>
      </c>
      <c r="CD361" s="31">
        <f t="shared" ca="1" si="186"/>
        <v>-51250</v>
      </c>
      <c r="CE361" s="31">
        <f t="shared" ca="1" si="186"/>
        <v>-52083.333333333336</v>
      </c>
      <c r="CF361" s="31">
        <f t="shared" ca="1" si="186"/>
        <v>-52916.666666666664</v>
      </c>
      <c r="CG361" s="31">
        <f t="shared" ref="CG361:CN361" ca="1" si="187">-+AVERAGE(CF359,CG359)*CG348/12</f>
        <v>-53750</v>
      </c>
      <c r="CH361" s="31">
        <f t="shared" ca="1" si="187"/>
        <v>-54583.333333333336</v>
      </c>
      <c r="CI361" s="31">
        <f t="shared" ca="1" si="187"/>
        <v>-55416.666666666664</v>
      </c>
      <c r="CJ361" s="31">
        <f t="shared" ca="1" si="187"/>
        <v>-56250</v>
      </c>
      <c r="CK361" s="31">
        <f t="shared" ca="1" si="187"/>
        <v>-57083.333333333336</v>
      </c>
      <c r="CL361" s="31">
        <f t="shared" ca="1" si="187"/>
        <v>-57916.666666666664</v>
      </c>
      <c r="CM361" s="31">
        <f t="shared" ca="1" si="187"/>
        <v>-58750</v>
      </c>
      <c r="CN361" s="31">
        <f t="shared" ca="1" si="187"/>
        <v>-59583.333333333336</v>
      </c>
    </row>
    <row r="362" spans="1:92" x14ac:dyDescent="0.25">
      <c r="B362"/>
      <c r="I362" s="102"/>
      <c r="J362"/>
      <c r="T362" s="205"/>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137"/>
      <c r="B363" s="208"/>
      <c r="C363" s="139"/>
      <c r="D363" s="137" t="s">
        <v>388</v>
      </c>
      <c r="E363" s="140" t="s">
        <v>388</v>
      </c>
      <c r="F363" s="157"/>
      <c r="G363" s="311" t="s">
        <v>389</v>
      </c>
      <c r="H363" s="312" t="s">
        <v>390</v>
      </c>
      <c r="I363" s="221" t="s">
        <v>15</v>
      </c>
      <c r="J363" s="222"/>
      <c r="K363" s="139"/>
      <c r="L363" s="139"/>
      <c r="M363" s="139"/>
      <c r="N363" s="139"/>
      <c r="O363" s="139"/>
      <c r="P363" s="139"/>
      <c r="Q363" s="139"/>
      <c r="T363" s="262"/>
      <c r="U363" s="187"/>
      <c r="V363" s="187"/>
      <c r="W363" s="187"/>
      <c r="X363" s="187"/>
      <c r="Y363" s="187"/>
      <c r="Z363" s="187"/>
      <c r="AA363" s="187"/>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87"/>
      <c r="AY363" s="187"/>
      <c r="AZ363" s="187"/>
      <c r="BA363" s="187"/>
      <c r="BB363" s="187"/>
      <c r="BC363" s="187"/>
      <c r="BD363" s="187"/>
      <c r="BE363" s="187"/>
      <c r="BF363" s="187"/>
      <c r="BG363" s="187"/>
      <c r="BH363" s="187"/>
      <c r="BI363" s="187"/>
      <c r="BJ363" s="187"/>
      <c r="BK363" s="187"/>
      <c r="BL363" s="187"/>
      <c r="BM363" s="187"/>
      <c r="BN363" s="187"/>
      <c r="BO363" s="187"/>
      <c r="BP363" s="187"/>
      <c r="BQ363" s="187"/>
      <c r="BR363" s="187"/>
      <c r="BS363" s="187"/>
      <c r="BT363" s="187"/>
      <c r="BU363" s="187"/>
      <c r="BV363" s="187"/>
      <c r="BW363" s="187"/>
      <c r="BX363" s="187"/>
      <c r="BY363" s="187"/>
      <c r="BZ363" s="187"/>
      <c r="CA363" s="187"/>
      <c r="CB363" s="187"/>
      <c r="CC363" s="187"/>
      <c r="CD363" s="187"/>
      <c r="CE363" s="187"/>
      <c r="CF363" s="187"/>
      <c r="CG363" s="187"/>
      <c r="CH363" s="187"/>
      <c r="CI363" s="187"/>
      <c r="CJ363" s="187"/>
      <c r="CK363" s="187"/>
      <c r="CL363" s="187"/>
      <c r="CM363" s="187"/>
      <c r="CN363" s="187"/>
    </row>
    <row r="364" spans="1:92" x14ac:dyDescent="0.25">
      <c r="B364" s="7" t="s">
        <v>391</v>
      </c>
      <c r="D364" t="s">
        <v>388</v>
      </c>
      <c r="E364" s="102" t="s">
        <v>203</v>
      </c>
      <c r="F364" s="309"/>
      <c r="G364" s="309" t="s">
        <v>203</v>
      </c>
      <c r="I364" s="309"/>
      <c r="J364" s="310"/>
      <c r="T364" s="205"/>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223" t="s">
        <v>392</v>
      </c>
      <c r="C365" s="148"/>
      <c r="D365" t="s">
        <v>388</v>
      </c>
      <c r="E365" s="210" t="str">
        <f>+I363</f>
        <v>Total Revenue</v>
      </c>
      <c r="I365" s="210"/>
      <c r="J365" s="226"/>
      <c r="K365" s="302">
        <f t="shared" ref="K365:P365" ca="1" si="188">IFERROR(INDEX(INDIRECT("Financials!$A:$CX"), MATCH(SUBSTITUTE($B365,"Driver: ",""), INDIRECT("Financials!$B:$B"), 0), MATCH(K$1, INDIRECT("Financials!$1:$1"), 0)),0)</f>
        <v>0</v>
      </c>
      <c r="L365" s="302">
        <f t="shared" ca="1" si="188"/>
        <v>0</v>
      </c>
      <c r="M365" s="302">
        <f t="shared" ca="1" si="188"/>
        <v>0</v>
      </c>
      <c r="N365" s="302">
        <f t="shared" ca="1" si="188"/>
        <v>0</v>
      </c>
      <c r="O365" s="302">
        <f t="shared" ca="1" si="188"/>
        <v>0</v>
      </c>
      <c r="P365" s="302">
        <f t="shared" ca="1" si="188"/>
        <v>0</v>
      </c>
      <c r="Q365" s="302"/>
      <c r="T365" s="204"/>
      <c r="U365" s="302">
        <f t="shared" ref="U365:CF365" ca="1" si="189">IFERROR(INDEX(INDIRECT("Financials!$A:$CX"), MATCH(SUBSTITUTE($B365,"Driver: ",""), INDIRECT("Financials!$B:$B"), 0), MATCH(U$1, INDIRECT("Financials!$1:$1"), 0)),0)</f>
        <v>0</v>
      </c>
      <c r="V365" s="302">
        <f t="shared" ca="1" si="189"/>
        <v>0</v>
      </c>
      <c r="W365" s="302">
        <f t="shared" ca="1" si="189"/>
        <v>0</v>
      </c>
      <c r="X365" s="302">
        <f t="shared" ca="1" si="189"/>
        <v>0</v>
      </c>
      <c r="Y365" s="302">
        <f t="shared" ca="1" si="189"/>
        <v>0</v>
      </c>
      <c r="Z365" s="302">
        <f t="shared" ca="1" si="189"/>
        <v>0</v>
      </c>
      <c r="AA365" s="302">
        <f t="shared" ca="1" si="189"/>
        <v>0</v>
      </c>
      <c r="AB365" s="302">
        <f t="shared" ca="1" si="189"/>
        <v>0</v>
      </c>
      <c r="AC365" s="302">
        <f t="shared" ca="1" si="189"/>
        <v>0</v>
      </c>
      <c r="AD365" s="302">
        <f t="shared" ca="1" si="189"/>
        <v>0</v>
      </c>
      <c r="AE365" s="302">
        <f t="shared" ca="1" si="189"/>
        <v>0</v>
      </c>
      <c r="AF365" s="302">
        <f t="shared" ca="1" si="189"/>
        <v>0</v>
      </c>
      <c r="AG365" s="302">
        <f t="shared" ca="1" si="189"/>
        <v>0</v>
      </c>
      <c r="AH365" s="302">
        <f t="shared" ca="1" si="189"/>
        <v>0</v>
      </c>
      <c r="AI365" s="302">
        <f t="shared" ca="1" si="189"/>
        <v>0</v>
      </c>
      <c r="AJ365" s="302">
        <f t="shared" ca="1" si="189"/>
        <v>0</v>
      </c>
      <c r="AK365" s="302">
        <f t="shared" ca="1" si="189"/>
        <v>0</v>
      </c>
      <c r="AL365" s="302">
        <f t="shared" ca="1" si="189"/>
        <v>0</v>
      </c>
      <c r="AM365" s="302">
        <f t="shared" ca="1" si="189"/>
        <v>0</v>
      </c>
      <c r="AN365" s="302">
        <f t="shared" ca="1" si="189"/>
        <v>0</v>
      </c>
      <c r="AO365" s="302">
        <f t="shared" ca="1" si="189"/>
        <v>0</v>
      </c>
      <c r="AP365" s="302">
        <f t="shared" ca="1" si="189"/>
        <v>0</v>
      </c>
      <c r="AQ365" s="302">
        <f t="shared" ca="1" si="189"/>
        <v>0</v>
      </c>
      <c r="AR365" s="302">
        <f t="shared" ca="1" si="189"/>
        <v>0</v>
      </c>
      <c r="AS365" s="302">
        <f t="shared" ca="1" si="189"/>
        <v>0</v>
      </c>
      <c r="AT365" s="302">
        <f t="shared" ca="1" si="189"/>
        <v>0</v>
      </c>
      <c r="AU365" s="302">
        <f t="shared" ca="1" si="189"/>
        <v>0</v>
      </c>
      <c r="AV365" s="302">
        <f t="shared" ca="1" si="189"/>
        <v>0</v>
      </c>
      <c r="AW365" s="302">
        <f t="shared" ca="1" si="189"/>
        <v>0</v>
      </c>
      <c r="AX365" s="302">
        <f t="shared" ca="1" si="189"/>
        <v>0</v>
      </c>
      <c r="AY365" s="302">
        <f t="shared" ca="1" si="189"/>
        <v>0</v>
      </c>
      <c r="AZ365" s="302">
        <f t="shared" ca="1" si="189"/>
        <v>0</v>
      </c>
      <c r="BA365" s="302">
        <f t="shared" ca="1" si="189"/>
        <v>0</v>
      </c>
      <c r="BB365" s="302">
        <f t="shared" ca="1" si="189"/>
        <v>0</v>
      </c>
      <c r="BC365" s="302">
        <f t="shared" ca="1" si="189"/>
        <v>0</v>
      </c>
      <c r="BD365" s="302">
        <f t="shared" ca="1" si="189"/>
        <v>0</v>
      </c>
      <c r="BE365" s="302">
        <f t="shared" ca="1" si="189"/>
        <v>0</v>
      </c>
      <c r="BF365" s="302">
        <f t="shared" ca="1" si="189"/>
        <v>0</v>
      </c>
      <c r="BG365" s="302">
        <f t="shared" ca="1" si="189"/>
        <v>0</v>
      </c>
      <c r="BH365" s="302">
        <f t="shared" ca="1" si="189"/>
        <v>0</v>
      </c>
      <c r="BI365" s="302">
        <f t="shared" ca="1" si="189"/>
        <v>0</v>
      </c>
      <c r="BJ365" s="302">
        <f t="shared" ca="1" si="189"/>
        <v>0</v>
      </c>
      <c r="BK365" s="302">
        <f t="shared" ca="1" si="189"/>
        <v>0</v>
      </c>
      <c r="BL365" s="302">
        <f t="shared" ca="1" si="189"/>
        <v>0</v>
      </c>
      <c r="BM365" s="302">
        <f t="shared" ca="1" si="189"/>
        <v>0</v>
      </c>
      <c r="BN365" s="302">
        <f t="shared" ca="1" si="189"/>
        <v>0</v>
      </c>
      <c r="BO365" s="302">
        <f t="shared" ca="1" si="189"/>
        <v>0</v>
      </c>
      <c r="BP365" s="302">
        <f t="shared" ca="1" si="189"/>
        <v>0</v>
      </c>
      <c r="BQ365" s="302">
        <f t="shared" ca="1" si="189"/>
        <v>0</v>
      </c>
      <c r="BR365" s="302">
        <f t="shared" ca="1" si="189"/>
        <v>0</v>
      </c>
      <c r="BS365" s="302">
        <f t="shared" ca="1" si="189"/>
        <v>0</v>
      </c>
      <c r="BT365" s="302">
        <f t="shared" ca="1" si="189"/>
        <v>0</v>
      </c>
      <c r="BU365" s="302">
        <f t="shared" ca="1" si="189"/>
        <v>0</v>
      </c>
      <c r="BV365" s="302">
        <f t="shared" ca="1" si="189"/>
        <v>0</v>
      </c>
      <c r="BW365" s="302">
        <f t="shared" ca="1" si="189"/>
        <v>0</v>
      </c>
      <c r="BX365" s="302">
        <f t="shared" ca="1" si="189"/>
        <v>0</v>
      </c>
      <c r="BY365" s="302">
        <f t="shared" ca="1" si="189"/>
        <v>0</v>
      </c>
      <c r="BZ365" s="302">
        <f t="shared" ca="1" si="189"/>
        <v>0</v>
      </c>
      <c r="CA365" s="302">
        <f t="shared" ca="1" si="189"/>
        <v>0</v>
      </c>
      <c r="CB365" s="302">
        <f t="shared" ca="1" si="189"/>
        <v>0</v>
      </c>
      <c r="CC365" s="302">
        <f t="shared" ca="1" si="189"/>
        <v>0</v>
      </c>
      <c r="CD365" s="302">
        <f t="shared" ca="1" si="189"/>
        <v>0</v>
      </c>
      <c r="CE365" s="302">
        <f t="shared" ca="1" si="189"/>
        <v>0</v>
      </c>
      <c r="CF365" s="302">
        <f t="shared" ca="1" si="189"/>
        <v>0</v>
      </c>
      <c r="CG365" s="302">
        <f t="shared" ref="CG365:CN365" ca="1" si="190">IFERROR(INDEX(INDIRECT("Financials!$A:$CX"), MATCH(SUBSTITUTE($B365,"Driver: ",""), INDIRECT("Financials!$B:$B"), 0), MATCH(CG$1, INDIRECT("Financials!$1:$1"), 0)),0)</f>
        <v>0</v>
      </c>
      <c r="CH365" s="302">
        <f t="shared" ca="1" si="190"/>
        <v>0</v>
      </c>
      <c r="CI365" s="302">
        <f t="shared" ca="1" si="190"/>
        <v>0</v>
      </c>
      <c r="CJ365" s="302">
        <f t="shared" ca="1" si="190"/>
        <v>0</v>
      </c>
      <c r="CK365" s="302">
        <f t="shared" ca="1" si="190"/>
        <v>0</v>
      </c>
      <c r="CL365" s="302">
        <f t="shared" ca="1" si="190"/>
        <v>0</v>
      </c>
      <c r="CM365" s="302">
        <f t="shared" ca="1" si="190"/>
        <v>0</v>
      </c>
      <c r="CN365" s="302">
        <f t="shared" ca="1" si="190"/>
        <v>0</v>
      </c>
    </row>
    <row r="366" spans="1:92" x14ac:dyDescent="0.25">
      <c r="A366" t="s">
        <v>143</v>
      </c>
      <c r="B366" s="214" t="s">
        <v>393</v>
      </c>
      <c r="C366" s="10"/>
      <c r="D366" t="s">
        <v>388</v>
      </c>
      <c r="E366" s="106"/>
      <c r="F366" s="175"/>
      <c r="G366" s="175"/>
      <c r="I366" s="175"/>
      <c r="J366" s="17"/>
      <c r="K366" s="194">
        <v>30</v>
      </c>
      <c r="L366" s="194">
        <v>30</v>
      </c>
      <c r="M366" s="194">
        <v>30</v>
      </c>
      <c r="N366" s="194">
        <v>30</v>
      </c>
      <c r="O366" s="194">
        <v>30</v>
      </c>
      <c r="P366" s="194">
        <v>30</v>
      </c>
      <c r="Q366" s="194"/>
      <c r="T366" s="215"/>
      <c r="U366" s="61">
        <f ca="1">INDEX($A:$CN,ROW(),MATCH(INDIRECT(ADDRESS(3,COLUMN(),2)),$2:$2,0))</f>
        <v>30</v>
      </c>
      <c r="V366" s="61" cm="1">
        <f t="array" ref="V366">INDEX($K:$P,ROW(),MATCH(V$3,$K$2:$P$2,0))</f>
        <v>30</v>
      </c>
      <c r="W366" s="61" cm="1">
        <f t="array" ref="W366">INDEX($K:$P,ROW(),MATCH(W$3,$K$2:$P$2,0))</f>
        <v>30</v>
      </c>
      <c r="X366" s="61" cm="1">
        <f t="array" ref="X366">INDEX($K:$P,ROW(),MATCH(X$3,$K$2:$P$2,0))</f>
        <v>30</v>
      </c>
      <c r="Y366" s="61" cm="1">
        <f t="array" ref="Y366">INDEX($K:$P,ROW(),MATCH(Y$3,$K$2:$P$2,0))</f>
        <v>30</v>
      </c>
      <c r="Z366" s="61" cm="1">
        <f t="array" ref="Z366">INDEX($K:$P,ROW(),MATCH(Z$3,$K$2:$P$2,0))</f>
        <v>30</v>
      </c>
      <c r="AA366" s="61" cm="1">
        <f t="array" ref="AA366">INDEX($K:$P,ROW(),MATCH(AA$3,$K$2:$P$2,0))</f>
        <v>30</v>
      </c>
      <c r="AB366" s="61" cm="1">
        <f t="array" ref="AB366">INDEX($K:$P,ROW(),MATCH(AB$3,$K$2:$P$2,0))</f>
        <v>30</v>
      </c>
      <c r="AC366" s="61" cm="1">
        <f t="array" ref="AC366">INDEX($K:$P,ROW(),MATCH(AC$3,$K$2:$P$2,0))</f>
        <v>30</v>
      </c>
      <c r="AD366" s="61" cm="1">
        <f t="array" ref="AD366">INDEX($K:$P,ROW(),MATCH(AD$3,$K$2:$P$2,0))</f>
        <v>30</v>
      </c>
      <c r="AE366" s="61" cm="1">
        <f t="array" ref="AE366">INDEX($K:$P,ROW(),MATCH(AE$3,$K$2:$P$2,0))</f>
        <v>30</v>
      </c>
      <c r="AF366" s="61" cm="1">
        <f t="array" ref="AF366">INDEX($K:$P,ROW(),MATCH(AF$3,$K$2:$P$2,0))</f>
        <v>30</v>
      </c>
      <c r="AG366" s="61" cm="1">
        <f t="array" ref="AG366">INDEX($K:$P,ROW(),MATCH(AG$3,$K$2:$P$2,0))</f>
        <v>30</v>
      </c>
      <c r="AH366" s="61" cm="1">
        <f t="array" ref="AH366">INDEX($K:$P,ROW(),MATCH(AH$3,$K$2:$P$2,0))</f>
        <v>30</v>
      </c>
      <c r="AI366" s="61" cm="1">
        <f t="array" ref="AI366">INDEX($K:$P,ROW(),MATCH(AI$3,$K$2:$P$2,0))</f>
        <v>30</v>
      </c>
      <c r="AJ366" s="61" cm="1">
        <f t="array" ref="AJ366">INDEX($K:$P,ROW(),MATCH(AJ$3,$K$2:$P$2,0))</f>
        <v>30</v>
      </c>
      <c r="AK366" s="61" cm="1">
        <f t="array" ref="AK366">INDEX($K:$P,ROW(),MATCH(AK$3,$K$2:$P$2,0))</f>
        <v>30</v>
      </c>
      <c r="AL366" s="61" cm="1">
        <f t="array" ref="AL366">INDEX($K:$P,ROW(),MATCH(AL$3,$K$2:$P$2,0))</f>
        <v>30</v>
      </c>
      <c r="AM366" s="61" cm="1">
        <f t="array" ref="AM366">INDEX($K:$P,ROW(),MATCH(AM$3,$K$2:$P$2,0))</f>
        <v>30</v>
      </c>
      <c r="AN366" s="61" cm="1">
        <f t="array" ref="AN366">INDEX($K:$P,ROW(),MATCH(AN$3,$K$2:$P$2,0))</f>
        <v>30</v>
      </c>
      <c r="AO366" s="61" cm="1">
        <f t="array" ref="AO366">INDEX($K:$P,ROW(),MATCH(AO$3,$K$2:$P$2,0))</f>
        <v>30</v>
      </c>
      <c r="AP366" s="61" cm="1">
        <f t="array" ref="AP366">INDEX($K:$P,ROW(),MATCH(AP$3,$K$2:$P$2,0))</f>
        <v>30</v>
      </c>
      <c r="AQ366" s="61" cm="1">
        <f t="array" ref="AQ366">INDEX($K:$P,ROW(),MATCH(AQ$3,$K$2:$P$2,0))</f>
        <v>30</v>
      </c>
      <c r="AR366" s="61" cm="1">
        <f t="array" ref="AR366">INDEX($K:$P,ROW(),MATCH(AR$3,$K$2:$P$2,0))</f>
        <v>30</v>
      </c>
      <c r="AS366" s="61" cm="1">
        <f t="array" ref="AS366">INDEX($K:$P,ROW(),MATCH(AS$3,$K$2:$P$2,0))</f>
        <v>30</v>
      </c>
      <c r="AT366" s="61" cm="1">
        <f t="array" ref="AT366">INDEX($K:$P,ROW(),MATCH(AT$3,$K$2:$P$2,0))</f>
        <v>30</v>
      </c>
      <c r="AU366" s="61" cm="1">
        <f t="array" ref="AU366">INDEX($K:$P,ROW(),MATCH(AU$3,$K$2:$P$2,0))</f>
        <v>30</v>
      </c>
      <c r="AV366" s="61" cm="1">
        <f t="array" ref="AV366">INDEX($K:$P,ROW(),MATCH(AV$3,$K$2:$P$2,0))</f>
        <v>30</v>
      </c>
      <c r="AW366" s="61" cm="1">
        <f t="array" ref="AW366">INDEX($K:$P,ROW(),MATCH(AW$3,$K$2:$P$2,0))</f>
        <v>30</v>
      </c>
      <c r="AX366" s="61" cm="1">
        <f t="array" ref="AX366">INDEX($K:$P,ROW(),MATCH(AX$3,$K$2:$P$2,0))</f>
        <v>30</v>
      </c>
      <c r="AY366" s="61" cm="1">
        <f t="array" ref="AY366">INDEX($K:$P,ROW(),MATCH(AY$3,$K$2:$P$2,0))</f>
        <v>30</v>
      </c>
      <c r="AZ366" s="61" cm="1">
        <f t="array" ref="AZ366">INDEX($K:$P,ROW(),MATCH(AZ$3,$K$2:$P$2,0))</f>
        <v>30</v>
      </c>
      <c r="BA366" s="61" cm="1">
        <f t="array" ref="BA366">INDEX($K:$P,ROW(),MATCH(BA$3,$K$2:$P$2,0))</f>
        <v>30</v>
      </c>
      <c r="BB366" s="61" cm="1">
        <f t="array" ref="BB366">INDEX($K:$P,ROW(),MATCH(BB$3,$K$2:$P$2,0))</f>
        <v>30</v>
      </c>
      <c r="BC366" s="61" cm="1">
        <f t="array" ref="BC366">INDEX($K:$P,ROW(),MATCH(BC$3,$K$2:$P$2,0))</f>
        <v>30</v>
      </c>
      <c r="BD366" s="61" cm="1">
        <f t="array" ref="BD366">INDEX($K:$P,ROW(),MATCH(BD$3,$K$2:$P$2,0))</f>
        <v>30</v>
      </c>
      <c r="BE366" s="61" cm="1">
        <f t="array" ref="BE366">INDEX($K:$P,ROW(),MATCH(BE$3,$K$2:$P$2,0))</f>
        <v>30</v>
      </c>
      <c r="BF366" s="61" cm="1">
        <f t="array" ref="BF366">INDEX($K:$P,ROW(),MATCH(BF$3,$K$2:$P$2,0))</f>
        <v>30</v>
      </c>
      <c r="BG366" s="61" cm="1">
        <f t="array" ref="BG366">INDEX($K:$P,ROW(),MATCH(BG$3,$K$2:$P$2,0))</f>
        <v>30</v>
      </c>
      <c r="BH366" s="61" cm="1">
        <f t="array" ref="BH366">INDEX($K:$P,ROW(),MATCH(BH$3,$K$2:$P$2,0))</f>
        <v>30</v>
      </c>
      <c r="BI366" s="61" cm="1">
        <f t="array" ref="BI366">INDEX($K:$P,ROW(),MATCH(BI$3,$K$2:$P$2,0))</f>
        <v>30</v>
      </c>
      <c r="BJ366" s="61" cm="1">
        <f t="array" ref="BJ366">INDEX($K:$P,ROW(),MATCH(BJ$3,$K$2:$P$2,0))</f>
        <v>30</v>
      </c>
      <c r="BK366" s="61" cm="1">
        <f t="array" ref="BK366">INDEX($K:$P,ROW(),MATCH(BK$3,$K$2:$P$2,0))</f>
        <v>30</v>
      </c>
      <c r="BL366" s="61" cm="1">
        <f t="array" ref="BL366">INDEX($K:$P,ROW(),MATCH(BL$3,$K$2:$P$2,0))</f>
        <v>30</v>
      </c>
      <c r="BM366" s="61" cm="1">
        <f t="array" ref="BM366">INDEX($K:$P,ROW(),MATCH(BM$3,$K$2:$P$2,0))</f>
        <v>30</v>
      </c>
      <c r="BN366" s="61" cm="1">
        <f t="array" ref="BN366">INDEX($K:$P,ROW(),MATCH(BN$3,$K$2:$P$2,0))</f>
        <v>30</v>
      </c>
      <c r="BO366" s="61" cm="1">
        <f t="array" ref="BO366">INDEX($K:$P,ROW(),MATCH(BO$3,$K$2:$P$2,0))</f>
        <v>30</v>
      </c>
      <c r="BP366" s="61" cm="1">
        <f t="array" ref="BP366">INDEX($K:$P,ROW(),MATCH(BP$3,$K$2:$P$2,0))</f>
        <v>30</v>
      </c>
      <c r="BQ366" s="61" cm="1">
        <f t="array" ref="BQ366">INDEX($K:$P,ROW(),MATCH(BQ$3,$K$2:$P$2,0))</f>
        <v>30</v>
      </c>
      <c r="BR366" s="61" cm="1">
        <f t="array" ref="BR366">INDEX($K:$P,ROW(),MATCH(BR$3,$K$2:$P$2,0))</f>
        <v>30</v>
      </c>
      <c r="BS366" s="61" cm="1">
        <f t="array" ref="BS366">INDEX($K:$P,ROW(),MATCH(BS$3,$K$2:$P$2,0))</f>
        <v>30</v>
      </c>
      <c r="BT366" s="61" cm="1">
        <f t="array" ref="BT366">INDEX($K:$P,ROW(),MATCH(BT$3,$K$2:$P$2,0))</f>
        <v>30</v>
      </c>
      <c r="BU366" s="61" cm="1">
        <f t="array" ref="BU366">INDEX($K:$P,ROW(),MATCH(BU$3,$K$2:$P$2,0))</f>
        <v>30</v>
      </c>
      <c r="BV366" s="61" cm="1">
        <f t="array" ref="BV366">INDEX($K:$P,ROW(),MATCH(BV$3,$K$2:$P$2,0))</f>
        <v>30</v>
      </c>
      <c r="BW366" s="61" cm="1">
        <f t="array" ref="BW366">INDEX($K:$P,ROW(),MATCH(BW$3,$K$2:$P$2,0))</f>
        <v>30</v>
      </c>
      <c r="BX366" s="61" cm="1">
        <f t="array" ref="BX366">INDEX($K:$P,ROW(),MATCH(BX$3,$K$2:$P$2,0))</f>
        <v>30</v>
      </c>
      <c r="BY366" s="61" cm="1">
        <f t="array" ref="BY366">INDEX($K:$P,ROW(),MATCH(BY$3,$K$2:$P$2,0))</f>
        <v>30</v>
      </c>
      <c r="BZ366" s="61" cm="1">
        <f t="array" ref="BZ366">INDEX($K:$P,ROW(),MATCH(BZ$3,$K$2:$P$2,0))</f>
        <v>30</v>
      </c>
      <c r="CA366" s="61" cm="1">
        <f t="array" ref="CA366">INDEX($K:$P,ROW(),MATCH(CA$3,$K$2:$P$2,0))</f>
        <v>30</v>
      </c>
      <c r="CB366" s="61" cm="1">
        <f t="array" ref="CB366">INDEX($K:$P,ROW(),MATCH(CB$3,$K$2:$P$2,0))</f>
        <v>30</v>
      </c>
      <c r="CC366" s="61" cm="1">
        <f t="array" ref="CC366">INDEX($K:$P,ROW(),MATCH(CC$3,$K$2:$P$2,0))</f>
        <v>30</v>
      </c>
      <c r="CD366" s="61" cm="1">
        <f t="array" ref="CD366">INDEX($K:$P,ROW(),MATCH(CD$3,$K$2:$P$2,0))</f>
        <v>30</v>
      </c>
      <c r="CE366" s="61" cm="1">
        <f t="array" ref="CE366">INDEX($K:$P,ROW(),MATCH(CE$3,$K$2:$P$2,0))</f>
        <v>30</v>
      </c>
      <c r="CF366" s="61" cm="1">
        <f t="array" ref="CF366">INDEX($K:$P,ROW(),MATCH(CF$3,$K$2:$P$2,0))</f>
        <v>30</v>
      </c>
      <c r="CG366" s="61" cm="1">
        <f t="array" ref="CG366">INDEX($K:$P,ROW(),MATCH(CG$3,$K$2:$P$2,0))</f>
        <v>30</v>
      </c>
      <c r="CH366" s="61" cm="1">
        <f t="array" ref="CH366">INDEX($K:$P,ROW(),MATCH(CH$3,$K$2:$P$2,0))</f>
        <v>30</v>
      </c>
      <c r="CI366" s="61" cm="1">
        <f t="array" ref="CI366">INDEX($K:$P,ROW(),MATCH(CI$3,$K$2:$P$2,0))</f>
        <v>30</v>
      </c>
      <c r="CJ366" s="61" cm="1">
        <f t="array" ref="CJ366">INDEX($K:$P,ROW(),MATCH(CJ$3,$K$2:$P$2,0))</f>
        <v>30</v>
      </c>
      <c r="CK366" s="61" cm="1">
        <f t="array" ref="CK366">INDEX($K:$P,ROW(),MATCH(CK$3,$K$2:$P$2,0))</f>
        <v>30</v>
      </c>
      <c r="CL366" s="61" cm="1">
        <f t="array" ref="CL366">INDEX($K:$P,ROW(),MATCH(CL$3,$K$2:$P$2,0))</f>
        <v>30</v>
      </c>
      <c r="CM366" s="61" cm="1">
        <f t="array" ref="CM366">INDEX($K:$P,ROW(),MATCH(CM$3,$K$2:$P$2,0))</f>
        <v>30</v>
      </c>
      <c r="CN366" s="61" cm="1">
        <f t="array" ref="CN366">INDEX($K:$P,ROW(),MATCH(CN$3,$K$2:$P$2,0))</f>
        <v>30</v>
      </c>
    </row>
    <row r="367" spans="1:92" x14ac:dyDescent="0.25">
      <c r="A367" t="s">
        <v>9</v>
      </c>
      <c r="B367" s="216" t="s">
        <v>394</v>
      </c>
      <c r="C367" s="53" t="s">
        <v>45</v>
      </c>
      <c r="D367" t="s">
        <v>388</v>
      </c>
      <c r="E367" s="229" t="s">
        <v>203</v>
      </c>
      <c r="F367" s="267"/>
      <c r="G367" s="267"/>
      <c r="I367" s="267"/>
      <c r="J367" s="268"/>
      <c r="K367" s="305">
        <f t="shared" ref="K367:P367" ca="1" si="191">SUMIF($4:$4, K$2, INDIRECT(ROW() &amp; ":" &amp; ROW()))</f>
        <v>0</v>
      </c>
      <c r="L367" s="305">
        <f t="shared" ca="1" si="191"/>
        <v>0</v>
      </c>
      <c r="M367" s="305">
        <f t="shared" ca="1" si="191"/>
        <v>0</v>
      </c>
      <c r="N367" s="305">
        <f t="shared" ca="1" si="191"/>
        <v>0</v>
      </c>
      <c r="O367" s="305">
        <f t="shared" ca="1" si="191"/>
        <v>0</v>
      </c>
      <c r="P367" s="305">
        <f t="shared" ca="1" si="191"/>
        <v>0</v>
      </c>
      <c r="Q367" s="30"/>
      <c r="T367" s="306">
        <f t="shared" ref="T367" ca="1" si="192">IFERROR(INDEX(INDIRECT("Financials!$A:$AD"), MATCH(INDIRECT(ADDRESS(ROW(),2)), INDIRECT("Financials!$B:$B"), 0), MATCH(INDIRECT(ADDRESS(1,COLUMN())), INDIRECT("Financials!$1:$1"), 0)),0)</f>
        <v>0</v>
      </c>
      <c r="U367" s="305">
        <f t="shared" ref="U367:CF367" ca="1" si="193">ABS(MIN(U366/30*U365,T367+U365))</f>
        <v>0</v>
      </c>
      <c r="V367" s="305">
        <f t="shared" ca="1" si="193"/>
        <v>0</v>
      </c>
      <c r="W367" s="305">
        <f t="shared" ca="1" si="193"/>
        <v>0</v>
      </c>
      <c r="X367" s="305">
        <f t="shared" ca="1" si="193"/>
        <v>0</v>
      </c>
      <c r="Y367" s="305">
        <f t="shared" ca="1" si="193"/>
        <v>0</v>
      </c>
      <c r="Z367" s="305">
        <f t="shared" ca="1" si="193"/>
        <v>0</v>
      </c>
      <c r="AA367" s="305">
        <f t="shared" ca="1" si="193"/>
        <v>0</v>
      </c>
      <c r="AB367" s="305">
        <f t="shared" ca="1" si="193"/>
        <v>0</v>
      </c>
      <c r="AC367" s="305">
        <f t="shared" ca="1" si="193"/>
        <v>0</v>
      </c>
      <c r="AD367" s="305">
        <f t="shared" ca="1" si="193"/>
        <v>0</v>
      </c>
      <c r="AE367" s="305">
        <f t="shared" ca="1" si="193"/>
        <v>0</v>
      </c>
      <c r="AF367" s="305">
        <f t="shared" ca="1" si="193"/>
        <v>0</v>
      </c>
      <c r="AG367" s="305">
        <f t="shared" ca="1" si="193"/>
        <v>0</v>
      </c>
      <c r="AH367" s="305">
        <f t="shared" ca="1" si="193"/>
        <v>0</v>
      </c>
      <c r="AI367" s="305">
        <f t="shared" ca="1" si="193"/>
        <v>0</v>
      </c>
      <c r="AJ367" s="305">
        <f t="shared" ca="1" si="193"/>
        <v>0</v>
      </c>
      <c r="AK367" s="305">
        <f t="shared" ca="1" si="193"/>
        <v>0</v>
      </c>
      <c r="AL367" s="305">
        <f t="shared" ca="1" si="193"/>
        <v>0</v>
      </c>
      <c r="AM367" s="305">
        <f t="shared" ca="1" si="193"/>
        <v>0</v>
      </c>
      <c r="AN367" s="305">
        <f t="shared" ca="1" si="193"/>
        <v>0</v>
      </c>
      <c r="AO367" s="305">
        <f t="shared" ca="1" si="193"/>
        <v>0</v>
      </c>
      <c r="AP367" s="305">
        <f t="shared" ca="1" si="193"/>
        <v>0</v>
      </c>
      <c r="AQ367" s="305">
        <f t="shared" ca="1" si="193"/>
        <v>0</v>
      </c>
      <c r="AR367" s="305">
        <f t="shared" ca="1" si="193"/>
        <v>0</v>
      </c>
      <c r="AS367" s="305">
        <f t="shared" ca="1" si="193"/>
        <v>0</v>
      </c>
      <c r="AT367" s="305">
        <f t="shared" ca="1" si="193"/>
        <v>0</v>
      </c>
      <c r="AU367" s="305">
        <f t="shared" ca="1" si="193"/>
        <v>0</v>
      </c>
      <c r="AV367" s="305">
        <f t="shared" ca="1" si="193"/>
        <v>0</v>
      </c>
      <c r="AW367" s="305">
        <f t="shared" ca="1" si="193"/>
        <v>0</v>
      </c>
      <c r="AX367" s="305">
        <f t="shared" ca="1" si="193"/>
        <v>0</v>
      </c>
      <c r="AY367" s="305">
        <f t="shared" ca="1" si="193"/>
        <v>0</v>
      </c>
      <c r="AZ367" s="305">
        <f t="shared" ca="1" si="193"/>
        <v>0</v>
      </c>
      <c r="BA367" s="305">
        <f t="shared" ca="1" si="193"/>
        <v>0</v>
      </c>
      <c r="BB367" s="305">
        <f t="shared" ca="1" si="193"/>
        <v>0</v>
      </c>
      <c r="BC367" s="305">
        <f t="shared" ca="1" si="193"/>
        <v>0</v>
      </c>
      <c r="BD367" s="305">
        <f t="shared" ca="1" si="193"/>
        <v>0</v>
      </c>
      <c r="BE367" s="305">
        <f t="shared" ca="1" si="193"/>
        <v>0</v>
      </c>
      <c r="BF367" s="305">
        <f t="shared" ca="1" si="193"/>
        <v>0</v>
      </c>
      <c r="BG367" s="305">
        <f t="shared" ca="1" si="193"/>
        <v>0</v>
      </c>
      <c r="BH367" s="305">
        <f t="shared" ca="1" si="193"/>
        <v>0</v>
      </c>
      <c r="BI367" s="305">
        <f t="shared" ca="1" si="193"/>
        <v>0</v>
      </c>
      <c r="BJ367" s="305">
        <f t="shared" ca="1" si="193"/>
        <v>0</v>
      </c>
      <c r="BK367" s="305">
        <f t="shared" ca="1" si="193"/>
        <v>0</v>
      </c>
      <c r="BL367" s="305">
        <f t="shared" ca="1" si="193"/>
        <v>0</v>
      </c>
      <c r="BM367" s="305">
        <f t="shared" ca="1" si="193"/>
        <v>0</v>
      </c>
      <c r="BN367" s="305">
        <f t="shared" ca="1" si="193"/>
        <v>0</v>
      </c>
      <c r="BO367" s="305">
        <f t="shared" ca="1" si="193"/>
        <v>0</v>
      </c>
      <c r="BP367" s="305">
        <f t="shared" ca="1" si="193"/>
        <v>0</v>
      </c>
      <c r="BQ367" s="305">
        <f t="shared" ca="1" si="193"/>
        <v>0</v>
      </c>
      <c r="BR367" s="305">
        <f t="shared" ca="1" si="193"/>
        <v>0</v>
      </c>
      <c r="BS367" s="305">
        <f t="shared" ca="1" si="193"/>
        <v>0</v>
      </c>
      <c r="BT367" s="305">
        <f t="shared" ca="1" si="193"/>
        <v>0</v>
      </c>
      <c r="BU367" s="305">
        <f t="shared" ca="1" si="193"/>
        <v>0</v>
      </c>
      <c r="BV367" s="305">
        <f t="shared" ca="1" si="193"/>
        <v>0</v>
      </c>
      <c r="BW367" s="305">
        <f t="shared" ca="1" si="193"/>
        <v>0</v>
      </c>
      <c r="BX367" s="305">
        <f t="shared" ca="1" si="193"/>
        <v>0</v>
      </c>
      <c r="BY367" s="305">
        <f t="shared" ca="1" si="193"/>
        <v>0</v>
      </c>
      <c r="BZ367" s="305">
        <f t="shared" ca="1" si="193"/>
        <v>0</v>
      </c>
      <c r="CA367" s="305">
        <f t="shared" ca="1" si="193"/>
        <v>0</v>
      </c>
      <c r="CB367" s="305">
        <f t="shared" ca="1" si="193"/>
        <v>0</v>
      </c>
      <c r="CC367" s="305">
        <f t="shared" ca="1" si="193"/>
        <v>0</v>
      </c>
      <c r="CD367" s="305">
        <f t="shared" ca="1" si="193"/>
        <v>0</v>
      </c>
      <c r="CE367" s="305">
        <f t="shared" ca="1" si="193"/>
        <v>0</v>
      </c>
      <c r="CF367" s="305">
        <f t="shared" ca="1" si="193"/>
        <v>0</v>
      </c>
      <c r="CG367" s="305">
        <f t="shared" ref="CG367:CN367" ca="1" si="194">ABS(MIN(CG366/30*CG365,CF367+CG365))</f>
        <v>0</v>
      </c>
      <c r="CH367" s="305">
        <f t="shared" ca="1" si="194"/>
        <v>0</v>
      </c>
      <c r="CI367" s="305">
        <f t="shared" ca="1" si="194"/>
        <v>0</v>
      </c>
      <c r="CJ367" s="305">
        <f t="shared" ca="1" si="194"/>
        <v>0</v>
      </c>
      <c r="CK367" s="305">
        <f t="shared" ca="1" si="194"/>
        <v>0</v>
      </c>
      <c r="CL367" s="305">
        <f t="shared" ca="1" si="194"/>
        <v>0</v>
      </c>
      <c r="CM367" s="305">
        <f t="shared" ca="1" si="194"/>
        <v>0</v>
      </c>
      <c r="CN367" s="305">
        <f t="shared" ca="1" si="194"/>
        <v>0</v>
      </c>
    </row>
    <row r="368" spans="1:92" x14ac:dyDescent="0.25">
      <c r="B368" s="216"/>
      <c r="C368" s="53"/>
      <c r="D368" t="s">
        <v>388</v>
      </c>
      <c r="E368" s="229" t="s">
        <v>203</v>
      </c>
      <c r="F368" s="267"/>
      <c r="G368" s="267"/>
      <c r="I368" s="267"/>
      <c r="J368" s="268"/>
      <c r="K368" s="30"/>
      <c r="L368" s="30"/>
      <c r="M368" s="30"/>
      <c r="N368" s="30"/>
      <c r="O368" s="30"/>
      <c r="P368" s="30"/>
      <c r="Q368" s="30"/>
      <c r="T368" s="204"/>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0"/>
      <c r="BR368" s="30"/>
      <c r="BS368" s="30"/>
      <c r="BT368" s="30"/>
      <c r="BU368" s="30"/>
      <c r="BV368" s="30"/>
      <c r="BW368" s="30"/>
      <c r="BX368" s="30"/>
      <c r="BY368" s="30"/>
      <c r="BZ368" s="30"/>
      <c r="CA368" s="30"/>
      <c r="CB368" s="30"/>
      <c r="CC368" s="30"/>
      <c r="CD368" s="30"/>
      <c r="CE368" s="30"/>
      <c r="CF368" s="30"/>
      <c r="CG368" s="30"/>
      <c r="CH368" s="30"/>
      <c r="CI368" s="30"/>
      <c r="CJ368" s="30"/>
      <c r="CK368" s="30"/>
      <c r="CL368" s="30"/>
      <c r="CM368" s="30"/>
      <c r="CN368" s="30"/>
    </row>
    <row r="369" spans="1:92" x14ac:dyDescent="0.25">
      <c r="A369" t="s">
        <v>362</v>
      </c>
      <c r="B369" s="216" t="s">
        <v>395</v>
      </c>
      <c r="C369" t="s">
        <v>68</v>
      </c>
      <c r="D369" t="s">
        <v>388</v>
      </c>
      <c r="E369" s="102" t="s">
        <v>203</v>
      </c>
      <c r="F369" s="91"/>
      <c r="G369" s="91"/>
      <c r="K369" s="30">
        <f t="shared" ref="K369:P369" ca="1" si="195">SUMIF($3:$3, K$2, INDIRECT(ROW() &amp; ":" &amp; ROW()))</f>
        <v>0</v>
      </c>
      <c r="L369" s="30">
        <f t="shared" ca="1" si="195"/>
        <v>0</v>
      </c>
      <c r="M369" s="30">
        <f t="shared" ca="1" si="195"/>
        <v>0</v>
      </c>
      <c r="N369" s="30">
        <f t="shared" ca="1" si="195"/>
        <v>0</v>
      </c>
      <c r="O369" s="30">
        <f t="shared" ca="1" si="195"/>
        <v>0</v>
      </c>
      <c r="P369" s="30">
        <f t="shared" ca="1" si="195"/>
        <v>0</v>
      </c>
      <c r="Q369" s="30"/>
      <c r="T369" s="204">
        <f t="shared" ref="T369" ca="1" si="196">IFERROR(INDEX(INDIRECT("Financials!$A:$AD"), MATCH(INDIRECT(ADDRESS(ROW(),2)), INDIRECT("Financials!$B:$B"), 0), MATCH(INDIRECT(ADDRESS(1,COLUMN())), INDIRECT("Financials!$1:$1"), 0)),0)</f>
        <v>0</v>
      </c>
      <c r="U369" s="30">
        <f t="shared" ref="U369:CF369" ca="1" si="197">T367-U367</f>
        <v>0</v>
      </c>
      <c r="V369" s="30">
        <f t="shared" ca="1" si="197"/>
        <v>0</v>
      </c>
      <c r="W369" s="30">
        <f t="shared" ca="1" si="197"/>
        <v>0</v>
      </c>
      <c r="X369" s="30">
        <f t="shared" ca="1" si="197"/>
        <v>0</v>
      </c>
      <c r="Y369" s="30">
        <f t="shared" ca="1" si="197"/>
        <v>0</v>
      </c>
      <c r="Z369" s="30">
        <f t="shared" ca="1" si="197"/>
        <v>0</v>
      </c>
      <c r="AA369" s="30">
        <f t="shared" ca="1" si="197"/>
        <v>0</v>
      </c>
      <c r="AB369" s="30">
        <f t="shared" ca="1" si="197"/>
        <v>0</v>
      </c>
      <c r="AC369" s="30">
        <f t="shared" ca="1" si="197"/>
        <v>0</v>
      </c>
      <c r="AD369" s="30">
        <f t="shared" ca="1" si="197"/>
        <v>0</v>
      </c>
      <c r="AE369" s="30">
        <f t="shared" ca="1" si="197"/>
        <v>0</v>
      </c>
      <c r="AF369" s="30">
        <f t="shared" ca="1" si="197"/>
        <v>0</v>
      </c>
      <c r="AG369" s="30">
        <f t="shared" ca="1" si="197"/>
        <v>0</v>
      </c>
      <c r="AH369" s="30">
        <f t="shared" ca="1" si="197"/>
        <v>0</v>
      </c>
      <c r="AI369" s="30">
        <f t="shared" ca="1" si="197"/>
        <v>0</v>
      </c>
      <c r="AJ369" s="30">
        <f t="shared" ca="1" si="197"/>
        <v>0</v>
      </c>
      <c r="AK369" s="30">
        <f t="shared" ca="1" si="197"/>
        <v>0</v>
      </c>
      <c r="AL369" s="30">
        <f t="shared" ca="1" si="197"/>
        <v>0</v>
      </c>
      <c r="AM369" s="30">
        <f t="shared" ca="1" si="197"/>
        <v>0</v>
      </c>
      <c r="AN369" s="30">
        <f t="shared" ca="1" si="197"/>
        <v>0</v>
      </c>
      <c r="AO369" s="30">
        <f t="shared" ca="1" si="197"/>
        <v>0</v>
      </c>
      <c r="AP369" s="30">
        <f t="shared" ca="1" si="197"/>
        <v>0</v>
      </c>
      <c r="AQ369" s="30">
        <f t="shared" ca="1" si="197"/>
        <v>0</v>
      </c>
      <c r="AR369" s="30">
        <f t="shared" ca="1" si="197"/>
        <v>0</v>
      </c>
      <c r="AS369" s="30">
        <f t="shared" ca="1" si="197"/>
        <v>0</v>
      </c>
      <c r="AT369" s="30">
        <f t="shared" ca="1" si="197"/>
        <v>0</v>
      </c>
      <c r="AU369" s="30">
        <f t="shared" ca="1" si="197"/>
        <v>0</v>
      </c>
      <c r="AV369" s="30">
        <f t="shared" ca="1" si="197"/>
        <v>0</v>
      </c>
      <c r="AW369" s="30">
        <f t="shared" ca="1" si="197"/>
        <v>0</v>
      </c>
      <c r="AX369" s="30">
        <f t="shared" ca="1" si="197"/>
        <v>0</v>
      </c>
      <c r="AY369" s="30">
        <f t="shared" ca="1" si="197"/>
        <v>0</v>
      </c>
      <c r="AZ369" s="30">
        <f t="shared" ca="1" si="197"/>
        <v>0</v>
      </c>
      <c r="BA369" s="30">
        <f t="shared" ca="1" si="197"/>
        <v>0</v>
      </c>
      <c r="BB369" s="30">
        <f t="shared" ca="1" si="197"/>
        <v>0</v>
      </c>
      <c r="BC369" s="30">
        <f t="shared" ca="1" si="197"/>
        <v>0</v>
      </c>
      <c r="BD369" s="30">
        <f t="shared" ca="1" si="197"/>
        <v>0</v>
      </c>
      <c r="BE369" s="30">
        <f t="shared" ca="1" si="197"/>
        <v>0</v>
      </c>
      <c r="BF369" s="30">
        <f t="shared" ca="1" si="197"/>
        <v>0</v>
      </c>
      <c r="BG369" s="30">
        <f t="shared" ca="1" si="197"/>
        <v>0</v>
      </c>
      <c r="BH369" s="30">
        <f t="shared" ca="1" si="197"/>
        <v>0</v>
      </c>
      <c r="BI369" s="30">
        <f t="shared" ca="1" si="197"/>
        <v>0</v>
      </c>
      <c r="BJ369" s="30">
        <f t="shared" ca="1" si="197"/>
        <v>0</v>
      </c>
      <c r="BK369" s="30">
        <f t="shared" ca="1" si="197"/>
        <v>0</v>
      </c>
      <c r="BL369" s="30">
        <f t="shared" ca="1" si="197"/>
        <v>0</v>
      </c>
      <c r="BM369" s="30">
        <f t="shared" ca="1" si="197"/>
        <v>0</v>
      </c>
      <c r="BN369" s="30">
        <f t="shared" ca="1" si="197"/>
        <v>0</v>
      </c>
      <c r="BO369" s="30">
        <f t="shared" ca="1" si="197"/>
        <v>0</v>
      </c>
      <c r="BP369" s="30">
        <f t="shared" ca="1" si="197"/>
        <v>0</v>
      </c>
      <c r="BQ369" s="30">
        <f t="shared" ca="1" si="197"/>
        <v>0</v>
      </c>
      <c r="BR369" s="30">
        <f t="shared" ca="1" si="197"/>
        <v>0</v>
      </c>
      <c r="BS369" s="30">
        <f t="shared" ca="1" si="197"/>
        <v>0</v>
      </c>
      <c r="BT369" s="30">
        <f t="shared" ca="1" si="197"/>
        <v>0</v>
      </c>
      <c r="BU369" s="30">
        <f t="shared" ca="1" si="197"/>
        <v>0</v>
      </c>
      <c r="BV369" s="30">
        <f t="shared" ca="1" si="197"/>
        <v>0</v>
      </c>
      <c r="BW369" s="30">
        <f t="shared" ca="1" si="197"/>
        <v>0</v>
      </c>
      <c r="BX369" s="30">
        <f t="shared" ca="1" si="197"/>
        <v>0</v>
      </c>
      <c r="BY369" s="30">
        <f t="shared" ca="1" si="197"/>
        <v>0</v>
      </c>
      <c r="BZ369" s="30">
        <f t="shared" ca="1" si="197"/>
        <v>0</v>
      </c>
      <c r="CA369" s="30">
        <f t="shared" ca="1" si="197"/>
        <v>0</v>
      </c>
      <c r="CB369" s="30">
        <f t="shared" ca="1" si="197"/>
        <v>0</v>
      </c>
      <c r="CC369" s="30">
        <f t="shared" ca="1" si="197"/>
        <v>0</v>
      </c>
      <c r="CD369" s="30">
        <f t="shared" ca="1" si="197"/>
        <v>0</v>
      </c>
      <c r="CE369" s="30">
        <f t="shared" ca="1" si="197"/>
        <v>0</v>
      </c>
      <c r="CF369" s="30">
        <f t="shared" ca="1" si="197"/>
        <v>0</v>
      </c>
      <c r="CG369" s="30">
        <f t="shared" ref="CG369:CN369" ca="1" si="198">CF367-CG367</f>
        <v>0</v>
      </c>
      <c r="CH369" s="30">
        <f t="shared" ca="1" si="198"/>
        <v>0</v>
      </c>
      <c r="CI369" s="30">
        <f t="shared" ca="1" si="198"/>
        <v>0</v>
      </c>
      <c r="CJ369" s="30">
        <f t="shared" ca="1" si="198"/>
        <v>0</v>
      </c>
      <c r="CK369" s="30">
        <f t="shared" ca="1" si="198"/>
        <v>0</v>
      </c>
      <c r="CL369" s="30">
        <f t="shared" ca="1" si="198"/>
        <v>0</v>
      </c>
      <c r="CM369" s="30">
        <f t="shared" ca="1" si="198"/>
        <v>0</v>
      </c>
      <c r="CN369" s="30">
        <f t="shared" ca="1" si="198"/>
        <v>0</v>
      </c>
    </row>
    <row r="370" spans="1:92" x14ac:dyDescent="0.25">
      <c r="B370"/>
      <c r="I370" s="102"/>
      <c r="J370"/>
      <c r="T370" s="205"/>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137"/>
      <c r="B371" s="208"/>
      <c r="C371" s="139"/>
      <c r="D371" s="137" t="s">
        <v>396</v>
      </c>
      <c r="E371" s="140" t="s">
        <v>396</v>
      </c>
      <c r="F371" s="157"/>
      <c r="G371" s="311" t="s">
        <v>397</v>
      </c>
      <c r="H371" s="312"/>
      <c r="I371" s="221" t="s">
        <v>15</v>
      </c>
      <c r="J371" s="222"/>
      <c r="K371" s="139"/>
      <c r="L371" s="139"/>
      <c r="M371" s="139"/>
      <c r="N371" s="139"/>
      <c r="O371" s="139"/>
      <c r="P371" s="139"/>
      <c r="Q371" s="139"/>
      <c r="T371" s="262"/>
      <c r="U371" s="187"/>
      <c r="V371" s="187"/>
      <c r="W371" s="187"/>
      <c r="X371" s="187"/>
      <c r="Y371" s="187"/>
      <c r="Z371" s="187"/>
      <c r="AA371" s="187"/>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87"/>
      <c r="AY371" s="187"/>
      <c r="AZ371" s="187"/>
      <c r="BA371" s="187"/>
      <c r="BB371" s="187"/>
      <c r="BC371" s="187"/>
      <c r="BD371" s="187"/>
      <c r="BE371" s="187"/>
      <c r="BF371" s="187"/>
      <c r="BG371" s="187"/>
      <c r="BH371" s="187"/>
      <c r="BI371" s="187"/>
      <c r="BJ371" s="187"/>
      <c r="BK371" s="187"/>
      <c r="BL371" s="187"/>
      <c r="BM371" s="187"/>
      <c r="BN371" s="187"/>
      <c r="BO371" s="187"/>
      <c r="BP371" s="187"/>
      <c r="BQ371" s="187"/>
      <c r="BR371" s="187"/>
      <c r="BS371" s="187"/>
      <c r="BT371" s="187"/>
      <c r="BU371" s="187"/>
      <c r="BV371" s="187"/>
      <c r="BW371" s="187"/>
      <c r="BX371" s="187"/>
      <c r="BY371" s="187"/>
      <c r="BZ371" s="187"/>
      <c r="CA371" s="187"/>
      <c r="CB371" s="187"/>
      <c r="CC371" s="187"/>
      <c r="CD371" s="187"/>
      <c r="CE371" s="187"/>
      <c r="CF371" s="187"/>
      <c r="CG371" s="187"/>
      <c r="CH371" s="187"/>
      <c r="CI371" s="187"/>
      <c r="CJ371" s="187"/>
      <c r="CK371" s="187"/>
      <c r="CL371" s="187"/>
      <c r="CM371" s="187"/>
      <c r="CN371" s="187"/>
    </row>
    <row r="372" spans="1:92" x14ac:dyDescent="0.25">
      <c r="B372" s="223" t="s">
        <v>392</v>
      </c>
      <c r="C372" s="148"/>
      <c r="D372" t="s">
        <v>396</v>
      </c>
      <c r="E372" s="210" t="str">
        <f>+I371</f>
        <v>Total Revenue</v>
      </c>
      <c r="I372" s="210"/>
      <c r="J372" s="226"/>
      <c r="K372" s="302">
        <f t="shared" ref="K372:P372" ca="1" si="199">IFERROR(INDEX(INDIRECT("Financials!$A:$CX"), MATCH(SUBSTITUTE($B372,"Driver: ",""), INDIRECT("Financials!$B:$B"), 0), MATCH(K$1, INDIRECT("Financials!$1:$1"), 0)),0)</f>
        <v>0</v>
      </c>
      <c r="L372" s="302">
        <f t="shared" ca="1" si="199"/>
        <v>0</v>
      </c>
      <c r="M372" s="302">
        <f t="shared" ca="1" si="199"/>
        <v>0</v>
      </c>
      <c r="N372" s="302">
        <f t="shared" ca="1" si="199"/>
        <v>0</v>
      </c>
      <c r="O372" s="302">
        <f t="shared" ca="1" si="199"/>
        <v>0</v>
      </c>
      <c r="P372" s="302">
        <f t="shared" ca="1" si="199"/>
        <v>0</v>
      </c>
      <c r="Q372" s="302"/>
      <c r="T372" s="204"/>
      <c r="U372" s="302">
        <f t="shared" ref="U372:CF372" ca="1" si="200">IFERROR(INDEX(INDIRECT("Financials!$A:$CX"), MATCH(SUBSTITUTE($B372,"Driver: ",""), INDIRECT("Financials!$B:$B"), 0), MATCH(U$1, INDIRECT("Financials!$1:$1"), 0)),0)</f>
        <v>0</v>
      </c>
      <c r="V372" s="302">
        <f t="shared" ca="1" si="200"/>
        <v>0</v>
      </c>
      <c r="W372" s="302">
        <f t="shared" ca="1" si="200"/>
        <v>0</v>
      </c>
      <c r="X372" s="302">
        <f t="shared" ca="1" si="200"/>
        <v>0</v>
      </c>
      <c r="Y372" s="302">
        <f t="shared" ca="1" si="200"/>
        <v>0</v>
      </c>
      <c r="Z372" s="302">
        <f t="shared" ca="1" si="200"/>
        <v>0</v>
      </c>
      <c r="AA372" s="302">
        <f t="shared" ca="1" si="200"/>
        <v>0</v>
      </c>
      <c r="AB372" s="302">
        <f t="shared" ca="1" si="200"/>
        <v>0</v>
      </c>
      <c r="AC372" s="302">
        <f t="shared" ca="1" si="200"/>
        <v>0</v>
      </c>
      <c r="AD372" s="302">
        <f t="shared" ca="1" si="200"/>
        <v>0</v>
      </c>
      <c r="AE372" s="302">
        <f t="shared" ca="1" si="200"/>
        <v>0</v>
      </c>
      <c r="AF372" s="302">
        <f t="shared" ca="1" si="200"/>
        <v>0</v>
      </c>
      <c r="AG372" s="302">
        <f t="shared" ca="1" si="200"/>
        <v>0</v>
      </c>
      <c r="AH372" s="302">
        <f t="shared" ca="1" si="200"/>
        <v>0</v>
      </c>
      <c r="AI372" s="302">
        <f t="shared" ca="1" si="200"/>
        <v>0</v>
      </c>
      <c r="AJ372" s="302">
        <f t="shared" ca="1" si="200"/>
        <v>0</v>
      </c>
      <c r="AK372" s="302">
        <f t="shared" ca="1" si="200"/>
        <v>0</v>
      </c>
      <c r="AL372" s="302">
        <f t="shared" ca="1" si="200"/>
        <v>0</v>
      </c>
      <c r="AM372" s="302">
        <f t="shared" ca="1" si="200"/>
        <v>0</v>
      </c>
      <c r="AN372" s="302">
        <f t="shared" ca="1" si="200"/>
        <v>0</v>
      </c>
      <c r="AO372" s="302">
        <f t="shared" ca="1" si="200"/>
        <v>0</v>
      </c>
      <c r="AP372" s="302">
        <f t="shared" ca="1" si="200"/>
        <v>0</v>
      </c>
      <c r="AQ372" s="302">
        <f t="shared" ca="1" si="200"/>
        <v>0</v>
      </c>
      <c r="AR372" s="302">
        <f t="shared" ca="1" si="200"/>
        <v>0</v>
      </c>
      <c r="AS372" s="302">
        <f t="shared" ca="1" si="200"/>
        <v>0</v>
      </c>
      <c r="AT372" s="302">
        <f t="shared" ca="1" si="200"/>
        <v>0</v>
      </c>
      <c r="AU372" s="302">
        <f t="shared" ca="1" si="200"/>
        <v>0</v>
      </c>
      <c r="AV372" s="302">
        <f t="shared" ca="1" si="200"/>
        <v>0</v>
      </c>
      <c r="AW372" s="302">
        <f t="shared" ca="1" si="200"/>
        <v>0</v>
      </c>
      <c r="AX372" s="302">
        <f t="shared" ca="1" si="200"/>
        <v>0</v>
      </c>
      <c r="AY372" s="302">
        <f t="shared" ca="1" si="200"/>
        <v>0</v>
      </c>
      <c r="AZ372" s="302">
        <f t="shared" ca="1" si="200"/>
        <v>0</v>
      </c>
      <c r="BA372" s="302">
        <f t="shared" ca="1" si="200"/>
        <v>0</v>
      </c>
      <c r="BB372" s="302">
        <f t="shared" ca="1" si="200"/>
        <v>0</v>
      </c>
      <c r="BC372" s="302">
        <f t="shared" ca="1" si="200"/>
        <v>0</v>
      </c>
      <c r="BD372" s="302">
        <f t="shared" ca="1" si="200"/>
        <v>0</v>
      </c>
      <c r="BE372" s="302">
        <f t="shared" ca="1" si="200"/>
        <v>0</v>
      </c>
      <c r="BF372" s="302">
        <f t="shared" ca="1" si="200"/>
        <v>0</v>
      </c>
      <c r="BG372" s="302">
        <f t="shared" ca="1" si="200"/>
        <v>0</v>
      </c>
      <c r="BH372" s="302">
        <f t="shared" ca="1" si="200"/>
        <v>0</v>
      </c>
      <c r="BI372" s="302">
        <f t="shared" ca="1" si="200"/>
        <v>0</v>
      </c>
      <c r="BJ372" s="302">
        <f t="shared" ca="1" si="200"/>
        <v>0</v>
      </c>
      <c r="BK372" s="302">
        <f t="shared" ca="1" si="200"/>
        <v>0</v>
      </c>
      <c r="BL372" s="302">
        <f t="shared" ca="1" si="200"/>
        <v>0</v>
      </c>
      <c r="BM372" s="302">
        <f t="shared" ca="1" si="200"/>
        <v>0</v>
      </c>
      <c r="BN372" s="302">
        <f t="shared" ca="1" si="200"/>
        <v>0</v>
      </c>
      <c r="BO372" s="302">
        <f t="shared" ca="1" si="200"/>
        <v>0</v>
      </c>
      <c r="BP372" s="302">
        <f t="shared" ca="1" si="200"/>
        <v>0</v>
      </c>
      <c r="BQ372" s="302">
        <f t="shared" ca="1" si="200"/>
        <v>0</v>
      </c>
      <c r="BR372" s="302">
        <f t="shared" ca="1" si="200"/>
        <v>0</v>
      </c>
      <c r="BS372" s="302">
        <f t="shared" ca="1" si="200"/>
        <v>0</v>
      </c>
      <c r="BT372" s="302">
        <f t="shared" ca="1" si="200"/>
        <v>0</v>
      </c>
      <c r="BU372" s="302">
        <f t="shared" ca="1" si="200"/>
        <v>0</v>
      </c>
      <c r="BV372" s="302">
        <f t="shared" ca="1" si="200"/>
        <v>0</v>
      </c>
      <c r="BW372" s="302">
        <f t="shared" ca="1" si="200"/>
        <v>0</v>
      </c>
      <c r="BX372" s="302">
        <f t="shared" ca="1" si="200"/>
        <v>0</v>
      </c>
      <c r="BY372" s="302">
        <f t="shared" ca="1" si="200"/>
        <v>0</v>
      </c>
      <c r="BZ372" s="302">
        <f t="shared" ca="1" si="200"/>
        <v>0</v>
      </c>
      <c r="CA372" s="302">
        <f t="shared" ca="1" si="200"/>
        <v>0</v>
      </c>
      <c r="CB372" s="302">
        <f t="shared" ca="1" si="200"/>
        <v>0</v>
      </c>
      <c r="CC372" s="302">
        <f t="shared" ca="1" si="200"/>
        <v>0</v>
      </c>
      <c r="CD372" s="302">
        <f t="shared" ca="1" si="200"/>
        <v>0</v>
      </c>
      <c r="CE372" s="302">
        <f t="shared" ca="1" si="200"/>
        <v>0</v>
      </c>
      <c r="CF372" s="302">
        <f t="shared" ca="1" si="200"/>
        <v>0</v>
      </c>
      <c r="CG372" s="302">
        <f t="shared" ref="CG372:CN372" ca="1" si="201">IFERROR(INDEX(INDIRECT("Financials!$A:$CX"), MATCH(SUBSTITUTE($B372,"Driver: ",""), INDIRECT("Financials!$B:$B"), 0), MATCH(CG$1, INDIRECT("Financials!$1:$1"), 0)),0)</f>
        <v>0</v>
      </c>
      <c r="CH372" s="302">
        <f t="shared" ca="1" si="201"/>
        <v>0</v>
      </c>
      <c r="CI372" s="302">
        <f t="shared" ca="1" si="201"/>
        <v>0</v>
      </c>
      <c r="CJ372" s="302">
        <f t="shared" ca="1" si="201"/>
        <v>0</v>
      </c>
      <c r="CK372" s="302">
        <f t="shared" ca="1" si="201"/>
        <v>0</v>
      </c>
      <c r="CL372" s="302">
        <f t="shared" ca="1" si="201"/>
        <v>0</v>
      </c>
      <c r="CM372" s="302">
        <f t="shared" ca="1" si="201"/>
        <v>0</v>
      </c>
      <c r="CN372" s="302">
        <f t="shared" ca="1" si="201"/>
        <v>0</v>
      </c>
    </row>
    <row r="373" spans="1:92" x14ac:dyDescent="0.25">
      <c r="A373" t="s">
        <v>143</v>
      </c>
      <c r="B373" s="214" t="s">
        <v>398</v>
      </c>
      <c r="C373" s="10"/>
      <c r="D373" t="s">
        <v>396</v>
      </c>
      <c r="E373" s="106"/>
      <c r="F373" s="175"/>
      <c r="G373" s="175"/>
      <c r="I373" s="175"/>
      <c r="J373" s="17"/>
      <c r="K373" s="192">
        <v>0.1</v>
      </c>
      <c r="L373" s="192">
        <v>0.1</v>
      </c>
      <c r="M373" s="192">
        <v>0.1</v>
      </c>
      <c r="N373" s="192">
        <v>0.1</v>
      </c>
      <c r="O373" s="192">
        <v>0.1</v>
      </c>
      <c r="P373" s="192">
        <v>0.1</v>
      </c>
      <c r="Q373" s="192"/>
      <c r="T373" s="215"/>
      <c r="U373" s="34">
        <f ca="1">INDEX($A:$CN,ROW(),MATCH(INDIRECT(ADDRESS(3,COLUMN(),2)),$2:$2,0))</f>
        <v>0.1</v>
      </c>
      <c r="V373" s="34" cm="1">
        <f t="array" ref="V373">INDEX($K:$P,ROW(),MATCH(V$3,$K$2:$P$2,0))</f>
        <v>0.1</v>
      </c>
      <c r="W373" s="34" cm="1">
        <f t="array" ref="W373">INDEX($K:$P,ROW(),MATCH(W$3,$K$2:$P$2,0))</f>
        <v>0.1</v>
      </c>
      <c r="X373" s="34" cm="1">
        <f t="array" ref="X373">INDEX($K:$P,ROW(),MATCH(X$3,$K$2:$P$2,0))</f>
        <v>0.1</v>
      </c>
      <c r="Y373" s="34" cm="1">
        <f t="array" ref="Y373">INDEX($K:$P,ROW(),MATCH(Y$3,$K$2:$P$2,0))</f>
        <v>0.1</v>
      </c>
      <c r="Z373" s="34" cm="1">
        <f t="array" ref="Z373">INDEX($K:$P,ROW(),MATCH(Z$3,$K$2:$P$2,0))</f>
        <v>0.1</v>
      </c>
      <c r="AA373" s="34" cm="1">
        <f t="array" ref="AA373">INDEX($K:$P,ROW(),MATCH(AA$3,$K$2:$P$2,0))</f>
        <v>0.1</v>
      </c>
      <c r="AB373" s="34" cm="1">
        <f t="array" ref="AB373">INDEX($K:$P,ROW(),MATCH(AB$3,$K$2:$P$2,0))</f>
        <v>0.1</v>
      </c>
      <c r="AC373" s="34" cm="1">
        <f t="array" ref="AC373">INDEX($K:$P,ROW(),MATCH(AC$3,$K$2:$P$2,0))</f>
        <v>0.1</v>
      </c>
      <c r="AD373" s="34" cm="1">
        <f t="array" ref="AD373">INDEX($K:$P,ROW(),MATCH(AD$3,$K$2:$P$2,0))</f>
        <v>0.1</v>
      </c>
      <c r="AE373" s="34" cm="1">
        <f t="array" ref="AE373">INDEX($K:$P,ROW(),MATCH(AE$3,$K$2:$P$2,0))</f>
        <v>0.1</v>
      </c>
      <c r="AF373" s="34" cm="1">
        <f t="array" ref="AF373">INDEX($K:$P,ROW(),MATCH(AF$3,$K$2:$P$2,0))</f>
        <v>0.1</v>
      </c>
      <c r="AG373" s="34" cm="1">
        <f t="array" ref="AG373">INDEX($K:$P,ROW(),MATCH(AG$3,$K$2:$P$2,0))</f>
        <v>0.1</v>
      </c>
      <c r="AH373" s="34" cm="1">
        <f t="array" ref="AH373">INDEX($K:$P,ROW(),MATCH(AH$3,$K$2:$P$2,0))</f>
        <v>0.1</v>
      </c>
      <c r="AI373" s="34" cm="1">
        <f t="array" ref="AI373">INDEX($K:$P,ROW(),MATCH(AI$3,$K$2:$P$2,0))</f>
        <v>0.1</v>
      </c>
      <c r="AJ373" s="34" cm="1">
        <f t="array" ref="AJ373">INDEX($K:$P,ROW(),MATCH(AJ$3,$K$2:$P$2,0))</f>
        <v>0.1</v>
      </c>
      <c r="AK373" s="34" cm="1">
        <f t="array" ref="AK373">INDEX($K:$P,ROW(),MATCH(AK$3,$K$2:$P$2,0))</f>
        <v>0.1</v>
      </c>
      <c r="AL373" s="34" cm="1">
        <f t="array" ref="AL373">INDEX($K:$P,ROW(),MATCH(AL$3,$K$2:$P$2,0))</f>
        <v>0.1</v>
      </c>
      <c r="AM373" s="34" cm="1">
        <f t="array" ref="AM373">INDEX($K:$P,ROW(),MATCH(AM$3,$K$2:$P$2,0))</f>
        <v>0.1</v>
      </c>
      <c r="AN373" s="34" cm="1">
        <f t="array" ref="AN373">INDEX($K:$P,ROW(),MATCH(AN$3,$K$2:$P$2,0))</f>
        <v>0.1</v>
      </c>
      <c r="AO373" s="34" cm="1">
        <f t="array" ref="AO373">INDEX($K:$P,ROW(),MATCH(AO$3,$K$2:$P$2,0))</f>
        <v>0.1</v>
      </c>
      <c r="AP373" s="34" cm="1">
        <f t="array" ref="AP373">INDEX($K:$P,ROW(),MATCH(AP$3,$K$2:$P$2,0))</f>
        <v>0.1</v>
      </c>
      <c r="AQ373" s="34" cm="1">
        <f t="array" ref="AQ373">INDEX($K:$P,ROW(),MATCH(AQ$3,$K$2:$P$2,0))</f>
        <v>0.1</v>
      </c>
      <c r="AR373" s="34" cm="1">
        <f t="array" ref="AR373">INDEX($K:$P,ROW(),MATCH(AR$3,$K$2:$P$2,0))</f>
        <v>0.1</v>
      </c>
      <c r="AS373" s="34" cm="1">
        <f t="array" ref="AS373">INDEX($K:$P,ROW(),MATCH(AS$3,$K$2:$P$2,0))</f>
        <v>0.1</v>
      </c>
      <c r="AT373" s="34" cm="1">
        <f t="array" ref="AT373">INDEX($K:$P,ROW(),MATCH(AT$3,$K$2:$P$2,0))</f>
        <v>0.1</v>
      </c>
      <c r="AU373" s="34" cm="1">
        <f t="array" ref="AU373">INDEX($K:$P,ROW(),MATCH(AU$3,$K$2:$P$2,0))</f>
        <v>0.1</v>
      </c>
      <c r="AV373" s="34" cm="1">
        <f t="array" ref="AV373">INDEX($K:$P,ROW(),MATCH(AV$3,$K$2:$P$2,0))</f>
        <v>0.1</v>
      </c>
      <c r="AW373" s="34" cm="1">
        <f t="array" ref="AW373">INDEX($K:$P,ROW(),MATCH(AW$3,$K$2:$P$2,0))</f>
        <v>0.1</v>
      </c>
      <c r="AX373" s="34" cm="1">
        <f t="array" ref="AX373">INDEX($K:$P,ROW(),MATCH(AX$3,$K$2:$P$2,0))</f>
        <v>0.1</v>
      </c>
      <c r="AY373" s="34" cm="1">
        <f t="array" ref="AY373">INDEX($K:$P,ROW(),MATCH(AY$3,$K$2:$P$2,0))</f>
        <v>0.1</v>
      </c>
      <c r="AZ373" s="34" cm="1">
        <f t="array" ref="AZ373">INDEX($K:$P,ROW(),MATCH(AZ$3,$K$2:$P$2,0))</f>
        <v>0.1</v>
      </c>
      <c r="BA373" s="34" cm="1">
        <f t="array" ref="BA373">INDEX($K:$P,ROW(),MATCH(BA$3,$K$2:$P$2,0))</f>
        <v>0.1</v>
      </c>
      <c r="BB373" s="34" cm="1">
        <f t="array" ref="BB373">INDEX($K:$P,ROW(),MATCH(BB$3,$K$2:$P$2,0))</f>
        <v>0.1</v>
      </c>
      <c r="BC373" s="34" cm="1">
        <f t="array" ref="BC373">INDEX($K:$P,ROW(),MATCH(BC$3,$K$2:$P$2,0))</f>
        <v>0.1</v>
      </c>
      <c r="BD373" s="34" cm="1">
        <f t="array" ref="BD373">INDEX($K:$P,ROW(),MATCH(BD$3,$K$2:$P$2,0))</f>
        <v>0.1</v>
      </c>
      <c r="BE373" s="34" cm="1">
        <f t="array" ref="BE373">INDEX($K:$P,ROW(),MATCH(BE$3,$K$2:$P$2,0))</f>
        <v>0.1</v>
      </c>
      <c r="BF373" s="34" cm="1">
        <f t="array" ref="BF373">INDEX($K:$P,ROW(),MATCH(BF$3,$K$2:$P$2,0))</f>
        <v>0.1</v>
      </c>
      <c r="BG373" s="34" cm="1">
        <f t="array" ref="BG373">INDEX($K:$P,ROW(),MATCH(BG$3,$K$2:$P$2,0))</f>
        <v>0.1</v>
      </c>
      <c r="BH373" s="34" cm="1">
        <f t="array" ref="BH373">INDEX($K:$P,ROW(),MATCH(BH$3,$K$2:$P$2,0))</f>
        <v>0.1</v>
      </c>
      <c r="BI373" s="34" cm="1">
        <f t="array" ref="BI373">INDEX($K:$P,ROW(),MATCH(BI$3,$K$2:$P$2,0))</f>
        <v>0.1</v>
      </c>
      <c r="BJ373" s="34" cm="1">
        <f t="array" ref="BJ373">INDEX($K:$P,ROW(),MATCH(BJ$3,$K$2:$P$2,0))</f>
        <v>0.1</v>
      </c>
      <c r="BK373" s="34" cm="1">
        <f t="array" ref="BK373">INDEX($K:$P,ROW(),MATCH(BK$3,$K$2:$P$2,0))</f>
        <v>0.1</v>
      </c>
      <c r="BL373" s="34" cm="1">
        <f t="array" ref="BL373">INDEX($K:$P,ROW(),MATCH(BL$3,$K$2:$P$2,0))</f>
        <v>0.1</v>
      </c>
      <c r="BM373" s="34" cm="1">
        <f t="array" ref="BM373">INDEX($K:$P,ROW(),MATCH(BM$3,$K$2:$P$2,0))</f>
        <v>0.1</v>
      </c>
      <c r="BN373" s="34" cm="1">
        <f t="array" ref="BN373">INDEX($K:$P,ROW(),MATCH(BN$3,$K$2:$P$2,0))</f>
        <v>0.1</v>
      </c>
      <c r="BO373" s="34" cm="1">
        <f t="array" ref="BO373">INDEX($K:$P,ROW(),MATCH(BO$3,$K$2:$P$2,0))</f>
        <v>0.1</v>
      </c>
      <c r="BP373" s="34" cm="1">
        <f t="array" ref="BP373">INDEX($K:$P,ROW(),MATCH(BP$3,$K$2:$P$2,0))</f>
        <v>0.1</v>
      </c>
      <c r="BQ373" s="34" cm="1">
        <f t="array" ref="BQ373">INDEX($K:$P,ROW(),MATCH(BQ$3,$K$2:$P$2,0))</f>
        <v>0.1</v>
      </c>
      <c r="BR373" s="34" cm="1">
        <f t="array" ref="BR373">INDEX($K:$P,ROW(),MATCH(BR$3,$K$2:$P$2,0))</f>
        <v>0.1</v>
      </c>
      <c r="BS373" s="34" cm="1">
        <f t="array" ref="BS373">INDEX($K:$P,ROW(),MATCH(BS$3,$K$2:$P$2,0))</f>
        <v>0.1</v>
      </c>
      <c r="BT373" s="34" cm="1">
        <f t="array" ref="BT373">INDEX($K:$P,ROW(),MATCH(BT$3,$K$2:$P$2,0))</f>
        <v>0.1</v>
      </c>
      <c r="BU373" s="34" cm="1">
        <f t="array" ref="BU373">INDEX($K:$P,ROW(),MATCH(BU$3,$K$2:$P$2,0))</f>
        <v>0.1</v>
      </c>
      <c r="BV373" s="34" cm="1">
        <f t="array" ref="BV373">INDEX($K:$P,ROW(),MATCH(BV$3,$K$2:$P$2,0))</f>
        <v>0.1</v>
      </c>
      <c r="BW373" s="34" cm="1">
        <f t="array" ref="BW373">INDEX($K:$P,ROW(),MATCH(BW$3,$K$2:$P$2,0))</f>
        <v>0.1</v>
      </c>
      <c r="BX373" s="34" cm="1">
        <f t="array" ref="BX373">INDEX($K:$P,ROW(),MATCH(BX$3,$K$2:$P$2,0))</f>
        <v>0.1</v>
      </c>
      <c r="BY373" s="34" cm="1">
        <f t="array" ref="BY373">INDEX($K:$P,ROW(),MATCH(BY$3,$K$2:$P$2,0))</f>
        <v>0.1</v>
      </c>
      <c r="BZ373" s="34" cm="1">
        <f t="array" ref="BZ373">INDEX($K:$P,ROW(),MATCH(BZ$3,$K$2:$P$2,0))</f>
        <v>0.1</v>
      </c>
      <c r="CA373" s="34" cm="1">
        <f t="array" ref="CA373">INDEX($K:$P,ROW(),MATCH(CA$3,$K$2:$P$2,0))</f>
        <v>0.1</v>
      </c>
      <c r="CB373" s="34" cm="1">
        <f t="array" ref="CB373">INDEX($K:$P,ROW(),MATCH(CB$3,$K$2:$P$2,0))</f>
        <v>0.1</v>
      </c>
      <c r="CC373" s="34" cm="1">
        <f t="array" ref="CC373">INDEX($K:$P,ROW(),MATCH(CC$3,$K$2:$P$2,0))</f>
        <v>0.1</v>
      </c>
      <c r="CD373" s="34" cm="1">
        <f t="array" ref="CD373">INDEX($K:$P,ROW(),MATCH(CD$3,$K$2:$P$2,0))</f>
        <v>0.1</v>
      </c>
      <c r="CE373" s="34" cm="1">
        <f t="array" ref="CE373">INDEX($K:$P,ROW(),MATCH(CE$3,$K$2:$P$2,0))</f>
        <v>0.1</v>
      </c>
      <c r="CF373" s="34" cm="1">
        <f t="array" ref="CF373">INDEX($K:$P,ROW(),MATCH(CF$3,$K$2:$P$2,0))</f>
        <v>0.1</v>
      </c>
      <c r="CG373" s="34" cm="1">
        <f t="array" ref="CG373">INDEX($K:$P,ROW(),MATCH(CG$3,$K$2:$P$2,0))</f>
        <v>0.1</v>
      </c>
      <c r="CH373" s="34" cm="1">
        <f t="array" ref="CH373">INDEX($K:$P,ROW(),MATCH(CH$3,$K$2:$P$2,0))</f>
        <v>0.1</v>
      </c>
      <c r="CI373" s="34" cm="1">
        <f t="array" ref="CI373">INDEX($K:$P,ROW(),MATCH(CI$3,$K$2:$P$2,0))</f>
        <v>0.1</v>
      </c>
      <c r="CJ373" s="34" cm="1">
        <f t="array" ref="CJ373">INDEX($K:$P,ROW(),MATCH(CJ$3,$K$2:$P$2,0))</f>
        <v>0.1</v>
      </c>
      <c r="CK373" s="34" cm="1">
        <f t="array" ref="CK373">INDEX($K:$P,ROW(),MATCH(CK$3,$K$2:$P$2,0))</f>
        <v>0.1</v>
      </c>
      <c r="CL373" s="34" cm="1">
        <f t="array" ref="CL373">INDEX($K:$P,ROW(),MATCH(CL$3,$K$2:$P$2,0))</f>
        <v>0.1</v>
      </c>
      <c r="CM373" s="34" cm="1">
        <f t="array" ref="CM373">INDEX($K:$P,ROW(),MATCH(CM$3,$K$2:$P$2,0))</f>
        <v>0.1</v>
      </c>
      <c r="CN373" s="34" cm="1">
        <f t="array" ref="CN373">INDEX($K:$P,ROW(),MATCH(CN$3,$K$2:$P$2,0))</f>
        <v>0.1</v>
      </c>
    </row>
    <row r="374" spans="1:92" x14ac:dyDescent="0.25">
      <c r="A374" t="s">
        <v>9</v>
      </c>
      <c r="B374" s="216" t="s">
        <v>220</v>
      </c>
      <c r="C374" s="53" t="s">
        <v>241</v>
      </c>
      <c r="D374" t="s">
        <v>396</v>
      </c>
      <c r="E374" s="229" t="s">
        <v>203</v>
      </c>
      <c r="F374" s="267"/>
      <c r="G374" s="267"/>
      <c r="I374" s="267"/>
      <c r="J374" s="268"/>
      <c r="K374" s="305">
        <f t="shared" ref="K374:P374" ca="1" si="202">SUMIF($4:$4, K$2, INDIRECT(ROW() &amp; ":" &amp; ROW()))</f>
        <v>0</v>
      </c>
      <c r="L374" s="305">
        <f t="shared" ca="1" si="202"/>
        <v>0</v>
      </c>
      <c r="M374" s="305">
        <f t="shared" ca="1" si="202"/>
        <v>0</v>
      </c>
      <c r="N374" s="305">
        <f t="shared" ca="1" si="202"/>
        <v>0</v>
      </c>
      <c r="O374" s="305">
        <f t="shared" ca="1" si="202"/>
        <v>0</v>
      </c>
      <c r="P374" s="305">
        <f t="shared" ca="1" si="202"/>
        <v>0</v>
      </c>
      <c r="Q374" s="30"/>
      <c r="T374" s="306">
        <f t="shared" ref="T374" ca="1" si="203">IFERROR(INDEX(INDIRECT("Financials!$A:$AD"), MATCH(INDIRECT(ADDRESS(ROW(),2)), INDIRECT("Financials!$B:$B"), 0), MATCH(INDIRECT(ADDRESS(1,COLUMN())), INDIRECT("Financials!$1:$1"), 0)),0)</f>
        <v>0</v>
      </c>
      <c r="U374" s="305">
        <f t="shared" ref="U374:CF374" ca="1" si="204">-ABS(U372)</f>
        <v>0</v>
      </c>
      <c r="V374" s="305">
        <f t="shared" ca="1" si="204"/>
        <v>0</v>
      </c>
      <c r="W374" s="305">
        <f t="shared" ca="1" si="204"/>
        <v>0</v>
      </c>
      <c r="X374" s="305">
        <f t="shared" ca="1" si="204"/>
        <v>0</v>
      </c>
      <c r="Y374" s="305">
        <f t="shared" ca="1" si="204"/>
        <v>0</v>
      </c>
      <c r="Z374" s="305">
        <f t="shared" ca="1" si="204"/>
        <v>0</v>
      </c>
      <c r="AA374" s="305">
        <f t="shared" ca="1" si="204"/>
        <v>0</v>
      </c>
      <c r="AB374" s="305">
        <f t="shared" ca="1" si="204"/>
        <v>0</v>
      </c>
      <c r="AC374" s="305">
        <f t="shared" ca="1" si="204"/>
        <v>0</v>
      </c>
      <c r="AD374" s="305">
        <f t="shared" ca="1" si="204"/>
        <v>0</v>
      </c>
      <c r="AE374" s="305">
        <f t="shared" ca="1" si="204"/>
        <v>0</v>
      </c>
      <c r="AF374" s="305">
        <f t="shared" ca="1" si="204"/>
        <v>0</v>
      </c>
      <c r="AG374" s="305">
        <f t="shared" ca="1" si="204"/>
        <v>0</v>
      </c>
      <c r="AH374" s="305">
        <f t="shared" ca="1" si="204"/>
        <v>0</v>
      </c>
      <c r="AI374" s="305">
        <f t="shared" ca="1" si="204"/>
        <v>0</v>
      </c>
      <c r="AJ374" s="305">
        <f t="shared" ca="1" si="204"/>
        <v>0</v>
      </c>
      <c r="AK374" s="305">
        <f t="shared" ca="1" si="204"/>
        <v>0</v>
      </c>
      <c r="AL374" s="305">
        <f t="shared" ca="1" si="204"/>
        <v>0</v>
      </c>
      <c r="AM374" s="305">
        <f t="shared" ca="1" si="204"/>
        <v>0</v>
      </c>
      <c r="AN374" s="305">
        <f t="shared" ca="1" si="204"/>
        <v>0</v>
      </c>
      <c r="AO374" s="305">
        <f t="shared" ca="1" si="204"/>
        <v>0</v>
      </c>
      <c r="AP374" s="305">
        <f t="shared" ca="1" si="204"/>
        <v>0</v>
      </c>
      <c r="AQ374" s="305">
        <f t="shared" ca="1" si="204"/>
        <v>0</v>
      </c>
      <c r="AR374" s="305">
        <f t="shared" ca="1" si="204"/>
        <v>0</v>
      </c>
      <c r="AS374" s="305">
        <f t="shared" ca="1" si="204"/>
        <v>0</v>
      </c>
      <c r="AT374" s="305">
        <f t="shared" ca="1" si="204"/>
        <v>0</v>
      </c>
      <c r="AU374" s="305">
        <f t="shared" ca="1" si="204"/>
        <v>0</v>
      </c>
      <c r="AV374" s="305">
        <f t="shared" ca="1" si="204"/>
        <v>0</v>
      </c>
      <c r="AW374" s="305">
        <f t="shared" ca="1" si="204"/>
        <v>0</v>
      </c>
      <c r="AX374" s="305">
        <f t="shared" ca="1" si="204"/>
        <v>0</v>
      </c>
      <c r="AY374" s="305">
        <f t="shared" ca="1" si="204"/>
        <v>0</v>
      </c>
      <c r="AZ374" s="305">
        <f t="shared" ca="1" si="204"/>
        <v>0</v>
      </c>
      <c r="BA374" s="305">
        <f t="shared" ca="1" si="204"/>
        <v>0</v>
      </c>
      <c r="BB374" s="305">
        <f t="shared" ca="1" si="204"/>
        <v>0</v>
      </c>
      <c r="BC374" s="305">
        <f t="shared" ca="1" si="204"/>
        <v>0</v>
      </c>
      <c r="BD374" s="305">
        <f t="shared" ca="1" si="204"/>
        <v>0</v>
      </c>
      <c r="BE374" s="305">
        <f t="shared" ca="1" si="204"/>
        <v>0</v>
      </c>
      <c r="BF374" s="305">
        <f t="shared" ca="1" si="204"/>
        <v>0</v>
      </c>
      <c r="BG374" s="305">
        <f t="shared" ca="1" si="204"/>
        <v>0</v>
      </c>
      <c r="BH374" s="305">
        <f t="shared" ca="1" si="204"/>
        <v>0</v>
      </c>
      <c r="BI374" s="305">
        <f t="shared" ca="1" si="204"/>
        <v>0</v>
      </c>
      <c r="BJ374" s="305">
        <f t="shared" ca="1" si="204"/>
        <v>0</v>
      </c>
      <c r="BK374" s="305">
        <f t="shared" ca="1" si="204"/>
        <v>0</v>
      </c>
      <c r="BL374" s="305">
        <f t="shared" ca="1" si="204"/>
        <v>0</v>
      </c>
      <c r="BM374" s="305">
        <f t="shared" ca="1" si="204"/>
        <v>0</v>
      </c>
      <c r="BN374" s="305">
        <f t="shared" ca="1" si="204"/>
        <v>0</v>
      </c>
      <c r="BO374" s="305">
        <f t="shared" ca="1" si="204"/>
        <v>0</v>
      </c>
      <c r="BP374" s="305">
        <f t="shared" ca="1" si="204"/>
        <v>0</v>
      </c>
      <c r="BQ374" s="305">
        <f t="shared" ca="1" si="204"/>
        <v>0</v>
      </c>
      <c r="BR374" s="305">
        <f t="shared" ca="1" si="204"/>
        <v>0</v>
      </c>
      <c r="BS374" s="305">
        <f t="shared" ca="1" si="204"/>
        <v>0</v>
      </c>
      <c r="BT374" s="305">
        <f t="shared" ca="1" si="204"/>
        <v>0</v>
      </c>
      <c r="BU374" s="305">
        <f t="shared" ca="1" si="204"/>
        <v>0</v>
      </c>
      <c r="BV374" s="305">
        <f t="shared" ca="1" si="204"/>
        <v>0</v>
      </c>
      <c r="BW374" s="305">
        <f t="shared" ca="1" si="204"/>
        <v>0</v>
      </c>
      <c r="BX374" s="305">
        <f t="shared" ca="1" si="204"/>
        <v>0</v>
      </c>
      <c r="BY374" s="305">
        <f t="shared" ca="1" si="204"/>
        <v>0</v>
      </c>
      <c r="BZ374" s="305">
        <f t="shared" ca="1" si="204"/>
        <v>0</v>
      </c>
      <c r="CA374" s="305">
        <f t="shared" ca="1" si="204"/>
        <v>0</v>
      </c>
      <c r="CB374" s="305">
        <f t="shared" ca="1" si="204"/>
        <v>0</v>
      </c>
      <c r="CC374" s="305">
        <f t="shared" ca="1" si="204"/>
        <v>0</v>
      </c>
      <c r="CD374" s="305">
        <f t="shared" ca="1" si="204"/>
        <v>0</v>
      </c>
      <c r="CE374" s="305">
        <f t="shared" ca="1" si="204"/>
        <v>0</v>
      </c>
      <c r="CF374" s="305">
        <f t="shared" ca="1" si="204"/>
        <v>0</v>
      </c>
      <c r="CG374" s="305">
        <f t="shared" ref="CG374:CN374" ca="1" si="205">-ABS(CG372)</f>
        <v>0</v>
      </c>
      <c r="CH374" s="305">
        <f t="shared" ca="1" si="205"/>
        <v>0</v>
      </c>
      <c r="CI374" s="305">
        <f t="shared" ca="1" si="205"/>
        <v>0</v>
      </c>
      <c r="CJ374" s="305">
        <f t="shared" ca="1" si="205"/>
        <v>0</v>
      </c>
      <c r="CK374" s="305">
        <f t="shared" ca="1" si="205"/>
        <v>0</v>
      </c>
      <c r="CL374" s="305">
        <f t="shared" ca="1" si="205"/>
        <v>0</v>
      </c>
      <c r="CM374" s="305">
        <f t="shared" ca="1" si="205"/>
        <v>0</v>
      </c>
      <c r="CN374" s="305">
        <f t="shared" ca="1" si="205"/>
        <v>0</v>
      </c>
    </row>
    <row r="375" spans="1:92" x14ac:dyDescent="0.25">
      <c r="B375"/>
      <c r="I375" s="102"/>
      <c r="J375"/>
      <c r="T375" s="20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137"/>
      <c r="B376" s="208"/>
      <c r="C376" s="139"/>
      <c r="D376" s="137" t="s">
        <v>399</v>
      </c>
      <c r="E376" s="140" t="s">
        <v>399</v>
      </c>
      <c r="F376" s="157"/>
      <c r="G376" s="311" t="s">
        <v>400</v>
      </c>
      <c r="H376" s="312" t="s">
        <v>401</v>
      </c>
      <c r="I376" s="221" t="s">
        <v>15</v>
      </c>
      <c r="J376" s="222"/>
      <c r="K376" s="139"/>
      <c r="L376" s="139"/>
      <c r="M376" s="139"/>
      <c r="N376" s="139"/>
      <c r="O376" s="139"/>
      <c r="P376" s="139"/>
      <c r="Q376" s="139"/>
      <c r="T376" s="262"/>
      <c r="U376" s="187"/>
      <c r="V376" s="187"/>
      <c r="W376" s="187"/>
      <c r="X376" s="187"/>
      <c r="Y376" s="187"/>
      <c r="Z376" s="187"/>
      <c r="AA376" s="187"/>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87"/>
      <c r="AY376" s="187"/>
      <c r="AZ376" s="187"/>
      <c r="BA376" s="187"/>
      <c r="BB376" s="187"/>
      <c r="BC376" s="187"/>
      <c r="BD376" s="187"/>
      <c r="BE376" s="187"/>
      <c r="BF376" s="187"/>
      <c r="BG376" s="187"/>
      <c r="BH376" s="187"/>
      <c r="BI376" s="187"/>
      <c r="BJ376" s="187"/>
      <c r="BK376" s="187"/>
      <c r="BL376" s="187"/>
      <c r="BM376" s="187"/>
      <c r="BN376" s="187"/>
      <c r="BO376" s="187"/>
      <c r="BP376" s="187"/>
      <c r="BQ376" s="187"/>
      <c r="BR376" s="187"/>
      <c r="BS376" s="187"/>
      <c r="BT376" s="187"/>
      <c r="BU376" s="187"/>
      <c r="BV376" s="187"/>
      <c r="BW376" s="187"/>
      <c r="BX376" s="187"/>
      <c r="BY376" s="187"/>
      <c r="BZ376" s="187"/>
      <c r="CA376" s="187"/>
      <c r="CB376" s="187"/>
      <c r="CC376" s="187"/>
      <c r="CD376" s="187"/>
      <c r="CE376" s="187"/>
      <c r="CF376" s="187"/>
      <c r="CG376" s="187"/>
      <c r="CH376" s="187"/>
      <c r="CI376" s="187"/>
      <c r="CJ376" s="187"/>
      <c r="CK376" s="187"/>
      <c r="CL376" s="187"/>
      <c r="CM376" s="187"/>
      <c r="CN376" s="187"/>
    </row>
    <row r="377" spans="1:92" x14ac:dyDescent="0.25">
      <c r="B377" s="7" t="s">
        <v>391</v>
      </c>
      <c r="D377" t="s">
        <v>399</v>
      </c>
      <c r="E377" s="102" t="s">
        <v>203</v>
      </c>
      <c r="F377" s="309"/>
      <c r="G377" s="309" t="s">
        <v>203</v>
      </c>
      <c r="I377" s="309"/>
      <c r="J377" s="310"/>
      <c r="T377" s="205"/>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223" t="s">
        <v>392</v>
      </c>
      <c r="C378" s="148"/>
      <c r="D378" t="s">
        <v>399</v>
      </c>
      <c r="E378" s="210" t="str">
        <f>+I376</f>
        <v>Total Revenue</v>
      </c>
      <c r="I378" s="210"/>
      <c r="J378" s="226"/>
      <c r="K378" s="302">
        <f t="shared" ref="K378:P378" ca="1" si="206">IFERROR(INDEX(INDIRECT("Financials!$A:$CX"), MATCH(SUBSTITUTE($B378,"Driver: ",""), INDIRECT("Financials!$B:$B"), 0), MATCH(K$1, INDIRECT("Financials!$1:$1"), 0)),0)</f>
        <v>0</v>
      </c>
      <c r="L378" s="302">
        <f t="shared" ca="1" si="206"/>
        <v>0</v>
      </c>
      <c r="M378" s="302">
        <f t="shared" ca="1" si="206"/>
        <v>0</v>
      </c>
      <c r="N378" s="302">
        <f t="shared" ca="1" si="206"/>
        <v>0</v>
      </c>
      <c r="O378" s="302">
        <f t="shared" ca="1" si="206"/>
        <v>0</v>
      </c>
      <c r="P378" s="302">
        <f t="shared" ca="1" si="206"/>
        <v>0</v>
      </c>
      <c r="Q378" s="302"/>
      <c r="T378" s="204"/>
      <c r="U378" s="302">
        <f t="shared" ref="U378:CF378" ca="1" si="207">IFERROR(INDEX(INDIRECT("Financials!$A:$CX"), MATCH(SUBSTITUTE($B378,"Driver: ",""), INDIRECT("Financials!$B:$B"), 0), MATCH(U$1, INDIRECT("Financials!$1:$1"), 0)),0)</f>
        <v>0</v>
      </c>
      <c r="V378" s="302">
        <f t="shared" ca="1" si="207"/>
        <v>0</v>
      </c>
      <c r="W378" s="302">
        <f t="shared" ca="1" si="207"/>
        <v>0</v>
      </c>
      <c r="X378" s="302">
        <f t="shared" ca="1" si="207"/>
        <v>0</v>
      </c>
      <c r="Y378" s="302">
        <f t="shared" ca="1" si="207"/>
        <v>0</v>
      </c>
      <c r="Z378" s="302">
        <f t="shared" ca="1" si="207"/>
        <v>0</v>
      </c>
      <c r="AA378" s="302">
        <f t="shared" ca="1" si="207"/>
        <v>0</v>
      </c>
      <c r="AB378" s="302">
        <f t="shared" ca="1" si="207"/>
        <v>0</v>
      </c>
      <c r="AC378" s="302">
        <f t="shared" ca="1" si="207"/>
        <v>0</v>
      </c>
      <c r="AD378" s="302">
        <f t="shared" ca="1" si="207"/>
        <v>0</v>
      </c>
      <c r="AE378" s="302">
        <f t="shared" ca="1" si="207"/>
        <v>0</v>
      </c>
      <c r="AF378" s="302">
        <f t="shared" ca="1" si="207"/>
        <v>0</v>
      </c>
      <c r="AG378" s="302">
        <f t="shared" ca="1" si="207"/>
        <v>0</v>
      </c>
      <c r="AH378" s="302">
        <f t="shared" ca="1" si="207"/>
        <v>0</v>
      </c>
      <c r="AI378" s="302">
        <f t="shared" ca="1" si="207"/>
        <v>0</v>
      </c>
      <c r="AJ378" s="302">
        <f t="shared" ca="1" si="207"/>
        <v>0</v>
      </c>
      <c r="AK378" s="302">
        <f t="shared" ca="1" si="207"/>
        <v>0</v>
      </c>
      <c r="AL378" s="302">
        <f t="shared" ca="1" si="207"/>
        <v>0</v>
      </c>
      <c r="AM378" s="302">
        <f t="shared" ca="1" si="207"/>
        <v>0</v>
      </c>
      <c r="AN378" s="302">
        <f t="shared" ca="1" si="207"/>
        <v>0</v>
      </c>
      <c r="AO378" s="302">
        <f t="shared" ca="1" si="207"/>
        <v>0</v>
      </c>
      <c r="AP378" s="302">
        <f t="shared" ca="1" si="207"/>
        <v>0</v>
      </c>
      <c r="AQ378" s="302">
        <f t="shared" ca="1" si="207"/>
        <v>0</v>
      </c>
      <c r="AR378" s="302">
        <f t="shared" ca="1" si="207"/>
        <v>0</v>
      </c>
      <c r="AS378" s="302">
        <f t="shared" ca="1" si="207"/>
        <v>0</v>
      </c>
      <c r="AT378" s="302">
        <f t="shared" ca="1" si="207"/>
        <v>0</v>
      </c>
      <c r="AU378" s="302">
        <f t="shared" ca="1" si="207"/>
        <v>0</v>
      </c>
      <c r="AV378" s="302">
        <f t="shared" ca="1" si="207"/>
        <v>0</v>
      </c>
      <c r="AW378" s="302">
        <f t="shared" ca="1" si="207"/>
        <v>0</v>
      </c>
      <c r="AX378" s="302">
        <f t="shared" ca="1" si="207"/>
        <v>0</v>
      </c>
      <c r="AY378" s="302">
        <f t="shared" ca="1" si="207"/>
        <v>0</v>
      </c>
      <c r="AZ378" s="302">
        <f t="shared" ca="1" si="207"/>
        <v>0</v>
      </c>
      <c r="BA378" s="302">
        <f t="shared" ca="1" si="207"/>
        <v>0</v>
      </c>
      <c r="BB378" s="302">
        <f t="shared" ca="1" si="207"/>
        <v>0</v>
      </c>
      <c r="BC378" s="302">
        <f t="shared" ca="1" si="207"/>
        <v>0</v>
      </c>
      <c r="BD378" s="302">
        <f t="shared" ca="1" si="207"/>
        <v>0</v>
      </c>
      <c r="BE378" s="302">
        <f t="shared" ca="1" si="207"/>
        <v>0</v>
      </c>
      <c r="BF378" s="302">
        <f t="shared" ca="1" si="207"/>
        <v>0</v>
      </c>
      <c r="BG378" s="302">
        <f t="shared" ca="1" si="207"/>
        <v>0</v>
      </c>
      <c r="BH378" s="302">
        <f t="shared" ca="1" si="207"/>
        <v>0</v>
      </c>
      <c r="BI378" s="302">
        <f t="shared" ca="1" si="207"/>
        <v>0</v>
      </c>
      <c r="BJ378" s="302">
        <f t="shared" ca="1" si="207"/>
        <v>0</v>
      </c>
      <c r="BK378" s="302">
        <f t="shared" ca="1" si="207"/>
        <v>0</v>
      </c>
      <c r="BL378" s="302">
        <f t="shared" ca="1" si="207"/>
        <v>0</v>
      </c>
      <c r="BM378" s="302">
        <f t="shared" ca="1" si="207"/>
        <v>0</v>
      </c>
      <c r="BN378" s="302">
        <f t="shared" ca="1" si="207"/>
        <v>0</v>
      </c>
      <c r="BO378" s="302">
        <f t="shared" ca="1" si="207"/>
        <v>0</v>
      </c>
      <c r="BP378" s="302">
        <f t="shared" ca="1" si="207"/>
        <v>0</v>
      </c>
      <c r="BQ378" s="302">
        <f t="shared" ca="1" si="207"/>
        <v>0</v>
      </c>
      <c r="BR378" s="302">
        <f t="shared" ca="1" si="207"/>
        <v>0</v>
      </c>
      <c r="BS378" s="302">
        <f t="shared" ca="1" si="207"/>
        <v>0</v>
      </c>
      <c r="BT378" s="302">
        <f t="shared" ca="1" si="207"/>
        <v>0</v>
      </c>
      <c r="BU378" s="302">
        <f t="shared" ca="1" si="207"/>
        <v>0</v>
      </c>
      <c r="BV378" s="302">
        <f t="shared" ca="1" si="207"/>
        <v>0</v>
      </c>
      <c r="BW378" s="302">
        <f t="shared" ca="1" si="207"/>
        <v>0</v>
      </c>
      <c r="BX378" s="302">
        <f t="shared" ca="1" si="207"/>
        <v>0</v>
      </c>
      <c r="BY378" s="302">
        <f t="shared" ca="1" si="207"/>
        <v>0</v>
      </c>
      <c r="BZ378" s="302">
        <f t="shared" ca="1" si="207"/>
        <v>0</v>
      </c>
      <c r="CA378" s="302">
        <f t="shared" ca="1" si="207"/>
        <v>0</v>
      </c>
      <c r="CB378" s="302">
        <f t="shared" ca="1" si="207"/>
        <v>0</v>
      </c>
      <c r="CC378" s="302">
        <f t="shared" ca="1" si="207"/>
        <v>0</v>
      </c>
      <c r="CD378" s="302">
        <f t="shared" ca="1" si="207"/>
        <v>0</v>
      </c>
      <c r="CE378" s="302">
        <f t="shared" ca="1" si="207"/>
        <v>0</v>
      </c>
      <c r="CF378" s="302">
        <f t="shared" ca="1" si="207"/>
        <v>0</v>
      </c>
      <c r="CG378" s="302">
        <f t="shared" ref="CG378:CN378" ca="1" si="208">IFERROR(INDEX(INDIRECT("Financials!$A:$CX"), MATCH(SUBSTITUTE($B378,"Driver: ",""), INDIRECT("Financials!$B:$B"), 0), MATCH(CG$1, INDIRECT("Financials!$1:$1"), 0)),0)</f>
        <v>0</v>
      </c>
      <c r="CH378" s="302">
        <f t="shared" ca="1" si="208"/>
        <v>0</v>
      </c>
      <c r="CI378" s="302">
        <f t="shared" ca="1" si="208"/>
        <v>0</v>
      </c>
      <c r="CJ378" s="302">
        <f t="shared" ca="1" si="208"/>
        <v>0</v>
      </c>
      <c r="CK378" s="302">
        <f t="shared" ca="1" si="208"/>
        <v>0</v>
      </c>
      <c r="CL378" s="302">
        <f t="shared" ca="1" si="208"/>
        <v>0</v>
      </c>
      <c r="CM378" s="302">
        <f t="shared" ca="1" si="208"/>
        <v>0</v>
      </c>
      <c r="CN378" s="302">
        <f t="shared" ca="1" si="208"/>
        <v>0</v>
      </c>
    </row>
    <row r="379" spans="1:92" x14ac:dyDescent="0.25">
      <c r="A379" t="s">
        <v>143</v>
      </c>
      <c r="B379" s="214" t="s">
        <v>402</v>
      </c>
      <c r="C379" s="10"/>
      <c r="D379" t="s">
        <v>399</v>
      </c>
      <c r="E379" s="106"/>
      <c r="F379" s="175"/>
      <c r="G379" s="175"/>
      <c r="I379" s="175"/>
      <c r="J379" s="17"/>
      <c r="K379" s="192">
        <v>0.5</v>
      </c>
      <c r="L379" s="192">
        <v>0.5</v>
      </c>
      <c r="M379" s="192">
        <v>0.5</v>
      </c>
      <c r="N379" s="192">
        <v>0.5</v>
      </c>
      <c r="O379" s="192">
        <v>0.5</v>
      </c>
      <c r="P379" s="192">
        <v>0.5</v>
      </c>
      <c r="Q379" s="192"/>
      <c r="T379" s="215"/>
      <c r="U379" s="61">
        <f ca="1">INDEX($A:$CN,ROW(),MATCH(INDIRECT(ADDRESS(3,COLUMN(),2)),$2:$2,0))</f>
        <v>0.5</v>
      </c>
      <c r="V379" s="61" cm="1">
        <f t="array" ref="V379">INDEX($K:$P,ROW(),MATCH(V$3,$K$2:$P$2,0))</f>
        <v>0.5</v>
      </c>
      <c r="W379" s="61" cm="1">
        <f t="array" ref="W379">INDEX($K:$P,ROW(),MATCH(W$3,$K$2:$P$2,0))</f>
        <v>0.5</v>
      </c>
      <c r="X379" s="61" cm="1">
        <f t="array" ref="X379">INDEX($K:$P,ROW(),MATCH(X$3,$K$2:$P$2,0))</f>
        <v>0.5</v>
      </c>
      <c r="Y379" s="61" cm="1">
        <f t="array" ref="Y379">INDEX($K:$P,ROW(),MATCH(Y$3,$K$2:$P$2,0))</f>
        <v>0.5</v>
      </c>
      <c r="Z379" s="61" cm="1">
        <f t="array" ref="Z379">INDEX($K:$P,ROW(),MATCH(Z$3,$K$2:$P$2,0))</f>
        <v>0.5</v>
      </c>
      <c r="AA379" s="61" cm="1">
        <f t="array" ref="AA379">INDEX($K:$P,ROW(),MATCH(AA$3,$K$2:$P$2,0))</f>
        <v>0.5</v>
      </c>
      <c r="AB379" s="61" cm="1">
        <f t="array" ref="AB379">INDEX($K:$P,ROW(),MATCH(AB$3,$K$2:$P$2,0))</f>
        <v>0.5</v>
      </c>
      <c r="AC379" s="61" cm="1">
        <f t="array" ref="AC379">INDEX($K:$P,ROW(),MATCH(AC$3,$K$2:$P$2,0))</f>
        <v>0.5</v>
      </c>
      <c r="AD379" s="61" cm="1">
        <f t="array" ref="AD379">INDEX($K:$P,ROW(),MATCH(AD$3,$K$2:$P$2,0))</f>
        <v>0.5</v>
      </c>
      <c r="AE379" s="61" cm="1">
        <f t="array" ref="AE379">INDEX($K:$P,ROW(),MATCH(AE$3,$K$2:$P$2,0))</f>
        <v>0.5</v>
      </c>
      <c r="AF379" s="61" cm="1">
        <f t="array" ref="AF379">INDEX($K:$P,ROW(),MATCH(AF$3,$K$2:$P$2,0))</f>
        <v>0.5</v>
      </c>
      <c r="AG379" s="61" cm="1">
        <f t="array" ref="AG379">INDEX($K:$P,ROW(),MATCH(AG$3,$K$2:$P$2,0))</f>
        <v>0.5</v>
      </c>
      <c r="AH379" s="61" cm="1">
        <f t="array" ref="AH379">INDEX($K:$P,ROW(),MATCH(AH$3,$K$2:$P$2,0))</f>
        <v>0.5</v>
      </c>
      <c r="AI379" s="61" cm="1">
        <f t="array" ref="AI379">INDEX($K:$P,ROW(),MATCH(AI$3,$K$2:$P$2,0))</f>
        <v>0.5</v>
      </c>
      <c r="AJ379" s="61" cm="1">
        <f t="array" ref="AJ379">INDEX($K:$P,ROW(),MATCH(AJ$3,$K$2:$P$2,0))</f>
        <v>0.5</v>
      </c>
      <c r="AK379" s="61" cm="1">
        <f t="array" ref="AK379">INDEX($K:$P,ROW(),MATCH(AK$3,$K$2:$P$2,0))</f>
        <v>0.5</v>
      </c>
      <c r="AL379" s="61" cm="1">
        <f t="array" ref="AL379">INDEX($K:$P,ROW(),MATCH(AL$3,$K$2:$P$2,0))</f>
        <v>0.5</v>
      </c>
      <c r="AM379" s="61" cm="1">
        <f t="array" ref="AM379">INDEX($K:$P,ROW(),MATCH(AM$3,$K$2:$P$2,0))</f>
        <v>0.5</v>
      </c>
      <c r="AN379" s="61" cm="1">
        <f t="array" ref="AN379">INDEX($K:$P,ROW(),MATCH(AN$3,$K$2:$P$2,0))</f>
        <v>0.5</v>
      </c>
      <c r="AO379" s="61" cm="1">
        <f t="array" ref="AO379">INDEX($K:$P,ROW(),MATCH(AO$3,$K$2:$P$2,0))</f>
        <v>0.5</v>
      </c>
      <c r="AP379" s="61" cm="1">
        <f t="array" ref="AP379">INDEX($K:$P,ROW(),MATCH(AP$3,$K$2:$P$2,0))</f>
        <v>0.5</v>
      </c>
      <c r="AQ379" s="61" cm="1">
        <f t="array" ref="AQ379">INDEX($K:$P,ROW(),MATCH(AQ$3,$K$2:$P$2,0))</f>
        <v>0.5</v>
      </c>
      <c r="AR379" s="61" cm="1">
        <f t="array" ref="AR379">INDEX($K:$P,ROW(),MATCH(AR$3,$K$2:$P$2,0))</f>
        <v>0.5</v>
      </c>
      <c r="AS379" s="61" cm="1">
        <f t="array" ref="AS379">INDEX($K:$P,ROW(),MATCH(AS$3,$K$2:$P$2,0))</f>
        <v>0.5</v>
      </c>
      <c r="AT379" s="61" cm="1">
        <f t="array" ref="AT379">INDEX($K:$P,ROW(),MATCH(AT$3,$K$2:$P$2,0))</f>
        <v>0.5</v>
      </c>
      <c r="AU379" s="61" cm="1">
        <f t="array" ref="AU379">INDEX($K:$P,ROW(),MATCH(AU$3,$K$2:$P$2,0))</f>
        <v>0.5</v>
      </c>
      <c r="AV379" s="61" cm="1">
        <f t="array" ref="AV379">INDEX($K:$P,ROW(),MATCH(AV$3,$K$2:$P$2,0))</f>
        <v>0.5</v>
      </c>
      <c r="AW379" s="61" cm="1">
        <f t="array" ref="AW379">INDEX($K:$P,ROW(),MATCH(AW$3,$K$2:$P$2,0))</f>
        <v>0.5</v>
      </c>
      <c r="AX379" s="61" cm="1">
        <f t="array" ref="AX379">INDEX($K:$P,ROW(),MATCH(AX$3,$K$2:$P$2,0))</f>
        <v>0.5</v>
      </c>
      <c r="AY379" s="61" cm="1">
        <f t="array" ref="AY379">INDEX($K:$P,ROW(),MATCH(AY$3,$K$2:$P$2,0))</f>
        <v>0.5</v>
      </c>
      <c r="AZ379" s="61" cm="1">
        <f t="array" ref="AZ379">INDEX($K:$P,ROW(),MATCH(AZ$3,$K$2:$P$2,0))</f>
        <v>0.5</v>
      </c>
      <c r="BA379" s="61" cm="1">
        <f t="array" ref="BA379">INDEX($K:$P,ROW(),MATCH(BA$3,$K$2:$P$2,0))</f>
        <v>0.5</v>
      </c>
      <c r="BB379" s="61" cm="1">
        <f t="array" ref="BB379">INDEX($K:$P,ROW(),MATCH(BB$3,$K$2:$P$2,0))</f>
        <v>0.5</v>
      </c>
      <c r="BC379" s="61" cm="1">
        <f t="array" ref="BC379">INDEX($K:$P,ROW(),MATCH(BC$3,$K$2:$P$2,0))</f>
        <v>0.5</v>
      </c>
      <c r="BD379" s="61" cm="1">
        <f t="array" ref="BD379">INDEX($K:$P,ROW(),MATCH(BD$3,$K$2:$P$2,0))</f>
        <v>0.5</v>
      </c>
      <c r="BE379" s="61" cm="1">
        <f t="array" ref="BE379">INDEX($K:$P,ROW(),MATCH(BE$3,$K$2:$P$2,0))</f>
        <v>0.5</v>
      </c>
      <c r="BF379" s="61" cm="1">
        <f t="array" ref="BF379">INDEX($K:$P,ROW(),MATCH(BF$3,$K$2:$P$2,0))</f>
        <v>0.5</v>
      </c>
      <c r="BG379" s="61" cm="1">
        <f t="array" ref="BG379">INDEX($K:$P,ROW(),MATCH(BG$3,$K$2:$P$2,0))</f>
        <v>0.5</v>
      </c>
      <c r="BH379" s="61" cm="1">
        <f t="array" ref="BH379">INDEX($K:$P,ROW(),MATCH(BH$3,$K$2:$P$2,0))</f>
        <v>0.5</v>
      </c>
      <c r="BI379" s="61" cm="1">
        <f t="array" ref="BI379">INDEX($K:$P,ROW(),MATCH(BI$3,$K$2:$P$2,0))</f>
        <v>0.5</v>
      </c>
      <c r="BJ379" s="61" cm="1">
        <f t="array" ref="BJ379">INDEX($K:$P,ROW(),MATCH(BJ$3,$K$2:$P$2,0))</f>
        <v>0.5</v>
      </c>
      <c r="BK379" s="61" cm="1">
        <f t="array" ref="BK379">INDEX($K:$P,ROW(),MATCH(BK$3,$K$2:$P$2,0))</f>
        <v>0.5</v>
      </c>
      <c r="BL379" s="61" cm="1">
        <f t="array" ref="BL379">INDEX($K:$P,ROW(),MATCH(BL$3,$K$2:$P$2,0))</f>
        <v>0.5</v>
      </c>
      <c r="BM379" s="61" cm="1">
        <f t="array" ref="BM379">INDEX($K:$P,ROW(),MATCH(BM$3,$K$2:$P$2,0))</f>
        <v>0.5</v>
      </c>
      <c r="BN379" s="61" cm="1">
        <f t="array" ref="BN379">INDEX($K:$P,ROW(),MATCH(BN$3,$K$2:$P$2,0))</f>
        <v>0.5</v>
      </c>
      <c r="BO379" s="61" cm="1">
        <f t="array" ref="BO379">INDEX($K:$P,ROW(),MATCH(BO$3,$K$2:$P$2,0))</f>
        <v>0.5</v>
      </c>
      <c r="BP379" s="61" cm="1">
        <f t="array" ref="BP379">INDEX($K:$P,ROW(),MATCH(BP$3,$K$2:$P$2,0))</f>
        <v>0.5</v>
      </c>
      <c r="BQ379" s="61" cm="1">
        <f t="array" ref="BQ379">INDEX($K:$P,ROW(),MATCH(BQ$3,$K$2:$P$2,0))</f>
        <v>0.5</v>
      </c>
      <c r="BR379" s="61" cm="1">
        <f t="array" ref="BR379">INDEX($K:$P,ROW(),MATCH(BR$3,$K$2:$P$2,0))</f>
        <v>0.5</v>
      </c>
      <c r="BS379" s="61" cm="1">
        <f t="array" ref="BS379">INDEX($K:$P,ROW(),MATCH(BS$3,$K$2:$P$2,0))</f>
        <v>0.5</v>
      </c>
      <c r="BT379" s="61" cm="1">
        <f t="array" ref="BT379">INDEX($K:$P,ROW(),MATCH(BT$3,$K$2:$P$2,0))</f>
        <v>0.5</v>
      </c>
      <c r="BU379" s="61" cm="1">
        <f t="array" ref="BU379">INDEX($K:$P,ROW(),MATCH(BU$3,$K$2:$P$2,0))</f>
        <v>0.5</v>
      </c>
      <c r="BV379" s="61" cm="1">
        <f t="array" ref="BV379">INDEX($K:$P,ROW(),MATCH(BV$3,$K$2:$P$2,0))</f>
        <v>0.5</v>
      </c>
      <c r="BW379" s="61" cm="1">
        <f t="array" ref="BW379">INDEX($K:$P,ROW(),MATCH(BW$3,$K$2:$P$2,0))</f>
        <v>0.5</v>
      </c>
      <c r="BX379" s="61" cm="1">
        <f t="array" ref="BX379">INDEX($K:$P,ROW(),MATCH(BX$3,$K$2:$P$2,0))</f>
        <v>0.5</v>
      </c>
      <c r="BY379" s="61" cm="1">
        <f t="array" ref="BY379">INDEX($K:$P,ROW(),MATCH(BY$3,$K$2:$P$2,0))</f>
        <v>0.5</v>
      </c>
      <c r="BZ379" s="61" cm="1">
        <f t="array" ref="BZ379">INDEX($K:$P,ROW(),MATCH(BZ$3,$K$2:$P$2,0))</f>
        <v>0.5</v>
      </c>
      <c r="CA379" s="61" cm="1">
        <f t="array" ref="CA379">INDEX($K:$P,ROW(),MATCH(CA$3,$K$2:$P$2,0))</f>
        <v>0.5</v>
      </c>
      <c r="CB379" s="61" cm="1">
        <f t="array" ref="CB379">INDEX($K:$P,ROW(),MATCH(CB$3,$K$2:$P$2,0))</f>
        <v>0.5</v>
      </c>
      <c r="CC379" s="61" cm="1">
        <f t="array" ref="CC379">INDEX($K:$P,ROW(),MATCH(CC$3,$K$2:$P$2,0))</f>
        <v>0.5</v>
      </c>
      <c r="CD379" s="61" cm="1">
        <f t="array" ref="CD379">INDEX($K:$P,ROW(),MATCH(CD$3,$K$2:$P$2,0))</f>
        <v>0.5</v>
      </c>
      <c r="CE379" s="61" cm="1">
        <f t="array" ref="CE379">INDEX($K:$P,ROW(),MATCH(CE$3,$K$2:$P$2,0))</f>
        <v>0.5</v>
      </c>
      <c r="CF379" s="61" cm="1">
        <f t="array" ref="CF379">INDEX($K:$P,ROW(),MATCH(CF$3,$K$2:$P$2,0))</f>
        <v>0.5</v>
      </c>
      <c r="CG379" s="61" cm="1">
        <f t="array" ref="CG379">INDEX($K:$P,ROW(),MATCH(CG$3,$K$2:$P$2,0))</f>
        <v>0.5</v>
      </c>
      <c r="CH379" s="61" cm="1">
        <f t="array" ref="CH379">INDEX($K:$P,ROW(),MATCH(CH$3,$K$2:$P$2,0))</f>
        <v>0.5</v>
      </c>
      <c r="CI379" s="61" cm="1">
        <f t="array" ref="CI379">INDEX($K:$P,ROW(),MATCH(CI$3,$K$2:$P$2,0))</f>
        <v>0.5</v>
      </c>
      <c r="CJ379" s="61" cm="1">
        <f t="array" ref="CJ379">INDEX($K:$P,ROW(),MATCH(CJ$3,$K$2:$P$2,0))</f>
        <v>0.5</v>
      </c>
      <c r="CK379" s="61" cm="1">
        <f t="array" ref="CK379">INDEX($K:$P,ROW(),MATCH(CK$3,$K$2:$P$2,0))</f>
        <v>0.5</v>
      </c>
      <c r="CL379" s="61" cm="1">
        <f t="array" ref="CL379">INDEX($K:$P,ROW(),MATCH(CL$3,$K$2:$P$2,0))</f>
        <v>0.5</v>
      </c>
      <c r="CM379" s="61" cm="1">
        <f t="array" ref="CM379">INDEX($K:$P,ROW(),MATCH(CM$3,$K$2:$P$2,0))</f>
        <v>0.5</v>
      </c>
      <c r="CN379" s="61" cm="1">
        <f t="array" ref="CN379">INDEX($K:$P,ROW(),MATCH(CN$3,$K$2:$P$2,0))</f>
        <v>0.5</v>
      </c>
    </row>
    <row r="380" spans="1:92" x14ac:dyDescent="0.25">
      <c r="A380" t="s">
        <v>9</v>
      </c>
      <c r="B380" s="216" t="s">
        <v>394</v>
      </c>
      <c r="C380" s="53" t="s">
        <v>45</v>
      </c>
      <c r="D380" t="s">
        <v>399</v>
      </c>
      <c r="E380" s="229" t="s">
        <v>203</v>
      </c>
      <c r="F380" s="267"/>
      <c r="G380" s="267"/>
      <c r="I380" s="267"/>
      <c r="J380" s="268"/>
      <c r="K380" s="305">
        <f t="shared" ref="K380:P380" ca="1" si="209">SUMIF($4:$4, K$2, INDIRECT(ROW() &amp; ":" &amp; ROW()))</f>
        <v>0</v>
      </c>
      <c r="L380" s="305">
        <f t="shared" ca="1" si="209"/>
        <v>0</v>
      </c>
      <c r="M380" s="305">
        <f t="shared" ca="1" si="209"/>
        <v>0</v>
      </c>
      <c r="N380" s="305">
        <f t="shared" ca="1" si="209"/>
        <v>0</v>
      </c>
      <c r="O380" s="305">
        <f t="shared" ca="1" si="209"/>
        <v>0</v>
      </c>
      <c r="P380" s="305">
        <f t="shared" ca="1" si="209"/>
        <v>0</v>
      </c>
      <c r="Q380" s="30"/>
      <c r="T380" s="306">
        <f t="shared" ref="T380" ca="1" si="210">IFERROR(INDEX(INDIRECT("Financials!$A:$AD"), MATCH(INDIRECT(ADDRESS(ROW(),2)), INDIRECT("Financials!$B:$B"), 0), MATCH(INDIRECT(ADDRESS(1,COLUMN())), INDIRECT("Financials!$1:$1"), 0)),0)</f>
        <v>0</v>
      </c>
      <c r="U380" s="305">
        <f t="shared" ref="U380:CF380" ca="1" si="211">ABS(MIN(U379/30*U378,T380+U378))</f>
        <v>0</v>
      </c>
      <c r="V380" s="305">
        <f t="shared" ca="1" si="211"/>
        <v>0</v>
      </c>
      <c r="W380" s="305">
        <f t="shared" ca="1" si="211"/>
        <v>0</v>
      </c>
      <c r="X380" s="305">
        <f t="shared" ca="1" si="211"/>
        <v>0</v>
      </c>
      <c r="Y380" s="305">
        <f t="shared" ca="1" si="211"/>
        <v>0</v>
      </c>
      <c r="Z380" s="305">
        <f t="shared" ca="1" si="211"/>
        <v>0</v>
      </c>
      <c r="AA380" s="305">
        <f t="shared" ca="1" si="211"/>
        <v>0</v>
      </c>
      <c r="AB380" s="305">
        <f t="shared" ca="1" si="211"/>
        <v>0</v>
      </c>
      <c r="AC380" s="305">
        <f t="shared" ca="1" si="211"/>
        <v>0</v>
      </c>
      <c r="AD380" s="305">
        <f t="shared" ca="1" si="211"/>
        <v>0</v>
      </c>
      <c r="AE380" s="305">
        <f t="shared" ca="1" si="211"/>
        <v>0</v>
      </c>
      <c r="AF380" s="305">
        <f t="shared" ca="1" si="211"/>
        <v>0</v>
      </c>
      <c r="AG380" s="305">
        <f t="shared" ca="1" si="211"/>
        <v>0</v>
      </c>
      <c r="AH380" s="305">
        <f t="shared" ca="1" si="211"/>
        <v>0</v>
      </c>
      <c r="AI380" s="305">
        <f t="shared" ca="1" si="211"/>
        <v>0</v>
      </c>
      <c r="AJ380" s="305">
        <f t="shared" ca="1" si="211"/>
        <v>0</v>
      </c>
      <c r="AK380" s="305">
        <f t="shared" ca="1" si="211"/>
        <v>0</v>
      </c>
      <c r="AL380" s="305">
        <f t="shared" ca="1" si="211"/>
        <v>0</v>
      </c>
      <c r="AM380" s="305">
        <f t="shared" ca="1" si="211"/>
        <v>0</v>
      </c>
      <c r="AN380" s="305">
        <f t="shared" ca="1" si="211"/>
        <v>0</v>
      </c>
      <c r="AO380" s="305">
        <f t="shared" ca="1" si="211"/>
        <v>0</v>
      </c>
      <c r="AP380" s="305">
        <f t="shared" ca="1" si="211"/>
        <v>0</v>
      </c>
      <c r="AQ380" s="305">
        <f t="shared" ca="1" si="211"/>
        <v>0</v>
      </c>
      <c r="AR380" s="305">
        <f t="shared" ca="1" si="211"/>
        <v>0</v>
      </c>
      <c r="AS380" s="305">
        <f t="shared" ca="1" si="211"/>
        <v>0</v>
      </c>
      <c r="AT380" s="305">
        <f t="shared" ca="1" si="211"/>
        <v>0</v>
      </c>
      <c r="AU380" s="305">
        <f t="shared" ca="1" si="211"/>
        <v>0</v>
      </c>
      <c r="AV380" s="305">
        <f t="shared" ca="1" si="211"/>
        <v>0</v>
      </c>
      <c r="AW380" s="305">
        <f t="shared" ca="1" si="211"/>
        <v>0</v>
      </c>
      <c r="AX380" s="305">
        <f t="shared" ca="1" si="211"/>
        <v>0</v>
      </c>
      <c r="AY380" s="305">
        <f t="shared" ca="1" si="211"/>
        <v>0</v>
      </c>
      <c r="AZ380" s="305">
        <f t="shared" ca="1" si="211"/>
        <v>0</v>
      </c>
      <c r="BA380" s="305">
        <f t="shared" ca="1" si="211"/>
        <v>0</v>
      </c>
      <c r="BB380" s="305">
        <f t="shared" ca="1" si="211"/>
        <v>0</v>
      </c>
      <c r="BC380" s="305">
        <f t="shared" ca="1" si="211"/>
        <v>0</v>
      </c>
      <c r="BD380" s="305">
        <f t="shared" ca="1" si="211"/>
        <v>0</v>
      </c>
      <c r="BE380" s="305">
        <f t="shared" ca="1" si="211"/>
        <v>0</v>
      </c>
      <c r="BF380" s="305">
        <f t="shared" ca="1" si="211"/>
        <v>0</v>
      </c>
      <c r="BG380" s="305">
        <f t="shared" ca="1" si="211"/>
        <v>0</v>
      </c>
      <c r="BH380" s="305">
        <f t="shared" ca="1" si="211"/>
        <v>0</v>
      </c>
      <c r="BI380" s="305">
        <f t="shared" ca="1" si="211"/>
        <v>0</v>
      </c>
      <c r="BJ380" s="305">
        <f t="shared" ca="1" si="211"/>
        <v>0</v>
      </c>
      <c r="BK380" s="305">
        <f t="shared" ca="1" si="211"/>
        <v>0</v>
      </c>
      <c r="BL380" s="305">
        <f t="shared" ca="1" si="211"/>
        <v>0</v>
      </c>
      <c r="BM380" s="305">
        <f t="shared" ca="1" si="211"/>
        <v>0</v>
      </c>
      <c r="BN380" s="305">
        <f t="shared" ca="1" si="211"/>
        <v>0</v>
      </c>
      <c r="BO380" s="305">
        <f t="shared" ca="1" si="211"/>
        <v>0</v>
      </c>
      <c r="BP380" s="305">
        <f t="shared" ca="1" si="211"/>
        <v>0</v>
      </c>
      <c r="BQ380" s="305">
        <f t="shared" ca="1" si="211"/>
        <v>0</v>
      </c>
      <c r="BR380" s="305">
        <f t="shared" ca="1" si="211"/>
        <v>0</v>
      </c>
      <c r="BS380" s="305">
        <f t="shared" ca="1" si="211"/>
        <v>0</v>
      </c>
      <c r="BT380" s="305">
        <f t="shared" ca="1" si="211"/>
        <v>0</v>
      </c>
      <c r="BU380" s="305">
        <f t="shared" ca="1" si="211"/>
        <v>0</v>
      </c>
      <c r="BV380" s="305">
        <f t="shared" ca="1" si="211"/>
        <v>0</v>
      </c>
      <c r="BW380" s="305">
        <f t="shared" ca="1" si="211"/>
        <v>0</v>
      </c>
      <c r="BX380" s="305">
        <f t="shared" ca="1" si="211"/>
        <v>0</v>
      </c>
      <c r="BY380" s="305">
        <f t="shared" ca="1" si="211"/>
        <v>0</v>
      </c>
      <c r="BZ380" s="305">
        <f t="shared" ca="1" si="211"/>
        <v>0</v>
      </c>
      <c r="CA380" s="305">
        <f t="shared" ca="1" si="211"/>
        <v>0</v>
      </c>
      <c r="CB380" s="305">
        <f t="shared" ca="1" si="211"/>
        <v>0</v>
      </c>
      <c r="CC380" s="305">
        <f t="shared" ca="1" si="211"/>
        <v>0</v>
      </c>
      <c r="CD380" s="305">
        <f t="shared" ca="1" si="211"/>
        <v>0</v>
      </c>
      <c r="CE380" s="305">
        <f t="shared" ca="1" si="211"/>
        <v>0</v>
      </c>
      <c r="CF380" s="305">
        <f t="shared" ca="1" si="211"/>
        <v>0</v>
      </c>
      <c r="CG380" s="305">
        <f t="shared" ref="CG380:CN380" ca="1" si="212">ABS(MIN(CG379/30*CG378,CF380+CG378))</f>
        <v>0</v>
      </c>
      <c r="CH380" s="305">
        <f t="shared" ca="1" si="212"/>
        <v>0</v>
      </c>
      <c r="CI380" s="305">
        <f t="shared" ca="1" si="212"/>
        <v>0</v>
      </c>
      <c r="CJ380" s="305">
        <f t="shared" ca="1" si="212"/>
        <v>0</v>
      </c>
      <c r="CK380" s="305">
        <f t="shared" ca="1" si="212"/>
        <v>0</v>
      </c>
      <c r="CL380" s="305">
        <f t="shared" ca="1" si="212"/>
        <v>0</v>
      </c>
      <c r="CM380" s="305">
        <f t="shared" ca="1" si="212"/>
        <v>0</v>
      </c>
      <c r="CN380" s="305">
        <f t="shared" ca="1" si="212"/>
        <v>0</v>
      </c>
    </row>
    <row r="381" spans="1:92" x14ac:dyDescent="0.25">
      <c r="B381" s="216"/>
      <c r="C381" s="53"/>
      <c r="D381" t="s">
        <v>399</v>
      </c>
      <c r="E381" s="229" t="s">
        <v>203</v>
      </c>
      <c r="F381" s="267"/>
      <c r="G381" s="267"/>
      <c r="I381" s="267"/>
      <c r="J381" s="268"/>
      <c r="K381" s="30"/>
      <c r="L381" s="30"/>
      <c r="M381" s="30"/>
      <c r="N381" s="30"/>
      <c r="O381" s="30"/>
      <c r="P381" s="30"/>
      <c r="Q381" s="30"/>
      <c r="T381" s="204"/>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0"/>
      <c r="CI381" s="30"/>
      <c r="CJ381" s="30"/>
      <c r="CK381" s="30"/>
      <c r="CL381" s="30"/>
      <c r="CM381" s="30"/>
      <c r="CN381" s="30"/>
    </row>
    <row r="382" spans="1:92" x14ac:dyDescent="0.25">
      <c r="A382" t="s">
        <v>362</v>
      </c>
      <c r="B382" s="216" t="s">
        <v>395</v>
      </c>
      <c r="C382" t="s">
        <v>68</v>
      </c>
      <c r="D382" t="s">
        <v>399</v>
      </c>
      <c r="E382" s="102" t="s">
        <v>203</v>
      </c>
      <c r="F382" s="91"/>
      <c r="G382" s="91"/>
      <c r="K382" s="30">
        <f t="shared" ref="K382:P382" ca="1" si="213">SUMIF($3:$3, K$2, INDIRECT(ROW() &amp; ":" &amp; ROW()))</f>
        <v>0</v>
      </c>
      <c r="L382" s="30">
        <f t="shared" ca="1" si="213"/>
        <v>0</v>
      </c>
      <c r="M382" s="30">
        <f t="shared" ca="1" si="213"/>
        <v>0</v>
      </c>
      <c r="N382" s="30">
        <f t="shared" ca="1" si="213"/>
        <v>0</v>
      </c>
      <c r="O382" s="30">
        <f t="shared" ca="1" si="213"/>
        <v>0</v>
      </c>
      <c r="P382" s="30">
        <f t="shared" ca="1" si="213"/>
        <v>0</v>
      </c>
      <c r="Q382" s="30"/>
      <c r="T382" s="204">
        <f t="shared" ref="T382" ca="1" si="214">IFERROR(INDEX(INDIRECT("Financials!$A:$AD"), MATCH(INDIRECT(ADDRESS(ROW(),2)), INDIRECT("Financials!$B:$B"), 0), MATCH(INDIRECT(ADDRESS(1,COLUMN())), INDIRECT("Financials!$1:$1"), 0)),0)</f>
        <v>0</v>
      </c>
      <c r="U382" s="30">
        <f t="shared" ref="U382:CF382" ca="1" si="215">T380-U380</f>
        <v>0</v>
      </c>
      <c r="V382" s="30">
        <f t="shared" ca="1" si="215"/>
        <v>0</v>
      </c>
      <c r="W382" s="30">
        <f t="shared" ca="1" si="215"/>
        <v>0</v>
      </c>
      <c r="X382" s="30">
        <f t="shared" ca="1" si="215"/>
        <v>0</v>
      </c>
      <c r="Y382" s="30">
        <f t="shared" ca="1" si="215"/>
        <v>0</v>
      </c>
      <c r="Z382" s="30">
        <f t="shared" ca="1" si="215"/>
        <v>0</v>
      </c>
      <c r="AA382" s="30">
        <f t="shared" ca="1" si="215"/>
        <v>0</v>
      </c>
      <c r="AB382" s="30">
        <f t="shared" ca="1" si="215"/>
        <v>0</v>
      </c>
      <c r="AC382" s="30">
        <f t="shared" ca="1" si="215"/>
        <v>0</v>
      </c>
      <c r="AD382" s="30">
        <f t="shared" ca="1" si="215"/>
        <v>0</v>
      </c>
      <c r="AE382" s="30">
        <f t="shared" ca="1" si="215"/>
        <v>0</v>
      </c>
      <c r="AF382" s="30">
        <f t="shared" ca="1" si="215"/>
        <v>0</v>
      </c>
      <c r="AG382" s="30">
        <f t="shared" ca="1" si="215"/>
        <v>0</v>
      </c>
      <c r="AH382" s="30">
        <f t="shared" ca="1" si="215"/>
        <v>0</v>
      </c>
      <c r="AI382" s="30">
        <f t="shared" ca="1" si="215"/>
        <v>0</v>
      </c>
      <c r="AJ382" s="30">
        <f t="shared" ca="1" si="215"/>
        <v>0</v>
      </c>
      <c r="AK382" s="30">
        <f t="shared" ca="1" si="215"/>
        <v>0</v>
      </c>
      <c r="AL382" s="30">
        <f t="shared" ca="1" si="215"/>
        <v>0</v>
      </c>
      <c r="AM382" s="30">
        <f t="shared" ca="1" si="215"/>
        <v>0</v>
      </c>
      <c r="AN382" s="30">
        <f t="shared" ca="1" si="215"/>
        <v>0</v>
      </c>
      <c r="AO382" s="30">
        <f t="shared" ca="1" si="215"/>
        <v>0</v>
      </c>
      <c r="AP382" s="30">
        <f t="shared" ca="1" si="215"/>
        <v>0</v>
      </c>
      <c r="AQ382" s="30">
        <f t="shared" ca="1" si="215"/>
        <v>0</v>
      </c>
      <c r="AR382" s="30">
        <f t="shared" ca="1" si="215"/>
        <v>0</v>
      </c>
      <c r="AS382" s="30">
        <f t="shared" ca="1" si="215"/>
        <v>0</v>
      </c>
      <c r="AT382" s="30">
        <f t="shared" ca="1" si="215"/>
        <v>0</v>
      </c>
      <c r="AU382" s="30">
        <f t="shared" ca="1" si="215"/>
        <v>0</v>
      </c>
      <c r="AV382" s="30">
        <f t="shared" ca="1" si="215"/>
        <v>0</v>
      </c>
      <c r="AW382" s="30">
        <f t="shared" ca="1" si="215"/>
        <v>0</v>
      </c>
      <c r="AX382" s="30">
        <f t="shared" ca="1" si="215"/>
        <v>0</v>
      </c>
      <c r="AY382" s="30">
        <f t="shared" ca="1" si="215"/>
        <v>0</v>
      </c>
      <c r="AZ382" s="30">
        <f t="shared" ca="1" si="215"/>
        <v>0</v>
      </c>
      <c r="BA382" s="30">
        <f t="shared" ca="1" si="215"/>
        <v>0</v>
      </c>
      <c r="BB382" s="30">
        <f t="shared" ca="1" si="215"/>
        <v>0</v>
      </c>
      <c r="BC382" s="30">
        <f t="shared" ca="1" si="215"/>
        <v>0</v>
      </c>
      <c r="BD382" s="30">
        <f t="shared" ca="1" si="215"/>
        <v>0</v>
      </c>
      <c r="BE382" s="30">
        <f t="shared" ca="1" si="215"/>
        <v>0</v>
      </c>
      <c r="BF382" s="30">
        <f t="shared" ca="1" si="215"/>
        <v>0</v>
      </c>
      <c r="BG382" s="30">
        <f t="shared" ca="1" si="215"/>
        <v>0</v>
      </c>
      <c r="BH382" s="30">
        <f t="shared" ca="1" si="215"/>
        <v>0</v>
      </c>
      <c r="BI382" s="30">
        <f t="shared" ca="1" si="215"/>
        <v>0</v>
      </c>
      <c r="BJ382" s="30">
        <f t="shared" ca="1" si="215"/>
        <v>0</v>
      </c>
      <c r="BK382" s="30">
        <f t="shared" ca="1" si="215"/>
        <v>0</v>
      </c>
      <c r="BL382" s="30">
        <f t="shared" ca="1" si="215"/>
        <v>0</v>
      </c>
      <c r="BM382" s="30">
        <f t="shared" ca="1" si="215"/>
        <v>0</v>
      </c>
      <c r="BN382" s="30">
        <f t="shared" ca="1" si="215"/>
        <v>0</v>
      </c>
      <c r="BO382" s="30">
        <f t="shared" ca="1" si="215"/>
        <v>0</v>
      </c>
      <c r="BP382" s="30">
        <f t="shared" ca="1" si="215"/>
        <v>0</v>
      </c>
      <c r="BQ382" s="30">
        <f t="shared" ca="1" si="215"/>
        <v>0</v>
      </c>
      <c r="BR382" s="30">
        <f t="shared" ca="1" si="215"/>
        <v>0</v>
      </c>
      <c r="BS382" s="30">
        <f t="shared" ca="1" si="215"/>
        <v>0</v>
      </c>
      <c r="BT382" s="30">
        <f t="shared" ca="1" si="215"/>
        <v>0</v>
      </c>
      <c r="BU382" s="30">
        <f t="shared" ca="1" si="215"/>
        <v>0</v>
      </c>
      <c r="BV382" s="30">
        <f t="shared" ca="1" si="215"/>
        <v>0</v>
      </c>
      <c r="BW382" s="30">
        <f t="shared" ca="1" si="215"/>
        <v>0</v>
      </c>
      <c r="BX382" s="30">
        <f t="shared" ca="1" si="215"/>
        <v>0</v>
      </c>
      <c r="BY382" s="30">
        <f t="shared" ca="1" si="215"/>
        <v>0</v>
      </c>
      <c r="BZ382" s="30">
        <f t="shared" ca="1" si="215"/>
        <v>0</v>
      </c>
      <c r="CA382" s="30">
        <f t="shared" ca="1" si="215"/>
        <v>0</v>
      </c>
      <c r="CB382" s="30">
        <f t="shared" ca="1" si="215"/>
        <v>0</v>
      </c>
      <c r="CC382" s="30">
        <f t="shared" ca="1" si="215"/>
        <v>0</v>
      </c>
      <c r="CD382" s="30">
        <f t="shared" ca="1" si="215"/>
        <v>0</v>
      </c>
      <c r="CE382" s="30">
        <f t="shared" ca="1" si="215"/>
        <v>0</v>
      </c>
      <c r="CF382" s="30">
        <f t="shared" ca="1" si="215"/>
        <v>0</v>
      </c>
      <c r="CG382" s="30">
        <f t="shared" ref="CG382:CN382" ca="1" si="216">CF380-CG380</f>
        <v>0</v>
      </c>
      <c r="CH382" s="30">
        <f t="shared" ca="1" si="216"/>
        <v>0</v>
      </c>
      <c r="CI382" s="30">
        <f t="shared" ca="1" si="216"/>
        <v>0</v>
      </c>
      <c r="CJ382" s="30">
        <f t="shared" ca="1" si="216"/>
        <v>0</v>
      </c>
      <c r="CK382" s="30">
        <f t="shared" ca="1" si="216"/>
        <v>0</v>
      </c>
      <c r="CL382" s="30">
        <f t="shared" ca="1" si="216"/>
        <v>0</v>
      </c>
      <c r="CM382" s="30">
        <f t="shared" ca="1" si="216"/>
        <v>0</v>
      </c>
      <c r="CN382" s="30">
        <f t="shared" ca="1" si="216"/>
        <v>0</v>
      </c>
    </row>
    <row r="383" spans="1:92" x14ac:dyDescent="0.25">
      <c r="B383"/>
      <c r="I383" s="102"/>
      <c r="J383"/>
      <c r="T383" s="205"/>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137"/>
      <c r="B384" s="208"/>
      <c r="C384" s="139"/>
      <c r="D384" s="137" t="s">
        <v>403</v>
      </c>
      <c r="E384" s="140" t="s">
        <v>403</v>
      </c>
      <c r="F384" s="157"/>
      <c r="G384" s="157"/>
      <c r="H384" s="157"/>
      <c r="I384" s="221" t="s">
        <v>15</v>
      </c>
      <c r="J384" s="222"/>
      <c r="K384" s="139"/>
      <c r="L384" s="139"/>
      <c r="M384" s="139"/>
      <c r="N384" s="139"/>
      <c r="O384" s="139"/>
      <c r="P384" s="139"/>
      <c r="Q384" s="139"/>
      <c r="T384" s="262"/>
      <c r="U384" s="187"/>
      <c r="V384" s="187"/>
      <c r="W384" s="187"/>
      <c r="X384" s="187"/>
      <c r="Y384" s="187"/>
      <c r="Z384" s="187"/>
      <c r="AA384" s="187"/>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87"/>
      <c r="AY384" s="187"/>
      <c r="AZ384" s="187"/>
      <c r="BA384" s="187"/>
      <c r="BB384" s="187"/>
      <c r="BC384" s="187"/>
      <c r="BD384" s="187"/>
      <c r="BE384" s="187"/>
      <c r="BF384" s="187"/>
      <c r="BG384" s="187"/>
      <c r="BH384" s="187"/>
      <c r="BI384" s="187"/>
      <c r="BJ384" s="187"/>
      <c r="BK384" s="187"/>
      <c r="BL384" s="187"/>
      <c r="BM384" s="187"/>
      <c r="BN384" s="187"/>
      <c r="BO384" s="187"/>
      <c r="BP384" s="187"/>
      <c r="BQ384" s="187"/>
      <c r="BR384" s="187"/>
      <c r="BS384" s="187"/>
      <c r="BT384" s="187"/>
      <c r="BU384" s="187"/>
      <c r="BV384" s="187"/>
      <c r="BW384" s="187"/>
      <c r="BX384" s="187"/>
      <c r="BY384" s="187"/>
      <c r="BZ384" s="187"/>
      <c r="CA384" s="187"/>
      <c r="CB384" s="187"/>
      <c r="CC384" s="187"/>
      <c r="CD384" s="187"/>
      <c r="CE384" s="187"/>
      <c r="CF384" s="187"/>
      <c r="CG384" s="187"/>
      <c r="CH384" s="187"/>
      <c r="CI384" s="187"/>
      <c r="CJ384" s="187"/>
      <c r="CK384" s="187"/>
      <c r="CL384" s="187"/>
      <c r="CM384" s="187"/>
      <c r="CN384" s="187"/>
    </row>
    <row r="385" spans="1:92" x14ac:dyDescent="0.25">
      <c r="B385" s="7" t="s">
        <v>391</v>
      </c>
      <c r="D385" t="s">
        <v>403</v>
      </c>
      <c r="E385" s="102" t="s">
        <v>203</v>
      </c>
      <c r="F385" s="309"/>
      <c r="G385" s="309" t="s">
        <v>203</v>
      </c>
      <c r="I385" s="309"/>
      <c r="J385" s="310"/>
      <c r="T385" s="20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223" t="s">
        <v>392</v>
      </c>
      <c r="C386" s="148"/>
      <c r="D386" t="s">
        <v>403</v>
      </c>
      <c r="E386" s="210"/>
      <c r="I386" s="210"/>
      <c r="J386" s="226"/>
      <c r="K386" s="302">
        <f t="shared" ref="K386:P386" ca="1" si="217">IFERROR(INDEX(INDIRECT("Financials!$A:$CX"), MATCH(SUBSTITUTE($B386,"Driver: ",""), INDIRECT("Financials!$B:$B"), 0), MATCH(K$1, INDIRECT("Financials!$1:$1"), 0)),0)</f>
        <v>0</v>
      </c>
      <c r="L386" s="302">
        <f t="shared" ca="1" si="217"/>
        <v>0</v>
      </c>
      <c r="M386" s="302">
        <f t="shared" ca="1" si="217"/>
        <v>0</v>
      </c>
      <c r="N386" s="302">
        <f t="shared" ca="1" si="217"/>
        <v>0</v>
      </c>
      <c r="O386" s="302">
        <f t="shared" ca="1" si="217"/>
        <v>0</v>
      </c>
      <c r="P386" s="302">
        <f t="shared" ca="1" si="217"/>
        <v>0</v>
      </c>
      <c r="Q386" s="302"/>
      <c r="T386" s="204"/>
      <c r="U386" s="302">
        <f t="shared" ref="U386:CF386" ca="1" si="218">IFERROR(INDEX(INDIRECT("Financials!$A:$CX"), MATCH(SUBSTITUTE($B386,"Driver: ",""), INDIRECT("Financials!$B:$B"), 0), MATCH(U$1, INDIRECT("Financials!$1:$1"), 0)),0)</f>
        <v>0</v>
      </c>
      <c r="V386" s="302">
        <f t="shared" ca="1" si="218"/>
        <v>0</v>
      </c>
      <c r="W386" s="302">
        <f t="shared" ca="1" si="218"/>
        <v>0</v>
      </c>
      <c r="X386" s="302">
        <f t="shared" ca="1" si="218"/>
        <v>0</v>
      </c>
      <c r="Y386" s="302">
        <f t="shared" ca="1" si="218"/>
        <v>0</v>
      </c>
      <c r="Z386" s="302">
        <f t="shared" ca="1" si="218"/>
        <v>0</v>
      </c>
      <c r="AA386" s="302">
        <f t="shared" ca="1" si="218"/>
        <v>0</v>
      </c>
      <c r="AB386" s="302">
        <f t="shared" ca="1" si="218"/>
        <v>0</v>
      </c>
      <c r="AC386" s="302">
        <f t="shared" ca="1" si="218"/>
        <v>0</v>
      </c>
      <c r="AD386" s="302">
        <f t="shared" ca="1" si="218"/>
        <v>0</v>
      </c>
      <c r="AE386" s="302">
        <f t="shared" ca="1" si="218"/>
        <v>0</v>
      </c>
      <c r="AF386" s="302">
        <f t="shared" ca="1" si="218"/>
        <v>0</v>
      </c>
      <c r="AG386" s="302">
        <f t="shared" ca="1" si="218"/>
        <v>0</v>
      </c>
      <c r="AH386" s="302">
        <f t="shared" ca="1" si="218"/>
        <v>0</v>
      </c>
      <c r="AI386" s="302">
        <f t="shared" ca="1" si="218"/>
        <v>0</v>
      </c>
      <c r="AJ386" s="302">
        <f t="shared" ca="1" si="218"/>
        <v>0</v>
      </c>
      <c r="AK386" s="302">
        <f t="shared" ca="1" si="218"/>
        <v>0</v>
      </c>
      <c r="AL386" s="302">
        <f t="shared" ca="1" si="218"/>
        <v>0</v>
      </c>
      <c r="AM386" s="302">
        <f t="shared" ca="1" si="218"/>
        <v>0</v>
      </c>
      <c r="AN386" s="302">
        <f t="shared" ca="1" si="218"/>
        <v>0</v>
      </c>
      <c r="AO386" s="302">
        <f t="shared" ca="1" si="218"/>
        <v>0</v>
      </c>
      <c r="AP386" s="302">
        <f t="shared" ca="1" si="218"/>
        <v>0</v>
      </c>
      <c r="AQ386" s="302">
        <f t="shared" ca="1" si="218"/>
        <v>0</v>
      </c>
      <c r="AR386" s="302">
        <f t="shared" ca="1" si="218"/>
        <v>0</v>
      </c>
      <c r="AS386" s="302">
        <f t="shared" ca="1" si="218"/>
        <v>0</v>
      </c>
      <c r="AT386" s="302">
        <f t="shared" ca="1" si="218"/>
        <v>0</v>
      </c>
      <c r="AU386" s="302">
        <f t="shared" ca="1" si="218"/>
        <v>0</v>
      </c>
      <c r="AV386" s="302">
        <f t="shared" ca="1" si="218"/>
        <v>0</v>
      </c>
      <c r="AW386" s="302">
        <f t="shared" ca="1" si="218"/>
        <v>0</v>
      </c>
      <c r="AX386" s="302">
        <f t="shared" ca="1" si="218"/>
        <v>0</v>
      </c>
      <c r="AY386" s="302">
        <f t="shared" ca="1" si="218"/>
        <v>0</v>
      </c>
      <c r="AZ386" s="302">
        <f t="shared" ca="1" si="218"/>
        <v>0</v>
      </c>
      <c r="BA386" s="302">
        <f t="shared" ca="1" si="218"/>
        <v>0</v>
      </c>
      <c r="BB386" s="302">
        <f t="shared" ca="1" si="218"/>
        <v>0</v>
      </c>
      <c r="BC386" s="302">
        <f t="shared" ca="1" si="218"/>
        <v>0</v>
      </c>
      <c r="BD386" s="302">
        <f t="shared" ca="1" si="218"/>
        <v>0</v>
      </c>
      <c r="BE386" s="302">
        <f t="shared" ca="1" si="218"/>
        <v>0</v>
      </c>
      <c r="BF386" s="302">
        <f t="shared" ca="1" si="218"/>
        <v>0</v>
      </c>
      <c r="BG386" s="302">
        <f t="shared" ca="1" si="218"/>
        <v>0</v>
      </c>
      <c r="BH386" s="302">
        <f t="shared" ca="1" si="218"/>
        <v>0</v>
      </c>
      <c r="BI386" s="302">
        <f t="shared" ca="1" si="218"/>
        <v>0</v>
      </c>
      <c r="BJ386" s="302">
        <f t="shared" ca="1" si="218"/>
        <v>0</v>
      </c>
      <c r="BK386" s="302">
        <f t="shared" ca="1" si="218"/>
        <v>0</v>
      </c>
      <c r="BL386" s="302">
        <f t="shared" ca="1" si="218"/>
        <v>0</v>
      </c>
      <c r="BM386" s="302">
        <f t="shared" ca="1" si="218"/>
        <v>0</v>
      </c>
      <c r="BN386" s="302">
        <f t="shared" ca="1" si="218"/>
        <v>0</v>
      </c>
      <c r="BO386" s="302">
        <f t="shared" ca="1" si="218"/>
        <v>0</v>
      </c>
      <c r="BP386" s="302">
        <f t="shared" ca="1" si="218"/>
        <v>0</v>
      </c>
      <c r="BQ386" s="302">
        <f t="shared" ca="1" si="218"/>
        <v>0</v>
      </c>
      <c r="BR386" s="302">
        <f t="shared" ca="1" si="218"/>
        <v>0</v>
      </c>
      <c r="BS386" s="302">
        <f t="shared" ca="1" si="218"/>
        <v>0</v>
      </c>
      <c r="BT386" s="302">
        <f t="shared" ca="1" si="218"/>
        <v>0</v>
      </c>
      <c r="BU386" s="302">
        <f t="shared" ca="1" si="218"/>
        <v>0</v>
      </c>
      <c r="BV386" s="302">
        <f t="shared" ca="1" si="218"/>
        <v>0</v>
      </c>
      <c r="BW386" s="302">
        <f t="shared" ca="1" si="218"/>
        <v>0</v>
      </c>
      <c r="BX386" s="302">
        <f t="shared" ca="1" si="218"/>
        <v>0</v>
      </c>
      <c r="BY386" s="302">
        <f t="shared" ca="1" si="218"/>
        <v>0</v>
      </c>
      <c r="BZ386" s="302">
        <f t="shared" ca="1" si="218"/>
        <v>0</v>
      </c>
      <c r="CA386" s="302">
        <f t="shared" ca="1" si="218"/>
        <v>0</v>
      </c>
      <c r="CB386" s="302">
        <f t="shared" ca="1" si="218"/>
        <v>0</v>
      </c>
      <c r="CC386" s="302">
        <f t="shared" ca="1" si="218"/>
        <v>0</v>
      </c>
      <c r="CD386" s="302">
        <f t="shared" ca="1" si="218"/>
        <v>0</v>
      </c>
      <c r="CE386" s="302">
        <f t="shared" ca="1" si="218"/>
        <v>0</v>
      </c>
      <c r="CF386" s="302">
        <f t="shared" ca="1" si="218"/>
        <v>0</v>
      </c>
      <c r="CG386" s="302">
        <f t="shared" ref="CG386:CN386" ca="1" si="219">IFERROR(INDEX(INDIRECT("Financials!$A:$CX"), MATCH(SUBSTITUTE($B386,"Driver: ",""), INDIRECT("Financials!$B:$B"), 0), MATCH(CG$1, INDIRECT("Financials!$1:$1"), 0)),0)</f>
        <v>0</v>
      </c>
      <c r="CH386" s="302">
        <f t="shared" ca="1" si="219"/>
        <v>0</v>
      </c>
      <c r="CI386" s="302">
        <f t="shared" ca="1" si="219"/>
        <v>0</v>
      </c>
      <c r="CJ386" s="302">
        <f t="shared" ca="1" si="219"/>
        <v>0</v>
      </c>
      <c r="CK386" s="302">
        <f t="shared" ca="1" si="219"/>
        <v>0</v>
      </c>
      <c r="CL386" s="302">
        <f t="shared" ca="1" si="219"/>
        <v>0</v>
      </c>
      <c r="CM386" s="302">
        <f t="shared" ca="1" si="219"/>
        <v>0</v>
      </c>
      <c r="CN386" s="302">
        <f t="shared" ca="1" si="219"/>
        <v>0</v>
      </c>
    </row>
    <row r="387" spans="1:92" x14ac:dyDescent="0.25">
      <c r="A387" t="s">
        <v>143</v>
      </c>
      <c r="B387" s="214" t="s">
        <v>393</v>
      </c>
      <c r="C387" s="10"/>
      <c r="D387" t="s">
        <v>403</v>
      </c>
      <c r="E387" s="106"/>
      <c r="F387" s="175"/>
      <c r="G387" s="175"/>
      <c r="I387" s="175"/>
      <c r="J387" s="17"/>
      <c r="K387" s="194">
        <v>30</v>
      </c>
      <c r="L387" s="194">
        <v>30</v>
      </c>
      <c r="M387" s="194">
        <v>30</v>
      </c>
      <c r="N387" s="194">
        <v>30</v>
      </c>
      <c r="O387" s="194">
        <v>30</v>
      </c>
      <c r="P387" s="194">
        <v>30</v>
      </c>
      <c r="Q387" s="194"/>
      <c r="T387" s="215"/>
      <c r="U387" s="61">
        <f ca="1">INDEX($A:$CN,ROW(),MATCH(INDIRECT(ADDRESS(3,COLUMN(),2)),$2:$2,0))</f>
        <v>30</v>
      </c>
      <c r="V387" s="61" cm="1">
        <f t="array" ref="V387">INDEX($K:$P,ROW(),MATCH(V$3,$K$2:$P$2,0))</f>
        <v>30</v>
      </c>
      <c r="W387" s="61" cm="1">
        <f t="array" ref="W387">INDEX($K:$P,ROW(),MATCH(W$3,$K$2:$P$2,0))</f>
        <v>30</v>
      </c>
      <c r="X387" s="61" cm="1">
        <f t="array" ref="X387">INDEX($K:$P,ROW(),MATCH(X$3,$K$2:$P$2,0))</f>
        <v>30</v>
      </c>
      <c r="Y387" s="61" cm="1">
        <f t="array" ref="Y387">INDEX($K:$P,ROW(),MATCH(Y$3,$K$2:$P$2,0))</f>
        <v>30</v>
      </c>
      <c r="Z387" s="61" cm="1">
        <f t="array" ref="Z387">INDEX($K:$P,ROW(),MATCH(Z$3,$K$2:$P$2,0))</f>
        <v>30</v>
      </c>
      <c r="AA387" s="61" cm="1">
        <f t="array" ref="AA387">INDEX($K:$P,ROW(),MATCH(AA$3,$K$2:$P$2,0))</f>
        <v>30</v>
      </c>
      <c r="AB387" s="61" cm="1">
        <f t="array" ref="AB387">INDEX($K:$P,ROW(),MATCH(AB$3,$K$2:$P$2,0))</f>
        <v>30</v>
      </c>
      <c r="AC387" s="61" cm="1">
        <f t="array" ref="AC387">INDEX($K:$P,ROW(),MATCH(AC$3,$K$2:$P$2,0))</f>
        <v>30</v>
      </c>
      <c r="AD387" s="61" cm="1">
        <f t="array" ref="AD387">INDEX($K:$P,ROW(),MATCH(AD$3,$K$2:$P$2,0))</f>
        <v>30</v>
      </c>
      <c r="AE387" s="61" cm="1">
        <f t="array" ref="AE387">INDEX($K:$P,ROW(),MATCH(AE$3,$K$2:$P$2,0))</f>
        <v>30</v>
      </c>
      <c r="AF387" s="61" cm="1">
        <f t="array" ref="AF387">INDEX($K:$P,ROW(),MATCH(AF$3,$K$2:$P$2,0))</f>
        <v>30</v>
      </c>
      <c r="AG387" s="61" cm="1">
        <f t="array" ref="AG387">INDEX($K:$P,ROW(),MATCH(AG$3,$K$2:$P$2,0))</f>
        <v>30</v>
      </c>
      <c r="AH387" s="61" cm="1">
        <f t="array" ref="AH387">INDEX($K:$P,ROW(),MATCH(AH$3,$K$2:$P$2,0))</f>
        <v>30</v>
      </c>
      <c r="AI387" s="61" cm="1">
        <f t="array" ref="AI387">INDEX($K:$P,ROW(),MATCH(AI$3,$K$2:$P$2,0))</f>
        <v>30</v>
      </c>
      <c r="AJ387" s="61" cm="1">
        <f t="array" ref="AJ387">INDEX($K:$P,ROW(),MATCH(AJ$3,$K$2:$P$2,0))</f>
        <v>30</v>
      </c>
      <c r="AK387" s="61" cm="1">
        <f t="array" ref="AK387">INDEX($K:$P,ROW(),MATCH(AK$3,$K$2:$P$2,0))</f>
        <v>30</v>
      </c>
      <c r="AL387" s="61" cm="1">
        <f t="array" ref="AL387">INDEX($K:$P,ROW(),MATCH(AL$3,$K$2:$P$2,0))</f>
        <v>30</v>
      </c>
      <c r="AM387" s="61" cm="1">
        <f t="array" ref="AM387">INDEX($K:$P,ROW(),MATCH(AM$3,$K$2:$P$2,0))</f>
        <v>30</v>
      </c>
      <c r="AN387" s="61" cm="1">
        <f t="array" ref="AN387">INDEX($K:$P,ROW(),MATCH(AN$3,$K$2:$P$2,0))</f>
        <v>30</v>
      </c>
      <c r="AO387" s="61" cm="1">
        <f t="array" ref="AO387">INDEX($K:$P,ROW(),MATCH(AO$3,$K$2:$P$2,0))</f>
        <v>30</v>
      </c>
      <c r="AP387" s="61" cm="1">
        <f t="array" ref="AP387">INDEX($K:$P,ROW(),MATCH(AP$3,$K$2:$P$2,0))</f>
        <v>30</v>
      </c>
      <c r="AQ387" s="61" cm="1">
        <f t="array" ref="AQ387">INDEX($K:$P,ROW(),MATCH(AQ$3,$K$2:$P$2,0))</f>
        <v>30</v>
      </c>
      <c r="AR387" s="61" cm="1">
        <f t="array" ref="AR387">INDEX($K:$P,ROW(),MATCH(AR$3,$K$2:$P$2,0))</f>
        <v>30</v>
      </c>
      <c r="AS387" s="61" cm="1">
        <f t="array" ref="AS387">INDEX($K:$P,ROW(),MATCH(AS$3,$K$2:$P$2,0))</f>
        <v>30</v>
      </c>
      <c r="AT387" s="61" cm="1">
        <f t="array" ref="AT387">INDEX($K:$P,ROW(),MATCH(AT$3,$K$2:$P$2,0))</f>
        <v>30</v>
      </c>
      <c r="AU387" s="61" cm="1">
        <f t="array" ref="AU387">INDEX($K:$P,ROW(),MATCH(AU$3,$K$2:$P$2,0))</f>
        <v>30</v>
      </c>
      <c r="AV387" s="61" cm="1">
        <f t="array" ref="AV387">INDEX($K:$P,ROW(),MATCH(AV$3,$K$2:$P$2,0))</f>
        <v>30</v>
      </c>
      <c r="AW387" s="61" cm="1">
        <f t="array" ref="AW387">INDEX($K:$P,ROW(),MATCH(AW$3,$K$2:$P$2,0))</f>
        <v>30</v>
      </c>
      <c r="AX387" s="61" cm="1">
        <f t="array" ref="AX387">INDEX($K:$P,ROW(),MATCH(AX$3,$K$2:$P$2,0))</f>
        <v>30</v>
      </c>
      <c r="AY387" s="61" cm="1">
        <f t="array" ref="AY387">INDEX($K:$P,ROW(),MATCH(AY$3,$K$2:$P$2,0))</f>
        <v>30</v>
      </c>
      <c r="AZ387" s="61" cm="1">
        <f t="array" ref="AZ387">INDEX($K:$P,ROW(),MATCH(AZ$3,$K$2:$P$2,0))</f>
        <v>30</v>
      </c>
      <c r="BA387" s="61" cm="1">
        <f t="array" ref="BA387">INDEX($K:$P,ROW(),MATCH(BA$3,$K$2:$P$2,0))</f>
        <v>30</v>
      </c>
      <c r="BB387" s="61" cm="1">
        <f t="array" ref="BB387">INDEX($K:$P,ROW(),MATCH(BB$3,$K$2:$P$2,0))</f>
        <v>30</v>
      </c>
      <c r="BC387" s="61" cm="1">
        <f t="array" ref="BC387">INDEX($K:$P,ROW(),MATCH(BC$3,$K$2:$P$2,0))</f>
        <v>30</v>
      </c>
      <c r="BD387" s="61" cm="1">
        <f t="array" ref="BD387">INDEX($K:$P,ROW(),MATCH(BD$3,$K$2:$P$2,0))</f>
        <v>30</v>
      </c>
      <c r="BE387" s="61" cm="1">
        <f t="array" ref="BE387">INDEX($K:$P,ROW(),MATCH(BE$3,$K$2:$P$2,0))</f>
        <v>30</v>
      </c>
      <c r="BF387" s="61" cm="1">
        <f t="array" ref="BF387">INDEX($K:$P,ROW(),MATCH(BF$3,$K$2:$P$2,0))</f>
        <v>30</v>
      </c>
      <c r="BG387" s="61" cm="1">
        <f t="array" ref="BG387">INDEX($K:$P,ROW(),MATCH(BG$3,$K$2:$P$2,0))</f>
        <v>30</v>
      </c>
      <c r="BH387" s="61" cm="1">
        <f t="array" ref="BH387">INDEX($K:$P,ROW(),MATCH(BH$3,$K$2:$P$2,0))</f>
        <v>30</v>
      </c>
      <c r="BI387" s="61" cm="1">
        <f t="array" ref="BI387">INDEX($K:$P,ROW(),MATCH(BI$3,$K$2:$P$2,0))</f>
        <v>30</v>
      </c>
      <c r="BJ387" s="61" cm="1">
        <f t="array" ref="BJ387">INDEX($K:$P,ROW(),MATCH(BJ$3,$K$2:$P$2,0))</f>
        <v>30</v>
      </c>
      <c r="BK387" s="61" cm="1">
        <f t="array" ref="BK387">INDEX($K:$P,ROW(),MATCH(BK$3,$K$2:$P$2,0))</f>
        <v>30</v>
      </c>
      <c r="BL387" s="61" cm="1">
        <f t="array" ref="BL387">INDEX($K:$P,ROW(),MATCH(BL$3,$K$2:$P$2,0))</f>
        <v>30</v>
      </c>
      <c r="BM387" s="61" cm="1">
        <f t="array" ref="BM387">INDEX($K:$P,ROW(),MATCH(BM$3,$K$2:$P$2,0))</f>
        <v>30</v>
      </c>
      <c r="BN387" s="61" cm="1">
        <f t="array" ref="BN387">INDEX($K:$P,ROW(),MATCH(BN$3,$K$2:$P$2,0))</f>
        <v>30</v>
      </c>
      <c r="BO387" s="61" cm="1">
        <f t="array" ref="BO387">INDEX($K:$P,ROW(),MATCH(BO$3,$K$2:$P$2,0))</f>
        <v>30</v>
      </c>
      <c r="BP387" s="61" cm="1">
        <f t="array" ref="BP387">INDEX($K:$P,ROW(),MATCH(BP$3,$K$2:$P$2,0))</f>
        <v>30</v>
      </c>
      <c r="BQ387" s="61" cm="1">
        <f t="array" ref="BQ387">INDEX($K:$P,ROW(),MATCH(BQ$3,$K$2:$P$2,0))</f>
        <v>30</v>
      </c>
      <c r="BR387" s="61" cm="1">
        <f t="array" ref="BR387">INDEX($K:$P,ROW(),MATCH(BR$3,$K$2:$P$2,0))</f>
        <v>30</v>
      </c>
      <c r="BS387" s="61" cm="1">
        <f t="array" ref="BS387">INDEX($K:$P,ROW(),MATCH(BS$3,$K$2:$P$2,0))</f>
        <v>30</v>
      </c>
      <c r="BT387" s="61" cm="1">
        <f t="array" ref="BT387">INDEX($K:$P,ROW(),MATCH(BT$3,$K$2:$P$2,0))</f>
        <v>30</v>
      </c>
      <c r="BU387" s="61" cm="1">
        <f t="array" ref="BU387">INDEX($K:$P,ROW(),MATCH(BU$3,$K$2:$P$2,0))</f>
        <v>30</v>
      </c>
      <c r="BV387" s="61" cm="1">
        <f t="array" ref="BV387">INDEX($K:$P,ROW(),MATCH(BV$3,$K$2:$P$2,0))</f>
        <v>30</v>
      </c>
      <c r="BW387" s="61" cm="1">
        <f t="array" ref="BW387">INDEX($K:$P,ROW(),MATCH(BW$3,$K$2:$P$2,0))</f>
        <v>30</v>
      </c>
      <c r="BX387" s="61" cm="1">
        <f t="array" ref="BX387">INDEX($K:$P,ROW(),MATCH(BX$3,$K$2:$P$2,0))</f>
        <v>30</v>
      </c>
      <c r="BY387" s="61" cm="1">
        <f t="array" ref="BY387">INDEX($K:$P,ROW(),MATCH(BY$3,$K$2:$P$2,0))</f>
        <v>30</v>
      </c>
      <c r="BZ387" s="61" cm="1">
        <f t="array" ref="BZ387">INDEX($K:$P,ROW(),MATCH(BZ$3,$K$2:$P$2,0))</f>
        <v>30</v>
      </c>
      <c r="CA387" s="61" cm="1">
        <f t="array" ref="CA387">INDEX($K:$P,ROW(),MATCH(CA$3,$K$2:$P$2,0))</f>
        <v>30</v>
      </c>
      <c r="CB387" s="61" cm="1">
        <f t="array" ref="CB387">INDEX($K:$P,ROW(),MATCH(CB$3,$K$2:$P$2,0))</f>
        <v>30</v>
      </c>
      <c r="CC387" s="61" cm="1">
        <f t="array" ref="CC387">INDEX($K:$P,ROW(),MATCH(CC$3,$K$2:$P$2,0))</f>
        <v>30</v>
      </c>
      <c r="CD387" s="61" cm="1">
        <f t="array" ref="CD387">INDEX($K:$P,ROW(),MATCH(CD$3,$K$2:$P$2,0))</f>
        <v>30</v>
      </c>
      <c r="CE387" s="61" cm="1">
        <f t="array" ref="CE387">INDEX($K:$P,ROW(),MATCH(CE$3,$K$2:$P$2,0))</f>
        <v>30</v>
      </c>
      <c r="CF387" s="61" cm="1">
        <f t="array" ref="CF387">INDEX($K:$P,ROW(),MATCH(CF$3,$K$2:$P$2,0))</f>
        <v>30</v>
      </c>
      <c r="CG387" s="61" cm="1">
        <f t="array" ref="CG387">INDEX($K:$P,ROW(),MATCH(CG$3,$K$2:$P$2,0))</f>
        <v>30</v>
      </c>
      <c r="CH387" s="61" cm="1">
        <f t="array" ref="CH387">INDEX($K:$P,ROW(),MATCH(CH$3,$K$2:$P$2,0))</f>
        <v>30</v>
      </c>
      <c r="CI387" s="61" cm="1">
        <f t="array" ref="CI387">INDEX($K:$P,ROW(),MATCH(CI$3,$K$2:$P$2,0))</f>
        <v>30</v>
      </c>
      <c r="CJ387" s="61" cm="1">
        <f t="array" ref="CJ387">INDEX($K:$P,ROW(),MATCH(CJ$3,$K$2:$P$2,0))</f>
        <v>30</v>
      </c>
      <c r="CK387" s="61" cm="1">
        <f t="array" ref="CK387">INDEX($K:$P,ROW(),MATCH(CK$3,$K$2:$P$2,0))</f>
        <v>30</v>
      </c>
      <c r="CL387" s="61" cm="1">
        <f t="array" ref="CL387">INDEX($K:$P,ROW(),MATCH(CL$3,$K$2:$P$2,0))</f>
        <v>30</v>
      </c>
      <c r="CM387" s="61" cm="1">
        <f t="array" ref="CM387">INDEX($K:$P,ROW(),MATCH(CM$3,$K$2:$P$2,0))</f>
        <v>30</v>
      </c>
      <c r="CN387" s="61" cm="1">
        <f t="array" ref="CN387">INDEX($K:$P,ROW(),MATCH(CN$3,$K$2:$P$2,0))</f>
        <v>30</v>
      </c>
    </row>
    <row r="388" spans="1:92" x14ac:dyDescent="0.25">
      <c r="A388" t="s">
        <v>9</v>
      </c>
      <c r="B388" s="216" t="s">
        <v>394</v>
      </c>
      <c r="C388" s="53" t="s">
        <v>45</v>
      </c>
      <c r="D388" t="s">
        <v>403</v>
      </c>
      <c r="E388" s="229" t="s">
        <v>203</v>
      </c>
      <c r="F388" s="267"/>
      <c r="G388" s="267"/>
      <c r="I388" s="267"/>
      <c r="J388" s="268"/>
      <c r="K388" s="305">
        <f t="shared" ref="K388:P388" ca="1" si="220">SUMIF($4:$4, K$2, INDIRECT(ROW() &amp; ":" &amp; ROW()))</f>
        <v>0</v>
      </c>
      <c r="L388" s="305">
        <f t="shared" ca="1" si="220"/>
        <v>0</v>
      </c>
      <c r="M388" s="305">
        <f t="shared" ca="1" si="220"/>
        <v>0</v>
      </c>
      <c r="N388" s="305">
        <f t="shared" ca="1" si="220"/>
        <v>0</v>
      </c>
      <c r="O388" s="305">
        <f t="shared" ca="1" si="220"/>
        <v>0</v>
      </c>
      <c r="P388" s="305">
        <f t="shared" ca="1" si="220"/>
        <v>0</v>
      </c>
      <c r="Q388" s="30"/>
      <c r="T388" s="306">
        <f t="shared" ref="T388" ca="1" si="221">IFERROR(INDEX(INDIRECT("Financials!$A:$AD"), MATCH(INDIRECT(ADDRESS(ROW(),2)), INDIRECT("Financials!$B:$B"), 0), MATCH(INDIRECT(ADDRESS(1,COLUMN())), INDIRECT("Financials!$1:$1"), 0)),0)</f>
        <v>0</v>
      </c>
      <c r="U388" s="305">
        <f t="shared" ref="U388:CF388" ca="1" si="222">+T388+ABS(U386)-ABS(OFFSET(U386,0,-ROUNDUP(U387/30,0)))</f>
        <v>0</v>
      </c>
      <c r="V388" s="305">
        <f t="shared" ca="1" si="222"/>
        <v>0</v>
      </c>
      <c r="W388" s="305">
        <f t="shared" ca="1" si="222"/>
        <v>0</v>
      </c>
      <c r="X388" s="305">
        <f t="shared" ca="1" si="222"/>
        <v>0</v>
      </c>
      <c r="Y388" s="305">
        <f t="shared" ca="1" si="222"/>
        <v>0</v>
      </c>
      <c r="Z388" s="305">
        <f t="shared" ca="1" si="222"/>
        <v>0</v>
      </c>
      <c r="AA388" s="305">
        <f t="shared" ca="1" si="222"/>
        <v>0</v>
      </c>
      <c r="AB388" s="305">
        <f t="shared" ca="1" si="222"/>
        <v>0</v>
      </c>
      <c r="AC388" s="305">
        <f t="shared" ca="1" si="222"/>
        <v>0</v>
      </c>
      <c r="AD388" s="305">
        <f t="shared" ca="1" si="222"/>
        <v>0</v>
      </c>
      <c r="AE388" s="305">
        <f t="shared" ca="1" si="222"/>
        <v>0</v>
      </c>
      <c r="AF388" s="305">
        <f t="shared" ca="1" si="222"/>
        <v>0</v>
      </c>
      <c r="AG388" s="305">
        <f t="shared" ca="1" si="222"/>
        <v>0</v>
      </c>
      <c r="AH388" s="305">
        <f t="shared" ca="1" si="222"/>
        <v>0</v>
      </c>
      <c r="AI388" s="305">
        <f t="shared" ca="1" si="222"/>
        <v>0</v>
      </c>
      <c r="AJ388" s="305">
        <f t="shared" ca="1" si="222"/>
        <v>0</v>
      </c>
      <c r="AK388" s="305">
        <f t="shared" ca="1" si="222"/>
        <v>0</v>
      </c>
      <c r="AL388" s="305">
        <f t="shared" ca="1" si="222"/>
        <v>0</v>
      </c>
      <c r="AM388" s="305">
        <f t="shared" ca="1" si="222"/>
        <v>0</v>
      </c>
      <c r="AN388" s="305">
        <f t="shared" ca="1" si="222"/>
        <v>0</v>
      </c>
      <c r="AO388" s="305">
        <f t="shared" ca="1" si="222"/>
        <v>0</v>
      </c>
      <c r="AP388" s="305">
        <f t="shared" ca="1" si="222"/>
        <v>0</v>
      </c>
      <c r="AQ388" s="305">
        <f t="shared" ca="1" si="222"/>
        <v>0</v>
      </c>
      <c r="AR388" s="305">
        <f t="shared" ca="1" si="222"/>
        <v>0</v>
      </c>
      <c r="AS388" s="305">
        <f t="shared" ca="1" si="222"/>
        <v>0</v>
      </c>
      <c r="AT388" s="305">
        <f t="shared" ca="1" si="222"/>
        <v>0</v>
      </c>
      <c r="AU388" s="305">
        <f t="shared" ca="1" si="222"/>
        <v>0</v>
      </c>
      <c r="AV388" s="305">
        <f t="shared" ca="1" si="222"/>
        <v>0</v>
      </c>
      <c r="AW388" s="305">
        <f t="shared" ca="1" si="222"/>
        <v>0</v>
      </c>
      <c r="AX388" s="305">
        <f t="shared" ca="1" si="222"/>
        <v>0</v>
      </c>
      <c r="AY388" s="305">
        <f t="shared" ca="1" si="222"/>
        <v>0</v>
      </c>
      <c r="AZ388" s="305">
        <f t="shared" ca="1" si="222"/>
        <v>0</v>
      </c>
      <c r="BA388" s="305">
        <f t="shared" ca="1" si="222"/>
        <v>0</v>
      </c>
      <c r="BB388" s="305">
        <f t="shared" ca="1" si="222"/>
        <v>0</v>
      </c>
      <c r="BC388" s="305">
        <f t="shared" ca="1" si="222"/>
        <v>0</v>
      </c>
      <c r="BD388" s="305">
        <f t="shared" ca="1" si="222"/>
        <v>0</v>
      </c>
      <c r="BE388" s="305">
        <f t="shared" ca="1" si="222"/>
        <v>0</v>
      </c>
      <c r="BF388" s="305">
        <f t="shared" ca="1" si="222"/>
        <v>0</v>
      </c>
      <c r="BG388" s="305">
        <f t="shared" ca="1" si="222"/>
        <v>0</v>
      </c>
      <c r="BH388" s="305">
        <f t="shared" ca="1" si="222"/>
        <v>0</v>
      </c>
      <c r="BI388" s="305">
        <f t="shared" ca="1" si="222"/>
        <v>0</v>
      </c>
      <c r="BJ388" s="305">
        <f t="shared" ca="1" si="222"/>
        <v>0</v>
      </c>
      <c r="BK388" s="305">
        <f t="shared" ca="1" si="222"/>
        <v>0</v>
      </c>
      <c r="BL388" s="305">
        <f t="shared" ca="1" si="222"/>
        <v>0</v>
      </c>
      <c r="BM388" s="305">
        <f t="shared" ca="1" si="222"/>
        <v>0</v>
      </c>
      <c r="BN388" s="305">
        <f t="shared" ca="1" si="222"/>
        <v>0</v>
      </c>
      <c r="BO388" s="305">
        <f t="shared" ca="1" si="222"/>
        <v>0</v>
      </c>
      <c r="BP388" s="305">
        <f t="shared" ca="1" si="222"/>
        <v>0</v>
      </c>
      <c r="BQ388" s="305">
        <f t="shared" ca="1" si="222"/>
        <v>0</v>
      </c>
      <c r="BR388" s="305">
        <f t="shared" ca="1" si="222"/>
        <v>0</v>
      </c>
      <c r="BS388" s="305">
        <f t="shared" ca="1" si="222"/>
        <v>0</v>
      </c>
      <c r="BT388" s="305">
        <f t="shared" ca="1" si="222"/>
        <v>0</v>
      </c>
      <c r="BU388" s="305">
        <f t="shared" ca="1" si="222"/>
        <v>0</v>
      </c>
      <c r="BV388" s="305">
        <f t="shared" ca="1" si="222"/>
        <v>0</v>
      </c>
      <c r="BW388" s="305">
        <f t="shared" ca="1" si="222"/>
        <v>0</v>
      </c>
      <c r="BX388" s="305">
        <f t="shared" ca="1" si="222"/>
        <v>0</v>
      </c>
      <c r="BY388" s="305">
        <f t="shared" ca="1" si="222"/>
        <v>0</v>
      </c>
      <c r="BZ388" s="305">
        <f t="shared" ca="1" si="222"/>
        <v>0</v>
      </c>
      <c r="CA388" s="305">
        <f t="shared" ca="1" si="222"/>
        <v>0</v>
      </c>
      <c r="CB388" s="305">
        <f t="shared" ca="1" si="222"/>
        <v>0</v>
      </c>
      <c r="CC388" s="305">
        <f t="shared" ca="1" si="222"/>
        <v>0</v>
      </c>
      <c r="CD388" s="305">
        <f t="shared" ca="1" si="222"/>
        <v>0</v>
      </c>
      <c r="CE388" s="305">
        <f t="shared" ca="1" si="222"/>
        <v>0</v>
      </c>
      <c r="CF388" s="305">
        <f t="shared" ca="1" si="222"/>
        <v>0</v>
      </c>
      <c r="CG388" s="305">
        <f t="shared" ref="CG388:CN388" ca="1" si="223">+CF388+ABS(CG386)-ABS(OFFSET(CG386,0,-ROUNDUP(CG387/30,0)))</f>
        <v>0</v>
      </c>
      <c r="CH388" s="305">
        <f t="shared" ca="1" si="223"/>
        <v>0</v>
      </c>
      <c r="CI388" s="305">
        <f t="shared" ca="1" si="223"/>
        <v>0</v>
      </c>
      <c r="CJ388" s="305">
        <f t="shared" ca="1" si="223"/>
        <v>0</v>
      </c>
      <c r="CK388" s="305">
        <f t="shared" ca="1" si="223"/>
        <v>0</v>
      </c>
      <c r="CL388" s="305">
        <f t="shared" ca="1" si="223"/>
        <v>0</v>
      </c>
      <c r="CM388" s="305">
        <f t="shared" ca="1" si="223"/>
        <v>0</v>
      </c>
      <c r="CN388" s="305">
        <f t="shared" ca="1" si="223"/>
        <v>0</v>
      </c>
    </row>
    <row r="389" spans="1:92" x14ac:dyDescent="0.25">
      <c r="B389" s="216"/>
      <c r="C389" s="53"/>
      <c r="D389" t="s">
        <v>403</v>
      </c>
      <c r="E389" s="229" t="s">
        <v>203</v>
      </c>
      <c r="F389" s="267"/>
      <c r="G389" s="267"/>
      <c r="I389" s="267"/>
      <c r="J389" s="268"/>
      <c r="K389" s="30"/>
      <c r="L389" s="30"/>
      <c r="M389" s="30"/>
      <c r="N389" s="30"/>
      <c r="O389" s="30"/>
      <c r="P389" s="30"/>
      <c r="Q389" s="30"/>
      <c r="T389" s="204"/>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row>
    <row r="390" spans="1:92" x14ac:dyDescent="0.25">
      <c r="A390" t="s">
        <v>362</v>
      </c>
      <c r="B390" s="216" t="s">
        <v>395</v>
      </c>
      <c r="C390" t="s">
        <v>68</v>
      </c>
      <c r="D390" t="s">
        <v>403</v>
      </c>
      <c r="E390" s="102" t="s">
        <v>203</v>
      </c>
      <c r="F390" s="91"/>
      <c r="G390" s="91"/>
      <c r="K390" s="30">
        <f t="shared" ref="K390:P390" ca="1" si="224">SUMIF($3:$3, K$2, INDIRECT(ROW() &amp; ":" &amp; ROW()))</f>
        <v>0</v>
      </c>
      <c r="L390" s="30">
        <f t="shared" ca="1" si="224"/>
        <v>0</v>
      </c>
      <c r="M390" s="30">
        <f t="shared" ca="1" si="224"/>
        <v>0</v>
      </c>
      <c r="N390" s="30">
        <f t="shared" ca="1" si="224"/>
        <v>0</v>
      </c>
      <c r="O390" s="30">
        <f t="shared" ca="1" si="224"/>
        <v>0</v>
      </c>
      <c r="P390" s="30">
        <f t="shared" ca="1" si="224"/>
        <v>0</v>
      </c>
      <c r="Q390" s="30"/>
      <c r="T390" s="204">
        <f t="shared" ref="T390" ca="1" si="225">IFERROR(INDEX(INDIRECT("Financials!$A:$AD"), MATCH(INDIRECT(ADDRESS(ROW(),2)), INDIRECT("Financials!$B:$B"), 0), MATCH(INDIRECT(ADDRESS(1,COLUMN())), INDIRECT("Financials!$1:$1"), 0)),0)</f>
        <v>0</v>
      </c>
      <c r="U390" s="30">
        <f t="shared" ref="U390:CF390" ca="1" si="226">T388-U388</f>
        <v>0</v>
      </c>
      <c r="V390" s="30">
        <f t="shared" ca="1" si="226"/>
        <v>0</v>
      </c>
      <c r="W390" s="30">
        <f t="shared" ca="1" si="226"/>
        <v>0</v>
      </c>
      <c r="X390" s="30">
        <f t="shared" ca="1" si="226"/>
        <v>0</v>
      </c>
      <c r="Y390" s="30">
        <f t="shared" ca="1" si="226"/>
        <v>0</v>
      </c>
      <c r="Z390" s="30">
        <f t="shared" ca="1" si="226"/>
        <v>0</v>
      </c>
      <c r="AA390" s="30">
        <f t="shared" ca="1" si="226"/>
        <v>0</v>
      </c>
      <c r="AB390" s="30">
        <f t="shared" ca="1" si="226"/>
        <v>0</v>
      </c>
      <c r="AC390" s="30">
        <f t="shared" ca="1" si="226"/>
        <v>0</v>
      </c>
      <c r="AD390" s="30">
        <f t="shared" ca="1" si="226"/>
        <v>0</v>
      </c>
      <c r="AE390" s="30">
        <f t="shared" ca="1" si="226"/>
        <v>0</v>
      </c>
      <c r="AF390" s="30">
        <f t="shared" ca="1" si="226"/>
        <v>0</v>
      </c>
      <c r="AG390" s="30">
        <f t="shared" ca="1" si="226"/>
        <v>0</v>
      </c>
      <c r="AH390" s="30">
        <f t="shared" ca="1" si="226"/>
        <v>0</v>
      </c>
      <c r="AI390" s="30">
        <f t="shared" ca="1" si="226"/>
        <v>0</v>
      </c>
      <c r="AJ390" s="30">
        <f t="shared" ca="1" si="226"/>
        <v>0</v>
      </c>
      <c r="AK390" s="30">
        <f t="shared" ca="1" si="226"/>
        <v>0</v>
      </c>
      <c r="AL390" s="30">
        <f t="shared" ca="1" si="226"/>
        <v>0</v>
      </c>
      <c r="AM390" s="30">
        <f t="shared" ca="1" si="226"/>
        <v>0</v>
      </c>
      <c r="AN390" s="30">
        <f t="shared" ca="1" si="226"/>
        <v>0</v>
      </c>
      <c r="AO390" s="30">
        <f t="shared" ca="1" si="226"/>
        <v>0</v>
      </c>
      <c r="AP390" s="30">
        <f t="shared" ca="1" si="226"/>
        <v>0</v>
      </c>
      <c r="AQ390" s="30">
        <f t="shared" ca="1" si="226"/>
        <v>0</v>
      </c>
      <c r="AR390" s="30">
        <f t="shared" ca="1" si="226"/>
        <v>0</v>
      </c>
      <c r="AS390" s="30">
        <f t="shared" ca="1" si="226"/>
        <v>0</v>
      </c>
      <c r="AT390" s="30">
        <f t="shared" ca="1" si="226"/>
        <v>0</v>
      </c>
      <c r="AU390" s="30">
        <f t="shared" ca="1" si="226"/>
        <v>0</v>
      </c>
      <c r="AV390" s="30">
        <f t="shared" ca="1" si="226"/>
        <v>0</v>
      </c>
      <c r="AW390" s="30">
        <f t="shared" ca="1" si="226"/>
        <v>0</v>
      </c>
      <c r="AX390" s="30">
        <f t="shared" ca="1" si="226"/>
        <v>0</v>
      </c>
      <c r="AY390" s="30">
        <f t="shared" ca="1" si="226"/>
        <v>0</v>
      </c>
      <c r="AZ390" s="30">
        <f t="shared" ca="1" si="226"/>
        <v>0</v>
      </c>
      <c r="BA390" s="30">
        <f t="shared" ca="1" si="226"/>
        <v>0</v>
      </c>
      <c r="BB390" s="30">
        <f t="shared" ca="1" si="226"/>
        <v>0</v>
      </c>
      <c r="BC390" s="30">
        <f t="shared" ca="1" si="226"/>
        <v>0</v>
      </c>
      <c r="BD390" s="30">
        <f t="shared" ca="1" si="226"/>
        <v>0</v>
      </c>
      <c r="BE390" s="30">
        <f t="shared" ca="1" si="226"/>
        <v>0</v>
      </c>
      <c r="BF390" s="30">
        <f t="shared" ca="1" si="226"/>
        <v>0</v>
      </c>
      <c r="BG390" s="30">
        <f t="shared" ca="1" si="226"/>
        <v>0</v>
      </c>
      <c r="BH390" s="30">
        <f t="shared" ca="1" si="226"/>
        <v>0</v>
      </c>
      <c r="BI390" s="30">
        <f t="shared" ca="1" si="226"/>
        <v>0</v>
      </c>
      <c r="BJ390" s="30">
        <f t="shared" ca="1" si="226"/>
        <v>0</v>
      </c>
      <c r="BK390" s="30">
        <f t="shared" ca="1" si="226"/>
        <v>0</v>
      </c>
      <c r="BL390" s="30">
        <f t="shared" ca="1" si="226"/>
        <v>0</v>
      </c>
      <c r="BM390" s="30">
        <f t="shared" ca="1" si="226"/>
        <v>0</v>
      </c>
      <c r="BN390" s="30">
        <f t="shared" ca="1" si="226"/>
        <v>0</v>
      </c>
      <c r="BO390" s="30">
        <f t="shared" ca="1" si="226"/>
        <v>0</v>
      </c>
      <c r="BP390" s="30">
        <f t="shared" ca="1" si="226"/>
        <v>0</v>
      </c>
      <c r="BQ390" s="30">
        <f t="shared" ca="1" si="226"/>
        <v>0</v>
      </c>
      <c r="BR390" s="30">
        <f t="shared" ca="1" si="226"/>
        <v>0</v>
      </c>
      <c r="BS390" s="30">
        <f t="shared" ca="1" si="226"/>
        <v>0</v>
      </c>
      <c r="BT390" s="30">
        <f t="shared" ca="1" si="226"/>
        <v>0</v>
      </c>
      <c r="BU390" s="30">
        <f t="shared" ca="1" si="226"/>
        <v>0</v>
      </c>
      <c r="BV390" s="30">
        <f t="shared" ca="1" si="226"/>
        <v>0</v>
      </c>
      <c r="BW390" s="30">
        <f t="shared" ca="1" si="226"/>
        <v>0</v>
      </c>
      <c r="BX390" s="30">
        <f t="shared" ca="1" si="226"/>
        <v>0</v>
      </c>
      <c r="BY390" s="30">
        <f t="shared" ca="1" si="226"/>
        <v>0</v>
      </c>
      <c r="BZ390" s="30">
        <f t="shared" ca="1" si="226"/>
        <v>0</v>
      </c>
      <c r="CA390" s="30">
        <f t="shared" ca="1" si="226"/>
        <v>0</v>
      </c>
      <c r="CB390" s="30">
        <f t="shared" ca="1" si="226"/>
        <v>0</v>
      </c>
      <c r="CC390" s="30">
        <f t="shared" ca="1" si="226"/>
        <v>0</v>
      </c>
      <c r="CD390" s="30">
        <f t="shared" ca="1" si="226"/>
        <v>0</v>
      </c>
      <c r="CE390" s="30">
        <f t="shared" ca="1" si="226"/>
        <v>0</v>
      </c>
      <c r="CF390" s="30">
        <f t="shared" ca="1" si="226"/>
        <v>0</v>
      </c>
      <c r="CG390" s="30">
        <f t="shared" ref="CG390:CN390" ca="1" si="227">CF388-CG388</f>
        <v>0</v>
      </c>
      <c r="CH390" s="30">
        <f t="shared" ca="1" si="227"/>
        <v>0</v>
      </c>
      <c r="CI390" s="30">
        <f t="shared" ca="1" si="227"/>
        <v>0</v>
      </c>
      <c r="CJ390" s="30">
        <f t="shared" ca="1" si="227"/>
        <v>0</v>
      </c>
      <c r="CK390" s="30">
        <f t="shared" ca="1" si="227"/>
        <v>0</v>
      </c>
      <c r="CL390" s="30">
        <f t="shared" ca="1" si="227"/>
        <v>0</v>
      </c>
      <c r="CM390" s="30">
        <f t="shared" ca="1" si="227"/>
        <v>0</v>
      </c>
      <c r="CN390" s="30">
        <f t="shared" ca="1" si="227"/>
        <v>0</v>
      </c>
    </row>
    <row r="391" spans="1:92" x14ac:dyDescent="0.25">
      <c r="B391"/>
      <c r="I391" s="102"/>
      <c r="J391"/>
      <c r="T391" s="205"/>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137"/>
      <c r="B392" s="208"/>
      <c r="C392" s="139"/>
      <c r="D392" s="137" t="s">
        <v>404</v>
      </c>
      <c r="E392" s="140" t="s">
        <v>404</v>
      </c>
      <c r="F392" s="157"/>
      <c r="G392" s="157" t="s">
        <v>405</v>
      </c>
      <c r="H392" s="157" t="s">
        <v>406</v>
      </c>
      <c r="I392" s="221" t="s">
        <v>15</v>
      </c>
      <c r="J392" s="222"/>
      <c r="K392" s="139"/>
      <c r="L392" s="139"/>
      <c r="M392" s="139"/>
      <c r="N392" s="139"/>
      <c r="O392" s="139"/>
      <c r="P392" s="139"/>
      <c r="Q392" s="139"/>
      <c r="T392" s="262"/>
      <c r="U392" s="187"/>
      <c r="V392" s="187"/>
      <c r="W392" s="187"/>
      <c r="X392" s="187"/>
      <c r="Y392" s="187"/>
      <c r="Z392" s="187"/>
      <c r="AA392" s="187"/>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c r="BD392" s="187"/>
      <c r="BE392" s="187"/>
      <c r="BF392" s="187"/>
      <c r="BG392" s="187"/>
      <c r="BH392" s="187"/>
      <c r="BI392" s="187"/>
      <c r="BJ392" s="187"/>
      <c r="BK392" s="187"/>
      <c r="BL392" s="187"/>
      <c r="BM392" s="187"/>
      <c r="BN392" s="187"/>
      <c r="BO392" s="187"/>
      <c r="BP392" s="187"/>
      <c r="BQ392" s="187"/>
      <c r="BR392" s="187"/>
      <c r="BS392" s="187"/>
      <c r="BT392" s="187"/>
      <c r="BU392" s="187"/>
      <c r="BV392" s="187"/>
      <c r="BW392" s="187"/>
      <c r="BX392" s="187"/>
      <c r="BY392" s="187"/>
      <c r="BZ392" s="187"/>
      <c r="CA392" s="187"/>
      <c r="CB392" s="187"/>
      <c r="CC392" s="187"/>
      <c r="CD392" s="187"/>
      <c r="CE392" s="187"/>
      <c r="CF392" s="187"/>
      <c r="CG392" s="187"/>
      <c r="CH392" s="187"/>
      <c r="CI392" s="187"/>
      <c r="CJ392" s="187"/>
      <c r="CK392" s="187"/>
      <c r="CL392" s="187"/>
      <c r="CM392" s="187"/>
      <c r="CN392" s="187"/>
    </row>
    <row r="393" spans="1:92" x14ac:dyDescent="0.25">
      <c r="B393" s="7" t="s">
        <v>407</v>
      </c>
      <c r="D393" t="s">
        <v>404</v>
      </c>
      <c r="E393" s="102" t="s">
        <v>203</v>
      </c>
      <c r="F393" s="309"/>
      <c r="G393" s="309" t="s">
        <v>203</v>
      </c>
      <c r="I393" s="309"/>
      <c r="J393" s="310"/>
      <c r="T393" s="205"/>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223" t="s">
        <v>408</v>
      </c>
      <c r="C394" s="148"/>
      <c r="D394" t="s">
        <v>404</v>
      </c>
      <c r="E394" s="210" t="s">
        <v>24</v>
      </c>
      <c r="I394" s="210"/>
      <c r="J394" s="226"/>
      <c r="K394" s="302">
        <f t="shared" ref="K394:P394" ca="1" si="228">IFERROR(INDEX(INDIRECT("Financials!$A:$CX"), MATCH(SUBSTITUTE($B394,"Driver: ",""), INDIRECT("Financials!$B:$B"), 0), MATCH(K$1, INDIRECT("Financials!$1:$1"), 0)),0)</f>
        <v>0</v>
      </c>
      <c r="L394" s="302">
        <f t="shared" ca="1" si="228"/>
        <v>0</v>
      </c>
      <c r="M394" s="302">
        <f t="shared" ca="1" si="228"/>
        <v>0</v>
      </c>
      <c r="N394" s="302">
        <f t="shared" ca="1" si="228"/>
        <v>0</v>
      </c>
      <c r="O394" s="302">
        <f t="shared" ca="1" si="228"/>
        <v>0</v>
      </c>
      <c r="P394" s="302">
        <f t="shared" ca="1" si="228"/>
        <v>0</v>
      </c>
      <c r="Q394" s="302"/>
      <c r="T394" s="204"/>
      <c r="U394" s="302">
        <f t="shared" ref="U394:CF394" ca="1" si="229">IFERROR(INDEX(INDIRECT("Financials!$A:$CX"), MATCH(SUBSTITUTE($B394,"Driver: ",""), INDIRECT("Financials!$B:$B"), 0), MATCH(U$1, INDIRECT("Financials!$1:$1"), 0)),0)</f>
        <v>0</v>
      </c>
      <c r="V394" s="302">
        <f t="shared" ca="1" si="229"/>
        <v>0</v>
      </c>
      <c r="W394" s="302">
        <f t="shared" ca="1" si="229"/>
        <v>0</v>
      </c>
      <c r="X394" s="302">
        <f t="shared" ca="1" si="229"/>
        <v>0</v>
      </c>
      <c r="Y394" s="302">
        <f t="shared" ca="1" si="229"/>
        <v>0</v>
      </c>
      <c r="Z394" s="302">
        <f t="shared" ca="1" si="229"/>
        <v>0</v>
      </c>
      <c r="AA394" s="302">
        <f t="shared" ca="1" si="229"/>
        <v>0</v>
      </c>
      <c r="AB394" s="302">
        <f t="shared" ca="1" si="229"/>
        <v>0</v>
      </c>
      <c r="AC394" s="302">
        <f t="shared" ca="1" si="229"/>
        <v>0</v>
      </c>
      <c r="AD394" s="302">
        <f t="shared" ca="1" si="229"/>
        <v>0</v>
      </c>
      <c r="AE394" s="302">
        <f t="shared" ca="1" si="229"/>
        <v>0</v>
      </c>
      <c r="AF394" s="302">
        <f t="shared" ca="1" si="229"/>
        <v>0</v>
      </c>
      <c r="AG394" s="302">
        <f t="shared" ca="1" si="229"/>
        <v>0</v>
      </c>
      <c r="AH394" s="302">
        <f t="shared" ca="1" si="229"/>
        <v>0</v>
      </c>
      <c r="AI394" s="302">
        <f t="shared" ca="1" si="229"/>
        <v>0</v>
      </c>
      <c r="AJ394" s="302">
        <f t="shared" ca="1" si="229"/>
        <v>0</v>
      </c>
      <c r="AK394" s="302">
        <f t="shared" ca="1" si="229"/>
        <v>0</v>
      </c>
      <c r="AL394" s="302">
        <f t="shared" ca="1" si="229"/>
        <v>0</v>
      </c>
      <c r="AM394" s="302">
        <f t="shared" ca="1" si="229"/>
        <v>0</v>
      </c>
      <c r="AN394" s="302">
        <f t="shared" ca="1" si="229"/>
        <v>0</v>
      </c>
      <c r="AO394" s="302">
        <f t="shared" ca="1" si="229"/>
        <v>0</v>
      </c>
      <c r="AP394" s="302">
        <f t="shared" ca="1" si="229"/>
        <v>0</v>
      </c>
      <c r="AQ394" s="302">
        <f t="shared" ca="1" si="229"/>
        <v>0</v>
      </c>
      <c r="AR394" s="302">
        <f t="shared" ca="1" si="229"/>
        <v>0</v>
      </c>
      <c r="AS394" s="302">
        <f t="shared" ca="1" si="229"/>
        <v>0</v>
      </c>
      <c r="AT394" s="302">
        <f t="shared" ca="1" si="229"/>
        <v>0</v>
      </c>
      <c r="AU394" s="302">
        <f t="shared" ca="1" si="229"/>
        <v>0</v>
      </c>
      <c r="AV394" s="302">
        <f t="shared" ca="1" si="229"/>
        <v>0</v>
      </c>
      <c r="AW394" s="302">
        <f t="shared" ca="1" si="229"/>
        <v>0</v>
      </c>
      <c r="AX394" s="302">
        <f t="shared" ca="1" si="229"/>
        <v>0</v>
      </c>
      <c r="AY394" s="302">
        <f t="shared" ca="1" si="229"/>
        <v>0</v>
      </c>
      <c r="AZ394" s="302">
        <f t="shared" ca="1" si="229"/>
        <v>0</v>
      </c>
      <c r="BA394" s="302">
        <f t="shared" ca="1" si="229"/>
        <v>0</v>
      </c>
      <c r="BB394" s="302">
        <f t="shared" ca="1" si="229"/>
        <v>0</v>
      </c>
      <c r="BC394" s="302">
        <f t="shared" ca="1" si="229"/>
        <v>0</v>
      </c>
      <c r="BD394" s="302">
        <f t="shared" ca="1" si="229"/>
        <v>0</v>
      </c>
      <c r="BE394" s="302">
        <f t="shared" ca="1" si="229"/>
        <v>0</v>
      </c>
      <c r="BF394" s="302">
        <f t="shared" ca="1" si="229"/>
        <v>0</v>
      </c>
      <c r="BG394" s="302">
        <f t="shared" ca="1" si="229"/>
        <v>0</v>
      </c>
      <c r="BH394" s="302">
        <f t="shared" ca="1" si="229"/>
        <v>0</v>
      </c>
      <c r="BI394" s="302">
        <f t="shared" ca="1" si="229"/>
        <v>0</v>
      </c>
      <c r="BJ394" s="302">
        <f t="shared" ca="1" si="229"/>
        <v>0</v>
      </c>
      <c r="BK394" s="302">
        <f t="shared" ca="1" si="229"/>
        <v>0</v>
      </c>
      <c r="BL394" s="302">
        <f t="shared" ca="1" si="229"/>
        <v>0</v>
      </c>
      <c r="BM394" s="302">
        <f t="shared" ca="1" si="229"/>
        <v>0</v>
      </c>
      <c r="BN394" s="302">
        <f t="shared" ca="1" si="229"/>
        <v>0</v>
      </c>
      <c r="BO394" s="302">
        <f t="shared" ca="1" si="229"/>
        <v>0</v>
      </c>
      <c r="BP394" s="302">
        <f t="shared" ca="1" si="229"/>
        <v>0</v>
      </c>
      <c r="BQ394" s="302">
        <f t="shared" ca="1" si="229"/>
        <v>0</v>
      </c>
      <c r="BR394" s="302">
        <f t="shared" ca="1" si="229"/>
        <v>0</v>
      </c>
      <c r="BS394" s="302">
        <f t="shared" ca="1" si="229"/>
        <v>0</v>
      </c>
      <c r="BT394" s="302">
        <f t="shared" ca="1" si="229"/>
        <v>0</v>
      </c>
      <c r="BU394" s="302">
        <f t="shared" ca="1" si="229"/>
        <v>0</v>
      </c>
      <c r="BV394" s="302">
        <f t="shared" ca="1" si="229"/>
        <v>0</v>
      </c>
      <c r="BW394" s="302">
        <f t="shared" ca="1" si="229"/>
        <v>0</v>
      </c>
      <c r="BX394" s="302">
        <f t="shared" ca="1" si="229"/>
        <v>0</v>
      </c>
      <c r="BY394" s="302">
        <f t="shared" ca="1" si="229"/>
        <v>0</v>
      </c>
      <c r="BZ394" s="302">
        <f t="shared" ca="1" si="229"/>
        <v>0</v>
      </c>
      <c r="CA394" s="302">
        <f t="shared" ca="1" si="229"/>
        <v>0</v>
      </c>
      <c r="CB394" s="302">
        <f t="shared" ca="1" si="229"/>
        <v>0</v>
      </c>
      <c r="CC394" s="302">
        <f t="shared" ca="1" si="229"/>
        <v>0</v>
      </c>
      <c r="CD394" s="302">
        <f t="shared" ca="1" si="229"/>
        <v>0</v>
      </c>
      <c r="CE394" s="302">
        <f t="shared" ca="1" si="229"/>
        <v>0</v>
      </c>
      <c r="CF394" s="302">
        <f t="shared" ca="1" si="229"/>
        <v>0</v>
      </c>
      <c r="CG394" s="302">
        <f t="shared" ref="CG394:CN394" ca="1" si="230">IFERROR(INDEX(INDIRECT("Financials!$A:$CX"), MATCH(SUBSTITUTE($B394,"Driver: ",""), INDIRECT("Financials!$B:$B"), 0), MATCH(CG$1, INDIRECT("Financials!$1:$1"), 0)),0)</f>
        <v>0</v>
      </c>
      <c r="CH394" s="302">
        <f t="shared" ca="1" si="230"/>
        <v>0</v>
      </c>
      <c r="CI394" s="302">
        <f t="shared" ca="1" si="230"/>
        <v>0</v>
      </c>
      <c r="CJ394" s="302">
        <f t="shared" ca="1" si="230"/>
        <v>0</v>
      </c>
      <c r="CK394" s="302">
        <f t="shared" ca="1" si="230"/>
        <v>0</v>
      </c>
      <c r="CL394" s="302">
        <f t="shared" ca="1" si="230"/>
        <v>0</v>
      </c>
      <c r="CM394" s="302">
        <f t="shared" ca="1" si="230"/>
        <v>0</v>
      </c>
      <c r="CN394" s="302">
        <f t="shared" ca="1" si="230"/>
        <v>0</v>
      </c>
    </row>
    <row r="395" spans="1:92" x14ac:dyDescent="0.25">
      <c r="A395" t="s">
        <v>143</v>
      </c>
      <c r="B395" s="214" t="s">
        <v>393</v>
      </c>
      <c r="C395" s="10"/>
      <c r="D395" t="s">
        <v>404</v>
      </c>
      <c r="E395" s="106"/>
      <c r="F395" s="175"/>
      <c r="G395" s="175"/>
      <c r="I395" s="175"/>
      <c r="J395" s="17"/>
      <c r="K395" s="194">
        <v>30</v>
      </c>
      <c r="L395" s="194">
        <v>30</v>
      </c>
      <c r="M395" s="194">
        <v>30</v>
      </c>
      <c r="N395" s="194">
        <v>30</v>
      </c>
      <c r="O395" s="194">
        <v>30</v>
      </c>
      <c r="P395" s="194">
        <v>30</v>
      </c>
      <c r="Q395" s="194"/>
      <c r="T395" s="215"/>
      <c r="U395" s="61">
        <f ca="1">INDEX($A:$CN,ROW(),MATCH(INDIRECT(ADDRESS(3,COLUMN(),2)),$2:$2,0))</f>
        <v>30</v>
      </c>
      <c r="V395" s="61" cm="1">
        <f t="array" ref="V395">INDEX($K:$P,ROW(),MATCH(V$3,$K$2:$P$2,0))</f>
        <v>30</v>
      </c>
      <c r="W395" s="61" cm="1">
        <f t="array" ref="W395">INDEX($K:$P,ROW(),MATCH(W$3,$K$2:$P$2,0))</f>
        <v>30</v>
      </c>
      <c r="X395" s="61" cm="1">
        <f t="array" ref="X395">INDEX($K:$P,ROW(),MATCH(X$3,$K$2:$P$2,0))</f>
        <v>30</v>
      </c>
      <c r="Y395" s="61" cm="1">
        <f t="array" ref="Y395">INDEX($K:$P,ROW(),MATCH(Y$3,$K$2:$P$2,0))</f>
        <v>30</v>
      </c>
      <c r="Z395" s="61" cm="1">
        <f t="array" ref="Z395">INDEX($K:$P,ROW(),MATCH(Z$3,$K$2:$P$2,0))</f>
        <v>30</v>
      </c>
      <c r="AA395" s="61" cm="1">
        <f t="array" ref="AA395">INDEX($K:$P,ROW(),MATCH(AA$3,$K$2:$P$2,0))</f>
        <v>30</v>
      </c>
      <c r="AB395" s="61" cm="1">
        <f t="array" ref="AB395">INDEX($K:$P,ROW(),MATCH(AB$3,$K$2:$P$2,0))</f>
        <v>30</v>
      </c>
      <c r="AC395" s="61" cm="1">
        <f t="array" ref="AC395">INDEX($K:$P,ROW(),MATCH(AC$3,$K$2:$P$2,0))</f>
        <v>30</v>
      </c>
      <c r="AD395" s="61" cm="1">
        <f t="array" ref="AD395">INDEX($K:$P,ROW(),MATCH(AD$3,$K$2:$P$2,0))</f>
        <v>30</v>
      </c>
      <c r="AE395" s="61" cm="1">
        <f t="array" ref="AE395">INDEX($K:$P,ROW(),MATCH(AE$3,$K$2:$P$2,0))</f>
        <v>30</v>
      </c>
      <c r="AF395" s="61" cm="1">
        <f t="array" ref="AF395">INDEX($K:$P,ROW(),MATCH(AF$3,$K$2:$P$2,0))</f>
        <v>30</v>
      </c>
      <c r="AG395" s="61" cm="1">
        <f t="array" ref="AG395">INDEX($K:$P,ROW(),MATCH(AG$3,$K$2:$P$2,0))</f>
        <v>30</v>
      </c>
      <c r="AH395" s="61" cm="1">
        <f t="array" ref="AH395">INDEX($K:$P,ROW(),MATCH(AH$3,$K$2:$P$2,0))</f>
        <v>30</v>
      </c>
      <c r="AI395" s="61" cm="1">
        <f t="array" ref="AI395">INDEX($K:$P,ROW(),MATCH(AI$3,$K$2:$P$2,0))</f>
        <v>30</v>
      </c>
      <c r="AJ395" s="61" cm="1">
        <f t="array" ref="AJ395">INDEX($K:$P,ROW(),MATCH(AJ$3,$K$2:$P$2,0))</f>
        <v>30</v>
      </c>
      <c r="AK395" s="61" cm="1">
        <f t="array" ref="AK395">INDEX($K:$P,ROW(),MATCH(AK$3,$K$2:$P$2,0))</f>
        <v>30</v>
      </c>
      <c r="AL395" s="61" cm="1">
        <f t="array" ref="AL395">INDEX($K:$P,ROW(),MATCH(AL$3,$K$2:$P$2,0))</f>
        <v>30</v>
      </c>
      <c r="AM395" s="61" cm="1">
        <f t="array" ref="AM395">INDEX($K:$P,ROW(),MATCH(AM$3,$K$2:$P$2,0))</f>
        <v>30</v>
      </c>
      <c r="AN395" s="61" cm="1">
        <f t="array" ref="AN395">INDEX($K:$P,ROW(),MATCH(AN$3,$K$2:$P$2,0))</f>
        <v>30</v>
      </c>
      <c r="AO395" s="61" cm="1">
        <f t="array" ref="AO395">INDEX($K:$P,ROW(),MATCH(AO$3,$K$2:$P$2,0))</f>
        <v>30</v>
      </c>
      <c r="AP395" s="61" cm="1">
        <f t="array" ref="AP395">INDEX($K:$P,ROW(),MATCH(AP$3,$K$2:$P$2,0))</f>
        <v>30</v>
      </c>
      <c r="AQ395" s="61" cm="1">
        <f t="array" ref="AQ395">INDEX($K:$P,ROW(),MATCH(AQ$3,$K$2:$P$2,0))</f>
        <v>30</v>
      </c>
      <c r="AR395" s="61" cm="1">
        <f t="array" ref="AR395">INDEX($K:$P,ROW(),MATCH(AR$3,$K$2:$P$2,0))</f>
        <v>30</v>
      </c>
      <c r="AS395" s="61" cm="1">
        <f t="array" ref="AS395">INDEX($K:$P,ROW(),MATCH(AS$3,$K$2:$P$2,0))</f>
        <v>30</v>
      </c>
      <c r="AT395" s="61" cm="1">
        <f t="array" ref="AT395">INDEX($K:$P,ROW(),MATCH(AT$3,$K$2:$P$2,0))</f>
        <v>30</v>
      </c>
      <c r="AU395" s="61" cm="1">
        <f t="array" ref="AU395">INDEX($K:$P,ROW(),MATCH(AU$3,$K$2:$P$2,0))</f>
        <v>30</v>
      </c>
      <c r="AV395" s="61" cm="1">
        <f t="array" ref="AV395">INDEX($K:$P,ROW(),MATCH(AV$3,$K$2:$P$2,0))</f>
        <v>30</v>
      </c>
      <c r="AW395" s="61" cm="1">
        <f t="array" ref="AW395">INDEX($K:$P,ROW(),MATCH(AW$3,$K$2:$P$2,0))</f>
        <v>30</v>
      </c>
      <c r="AX395" s="61" cm="1">
        <f t="array" ref="AX395">INDEX($K:$P,ROW(),MATCH(AX$3,$K$2:$P$2,0))</f>
        <v>30</v>
      </c>
      <c r="AY395" s="61" cm="1">
        <f t="array" ref="AY395">INDEX($K:$P,ROW(),MATCH(AY$3,$K$2:$P$2,0))</f>
        <v>30</v>
      </c>
      <c r="AZ395" s="61" cm="1">
        <f t="array" ref="AZ395">INDEX($K:$P,ROW(),MATCH(AZ$3,$K$2:$P$2,0))</f>
        <v>30</v>
      </c>
      <c r="BA395" s="61" cm="1">
        <f t="array" ref="BA395">INDEX($K:$P,ROW(),MATCH(BA$3,$K$2:$P$2,0))</f>
        <v>30</v>
      </c>
      <c r="BB395" s="61" cm="1">
        <f t="array" ref="BB395">INDEX($K:$P,ROW(),MATCH(BB$3,$K$2:$P$2,0))</f>
        <v>30</v>
      </c>
      <c r="BC395" s="61" cm="1">
        <f t="array" ref="BC395">INDEX($K:$P,ROW(),MATCH(BC$3,$K$2:$P$2,0))</f>
        <v>30</v>
      </c>
      <c r="BD395" s="61" cm="1">
        <f t="array" ref="BD395">INDEX($K:$P,ROW(),MATCH(BD$3,$K$2:$P$2,0))</f>
        <v>30</v>
      </c>
      <c r="BE395" s="61" cm="1">
        <f t="array" ref="BE395">INDEX($K:$P,ROW(),MATCH(BE$3,$K$2:$P$2,0))</f>
        <v>30</v>
      </c>
      <c r="BF395" s="61" cm="1">
        <f t="array" ref="BF395">INDEX($K:$P,ROW(),MATCH(BF$3,$K$2:$P$2,0))</f>
        <v>30</v>
      </c>
      <c r="BG395" s="61" cm="1">
        <f t="array" ref="BG395">INDEX($K:$P,ROW(),MATCH(BG$3,$K$2:$P$2,0))</f>
        <v>30</v>
      </c>
      <c r="BH395" s="61" cm="1">
        <f t="array" ref="BH395">INDEX($K:$P,ROW(),MATCH(BH$3,$K$2:$P$2,0))</f>
        <v>30</v>
      </c>
      <c r="BI395" s="61" cm="1">
        <f t="array" ref="BI395">INDEX($K:$P,ROW(),MATCH(BI$3,$K$2:$P$2,0))</f>
        <v>30</v>
      </c>
      <c r="BJ395" s="61" cm="1">
        <f t="array" ref="BJ395">INDEX($K:$P,ROW(),MATCH(BJ$3,$K$2:$P$2,0))</f>
        <v>30</v>
      </c>
      <c r="BK395" s="61" cm="1">
        <f t="array" ref="BK395">INDEX($K:$P,ROW(),MATCH(BK$3,$K$2:$P$2,0))</f>
        <v>30</v>
      </c>
      <c r="BL395" s="61" cm="1">
        <f t="array" ref="BL395">INDEX($K:$P,ROW(),MATCH(BL$3,$K$2:$P$2,0))</f>
        <v>30</v>
      </c>
      <c r="BM395" s="61" cm="1">
        <f t="array" ref="BM395">INDEX($K:$P,ROW(),MATCH(BM$3,$K$2:$P$2,0))</f>
        <v>30</v>
      </c>
      <c r="BN395" s="61" cm="1">
        <f t="array" ref="BN395">INDEX($K:$P,ROW(),MATCH(BN$3,$K$2:$P$2,0))</f>
        <v>30</v>
      </c>
      <c r="BO395" s="61" cm="1">
        <f t="array" ref="BO395">INDEX($K:$P,ROW(),MATCH(BO$3,$K$2:$P$2,0))</f>
        <v>30</v>
      </c>
      <c r="BP395" s="61" cm="1">
        <f t="array" ref="BP395">INDEX($K:$P,ROW(),MATCH(BP$3,$K$2:$P$2,0))</f>
        <v>30</v>
      </c>
      <c r="BQ395" s="61" cm="1">
        <f t="array" ref="BQ395">INDEX($K:$P,ROW(),MATCH(BQ$3,$K$2:$P$2,0))</f>
        <v>30</v>
      </c>
      <c r="BR395" s="61" cm="1">
        <f t="array" ref="BR395">INDEX($K:$P,ROW(),MATCH(BR$3,$K$2:$P$2,0))</f>
        <v>30</v>
      </c>
      <c r="BS395" s="61" cm="1">
        <f t="array" ref="BS395">INDEX($K:$P,ROW(),MATCH(BS$3,$K$2:$P$2,0))</f>
        <v>30</v>
      </c>
      <c r="BT395" s="61" cm="1">
        <f t="array" ref="BT395">INDEX($K:$P,ROW(),MATCH(BT$3,$K$2:$P$2,0))</f>
        <v>30</v>
      </c>
      <c r="BU395" s="61" cm="1">
        <f t="array" ref="BU395">INDEX($K:$P,ROW(),MATCH(BU$3,$K$2:$P$2,0))</f>
        <v>30</v>
      </c>
      <c r="BV395" s="61" cm="1">
        <f t="array" ref="BV395">INDEX($K:$P,ROW(),MATCH(BV$3,$K$2:$P$2,0))</f>
        <v>30</v>
      </c>
      <c r="BW395" s="61" cm="1">
        <f t="array" ref="BW395">INDEX($K:$P,ROW(),MATCH(BW$3,$K$2:$P$2,0))</f>
        <v>30</v>
      </c>
      <c r="BX395" s="61" cm="1">
        <f t="array" ref="BX395">INDEX($K:$P,ROW(),MATCH(BX$3,$K$2:$P$2,0))</f>
        <v>30</v>
      </c>
      <c r="BY395" s="61" cm="1">
        <f t="array" ref="BY395">INDEX($K:$P,ROW(),MATCH(BY$3,$K$2:$P$2,0))</f>
        <v>30</v>
      </c>
      <c r="BZ395" s="61" cm="1">
        <f t="array" ref="BZ395">INDEX($K:$P,ROW(),MATCH(BZ$3,$K$2:$P$2,0))</f>
        <v>30</v>
      </c>
      <c r="CA395" s="61" cm="1">
        <f t="array" ref="CA395">INDEX($K:$P,ROW(),MATCH(CA$3,$K$2:$P$2,0))</f>
        <v>30</v>
      </c>
      <c r="CB395" s="61" cm="1">
        <f t="array" ref="CB395">INDEX($K:$P,ROW(),MATCH(CB$3,$K$2:$P$2,0))</f>
        <v>30</v>
      </c>
      <c r="CC395" s="61" cm="1">
        <f t="array" ref="CC395">INDEX($K:$P,ROW(),MATCH(CC$3,$K$2:$P$2,0))</f>
        <v>30</v>
      </c>
      <c r="CD395" s="61" cm="1">
        <f t="array" ref="CD395">INDEX($K:$P,ROW(),MATCH(CD$3,$K$2:$P$2,0))</f>
        <v>30</v>
      </c>
      <c r="CE395" s="61" cm="1">
        <f t="array" ref="CE395">INDEX($K:$P,ROW(),MATCH(CE$3,$K$2:$P$2,0))</f>
        <v>30</v>
      </c>
      <c r="CF395" s="61" cm="1">
        <f t="array" ref="CF395">INDEX($K:$P,ROW(),MATCH(CF$3,$K$2:$P$2,0))</f>
        <v>30</v>
      </c>
      <c r="CG395" s="61" cm="1">
        <f t="array" ref="CG395">INDEX($K:$P,ROW(),MATCH(CG$3,$K$2:$P$2,0))</f>
        <v>30</v>
      </c>
      <c r="CH395" s="61" cm="1">
        <f t="array" ref="CH395">INDEX($K:$P,ROW(),MATCH(CH$3,$K$2:$P$2,0))</f>
        <v>30</v>
      </c>
      <c r="CI395" s="61" cm="1">
        <f t="array" ref="CI395">INDEX($K:$P,ROW(),MATCH(CI$3,$K$2:$P$2,0))</f>
        <v>30</v>
      </c>
      <c r="CJ395" s="61" cm="1">
        <f t="array" ref="CJ395">INDEX($K:$P,ROW(),MATCH(CJ$3,$K$2:$P$2,0))</f>
        <v>30</v>
      </c>
      <c r="CK395" s="61" cm="1">
        <f t="array" ref="CK395">INDEX($K:$P,ROW(),MATCH(CK$3,$K$2:$P$2,0))</f>
        <v>30</v>
      </c>
      <c r="CL395" s="61" cm="1">
        <f t="array" ref="CL395">INDEX($K:$P,ROW(),MATCH(CL$3,$K$2:$P$2,0))</f>
        <v>30</v>
      </c>
      <c r="CM395" s="61" cm="1">
        <f t="array" ref="CM395">INDEX($K:$P,ROW(),MATCH(CM$3,$K$2:$P$2,0))</f>
        <v>30</v>
      </c>
      <c r="CN395" s="61" cm="1">
        <f t="array" ref="CN395">INDEX($K:$P,ROW(),MATCH(CN$3,$K$2:$P$2,0))</f>
        <v>30</v>
      </c>
    </row>
    <row r="396" spans="1:92" x14ac:dyDescent="0.25">
      <c r="A396" t="s">
        <v>9</v>
      </c>
      <c r="B396" s="216" t="s">
        <v>409</v>
      </c>
      <c r="C396" s="53" t="s">
        <v>52</v>
      </c>
      <c r="D396" t="s">
        <v>404</v>
      </c>
      <c r="E396" s="229" t="s">
        <v>203</v>
      </c>
      <c r="F396" s="267"/>
      <c r="G396" s="267"/>
      <c r="I396" s="267"/>
      <c r="J396" s="268"/>
      <c r="K396" s="305">
        <f t="shared" ref="K396:P396" ca="1" si="231">SUMIF($4:$4, K$2, INDIRECT(ROW() &amp; ":" &amp; ROW()))</f>
        <v>0</v>
      </c>
      <c r="L396" s="305">
        <f t="shared" ca="1" si="231"/>
        <v>0</v>
      </c>
      <c r="M396" s="305">
        <f t="shared" ca="1" si="231"/>
        <v>0</v>
      </c>
      <c r="N396" s="305">
        <f t="shared" ca="1" si="231"/>
        <v>0</v>
      </c>
      <c r="O396" s="305">
        <f t="shared" ca="1" si="231"/>
        <v>0</v>
      </c>
      <c r="P396" s="305">
        <f t="shared" ca="1" si="231"/>
        <v>0</v>
      </c>
      <c r="Q396" s="30"/>
      <c r="T396" s="306">
        <f t="shared" ref="T396" ca="1" si="232">IFERROR(INDEX(INDIRECT("Financials!$A:$AD"), MATCH(INDIRECT(ADDRESS(ROW(),2)), INDIRECT("Financials!$B:$B"), 0), MATCH(INDIRECT(ADDRESS(1,COLUMN())), INDIRECT("Financials!$1:$1"), 0)),0)</f>
        <v>0</v>
      </c>
      <c r="U396" s="305">
        <f t="shared" ref="U396:CF396" ca="1" si="233">MIN(U395/30*ABS(U394),T396+ABS(U394))</f>
        <v>0</v>
      </c>
      <c r="V396" s="305">
        <f t="shared" ca="1" si="233"/>
        <v>0</v>
      </c>
      <c r="W396" s="305">
        <f t="shared" ca="1" si="233"/>
        <v>0</v>
      </c>
      <c r="X396" s="305">
        <f t="shared" ca="1" si="233"/>
        <v>0</v>
      </c>
      <c r="Y396" s="305">
        <f t="shared" ca="1" si="233"/>
        <v>0</v>
      </c>
      <c r="Z396" s="305">
        <f t="shared" ca="1" si="233"/>
        <v>0</v>
      </c>
      <c r="AA396" s="305">
        <f t="shared" ca="1" si="233"/>
        <v>0</v>
      </c>
      <c r="AB396" s="305">
        <f t="shared" ca="1" si="233"/>
        <v>0</v>
      </c>
      <c r="AC396" s="305">
        <f t="shared" ca="1" si="233"/>
        <v>0</v>
      </c>
      <c r="AD396" s="305">
        <f t="shared" ca="1" si="233"/>
        <v>0</v>
      </c>
      <c r="AE396" s="305">
        <f t="shared" ca="1" si="233"/>
        <v>0</v>
      </c>
      <c r="AF396" s="305">
        <f t="shared" ca="1" si="233"/>
        <v>0</v>
      </c>
      <c r="AG396" s="305">
        <f t="shared" ca="1" si="233"/>
        <v>0</v>
      </c>
      <c r="AH396" s="305">
        <f t="shared" ca="1" si="233"/>
        <v>0</v>
      </c>
      <c r="AI396" s="305">
        <f t="shared" ca="1" si="233"/>
        <v>0</v>
      </c>
      <c r="AJ396" s="305">
        <f t="shared" ca="1" si="233"/>
        <v>0</v>
      </c>
      <c r="AK396" s="305">
        <f t="shared" ca="1" si="233"/>
        <v>0</v>
      </c>
      <c r="AL396" s="305">
        <f t="shared" ca="1" si="233"/>
        <v>0</v>
      </c>
      <c r="AM396" s="305">
        <f t="shared" ca="1" si="233"/>
        <v>0</v>
      </c>
      <c r="AN396" s="305">
        <f t="shared" ca="1" si="233"/>
        <v>0</v>
      </c>
      <c r="AO396" s="305">
        <f t="shared" ca="1" si="233"/>
        <v>0</v>
      </c>
      <c r="AP396" s="305">
        <f t="shared" ca="1" si="233"/>
        <v>0</v>
      </c>
      <c r="AQ396" s="305">
        <f t="shared" ca="1" si="233"/>
        <v>0</v>
      </c>
      <c r="AR396" s="305">
        <f t="shared" ca="1" si="233"/>
        <v>0</v>
      </c>
      <c r="AS396" s="305">
        <f t="shared" ca="1" si="233"/>
        <v>0</v>
      </c>
      <c r="AT396" s="305">
        <f t="shared" ca="1" si="233"/>
        <v>0</v>
      </c>
      <c r="AU396" s="305">
        <f t="shared" ca="1" si="233"/>
        <v>0</v>
      </c>
      <c r="AV396" s="305">
        <f t="shared" ca="1" si="233"/>
        <v>0</v>
      </c>
      <c r="AW396" s="305">
        <f t="shared" ca="1" si="233"/>
        <v>0</v>
      </c>
      <c r="AX396" s="305">
        <f t="shared" ca="1" si="233"/>
        <v>0</v>
      </c>
      <c r="AY396" s="305">
        <f t="shared" ca="1" si="233"/>
        <v>0</v>
      </c>
      <c r="AZ396" s="305">
        <f t="shared" ca="1" si="233"/>
        <v>0</v>
      </c>
      <c r="BA396" s="305">
        <f t="shared" ca="1" si="233"/>
        <v>0</v>
      </c>
      <c r="BB396" s="305">
        <f t="shared" ca="1" si="233"/>
        <v>0</v>
      </c>
      <c r="BC396" s="305">
        <f t="shared" ca="1" si="233"/>
        <v>0</v>
      </c>
      <c r="BD396" s="305">
        <f t="shared" ca="1" si="233"/>
        <v>0</v>
      </c>
      <c r="BE396" s="305">
        <f t="shared" ca="1" si="233"/>
        <v>0</v>
      </c>
      <c r="BF396" s="305">
        <f t="shared" ca="1" si="233"/>
        <v>0</v>
      </c>
      <c r="BG396" s="305">
        <f t="shared" ca="1" si="233"/>
        <v>0</v>
      </c>
      <c r="BH396" s="305">
        <f t="shared" ca="1" si="233"/>
        <v>0</v>
      </c>
      <c r="BI396" s="305">
        <f t="shared" ca="1" si="233"/>
        <v>0</v>
      </c>
      <c r="BJ396" s="305">
        <f t="shared" ca="1" si="233"/>
        <v>0</v>
      </c>
      <c r="BK396" s="305">
        <f t="shared" ca="1" si="233"/>
        <v>0</v>
      </c>
      <c r="BL396" s="305">
        <f t="shared" ca="1" si="233"/>
        <v>0</v>
      </c>
      <c r="BM396" s="305">
        <f t="shared" ca="1" si="233"/>
        <v>0</v>
      </c>
      <c r="BN396" s="305">
        <f t="shared" ca="1" si="233"/>
        <v>0</v>
      </c>
      <c r="BO396" s="305">
        <f t="shared" ca="1" si="233"/>
        <v>0</v>
      </c>
      <c r="BP396" s="305">
        <f t="shared" ca="1" si="233"/>
        <v>0</v>
      </c>
      <c r="BQ396" s="305">
        <f t="shared" ca="1" si="233"/>
        <v>0</v>
      </c>
      <c r="BR396" s="305">
        <f t="shared" ca="1" si="233"/>
        <v>0</v>
      </c>
      <c r="BS396" s="305">
        <f t="shared" ca="1" si="233"/>
        <v>0</v>
      </c>
      <c r="BT396" s="305">
        <f t="shared" ca="1" si="233"/>
        <v>0</v>
      </c>
      <c r="BU396" s="305">
        <f t="shared" ca="1" si="233"/>
        <v>0</v>
      </c>
      <c r="BV396" s="305">
        <f t="shared" ca="1" si="233"/>
        <v>0</v>
      </c>
      <c r="BW396" s="305">
        <f t="shared" ca="1" si="233"/>
        <v>0</v>
      </c>
      <c r="BX396" s="305">
        <f t="shared" ca="1" si="233"/>
        <v>0</v>
      </c>
      <c r="BY396" s="305">
        <f t="shared" ca="1" si="233"/>
        <v>0</v>
      </c>
      <c r="BZ396" s="305">
        <f t="shared" ca="1" si="233"/>
        <v>0</v>
      </c>
      <c r="CA396" s="305">
        <f t="shared" ca="1" si="233"/>
        <v>0</v>
      </c>
      <c r="CB396" s="305">
        <f t="shared" ca="1" si="233"/>
        <v>0</v>
      </c>
      <c r="CC396" s="305">
        <f t="shared" ca="1" si="233"/>
        <v>0</v>
      </c>
      <c r="CD396" s="305">
        <f t="shared" ca="1" si="233"/>
        <v>0</v>
      </c>
      <c r="CE396" s="305">
        <f t="shared" ca="1" si="233"/>
        <v>0</v>
      </c>
      <c r="CF396" s="305">
        <f t="shared" ca="1" si="233"/>
        <v>0</v>
      </c>
      <c r="CG396" s="305">
        <f t="shared" ref="CG396:CN396" ca="1" si="234">MIN(CG395/30*ABS(CG394),CF396+ABS(CG394))</f>
        <v>0</v>
      </c>
      <c r="CH396" s="305">
        <f t="shared" ca="1" si="234"/>
        <v>0</v>
      </c>
      <c r="CI396" s="305">
        <f t="shared" ca="1" si="234"/>
        <v>0</v>
      </c>
      <c r="CJ396" s="305">
        <f t="shared" ca="1" si="234"/>
        <v>0</v>
      </c>
      <c r="CK396" s="305">
        <f t="shared" ca="1" si="234"/>
        <v>0</v>
      </c>
      <c r="CL396" s="305">
        <f t="shared" ca="1" si="234"/>
        <v>0</v>
      </c>
      <c r="CM396" s="305">
        <f t="shared" ca="1" si="234"/>
        <v>0</v>
      </c>
      <c r="CN396" s="305">
        <f t="shared" ca="1" si="234"/>
        <v>0</v>
      </c>
    </row>
    <row r="397" spans="1:92" x14ac:dyDescent="0.25">
      <c r="B397" s="216"/>
      <c r="C397" s="53"/>
      <c r="D397" t="s">
        <v>404</v>
      </c>
      <c r="E397" s="229" t="s">
        <v>203</v>
      </c>
      <c r="F397" s="267"/>
      <c r="G397" s="267"/>
      <c r="I397" s="267"/>
      <c r="J397" s="268"/>
      <c r="K397" s="30"/>
      <c r="L397" s="30"/>
      <c r="M397" s="30"/>
      <c r="N397" s="30"/>
      <c r="O397" s="30"/>
      <c r="P397" s="30"/>
      <c r="Q397" s="30"/>
      <c r="T397" s="204"/>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c r="BS397" s="30"/>
      <c r="BT397" s="30"/>
      <c r="BU397" s="30"/>
      <c r="BV397" s="30"/>
      <c r="BW397" s="30"/>
      <c r="BX397" s="30"/>
      <c r="BY397" s="30"/>
      <c r="BZ397" s="30"/>
      <c r="CA397" s="30"/>
      <c r="CB397" s="30"/>
      <c r="CC397" s="30"/>
      <c r="CD397" s="30"/>
      <c r="CE397" s="30"/>
      <c r="CF397" s="30"/>
      <c r="CG397" s="30"/>
      <c r="CH397" s="30"/>
      <c r="CI397" s="30"/>
      <c r="CJ397" s="30"/>
      <c r="CK397" s="30"/>
      <c r="CL397" s="30"/>
      <c r="CM397" s="30"/>
      <c r="CN397" s="30"/>
    </row>
    <row r="398" spans="1:92" x14ac:dyDescent="0.25">
      <c r="A398" t="s">
        <v>362</v>
      </c>
      <c r="B398" s="216" t="s">
        <v>410</v>
      </c>
      <c r="C398" t="s">
        <v>68</v>
      </c>
      <c r="D398" t="s">
        <v>404</v>
      </c>
      <c r="E398" s="102" t="s">
        <v>203</v>
      </c>
      <c r="F398" s="91"/>
      <c r="G398" s="91"/>
      <c r="K398" s="30">
        <f t="shared" ref="K398:P398" ca="1" si="235">SUMIF($3:$3, K$2, INDIRECT(ROW() &amp; ":" &amp; ROW()))</f>
        <v>0</v>
      </c>
      <c r="L398" s="30">
        <f t="shared" ca="1" si="235"/>
        <v>0</v>
      </c>
      <c r="M398" s="30">
        <f t="shared" ca="1" si="235"/>
        <v>0</v>
      </c>
      <c r="N398" s="30">
        <f t="shared" ca="1" si="235"/>
        <v>0</v>
      </c>
      <c r="O398" s="30">
        <f t="shared" ca="1" si="235"/>
        <v>0</v>
      </c>
      <c r="P398" s="30">
        <f t="shared" ca="1" si="235"/>
        <v>0</v>
      </c>
      <c r="Q398" s="30"/>
      <c r="T398" s="204">
        <f t="shared" ref="T398" ca="1" si="236">IFERROR(INDEX(INDIRECT("Financials!$A:$AD"), MATCH(INDIRECT(ADDRESS(ROW(),2)), INDIRECT("Financials!$B:$B"), 0), MATCH(INDIRECT(ADDRESS(1,COLUMN())), INDIRECT("Financials!$1:$1"), 0)),0)</f>
        <v>0</v>
      </c>
      <c r="U398" s="30">
        <f t="shared" ref="U398:CF398" ca="1" si="237">U396-T396</f>
        <v>0</v>
      </c>
      <c r="V398" s="30">
        <f t="shared" ca="1" si="237"/>
        <v>0</v>
      </c>
      <c r="W398" s="30">
        <f t="shared" ca="1" si="237"/>
        <v>0</v>
      </c>
      <c r="X398" s="30">
        <f t="shared" ca="1" si="237"/>
        <v>0</v>
      </c>
      <c r="Y398" s="30">
        <f t="shared" ca="1" si="237"/>
        <v>0</v>
      </c>
      <c r="Z398" s="30">
        <f t="shared" ca="1" si="237"/>
        <v>0</v>
      </c>
      <c r="AA398" s="30">
        <f t="shared" ca="1" si="237"/>
        <v>0</v>
      </c>
      <c r="AB398" s="30">
        <f t="shared" ca="1" si="237"/>
        <v>0</v>
      </c>
      <c r="AC398" s="30">
        <f t="shared" ca="1" si="237"/>
        <v>0</v>
      </c>
      <c r="AD398" s="30">
        <f t="shared" ca="1" si="237"/>
        <v>0</v>
      </c>
      <c r="AE398" s="30">
        <f t="shared" ca="1" si="237"/>
        <v>0</v>
      </c>
      <c r="AF398" s="30">
        <f t="shared" ca="1" si="237"/>
        <v>0</v>
      </c>
      <c r="AG398" s="30">
        <f t="shared" ca="1" si="237"/>
        <v>0</v>
      </c>
      <c r="AH398" s="30">
        <f t="shared" ca="1" si="237"/>
        <v>0</v>
      </c>
      <c r="AI398" s="30">
        <f t="shared" ca="1" si="237"/>
        <v>0</v>
      </c>
      <c r="AJ398" s="30">
        <f t="shared" ca="1" si="237"/>
        <v>0</v>
      </c>
      <c r="AK398" s="30">
        <f t="shared" ca="1" si="237"/>
        <v>0</v>
      </c>
      <c r="AL398" s="30">
        <f t="shared" ca="1" si="237"/>
        <v>0</v>
      </c>
      <c r="AM398" s="30">
        <f t="shared" ca="1" si="237"/>
        <v>0</v>
      </c>
      <c r="AN398" s="30">
        <f t="shared" ca="1" si="237"/>
        <v>0</v>
      </c>
      <c r="AO398" s="30">
        <f t="shared" ca="1" si="237"/>
        <v>0</v>
      </c>
      <c r="AP398" s="30">
        <f t="shared" ca="1" si="237"/>
        <v>0</v>
      </c>
      <c r="AQ398" s="30">
        <f t="shared" ca="1" si="237"/>
        <v>0</v>
      </c>
      <c r="AR398" s="30">
        <f t="shared" ca="1" si="237"/>
        <v>0</v>
      </c>
      <c r="AS398" s="30">
        <f t="shared" ca="1" si="237"/>
        <v>0</v>
      </c>
      <c r="AT398" s="30">
        <f t="shared" ca="1" si="237"/>
        <v>0</v>
      </c>
      <c r="AU398" s="30">
        <f t="shared" ca="1" si="237"/>
        <v>0</v>
      </c>
      <c r="AV398" s="30">
        <f t="shared" ca="1" si="237"/>
        <v>0</v>
      </c>
      <c r="AW398" s="30">
        <f t="shared" ca="1" si="237"/>
        <v>0</v>
      </c>
      <c r="AX398" s="30">
        <f t="shared" ca="1" si="237"/>
        <v>0</v>
      </c>
      <c r="AY398" s="30">
        <f t="shared" ca="1" si="237"/>
        <v>0</v>
      </c>
      <c r="AZ398" s="30">
        <f t="shared" ca="1" si="237"/>
        <v>0</v>
      </c>
      <c r="BA398" s="30">
        <f t="shared" ca="1" si="237"/>
        <v>0</v>
      </c>
      <c r="BB398" s="30">
        <f t="shared" ca="1" si="237"/>
        <v>0</v>
      </c>
      <c r="BC398" s="30">
        <f t="shared" ca="1" si="237"/>
        <v>0</v>
      </c>
      <c r="BD398" s="30">
        <f t="shared" ca="1" si="237"/>
        <v>0</v>
      </c>
      <c r="BE398" s="30">
        <f t="shared" ca="1" si="237"/>
        <v>0</v>
      </c>
      <c r="BF398" s="30">
        <f t="shared" ca="1" si="237"/>
        <v>0</v>
      </c>
      <c r="BG398" s="30">
        <f t="shared" ca="1" si="237"/>
        <v>0</v>
      </c>
      <c r="BH398" s="30">
        <f t="shared" ca="1" si="237"/>
        <v>0</v>
      </c>
      <c r="BI398" s="30">
        <f t="shared" ca="1" si="237"/>
        <v>0</v>
      </c>
      <c r="BJ398" s="30">
        <f t="shared" ca="1" si="237"/>
        <v>0</v>
      </c>
      <c r="BK398" s="30">
        <f t="shared" ca="1" si="237"/>
        <v>0</v>
      </c>
      <c r="BL398" s="30">
        <f t="shared" ca="1" si="237"/>
        <v>0</v>
      </c>
      <c r="BM398" s="30">
        <f t="shared" ca="1" si="237"/>
        <v>0</v>
      </c>
      <c r="BN398" s="30">
        <f t="shared" ca="1" si="237"/>
        <v>0</v>
      </c>
      <c r="BO398" s="30">
        <f t="shared" ca="1" si="237"/>
        <v>0</v>
      </c>
      <c r="BP398" s="30">
        <f t="shared" ca="1" si="237"/>
        <v>0</v>
      </c>
      <c r="BQ398" s="30">
        <f t="shared" ca="1" si="237"/>
        <v>0</v>
      </c>
      <c r="BR398" s="30">
        <f t="shared" ca="1" si="237"/>
        <v>0</v>
      </c>
      <c r="BS398" s="30">
        <f t="shared" ca="1" si="237"/>
        <v>0</v>
      </c>
      <c r="BT398" s="30">
        <f t="shared" ca="1" si="237"/>
        <v>0</v>
      </c>
      <c r="BU398" s="30">
        <f t="shared" ca="1" si="237"/>
        <v>0</v>
      </c>
      <c r="BV398" s="30">
        <f t="shared" ca="1" si="237"/>
        <v>0</v>
      </c>
      <c r="BW398" s="30">
        <f t="shared" ca="1" si="237"/>
        <v>0</v>
      </c>
      <c r="BX398" s="30">
        <f t="shared" ca="1" si="237"/>
        <v>0</v>
      </c>
      <c r="BY398" s="30">
        <f t="shared" ca="1" si="237"/>
        <v>0</v>
      </c>
      <c r="BZ398" s="30">
        <f t="shared" ca="1" si="237"/>
        <v>0</v>
      </c>
      <c r="CA398" s="30">
        <f t="shared" ca="1" si="237"/>
        <v>0</v>
      </c>
      <c r="CB398" s="30">
        <f t="shared" ca="1" si="237"/>
        <v>0</v>
      </c>
      <c r="CC398" s="30">
        <f t="shared" ca="1" si="237"/>
        <v>0</v>
      </c>
      <c r="CD398" s="30">
        <f t="shared" ca="1" si="237"/>
        <v>0</v>
      </c>
      <c r="CE398" s="30">
        <f t="shared" ca="1" si="237"/>
        <v>0</v>
      </c>
      <c r="CF398" s="30">
        <f t="shared" ca="1" si="237"/>
        <v>0</v>
      </c>
      <c r="CG398" s="30">
        <f t="shared" ref="CG398:CN398" ca="1" si="238">CG396-CF396</f>
        <v>0</v>
      </c>
      <c r="CH398" s="30">
        <f t="shared" ca="1" si="238"/>
        <v>0</v>
      </c>
      <c r="CI398" s="30">
        <f t="shared" ca="1" si="238"/>
        <v>0</v>
      </c>
      <c r="CJ398" s="30">
        <f t="shared" ca="1" si="238"/>
        <v>0</v>
      </c>
      <c r="CK398" s="30">
        <f t="shared" ca="1" si="238"/>
        <v>0</v>
      </c>
      <c r="CL398" s="30">
        <f t="shared" ca="1" si="238"/>
        <v>0</v>
      </c>
      <c r="CM398" s="30">
        <f t="shared" ca="1" si="238"/>
        <v>0</v>
      </c>
      <c r="CN398" s="30">
        <f t="shared" ca="1" si="238"/>
        <v>0</v>
      </c>
    </row>
    <row r="399" spans="1:92" x14ac:dyDescent="0.25">
      <c r="B399"/>
      <c r="I399" s="102"/>
      <c r="J399"/>
      <c r="T399" s="205"/>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137"/>
      <c r="B400" s="208"/>
      <c r="C400" s="139"/>
      <c r="D400" s="137" t="s">
        <v>411</v>
      </c>
      <c r="E400" s="140" t="s">
        <v>411</v>
      </c>
      <c r="F400" s="157"/>
      <c r="G400" s="157" t="s">
        <v>412</v>
      </c>
      <c r="H400" s="157"/>
      <c r="I400" s="221"/>
      <c r="J400" s="222"/>
      <c r="K400" s="139"/>
      <c r="L400" s="139"/>
      <c r="M400" s="139"/>
      <c r="N400" s="139"/>
      <c r="O400" s="139"/>
      <c r="P400" s="139"/>
      <c r="Q400" s="139"/>
      <c r="T400" s="262"/>
      <c r="U400" s="187" t="s">
        <v>413</v>
      </c>
      <c r="V400" s="187" t="s">
        <v>413</v>
      </c>
      <c r="W400" s="187" t="s">
        <v>413</v>
      </c>
      <c r="X400" s="187" t="s">
        <v>413</v>
      </c>
      <c r="Y400" s="187" t="s">
        <v>413</v>
      </c>
      <c r="Z400" s="187" t="s">
        <v>413</v>
      </c>
      <c r="AA400" s="187" t="s">
        <v>413</v>
      </c>
      <c r="AB400" s="187" t="s">
        <v>413</v>
      </c>
      <c r="AC400" s="187" t="s">
        <v>413</v>
      </c>
      <c r="AD400" s="187" t="s">
        <v>413</v>
      </c>
      <c r="AE400" s="187" t="s">
        <v>413</v>
      </c>
      <c r="AF400" s="187" t="s">
        <v>413</v>
      </c>
      <c r="AG400" s="187" t="s">
        <v>413</v>
      </c>
      <c r="AH400" s="187" t="s">
        <v>413</v>
      </c>
      <c r="AI400" s="187" t="s">
        <v>413</v>
      </c>
      <c r="AJ400" s="187" t="s">
        <v>413</v>
      </c>
      <c r="AK400" s="187" t="s">
        <v>413</v>
      </c>
      <c r="AL400" s="187" t="s">
        <v>413</v>
      </c>
      <c r="AM400" s="187" t="s">
        <v>413</v>
      </c>
      <c r="AN400" s="187" t="s">
        <v>413</v>
      </c>
      <c r="AO400" s="187" t="s">
        <v>413</v>
      </c>
      <c r="AP400" s="187" t="s">
        <v>413</v>
      </c>
      <c r="AQ400" s="187" t="s">
        <v>413</v>
      </c>
      <c r="AR400" s="187" t="s">
        <v>413</v>
      </c>
      <c r="AS400" s="187" t="s">
        <v>413</v>
      </c>
      <c r="AT400" s="187" t="s">
        <v>413</v>
      </c>
      <c r="AU400" s="187" t="s">
        <v>413</v>
      </c>
      <c r="AV400" s="187" t="s">
        <v>413</v>
      </c>
      <c r="AW400" s="187" t="s">
        <v>413</v>
      </c>
      <c r="AX400" s="187" t="s">
        <v>413</v>
      </c>
      <c r="AY400" s="187" t="s">
        <v>413</v>
      </c>
      <c r="AZ400" s="187" t="s">
        <v>413</v>
      </c>
      <c r="BA400" s="187" t="s">
        <v>413</v>
      </c>
      <c r="BB400" s="187" t="s">
        <v>413</v>
      </c>
      <c r="BC400" s="187" t="s">
        <v>413</v>
      </c>
      <c r="BD400" s="187" t="s">
        <v>413</v>
      </c>
      <c r="BE400" s="187" t="s">
        <v>413</v>
      </c>
      <c r="BF400" s="187" t="s">
        <v>413</v>
      </c>
      <c r="BG400" s="187" t="s">
        <v>413</v>
      </c>
      <c r="BH400" s="187" t="s">
        <v>413</v>
      </c>
      <c r="BI400" s="187" t="s">
        <v>413</v>
      </c>
      <c r="BJ400" s="187" t="s">
        <v>413</v>
      </c>
      <c r="BK400" s="187" t="s">
        <v>413</v>
      </c>
      <c r="BL400" s="187" t="s">
        <v>413</v>
      </c>
      <c r="BM400" s="187" t="s">
        <v>413</v>
      </c>
      <c r="BN400" s="187" t="s">
        <v>413</v>
      </c>
      <c r="BO400" s="187" t="s">
        <v>413</v>
      </c>
      <c r="BP400" s="187" t="s">
        <v>413</v>
      </c>
      <c r="BQ400" s="187" t="s">
        <v>413</v>
      </c>
      <c r="BR400" s="187" t="s">
        <v>413</v>
      </c>
      <c r="BS400" s="187" t="s">
        <v>413</v>
      </c>
      <c r="BT400" s="187" t="s">
        <v>413</v>
      </c>
      <c r="BU400" s="187" t="s">
        <v>413</v>
      </c>
      <c r="BV400" s="187" t="s">
        <v>413</v>
      </c>
      <c r="BW400" s="187" t="s">
        <v>413</v>
      </c>
      <c r="BX400" s="187" t="s">
        <v>413</v>
      </c>
      <c r="BY400" s="187" t="s">
        <v>413</v>
      </c>
      <c r="BZ400" s="187" t="s">
        <v>413</v>
      </c>
      <c r="CA400" s="187" t="s">
        <v>413</v>
      </c>
      <c r="CB400" s="187" t="s">
        <v>413</v>
      </c>
      <c r="CC400" s="187" t="s">
        <v>413</v>
      </c>
      <c r="CD400" s="187" t="s">
        <v>413</v>
      </c>
      <c r="CE400" s="187" t="s">
        <v>413</v>
      </c>
      <c r="CF400" s="187" t="s">
        <v>413</v>
      </c>
      <c r="CG400" s="187" t="s">
        <v>413</v>
      </c>
      <c r="CH400" s="187" t="s">
        <v>413</v>
      </c>
      <c r="CI400" s="187" t="s">
        <v>413</v>
      </c>
      <c r="CJ400" s="187" t="s">
        <v>413</v>
      </c>
      <c r="CK400" s="187" t="s">
        <v>413</v>
      </c>
      <c r="CL400" s="187" t="s">
        <v>413</v>
      </c>
      <c r="CM400" s="187" t="s">
        <v>413</v>
      </c>
      <c r="CN400" s="187" t="s">
        <v>413</v>
      </c>
    </row>
    <row r="401" spans="1:92" x14ac:dyDescent="0.25">
      <c r="B401" s="7" t="s">
        <v>391</v>
      </c>
      <c r="D401" t="s">
        <v>411</v>
      </c>
      <c r="E401" s="102" t="s">
        <v>203</v>
      </c>
      <c r="F401" s="309"/>
      <c r="G401" s="309" t="s">
        <v>203</v>
      </c>
      <c r="I401" s="309"/>
      <c r="J401" s="310"/>
      <c r="T401" s="205"/>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143</v>
      </c>
      <c r="B402" s="214" t="s">
        <v>393</v>
      </c>
      <c r="C402" s="10"/>
      <c r="D402" t="s">
        <v>411</v>
      </c>
      <c r="E402" s="106"/>
      <c r="F402" s="175"/>
      <c r="G402" s="175"/>
      <c r="I402" s="175"/>
      <c r="J402" s="17"/>
      <c r="K402" s="194">
        <v>50</v>
      </c>
      <c r="L402" s="194">
        <v>30</v>
      </c>
      <c r="M402" s="194">
        <v>30</v>
      </c>
      <c r="N402" s="194">
        <v>30</v>
      </c>
      <c r="O402" s="194">
        <v>30</v>
      </c>
      <c r="P402" s="194">
        <v>30</v>
      </c>
      <c r="Q402" s="194"/>
      <c r="T402" s="215"/>
      <c r="U402" s="61">
        <f ca="1">INDEX($A:$CN,ROW(),MATCH(INDIRECT(ADDRESS(3,COLUMN(),2)),$2:$2,0))</f>
        <v>50</v>
      </c>
      <c r="V402" s="61" cm="1">
        <f t="array" ref="V402">INDEX($K:$P,ROW(),MATCH(V$3,$K$2:$P$2,0))</f>
        <v>50</v>
      </c>
      <c r="W402" s="61" cm="1">
        <f t="array" ref="W402">INDEX($K:$P,ROW(),MATCH(W$3,$K$2:$P$2,0))</f>
        <v>50</v>
      </c>
      <c r="X402" s="61" cm="1">
        <f t="array" ref="X402">INDEX($K:$P,ROW(),MATCH(X$3,$K$2:$P$2,0))</f>
        <v>50</v>
      </c>
      <c r="Y402" s="61" cm="1">
        <f t="array" ref="Y402">INDEX($K:$P,ROW(),MATCH(Y$3,$K$2:$P$2,0))</f>
        <v>50</v>
      </c>
      <c r="Z402" s="61" cm="1">
        <f t="array" ref="Z402">INDEX($K:$P,ROW(),MATCH(Z$3,$K$2:$P$2,0))</f>
        <v>50</v>
      </c>
      <c r="AA402" s="61" cm="1">
        <f t="array" ref="AA402">INDEX($K:$P,ROW(),MATCH(AA$3,$K$2:$P$2,0))</f>
        <v>50</v>
      </c>
      <c r="AB402" s="61" cm="1">
        <f t="array" ref="AB402">INDEX($K:$P,ROW(),MATCH(AB$3,$K$2:$P$2,0))</f>
        <v>50</v>
      </c>
      <c r="AC402" s="61" cm="1">
        <f t="array" ref="AC402">INDEX($K:$P,ROW(),MATCH(AC$3,$K$2:$P$2,0))</f>
        <v>50</v>
      </c>
      <c r="AD402" s="61" cm="1">
        <f t="array" ref="AD402">INDEX($K:$P,ROW(),MATCH(AD$3,$K$2:$P$2,0))</f>
        <v>50</v>
      </c>
      <c r="AE402" s="61" cm="1">
        <f t="array" ref="AE402">INDEX($K:$P,ROW(),MATCH(AE$3,$K$2:$P$2,0))</f>
        <v>50</v>
      </c>
      <c r="AF402" s="61" cm="1">
        <f t="array" ref="AF402">INDEX($K:$P,ROW(),MATCH(AF$3,$K$2:$P$2,0))</f>
        <v>50</v>
      </c>
      <c r="AG402" s="61" cm="1">
        <f t="array" ref="AG402">INDEX($K:$P,ROW(),MATCH(AG$3,$K$2:$P$2,0))</f>
        <v>30</v>
      </c>
      <c r="AH402" s="61" cm="1">
        <f t="array" ref="AH402">INDEX($K:$P,ROW(),MATCH(AH$3,$K$2:$P$2,0))</f>
        <v>30</v>
      </c>
      <c r="AI402" s="61" cm="1">
        <f t="array" ref="AI402">INDEX($K:$P,ROW(),MATCH(AI$3,$K$2:$P$2,0))</f>
        <v>30</v>
      </c>
      <c r="AJ402" s="61" cm="1">
        <f t="array" ref="AJ402">INDEX($K:$P,ROW(),MATCH(AJ$3,$K$2:$P$2,0))</f>
        <v>30</v>
      </c>
      <c r="AK402" s="61" cm="1">
        <f t="array" ref="AK402">INDEX($K:$P,ROW(),MATCH(AK$3,$K$2:$P$2,0))</f>
        <v>30</v>
      </c>
      <c r="AL402" s="61" cm="1">
        <f t="array" ref="AL402">INDEX($K:$P,ROW(),MATCH(AL$3,$K$2:$P$2,0))</f>
        <v>30</v>
      </c>
      <c r="AM402" s="61" cm="1">
        <f t="array" ref="AM402">INDEX($K:$P,ROW(),MATCH(AM$3,$K$2:$P$2,0))</f>
        <v>30</v>
      </c>
      <c r="AN402" s="61" cm="1">
        <f t="array" ref="AN402">INDEX($K:$P,ROW(),MATCH(AN$3,$K$2:$P$2,0))</f>
        <v>30</v>
      </c>
      <c r="AO402" s="61" cm="1">
        <f t="array" ref="AO402">INDEX($K:$P,ROW(),MATCH(AO$3,$K$2:$P$2,0))</f>
        <v>30</v>
      </c>
      <c r="AP402" s="61" cm="1">
        <f t="array" ref="AP402">INDEX($K:$P,ROW(),MATCH(AP$3,$K$2:$P$2,0))</f>
        <v>30</v>
      </c>
      <c r="AQ402" s="61" cm="1">
        <f t="array" ref="AQ402">INDEX($K:$P,ROW(),MATCH(AQ$3,$K$2:$P$2,0))</f>
        <v>30</v>
      </c>
      <c r="AR402" s="61" cm="1">
        <f t="array" ref="AR402">INDEX($K:$P,ROW(),MATCH(AR$3,$K$2:$P$2,0))</f>
        <v>30</v>
      </c>
      <c r="AS402" s="61" cm="1">
        <f t="array" ref="AS402">INDEX($K:$P,ROW(),MATCH(AS$3,$K$2:$P$2,0))</f>
        <v>30</v>
      </c>
      <c r="AT402" s="61" cm="1">
        <f t="array" ref="AT402">INDEX($K:$P,ROW(),MATCH(AT$3,$K$2:$P$2,0))</f>
        <v>30</v>
      </c>
      <c r="AU402" s="61" cm="1">
        <f t="array" ref="AU402">INDEX($K:$P,ROW(),MATCH(AU$3,$K$2:$P$2,0))</f>
        <v>30</v>
      </c>
      <c r="AV402" s="61" cm="1">
        <f t="array" ref="AV402">INDEX($K:$P,ROW(),MATCH(AV$3,$K$2:$P$2,0))</f>
        <v>30</v>
      </c>
      <c r="AW402" s="61" cm="1">
        <f t="array" ref="AW402">INDEX($K:$P,ROW(),MATCH(AW$3,$K$2:$P$2,0))</f>
        <v>30</v>
      </c>
      <c r="AX402" s="61" cm="1">
        <f t="array" ref="AX402">INDEX($K:$P,ROW(),MATCH(AX$3,$K$2:$P$2,0))</f>
        <v>30</v>
      </c>
      <c r="AY402" s="61" cm="1">
        <f t="array" ref="AY402">INDEX($K:$P,ROW(),MATCH(AY$3,$K$2:$P$2,0))</f>
        <v>30</v>
      </c>
      <c r="AZ402" s="61" cm="1">
        <f t="array" ref="AZ402">INDEX($K:$P,ROW(),MATCH(AZ$3,$K$2:$P$2,0))</f>
        <v>30</v>
      </c>
      <c r="BA402" s="61" cm="1">
        <f t="array" ref="BA402">INDEX($K:$P,ROW(),MATCH(BA$3,$K$2:$P$2,0))</f>
        <v>30</v>
      </c>
      <c r="BB402" s="61" cm="1">
        <f t="array" ref="BB402">INDEX($K:$P,ROW(),MATCH(BB$3,$K$2:$P$2,0))</f>
        <v>30</v>
      </c>
      <c r="BC402" s="61" cm="1">
        <f t="array" ref="BC402">INDEX($K:$P,ROW(),MATCH(BC$3,$K$2:$P$2,0))</f>
        <v>30</v>
      </c>
      <c r="BD402" s="61" cm="1">
        <f t="array" ref="BD402">INDEX($K:$P,ROW(),MATCH(BD$3,$K$2:$P$2,0))</f>
        <v>30</v>
      </c>
      <c r="BE402" s="61" cm="1">
        <f t="array" ref="BE402">INDEX($K:$P,ROW(),MATCH(BE$3,$K$2:$P$2,0))</f>
        <v>30</v>
      </c>
      <c r="BF402" s="61" cm="1">
        <f t="array" ref="BF402">INDEX($K:$P,ROW(),MATCH(BF$3,$K$2:$P$2,0))</f>
        <v>30</v>
      </c>
      <c r="BG402" s="61" cm="1">
        <f t="array" ref="BG402">INDEX($K:$P,ROW(),MATCH(BG$3,$K$2:$P$2,0))</f>
        <v>30</v>
      </c>
      <c r="BH402" s="61" cm="1">
        <f t="array" ref="BH402">INDEX($K:$P,ROW(),MATCH(BH$3,$K$2:$P$2,0))</f>
        <v>30</v>
      </c>
      <c r="BI402" s="61" cm="1">
        <f t="array" ref="BI402">INDEX($K:$P,ROW(),MATCH(BI$3,$K$2:$P$2,0))</f>
        <v>30</v>
      </c>
      <c r="BJ402" s="61" cm="1">
        <f t="array" ref="BJ402">INDEX($K:$P,ROW(),MATCH(BJ$3,$K$2:$P$2,0))</f>
        <v>30</v>
      </c>
      <c r="BK402" s="61" cm="1">
        <f t="array" ref="BK402">INDEX($K:$P,ROW(),MATCH(BK$3,$K$2:$P$2,0))</f>
        <v>30</v>
      </c>
      <c r="BL402" s="61" cm="1">
        <f t="array" ref="BL402">INDEX($K:$P,ROW(),MATCH(BL$3,$K$2:$P$2,0))</f>
        <v>30</v>
      </c>
      <c r="BM402" s="61" cm="1">
        <f t="array" ref="BM402">INDEX($K:$P,ROW(),MATCH(BM$3,$K$2:$P$2,0))</f>
        <v>30</v>
      </c>
      <c r="BN402" s="61" cm="1">
        <f t="array" ref="BN402">INDEX($K:$P,ROW(),MATCH(BN$3,$K$2:$P$2,0))</f>
        <v>30</v>
      </c>
      <c r="BO402" s="61" cm="1">
        <f t="array" ref="BO402">INDEX($K:$P,ROW(),MATCH(BO$3,$K$2:$P$2,0))</f>
        <v>30</v>
      </c>
      <c r="BP402" s="61" cm="1">
        <f t="array" ref="BP402">INDEX($K:$P,ROW(),MATCH(BP$3,$K$2:$P$2,0))</f>
        <v>30</v>
      </c>
      <c r="BQ402" s="61" cm="1">
        <f t="array" ref="BQ402">INDEX($K:$P,ROW(),MATCH(BQ$3,$K$2:$P$2,0))</f>
        <v>30</v>
      </c>
      <c r="BR402" s="61" cm="1">
        <f t="array" ref="BR402">INDEX($K:$P,ROW(),MATCH(BR$3,$K$2:$P$2,0))</f>
        <v>30</v>
      </c>
      <c r="BS402" s="61" cm="1">
        <f t="array" ref="BS402">INDEX($K:$P,ROW(),MATCH(BS$3,$K$2:$P$2,0))</f>
        <v>30</v>
      </c>
      <c r="BT402" s="61" cm="1">
        <f t="array" ref="BT402">INDEX($K:$P,ROW(),MATCH(BT$3,$K$2:$P$2,0))</f>
        <v>30</v>
      </c>
      <c r="BU402" s="61" cm="1">
        <f t="array" ref="BU402">INDEX($K:$P,ROW(),MATCH(BU$3,$K$2:$P$2,0))</f>
        <v>30</v>
      </c>
      <c r="BV402" s="61" cm="1">
        <f t="array" ref="BV402">INDEX($K:$P,ROW(),MATCH(BV$3,$K$2:$P$2,0))</f>
        <v>30</v>
      </c>
      <c r="BW402" s="61" cm="1">
        <f t="array" ref="BW402">INDEX($K:$P,ROW(),MATCH(BW$3,$K$2:$P$2,0))</f>
        <v>30</v>
      </c>
      <c r="BX402" s="61" cm="1">
        <f t="array" ref="BX402">INDEX($K:$P,ROW(),MATCH(BX$3,$K$2:$P$2,0))</f>
        <v>30</v>
      </c>
      <c r="BY402" s="61" cm="1">
        <f t="array" ref="BY402">INDEX($K:$P,ROW(),MATCH(BY$3,$K$2:$P$2,0))</f>
        <v>30</v>
      </c>
      <c r="BZ402" s="61" cm="1">
        <f t="array" ref="BZ402">INDEX($K:$P,ROW(),MATCH(BZ$3,$K$2:$P$2,0))</f>
        <v>30</v>
      </c>
      <c r="CA402" s="61" cm="1">
        <f t="array" ref="CA402">INDEX($K:$P,ROW(),MATCH(CA$3,$K$2:$P$2,0))</f>
        <v>30</v>
      </c>
      <c r="CB402" s="61" cm="1">
        <f t="array" ref="CB402">INDEX($K:$P,ROW(),MATCH(CB$3,$K$2:$P$2,0))</f>
        <v>30</v>
      </c>
      <c r="CC402" s="61" cm="1">
        <f t="array" ref="CC402">INDEX($K:$P,ROW(),MATCH(CC$3,$K$2:$P$2,0))</f>
        <v>30</v>
      </c>
      <c r="CD402" s="61" cm="1">
        <f t="array" ref="CD402">INDEX($K:$P,ROW(),MATCH(CD$3,$K$2:$P$2,0))</f>
        <v>30</v>
      </c>
      <c r="CE402" s="61" cm="1">
        <f t="array" ref="CE402">INDEX($K:$P,ROW(),MATCH(CE$3,$K$2:$P$2,0))</f>
        <v>30</v>
      </c>
      <c r="CF402" s="61" cm="1">
        <f t="array" ref="CF402">INDEX($K:$P,ROW(),MATCH(CF$3,$K$2:$P$2,0))</f>
        <v>30</v>
      </c>
      <c r="CG402" s="61" cm="1">
        <f t="array" ref="CG402">INDEX($K:$P,ROW(),MATCH(CG$3,$K$2:$P$2,0))</f>
        <v>30</v>
      </c>
      <c r="CH402" s="61" cm="1">
        <f t="array" ref="CH402">INDEX($K:$P,ROW(),MATCH(CH$3,$K$2:$P$2,0))</f>
        <v>30</v>
      </c>
      <c r="CI402" s="61" cm="1">
        <f t="array" ref="CI402">INDEX($K:$P,ROW(),MATCH(CI$3,$K$2:$P$2,0))</f>
        <v>30</v>
      </c>
      <c r="CJ402" s="61" cm="1">
        <f t="array" ref="CJ402">INDEX($K:$P,ROW(),MATCH(CJ$3,$K$2:$P$2,0))</f>
        <v>30</v>
      </c>
      <c r="CK402" s="61" cm="1">
        <f t="array" ref="CK402">INDEX($K:$P,ROW(),MATCH(CK$3,$K$2:$P$2,0))</f>
        <v>30</v>
      </c>
      <c r="CL402" s="61" cm="1">
        <f t="array" ref="CL402">INDEX($K:$P,ROW(),MATCH(CL$3,$K$2:$P$2,0))</f>
        <v>30</v>
      </c>
      <c r="CM402" s="61" cm="1">
        <f t="array" ref="CM402">INDEX($K:$P,ROW(),MATCH(CM$3,$K$2:$P$2,0))</f>
        <v>30</v>
      </c>
      <c r="CN402" s="61" cm="1">
        <f t="array" ref="CN402">INDEX($K:$P,ROW(),MATCH(CN$3,$K$2:$P$2,0))</f>
        <v>30</v>
      </c>
    </row>
    <row r="403" spans="1:92" x14ac:dyDescent="0.25">
      <c r="A403" t="s">
        <v>9</v>
      </c>
      <c r="B403" s="216" t="s">
        <v>394</v>
      </c>
      <c r="C403" s="53" t="s">
        <v>45</v>
      </c>
      <c r="D403" t="s">
        <v>411</v>
      </c>
      <c r="E403" s="229" t="s">
        <v>203</v>
      </c>
      <c r="F403" s="267"/>
      <c r="G403" s="267"/>
      <c r="I403" s="267"/>
      <c r="J403" s="268"/>
      <c r="K403" s="305">
        <f t="shared" ref="K403:P403" ca="1" si="239">SUMIF($4:$4, K$2, INDIRECT(ROW() &amp; ":" &amp; ROW()))</f>
        <v>0</v>
      </c>
      <c r="L403" s="305">
        <f t="shared" ca="1" si="239"/>
        <v>0</v>
      </c>
      <c r="M403" s="305">
        <f t="shared" ca="1" si="239"/>
        <v>0</v>
      </c>
      <c r="N403" s="305">
        <f t="shared" ca="1" si="239"/>
        <v>0</v>
      </c>
      <c r="O403" s="305">
        <f t="shared" ca="1" si="239"/>
        <v>0</v>
      </c>
      <c r="P403" s="305">
        <f t="shared" ca="1" si="239"/>
        <v>0</v>
      </c>
      <c r="Q403" s="30"/>
      <c r="T403" s="306">
        <f t="shared" ref="T403" ca="1" si="240">IFERROR(INDEX(INDIRECT("Financials!$A:$AD"), MATCH(INDIRECT(ADDRESS(ROW(),2)), INDIRECT("Financials!$B:$B"), 0), MATCH(INDIRECT(ADDRESS(1,COLUMN())), INDIRECT("Financials!$1:$1"), 0)),0)</f>
        <v>0</v>
      </c>
      <c r="U403" s="305" cm="1">
        <f t="array" aca="1" ref="U403" ca="1">MIN(U402/30*ABS(INDIRECT(U400)),T403+ABS(INDIRECT(U400)))</f>
        <v>0</v>
      </c>
      <c r="V403" s="305" cm="1">
        <f t="array" aca="1" ref="V403" ca="1">MIN(V402/30*ABS(INDIRECT(V400)),U403+ABS(INDIRECT(V400)))</f>
        <v>0</v>
      </c>
      <c r="W403" s="305" cm="1">
        <f t="array" aca="1" ref="W403" ca="1">MIN(W402/30*ABS(INDIRECT(W400)),V403+ABS(INDIRECT(W400)))</f>
        <v>0</v>
      </c>
      <c r="X403" s="305" cm="1">
        <f t="array" aca="1" ref="X403" ca="1">MIN(X402/30*ABS(INDIRECT(X400)),W403+ABS(INDIRECT(X400)))</f>
        <v>0</v>
      </c>
      <c r="Y403" s="305" cm="1">
        <f t="array" aca="1" ref="Y403" ca="1">MIN(Y402/30*ABS(INDIRECT(Y400)),X403+ABS(INDIRECT(Y400)))</f>
        <v>0</v>
      </c>
      <c r="Z403" s="305" cm="1">
        <f t="array" aca="1" ref="Z403" ca="1">MIN(Z402/30*ABS(INDIRECT(Z400)),Y403+ABS(INDIRECT(Z400)))</f>
        <v>0</v>
      </c>
      <c r="AA403" s="305" cm="1">
        <f t="array" aca="1" ref="AA403" ca="1">MIN(AA402/30*ABS(INDIRECT(AA400)),Z403+ABS(INDIRECT(AA400)))</f>
        <v>0</v>
      </c>
      <c r="AB403" s="305" cm="1">
        <f t="array" aca="1" ref="AB403" ca="1">MIN(AB402/30*ABS(INDIRECT(AB400)),AA403+ABS(INDIRECT(AB400)))</f>
        <v>0</v>
      </c>
      <c r="AC403" s="305" cm="1">
        <f t="array" aca="1" ref="AC403" ca="1">MIN(AC402/30*ABS(INDIRECT(AC400)),AB403+ABS(INDIRECT(AC400)))</f>
        <v>0</v>
      </c>
      <c r="AD403" s="305" cm="1">
        <f t="array" aca="1" ref="AD403" ca="1">MIN(AD402/30*ABS(INDIRECT(AD400)),AC403+ABS(INDIRECT(AD400)))</f>
        <v>0</v>
      </c>
      <c r="AE403" s="305" cm="1">
        <f t="array" aca="1" ref="AE403" ca="1">MIN(AE402/30*ABS(INDIRECT(AE400)),AD403+ABS(INDIRECT(AE400)))</f>
        <v>0</v>
      </c>
      <c r="AF403" s="305" cm="1">
        <f t="array" aca="1" ref="AF403" ca="1">MIN(AF402/30*ABS(INDIRECT(AF400)),AE403+ABS(INDIRECT(AF400)))</f>
        <v>0</v>
      </c>
      <c r="AG403" s="305" cm="1">
        <f t="array" aca="1" ref="AG403" ca="1">MIN(AG402/30*ABS(INDIRECT(AG400)),AF403+ABS(INDIRECT(AG400)))</f>
        <v>0</v>
      </c>
      <c r="AH403" s="305" cm="1">
        <f t="array" aca="1" ref="AH403" ca="1">MIN(AH402/30*ABS(INDIRECT(AH400)),AG403+ABS(INDIRECT(AH400)))</f>
        <v>0</v>
      </c>
      <c r="AI403" s="305" cm="1">
        <f t="array" aca="1" ref="AI403" ca="1">MIN(AI402/30*ABS(INDIRECT(AI400)),AH403+ABS(INDIRECT(AI400)))</f>
        <v>0</v>
      </c>
      <c r="AJ403" s="305" cm="1">
        <f t="array" aca="1" ref="AJ403" ca="1">MIN(AJ402/30*ABS(INDIRECT(AJ400)),AI403+ABS(INDIRECT(AJ400)))</f>
        <v>0</v>
      </c>
      <c r="AK403" s="305" cm="1">
        <f t="array" aca="1" ref="AK403" ca="1">MIN(AK402/30*ABS(INDIRECT(AK400)),AJ403+ABS(INDIRECT(AK400)))</f>
        <v>0</v>
      </c>
      <c r="AL403" s="305" cm="1">
        <f t="array" aca="1" ref="AL403" ca="1">MIN(AL402/30*ABS(INDIRECT(AL400)),AK403+ABS(INDIRECT(AL400)))</f>
        <v>0</v>
      </c>
      <c r="AM403" s="305" cm="1">
        <f t="array" aca="1" ref="AM403" ca="1">MIN(AM402/30*ABS(INDIRECT(AM400)),AL403+ABS(INDIRECT(AM400)))</f>
        <v>0</v>
      </c>
      <c r="AN403" s="305" cm="1">
        <f t="array" aca="1" ref="AN403" ca="1">MIN(AN402/30*ABS(INDIRECT(AN400)),AM403+ABS(INDIRECT(AN400)))</f>
        <v>0</v>
      </c>
      <c r="AO403" s="305" cm="1">
        <f t="array" aca="1" ref="AO403" ca="1">MIN(AO402/30*ABS(INDIRECT(AO400)),AN403+ABS(INDIRECT(AO400)))</f>
        <v>0</v>
      </c>
      <c r="AP403" s="305" cm="1">
        <f t="array" aca="1" ref="AP403" ca="1">MIN(AP402/30*ABS(INDIRECT(AP400)),AO403+ABS(INDIRECT(AP400)))</f>
        <v>0</v>
      </c>
      <c r="AQ403" s="305" cm="1">
        <f t="array" aca="1" ref="AQ403" ca="1">MIN(AQ402/30*ABS(INDIRECT(AQ400)),AP403+ABS(INDIRECT(AQ400)))</f>
        <v>0</v>
      </c>
      <c r="AR403" s="305" cm="1">
        <f t="array" aca="1" ref="AR403" ca="1">MIN(AR402/30*ABS(INDIRECT(AR400)),AQ403+ABS(INDIRECT(AR400)))</f>
        <v>0</v>
      </c>
      <c r="AS403" s="305" cm="1">
        <f t="array" aca="1" ref="AS403" ca="1">MIN(AS402/30*ABS(INDIRECT(AS400)),AR403+ABS(INDIRECT(AS400)))</f>
        <v>0</v>
      </c>
      <c r="AT403" s="305" cm="1">
        <f t="array" aca="1" ref="AT403" ca="1">MIN(AT402/30*ABS(INDIRECT(AT400)),AS403+ABS(INDIRECT(AT400)))</f>
        <v>0</v>
      </c>
      <c r="AU403" s="305" cm="1">
        <f t="array" aca="1" ref="AU403" ca="1">MIN(AU402/30*ABS(INDIRECT(AU400)),AT403+ABS(INDIRECT(AU400)))</f>
        <v>0</v>
      </c>
      <c r="AV403" s="305" cm="1">
        <f t="array" aca="1" ref="AV403" ca="1">MIN(AV402/30*ABS(INDIRECT(AV400)),AU403+ABS(INDIRECT(AV400)))</f>
        <v>0</v>
      </c>
      <c r="AW403" s="305" cm="1">
        <f t="array" aca="1" ref="AW403" ca="1">MIN(AW402/30*ABS(INDIRECT(AW400)),AV403+ABS(INDIRECT(AW400)))</f>
        <v>0</v>
      </c>
      <c r="AX403" s="305" cm="1">
        <f t="array" aca="1" ref="AX403" ca="1">MIN(AX402/30*ABS(INDIRECT(AX400)),AW403+ABS(INDIRECT(AX400)))</f>
        <v>0</v>
      </c>
      <c r="AY403" s="305" cm="1">
        <f t="array" aca="1" ref="AY403" ca="1">MIN(AY402/30*ABS(INDIRECT(AY400)),AX403+ABS(INDIRECT(AY400)))</f>
        <v>0</v>
      </c>
      <c r="AZ403" s="305" cm="1">
        <f t="array" aca="1" ref="AZ403" ca="1">MIN(AZ402/30*ABS(INDIRECT(AZ400)),AY403+ABS(INDIRECT(AZ400)))</f>
        <v>0</v>
      </c>
      <c r="BA403" s="305" cm="1">
        <f t="array" aca="1" ref="BA403" ca="1">MIN(BA402/30*ABS(INDIRECT(BA400)),AZ403+ABS(INDIRECT(BA400)))</f>
        <v>0</v>
      </c>
      <c r="BB403" s="305" cm="1">
        <f t="array" aca="1" ref="BB403" ca="1">MIN(BB402/30*ABS(INDIRECT(BB400)),BA403+ABS(INDIRECT(BB400)))</f>
        <v>0</v>
      </c>
      <c r="BC403" s="305" cm="1">
        <f t="array" aca="1" ref="BC403" ca="1">MIN(BC402/30*ABS(INDIRECT(BC400)),BB403+ABS(INDIRECT(BC400)))</f>
        <v>0</v>
      </c>
      <c r="BD403" s="305" cm="1">
        <f t="array" aca="1" ref="BD403" ca="1">MIN(BD402/30*ABS(INDIRECT(BD400)),BC403+ABS(INDIRECT(BD400)))</f>
        <v>0</v>
      </c>
      <c r="BE403" s="305" cm="1">
        <f t="array" aca="1" ref="BE403" ca="1">MIN(BE402/30*ABS(INDIRECT(BE400)),BD403+ABS(INDIRECT(BE400)))</f>
        <v>0</v>
      </c>
      <c r="BF403" s="305" cm="1">
        <f t="array" aca="1" ref="BF403" ca="1">MIN(BF402/30*ABS(INDIRECT(BF400)),BE403+ABS(INDIRECT(BF400)))</f>
        <v>0</v>
      </c>
      <c r="BG403" s="305" cm="1">
        <f t="array" aca="1" ref="BG403" ca="1">MIN(BG402/30*ABS(INDIRECT(BG400)),BF403+ABS(INDIRECT(BG400)))</f>
        <v>0</v>
      </c>
      <c r="BH403" s="305" cm="1">
        <f t="array" aca="1" ref="BH403" ca="1">MIN(BH402/30*ABS(INDIRECT(BH400)),BG403+ABS(INDIRECT(BH400)))</f>
        <v>0</v>
      </c>
      <c r="BI403" s="305" cm="1">
        <f t="array" aca="1" ref="BI403" ca="1">MIN(BI402/30*ABS(INDIRECT(BI400)),BH403+ABS(INDIRECT(BI400)))</f>
        <v>0</v>
      </c>
      <c r="BJ403" s="305" cm="1">
        <f t="array" aca="1" ref="BJ403" ca="1">MIN(BJ402/30*ABS(INDIRECT(BJ400)),BI403+ABS(INDIRECT(BJ400)))</f>
        <v>0</v>
      </c>
      <c r="BK403" s="305" cm="1">
        <f t="array" aca="1" ref="BK403" ca="1">MIN(BK402/30*ABS(INDIRECT(BK400)),BJ403+ABS(INDIRECT(BK400)))</f>
        <v>0</v>
      </c>
      <c r="BL403" s="305" cm="1">
        <f t="array" aca="1" ref="BL403" ca="1">MIN(BL402/30*ABS(INDIRECT(BL400)),BK403+ABS(INDIRECT(BL400)))</f>
        <v>0</v>
      </c>
      <c r="BM403" s="305" cm="1">
        <f t="array" aca="1" ref="BM403" ca="1">MIN(BM402/30*ABS(INDIRECT(BM400)),BL403+ABS(INDIRECT(BM400)))</f>
        <v>0</v>
      </c>
      <c r="BN403" s="305" cm="1">
        <f t="array" aca="1" ref="BN403" ca="1">MIN(BN402/30*ABS(INDIRECT(BN400)),BM403+ABS(INDIRECT(BN400)))</f>
        <v>0</v>
      </c>
      <c r="BO403" s="305" cm="1">
        <f t="array" aca="1" ref="BO403" ca="1">MIN(BO402/30*ABS(INDIRECT(BO400)),BN403+ABS(INDIRECT(BO400)))</f>
        <v>0</v>
      </c>
      <c r="BP403" s="305" cm="1">
        <f t="array" aca="1" ref="BP403" ca="1">MIN(BP402/30*ABS(INDIRECT(BP400)),BO403+ABS(INDIRECT(BP400)))</f>
        <v>0</v>
      </c>
      <c r="BQ403" s="305" cm="1">
        <f t="array" aca="1" ref="BQ403" ca="1">MIN(BQ402/30*ABS(INDIRECT(BQ400)),BP403+ABS(INDIRECT(BQ400)))</f>
        <v>0</v>
      </c>
      <c r="BR403" s="305" cm="1">
        <f t="array" aca="1" ref="BR403" ca="1">MIN(BR402/30*ABS(INDIRECT(BR400)),BQ403+ABS(INDIRECT(BR400)))</f>
        <v>0</v>
      </c>
      <c r="BS403" s="305" cm="1">
        <f t="array" aca="1" ref="BS403" ca="1">MIN(BS402/30*ABS(INDIRECT(BS400)),BR403+ABS(INDIRECT(BS400)))</f>
        <v>0</v>
      </c>
      <c r="BT403" s="305" cm="1">
        <f t="array" aca="1" ref="BT403" ca="1">MIN(BT402/30*ABS(INDIRECT(BT400)),BS403+ABS(INDIRECT(BT400)))</f>
        <v>0</v>
      </c>
      <c r="BU403" s="305" cm="1">
        <f t="array" aca="1" ref="BU403" ca="1">MIN(BU402/30*ABS(INDIRECT(BU400)),BT403+ABS(INDIRECT(BU400)))</f>
        <v>0</v>
      </c>
      <c r="BV403" s="305" cm="1">
        <f t="array" aca="1" ref="BV403" ca="1">MIN(BV402/30*ABS(INDIRECT(BV400)),BU403+ABS(INDIRECT(BV400)))</f>
        <v>0</v>
      </c>
      <c r="BW403" s="305" cm="1">
        <f t="array" aca="1" ref="BW403" ca="1">MIN(BW402/30*ABS(INDIRECT(BW400)),BV403+ABS(INDIRECT(BW400)))</f>
        <v>0</v>
      </c>
      <c r="BX403" s="305" cm="1">
        <f t="array" aca="1" ref="BX403" ca="1">MIN(BX402/30*ABS(INDIRECT(BX400)),BW403+ABS(INDIRECT(BX400)))</f>
        <v>0</v>
      </c>
      <c r="BY403" s="305" cm="1">
        <f t="array" aca="1" ref="BY403" ca="1">MIN(BY402/30*ABS(INDIRECT(BY400)),BX403+ABS(INDIRECT(BY400)))</f>
        <v>0</v>
      </c>
      <c r="BZ403" s="305" cm="1">
        <f t="array" aca="1" ref="BZ403" ca="1">MIN(BZ402/30*ABS(INDIRECT(BZ400)),BY403+ABS(INDIRECT(BZ400)))</f>
        <v>0</v>
      </c>
      <c r="CA403" s="305" cm="1">
        <f t="array" aca="1" ref="CA403" ca="1">MIN(CA402/30*ABS(INDIRECT(CA400)),BZ403+ABS(INDIRECT(CA400)))</f>
        <v>0</v>
      </c>
      <c r="CB403" s="305" cm="1">
        <f t="array" aca="1" ref="CB403" ca="1">MIN(CB402/30*ABS(INDIRECT(CB400)),CA403+ABS(INDIRECT(CB400)))</f>
        <v>0</v>
      </c>
      <c r="CC403" s="305" cm="1">
        <f t="array" aca="1" ref="CC403" ca="1">MIN(CC402/30*ABS(INDIRECT(CC400)),CB403+ABS(INDIRECT(CC400)))</f>
        <v>0</v>
      </c>
      <c r="CD403" s="305" cm="1">
        <f t="array" aca="1" ref="CD403" ca="1">MIN(CD402/30*ABS(INDIRECT(CD400)),CC403+ABS(INDIRECT(CD400)))</f>
        <v>0</v>
      </c>
      <c r="CE403" s="305" cm="1">
        <f t="array" aca="1" ref="CE403" ca="1">MIN(CE402/30*ABS(INDIRECT(CE400)),CD403+ABS(INDIRECT(CE400)))</f>
        <v>0</v>
      </c>
      <c r="CF403" s="305" cm="1">
        <f t="array" aca="1" ref="CF403" ca="1">MIN(CF402/30*ABS(INDIRECT(CF400)),CE403+ABS(INDIRECT(CF400)))</f>
        <v>0</v>
      </c>
      <c r="CG403" s="305" cm="1">
        <f t="array" aca="1" ref="CG403" ca="1">MIN(CG402/30*ABS(INDIRECT(CG400)),CF403+ABS(INDIRECT(CG400)))</f>
        <v>0</v>
      </c>
      <c r="CH403" s="305" cm="1">
        <f t="array" aca="1" ref="CH403" ca="1">MIN(CH402/30*ABS(INDIRECT(CH400)),CG403+ABS(INDIRECT(CH400)))</f>
        <v>0</v>
      </c>
      <c r="CI403" s="305" cm="1">
        <f t="array" aca="1" ref="CI403" ca="1">MIN(CI402/30*ABS(INDIRECT(CI400)),CH403+ABS(INDIRECT(CI400)))</f>
        <v>0</v>
      </c>
      <c r="CJ403" s="305" cm="1">
        <f t="array" aca="1" ref="CJ403" ca="1">MIN(CJ402/30*ABS(INDIRECT(CJ400)),CI403+ABS(INDIRECT(CJ400)))</f>
        <v>0</v>
      </c>
      <c r="CK403" s="305" cm="1">
        <f t="array" aca="1" ref="CK403" ca="1">MIN(CK402/30*ABS(INDIRECT(CK400)),CJ403+ABS(INDIRECT(CK400)))</f>
        <v>0</v>
      </c>
      <c r="CL403" s="305" cm="1">
        <f t="array" aca="1" ref="CL403" ca="1">MIN(CL402/30*ABS(INDIRECT(CL400)),CK403+ABS(INDIRECT(CL400)))</f>
        <v>0</v>
      </c>
      <c r="CM403" s="305" cm="1">
        <f t="array" aca="1" ref="CM403" ca="1">MIN(CM402/30*ABS(INDIRECT(CM400)),CL403+ABS(INDIRECT(CM400)))</f>
        <v>0</v>
      </c>
      <c r="CN403" s="305" cm="1">
        <f t="array" aca="1" ref="CN403" ca="1">MIN(CN402/30*ABS(INDIRECT(CN400)),CM403+ABS(INDIRECT(CN400)))</f>
        <v>0</v>
      </c>
    </row>
    <row r="404" spans="1:92" x14ac:dyDescent="0.25">
      <c r="B404" s="216"/>
      <c r="C404" s="53"/>
      <c r="D404" t="s">
        <v>411</v>
      </c>
      <c r="E404" s="229" t="s">
        <v>203</v>
      </c>
      <c r="F404" s="267"/>
      <c r="G404" s="267"/>
      <c r="I404" s="267"/>
      <c r="J404" s="268"/>
      <c r="K404" s="30"/>
      <c r="L404" s="30"/>
      <c r="M404" s="30"/>
      <c r="N404" s="30"/>
      <c r="O404" s="30"/>
      <c r="P404" s="30"/>
      <c r="Q404" s="30"/>
      <c r="T404" s="204"/>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c r="BK404" s="30"/>
      <c r="BL404" s="30"/>
      <c r="BM404" s="30"/>
      <c r="BN404" s="30"/>
      <c r="BO404" s="30"/>
      <c r="BP404" s="30"/>
      <c r="BQ404" s="30"/>
      <c r="BR404" s="30"/>
      <c r="BS404" s="30"/>
      <c r="BT404" s="30"/>
      <c r="BU404" s="30"/>
      <c r="BV404" s="30"/>
      <c r="BW404" s="30"/>
      <c r="BX404" s="30"/>
      <c r="BY404" s="30"/>
      <c r="BZ404" s="30"/>
      <c r="CA404" s="30"/>
      <c r="CB404" s="30"/>
      <c r="CC404" s="30"/>
      <c r="CD404" s="30"/>
      <c r="CE404" s="30"/>
      <c r="CF404" s="30"/>
      <c r="CG404" s="30"/>
      <c r="CH404" s="30"/>
      <c r="CI404" s="30"/>
      <c r="CJ404" s="30"/>
      <c r="CK404" s="30"/>
      <c r="CL404" s="30"/>
      <c r="CM404" s="30"/>
      <c r="CN404" s="30"/>
    </row>
    <row r="405" spans="1:92" x14ac:dyDescent="0.25">
      <c r="A405" t="s">
        <v>362</v>
      </c>
      <c r="B405" s="216" t="s">
        <v>395</v>
      </c>
      <c r="C405" t="s">
        <v>68</v>
      </c>
      <c r="D405" t="s">
        <v>411</v>
      </c>
      <c r="E405" s="102" t="s">
        <v>203</v>
      </c>
      <c r="F405" s="91"/>
      <c r="G405" s="91"/>
      <c r="K405" s="30">
        <f t="shared" ref="K405:P405" ca="1" si="241">SUMIF($3:$3, K$2, INDIRECT(ROW() &amp; ":" &amp; ROW()))</f>
        <v>0</v>
      </c>
      <c r="L405" s="30">
        <f t="shared" ca="1" si="241"/>
        <v>0</v>
      </c>
      <c r="M405" s="30">
        <f t="shared" ca="1" si="241"/>
        <v>0</v>
      </c>
      <c r="N405" s="30">
        <f t="shared" ca="1" si="241"/>
        <v>0</v>
      </c>
      <c r="O405" s="30">
        <f t="shared" ca="1" si="241"/>
        <v>0</v>
      </c>
      <c r="P405" s="30">
        <f t="shared" ca="1" si="241"/>
        <v>0</v>
      </c>
      <c r="Q405" s="30"/>
      <c r="T405" s="204">
        <f t="shared" ref="T405" ca="1" si="242">IFERROR(INDEX(INDIRECT("Financials!$A:$AD"), MATCH(INDIRECT(ADDRESS(ROW(),2)), INDIRECT("Financials!$B:$B"), 0), MATCH(INDIRECT(ADDRESS(1,COLUMN())), INDIRECT("Financials!$1:$1"), 0)),0)</f>
        <v>0</v>
      </c>
      <c r="U405" s="30">
        <f t="shared" ref="U405:CF405" ca="1" si="243">+T403-U403</f>
        <v>0</v>
      </c>
      <c r="V405" s="30">
        <f t="shared" ca="1" si="243"/>
        <v>0</v>
      </c>
      <c r="W405" s="30">
        <f t="shared" ca="1" si="243"/>
        <v>0</v>
      </c>
      <c r="X405" s="30">
        <f t="shared" ca="1" si="243"/>
        <v>0</v>
      </c>
      <c r="Y405" s="30">
        <f t="shared" ca="1" si="243"/>
        <v>0</v>
      </c>
      <c r="Z405" s="30">
        <f t="shared" ca="1" si="243"/>
        <v>0</v>
      </c>
      <c r="AA405" s="30">
        <f t="shared" ca="1" si="243"/>
        <v>0</v>
      </c>
      <c r="AB405" s="30">
        <f t="shared" ca="1" si="243"/>
        <v>0</v>
      </c>
      <c r="AC405" s="30">
        <f t="shared" ca="1" si="243"/>
        <v>0</v>
      </c>
      <c r="AD405" s="30">
        <f t="shared" ca="1" si="243"/>
        <v>0</v>
      </c>
      <c r="AE405" s="30">
        <f t="shared" ca="1" si="243"/>
        <v>0</v>
      </c>
      <c r="AF405" s="30">
        <f t="shared" ca="1" si="243"/>
        <v>0</v>
      </c>
      <c r="AG405" s="30">
        <f t="shared" ca="1" si="243"/>
        <v>0</v>
      </c>
      <c r="AH405" s="30">
        <f t="shared" ca="1" si="243"/>
        <v>0</v>
      </c>
      <c r="AI405" s="30">
        <f t="shared" ca="1" si="243"/>
        <v>0</v>
      </c>
      <c r="AJ405" s="30">
        <f t="shared" ca="1" si="243"/>
        <v>0</v>
      </c>
      <c r="AK405" s="30">
        <f t="shared" ca="1" si="243"/>
        <v>0</v>
      </c>
      <c r="AL405" s="30">
        <f t="shared" ca="1" si="243"/>
        <v>0</v>
      </c>
      <c r="AM405" s="30">
        <f t="shared" ca="1" si="243"/>
        <v>0</v>
      </c>
      <c r="AN405" s="30">
        <f t="shared" ca="1" si="243"/>
        <v>0</v>
      </c>
      <c r="AO405" s="30">
        <f t="shared" ca="1" si="243"/>
        <v>0</v>
      </c>
      <c r="AP405" s="30">
        <f t="shared" ca="1" si="243"/>
        <v>0</v>
      </c>
      <c r="AQ405" s="30">
        <f t="shared" ca="1" si="243"/>
        <v>0</v>
      </c>
      <c r="AR405" s="30">
        <f t="shared" ca="1" si="243"/>
        <v>0</v>
      </c>
      <c r="AS405" s="30">
        <f t="shared" ca="1" si="243"/>
        <v>0</v>
      </c>
      <c r="AT405" s="30">
        <f t="shared" ca="1" si="243"/>
        <v>0</v>
      </c>
      <c r="AU405" s="30">
        <f t="shared" ca="1" si="243"/>
        <v>0</v>
      </c>
      <c r="AV405" s="30">
        <f t="shared" ca="1" si="243"/>
        <v>0</v>
      </c>
      <c r="AW405" s="30">
        <f t="shared" ca="1" si="243"/>
        <v>0</v>
      </c>
      <c r="AX405" s="30">
        <f t="shared" ca="1" si="243"/>
        <v>0</v>
      </c>
      <c r="AY405" s="30">
        <f t="shared" ca="1" si="243"/>
        <v>0</v>
      </c>
      <c r="AZ405" s="30">
        <f t="shared" ca="1" si="243"/>
        <v>0</v>
      </c>
      <c r="BA405" s="30">
        <f t="shared" ca="1" si="243"/>
        <v>0</v>
      </c>
      <c r="BB405" s="30">
        <f t="shared" ca="1" si="243"/>
        <v>0</v>
      </c>
      <c r="BC405" s="30">
        <f t="shared" ca="1" si="243"/>
        <v>0</v>
      </c>
      <c r="BD405" s="30">
        <f t="shared" ca="1" si="243"/>
        <v>0</v>
      </c>
      <c r="BE405" s="30">
        <f t="shared" ca="1" si="243"/>
        <v>0</v>
      </c>
      <c r="BF405" s="30">
        <f t="shared" ca="1" si="243"/>
        <v>0</v>
      </c>
      <c r="BG405" s="30">
        <f t="shared" ca="1" si="243"/>
        <v>0</v>
      </c>
      <c r="BH405" s="30">
        <f t="shared" ca="1" si="243"/>
        <v>0</v>
      </c>
      <c r="BI405" s="30">
        <f t="shared" ca="1" si="243"/>
        <v>0</v>
      </c>
      <c r="BJ405" s="30">
        <f t="shared" ca="1" si="243"/>
        <v>0</v>
      </c>
      <c r="BK405" s="30">
        <f t="shared" ca="1" si="243"/>
        <v>0</v>
      </c>
      <c r="BL405" s="30">
        <f t="shared" ca="1" si="243"/>
        <v>0</v>
      </c>
      <c r="BM405" s="30">
        <f t="shared" ca="1" si="243"/>
        <v>0</v>
      </c>
      <c r="BN405" s="30">
        <f t="shared" ca="1" si="243"/>
        <v>0</v>
      </c>
      <c r="BO405" s="30">
        <f t="shared" ca="1" si="243"/>
        <v>0</v>
      </c>
      <c r="BP405" s="30">
        <f t="shared" ca="1" si="243"/>
        <v>0</v>
      </c>
      <c r="BQ405" s="30">
        <f t="shared" ca="1" si="243"/>
        <v>0</v>
      </c>
      <c r="BR405" s="30">
        <f t="shared" ca="1" si="243"/>
        <v>0</v>
      </c>
      <c r="BS405" s="30">
        <f t="shared" ca="1" si="243"/>
        <v>0</v>
      </c>
      <c r="BT405" s="30">
        <f t="shared" ca="1" si="243"/>
        <v>0</v>
      </c>
      <c r="BU405" s="30">
        <f t="shared" ca="1" si="243"/>
        <v>0</v>
      </c>
      <c r="BV405" s="30">
        <f t="shared" ca="1" si="243"/>
        <v>0</v>
      </c>
      <c r="BW405" s="30">
        <f t="shared" ca="1" si="243"/>
        <v>0</v>
      </c>
      <c r="BX405" s="30">
        <f t="shared" ca="1" si="243"/>
        <v>0</v>
      </c>
      <c r="BY405" s="30">
        <f t="shared" ca="1" si="243"/>
        <v>0</v>
      </c>
      <c r="BZ405" s="30">
        <f t="shared" ca="1" si="243"/>
        <v>0</v>
      </c>
      <c r="CA405" s="30">
        <f t="shared" ca="1" si="243"/>
        <v>0</v>
      </c>
      <c r="CB405" s="30">
        <f t="shared" ca="1" si="243"/>
        <v>0</v>
      </c>
      <c r="CC405" s="30">
        <f t="shared" ca="1" si="243"/>
        <v>0</v>
      </c>
      <c r="CD405" s="30">
        <f t="shared" ca="1" si="243"/>
        <v>0</v>
      </c>
      <c r="CE405" s="30">
        <f t="shared" ca="1" si="243"/>
        <v>0</v>
      </c>
      <c r="CF405" s="30">
        <f t="shared" ca="1" si="243"/>
        <v>0</v>
      </c>
      <c r="CG405" s="30">
        <f t="shared" ref="CG405:CN405" ca="1" si="244">+CF403-CG403</f>
        <v>0</v>
      </c>
      <c r="CH405" s="30">
        <f t="shared" ca="1" si="244"/>
        <v>0</v>
      </c>
      <c r="CI405" s="30">
        <f t="shared" ca="1" si="244"/>
        <v>0</v>
      </c>
      <c r="CJ405" s="30">
        <f t="shared" ca="1" si="244"/>
        <v>0</v>
      </c>
      <c r="CK405" s="30">
        <f t="shared" ca="1" si="244"/>
        <v>0</v>
      </c>
      <c r="CL405" s="30">
        <f t="shared" ca="1" si="244"/>
        <v>0</v>
      </c>
      <c r="CM405" s="30">
        <f t="shared" ca="1" si="244"/>
        <v>0</v>
      </c>
      <c r="CN405" s="30">
        <f t="shared" ca="1" si="244"/>
        <v>0</v>
      </c>
    </row>
    <row r="406" spans="1:92" x14ac:dyDescent="0.25">
      <c r="B406"/>
      <c r="I406" s="102"/>
      <c r="J406"/>
      <c r="T406" s="205"/>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137"/>
      <c r="B407" s="208"/>
      <c r="C407" s="139"/>
      <c r="D407" s="137" t="s">
        <v>414</v>
      </c>
      <c r="E407" s="140" t="s">
        <v>414</v>
      </c>
      <c r="F407" s="157"/>
      <c r="G407" s="157" t="s">
        <v>415</v>
      </c>
      <c r="H407" s="157"/>
      <c r="I407" s="221"/>
      <c r="J407" s="222"/>
      <c r="K407" s="139"/>
      <c r="L407" s="139"/>
      <c r="M407" s="139"/>
      <c r="N407" s="139"/>
      <c r="O407" s="139"/>
      <c r="P407" s="139"/>
      <c r="Q407" s="139"/>
      <c r="T407" s="262"/>
      <c r="U407" s="187" t="s">
        <v>416</v>
      </c>
      <c r="V407" s="187" t="s">
        <v>416</v>
      </c>
      <c r="W407" s="187" t="s">
        <v>416</v>
      </c>
      <c r="X407" s="187" t="s">
        <v>416</v>
      </c>
      <c r="Y407" s="187" t="s">
        <v>416</v>
      </c>
      <c r="Z407" s="187" t="s">
        <v>416</v>
      </c>
      <c r="AA407" s="187" t="s">
        <v>416</v>
      </c>
      <c r="AB407" s="187" t="s">
        <v>416</v>
      </c>
      <c r="AC407" s="187" t="s">
        <v>416</v>
      </c>
      <c r="AD407" s="187" t="s">
        <v>416</v>
      </c>
      <c r="AE407" s="187" t="s">
        <v>416</v>
      </c>
      <c r="AF407" s="187" t="s">
        <v>416</v>
      </c>
      <c r="AG407" s="187" t="s">
        <v>416</v>
      </c>
      <c r="AH407" s="187" t="s">
        <v>416</v>
      </c>
      <c r="AI407" s="187" t="s">
        <v>416</v>
      </c>
      <c r="AJ407" s="187" t="s">
        <v>416</v>
      </c>
      <c r="AK407" s="187" t="s">
        <v>416</v>
      </c>
      <c r="AL407" s="187" t="s">
        <v>416</v>
      </c>
      <c r="AM407" s="187" t="s">
        <v>416</v>
      </c>
      <c r="AN407" s="187" t="s">
        <v>416</v>
      </c>
      <c r="AO407" s="187" t="s">
        <v>416</v>
      </c>
      <c r="AP407" s="187" t="s">
        <v>416</v>
      </c>
      <c r="AQ407" s="187" t="s">
        <v>416</v>
      </c>
      <c r="AR407" s="187" t="s">
        <v>416</v>
      </c>
      <c r="AS407" s="187" t="s">
        <v>416</v>
      </c>
      <c r="AT407" s="187" t="s">
        <v>416</v>
      </c>
      <c r="AU407" s="187" t="s">
        <v>416</v>
      </c>
      <c r="AV407" s="187" t="s">
        <v>416</v>
      </c>
      <c r="AW407" s="187" t="s">
        <v>416</v>
      </c>
      <c r="AX407" s="187" t="s">
        <v>416</v>
      </c>
      <c r="AY407" s="187" t="s">
        <v>416</v>
      </c>
      <c r="AZ407" s="187" t="s">
        <v>416</v>
      </c>
      <c r="BA407" s="187" t="s">
        <v>416</v>
      </c>
      <c r="BB407" s="187" t="s">
        <v>416</v>
      </c>
      <c r="BC407" s="187" t="s">
        <v>416</v>
      </c>
      <c r="BD407" s="187" t="s">
        <v>416</v>
      </c>
      <c r="BE407" s="187" t="s">
        <v>416</v>
      </c>
      <c r="BF407" s="187" t="s">
        <v>416</v>
      </c>
      <c r="BG407" s="187" t="s">
        <v>416</v>
      </c>
      <c r="BH407" s="187" t="s">
        <v>416</v>
      </c>
      <c r="BI407" s="187" t="s">
        <v>416</v>
      </c>
      <c r="BJ407" s="187" t="s">
        <v>416</v>
      </c>
      <c r="BK407" s="187" t="s">
        <v>416</v>
      </c>
      <c r="BL407" s="187" t="s">
        <v>416</v>
      </c>
      <c r="BM407" s="187" t="s">
        <v>416</v>
      </c>
      <c r="BN407" s="187" t="s">
        <v>416</v>
      </c>
      <c r="BO407" s="187" t="s">
        <v>416</v>
      </c>
      <c r="BP407" s="187" t="s">
        <v>416</v>
      </c>
      <c r="BQ407" s="187" t="s">
        <v>416</v>
      </c>
      <c r="BR407" s="187" t="s">
        <v>416</v>
      </c>
      <c r="BS407" s="187" t="s">
        <v>416</v>
      </c>
      <c r="BT407" s="187" t="s">
        <v>416</v>
      </c>
      <c r="BU407" s="187" t="s">
        <v>416</v>
      </c>
      <c r="BV407" s="187" t="s">
        <v>416</v>
      </c>
      <c r="BW407" s="187" t="s">
        <v>416</v>
      </c>
      <c r="BX407" s="187" t="s">
        <v>416</v>
      </c>
      <c r="BY407" s="187" t="s">
        <v>416</v>
      </c>
      <c r="BZ407" s="187" t="s">
        <v>416</v>
      </c>
      <c r="CA407" s="187" t="s">
        <v>416</v>
      </c>
      <c r="CB407" s="187" t="s">
        <v>416</v>
      </c>
      <c r="CC407" s="187" t="s">
        <v>416</v>
      </c>
      <c r="CD407" s="187" t="s">
        <v>416</v>
      </c>
      <c r="CE407" s="187" t="s">
        <v>416</v>
      </c>
      <c r="CF407" s="187" t="s">
        <v>416</v>
      </c>
      <c r="CG407" s="187" t="s">
        <v>416</v>
      </c>
      <c r="CH407" s="187" t="s">
        <v>416</v>
      </c>
      <c r="CI407" s="187" t="s">
        <v>416</v>
      </c>
      <c r="CJ407" s="187" t="s">
        <v>416</v>
      </c>
      <c r="CK407" s="187" t="s">
        <v>416</v>
      </c>
      <c r="CL407" s="187" t="s">
        <v>416</v>
      </c>
      <c r="CM407" s="187" t="s">
        <v>416</v>
      </c>
      <c r="CN407" s="187" t="s">
        <v>416</v>
      </c>
    </row>
    <row r="408" spans="1:92" x14ac:dyDescent="0.25">
      <c r="B408" s="7" t="s">
        <v>391</v>
      </c>
      <c r="D408" t="s">
        <v>414</v>
      </c>
      <c r="E408" s="102" t="s">
        <v>203</v>
      </c>
      <c r="F408" s="309"/>
      <c r="G408" s="309" t="s">
        <v>203</v>
      </c>
      <c r="I408" s="309"/>
      <c r="J408" s="310"/>
      <c r="T408" s="205"/>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143</v>
      </c>
      <c r="B409" s="214" t="s">
        <v>393</v>
      </c>
      <c r="C409" s="10"/>
      <c r="D409" t="s">
        <v>414</v>
      </c>
      <c r="E409" s="106"/>
      <c r="F409" s="175"/>
      <c r="G409" s="175"/>
      <c r="I409" s="175"/>
      <c r="J409" s="17"/>
      <c r="K409" s="194">
        <v>30</v>
      </c>
      <c r="L409" s="194">
        <v>30</v>
      </c>
      <c r="M409" s="194">
        <v>30</v>
      </c>
      <c r="N409" s="194">
        <v>30</v>
      </c>
      <c r="O409" s="194">
        <v>30</v>
      </c>
      <c r="P409" s="194">
        <v>30</v>
      </c>
      <c r="Q409" s="194"/>
      <c r="T409" s="215"/>
      <c r="U409" s="61">
        <f ca="1">INDEX($A:$CN,ROW(),MATCH(INDIRECT(ADDRESS(3,COLUMN(),2)),$2:$2,0))</f>
        <v>30</v>
      </c>
      <c r="V409" s="61" cm="1">
        <f t="array" ref="V409">INDEX($K:$P,ROW(),MATCH(V$3,$K$2:$P$2,0))</f>
        <v>30</v>
      </c>
      <c r="W409" s="61" cm="1">
        <f t="array" ref="W409">INDEX($K:$P,ROW(),MATCH(W$3,$K$2:$P$2,0))</f>
        <v>30</v>
      </c>
      <c r="X409" s="61" cm="1">
        <f t="array" ref="X409">INDEX($K:$P,ROW(),MATCH(X$3,$K$2:$P$2,0))</f>
        <v>30</v>
      </c>
      <c r="Y409" s="61" cm="1">
        <f t="array" ref="Y409">INDEX($K:$P,ROW(),MATCH(Y$3,$K$2:$P$2,0))</f>
        <v>30</v>
      </c>
      <c r="Z409" s="61" cm="1">
        <f t="array" ref="Z409">INDEX($K:$P,ROW(),MATCH(Z$3,$K$2:$P$2,0))</f>
        <v>30</v>
      </c>
      <c r="AA409" s="61" cm="1">
        <f t="array" ref="AA409">INDEX($K:$P,ROW(),MATCH(AA$3,$K$2:$P$2,0))</f>
        <v>30</v>
      </c>
      <c r="AB409" s="61" cm="1">
        <f t="array" ref="AB409">INDEX($K:$P,ROW(),MATCH(AB$3,$K$2:$P$2,0))</f>
        <v>30</v>
      </c>
      <c r="AC409" s="61" cm="1">
        <f t="array" ref="AC409">INDEX($K:$P,ROW(),MATCH(AC$3,$K$2:$P$2,0))</f>
        <v>30</v>
      </c>
      <c r="AD409" s="61" cm="1">
        <f t="array" ref="AD409">INDEX($K:$P,ROW(),MATCH(AD$3,$K$2:$P$2,0))</f>
        <v>30</v>
      </c>
      <c r="AE409" s="61" cm="1">
        <f t="array" ref="AE409">INDEX($K:$P,ROW(),MATCH(AE$3,$K$2:$P$2,0))</f>
        <v>30</v>
      </c>
      <c r="AF409" s="61" cm="1">
        <f t="array" ref="AF409">INDEX($K:$P,ROW(),MATCH(AF$3,$K$2:$P$2,0))</f>
        <v>30</v>
      </c>
      <c r="AG409" s="61" cm="1">
        <f t="array" ref="AG409">INDEX($K:$P,ROW(),MATCH(AG$3,$K$2:$P$2,0))</f>
        <v>30</v>
      </c>
      <c r="AH409" s="61" cm="1">
        <f t="array" ref="AH409">INDEX($K:$P,ROW(),MATCH(AH$3,$K$2:$P$2,0))</f>
        <v>30</v>
      </c>
      <c r="AI409" s="61" cm="1">
        <f t="array" ref="AI409">INDEX($K:$P,ROW(),MATCH(AI$3,$K$2:$P$2,0))</f>
        <v>30</v>
      </c>
      <c r="AJ409" s="61" cm="1">
        <f t="array" ref="AJ409">INDEX($K:$P,ROW(),MATCH(AJ$3,$K$2:$P$2,0))</f>
        <v>30</v>
      </c>
      <c r="AK409" s="61" cm="1">
        <f t="array" ref="AK409">INDEX($K:$P,ROW(),MATCH(AK$3,$K$2:$P$2,0))</f>
        <v>30</v>
      </c>
      <c r="AL409" s="61" cm="1">
        <f t="array" ref="AL409">INDEX($K:$P,ROW(),MATCH(AL$3,$K$2:$P$2,0))</f>
        <v>30</v>
      </c>
      <c r="AM409" s="61" cm="1">
        <f t="array" ref="AM409">INDEX($K:$P,ROW(),MATCH(AM$3,$K$2:$P$2,0))</f>
        <v>30</v>
      </c>
      <c r="AN409" s="61" cm="1">
        <f t="array" ref="AN409">INDEX($K:$P,ROW(),MATCH(AN$3,$K$2:$P$2,0))</f>
        <v>30</v>
      </c>
      <c r="AO409" s="61" cm="1">
        <f t="array" ref="AO409">INDEX($K:$P,ROW(),MATCH(AO$3,$K$2:$P$2,0))</f>
        <v>30</v>
      </c>
      <c r="AP409" s="61" cm="1">
        <f t="array" ref="AP409">INDEX($K:$P,ROW(),MATCH(AP$3,$K$2:$P$2,0))</f>
        <v>30</v>
      </c>
      <c r="AQ409" s="61" cm="1">
        <f t="array" ref="AQ409">INDEX($K:$P,ROW(),MATCH(AQ$3,$K$2:$P$2,0))</f>
        <v>30</v>
      </c>
      <c r="AR409" s="61" cm="1">
        <f t="array" ref="AR409">INDEX($K:$P,ROW(),MATCH(AR$3,$K$2:$P$2,0))</f>
        <v>30</v>
      </c>
      <c r="AS409" s="61" cm="1">
        <f t="array" ref="AS409">INDEX($K:$P,ROW(),MATCH(AS$3,$K$2:$P$2,0))</f>
        <v>30</v>
      </c>
      <c r="AT409" s="61" cm="1">
        <f t="array" ref="AT409">INDEX($K:$P,ROW(),MATCH(AT$3,$K$2:$P$2,0))</f>
        <v>30</v>
      </c>
      <c r="AU409" s="61" cm="1">
        <f t="array" ref="AU409">INDEX($K:$P,ROW(),MATCH(AU$3,$K$2:$P$2,0))</f>
        <v>30</v>
      </c>
      <c r="AV409" s="61" cm="1">
        <f t="array" ref="AV409">INDEX($K:$P,ROW(),MATCH(AV$3,$K$2:$P$2,0))</f>
        <v>30</v>
      </c>
      <c r="AW409" s="61" cm="1">
        <f t="array" ref="AW409">INDEX($K:$P,ROW(),MATCH(AW$3,$K$2:$P$2,0))</f>
        <v>30</v>
      </c>
      <c r="AX409" s="61" cm="1">
        <f t="array" ref="AX409">INDEX($K:$P,ROW(),MATCH(AX$3,$K$2:$P$2,0))</f>
        <v>30</v>
      </c>
      <c r="AY409" s="61" cm="1">
        <f t="array" ref="AY409">INDEX($K:$P,ROW(),MATCH(AY$3,$K$2:$P$2,0))</f>
        <v>30</v>
      </c>
      <c r="AZ409" s="61" cm="1">
        <f t="array" ref="AZ409">INDEX($K:$P,ROW(),MATCH(AZ$3,$K$2:$P$2,0))</f>
        <v>30</v>
      </c>
      <c r="BA409" s="61" cm="1">
        <f t="array" ref="BA409">INDEX($K:$P,ROW(),MATCH(BA$3,$K$2:$P$2,0))</f>
        <v>30</v>
      </c>
      <c r="BB409" s="61" cm="1">
        <f t="array" ref="BB409">INDEX($K:$P,ROW(),MATCH(BB$3,$K$2:$P$2,0))</f>
        <v>30</v>
      </c>
      <c r="BC409" s="61" cm="1">
        <f t="array" ref="BC409">INDEX($K:$P,ROW(),MATCH(BC$3,$K$2:$P$2,0))</f>
        <v>30</v>
      </c>
      <c r="BD409" s="61" cm="1">
        <f t="array" ref="BD409">INDEX($K:$P,ROW(),MATCH(BD$3,$K$2:$P$2,0))</f>
        <v>30</v>
      </c>
      <c r="BE409" s="61" cm="1">
        <f t="array" ref="BE409">INDEX($K:$P,ROW(),MATCH(BE$3,$K$2:$P$2,0))</f>
        <v>30</v>
      </c>
      <c r="BF409" s="61" cm="1">
        <f t="array" ref="BF409">INDEX($K:$P,ROW(),MATCH(BF$3,$K$2:$P$2,0))</f>
        <v>30</v>
      </c>
      <c r="BG409" s="61" cm="1">
        <f t="array" ref="BG409">INDEX($K:$P,ROW(),MATCH(BG$3,$K$2:$P$2,0))</f>
        <v>30</v>
      </c>
      <c r="BH409" s="61" cm="1">
        <f t="array" ref="BH409">INDEX($K:$P,ROW(),MATCH(BH$3,$K$2:$P$2,0))</f>
        <v>30</v>
      </c>
      <c r="BI409" s="61" cm="1">
        <f t="array" ref="BI409">INDEX($K:$P,ROW(),MATCH(BI$3,$K$2:$P$2,0))</f>
        <v>30</v>
      </c>
      <c r="BJ409" s="61" cm="1">
        <f t="array" ref="BJ409">INDEX($K:$P,ROW(),MATCH(BJ$3,$K$2:$P$2,0))</f>
        <v>30</v>
      </c>
      <c r="BK409" s="61" cm="1">
        <f t="array" ref="BK409">INDEX($K:$P,ROW(),MATCH(BK$3,$K$2:$P$2,0))</f>
        <v>30</v>
      </c>
      <c r="BL409" s="61" cm="1">
        <f t="array" ref="BL409">INDEX($K:$P,ROW(),MATCH(BL$3,$K$2:$P$2,0))</f>
        <v>30</v>
      </c>
      <c r="BM409" s="61" cm="1">
        <f t="array" ref="BM409">INDEX($K:$P,ROW(),MATCH(BM$3,$K$2:$P$2,0))</f>
        <v>30</v>
      </c>
      <c r="BN409" s="61" cm="1">
        <f t="array" ref="BN409">INDEX($K:$P,ROW(),MATCH(BN$3,$K$2:$P$2,0))</f>
        <v>30</v>
      </c>
      <c r="BO409" s="61" cm="1">
        <f t="array" ref="BO409">INDEX($K:$P,ROW(),MATCH(BO$3,$K$2:$P$2,0))</f>
        <v>30</v>
      </c>
      <c r="BP409" s="61" cm="1">
        <f t="array" ref="BP409">INDEX($K:$P,ROW(),MATCH(BP$3,$K$2:$P$2,0))</f>
        <v>30</v>
      </c>
      <c r="BQ409" s="61" cm="1">
        <f t="array" ref="BQ409">INDEX($K:$P,ROW(),MATCH(BQ$3,$K$2:$P$2,0))</f>
        <v>30</v>
      </c>
      <c r="BR409" s="61" cm="1">
        <f t="array" ref="BR409">INDEX($K:$P,ROW(),MATCH(BR$3,$K$2:$P$2,0))</f>
        <v>30</v>
      </c>
      <c r="BS409" s="61" cm="1">
        <f t="array" ref="BS409">INDEX($K:$P,ROW(),MATCH(BS$3,$K$2:$P$2,0))</f>
        <v>30</v>
      </c>
      <c r="BT409" s="61" cm="1">
        <f t="array" ref="BT409">INDEX($K:$P,ROW(),MATCH(BT$3,$K$2:$P$2,0))</f>
        <v>30</v>
      </c>
      <c r="BU409" s="61" cm="1">
        <f t="array" ref="BU409">INDEX($K:$P,ROW(),MATCH(BU$3,$K$2:$P$2,0))</f>
        <v>30</v>
      </c>
      <c r="BV409" s="61" cm="1">
        <f t="array" ref="BV409">INDEX($K:$P,ROW(),MATCH(BV$3,$K$2:$P$2,0))</f>
        <v>30</v>
      </c>
      <c r="BW409" s="61" cm="1">
        <f t="array" ref="BW409">INDEX($K:$P,ROW(),MATCH(BW$3,$K$2:$P$2,0))</f>
        <v>30</v>
      </c>
      <c r="BX409" s="61" cm="1">
        <f t="array" ref="BX409">INDEX($K:$P,ROW(),MATCH(BX$3,$K$2:$P$2,0))</f>
        <v>30</v>
      </c>
      <c r="BY409" s="61" cm="1">
        <f t="array" ref="BY409">INDEX($K:$P,ROW(),MATCH(BY$3,$K$2:$P$2,0))</f>
        <v>30</v>
      </c>
      <c r="BZ409" s="61" cm="1">
        <f t="array" ref="BZ409">INDEX($K:$P,ROW(),MATCH(BZ$3,$K$2:$P$2,0))</f>
        <v>30</v>
      </c>
      <c r="CA409" s="61" cm="1">
        <f t="array" ref="CA409">INDEX($K:$P,ROW(),MATCH(CA$3,$K$2:$P$2,0))</f>
        <v>30</v>
      </c>
      <c r="CB409" s="61" cm="1">
        <f t="array" ref="CB409">INDEX($K:$P,ROW(),MATCH(CB$3,$K$2:$P$2,0))</f>
        <v>30</v>
      </c>
      <c r="CC409" s="61" cm="1">
        <f t="array" ref="CC409">INDEX($K:$P,ROW(),MATCH(CC$3,$K$2:$P$2,0))</f>
        <v>30</v>
      </c>
      <c r="CD409" s="61" cm="1">
        <f t="array" ref="CD409">INDEX($K:$P,ROW(),MATCH(CD$3,$K$2:$P$2,0))</f>
        <v>30</v>
      </c>
      <c r="CE409" s="61" cm="1">
        <f t="array" ref="CE409">INDEX($K:$P,ROW(),MATCH(CE$3,$K$2:$P$2,0))</f>
        <v>30</v>
      </c>
      <c r="CF409" s="61" cm="1">
        <f t="array" ref="CF409">INDEX($K:$P,ROW(),MATCH(CF$3,$K$2:$P$2,0))</f>
        <v>30</v>
      </c>
      <c r="CG409" s="61" cm="1">
        <f t="array" ref="CG409">INDEX($K:$P,ROW(),MATCH(CG$3,$K$2:$P$2,0))</f>
        <v>30</v>
      </c>
      <c r="CH409" s="61" cm="1">
        <f t="array" ref="CH409">INDEX($K:$P,ROW(),MATCH(CH$3,$K$2:$P$2,0))</f>
        <v>30</v>
      </c>
      <c r="CI409" s="61" cm="1">
        <f t="array" ref="CI409">INDEX($K:$P,ROW(),MATCH(CI$3,$K$2:$P$2,0))</f>
        <v>30</v>
      </c>
      <c r="CJ409" s="61" cm="1">
        <f t="array" ref="CJ409">INDEX($K:$P,ROW(),MATCH(CJ$3,$K$2:$P$2,0))</f>
        <v>30</v>
      </c>
      <c r="CK409" s="61" cm="1">
        <f t="array" ref="CK409">INDEX($K:$P,ROW(),MATCH(CK$3,$K$2:$P$2,0))</f>
        <v>30</v>
      </c>
      <c r="CL409" s="61" cm="1">
        <f t="array" ref="CL409">INDEX($K:$P,ROW(),MATCH(CL$3,$K$2:$P$2,0))</f>
        <v>30</v>
      </c>
      <c r="CM409" s="61" cm="1">
        <f t="array" ref="CM409">INDEX($K:$P,ROW(),MATCH(CM$3,$K$2:$P$2,0))</f>
        <v>30</v>
      </c>
      <c r="CN409" s="61" cm="1">
        <f t="array" ref="CN409">INDEX($K:$P,ROW(),MATCH(CN$3,$K$2:$P$2,0))</f>
        <v>30</v>
      </c>
    </row>
    <row r="410" spans="1:92" x14ac:dyDescent="0.25">
      <c r="A410" t="s">
        <v>9</v>
      </c>
      <c r="B410" s="216" t="s">
        <v>394</v>
      </c>
      <c r="C410" s="53" t="s">
        <v>52</v>
      </c>
      <c r="D410" t="s">
        <v>414</v>
      </c>
      <c r="E410" s="229" t="s">
        <v>203</v>
      </c>
      <c r="F410" s="267"/>
      <c r="G410" s="267"/>
      <c r="I410" s="267"/>
      <c r="J410" s="268"/>
      <c r="K410" s="305">
        <f t="shared" ref="K410:P410" ca="1" si="245">SUMIF($4:$4, K$2, INDIRECT(ROW() &amp; ":" &amp; ROW()))</f>
        <v>0</v>
      </c>
      <c r="L410" s="305">
        <f t="shared" ca="1" si="245"/>
        <v>0</v>
      </c>
      <c r="M410" s="305">
        <f t="shared" ca="1" si="245"/>
        <v>0</v>
      </c>
      <c r="N410" s="305">
        <f t="shared" ca="1" si="245"/>
        <v>0</v>
      </c>
      <c r="O410" s="305">
        <f t="shared" ca="1" si="245"/>
        <v>0</v>
      </c>
      <c r="P410" s="305">
        <f t="shared" ca="1" si="245"/>
        <v>0</v>
      </c>
      <c r="Q410" s="30"/>
      <c r="T410" s="306">
        <f t="shared" ref="T410" ca="1" si="246">IFERROR(INDEX(INDIRECT("Financials!$A:$AD"), MATCH(INDIRECT(ADDRESS(ROW(),2)), INDIRECT("Financials!$B:$B"), 0), MATCH(INDIRECT(ADDRESS(1,COLUMN())), INDIRECT("Financials!$1:$1"), 0)),0)</f>
        <v>0</v>
      </c>
      <c r="U410" s="305" cm="1">
        <f t="array" aca="1" ref="U410" ca="1">MIN(U409/30*ABS(INDIRECT(U407)),T410+ABS(INDIRECT(U407)))</f>
        <v>0</v>
      </c>
      <c r="V410" s="305" cm="1">
        <f t="array" aca="1" ref="V410" ca="1">MIN(V409/30*ABS(INDIRECT(V407)),U410+ABS(INDIRECT(V407)))</f>
        <v>0</v>
      </c>
      <c r="W410" s="305" cm="1">
        <f t="array" aca="1" ref="W410" ca="1">MIN(W409/30*ABS(INDIRECT(W407)),V410+ABS(INDIRECT(W407)))</f>
        <v>0</v>
      </c>
      <c r="X410" s="305" cm="1">
        <f t="array" aca="1" ref="X410" ca="1">MIN(X409/30*ABS(INDIRECT(X407)),W410+ABS(INDIRECT(X407)))</f>
        <v>0</v>
      </c>
      <c r="Y410" s="305" cm="1">
        <f t="array" aca="1" ref="Y410" ca="1">MIN(Y409/30*ABS(INDIRECT(Y407)),X410+ABS(INDIRECT(Y407)))</f>
        <v>0</v>
      </c>
      <c r="Z410" s="305" cm="1">
        <f t="array" aca="1" ref="Z410" ca="1">MIN(Z409/30*ABS(INDIRECT(Z407)),Y410+ABS(INDIRECT(Z407)))</f>
        <v>0</v>
      </c>
      <c r="AA410" s="305" cm="1">
        <f t="array" aca="1" ref="AA410" ca="1">MIN(AA409/30*ABS(INDIRECT(AA407)),Z410+ABS(INDIRECT(AA407)))</f>
        <v>0</v>
      </c>
      <c r="AB410" s="305" cm="1">
        <f t="array" aca="1" ref="AB410" ca="1">MIN(AB409/30*ABS(INDIRECT(AB407)),AA410+ABS(INDIRECT(AB407)))</f>
        <v>0</v>
      </c>
      <c r="AC410" s="305" cm="1">
        <f t="array" aca="1" ref="AC410" ca="1">MIN(AC409/30*ABS(INDIRECT(AC407)),AB410+ABS(INDIRECT(AC407)))</f>
        <v>0</v>
      </c>
      <c r="AD410" s="305" cm="1">
        <f t="array" aca="1" ref="AD410" ca="1">MIN(AD409/30*ABS(INDIRECT(AD407)),AC410+ABS(INDIRECT(AD407)))</f>
        <v>0</v>
      </c>
      <c r="AE410" s="305" cm="1">
        <f t="array" aca="1" ref="AE410" ca="1">MIN(AE409/30*ABS(INDIRECT(AE407)),AD410+ABS(INDIRECT(AE407)))</f>
        <v>0</v>
      </c>
      <c r="AF410" s="305" cm="1">
        <f t="array" aca="1" ref="AF410" ca="1">MIN(AF409/30*ABS(INDIRECT(AF407)),AE410+ABS(INDIRECT(AF407)))</f>
        <v>0</v>
      </c>
      <c r="AG410" s="305" cm="1">
        <f t="array" aca="1" ref="AG410" ca="1">MIN(AG409/30*ABS(INDIRECT(AG407)),AF410+ABS(INDIRECT(AG407)))</f>
        <v>0</v>
      </c>
      <c r="AH410" s="305" cm="1">
        <f t="array" aca="1" ref="AH410" ca="1">MIN(AH409/30*ABS(INDIRECT(AH407)),AG410+ABS(INDIRECT(AH407)))</f>
        <v>0</v>
      </c>
      <c r="AI410" s="305" cm="1">
        <f t="array" aca="1" ref="AI410" ca="1">MIN(AI409/30*ABS(INDIRECT(AI407)),AH410+ABS(INDIRECT(AI407)))</f>
        <v>0</v>
      </c>
      <c r="AJ410" s="305" cm="1">
        <f t="array" aca="1" ref="AJ410" ca="1">MIN(AJ409/30*ABS(INDIRECT(AJ407)),AI410+ABS(INDIRECT(AJ407)))</f>
        <v>0</v>
      </c>
      <c r="AK410" s="305" cm="1">
        <f t="array" aca="1" ref="AK410" ca="1">MIN(AK409/30*ABS(INDIRECT(AK407)),AJ410+ABS(INDIRECT(AK407)))</f>
        <v>0</v>
      </c>
      <c r="AL410" s="305" cm="1">
        <f t="array" aca="1" ref="AL410" ca="1">MIN(AL409/30*ABS(INDIRECT(AL407)),AK410+ABS(INDIRECT(AL407)))</f>
        <v>0</v>
      </c>
      <c r="AM410" s="305" cm="1">
        <f t="array" aca="1" ref="AM410" ca="1">MIN(AM409/30*ABS(INDIRECT(AM407)),AL410+ABS(INDIRECT(AM407)))</f>
        <v>0</v>
      </c>
      <c r="AN410" s="305" cm="1">
        <f t="array" aca="1" ref="AN410" ca="1">MIN(AN409/30*ABS(INDIRECT(AN407)),AM410+ABS(INDIRECT(AN407)))</f>
        <v>0</v>
      </c>
      <c r="AO410" s="305" cm="1">
        <f t="array" aca="1" ref="AO410" ca="1">MIN(AO409/30*ABS(INDIRECT(AO407)),AN410+ABS(INDIRECT(AO407)))</f>
        <v>0</v>
      </c>
      <c r="AP410" s="305" cm="1">
        <f t="array" aca="1" ref="AP410" ca="1">MIN(AP409/30*ABS(INDIRECT(AP407)),AO410+ABS(INDIRECT(AP407)))</f>
        <v>0</v>
      </c>
      <c r="AQ410" s="305" cm="1">
        <f t="array" aca="1" ref="AQ410" ca="1">MIN(AQ409/30*ABS(INDIRECT(AQ407)),AP410+ABS(INDIRECT(AQ407)))</f>
        <v>0</v>
      </c>
      <c r="AR410" s="305" cm="1">
        <f t="array" aca="1" ref="AR410" ca="1">MIN(AR409/30*ABS(INDIRECT(AR407)),AQ410+ABS(INDIRECT(AR407)))</f>
        <v>0</v>
      </c>
      <c r="AS410" s="305" cm="1">
        <f t="array" aca="1" ref="AS410" ca="1">MIN(AS409/30*ABS(INDIRECT(AS407)),AR410+ABS(INDIRECT(AS407)))</f>
        <v>0</v>
      </c>
      <c r="AT410" s="305" cm="1">
        <f t="array" aca="1" ref="AT410" ca="1">MIN(AT409/30*ABS(INDIRECT(AT407)),AS410+ABS(INDIRECT(AT407)))</f>
        <v>0</v>
      </c>
      <c r="AU410" s="305" cm="1">
        <f t="array" aca="1" ref="AU410" ca="1">MIN(AU409/30*ABS(INDIRECT(AU407)),AT410+ABS(INDIRECT(AU407)))</f>
        <v>0</v>
      </c>
      <c r="AV410" s="305" cm="1">
        <f t="array" aca="1" ref="AV410" ca="1">MIN(AV409/30*ABS(INDIRECT(AV407)),AU410+ABS(INDIRECT(AV407)))</f>
        <v>0</v>
      </c>
      <c r="AW410" s="305" cm="1">
        <f t="array" aca="1" ref="AW410" ca="1">MIN(AW409/30*ABS(INDIRECT(AW407)),AV410+ABS(INDIRECT(AW407)))</f>
        <v>0</v>
      </c>
      <c r="AX410" s="305" cm="1">
        <f t="array" aca="1" ref="AX410" ca="1">MIN(AX409/30*ABS(INDIRECT(AX407)),AW410+ABS(INDIRECT(AX407)))</f>
        <v>0</v>
      </c>
      <c r="AY410" s="305" cm="1">
        <f t="array" aca="1" ref="AY410" ca="1">MIN(AY409/30*ABS(INDIRECT(AY407)),AX410+ABS(INDIRECT(AY407)))</f>
        <v>0</v>
      </c>
      <c r="AZ410" s="305" cm="1">
        <f t="array" aca="1" ref="AZ410" ca="1">MIN(AZ409/30*ABS(INDIRECT(AZ407)),AY410+ABS(INDIRECT(AZ407)))</f>
        <v>0</v>
      </c>
      <c r="BA410" s="305" cm="1">
        <f t="array" aca="1" ref="BA410" ca="1">MIN(BA409/30*ABS(INDIRECT(BA407)),AZ410+ABS(INDIRECT(BA407)))</f>
        <v>0</v>
      </c>
      <c r="BB410" s="305" cm="1">
        <f t="array" aca="1" ref="BB410" ca="1">MIN(BB409/30*ABS(INDIRECT(BB407)),BA410+ABS(INDIRECT(BB407)))</f>
        <v>0</v>
      </c>
      <c r="BC410" s="305" cm="1">
        <f t="array" aca="1" ref="BC410" ca="1">MIN(BC409/30*ABS(INDIRECT(BC407)),BB410+ABS(INDIRECT(BC407)))</f>
        <v>0</v>
      </c>
      <c r="BD410" s="305" cm="1">
        <f t="array" aca="1" ref="BD410" ca="1">MIN(BD409/30*ABS(INDIRECT(BD407)),BC410+ABS(INDIRECT(BD407)))</f>
        <v>0</v>
      </c>
      <c r="BE410" s="305" cm="1">
        <f t="array" aca="1" ref="BE410" ca="1">MIN(BE409/30*ABS(INDIRECT(BE407)),BD410+ABS(INDIRECT(BE407)))</f>
        <v>0</v>
      </c>
      <c r="BF410" s="305" cm="1">
        <f t="array" aca="1" ref="BF410" ca="1">MIN(BF409/30*ABS(INDIRECT(BF407)),BE410+ABS(INDIRECT(BF407)))</f>
        <v>0</v>
      </c>
      <c r="BG410" s="305" cm="1">
        <f t="array" aca="1" ref="BG410" ca="1">MIN(BG409/30*ABS(INDIRECT(BG407)),BF410+ABS(INDIRECT(BG407)))</f>
        <v>0</v>
      </c>
      <c r="BH410" s="305" cm="1">
        <f t="array" aca="1" ref="BH410" ca="1">MIN(BH409/30*ABS(INDIRECT(BH407)),BG410+ABS(INDIRECT(BH407)))</f>
        <v>0</v>
      </c>
      <c r="BI410" s="305" cm="1">
        <f t="array" aca="1" ref="BI410" ca="1">MIN(BI409/30*ABS(INDIRECT(BI407)),BH410+ABS(INDIRECT(BI407)))</f>
        <v>0</v>
      </c>
      <c r="BJ410" s="305" cm="1">
        <f t="array" aca="1" ref="BJ410" ca="1">MIN(BJ409/30*ABS(INDIRECT(BJ407)),BI410+ABS(INDIRECT(BJ407)))</f>
        <v>0</v>
      </c>
      <c r="BK410" s="305" cm="1">
        <f t="array" aca="1" ref="BK410" ca="1">MIN(BK409/30*ABS(INDIRECT(BK407)),BJ410+ABS(INDIRECT(BK407)))</f>
        <v>0</v>
      </c>
      <c r="BL410" s="305" cm="1">
        <f t="array" aca="1" ref="BL410" ca="1">MIN(BL409/30*ABS(INDIRECT(BL407)),BK410+ABS(INDIRECT(BL407)))</f>
        <v>0</v>
      </c>
      <c r="BM410" s="305" cm="1">
        <f t="array" aca="1" ref="BM410" ca="1">MIN(BM409/30*ABS(INDIRECT(BM407)),BL410+ABS(INDIRECT(BM407)))</f>
        <v>0</v>
      </c>
      <c r="BN410" s="305" cm="1">
        <f t="array" aca="1" ref="BN410" ca="1">MIN(BN409/30*ABS(INDIRECT(BN407)),BM410+ABS(INDIRECT(BN407)))</f>
        <v>0</v>
      </c>
      <c r="BO410" s="305" cm="1">
        <f t="array" aca="1" ref="BO410" ca="1">MIN(BO409/30*ABS(INDIRECT(BO407)),BN410+ABS(INDIRECT(BO407)))</f>
        <v>0</v>
      </c>
      <c r="BP410" s="305" cm="1">
        <f t="array" aca="1" ref="BP410" ca="1">MIN(BP409/30*ABS(INDIRECT(BP407)),BO410+ABS(INDIRECT(BP407)))</f>
        <v>0</v>
      </c>
      <c r="BQ410" s="305" cm="1">
        <f t="array" aca="1" ref="BQ410" ca="1">MIN(BQ409/30*ABS(INDIRECT(BQ407)),BP410+ABS(INDIRECT(BQ407)))</f>
        <v>0</v>
      </c>
      <c r="BR410" s="305" cm="1">
        <f t="array" aca="1" ref="BR410" ca="1">MIN(BR409/30*ABS(INDIRECT(BR407)),BQ410+ABS(INDIRECT(BR407)))</f>
        <v>0</v>
      </c>
      <c r="BS410" s="305" cm="1">
        <f t="array" aca="1" ref="BS410" ca="1">MIN(BS409/30*ABS(INDIRECT(BS407)),BR410+ABS(INDIRECT(BS407)))</f>
        <v>0</v>
      </c>
      <c r="BT410" s="305" cm="1">
        <f t="array" aca="1" ref="BT410" ca="1">MIN(BT409/30*ABS(INDIRECT(BT407)),BS410+ABS(INDIRECT(BT407)))</f>
        <v>0</v>
      </c>
      <c r="BU410" s="305" cm="1">
        <f t="array" aca="1" ref="BU410" ca="1">MIN(BU409/30*ABS(INDIRECT(BU407)),BT410+ABS(INDIRECT(BU407)))</f>
        <v>0</v>
      </c>
      <c r="BV410" s="305" cm="1">
        <f t="array" aca="1" ref="BV410" ca="1">MIN(BV409/30*ABS(INDIRECT(BV407)),BU410+ABS(INDIRECT(BV407)))</f>
        <v>0</v>
      </c>
      <c r="BW410" s="305" cm="1">
        <f t="array" aca="1" ref="BW410" ca="1">MIN(BW409/30*ABS(INDIRECT(BW407)),BV410+ABS(INDIRECT(BW407)))</f>
        <v>0</v>
      </c>
      <c r="BX410" s="305" cm="1">
        <f t="array" aca="1" ref="BX410" ca="1">MIN(BX409/30*ABS(INDIRECT(BX407)),BW410+ABS(INDIRECT(BX407)))</f>
        <v>0</v>
      </c>
      <c r="BY410" s="305" cm="1">
        <f t="array" aca="1" ref="BY410" ca="1">MIN(BY409/30*ABS(INDIRECT(BY407)),BX410+ABS(INDIRECT(BY407)))</f>
        <v>0</v>
      </c>
      <c r="BZ410" s="305" cm="1">
        <f t="array" aca="1" ref="BZ410" ca="1">MIN(BZ409/30*ABS(INDIRECT(BZ407)),BY410+ABS(INDIRECT(BZ407)))</f>
        <v>0</v>
      </c>
      <c r="CA410" s="305" cm="1">
        <f t="array" aca="1" ref="CA410" ca="1">MIN(CA409/30*ABS(INDIRECT(CA407)),BZ410+ABS(INDIRECT(CA407)))</f>
        <v>0</v>
      </c>
      <c r="CB410" s="305" cm="1">
        <f t="array" aca="1" ref="CB410" ca="1">MIN(CB409/30*ABS(INDIRECT(CB407)),CA410+ABS(INDIRECT(CB407)))</f>
        <v>0</v>
      </c>
      <c r="CC410" s="305" cm="1">
        <f t="array" aca="1" ref="CC410" ca="1">MIN(CC409/30*ABS(INDIRECT(CC407)),CB410+ABS(INDIRECT(CC407)))</f>
        <v>0</v>
      </c>
      <c r="CD410" s="305" cm="1">
        <f t="array" aca="1" ref="CD410" ca="1">MIN(CD409/30*ABS(INDIRECT(CD407)),CC410+ABS(INDIRECT(CD407)))</f>
        <v>0</v>
      </c>
      <c r="CE410" s="305" cm="1">
        <f t="array" aca="1" ref="CE410" ca="1">MIN(CE409/30*ABS(INDIRECT(CE407)),CD410+ABS(INDIRECT(CE407)))</f>
        <v>0</v>
      </c>
      <c r="CF410" s="305" cm="1">
        <f t="array" aca="1" ref="CF410" ca="1">MIN(CF409/30*ABS(INDIRECT(CF407)),CE410+ABS(INDIRECT(CF407)))</f>
        <v>0</v>
      </c>
      <c r="CG410" s="305" cm="1">
        <f t="array" aca="1" ref="CG410" ca="1">MIN(CG409/30*ABS(INDIRECT(CG407)),CF410+ABS(INDIRECT(CG407)))</f>
        <v>0</v>
      </c>
      <c r="CH410" s="305" cm="1">
        <f t="array" aca="1" ref="CH410" ca="1">MIN(CH409/30*ABS(INDIRECT(CH407)),CG410+ABS(INDIRECT(CH407)))</f>
        <v>0</v>
      </c>
      <c r="CI410" s="305" cm="1">
        <f t="array" aca="1" ref="CI410" ca="1">MIN(CI409/30*ABS(INDIRECT(CI407)),CH410+ABS(INDIRECT(CI407)))</f>
        <v>0</v>
      </c>
      <c r="CJ410" s="305" cm="1">
        <f t="array" aca="1" ref="CJ410" ca="1">MIN(CJ409/30*ABS(INDIRECT(CJ407)),CI410+ABS(INDIRECT(CJ407)))</f>
        <v>0</v>
      </c>
      <c r="CK410" s="305" cm="1">
        <f t="array" aca="1" ref="CK410" ca="1">MIN(CK409/30*ABS(INDIRECT(CK407)),CJ410+ABS(INDIRECT(CK407)))</f>
        <v>0</v>
      </c>
      <c r="CL410" s="305" cm="1">
        <f t="array" aca="1" ref="CL410" ca="1">MIN(CL409/30*ABS(INDIRECT(CL407)),CK410+ABS(INDIRECT(CL407)))</f>
        <v>0</v>
      </c>
      <c r="CM410" s="305" cm="1">
        <f t="array" aca="1" ref="CM410" ca="1">MIN(CM409/30*ABS(INDIRECT(CM407)),CL410+ABS(INDIRECT(CM407)))</f>
        <v>0</v>
      </c>
      <c r="CN410" s="305" cm="1">
        <f t="array" aca="1" ref="CN410" ca="1">MIN(CN409/30*ABS(INDIRECT(CN407)),CM410+ABS(INDIRECT(CN407)))</f>
        <v>0</v>
      </c>
    </row>
    <row r="411" spans="1:92" x14ac:dyDescent="0.25">
      <c r="B411" s="216"/>
      <c r="C411" s="53"/>
      <c r="D411" t="s">
        <v>414</v>
      </c>
      <c r="E411" s="229" t="s">
        <v>203</v>
      </c>
      <c r="F411" s="267"/>
      <c r="G411" s="267"/>
      <c r="I411" s="267"/>
      <c r="J411" s="268"/>
      <c r="K411" s="30"/>
      <c r="L411" s="30"/>
      <c r="M411" s="30"/>
      <c r="N411" s="30"/>
      <c r="O411" s="30"/>
      <c r="P411" s="30"/>
      <c r="Q411" s="30"/>
      <c r="T411" s="204"/>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c r="BK411" s="30"/>
      <c r="BL411" s="30"/>
      <c r="BM411" s="30"/>
      <c r="BN411" s="30"/>
      <c r="BO411" s="30"/>
      <c r="BP411" s="30"/>
      <c r="BQ411" s="30"/>
      <c r="BR411" s="30"/>
      <c r="BS411" s="30"/>
      <c r="BT411" s="30"/>
      <c r="BU411" s="30"/>
      <c r="BV411" s="30"/>
      <c r="BW411" s="30"/>
      <c r="BX411" s="30"/>
      <c r="BY411" s="30"/>
      <c r="BZ411" s="30"/>
      <c r="CA411" s="30"/>
      <c r="CB411" s="30"/>
      <c r="CC411" s="30"/>
      <c r="CD411" s="30"/>
      <c r="CE411" s="30"/>
      <c r="CF411" s="30"/>
      <c r="CG411" s="30"/>
      <c r="CH411" s="30"/>
      <c r="CI411" s="30"/>
      <c r="CJ411" s="30"/>
      <c r="CK411" s="30"/>
      <c r="CL411" s="30"/>
      <c r="CM411" s="30"/>
      <c r="CN411" s="30"/>
    </row>
    <row r="412" spans="1:92" x14ac:dyDescent="0.25">
      <c r="A412" t="s">
        <v>362</v>
      </c>
      <c r="B412" s="216" t="s">
        <v>395</v>
      </c>
      <c r="C412" t="s">
        <v>68</v>
      </c>
      <c r="D412" t="s">
        <v>414</v>
      </c>
      <c r="E412" s="102" t="s">
        <v>203</v>
      </c>
      <c r="F412" s="91"/>
      <c r="G412" s="91"/>
      <c r="K412" s="30">
        <f t="shared" ref="K412:P412" ca="1" si="247">SUMIF($3:$3, K$2, INDIRECT(ROW() &amp; ":" &amp; ROW()))</f>
        <v>0</v>
      </c>
      <c r="L412" s="30">
        <f t="shared" ca="1" si="247"/>
        <v>0</v>
      </c>
      <c r="M412" s="30">
        <f t="shared" ca="1" si="247"/>
        <v>0</v>
      </c>
      <c r="N412" s="30">
        <f t="shared" ca="1" si="247"/>
        <v>0</v>
      </c>
      <c r="O412" s="30">
        <f t="shared" ca="1" si="247"/>
        <v>0</v>
      </c>
      <c r="P412" s="30">
        <f t="shared" ca="1" si="247"/>
        <v>0</v>
      </c>
      <c r="Q412" s="30"/>
      <c r="T412" s="204">
        <f t="shared" ref="T412" ca="1" si="248">IFERROR(INDEX(INDIRECT("Financials!$A:$AD"), MATCH(INDIRECT(ADDRESS(ROW(),2)), INDIRECT("Financials!$B:$B"), 0), MATCH(INDIRECT(ADDRESS(1,COLUMN())), INDIRECT("Financials!$1:$1"), 0)),0)</f>
        <v>0</v>
      </c>
      <c r="U412" s="30">
        <f t="shared" ref="U412:CF412" ca="1" si="249">U410-T410</f>
        <v>0</v>
      </c>
      <c r="V412" s="30">
        <f t="shared" ca="1" si="249"/>
        <v>0</v>
      </c>
      <c r="W412" s="30">
        <f t="shared" ca="1" si="249"/>
        <v>0</v>
      </c>
      <c r="X412" s="30">
        <f t="shared" ca="1" si="249"/>
        <v>0</v>
      </c>
      <c r="Y412" s="30">
        <f t="shared" ca="1" si="249"/>
        <v>0</v>
      </c>
      <c r="Z412" s="30">
        <f t="shared" ca="1" si="249"/>
        <v>0</v>
      </c>
      <c r="AA412" s="30">
        <f t="shared" ca="1" si="249"/>
        <v>0</v>
      </c>
      <c r="AB412" s="30">
        <f t="shared" ca="1" si="249"/>
        <v>0</v>
      </c>
      <c r="AC412" s="30">
        <f t="shared" ca="1" si="249"/>
        <v>0</v>
      </c>
      <c r="AD412" s="30">
        <f t="shared" ca="1" si="249"/>
        <v>0</v>
      </c>
      <c r="AE412" s="30">
        <f t="shared" ca="1" si="249"/>
        <v>0</v>
      </c>
      <c r="AF412" s="30">
        <f t="shared" ca="1" si="249"/>
        <v>0</v>
      </c>
      <c r="AG412" s="30">
        <f t="shared" ca="1" si="249"/>
        <v>0</v>
      </c>
      <c r="AH412" s="30">
        <f t="shared" ca="1" si="249"/>
        <v>0</v>
      </c>
      <c r="AI412" s="30">
        <f t="shared" ca="1" si="249"/>
        <v>0</v>
      </c>
      <c r="AJ412" s="30">
        <f t="shared" ca="1" si="249"/>
        <v>0</v>
      </c>
      <c r="AK412" s="30">
        <f t="shared" ca="1" si="249"/>
        <v>0</v>
      </c>
      <c r="AL412" s="30">
        <f t="shared" ca="1" si="249"/>
        <v>0</v>
      </c>
      <c r="AM412" s="30">
        <f t="shared" ca="1" si="249"/>
        <v>0</v>
      </c>
      <c r="AN412" s="30">
        <f t="shared" ca="1" si="249"/>
        <v>0</v>
      </c>
      <c r="AO412" s="30">
        <f t="shared" ca="1" si="249"/>
        <v>0</v>
      </c>
      <c r="AP412" s="30">
        <f t="shared" ca="1" si="249"/>
        <v>0</v>
      </c>
      <c r="AQ412" s="30">
        <f t="shared" ca="1" si="249"/>
        <v>0</v>
      </c>
      <c r="AR412" s="30">
        <f t="shared" ca="1" si="249"/>
        <v>0</v>
      </c>
      <c r="AS412" s="30">
        <f t="shared" ca="1" si="249"/>
        <v>0</v>
      </c>
      <c r="AT412" s="30">
        <f t="shared" ca="1" si="249"/>
        <v>0</v>
      </c>
      <c r="AU412" s="30">
        <f t="shared" ca="1" si="249"/>
        <v>0</v>
      </c>
      <c r="AV412" s="30">
        <f t="shared" ca="1" si="249"/>
        <v>0</v>
      </c>
      <c r="AW412" s="30">
        <f t="shared" ca="1" si="249"/>
        <v>0</v>
      </c>
      <c r="AX412" s="30">
        <f t="shared" ca="1" si="249"/>
        <v>0</v>
      </c>
      <c r="AY412" s="30">
        <f t="shared" ca="1" si="249"/>
        <v>0</v>
      </c>
      <c r="AZ412" s="30">
        <f t="shared" ca="1" si="249"/>
        <v>0</v>
      </c>
      <c r="BA412" s="30">
        <f t="shared" ca="1" si="249"/>
        <v>0</v>
      </c>
      <c r="BB412" s="30">
        <f t="shared" ca="1" si="249"/>
        <v>0</v>
      </c>
      <c r="BC412" s="30">
        <f t="shared" ca="1" si="249"/>
        <v>0</v>
      </c>
      <c r="BD412" s="30">
        <f t="shared" ca="1" si="249"/>
        <v>0</v>
      </c>
      <c r="BE412" s="30">
        <f t="shared" ca="1" si="249"/>
        <v>0</v>
      </c>
      <c r="BF412" s="30">
        <f t="shared" ca="1" si="249"/>
        <v>0</v>
      </c>
      <c r="BG412" s="30">
        <f t="shared" ca="1" si="249"/>
        <v>0</v>
      </c>
      <c r="BH412" s="30">
        <f t="shared" ca="1" si="249"/>
        <v>0</v>
      </c>
      <c r="BI412" s="30">
        <f t="shared" ca="1" si="249"/>
        <v>0</v>
      </c>
      <c r="BJ412" s="30">
        <f t="shared" ca="1" si="249"/>
        <v>0</v>
      </c>
      <c r="BK412" s="30">
        <f t="shared" ca="1" si="249"/>
        <v>0</v>
      </c>
      <c r="BL412" s="30">
        <f t="shared" ca="1" si="249"/>
        <v>0</v>
      </c>
      <c r="BM412" s="30">
        <f t="shared" ca="1" si="249"/>
        <v>0</v>
      </c>
      <c r="BN412" s="30">
        <f t="shared" ca="1" si="249"/>
        <v>0</v>
      </c>
      <c r="BO412" s="30">
        <f t="shared" ca="1" si="249"/>
        <v>0</v>
      </c>
      <c r="BP412" s="30">
        <f t="shared" ca="1" si="249"/>
        <v>0</v>
      </c>
      <c r="BQ412" s="30">
        <f t="shared" ca="1" si="249"/>
        <v>0</v>
      </c>
      <c r="BR412" s="30">
        <f t="shared" ca="1" si="249"/>
        <v>0</v>
      </c>
      <c r="BS412" s="30">
        <f t="shared" ca="1" si="249"/>
        <v>0</v>
      </c>
      <c r="BT412" s="30">
        <f t="shared" ca="1" si="249"/>
        <v>0</v>
      </c>
      <c r="BU412" s="30">
        <f t="shared" ca="1" si="249"/>
        <v>0</v>
      </c>
      <c r="BV412" s="30">
        <f t="shared" ca="1" si="249"/>
        <v>0</v>
      </c>
      <c r="BW412" s="30">
        <f t="shared" ca="1" si="249"/>
        <v>0</v>
      </c>
      <c r="BX412" s="30">
        <f t="shared" ca="1" si="249"/>
        <v>0</v>
      </c>
      <c r="BY412" s="30">
        <f t="shared" ca="1" si="249"/>
        <v>0</v>
      </c>
      <c r="BZ412" s="30">
        <f t="shared" ca="1" si="249"/>
        <v>0</v>
      </c>
      <c r="CA412" s="30">
        <f t="shared" ca="1" si="249"/>
        <v>0</v>
      </c>
      <c r="CB412" s="30">
        <f t="shared" ca="1" si="249"/>
        <v>0</v>
      </c>
      <c r="CC412" s="30">
        <f t="shared" ca="1" si="249"/>
        <v>0</v>
      </c>
      <c r="CD412" s="30">
        <f t="shared" ca="1" si="249"/>
        <v>0</v>
      </c>
      <c r="CE412" s="30">
        <f t="shared" ca="1" si="249"/>
        <v>0</v>
      </c>
      <c r="CF412" s="30">
        <f t="shared" ca="1" si="249"/>
        <v>0</v>
      </c>
      <c r="CG412" s="30">
        <f t="shared" ref="CG412:CN412" ca="1" si="250">CG410-CF410</f>
        <v>0</v>
      </c>
      <c r="CH412" s="30">
        <f t="shared" ca="1" si="250"/>
        <v>0</v>
      </c>
      <c r="CI412" s="30">
        <f t="shared" ca="1" si="250"/>
        <v>0</v>
      </c>
      <c r="CJ412" s="30">
        <f t="shared" ca="1" si="250"/>
        <v>0</v>
      </c>
      <c r="CK412" s="30">
        <f t="shared" ca="1" si="250"/>
        <v>0</v>
      </c>
      <c r="CL412" s="30">
        <f t="shared" ca="1" si="250"/>
        <v>0</v>
      </c>
      <c r="CM412" s="30">
        <f t="shared" ca="1" si="250"/>
        <v>0</v>
      </c>
      <c r="CN412" s="30">
        <f t="shared" ca="1" si="250"/>
        <v>0</v>
      </c>
    </row>
    <row r="413" spans="1:92" x14ac:dyDescent="0.25">
      <c r="B413"/>
      <c r="I413" s="102"/>
      <c r="J413"/>
      <c r="T413" s="205"/>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137"/>
      <c r="B414" s="208"/>
      <c r="C414" s="139"/>
      <c r="D414" s="137" t="s">
        <v>417</v>
      </c>
      <c r="E414" s="140" t="s">
        <v>417</v>
      </c>
      <c r="F414" s="157"/>
      <c r="G414" s="157"/>
      <c r="H414" s="157"/>
      <c r="I414" s="221" t="s">
        <v>15</v>
      </c>
      <c r="J414" s="222"/>
      <c r="K414" s="139"/>
      <c r="L414" s="139"/>
      <c r="M414" s="139"/>
      <c r="N414" s="139"/>
      <c r="O414" s="139"/>
      <c r="P414" s="139"/>
      <c r="Q414" s="139"/>
      <c r="T414" s="262"/>
      <c r="U414" s="187"/>
      <c r="V414" s="187"/>
      <c r="W414" s="187"/>
      <c r="X414" s="187"/>
      <c r="Y414" s="187"/>
      <c r="Z414" s="187"/>
      <c r="AA414" s="187"/>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87"/>
      <c r="AY414" s="187"/>
      <c r="AZ414" s="187"/>
      <c r="BA414" s="187"/>
      <c r="BB414" s="187"/>
      <c r="BC414" s="187"/>
      <c r="BD414" s="187"/>
      <c r="BE414" s="187"/>
      <c r="BF414" s="187"/>
      <c r="BG414" s="187"/>
      <c r="BH414" s="187"/>
      <c r="BI414" s="187"/>
      <c r="BJ414" s="187"/>
      <c r="BK414" s="187"/>
      <c r="BL414" s="187"/>
      <c r="BM414" s="187"/>
      <c r="BN414" s="187"/>
      <c r="BO414" s="187"/>
      <c r="BP414" s="187"/>
      <c r="BQ414" s="187"/>
      <c r="BR414" s="187"/>
      <c r="BS414" s="187"/>
      <c r="BT414" s="187"/>
      <c r="BU414" s="187"/>
      <c r="BV414" s="187"/>
      <c r="BW414" s="187"/>
      <c r="BX414" s="187"/>
      <c r="BY414" s="187"/>
      <c r="BZ414" s="187"/>
      <c r="CA414" s="187"/>
      <c r="CB414" s="187"/>
      <c r="CC414" s="187"/>
      <c r="CD414" s="187"/>
      <c r="CE414" s="187"/>
      <c r="CF414" s="187"/>
      <c r="CG414" s="187"/>
      <c r="CH414" s="187"/>
      <c r="CI414" s="187"/>
      <c r="CJ414" s="187"/>
      <c r="CK414" s="187"/>
      <c r="CL414" s="187"/>
      <c r="CM414" s="187"/>
      <c r="CN414" s="187"/>
    </row>
    <row r="415" spans="1:92" x14ac:dyDescent="0.25">
      <c r="B415" s="7" t="s">
        <v>391</v>
      </c>
      <c r="D415" t="s">
        <v>417</v>
      </c>
      <c r="E415" s="102" t="s">
        <v>203</v>
      </c>
      <c r="F415" s="309"/>
      <c r="G415" s="309" t="s">
        <v>203</v>
      </c>
      <c r="I415" s="309"/>
      <c r="J415" s="310"/>
      <c r="T415" s="20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223" t="s">
        <v>392</v>
      </c>
      <c r="C416" s="148"/>
      <c r="D416" t="s">
        <v>417</v>
      </c>
      <c r="E416" s="210" t="str">
        <f>+I414</f>
        <v>Total Revenue</v>
      </c>
      <c r="I416" s="210"/>
      <c r="J416" s="226"/>
      <c r="K416" s="302">
        <f t="shared" ref="K416:P416" ca="1" si="251">IFERROR(INDEX(INDIRECT("Financials!$A:$CX"), MATCH(SUBSTITUTE($B416,"Driver: ",""), INDIRECT("Financials!$B:$B"), 0), MATCH(K$1, INDIRECT("Financials!$1:$1"), 0)),0)</f>
        <v>0</v>
      </c>
      <c r="L416" s="302">
        <f t="shared" ca="1" si="251"/>
        <v>0</v>
      </c>
      <c r="M416" s="302">
        <f t="shared" ca="1" si="251"/>
        <v>0</v>
      </c>
      <c r="N416" s="302">
        <f t="shared" ca="1" si="251"/>
        <v>0</v>
      </c>
      <c r="O416" s="302">
        <f t="shared" ca="1" si="251"/>
        <v>0</v>
      </c>
      <c r="P416" s="302">
        <f t="shared" ca="1" si="251"/>
        <v>0</v>
      </c>
      <c r="Q416" s="302"/>
      <c r="T416" s="204"/>
      <c r="U416" s="302">
        <f ca="1">IFERROR(INDEX(Financials!$A:$CN, MATCH(SUBSTITUTE($B416,"Driver: ",""), Financials!$B:$B, 0), MATCH(U$1, Financials!$1:$1, 0)),0)</f>
        <v>0</v>
      </c>
      <c r="V416" s="302">
        <f ca="1">IFERROR(INDEX(Financials!$A:$CN, MATCH(SUBSTITUTE($B416,"Driver: ",""), Financials!$B:$B, 0), MATCH(V$1, Financials!$1:$1, 0)),0)</f>
        <v>0</v>
      </c>
      <c r="W416" s="302">
        <f ca="1">IFERROR(INDEX(Financials!$A:$CN, MATCH(SUBSTITUTE($B416,"Driver: ",""), Financials!$B:$B, 0), MATCH(W$1, Financials!$1:$1, 0)),0)</f>
        <v>0</v>
      </c>
      <c r="X416" s="302">
        <f ca="1">IFERROR(INDEX(Financials!$A:$CN, MATCH(SUBSTITUTE($B416,"Driver: ",""), Financials!$B:$B, 0), MATCH(X$1, Financials!$1:$1, 0)),0)</f>
        <v>0</v>
      </c>
      <c r="Y416" s="302">
        <f ca="1">IFERROR(INDEX(Financials!$A:$CN, MATCH(SUBSTITUTE($B416,"Driver: ",""), Financials!$B:$B, 0), MATCH(Y$1, Financials!$1:$1, 0)),0)</f>
        <v>0</v>
      </c>
      <c r="Z416" s="302">
        <f ca="1">IFERROR(INDEX(Financials!$A:$CN, MATCH(SUBSTITUTE($B416,"Driver: ",""), Financials!$B:$B, 0), MATCH(Z$1, Financials!$1:$1, 0)),0)</f>
        <v>0</v>
      </c>
      <c r="AA416" s="302">
        <f ca="1">IFERROR(INDEX(Financials!$A:$CN, MATCH(SUBSTITUTE($B416,"Driver: ",""), Financials!$B:$B, 0), MATCH(AA$1, Financials!$1:$1, 0)),0)</f>
        <v>0</v>
      </c>
      <c r="AB416" s="302">
        <f ca="1">IFERROR(INDEX(Financials!$A:$CN, MATCH(SUBSTITUTE($B416,"Driver: ",""), Financials!$B:$B, 0), MATCH(AB$1, Financials!$1:$1, 0)),0)</f>
        <v>0</v>
      </c>
      <c r="AC416" s="302">
        <f ca="1">IFERROR(INDEX(Financials!$A:$CN, MATCH(SUBSTITUTE($B416,"Driver: ",""), Financials!$B:$B, 0), MATCH(AC$1, Financials!$1:$1, 0)),0)</f>
        <v>0</v>
      </c>
      <c r="AD416" s="302">
        <f ca="1">IFERROR(INDEX(Financials!$A:$CN, MATCH(SUBSTITUTE($B416,"Driver: ",""), Financials!$B:$B, 0), MATCH(AD$1, Financials!$1:$1, 0)),0)</f>
        <v>0</v>
      </c>
      <c r="AE416" s="302">
        <f ca="1">IFERROR(INDEX(Financials!$A:$CN, MATCH(SUBSTITUTE($B416,"Driver: ",""), Financials!$B:$B, 0), MATCH(AE$1, Financials!$1:$1, 0)),0)</f>
        <v>0</v>
      </c>
      <c r="AF416" s="302">
        <f ca="1">IFERROR(INDEX(Financials!$A:$CN, MATCH(SUBSTITUTE($B416,"Driver: ",""), Financials!$B:$B, 0), MATCH(AF$1, Financials!$1:$1, 0)),0)</f>
        <v>0</v>
      </c>
      <c r="AG416" s="302">
        <f ca="1">IFERROR(INDEX(Financials!$A:$CN, MATCH(SUBSTITUTE($B416,"Driver: ",""), Financials!$B:$B, 0), MATCH(AG$1, Financials!$1:$1, 0)),0)</f>
        <v>0</v>
      </c>
      <c r="AH416" s="302">
        <f ca="1">IFERROR(INDEX(Financials!$A:$CN, MATCH(SUBSTITUTE($B416,"Driver: ",""), Financials!$B:$B, 0), MATCH(AH$1, Financials!$1:$1, 0)),0)</f>
        <v>0</v>
      </c>
      <c r="AI416" s="302">
        <f ca="1">IFERROR(INDEX(Financials!$A:$CN, MATCH(SUBSTITUTE($B416,"Driver: ",""), Financials!$B:$B, 0), MATCH(AI$1, Financials!$1:$1, 0)),0)</f>
        <v>0</v>
      </c>
      <c r="AJ416" s="302">
        <f ca="1">IFERROR(INDEX(Financials!$A:$CN, MATCH(SUBSTITUTE($B416,"Driver: ",""), Financials!$B:$B, 0), MATCH(AJ$1, Financials!$1:$1, 0)),0)</f>
        <v>0</v>
      </c>
      <c r="AK416" s="302">
        <f ca="1">IFERROR(INDEX(Financials!$A:$CN, MATCH(SUBSTITUTE($B416,"Driver: ",""), Financials!$B:$B, 0), MATCH(AK$1, Financials!$1:$1, 0)),0)</f>
        <v>0</v>
      </c>
      <c r="AL416" s="302">
        <f ca="1">IFERROR(INDEX(Financials!$A:$CN, MATCH(SUBSTITUTE($B416,"Driver: ",""), Financials!$B:$B, 0), MATCH(AL$1, Financials!$1:$1, 0)),0)</f>
        <v>0</v>
      </c>
      <c r="AM416" s="302">
        <f ca="1">IFERROR(INDEX(Financials!$A:$CN, MATCH(SUBSTITUTE($B416,"Driver: ",""), Financials!$B:$B, 0), MATCH(AM$1, Financials!$1:$1, 0)),0)</f>
        <v>0</v>
      </c>
      <c r="AN416" s="302">
        <f ca="1">IFERROR(INDEX(Financials!$A:$CN, MATCH(SUBSTITUTE($B416,"Driver: ",""), Financials!$B:$B, 0), MATCH(AN$1, Financials!$1:$1, 0)),0)</f>
        <v>0</v>
      </c>
      <c r="AO416" s="302">
        <f ca="1">IFERROR(INDEX(Financials!$A:$CN, MATCH(SUBSTITUTE($B416,"Driver: ",""), Financials!$B:$B, 0), MATCH(AO$1, Financials!$1:$1, 0)),0)</f>
        <v>0</v>
      </c>
      <c r="AP416" s="302">
        <f ca="1">IFERROR(INDEX(Financials!$A:$CN, MATCH(SUBSTITUTE($B416,"Driver: ",""), Financials!$B:$B, 0), MATCH(AP$1, Financials!$1:$1, 0)),0)</f>
        <v>0</v>
      </c>
      <c r="AQ416" s="302">
        <f ca="1">IFERROR(INDEX(Financials!$A:$CN, MATCH(SUBSTITUTE($B416,"Driver: ",""), Financials!$B:$B, 0), MATCH(AQ$1, Financials!$1:$1, 0)),0)</f>
        <v>0</v>
      </c>
      <c r="AR416" s="302">
        <f ca="1">IFERROR(INDEX(Financials!$A:$CN, MATCH(SUBSTITUTE($B416,"Driver: ",""), Financials!$B:$B, 0), MATCH(AR$1, Financials!$1:$1, 0)),0)</f>
        <v>0</v>
      </c>
      <c r="AS416" s="302">
        <f ca="1">IFERROR(INDEX(Financials!$A:$CN, MATCH(SUBSTITUTE($B416,"Driver: ",""), Financials!$B:$B, 0), MATCH(AS$1, Financials!$1:$1, 0)),0)</f>
        <v>0</v>
      </c>
      <c r="AT416" s="302">
        <f ca="1">IFERROR(INDEX(Financials!$A:$CN, MATCH(SUBSTITUTE($B416,"Driver: ",""), Financials!$B:$B, 0), MATCH(AT$1, Financials!$1:$1, 0)),0)</f>
        <v>0</v>
      </c>
      <c r="AU416" s="302">
        <f ca="1">IFERROR(INDEX(Financials!$A:$CN, MATCH(SUBSTITUTE($B416,"Driver: ",""), Financials!$B:$B, 0), MATCH(AU$1, Financials!$1:$1, 0)),0)</f>
        <v>0</v>
      </c>
      <c r="AV416" s="302">
        <f ca="1">IFERROR(INDEX(Financials!$A:$CN, MATCH(SUBSTITUTE($B416,"Driver: ",""), Financials!$B:$B, 0), MATCH(AV$1, Financials!$1:$1, 0)),0)</f>
        <v>0</v>
      </c>
      <c r="AW416" s="302">
        <f ca="1">IFERROR(INDEX(Financials!$A:$CN, MATCH(SUBSTITUTE($B416,"Driver: ",""), Financials!$B:$B, 0), MATCH(AW$1, Financials!$1:$1, 0)),0)</f>
        <v>0</v>
      </c>
      <c r="AX416" s="302">
        <f ca="1">IFERROR(INDEX(Financials!$A:$CN, MATCH(SUBSTITUTE($B416,"Driver: ",""), Financials!$B:$B, 0), MATCH(AX$1, Financials!$1:$1, 0)),0)</f>
        <v>0</v>
      </c>
      <c r="AY416" s="302">
        <f ca="1">IFERROR(INDEX(Financials!$A:$CN, MATCH(SUBSTITUTE($B416,"Driver: ",""), Financials!$B:$B, 0), MATCH(AY$1, Financials!$1:$1, 0)),0)</f>
        <v>0</v>
      </c>
      <c r="AZ416" s="302">
        <f ca="1">IFERROR(INDEX(Financials!$A:$CN, MATCH(SUBSTITUTE($B416,"Driver: ",""), Financials!$B:$B, 0), MATCH(AZ$1, Financials!$1:$1, 0)),0)</f>
        <v>0</v>
      </c>
      <c r="BA416" s="302">
        <f ca="1">IFERROR(INDEX(Financials!$A:$CN, MATCH(SUBSTITUTE($B416,"Driver: ",""), Financials!$B:$B, 0), MATCH(BA$1, Financials!$1:$1, 0)),0)</f>
        <v>0</v>
      </c>
      <c r="BB416" s="302">
        <f ca="1">IFERROR(INDEX(Financials!$A:$CN, MATCH(SUBSTITUTE($B416,"Driver: ",""), Financials!$B:$B, 0), MATCH(BB$1, Financials!$1:$1, 0)),0)</f>
        <v>0</v>
      </c>
      <c r="BC416" s="302">
        <f ca="1">IFERROR(INDEX(Financials!$A:$CN, MATCH(SUBSTITUTE($B416,"Driver: ",""), Financials!$B:$B, 0), MATCH(BC$1, Financials!$1:$1, 0)),0)</f>
        <v>0</v>
      </c>
      <c r="BD416" s="302">
        <f ca="1">IFERROR(INDEX(Financials!$A:$CN, MATCH(SUBSTITUTE($B416,"Driver: ",""), Financials!$B:$B, 0), MATCH(BD$1, Financials!$1:$1, 0)),0)</f>
        <v>0</v>
      </c>
      <c r="BE416" s="302">
        <f ca="1">IFERROR(INDEX(Financials!$A:$CN, MATCH(SUBSTITUTE($B416,"Driver: ",""), Financials!$B:$B, 0), MATCH(BE$1, Financials!$1:$1, 0)),0)</f>
        <v>0</v>
      </c>
      <c r="BF416" s="302">
        <f ca="1">IFERROR(INDEX(Financials!$A:$CN, MATCH(SUBSTITUTE($B416,"Driver: ",""), Financials!$B:$B, 0), MATCH(BF$1, Financials!$1:$1, 0)),0)</f>
        <v>0</v>
      </c>
      <c r="BG416" s="302">
        <f ca="1">IFERROR(INDEX(Financials!$A:$CN, MATCH(SUBSTITUTE($B416,"Driver: ",""), Financials!$B:$B, 0), MATCH(BG$1, Financials!$1:$1, 0)),0)</f>
        <v>0</v>
      </c>
      <c r="BH416" s="302">
        <f ca="1">IFERROR(INDEX(Financials!$A:$CN, MATCH(SUBSTITUTE($B416,"Driver: ",""), Financials!$B:$B, 0), MATCH(BH$1, Financials!$1:$1, 0)),0)</f>
        <v>0</v>
      </c>
      <c r="BI416" s="302">
        <f ca="1">IFERROR(INDEX(Financials!$A:$CN, MATCH(SUBSTITUTE($B416,"Driver: ",""), Financials!$B:$B, 0), MATCH(BI$1, Financials!$1:$1, 0)),0)</f>
        <v>0</v>
      </c>
      <c r="BJ416" s="302">
        <f ca="1">IFERROR(INDEX(Financials!$A:$CN, MATCH(SUBSTITUTE($B416,"Driver: ",""), Financials!$B:$B, 0), MATCH(BJ$1, Financials!$1:$1, 0)),0)</f>
        <v>0</v>
      </c>
      <c r="BK416" s="302">
        <f ca="1">IFERROR(INDEX(Financials!$A:$CN, MATCH(SUBSTITUTE($B416,"Driver: ",""), Financials!$B:$B, 0), MATCH(BK$1, Financials!$1:$1, 0)),0)</f>
        <v>0</v>
      </c>
      <c r="BL416" s="302">
        <f ca="1">IFERROR(INDEX(Financials!$A:$CN, MATCH(SUBSTITUTE($B416,"Driver: ",""), Financials!$B:$B, 0), MATCH(BL$1, Financials!$1:$1, 0)),0)</f>
        <v>0</v>
      </c>
      <c r="BM416" s="302">
        <f ca="1">IFERROR(INDEX(Financials!$A:$CN, MATCH(SUBSTITUTE($B416,"Driver: ",""), Financials!$B:$B, 0), MATCH(BM$1, Financials!$1:$1, 0)),0)</f>
        <v>0</v>
      </c>
      <c r="BN416" s="302">
        <f ca="1">IFERROR(INDEX(Financials!$A:$CN, MATCH(SUBSTITUTE($B416,"Driver: ",""), Financials!$B:$B, 0), MATCH(BN$1, Financials!$1:$1, 0)),0)</f>
        <v>0</v>
      </c>
      <c r="BO416" s="302">
        <f ca="1">IFERROR(INDEX(Financials!$A:$CN, MATCH(SUBSTITUTE($B416,"Driver: ",""), Financials!$B:$B, 0), MATCH(BO$1, Financials!$1:$1, 0)),0)</f>
        <v>0</v>
      </c>
      <c r="BP416" s="302">
        <f ca="1">IFERROR(INDEX(Financials!$A:$CN, MATCH(SUBSTITUTE($B416,"Driver: ",""), Financials!$B:$B, 0), MATCH(BP$1, Financials!$1:$1, 0)),0)</f>
        <v>0</v>
      </c>
      <c r="BQ416" s="302">
        <f ca="1">IFERROR(INDEX(Financials!$A:$CN, MATCH(SUBSTITUTE($B416,"Driver: ",""), Financials!$B:$B, 0), MATCH(BQ$1, Financials!$1:$1, 0)),0)</f>
        <v>0</v>
      </c>
      <c r="BR416" s="302">
        <f ca="1">IFERROR(INDEX(Financials!$A:$CN, MATCH(SUBSTITUTE($B416,"Driver: ",""), Financials!$B:$B, 0), MATCH(BR$1, Financials!$1:$1, 0)),0)</f>
        <v>0</v>
      </c>
      <c r="BS416" s="302">
        <f ca="1">IFERROR(INDEX(Financials!$A:$CN, MATCH(SUBSTITUTE($B416,"Driver: ",""), Financials!$B:$B, 0), MATCH(BS$1, Financials!$1:$1, 0)),0)</f>
        <v>0</v>
      </c>
      <c r="BT416" s="302">
        <f ca="1">IFERROR(INDEX(Financials!$A:$CN, MATCH(SUBSTITUTE($B416,"Driver: ",""), Financials!$B:$B, 0), MATCH(BT$1, Financials!$1:$1, 0)),0)</f>
        <v>0</v>
      </c>
      <c r="BU416" s="302">
        <f ca="1">IFERROR(INDEX(Financials!$A:$CN, MATCH(SUBSTITUTE($B416,"Driver: ",""), Financials!$B:$B, 0), MATCH(BU$1, Financials!$1:$1, 0)),0)</f>
        <v>0</v>
      </c>
      <c r="BV416" s="302">
        <f ca="1">IFERROR(INDEX(Financials!$A:$CN, MATCH(SUBSTITUTE($B416,"Driver: ",""), Financials!$B:$B, 0), MATCH(BV$1, Financials!$1:$1, 0)),0)</f>
        <v>0</v>
      </c>
      <c r="BW416" s="302">
        <f ca="1">IFERROR(INDEX(Financials!$A:$CN, MATCH(SUBSTITUTE($B416,"Driver: ",""), Financials!$B:$B, 0), MATCH(BW$1, Financials!$1:$1, 0)),0)</f>
        <v>0</v>
      </c>
      <c r="BX416" s="302">
        <f ca="1">IFERROR(INDEX(Financials!$A:$CN, MATCH(SUBSTITUTE($B416,"Driver: ",""), Financials!$B:$B, 0), MATCH(BX$1, Financials!$1:$1, 0)),0)</f>
        <v>0</v>
      </c>
      <c r="BY416" s="302">
        <f ca="1">IFERROR(INDEX(Financials!$A:$CN, MATCH(SUBSTITUTE($B416,"Driver: ",""), Financials!$B:$B, 0), MATCH(BY$1, Financials!$1:$1, 0)),0)</f>
        <v>0</v>
      </c>
      <c r="BZ416" s="302">
        <f ca="1">IFERROR(INDEX(Financials!$A:$CN, MATCH(SUBSTITUTE($B416,"Driver: ",""), Financials!$B:$B, 0), MATCH(BZ$1, Financials!$1:$1, 0)),0)</f>
        <v>0</v>
      </c>
      <c r="CA416" s="302">
        <f ca="1">IFERROR(INDEX(Financials!$A:$CN, MATCH(SUBSTITUTE($B416,"Driver: ",""), Financials!$B:$B, 0), MATCH(CA$1, Financials!$1:$1, 0)),0)</f>
        <v>0</v>
      </c>
      <c r="CB416" s="302">
        <f ca="1">IFERROR(INDEX(Financials!$A:$CN, MATCH(SUBSTITUTE($B416,"Driver: ",""), Financials!$B:$B, 0), MATCH(CB$1, Financials!$1:$1, 0)),0)</f>
        <v>0</v>
      </c>
      <c r="CC416" s="302">
        <f ca="1">IFERROR(INDEX(Financials!$A:$CN, MATCH(SUBSTITUTE($B416,"Driver: ",""), Financials!$B:$B, 0), MATCH(CC$1, Financials!$1:$1, 0)),0)</f>
        <v>0</v>
      </c>
      <c r="CD416" s="302">
        <f ca="1">IFERROR(INDEX(Financials!$A:$CN, MATCH(SUBSTITUTE($B416,"Driver: ",""), Financials!$B:$B, 0), MATCH(CD$1, Financials!$1:$1, 0)),0)</f>
        <v>0</v>
      </c>
      <c r="CE416" s="302">
        <f ca="1">IFERROR(INDEX(Financials!$A:$CN, MATCH(SUBSTITUTE($B416,"Driver: ",""), Financials!$B:$B, 0), MATCH(CE$1, Financials!$1:$1, 0)),0)</f>
        <v>0</v>
      </c>
      <c r="CF416" s="302">
        <f ca="1">IFERROR(INDEX(Financials!$A:$CN, MATCH(SUBSTITUTE($B416,"Driver: ",""), Financials!$B:$B, 0), MATCH(CF$1, Financials!$1:$1, 0)),0)</f>
        <v>0</v>
      </c>
      <c r="CG416" s="302">
        <f ca="1">IFERROR(INDEX(Financials!$A:$CN, MATCH(SUBSTITUTE($B416,"Driver: ",""), Financials!$B:$B, 0), MATCH(CG$1, Financials!$1:$1, 0)),0)</f>
        <v>0</v>
      </c>
      <c r="CH416" s="302">
        <f ca="1">IFERROR(INDEX(Financials!$A:$CN, MATCH(SUBSTITUTE($B416,"Driver: ",""), Financials!$B:$B, 0), MATCH(CH$1, Financials!$1:$1, 0)),0)</f>
        <v>0</v>
      </c>
      <c r="CI416" s="302">
        <f ca="1">IFERROR(INDEX(Financials!$A:$CN, MATCH(SUBSTITUTE($B416,"Driver: ",""), Financials!$B:$B, 0), MATCH(CI$1, Financials!$1:$1, 0)),0)</f>
        <v>0</v>
      </c>
      <c r="CJ416" s="302">
        <f ca="1">IFERROR(INDEX(Financials!$A:$CN, MATCH(SUBSTITUTE($B416,"Driver: ",""), Financials!$B:$B, 0), MATCH(CJ$1, Financials!$1:$1, 0)),0)</f>
        <v>0</v>
      </c>
      <c r="CK416" s="302">
        <f ca="1">IFERROR(INDEX(Financials!$A:$CN, MATCH(SUBSTITUTE($B416,"Driver: ",""), Financials!$B:$B, 0), MATCH(CK$1, Financials!$1:$1, 0)),0)</f>
        <v>0</v>
      </c>
      <c r="CL416" s="302">
        <f ca="1">IFERROR(INDEX(Financials!$A:$CN, MATCH(SUBSTITUTE($B416,"Driver: ",""), Financials!$B:$B, 0), MATCH(CL$1, Financials!$1:$1, 0)),0)</f>
        <v>0</v>
      </c>
      <c r="CM416" s="302">
        <f ca="1">IFERROR(INDEX(Financials!$A:$CN, MATCH(SUBSTITUTE($B416,"Driver: ",""), Financials!$B:$B, 0), MATCH(CM$1, Financials!$1:$1, 0)),0)</f>
        <v>0</v>
      </c>
      <c r="CN416" s="302">
        <f ca="1">IFERROR(INDEX(Financials!$A:$CN, MATCH(SUBSTITUTE($B416,"Driver: ",""), Financials!$B:$B, 0), MATCH(CN$1, Financials!$1:$1, 0)),0)</f>
        <v>0</v>
      </c>
    </row>
    <row r="417" spans="1:92" x14ac:dyDescent="0.25">
      <c r="A417" t="s">
        <v>143</v>
      </c>
      <c r="B417" s="214" t="s">
        <v>393</v>
      </c>
      <c r="C417" s="10"/>
      <c r="D417" t="s">
        <v>417</v>
      </c>
      <c r="E417" s="106"/>
      <c r="F417" s="175"/>
      <c r="G417" s="175"/>
      <c r="I417" s="175"/>
      <c r="J417" s="17"/>
      <c r="K417" s="194">
        <v>30</v>
      </c>
      <c r="L417" s="194">
        <v>30</v>
      </c>
      <c r="M417" s="194">
        <v>30</v>
      </c>
      <c r="N417" s="194">
        <v>30</v>
      </c>
      <c r="O417" s="194">
        <v>30</v>
      </c>
      <c r="P417" s="194">
        <v>30</v>
      </c>
      <c r="Q417" s="194"/>
      <c r="T417" s="215"/>
      <c r="U417" s="61">
        <f ca="1">INDEX($A:$CN,ROW(),MATCH(INDIRECT(ADDRESS(3,COLUMN(),2)),$2:$2,0))</f>
        <v>30</v>
      </c>
      <c r="V417" s="61" cm="1">
        <f t="array" ref="V417">INDEX($K:$P,ROW(),MATCH(V$3,$K$2:$P$2,0))</f>
        <v>30</v>
      </c>
      <c r="W417" s="61" cm="1">
        <f t="array" ref="W417">INDEX($K:$P,ROW(),MATCH(W$3,$K$2:$P$2,0))</f>
        <v>30</v>
      </c>
      <c r="X417" s="61" cm="1">
        <f t="array" ref="X417">INDEX($K:$P,ROW(),MATCH(X$3,$K$2:$P$2,0))</f>
        <v>30</v>
      </c>
      <c r="Y417" s="61" cm="1">
        <f t="array" ref="Y417">INDEX($K:$P,ROW(),MATCH(Y$3,$K$2:$P$2,0))</f>
        <v>30</v>
      </c>
      <c r="Z417" s="61" cm="1">
        <f t="array" ref="Z417">INDEX($K:$P,ROW(),MATCH(Z$3,$K$2:$P$2,0))</f>
        <v>30</v>
      </c>
      <c r="AA417" s="61" cm="1">
        <f t="array" ref="AA417">INDEX($K:$P,ROW(),MATCH(AA$3,$K$2:$P$2,0))</f>
        <v>30</v>
      </c>
      <c r="AB417" s="61" cm="1">
        <f t="array" ref="AB417">INDEX($K:$P,ROW(),MATCH(AB$3,$K$2:$P$2,0))</f>
        <v>30</v>
      </c>
      <c r="AC417" s="61" cm="1">
        <f t="array" ref="AC417">INDEX($K:$P,ROW(),MATCH(AC$3,$K$2:$P$2,0))</f>
        <v>30</v>
      </c>
      <c r="AD417" s="61" cm="1">
        <f t="array" ref="AD417">INDEX($K:$P,ROW(),MATCH(AD$3,$K$2:$P$2,0))</f>
        <v>30</v>
      </c>
      <c r="AE417" s="61" cm="1">
        <f t="array" ref="AE417">INDEX($K:$P,ROW(),MATCH(AE$3,$K$2:$P$2,0))</f>
        <v>30</v>
      </c>
      <c r="AF417" s="61" cm="1">
        <f t="array" ref="AF417">INDEX($K:$P,ROW(),MATCH(AF$3,$K$2:$P$2,0))</f>
        <v>30</v>
      </c>
      <c r="AG417" s="61" cm="1">
        <f t="array" ref="AG417">INDEX($K:$P,ROW(),MATCH(AG$3,$K$2:$P$2,0))</f>
        <v>30</v>
      </c>
      <c r="AH417" s="61" cm="1">
        <f t="array" ref="AH417">INDEX($K:$P,ROW(),MATCH(AH$3,$K$2:$P$2,0))</f>
        <v>30</v>
      </c>
      <c r="AI417" s="61" cm="1">
        <f t="array" ref="AI417">INDEX($K:$P,ROW(),MATCH(AI$3,$K$2:$P$2,0))</f>
        <v>30</v>
      </c>
      <c r="AJ417" s="61" cm="1">
        <f t="array" ref="AJ417">INDEX($K:$P,ROW(),MATCH(AJ$3,$K$2:$P$2,0))</f>
        <v>30</v>
      </c>
      <c r="AK417" s="61" cm="1">
        <f t="array" ref="AK417">INDEX($K:$P,ROW(),MATCH(AK$3,$K$2:$P$2,0))</f>
        <v>30</v>
      </c>
      <c r="AL417" s="61" cm="1">
        <f t="array" ref="AL417">INDEX($K:$P,ROW(),MATCH(AL$3,$K$2:$P$2,0))</f>
        <v>30</v>
      </c>
      <c r="AM417" s="61" cm="1">
        <f t="array" ref="AM417">INDEX($K:$P,ROW(),MATCH(AM$3,$K$2:$P$2,0))</f>
        <v>30</v>
      </c>
      <c r="AN417" s="61" cm="1">
        <f t="array" ref="AN417">INDEX($K:$P,ROW(),MATCH(AN$3,$K$2:$P$2,0))</f>
        <v>30</v>
      </c>
      <c r="AO417" s="61" cm="1">
        <f t="array" ref="AO417">INDEX($K:$P,ROW(),MATCH(AO$3,$K$2:$P$2,0))</f>
        <v>30</v>
      </c>
      <c r="AP417" s="61" cm="1">
        <f t="array" ref="AP417">INDEX($K:$P,ROW(),MATCH(AP$3,$K$2:$P$2,0))</f>
        <v>30</v>
      </c>
      <c r="AQ417" s="61" cm="1">
        <f t="array" ref="AQ417">INDEX($K:$P,ROW(),MATCH(AQ$3,$K$2:$P$2,0))</f>
        <v>30</v>
      </c>
      <c r="AR417" s="61" cm="1">
        <f t="array" ref="AR417">INDEX($K:$P,ROW(),MATCH(AR$3,$K$2:$P$2,0))</f>
        <v>30</v>
      </c>
      <c r="AS417" s="61" cm="1">
        <f t="array" ref="AS417">INDEX($K:$P,ROW(),MATCH(AS$3,$K$2:$P$2,0))</f>
        <v>30</v>
      </c>
      <c r="AT417" s="61" cm="1">
        <f t="array" ref="AT417">INDEX($K:$P,ROW(),MATCH(AT$3,$K$2:$P$2,0))</f>
        <v>30</v>
      </c>
      <c r="AU417" s="61" cm="1">
        <f t="array" ref="AU417">INDEX($K:$P,ROW(),MATCH(AU$3,$K$2:$P$2,0))</f>
        <v>30</v>
      </c>
      <c r="AV417" s="61" cm="1">
        <f t="array" ref="AV417">INDEX($K:$P,ROW(),MATCH(AV$3,$K$2:$P$2,0))</f>
        <v>30</v>
      </c>
      <c r="AW417" s="61" cm="1">
        <f t="array" ref="AW417">INDEX($K:$P,ROW(),MATCH(AW$3,$K$2:$P$2,0))</f>
        <v>30</v>
      </c>
      <c r="AX417" s="61" cm="1">
        <f t="array" ref="AX417">INDEX($K:$P,ROW(),MATCH(AX$3,$K$2:$P$2,0))</f>
        <v>30</v>
      </c>
      <c r="AY417" s="61" cm="1">
        <f t="array" ref="AY417">INDEX($K:$P,ROW(),MATCH(AY$3,$K$2:$P$2,0))</f>
        <v>30</v>
      </c>
      <c r="AZ417" s="61" cm="1">
        <f t="array" ref="AZ417">INDEX($K:$P,ROW(),MATCH(AZ$3,$K$2:$P$2,0))</f>
        <v>30</v>
      </c>
      <c r="BA417" s="61" cm="1">
        <f t="array" ref="BA417">INDEX($K:$P,ROW(),MATCH(BA$3,$K$2:$P$2,0))</f>
        <v>30</v>
      </c>
      <c r="BB417" s="61" cm="1">
        <f t="array" ref="BB417">INDEX($K:$P,ROW(),MATCH(BB$3,$K$2:$P$2,0))</f>
        <v>30</v>
      </c>
      <c r="BC417" s="61" cm="1">
        <f t="array" ref="BC417">INDEX($K:$P,ROW(),MATCH(BC$3,$K$2:$P$2,0))</f>
        <v>30</v>
      </c>
      <c r="BD417" s="61" cm="1">
        <f t="array" ref="BD417">INDEX($K:$P,ROW(),MATCH(BD$3,$K$2:$P$2,0))</f>
        <v>30</v>
      </c>
      <c r="BE417" s="61" cm="1">
        <f t="array" ref="BE417">INDEX($K:$P,ROW(),MATCH(BE$3,$K$2:$P$2,0))</f>
        <v>30</v>
      </c>
      <c r="BF417" s="61" cm="1">
        <f t="array" ref="BF417">INDEX($K:$P,ROW(),MATCH(BF$3,$K$2:$P$2,0))</f>
        <v>30</v>
      </c>
      <c r="BG417" s="61" cm="1">
        <f t="array" ref="BG417">INDEX($K:$P,ROW(),MATCH(BG$3,$K$2:$P$2,0))</f>
        <v>30</v>
      </c>
      <c r="BH417" s="61" cm="1">
        <f t="array" ref="BH417">INDEX($K:$P,ROW(),MATCH(BH$3,$K$2:$P$2,0))</f>
        <v>30</v>
      </c>
      <c r="BI417" s="61" cm="1">
        <f t="array" ref="BI417">INDEX($K:$P,ROW(),MATCH(BI$3,$K$2:$P$2,0))</f>
        <v>30</v>
      </c>
      <c r="BJ417" s="61" cm="1">
        <f t="array" ref="BJ417">INDEX($K:$P,ROW(),MATCH(BJ$3,$K$2:$P$2,0))</f>
        <v>30</v>
      </c>
      <c r="BK417" s="61" cm="1">
        <f t="array" ref="BK417">INDEX($K:$P,ROW(),MATCH(BK$3,$K$2:$P$2,0))</f>
        <v>30</v>
      </c>
      <c r="BL417" s="61" cm="1">
        <f t="array" ref="BL417">INDEX($K:$P,ROW(),MATCH(BL$3,$K$2:$P$2,0))</f>
        <v>30</v>
      </c>
      <c r="BM417" s="61" cm="1">
        <f t="array" ref="BM417">INDEX($K:$P,ROW(),MATCH(BM$3,$K$2:$P$2,0))</f>
        <v>30</v>
      </c>
      <c r="BN417" s="61" cm="1">
        <f t="array" ref="BN417">INDEX($K:$P,ROW(),MATCH(BN$3,$K$2:$P$2,0))</f>
        <v>30</v>
      </c>
      <c r="BO417" s="61" cm="1">
        <f t="array" ref="BO417">INDEX($K:$P,ROW(),MATCH(BO$3,$K$2:$P$2,0))</f>
        <v>30</v>
      </c>
      <c r="BP417" s="61" cm="1">
        <f t="array" ref="BP417">INDEX($K:$P,ROW(),MATCH(BP$3,$K$2:$P$2,0))</f>
        <v>30</v>
      </c>
      <c r="BQ417" s="61" cm="1">
        <f t="array" ref="BQ417">INDEX($K:$P,ROW(),MATCH(BQ$3,$K$2:$P$2,0))</f>
        <v>30</v>
      </c>
      <c r="BR417" s="61" cm="1">
        <f t="array" ref="BR417">INDEX($K:$P,ROW(),MATCH(BR$3,$K$2:$P$2,0))</f>
        <v>30</v>
      </c>
      <c r="BS417" s="61" cm="1">
        <f t="array" ref="BS417">INDEX($K:$P,ROW(),MATCH(BS$3,$K$2:$P$2,0))</f>
        <v>30</v>
      </c>
      <c r="BT417" s="61" cm="1">
        <f t="array" ref="BT417">INDEX($K:$P,ROW(),MATCH(BT$3,$K$2:$P$2,0))</f>
        <v>30</v>
      </c>
      <c r="BU417" s="61" cm="1">
        <f t="array" ref="BU417">INDEX($K:$P,ROW(),MATCH(BU$3,$K$2:$P$2,0))</f>
        <v>30</v>
      </c>
      <c r="BV417" s="61" cm="1">
        <f t="array" ref="BV417">INDEX($K:$P,ROW(),MATCH(BV$3,$K$2:$P$2,0))</f>
        <v>30</v>
      </c>
      <c r="BW417" s="61" cm="1">
        <f t="array" ref="BW417">INDEX($K:$P,ROW(),MATCH(BW$3,$K$2:$P$2,0))</f>
        <v>30</v>
      </c>
      <c r="BX417" s="61" cm="1">
        <f t="array" ref="BX417">INDEX($K:$P,ROW(),MATCH(BX$3,$K$2:$P$2,0))</f>
        <v>30</v>
      </c>
      <c r="BY417" s="61" cm="1">
        <f t="array" ref="BY417">INDEX($K:$P,ROW(),MATCH(BY$3,$K$2:$P$2,0))</f>
        <v>30</v>
      </c>
      <c r="BZ417" s="61" cm="1">
        <f t="array" ref="BZ417">INDEX($K:$P,ROW(),MATCH(BZ$3,$K$2:$P$2,0))</f>
        <v>30</v>
      </c>
      <c r="CA417" s="61" cm="1">
        <f t="array" ref="CA417">INDEX($K:$P,ROW(),MATCH(CA$3,$K$2:$P$2,0))</f>
        <v>30</v>
      </c>
      <c r="CB417" s="61" cm="1">
        <f t="array" ref="CB417">INDEX($K:$P,ROW(),MATCH(CB$3,$K$2:$P$2,0))</f>
        <v>30</v>
      </c>
      <c r="CC417" s="61" cm="1">
        <f t="array" ref="CC417">INDEX($K:$P,ROW(),MATCH(CC$3,$K$2:$P$2,0))</f>
        <v>30</v>
      </c>
      <c r="CD417" s="61" cm="1">
        <f t="array" ref="CD417">INDEX($K:$P,ROW(),MATCH(CD$3,$K$2:$P$2,0))</f>
        <v>30</v>
      </c>
      <c r="CE417" s="61" cm="1">
        <f t="array" ref="CE417">INDEX($K:$P,ROW(),MATCH(CE$3,$K$2:$P$2,0))</f>
        <v>30</v>
      </c>
      <c r="CF417" s="61" cm="1">
        <f t="array" ref="CF417">INDEX($K:$P,ROW(),MATCH(CF$3,$K$2:$P$2,0))</f>
        <v>30</v>
      </c>
      <c r="CG417" s="61" cm="1">
        <f t="array" ref="CG417">INDEX($K:$P,ROW(),MATCH(CG$3,$K$2:$P$2,0))</f>
        <v>30</v>
      </c>
      <c r="CH417" s="61" cm="1">
        <f t="array" ref="CH417">INDEX($K:$P,ROW(),MATCH(CH$3,$K$2:$P$2,0))</f>
        <v>30</v>
      </c>
      <c r="CI417" s="61" cm="1">
        <f t="array" ref="CI417">INDEX($K:$P,ROW(),MATCH(CI$3,$K$2:$P$2,0))</f>
        <v>30</v>
      </c>
      <c r="CJ417" s="61" cm="1">
        <f t="array" ref="CJ417">INDEX($K:$P,ROW(),MATCH(CJ$3,$K$2:$P$2,0))</f>
        <v>30</v>
      </c>
      <c r="CK417" s="61" cm="1">
        <f t="array" ref="CK417">INDEX($K:$P,ROW(),MATCH(CK$3,$K$2:$P$2,0))</f>
        <v>30</v>
      </c>
      <c r="CL417" s="61" cm="1">
        <f t="array" ref="CL417">INDEX($K:$P,ROW(),MATCH(CL$3,$K$2:$P$2,0))</f>
        <v>30</v>
      </c>
      <c r="CM417" s="61" cm="1">
        <f t="array" ref="CM417">INDEX($K:$P,ROW(),MATCH(CM$3,$K$2:$P$2,0))</f>
        <v>30</v>
      </c>
      <c r="CN417" s="61" cm="1">
        <f t="array" ref="CN417">INDEX($K:$P,ROW(),MATCH(CN$3,$K$2:$P$2,0))</f>
        <v>30</v>
      </c>
    </row>
    <row r="418" spans="1:92" x14ac:dyDescent="0.25">
      <c r="A418" t="s">
        <v>9</v>
      </c>
      <c r="B418" s="216" t="s">
        <v>394</v>
      </c>
      <c r="C418" s="53" t="s">
        <v>52</v>
      </c>
      <c r="D418" t="s">
        <v>417</v>
      </c>
      <c r="E418" s="229" t="s">
        <v>203</v>
      </c>
      <c r="F418" s="267"/>
      <c r="G418" s="267"/>
      <c r="I418" s="267"/>
      <c r="J418" s="268"/>
      <c r="K418" s="305">
        <f t="shared" ref="K418:P418" ca="1" si="252">SUMIF($4:$4, K$2, INDIRECT(ROW() &amp; ":" &amp; ROW()))</f>
        <v>0</v>
      </c>
      <c r="L418" s="305">
        <f t="shared" ca="1" si="252"/>
        <v>0</v>
      </c>
      <c r="M418" s="305">
        <f t="shared" ca="1" si="252"/>
        <v>0</v>
      </c>
      <c r="N418" s="305">
        <f t="shared" ca="1" si="252"/>
        <v>0</v>
      </c>
      <c r="O418" s="305">
        <f t="shared" ca="1" si="252"/>
        <v>0</v>
      </c>
      <c r="P418" s="305">
        <f t="shared" ca="1" si="252"/>
        <v>0</v>
      </c>
      <c r="Q418" s="30"/>
      <c r="T418" s="306">
        <f t="shared" ref="T418" ca="1" si="253">IFERROR(INDEX(INDIRECT("Financials!$A:$AD"), MATCH(INDIRECT(ADDRESS(ROW(),2)), INDIRECT("Financials!$B:$B"), 0), MATCH(INDIRECT(ADDRESS(1,COLUMN())), INDIRECT("Financials!$1:$1"), 0)),0)</f>
        <v>0</v>
      </c>
      <c r="U418" s="305">
        <f t="shared" ref="U418:CF418" ca="1" si="254">+T418+ABS(U416)-ABS(OFFSET(U416,0,-ROUNDUP(U417/30,0)))</f>
        <v>0</v>
      </c>
      <c r="V418" s="305">
        <f t="shared" ca="1" si="254"/>
        <v>0</v>
      </c>
      <c r="W418" s="305">
        <f t="shared" ca="1" si="254"/>
        <v>0</v>
      </c>
      <c r="X418" s="305">
        <f t="shared" ca="1" si="254"/>
        <v>0</v>
      </c>
      <c r="Y418" s="305">
        <f t="shared" ca="1" si="254"/>
        <v>0</v>
      </c>
      <c r="Z418" s="305">
        <f t="shared" ca="1" si="254"/>
        <v>0</v>
      </c>
      <c r="AA418" s="305">
        <f t="shared" ca="1" si="254"/>
        <v>0</v>
      </c>
      <c r="AB418" s="305">
        <f t="shared" ca="1" si="254"/>
        <v>0</v>
      </c>
      <c r="AC418" s="305">
        <f t="shared" ca="1" si="254"/>
        <v>0</v>
      </c>
      <c r="AD418" s="305">
        <f t="shared" ca="1" si="254"/>
        <v>0</v>
      </c>
      <c r="AE418" s="305">
        <f t="shared" ca="1" si="254"/>
        <v>0</v>
      </c>
      <c r="AF418" s="305">
        <f t="shared" ca="1" si="254"/>
        <v>0</v>
      </c>
      <c r="AG418" s="305">
        <f t="shared" ca="1" si="254"/>
        <v>0</v>
      </c>
      <c r="AH418" s="305">
        <f t="shared" ca="1" si="254"/>
        <v>0</v>
      </c>
      <c r="AI418" s="305">
        <f t="shared" ca="1" si="254"/>
        <v>0</v>
      </c>
      <c r="AJ418" s="305">
        <f t="shared" ca="1" si="254"/>
        <v>0</v>
      </c>
      <c r="AK418" s="305">
        <f t="shared" ca="1" si="254"/>
        <v>0</v>
      </c>
      <c r="AL418" s="305">
        <f t="shared" ca="1" si="254"/>
        <v>0</v>
      </c>
      <c r="AM418" s="305">
        <f t="shared" ca="1" si="254"/>
        <v>0</v>
      </c>
      <c r="AN418" s="305">
        <f t="shared" ca="1" si="254"/>
        <v>0</v>
      </c>
      <c r="AO418" s="305">
        <f t="shared" ca="1" si="254"/>
        <v>0</v>
      </c>
      <c r="AP418" s="305">
        <f t="shared" ca="1" si="254"/>
        <v>0</v>
      </c>
      <c r="AQ418" s="305">
        <f t="shared" ca="1" si="254"/>
        <v>0</v>
      </c>
      <c r="AR418" s="305">
        <f t="shared" ca="1" si="254"/>
        <v>0</v>
      </c>
      <c r="AS418" s="305">
        <f t="shared" ca="1" si="254"/>
        <v>0</v>
      </c>
      <c r="AT418" s="305">
        <f t="shared" ca="1" si="254"/>
        <v>0</v>
      </c>
      <c r="AU418" s="305">
        <f t="shared" ca="1" si="254"/>
        <v>0</v>
      </c>
      <c r="AV418" s="305">
        <f t="shared" ca="1" si="254"/>
        <v>0</v>
      </c>
      <c r="AW418" s="305">
        <f t="shared" ca="1" si="254"/>
        <v>0</v>
      </c>
      <c r="AX418" s="305">
        <f t="shared" ca="1" si="254"/>
        <v>0</v>
      </c>
      <c r="AY418" s="305">
        <f t="shared" ca="1" si="254"/>
        <v>0</v>
      </c>
      <c r="AZ418" s="305">
        <f t="shared" ca="1" si="254"/>
        <v>0</v>
      </c>
      <c r="BA418" s="305">
        <f t="shared" ca="1" si="254"/>
        <v>0</v>
      </c>
      <c r="BB418" s="305">
        <f t="shared" ca="1" si="254"/>
        <v>0</v>
      </c>
      <c r="BC418" s="305">
        <f t="shared" ca="1" si="254"/>
        <v>0</v>
      </c>
      <c r="BD418" s="305">
        <f t="shared" ca="1" si="254"/>
        <v>0</v>
      </c>
      <c r="BE418" s="305">
        <f t="shared" ca="1" si="254"/>
        <v>0</v>
      </c>
      <c r="BF418" s="305">
        <f t="shared" ca="1" si="254"/>
        <v>0</v>
      </c>
      <c r="BG418" s="305">
        <f t="shared" ca="1" si="254"/>
        <v>0</v>
      </c>
      <c r="BH418" s="305">
        <f t="shared" ca="1" si="254"/>
        <v>0</v>
      </c>
      <c r="BI418" s="305">
        <f t="shared" ca="1" si="254"/>
        <v>0</v>
      </c>
      <c r="BJ418" s="305">
        <f t="shared" ca="1" si="254"/>
        <v>0</v>
      </c>
      <c r="BK418" s="305">
        <f t="shared" ca="1" si="254"/>
        <v>0</v>
      </c>
      <c r="BL418" s="305">
        <f t="shared" ca="1" si="254"/>
        <v>0</v>
      </c>
      <c r="BM418" s="305">
        <f t="shared" ca="1" si="254"/>
        <v>0</v>
      </c>
      <c r="BN418" s="305">
        <f t="shared" ca="1" si="254"/>
        <v>0</v>
      </c>
      <c r="BO418" s="305">
        <f t="shared" ca="1" si="254"/>
        <v>0</v>
      </c>
      <c r="BP418" s="305">
        <f t="shared" ca="1" si="254"/>
        <v>0</v>
      </c>
      <c r="BQ418" s="305">
        <f t="shared" ca="1" si="254"/>
        <v>0</v>
      </c>
      <c r="BR418" s="305">
        <f t="shared" ca="1" si="254"/>
        <v>0</v>
      </c>
      <c r="BS418" s="305">
        <f t="shared" ca="1" si="254"/>
        <v>0</v>
      </c>
      <c r="BT418" s="305">
        <f t="shared" ca="1" si="254"/>
        <v>0</v>
      </c>
      <c r="BU418" s="305">
        <f t="shared" ca="1" si="254"/>
        <v>0</v>
      </c>
      <c r="BV418" s="305">
        <f t="shared" ca="1" si="254"/>
        <v>0</v>
      </c>
      <c r="BW418" s="305">
        <f t="shared" ca="1" si="254"/>
        <v>0</v>
      </c>
      <c r="BX418" s="305">
        <f t="shared" ca="1" si="254"/>
        <v>0</v>
      </c>
      <c r="BY418" s="305">
        <f t="shared" ca="1" si="254"/>
        <v>0</v>
      </c>
      <c r="BZ418" s="305">
        <f t="shared" ca="1" si="254"/>
        <v>0</v>
      </c>
      <c r="CA418" s="305">
        <f t="shared" ca="1" si="254"/>
        <v>0</v>
      </c>
      <c r="CB418" s="305">
        <f t="shared" ca="1" si="254"/>
        <v>0</v>
      </c>
      <c r="CC418" s="305">
        <f t="shared" ca="1" si="254"/>
        <v>0</v>
      </c>
      <c r="CD418" s="305">
        <f t="shared" ca="1" si="254"/>
        <v>0</v>
      </c>
      <c r="CE418" s="305">
        <f t="shared" ca="1" si="254"/>
        <v>0</v>
      </c>
      <c r="CF418" s="305">
        <f t="shared" ca="1" si="254"/>
        <v>0</v>
      </c>
      <c r="CG418" s="305">
        <f t="shared" ref="CG418:CN418" ca="1" si="255">+CF418+ABS(CG416)-ABS(OFFSET(CG416,0,-ROUNDUP(CG417/30,0)))</f>
        <v>0</v>
      </c>
      <c r="CH418" s="305">
        <f t="shared" ca="1" si="255"/>
        <v>0</v>
      </c>
      <c r="CI418" s="305">
        <f t="shared" ca="1" si="255"/>
        <v>0</v>
      </c>
      <c r="CJ418" s="305">
        <f t="shared" ca="1" si="255"/>
        <v>0</v>
      </c>
      <c r="CK418" s="305">
        <f t="shared" ca="1" si="255"/>
        <v>0</v>
      </c>
      <c r="CL418" s="305">
        <f t="shared" ca="1" si="255"/>
        <v>0</v>
      </c>
      <c r="CM418" s="305">
        <f t="shared" ca="1" si="255"/>
        <v>0</v>
      </c>
      <c r="CN418" s="305">
        <f t="shared" ca="1" si="255"/>
        <v>0</v>
      </c>
    </row>
    <row r="419" spans="1:92" x14ac:dyDescent="0.25">
      <c r="B419" s="216"/>
      <c r="C419" s="53"/>
      <c r="D419" t="s">
        <v>417</v>
      </c>
      <c r="E419" s="229" t="s">
        <v>203</v>
      </c>
      <c r="F419" s="267"/>
      <c r="G419" s="267"/>
      <c r="I419" s="267"/>
      <c r="J419" s="268"/>
      <c r="K419" s="30"/>
      <c r="L419" s="30"/>
      <c r="M419" s="30"/>
      <c r="N419" s="30"/>
      <c r="O419" s="30"/>
      <c r="P419" s="30"/>
      <c r="Q419" s="30"/>
      <c r="T419" s="204"/>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c r="BK419" s="30"/>
      <c r="BL419" s="30"/>
      <c r="BM419" s="30"/>
      <c r="BN419" s="30"/>
      <c r="BO419" s="30"/>
      <c r="BP419" s="30"/>
      <c r="BQ419" s="30"/>
      <c r="BR419" s="30"/>
      <c r="BS419" s="30"/>
      <c r="BT419" s="30"/>
      <c r="BU419" s="30"/>
      <c r="BV419" s="30"/>
      <c r="BW419" s="30"/>
      <c r="BX419" s="30"/>
      <c r="BY419" s="30"/>
      <c r="BZ419" s="30"/>
      <c r="CA419" s="30"/>
      <c r="CB419" s="30"/>
      <c r="CC419" s="30"/>
      <c r="CD419" s="30"/>
      <c r="CE419" s="30"/>
      <c r="CF419" s="30"/>
      <c r="CG419" s="30"/>
      <c r="CH419" s="30"/>
      <c r="CI419" s="30"/>
      <c r="CJ419" s="30"/>
      <c r="CK419" s="30"/>
      <c r="CL419" s="30"/>
      <c r="CM419" s="30"/>
      <c r="CN419" s="30"/>
    </row>
    <row r="420" spans="1:92" x14ac:dyDescent="0.25">
      <c r="A420" t="s">
        <v>362</v>
      </c>
      <c r="B420" s="216" t="s">
        <v>395</v>
      </c>
      <c r="C420" t="s">
        <v>68</v>
      </c>
      <c r="D420" t="s">
        <v>417</v>
      </c>
      <c r="E420" s="102" t="s">
        <v>203</v>
      </c>
      <c r="F420" s="91"/>
      <c r="G420" s="91"/>
      <c r="K420" s="30">
        <f t="shared" ref="K420:P420" ca="1" si="256">SUMIF($3:$3, K$2, INDIRECT(ROW() &amp; ":" &amp; ROW()))</f>
        <v>0</v>
      </c>
      <c r="L420" s="30">
        <f t="shared" ca="1" si="256"/>
        <v>0</v>
      </c>
      <c r="M420" s="30">
        <f t="shared" ca="1" si="256"/>
        <v>0</v>
      </c>
      <c r="N420" s="30">
        <f t="shared" ca="1" si="256"/>
        <v>0</v>
      </c>
      <c r="O420" s="30">
        <f t="shared" ca="1" si="256"/>
        <v>0</v>
      </c>
      <c r="P420" s="30">
        <f t="shared" ca="1" si="256"/>
        <v>0</v>
      </c>
      <c r="Q420" s="30"/>
      <c r="T420" s="204">
        <f t="shared" ref="T420" ca="1" si="257">IFERROR(INDEX(INDIRECT("Financials!$A:$AD"), MATCH(INDIRECT(ADDRESS(ROW(),2)), INDIRECT("Financials!$B:$B"), 0), MATCH(INDIRECT(ADDRESS(1,COLUMN())), INDIRECT("Financials!$1:$1"), 0)),0)</f>
        <v>0</v>
      </c>
      <c r="U420" s="30">
        <f t="shared" ref="U420:CF420" ca="1" si="258">U418-T418</f>
        <v>0</v>
      </c>
      <c r="V420" s="30">
        <f t="shared" ca="1" si="258"/>
        <v>0</v>
      </c>
      <c r="W420" s="30">
        <f t="shared" ca="1" si="258"/>
        <v>0</v>
      </c>
      <c r="X420" s="30">
        <f t="shared" ca="1" si="258"/>
        <v>0</v>
      </c>
      <c r="Y420" s="30">
        <f t="shared" ca="1" si="258"/>
        <v>0</v>
      </c>
      <c r="Z420" s="30">
        <f t="shared" ca="1" si="258"/>
        <v>0</v>
      </c>
      <c r="AA420" s="30">
        <f t="shared" ca="1" si="258"/>
        <v>0</v>
      </c>
      <c r="AB420" s="30">
        <f t="shared" ca="1" si="258"/>
        <v>0</v>
      </c>
      <c r="AC420" s="30">
        <f t="shared" ca="1" si="258"/>
        <v>0</v>
      </c>
      <c r="AD420" s="30">
        <f t="shared" ca="1" si="258"/>
        <v>0</v>
      </c>
      <c r="AE420" s="30">
        <f t="shared" ca="1" si="258"/>
        <v>0</v>
      </c>
      <c r="AF420" s="30">
        <f t="shared" ca="1" si="258"/>
        <v>0</v>
      </c>
      <c r="AG420" s="30">
        <f t="shared" ca="1" si="258"/>
        <v>0</v>
      </c>
      <c r="AH420" s="30">
        <f t="shared" ca="1" si="258"/>
        <v>0</v>
      </c>
      <c r="AI420" s="30">
        <f t="shared" ca="1" si="258"/>
        <v>0</v>
      </c>
      <c r="AJ420" s="30">
        <f t="shared" ca="1" si="258"/>
        <v>0</v>
      </c>
      <c r="AK420" s="30">
        <f t="shared" ca="1" si="258"/>
        <v>0</v>
      </c>
      <c r="AL420" s="30">
        <f t="shared" ca="1" si="258"/>
        <v>0</v>
      </c>
      <c r="AM420" s="30">
        <f t="shared" ca="1" si="258"/>
        <v>0</v>
      </c>
      <c r="AN420" s="30">
        <f t="shared" ca="1" si="258"/>
        <v>0</v>
      </c>
      <c r="AO420" s="30">
        <f t="shared" ca="1" si="258"/>
        <v>0</v>
      </c>
      <c r="AP420" s="30">
        <f t="shared" ca="1" si="258"/>
        <v>0</v>
      </c>
      <c r="AQ420" s="30">
        <f t="shared" ca="1" si="258"/>
        <v>0</v>
      </c>
      <c r="AR420" s="30">
        <f t="shared" ca="1" si="258"/>
        <v>0</v>
      </c>
      <c r="AS420" s="30">
        <f t="shared" ca="1" si="258"/>
        <v>0</v>
      </c>
      <c r="AT420" s="30">
        <f t="shared" ca="1" si="258"/>
        <v>0</v>
      </c>
      <c r="AU420" s="30">
        <f t="shared" ca="1" si="258"/>
        <v>0</v>
      </c>
      <c r="AV420" s="30">
        <f t="shared" ca="1" si="258"/>
        <v>0</v>
      </c>
      <c r="AW420" s="30">
        <f t="shared" ca="1" si="258"/>
        <v>0</v>
      </c>
      <c r="AX420" s="30">
        <f t="shared" ca="1" si="258"/>
        <v>0</v>
      </c>
      <c r="AY420" s="30">
        <f t="shared" ca="1" si="258"/>
        <v>0</v>
      </c>
      <c r="AZ420" s="30">
        <f t="shared" ca="1" si="258"/>
        <v>0</v>
      </c>
      <c r="BA420" s="30">
        <f t="shared" ca="1" si="258"/>
        <v>0</v>
      </c>
      <c r="BB420" s="30">
        <f t="shared" ca="1" si="258"/>
        <v>0</v>
      </c>
      <c r="BC420" s="30">
        <f t="shared" ca="1" si="258"/>
        <v>0</v>
      </c>
      <c r="BD420" s="30">
        <f t="shared" ca="1" si="258"/>
        <v>0</v>
      </c>
      <c r="BE420" s="30">
        <f t="shared" ca="1" si="258"/>
        <v>0</v>
      </c>
      <c r="BF420" s="30">
        <f t="shared" ca="1" si="258"/>
        <v>0</v>
      </c>
      <c r="BG420" s="30">
        <f t="shared" ca="1" si="258"/>
        <v>0</v>
      </c>
      <c r="BH420" s="30">
        <f t="shared" ca="1" si="258"/>
        <v>0</v>
      </c>
      <c r="BI420" s="30">
        <f t="shared" ca="1" si="258"/>
        <v>0</v>
      </c>
      <c r="BJ420" s="30">
        <f t="shared" ca="1" si="258"/>
        <v>0</v>
      </c>
      <c r="BK420" s="30">
        <f t="shared" ca="1" si="258"/>
        <v>0</v>
      </c>
      <c r="BL420" s="30">
        <f t="shared" ca="1" si="258"/>
        <v>0</v>
      </c>
      <c r="BM420" s="30">
        <f t="shared" ca="1" si="258"/>
        <v>0</v>
      </c>
      <c r="BN420" s="30">
        <f t="shared" ca="1" si="258"/>
        <v>0</v>
      </c>
      <c r="BO420" s="30">
        <f t="shared" ca="1" si="258"/>
        <v>0</v>
      </c>
      <c r="BP420" s="30">
        <f t="shared" ca="1" si="258"/>
        <v>0</v>
      </c>
      <c r="BQ420" s="30">
        <f t="shared" ca="1" si="258"/>
        <v>0</v>
      </c>
      <c r="BR420" s="30">
        <f t="shared" ca="1" si="258"/>
        <v>0</v>
      </c>
      <c r="BS420" s="30">
        <f t="shared" ca="1" si="258"/>
        <v>0</v>
      </c>
      <c r="BT420" s="30">
        <f t="shared" ca="1" si="258"/>
        <v>0</v>
      </c>
      <c r="BU420" s="30">
        <f t="shared" ca="1" si="258"/>
        <v>0</v>
      </c>
      <c r="BV420" s="30">
        <f t="shared" ca="1" si="258"/>
        <v>0</v>
      </c>
      <c r="BW420" s="30">
        <f t="shared" ca="1" si="258"/>
        <v>0</v>
      </c>
      <c r="BX420" s="30">
        <f t="shared" ca="1" si="258"/>
        <v>0</v>
      </c>
      <c r="BY420" s="30">
        <f t="shared" ca="1" si="258"/>
        <v>0</v>
      </c>
      <c r="BZ420" s="30">
        <f t="shared" ca="1" si="258"/>
        <v>0</v>
      </c>
      <c r="CA420" s="30">
        <f t="shared" ca="1" si="258"/>
        <v>0</v>
      </c>
      <c r="CB420" s="30">
        <f t="shared" ca="1" si="258"/>
        <v>0</v>
      </c>
      <c r="CC420" s="30">
        <f t="shared" ca="1" si="258"/>
        <v>0</v>
      </c>
      <c r="CD420" s="30">
        <f t="shared" ca="1" si="258"/>
        <v>0</v>
      </c>
      <c r="CE420" s="30">
        <f t="shared" ca="1" si="258"/>
        <v>0</v>
      </c>
      <c r="CF420" s="30">
        <f t="shared" ca="1" si="258"/>
        <v>0</v>
      </c>
      <c r="CG420" s="30">
        <f t="shared" ref="CG420:CN420" ca="1" si="259">CG418-CF418</f>
        <v>0</v>
      </c>
      <c r="CH420" s="30">
        <f t="shared" ca="1" si="259"/>
        <v>0</v>
      </c>
      <c r="CI420" s="30">
        <f t="shared" ca="1" si="259"/>
        <v>0</v>
      </c>
      <c r="CJ420" s="30">
        <f t="shared" ca="1" si="259"/>
        <v>0</v>
      </c>
      <c r="CK420" s="30">
        <f t="shared" ca="1" si="259"/>
        <v>0</v>
      </c>
      <c r="CL420" s="30">
        <f t="shared" ca="1" si="259"/>
        <v>0</v>
      </c>
      <c r="CM420" s="30">
        <f t="shared" ca="1" si="259"/>
        <v>0</v>
      </c>
      <c r="CN420" s="30">
        <f t="shared" ca="1" si="259"/>
        <v>0</v>
      </c>
    </row>
    <row r="421" spans="1:92" x14ac:dyDescent="0.25">
      <c r="B421"/>
      <c r="I421" s="102"/>
      <c r="J421"/>
      <c r="T421" s="205"/>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137"/>
      <c r="B422" s="208"/>
      <c r="C422" s="139"/>
      <c r="D422" s="137" t="s">
        <v>418</v>
      </c>
      <c r="E422" s="140" t="s">
        <v>418</v>
      </c>
      <c r="F422" s="221"/>
      <c r="G422" s="221"/>
      <c r="H422" s="157"/>
      <c r="I422" s="221"/>
      <c r="J422" s="222"/>
      <c r="K422" s="139"/>
      <c r="L422" s="139"/>
      <c r="M422" s="139"/>
      <c r="N422" s="139"/>
      <c r="O422" s="139"/>
      <c r="P422" s="139"/>
      <c r="Q422" s="139"/>
      <c r="T422" s="262"/>
      <c r="U422" s="187" t="s">
        <v>419</v>
      </c>
      <c r="V422" s="187" t="s">
        <v>419</v>
      </c>
      <c r="W422" s="187" t="s">
        <v>419</v>
      </c>
      <c r="X422" s="187" t="s">
        <v>419</v>
      </c>
      <c r="Y422" s="187" t="s">
        <v>419</v>
      </c>
      <c r="Z422" s="187" t="s">
        <v>419</v>
      </c>
      <c r="AA422" s="187" t="s">
        <v>419</v>
      </c>
      <c r="AB422" s="187" t="s">
        <v>419</v>
      </c>
      <c r="AC422" s="187" t="s">
        <v>419</v>
      </c>
      <c r="AD422" s="187" t="s">
        <v>419</v>
      </c>
      <c r="AE422" s="187" t="s">
        <v>419</v>
      </c>
      <c r="AF422" s="187" t="s">
        <v>419</v>
      </c>
      <c r="AG422" s="187" t="s">
        <v>419</v>
      </c>
      <c r="AH422" s="187" t="s">
        <v>419</v>
      </c>
      <c r="AI422" s="187" t="s">
        <v>419</v>
      </c>
      <c r="AJ422" s="187" t="s">
        <v>419</v>
      </c>
      <c r="AK422" s="187" t="s">
        <v>419</v>
      </c>
      <c r="AL422" s="187" t="s">
        <v>419</v>
      </c>
      <c r="AM422" s="187" t="s">
        <v>419</v>
      </c>
      <c r="AN422" s="187" t="s">
        <v>419</v>
      </c>
      <c r="AO422" s="187" t="s">
        <v>419</v>
      </c>
      <c r="AP422" s="187" t="s">
        <v>419</v>
      </c>
      <c r="AQ422" s="187" t="s">
        <v>419</v>
      </c>
      <c r="AR422" s="187" t="s">
        <v>419</v>
      </c>
      <c r="AS422" s="187" t="s">
        <v>419</v>
      </c>
      <c r="AT422" s="187" t="s">
        <v>419</v>
      </c>
      <c r="AU422" s="187" t="s">
        <v>419</v>
      </c>
      <c r="AV422" s="187" t="s">
        <v>419</v>
      </c>
      <c r="AW422" s="187" t="s">
        <v>419</v>
      </c>
      <c r="AX422" s="187" t="s">
        <v>419</v>
      </c>
      <c r="AY422" s="187" t="s">
        <v>419</v>
      </c>
      <c r="AZ422" s="187" t="s">
        <v>419</v>
      </c>
      <c r="BA422" s="187" t="s">
        <v>419</v>
      </c>
      <c r="BB422" s="187" t="s">
        <v>419</v>
      </c>
      <c r="BC422" s="187" t="s">
        <v>419</v>
      </c>
      <c r="BD422" s="187" t="s">
        <v>419</v>
      </c>
      <c r="BE422" s="187" t="s">
        <v>419</v>
      </c>
      <c r="BF422" s="187" t="s">
        <v>419</v>
      </c>
      <c r="BG422" s="187" t="s">
        <v>419</v>
      </c>
      <c r="BH422" s="187" t="s">
        <v>419</v>
      </c>
      <c r="BI422" s="187" t="s">
        <v>419</v>
      </c>
      <c r="BJ422" s="187" t="s">
        <v>419</v>
      </c>
      <c r="BK422" s="187" t="s">
        <v>419</v>
      </c>
      <c r="BL422" s="187" t="s">
        <v>419</v>
      </c>
      <c r="BM422" s="187" t="s">
        <v>419</v>
      </c>
      <c r="BN422" s="187" t="s">
        <v>419</v>
      </c>
      <c r="BO422" s="187" t="s">
        <v>419</v>
      </c>
      <c r="BP422" s="187" t="s">
        <v>419</v>
      </c>
      <c r="BQ422" s="187" t="s">
        <v>419</v>
      </c>
      <c r="BR422" s="187" t="s">
        <v>419</v>
      </c>
      <c r="BS422" s="187" t="s">
        <v>419</v>
      </c>
      <c r="BT422" s="187" t="s">
        <v>419</v>
      </c>
      <c r="BU422" s="187" t="s">
        <v>419</v>
      </c>
      <c r="BV422" s="187" t="s">
        <v>419</v>
      </c>
      <c r="BW422" s="187" t="s">
        <v>419</v>
      </c>
      <c r="BX422" s="187" t="s">
        <v>419</v>
      </c>
      <c r="BY422" s="187" t="s">
        <v>419</v>
      </c>
      <c r="BZ422" s="187" t="s">
        <v>419</v>
      </c>
      <c r="CA422" s="187" t="s">
        <v>419</v>
      </c>
      <c r="CB422" s="187" t="s">
        <v>419</v>
      </c>
      <c r="CC422" s="187" t="s">
        <v>419</v>
      </c>
      <c r="CD422" s="187" t="s">
        <v>419</v>
      </c>
      <c r="CE422" s="187" t="s">
        <v>419</v>
      </c>
      <c r="CF422" s="187" t="s">
        <v>419</v>
      </c>
      <c r="CG422" s="187" t="s">
        <v>419</v>
      </c>
      <c r="CH422" s="187" t="s">
        <v>419</v>
      </c>
      <c r="CI422" s="187" t="s">
        <v>419</v>
      </c>
      <c r="CJ422" s="187" t="s">
        <v>419</v>
      </c>
      <c r="CK422" s="187" t="s">
        <v>419</v>
      </c>
      <c r="CL422" s="187" t="s">
        <v>419</v>
      </c>
      <c r="CM422" s="187" t="s">
        <v>419</v>
      </c>
      <c r="CN422" s="187" t="s">
        <v>419</v>
      </c>
    </row>
    <row r="423" spans="1:92" x14ac:dyDescent="0.25">
      <c r="A423" s="137"/>
      <c r="B423" s="208"/>
      <c r="C423" s="139"/>
      <c r="D423" s="137" t="s">
        <v>418</v>
      </c>
      <c r="E423" s="140"/>
      <c r="F423" s="221"/>
      <c r="G423" s="221"/>
      <c r="H423" s="157"/>
      <c r="I423" s="221"/>
      <c r="J423" s="222"/>
      <c r="K423" s="139"/>
      <c r="L423" s="139"/>
      <c r="M423" s="139"/>
      <c r="N423" s="139"/>
      <c r="O423" s="139"/>
      <c r="P423" s="139"/>
      <c r="Q423" s="139"/>
      <c r="T423" s="262"/>
      <c r="U423" s="187" t="s">
        <v>419</v>
      </c>
      <c r="V423" s="187" t="s">
        <v>419</v>
      </c>
      <c r="W423" s="187" t="s">
        <v>419</v>
      </c>
      <c r="X423" s="187" t="s">
        <v>419</v>
      </c>
      <c r="Y423" s="187" t="s">
        <v>419</v>
      </c>
      <c r="Z423" s="187" t="s">
        <v>419</v>
      </c>
      <c r="AA423" s="187" t="s">
        <v>419</v>
      </c>
      <c r="AB423" s="187" t="s">
        <v>419</v>
      </c>
      <c r="AC423" s="187" t="s">
        <v>419</v>
      </c>
      <c r="AD423" s="187" t="s">
        <v>419</v>
      </c>
      <c r="AE423" s="187" t="s">
        <v>419</v>
      </c>
      <c r="AF423" s="187" t="s">
        <v>419</v>
      </c>
      <c r="AG423" s="187" t="s">
        <v>419</v>
      </c>
      <c r="AH423" s="187" t="s">
        <v>419</v>
      </c>
      <c r="AI423" s="187" t="s">
        <v>419</v>
      </c>
      <c r="AJ423" s="187" t="s">
        <v>419</v>
      </c>
      <c r="AK423" s="187" t="s">
        <v>419</v>
      </c>
      <c r="AL423" s="187" t="s">
        <v>419</v>
      </c>
      <c r="AM423" s="187" t="s">
        <v>419</v>
      </c>
      <c r="AN423" s="187" t="s">
        <v>419</v>
      </c>
      <c r="AO423" s="187" t="s">
        <v>419</v>
      </c>
      <c r="AP423" s="187" t="s">
        <v>419</v>
      </c>
      <c r="AQ423" s="187" t="s">
        <v>419</v>
      </c>
      <c r="AR423" s="187" t="s">
        <v>419</v>
      </c>
      <c r="AS423" s="187" t="s">
        <v>419</v>
      </c>
      <c r="AT423" s="187" t="s">
        <v>419</v>
      </c>
      <c r="AU423" s="187" t="s">
        <v>419</v>
      </c>
      <c r="AV423" s="187" t="s">
        <v>419</v>
      </c>
      <c r="AW423" s="187" t="s">
        <v>419</v>
      </c>
      <c r="AX423" s="187" t="s">
        <v>419</v>
      </c>
      <c r="AY423" s="187" t="s">
        <v>419</v>
      </c>
      <c r="AZ423" s="187" t="s">
        <v>419</v>
      </c>
      <c r="BA423" s="187" t="s">
        <v>419</v>
      </c>
      <c r="BB423" s="187" t="s">
        <v>419</v>
      </c>
      <c r="BC423" s="187" t="s">
        <v>419</v>
      </c>
      <c r="BD423" s="187" t="s">
        <v>419</v>
      </c>
      <c r="BE423" s="187" t="s">
        <v>419</v>
      </c>
      <c r="BF423" s="187" t="s">
        <v>419</v>
      </c>
      <c r="BG423" s="187" t="s">
        <v>419</v>
      </c>
      <c r="BH423" s="187" t="s">
        <v>419</v>
      </c>
      <c r="BI423" s="187" t="s">
        <v>419</v>
      </c>
      <c r="BJ423" s="187" t="s">
        <v>419</v>
      </c>
      <c r="BK423" s="187" t="s">
        <v>419</v>
      </c>
      <c r="BL423" s="187" t="s">
        <v>419</v>
      </c>
      <c r="BM423" s="187" t="s">
        <v>419</v>
      </c>
      <c r="BN423" s="187" t="s">
        <v>419</v>
      </c>
      <c r="BO423" s="187" t="s">
        <v>419</v>
      </c>
      <c r="BP423" s="187" t="s">
        <v>419</v>
      </c>
      <c r="BQ423" s="187" t="s">
        <v>419</v>
      </c>
      <c r="BR423" s="187" t="s">
        <v>419</v>
      </c>
      <c r="BS423" s="187" t="s">
        <v>419</v>
      </c>
      <c r="BT423" s="187" t="s">
        <v>419</v>
      </c>
      <c r="BU423" s="187" t="s">
        <v>419</v>
      </c>
      <c r="BV423" s="187" t="s">
        <v>419</v>
      </c>
      <c r="BW423" s="187" t="s">
        <v>419</v>
      </c>
      <c r="BX423" s="187" t="s">
        <v>419</v>
      </c>
      <c r="BY423" s="187" t="s">
        <v>419</v>
      </c>
      <c r="BZ423" s="187" t="s">
        <v>419</v>
      </c>
      <c r="CA423" s="187" t="s">
        <v>419</v>
      </c>
      <c r="CB423" s="187" t="s">
        <v>419</v>
      </c>
      <c r="CC423" s="187" t="s">
        <v>419</v>
      </c>
      <c r="CD423" s="187" t="s">
        <v>419</v>
      </c>
      <c r="CE423" s="187" t="s">
        <v>419</v>
      </c>
      <c r="CF423" s="187" t="s">
        <v>419</v>
      </c>
      <c r="CG423" s="187" t="s">
        <v>419</v>
      </c>
      <c r="CH423" s="187" t="s">
        <v>419</v>
      </c>
      <c r="CI423" s="187" t="s">
        <v>419</v>
      </c>
      <c r="CJ423" s="187" t="s">
        <v>419</v>
      </c>
      <c r="CK423" s="187" t="s">
        <v>419</v>
      </c>
      <c r="CL423" s="187" t="s">
        <v>419</v>
      </c>
      <c r="CM423" s="187" t="s">
        <v>419</v>
      </c>
      <c r="CN423" s="187" t="s">
        <v>419</v>
      </c>
    </row>
    <row r="424" spans="1:92" x14ac:dyDescent="0.25">
      <c r="B424" s="7" t="s">
        <v>420</v>
      </c>
      <c r="D424" t="s">
        <v>418</v>
      </c>
      <c r="I424" s="195"/>
      <c r="J424"/>
      <c r="T424" s="256"/>
      <c r="U424" s="195">
        <v>10000</v>
      </c>
      <c r="V424" s="195">
        <v>10000</v>
      </c>
      <c r="W424" s="195">
        <v>10000</v>
      </c>
      <c r="X424" s="195">
        <v>10000</v>
      </c>
      <c r="Y424" s="195">
        <v>10000</v>
      </c>
      <c r="Z424" s="195">
        <v>10000</v>
      </c>
      <c r="AA424" s="195">
        <v>10000</v>
      </c>
      <c r="AB424" s="195">
        <v>10000</v>
      </c>
      <c r="AC424" s="195">
        <v>10000</v>
      </c>
      <c r="AD424" s="195">
        <v>10000</v>
      </c>
      <c r="AE424" s="195">
        <v>10000</v>
      </c>
      <c r="AF424" s="195">
        <v>10000</v>
      </c>
      <c r="AG424" s="195">
        <v>10000</v>
      </c>
      <c r="AH424" s="195">
        <v>10000</v>
      </c>
      <c r="AI424" s="195">
        <v>10000</v>
      </c>
      <c r="AJ424" s="195">
        <v>10000</v>
      </c>
      <c r="AK424" s="195">
        <v>10000</v>
      </c>
      <c r="AL424" s="195">
        <v>10000</v>
      </c>
      <c r="AM424" s="195">
        <v>10000</v>
      </c>
      <c r="AN424" s="195">
        <v>10000</v>
      </c>
      <c r="AO424" s="195">
        <v>10000</v>
      </c>
      <c r="AP424" s="195">
        <v>10000</v>
      </c>
      <c r="AQ424" s="195">
        <v>10000</v>
      </c>
      <c r="AR424" s="195">
        <v>10000</v>
      </c>
      <c r="AS424" s="195">
        <v>10000</v>
      </c>
      <c r="AT424" s="195">
        <v>10000</v>
      </c>
      <c r="AU424" s="195">
        <v>10000</v>
      </c>
      <c r="AV424" s="195">
        <v>10000</v>
      </c>
      <c r="AW424" s="195">
        <v>10000</v>
      </c>
      <c r="AX424" s="195">
        <v>10000</v>
      </c>
      <c r="AY424" s="195">
        <v>10000</v>
      </c>
      <c r="AZ424" s="195">
        <v>10000</v>
      </c>
      <c r="BA424" s="195">
        <v>10000</v>
      </c>
      <c r="BB424" s="195">
        <v>10000</v>
      </c>
      <c r="BC424" s="195">
        <v>10000</v>
      </c>
      <c r="BD424" s="195">
        <v>10000</v>
      </c>
      <c r="BE424" s="195">
        <v>10000</v>
      </c>
      <c r="BF424" s="195">
        <v>10000</v>
      </c>
      <c r="BG424" s="195">
        <v>10000</v>
      </c>
      <c r="BH424" s="195">
        <v>10000</v>
      </c>
      <c r="BI424" s="195">
        <v>10000</v>
      </c>
      <c r="BJ424" s="195">
        <v>10000</v>
      </c>
      <c r="BK424" s="195">
        <v>10000</v>
      </c>
      <c r="BL424" s="195">
        <v>10000</v>
      </c>
      <c r="BM424" s="195">
        <v>10000</v>
      </c>
      <c r="BN424" s="195">
        <v>10000</v>
      </c>
      <c r="BO424" s="195">
        <v>10000</v>
      </c>
      <c r="BP424" s="195">
        <v>10000</v>
      </c>
      <c r="BQ424" s="195">
        <v>10000</v>
      </c>
      <c r="BR424" s="195">
        <v>10000</v>
      </c>
      <c r="BS424" s="195">
        <v>10000</v>
      </c>
      <c r="BT424" s="195">
        <v>10000</v>
      </c>
      <c r="BU424" s="195">
        <v>10000</v>
      </c>
      <c r="BV424" s="195">
        <v>10000</v>
      </c>
      <c r="BW424" s="195">
        <v>10000</v>
      </c>
      <c r="BX424" s="195">
        <v>10000</v>
      </c>
      <c r="BY424" s="195">
        <v>10000</v>
      </c>
      <c r="BZ424" s="195">
        <v>10000</v>
      </c>
      <c r="CA424" s="195">
        <v>10000</v>
      </c>
      <c r="CB424" s="195">
        <v>10000</v>
      </c>
      <c r="CC424" s="195">
        <v>10000</v>
      </c>
      <c r="CD424" s="195">
        <v>10000</v>
      </c>
      <c r="CE424" s="195">
        <v>10000</v>
      </c>
      <c r="CF424" s="195">
        <v>10000</v>
      </c>
      <c r="CG424" s="195">
        <v>10000</v>
      </c>
      <c r="CH424" s="195">
        <v>10000</v>
      </c>
      <c r="CI424" s="195">
        <v>10000</v>
      </c>
      <c r="CJ424" s="195">
        <v>10000</v>
      </c>
      <c r="CK424" s="195">
        <v>10000</v>
      </c>
      <c r="CL424" s="195">
        <v>10000</v>
      </c>
      <c r="CM424" s="195">
        <v>10000</v>
      </c>
      <c r="CN424" s="195">
        <v>10000</v>
      </c>
    </row>
    <row r="425" spans="1:92" x14ac:dyDescent="0.25">
      <c r="B425"/>
      <c r="D425" t="s">
        <v>418</v>
      </c>
      <c r="I425" s="102"/>
      <c r="J425"/>
      <c r="T425" s="20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7" t="s">
        <v>421</v>
      </c>
      <c r="D426" t="s">
        <v>418</v>
      </c>
      <c r="E426" s="102" t="s">
        <v>203</v>
      </c>
      <c r="I426" s="102"/>
      <c r="J426"/>
      <c r="T426" s="205"/>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49" t="s">
        <v>354</v>
      </c>
      <c r="D427" t="s">
        <v>418</v>
      </c>
      <c r="I427" s="102"/>
      <c r="J427"/>
      <c r="K427" s="3">
        <f t="shared" ref="K427:P427" si="260">+J430</f>
        <v>0</v>
      </c>
      <c r="L427" s="3">
        <f t="shared" ca="1" si="260"/>
        <v>0</v>
      </c>
      <c r="M427" s="3">
        <f t="shared" ca="1" si="260"/>
        <v>0</v>
      </c>
      <c r="N427" s="3">
        <f t="shared" ca="1" si="260"/>
        <v>0</v>
      </c>
      <c r="O427" s="3">
        <f t="shared" ca="1" si="260"/>
        <v>0</v>
      </c>
      <c r="P427" s="3">
        <f t="shared" ca="1" si="260"/>
        <v>0</v>
      </c>
      <c r="Q427" s="3"/>
      <c r="T427" s="232"/>
      <c r="U427" s="50">
        <f t="shared" ref="U427:CF427" ca="1" si="261">+T430</f>
        <v>0</v>
      </c>
      <c r="V427" s="50">
        <f t="shared" ca="1" si="261"/>
        <v>0</v>
      </c>
      <c r="W427" s="50">
        <f t="shared" ca="1" si="261"/>
        <v>0</v>
      </c>
      <c r="X427" s="50">
        <f t="shared" ca="1" si="261"/>
        <v>0</v>
      </c>
      <c r="Y427" s="50">
        <f t="shared" ca="1" si="261"/>
        <v>0</v>
      </c>
      <c r="Z427" s="50">
        <f t="shared" ca="1" si="261"/>
        <v>0</v>
      </c>
      <c r="AA427" s="50">
        <f t="shared" ca="1" si="261"/>
        <v>0</v>
      </c>
      <c r="AB427" s="50">
        <f t="shared" ca="1" si="261"/>
        <v>0</v>
      </c>
      <c r="AC427" s="50">
        <f t="shared" ca="1" si="261"/>
        <v>0</v>
      </c>
      <c r="AD427" s="50">
        <f t="shared" ca="1" si="261"/>
        <v>0</v>
      </c>
      <c r="AE427" s="50">
        <f t="shared" ca="1" si="261"/>
        <v>0</v>
      </c>
      <c r="AF427" s="50">
        <f t="shared" ca="1" si="261"/>
        <v>0</v>
      </c>
      <c r="AG427" s="50">
        <f t="shared" ca="1" si="261"/>
        <v>0</v>
      </c>
      <c r="AH427" s="50">
        <f t="shared" ca="1" si="261"/>
        <v>0</v>
      </c>
      <c r="AI427" s="50">
        <f t="shared" ca="1" si="261"/>
        <v>0</v>
      </c>
      <c r="AJ427" s="50">
        <f t="shared" ca="1" si="261"/>
        <v>0</v>
      </c>
      <c r="AK427" s="50">
        <f t="shared" ca="1" si="261"/>
        <v>0</v>
      </c>
      <c r="AL427" s="50">
        <f t="shared" ca="1" si="261"/>
        <v>0</v>
      </c>
      <c r="AM427" s="50">
        <f t="shared" ca="1" si="261"/>
        <v>0</v>
      </c>
      <c r="AN427" s="50">
        <f t="shared" ca="1" si="261"/>
        <v>0</v>
      </c>
      <c r="AO427" s="50">
        <f t="shared" ca="1" si="261"/>
        <v>0</v>
      </c>
      <c r="AP427" s="50">
        <f t="shared" ca="1" si="261"/>
        <v>0</v>
      </c>
      <c r="AQ427" s="50">
        <f t="shared" ca="1" si="261"/>
        <v>0</v>
      </c>
      <c r="AR427" s="50">
        <f t="shared" ca="1" si="261"/>
        <v>0</v>
      </c>
      <c r="AS427" s="50">
        <f t="shared" ca="1" si="261"/>
        <v>0</v>
      </c>
      <c r="AT427" s="50">
        <f t="shared" ca="1" si="261"/>
        <v>0</v>
      </c>
      <c r="AU427" s="50">
        <f t="shared" ca="1" si="261"/>
        <v>0</v>
      </c>
      <c r="AV427" s="50">
        <f t="shared" ca="1" si="261"/>
        <v>0</v>
      </c>
      <c r="AW427" s="50">
        <f t="shared" ca="1" si="261"/>
        <v>0</v>
      </c>
      <c r="AX427" s="50">
        <f t="shared" ca="1" si="261"/>
        <v>0</v>
      </c>
      <c r="AY427" s="50">
        <f t="shared" ca="1" si="261"/>
        <v>0</v>
      </c>
      <c r="AZ427" s="50">
        <f t="shared" ca="1" si="261"/>
        <v>0</v>
      </c>
      <c r="BA427" s="50">
        <f t="shared" ca="1" si="261"/>
        <v>0</v>
      </c>
      <c r="BB427" s="50">
        <f t="shared" ca="1" si="261"/>
        <v>0</v>
      </c>
      <c r="BC427" s="50">
        <f t="shared" ca="1" si="261"/>
        <v>0</v>
      </c>
      <c r="BD427" s="50">
        <f t="shared" ca="1" si="261"/>
        <v>0</v>
      </c>
      <c r="BE427" s="50">
        <f t="shared" ca="1" si="261"/>
        <v>0</v>
      </c>
      <c r="BF427" s="50">
        <f t="shared" ca="1" si="261"/>
        <v>0</v>
      </c>
      <c r="BG427" s="50">
        <f t="shared" ca="1" si="261"/>
        <v>0</v>
      </c>
      <c r="BH427" s="50">
        <f t="shared" ca="1" si="261"/>
        <v>0</v>
      </c>
      <c r="BI427" s="50">
        <f t="shared" ca="1" si="261"/>
        <v>0</v>
      </c>
      <c r="BJ427" s="50">
        <f t="shared" ca="1" si="261"/>
        <v>0</v>
      </c>
      <c r="BK427" s="50">
        <f t="shared" ca="1" si="261"/>
        <v>0</v>
      </c>
      <c r="BL427" s="50">
        <f t="shared" ca="1" si="261"/>
        <v>0</v>
      </c>
      <c r="BM427" s="50">
        <f t="shared" ca="1" si="261"/>
        <v>0</v>
      </c>
      <c r="BN427" s="50">
        <f t="shared" ca="1" si="261"/>
        <v>0</v>
      </c>
      <c r="BO427" s="50">
        <f t="shared" ca="1" si="261"/>
        <v>0</v>
      </c>
      <c r="BP427" s="50">
        <f t="shared" ca="1" si="261"/>
        <v>0</v>
      </c>
      <c r="BQ427" s="50">
        <f t="shared" ca="1" si="261"/>
        <v>0</v>
      </c>
      <c r="BR427" s="50">
        <f t="shared" ca="1" si="261"/>
        <v>0</v>
      </c>
      <c r="BS427" s="50">
        <f t="shared" ca="1" si="261"/>
        <v>0</v>
      </c>
      <c r="BT427" s="50">
        <f t="shared" ca="1" si="261"/>
        <v>0</v>
      </c>
      <c r="BU427" s="50">
        <f t="shared" ca="1" si="261"/>
        <v>0</v>
      </c>
      <c r="BV427" s="50">
        <f t="shared" ca="1" si="261"/>
        <v>0</v>
      </c>
      <c r="BW427" s="50">
        <f t="shared" ca="1" si="261"/>
        <v>0</v>
      </c>
      <c r="BX427" s="50">
        <f t="shared" ca="1" si="261"/>
        <v>0</v>
      </c>
      <c r="BY427" s="50">
        <f t="shared" ca="1" si="261"/>
        <v>0</v>
      </c>
      <c r="BZ427" s="50">
        <f t="shared" ca="1" si="261"/>
        <v>0</v>
      </c>
      <c r="CA427" s="50">
        <f t="shared" ca="1" si="261"/>
        <v>0</v>
      </c>
      <c r="CB427" s="50">
        <f t="shared" ca="1" si="261"/>
        <v>0</v>
      </c>
      <c r="CC427" s="50">
        <f t="shared" ca="1" si="261"/>
        <v>0</v>
      </c>
      <c r="CD427" s="50">
        <f t="shared" ca="1" si="261"/>
        <v>0</v>
      </c>
      <c r="CE427" s="50">
        <f t="shared" ca="1" si="261"/>
        <v>0</v>
      </c>
      <c r="CF427" s="50">
        <f t="shared" ca="1" si="261"/>
        <v>0</v>
      </c>
      <c r="CG427" s="50">
        <f t="shared" ref="CG427:CN427" ca="1" si="262">+CF430</f>
        <v>0</v>
      </c>
      <c r="CH427" s="50">
        <f t="shared" ca="1" si="262"/>
        <v>0</v>
      </c>
      <c r="CI427" s="50">
        <f t="shared" ca="1" si="262"/>
        <v>0</v>
      </c>
      <c r="CJ427" s="50">
        <f t="shared" ca="1" si="262"/>
        <v>0</v>
      </c>
      <c r="CK427" s="50">
        <f t="shared" ca="1" si="262"/>
        <v>0</v>
      </c>
      <c r="CL427" s="50">
        <f t="shared" ca="1" si="262"/>
        <v>0</v>
      </c>
      <c r="CM427" s="50">
        <f t="shared" ca="1" si="262"/>
        <v>0</v>
      </c>
      <c r="CN427" s="50">
        <f t="shared" ca="1" si="262"/>
        <v>0</v>
      </c>
    </row>
    <row r="428" spans="1:92" x14ac:dyDescent="0.25">
      <c r="B428" s="49" t="s">
        <v>422</v>
      </c>
      <c r="D428" t="s">
        <v>418</v>
      </c>
      <c r="I428" s="102"/>
      <c r="J428"/>
      <c r="K428" s="3">
        <f t="shared" ref="K428:P429" ca="1" si="263">SUMIF($3:$3, K$2, INDIRECT(ROW() &amp; ":" &amp; ROW()))</f>
        <v>0</v>
      </c>
      <c r="L428" s="3">
        <f t="shared" ca="1" si="263"/>
        <v>0</v>
      </c>
      <c r="M428" s="3">
        <f t="shared" ca="1" si="263"/>
        <v>0</v>
      </c>
      <c r="N428" s="3">
        <f t="shared" ca="1" si="263"/>
        <v>0</v>
      </c>
      <c r="O428" s="3">
        <f t="shared" ca="1" si="263"/>
        <v>0</v>
      </c>
      <c r="P428" s="3">
        <f t="shared" ca="1" si="263"/>
        <v>0</v>
      </c>
      <c r="Q428" s="3"/>
      <c r="T428" s="232"/>
      <c r="U428" s="3" cm="1">
        <f t="array" aca="1" ref="U428" ca="1">+INDIRECT(U422)*U424</f>
        <v>0</v>
      </c>
      <c r="V428" s="3" cm="1">
        <f t="array" aca="1" ref="V428" ca="1">+INDIRECT(V422)*V424</f>
        <v>0</v>
      </c>
      <c r="W428" s="3" cm="1">
        <f t="array" aca="1" ref="W428" ca="1">+INDIRECT(W422)*W424</f>
        <v>0</v>
      </c>
      <c r="X428" s="3" cm="1">
        <f t="array" aca="1" ref="X428" ca="1">+INDIRECT(X422)*X424</f>
        <v>0</v>
      </c>
      <c r="Y428" s="3" cm="1">
        <f t="array" aca="1" ref="Y428" ca="1">+INDIRECT(Y422)*Y424</f>
        <v>0</v>
      </c>
      <c r="Z428" s="3" cm="1">
        <f t="array" aca="1" ref="Z428" ca="1">+INDIRECT(Z422)*Z424</f>
        <v>0</v>
      </c>
      <c r="AA428" s="3" cm="1">
        <f t="array" aca="1" ref="AA428" ca="1">+INDIRECT(AA422)*AA424</f>
        <v>0</v>
      </c>
      <c r="AB428" s="3" cm="1">
        <f t="array" aca="1" ref="AB428" ca="1">+INDIRECT(AB422)*AB424</f>
        <v>0</v>
      </c>
      <c r="AC428" s="3" cm="1">
        <f t="array" aca="1" ref="AC428" ca="1">+INDIRECT(AC422)*AC424</f>
        <v>0</v>
      </c>
      <c r="AD428" s="3" cm="1">
        <f t="array" aca="1" ref="AD428" ca="1">+INDIRECT(AD422)*AD424</f>
        <v>0</v>
      </c>
      <c r="AE428" s="3" cm="1">
        <f t="array" aca="1" ref="AE428" ca="1">+INDIRECT(AE422)*AE424</f>
        <v>0</v>
      </c>
      <c r="AF428" s="3" cm="1">
        <f t="array" aca="1" ref="AF428" ca="1">+INDIRECT(AF422)*AF424</f>
        <v>0</v>
      </c>
      <c r="AG428" s="3" cm="1">
        <f t="array" aca="1" ref="AG428" ca="1">+INDIRECT(AG422)*AG424</f>
        <v>0</v>
      </c>
      <c r="AH428" s="3" cm="1">
        <f t="array" aca="1" ref="AH428" ca="1">+INDIRECT(AH422)*AH424</f>
        <v>0</v>
      </c>
      <c r="AI428" s="3" cm="1">
        <f t="array" aca="1" ref="AI428" ca="1">+INDIRECT(AI422)*AI424</f>
        <v>0</v>
      </c>
      <c r="AJ428" s="3" cm="1">
        <f t="array" aca="1" ref="AJ428" ca="1">+INDIRECT(AJ422)*AJ424</f>
        <v>0</v>
      </c>
      <c r="AK428" s="3" cm="1">
        <f t="array" aca="1" ref="AK428" ca="1">+INDIRECT(AK422)*AK424</f>
        <v>0</v>
      </c>
      <c r="AL428" s="3" cm="1">
        <f t="array" aca="1" ref="AL428" ca="1">+INDIRECT(AL422)*AL424</f>
        <v>0</v>
      </c>
      <c r="AM428" s="3" cm="1">
        <f t="array" aca="1" ref="AM428" ca="1">+INDIRECT(AM422)*AM424</f>
        <v>0</v>
      </c>
      <c r="AN428" s="3" cm="1">
        <f t="array" aca="1" ref="AN428" ca="1">+INDIRECT(AN422)*AN424</f>
        <v>0</v>
      </c>
      <c r="AO428" s="3" cm="1">
        <f t="array" aca="1" ref="AO428" ca="1">+INDIRECT(AO422)*AO424</f>
        <v>0</v>
      </c>
      <c r="AP428" s="3" cm="1">
        <f t="array" aca="1" ref="AP428" ca="1">+INDIRECT(AP422)*AP424</f>
        <v>0</v>
      </c>
      <c r="AQ428" s="3" cm="1">
        <f t="array" aca="1" ref="AQ428" ca="1">+INDIRECT(AQ422)*AQ424</f>
        <v>0</v>
      </c>
      <c r="AR428" s="3" cm="1">
        <f t="array" aca="1" ref="AR428" ca="1">+INDIRECT(AR422)*AR424</f>
        <v>0</v>
      </c>
      <c r="AS428" s="3" cm="1">
        <f t="array" aca="1" ref="AS428" ca="1">+INDIRECT(AS422)*AS424</f>
        <v>0</v>
      </c>
      <c r="AT428" s="3" cm="1">
        <f t="array" aca="1" ref="AT428" ca="1">+INDIRECT(AT422)*AT424</f>
        <v>0</v>
      </c>
      <c r="AU428" s="3" cm="1">
        <f t="array" aca="1" ref="AU428" ca="1">+INDIRECT(AU422)*AU424</f>
        <v>0</v>
      </c>
      <c r="AV428" s="3" cm="1">
        <f t="array" aca="1" ref="AV428" ca="1">+INDIRECT(AV422)*AV424</f>
        <v>0</v>
      </c>
      <c r="AW428" s="3" cm="1">
        <f t="array" aca="1" ref="AW428" ca="1">+INDIRECT(AW422)*AW424</f>
        <v>0</v>
      </c>
      <c r="AX428" s="3" cm="1">
        <f t="array" aca="1" ref="AX428" ca="1">+INDIRECT(AX422)*AX424</f>
        <v>0</v>
      </c>
      <c r="AY428" s="3" cm="1">
        <f t="array" aca="1" ref="AY428" ca="1">+INDIRECT(AY422)*AY424</f>
        <v>0</v>
      </c>
      <c r="AZ428" s="3" cm="1">
        <f t="array" aca="1" ref="AZ428" ca="1">+INDIRECT(AZ422)*AZ424</f>
        <v>0</v>
      </c>
      <c r="BA428" s="3" cm="1">
        <f t="array" aca="1" ref="BA428" ca="1">+INDIRECT(BA422)*BA424</f>
        <v>0</v>
      </c>
      <c r="BB428" s="3" cm="1">
        <f t="array" aca="1" ref="BB428" ca="1">+INDIRECT(BB422)*BB424</f>
        <v>0</v>
      </c>
      <c r="BC428" s="3" cm="1">
        <f t="array" aca="1" ref="BC428" ca="1">+INDIRECT(BC422)*BC424</f>
        <v>0</v>
      </c>
      <c r="BD428" s="3" cm="1">
        <f t="array" aca="1" ref="BD428" ca="1">+INDIRECT(BD422)*BD424</f>
        <v>0</v>
      </c>
      <c r="BE428" s="3" cm="1">
        <f t="array" aca="1" ref="BE428" ca="1">+INDIRECT(BE422)*BE424</f>
        <v>0</v>
      </c>
      <c r="BF428" s="3" cm="1">
        <f t="array" aca="1" ref="BF428" ca="1">+INDIRECT(BF422)*BF424</f>
        <v>0</v>
      </c>
      <c r="BG428" s="3" cm="1">
        <f t="array" aca="1" ref="BG428" ca="1">+INDIRECT(BG422)*BG424</f>
        <v>0</v>
      </c>
      <c r="BH428" s="3" cm="1">
        <f t="array" aca="1" ref="BH428" ca="1">+INDIRECT(BH422)*BH424</f>
        <v>0</v>
      </c>
      <c r="BI428" s="3" cm="1">
        <f t="array" aca="1" ref="BI428" ca="1">+INDIRECT(BI422)*BI424</f>
        <v>0</v>
      </c>
      <c r="BJ428" s="3" cm="1">
        <f t="array" aca="1" ref="BJ428" ca="1">+INDIRECT(BJ422)*BJ424</f>
        <v>0</v>
      </c>
      <c r="BK428" s="3" cm="1">
        <f t="array" aca="1" ref="BK428" ca="1">+INDIRECT(BK422)*BK424</f>
        <v>0</v>
      </c>
      <c r="BL428" s="3" cm="1">
        <f t="array" aca="1" ref="BL428" ca="1">+INDIRECT(BL422)*BL424</f>
        <v>0</v>
      </c>
      <c r="BM428" s="3" cm="1">
        <f t="array" aca="1" ref="BM428" ca="1">+INDIRECT(BM422)*BM424</f>
        <v>0</v>
      </c>
      <c r="BN428" s="3" cm="1">
        <f t="array" aca="1" ref="BN428" ca="1">+INDIRECT(BN422)*BN424</f>
        <v>0</v>
      </c>
      <c r="BO428" s="3" cm="1">
        <f t="array" aca="1" ref="BO428" ca="1">+INDIRECT(BO422)*BO424</f>
        <v>0</v>
      </c>
      <c r="BP428" s="3" cm="1">
        <f t="array" aca="1" ref="BP428" ca="1">+INDIRECT(BP422)*BP424</f>
        <v>0</v>
      </c>
      <c r="BQ428" s="3" cm="1">
        <f t="array" aca="1" ref="BQ428" ca="1">+INDIRECT(BQ422)*BQ424</f>
        <v>0</v>
      </c>
      <c r="BR428" s="3" cm="1">
        <f t="array" aca="1" ref="BR428" ca="1">+INDIRECT(BR422)*BR424</f>
        <v>0</v>
      </c>
      <c r="BS428" s="3" cm="1">
        <f t="array" aca="1" ref="BS428" ca="1">+INDIRECT(BS422)*BS424</f>
        <v>0</v>
      </c>
      <c r="BT428" s="3" cm="1">
        <f t="array" aca="1" ref="BT428" ca="1">+INDIRECT(BT422)*BT424</f>
        <v>0</v>
      </c>
      <c r="BU428" s="3" cm="1">
        <f t="array" aca="1" ref="BU428" ca="1">+INDIRECT(BU422)*BU424</f>
        <v>0</v>
      </c>
      <c r="BV428" s="3" cm="1">
        <f t="array" aca="1" ref="BV428" ca="1">+INDIRECT(BV422)*BV424</f>
        <v>0</v>
      </c>
      <c r="BW428" s="3" cm="1">
        <f t="array" aca="1" ref="BW428" ca="1">+INDIRECT(BW422)*BW424</f>
        <v>0</v>
      </c>
      <c r="BX428" s="3" cm="1">
        <f t="array" aca="1" ref="BX428" ca="1">+INDIRECT(BX422)*BX424</f>
        <v>0</v>
      </c>
      <c r="BY428" s="3" cm="1">
        <f t="array" aca="1" ref="BY428" ca="1">+INDIRECT(BY422)*BY424</f>
        <v>0</v>
      </c>
      <c r="BZ428" s="3" cm="1">
        <f t="array" aca="1" ref="BZ428" ca="1">+INDIRECT(BZ422)*BZ424</f>
        <v>0</v>
      </c>
      <c r="CA428" s="3" cm="1">
        <f t="array" aca="1" ref="CA428" ca="1">+INDIRECT(CA422)*CA424</f>
        <v>0</v>
      </c>
      <c r="CB428" s="3" cm="1">
        <f t="array" aca="1" ref="CB428" ca="1">+INDIRECT(CB422)*CB424</f>
        <v>0</v>
      </c>
      <c r="CC428" s="3" cm="1">
        <f t="array" aca="1" ref="CC428" ca="1">+INDIRECT(CC422)*CC424</f>
        <v>0</v>
      </c>
      <c r="CD428" s="3" cm="1">
        <f t="array" aca="1" ref="CD428" ca="1">+INDIRECT(CD422)*CD424</f>
        <v>0</v>
      </c>
      <c r="CE428" s="3" cm="1">
        <f t="array" aca="1" ref="CE428" ca="1">+INDIRECT(CE422)*CE424</f>
        <v>0</v>
      </c>
      <c r="CF428" s="3" cm="1">
        <f t="array" aca="1" ref="CF428" ca="1">+INDIRECT(CF422)*CF424</f>
        <v>0</v>
      </c>
      <c r="CG428" s="3" cm="1">
        <f t="array" aca="1" ref="CG428" ca="1">+INDIRECT(CG422)*CG424</f>
        <v>0</v>
      </c>
      <c r="CH428" s="3" cm="1">
        <f t="array" aca="1" ref="CH428" ca="1">+INDIRECT(CH422)*CH424</f>
        <v>0</v>
      </c>
      <c r="CI428" s="3" cm="1">
        <f t="array" aca="1" ref="CI428" ca="1">+INDIRECT(CI422)*CI424</f>
        <v>0</v>
      </c>
      <c r="CJ428" s="3" cm="1">
        <f t="array" aca="1" ref="CJ428" ca="1">+INDIRECT(CJ422)*CJ424</f>
        <v>0</v>
      </c>
      <c r="CK428" s="3" cm="1">
        <f t="array" aca="1" ref="CK428" ca="1">+INDIRECT(CK422)*CK424</f>
        <v>0</v>
      </c>
      <c r="CL428" s="3" cm="1">
        <f t="array" aca="1" ref="CL428" ca="1">+INDIRECT(CL422)*CL424</f>
        <v>0</v>
      </c>
      <c r="CM428" s="3" cm="1">
        <f t="array" aca="1" ref="CM428" ca="1">+INDIRECT(CM422)*CM424</f>
        <v>0</v>
      </c>
      <c r="CN428" s="3" cm="1">
        <f t="array" aca="1" ref="CN428" ca="1">+INDIRECT(CN422)*CN424</f>
        <v>0</v>
      </c>
    </row>
    <row r="429" spans="1:92" x14ac:dyDescent="0.25">
      <c r="B429" s="49" t="s">
        <v>423</v>
      </c>
      <c r="D429" t="s">
        <v>418</v>
      </c>
      <c r="I429" s="102"/>
      <c r="J429"/>
      <c r="K429" s="313">
        <f t="shared" ca="1" si="263"/>
        <v>0</v>
      </c>
      <c r="L429" s="313">
        <f t="shared" ca="1" si="263"/>
        <v>0</v>
      </c>
      <c r="M429" s="313">
        <f t="shared" ca="1" si="263"/>
        <v>0</v>
      </c>
      <c r="N429" s="313">
        <f t="shared" ca="1" si="263"/>
        <v>0</v>
      </c>
      <c r="O429" s="313">
        <f t="shared" ca="1" si="263"/>
        <v>0</v>
      </c>
      <c r="P429" s="313">
        <f t="shared" ca="1" si="263"/>
        <v>0</v>
      </c>
      <c r="Q429" s="3"/>
      <c r="T429" s="232"/>
      <c r="U429" s="3">
        <f t="shared" ref="U429:AZ429" ca="1" si="264">-MIN(SUM(U427:U428),INDIRECT(U423))</f>
        <v>0</v>
      </c>
      <c r="V429" s="3">
        <f t="shared" ca="1" si="264"/>
        <v>0</v>
      </c>
      <c r="W429" s="3">
        <f t="shared" ca="1" si="264"/>
        <v>0</v>
      </c>
      <c r="X429" s="3">
        <f t="shared" ca="1" si="264"/>
        <v>0</v>
      </c>
      <c r="Y429" s="3">
        <f t="shared" ca="1" si="264"/>
        <v>0</v>
      </c>
      <c r="Z429" s="3">
        <f t="shared" ca="1" si="264"/>
        <v>0</v>
      </c>
      <c r="AA429" s="3">
        <f t="shared" ca="1" si="264"/>
        <v>0</v>
      </c>
      <c r="AB429" s="3">
        <f t="shared" ca="1" si="264"/>
        <v>0</v>
      </c>
      <c r="AC429" s="3">
        <f t="shared" ca="1" si="264"/>
        <v>0</v>
      </c>
      <c r="AD429" s="3">
        <f t="shared" ca="1" si="264"/>
        <v>0</v>
      </c>
      <c r="AE429" s="3">
        <f t="shared" ca="1" si="264"/>
        <v>0</v>
      </c>
      <c r="AF429" s="3">
        <f t="shared" ca="1" si="264"/>
        <v>0</v>
      </c>
      <c r="AG429" s="3">
        <f t="shared" ca="1" si="264"/>
        <v>0</v>
      </c>
      <c r="AH429" s="3">
        <f t="shared" ca="1" si="264"/>
        <v>0</v>
      </c>
      <c r="AI429" s="3">
        <f t="shared" ca="1" si="264"/>
        <v>0</v>
      </c>
      <c r="AJ429" s="3">
        <f t="shared" ca="1" si="264"/>
        <v>0</v>
      </c>
      <c r="AK429" s="3">
        <f t="shared" ca="1" si="264"/>
        <v>0</v>
      </c>
      <c r="AL429" s="3">
        <f t="shared" ca="1" si="264"/>
        <v>0</v>
      </c>
      <c r="AM429" s="3">
        <f t="shared" ca="1" si="264"/>
        <v>0</v>
      </c>
      <c r="AN429" s="3">
        <f t="shared" ca="1" si="264"/>
        <v>0</v>
      </c>
      <c r="AO429" s="3">
        <f t="shared" ca="1" si="264"/>
        <v>0</v>
      </c>
      <c r="AP429" s="3">
        <f t="shared" ca="1" si="264"/>
        <v>0</v>
      </c>
      <c r="AQ429" s="3">
        <f t="shared" ca="1" si="264"/>
        <v>0</v>
      </c>
      <c r="AR429" s="3">
        <f t="shared" ca="1" si="264"/>
        <v>0</v>
      </c>
      <c r="AS429" s="3">
        <f t="shared" ca="1" si="264"/>
        <v>0</v>
      </c>
      <c r="AT429" s="3">
        <f t="shared" ca="1" si="264"/>
        <v>0</v>
      </c>
      <c r="AU429" s="3">
        <f t="shared" ca="1" si="264"/>
        <v>0</v>
      </c>
      <c r="AV429" s="3">
        <f t="shared" ca="1" si="264"/>
        <v>0</v>
      </c>
      <c r="AW429" s="3">
        <f t="shared" ca="1" si="264"/>
        <v>0</v>
      </c>
      <c r="AX429" s="3">
        <f t="shared" ca="1" si="264"/>
        <v>0</v>
      </c>
      <c r="AY429" s="3">
        <f t="shared" ca="1" si="264"/>
        <v>0</v>
      </c>
      <c r="AZ429" s="3">
        <f t="shared" ca="1" si="264"/>
        <v>0</v>
      </c>
      <c r="BA429" s="3">
        <f t="shared" ref="BA429:CN429" ca="1" si="265">-MIN(SUM(BA427:BA428),INDIRECT(BA423))</f>
        <v>0</v>
      </c>
      <c r="BB429" s="3">
        <f t="shared" ca="1" si="265"/>
        <v>0</v>
      </c>
      <c r="BC429" s="3">
        <f t="shared" ca="1" si="265"/>
        <v>0</v>
      </c>
      <c r="BD429" s="3">
        <f t="shared" ca="1" si="265"/>
        <v>0</v>
      </c>
      <c r="BE429" s="3">
        <f t="shared" ca="1" si="265"/>
        <v>0</v>
      </c>
      <c r="BF429" s="3">
        <f t="shared" ca="1" si="265"/>
        <v>0</v>
      </c>
      <c r="BG429" s="3">
        <f t="shared" ca="1" si="265"/>
        <v>0</v>
      </c>
      <c r="BH429" s="3">
        <f t="shared" ca="1" si="265"/>
        <v>0</v>
      </c>
      <c r="BI429" s="3">
        <f t="shared" ca="1" si="265"/>
        <v>0</v>
      </c>
      <c r="BJ429" s="3">
        <f t="shared" ca="1" si="265"/>
        <v>0</v>
      </c>
      <c r="BK429" s="3">
        <f t="shared" ca="1" si="265"/>
        <v>0</v>
      </c>
      <c r="BL429" s="3">
        <f t="shared" ca="1" si="265"/>
        <v>0</v>
      </c>
      <c r="BM429" s="3">
        <f t="shared" ca="1" si="265"/>
        <v>0</v>
      </c>
      <c r="BN429" s="3">
        <f t="shared" ca="1" si="265"/>
        <v>0</v>
      </c>
      <c r="BO429" s="3">
        <f t="shared" ca="1" si="265"/>
        <v>0</v>
      </c>
      <c r="BP429" s="3">
        <f t="shared" ca="1" si="265"/>
        <v>0</v>
      </c>
      <c r="BQ429" s="3">
        <f t="shared" ca="1" si="265"/>
        <v>0</v>
      </c>
      <c r="BR429" s="3">
        <f t="shared" ca="1" si="265"/>
        <v>0</v>
      </c>
      <c r="BS429" s="3">
        <f t="shared" ca="1" si="265"/>
        <v>0</v>
      </c>
      <c r="BT429" s="3">
        <f t="shared" ca="1" si="265"/>
        <v>0</v>
      </c>
      <c r="BU429" s="3">
        <f t="shared" ca="1" si="265"/>
        <v>0</v>
      </c>
      <c r="BV429" s="3">
        <f t="shared" ca="1" si="265"/>
        <v>0</v>
      </c>
      <c r="BW429" s="3">
        <f t="shared" ca="1" si="265"/>
        <v>0</v>
      </c>
      <c r="BX429" s="3">
        <f t="shared" ca="1" si="265"/>
        <v>0</v>
      </c>
      <c r="BY429" s="3">
        <f t="shared" ca="1" si="265"/>
        <v>0</v>
      </c>
      <c r="BZ429" s="3">
        <f t="shared" ca="1" si="265"/>
        <v>0</v>
      </c>
      <c r="CA429" s="3">
        <f t="shared" ca="1" si="265"/>
        <v>0</v>
      </c>
      <c r="CB429" s="3">
        <f t="shared" ca="1" si="265"/>
        <v>0</v>
      </c>
      <c r="CC429" s="3">
        <f t="shared" ca="1" si="265"/>
        <v>0</v>
      </c>
      <c r="CD429" s="3">
        <f t="shared" ca="1" si="265"/>
        <v>0</v>
      </c>
      <c r="CE429" s="3">
        <f t="shared" ca="1" si="265"/>
        <v>0</v>
      </c>
      <c r="CF429" s="3">
        <f t="shared" ca="1" si="265"/>
        <v>0</v>
      </c>
      <c r="CG429" s="3">
        <f t="shared" ca="1" si="265"/>
        <v>0</v>
      </c>
      <c r="CH429" s="3">
        <f t="shared" ca="1" si="265"/>
        <v>0</v>
      </c>
      <c r="CI429" s="3">
        <f t="shared" ca="1" si="265"/>
        <v>0</v>
      </c>
      <c r="CJ429" s="3">
        <f t="shared" ca="1" si="265"/>
        <v>0</v>
      </c>
      <c r="CK429" s="3">
        <f t="shared" ca="1" si="265"/>
        <v>0</v>
      </c>
      <c r="CL429" s="3">
        <f t="shared" ca="1" si="265"/>
        <v>0</v>
      </c>
      <c r="CM429" s="3">
        <f t="shared" ca="1" si="265"/>
        <v>0</v>
      </c>
      <c r="CN429" s="3">
        <f t="shared" ca="1" si="265"/>
        <v>0</v>
      </c>
    </row>
    <row r="430" spans="1:92" x14ac:dyDescent="0.25">
      <c r="A430" t="s">
        <v>360</v>
      </c>
      <c r="B430" s="216" t="s">
        <v>424</v>
      </c>
      <c r="C430" s="53" t="s">
        <v>45</v>
      </c>
      <c r="D430" t="s">
        <v>418</v>
      </c>
      <c r="E430" s="229" t="s">
        <v>203</v>
      </c>
      <c r="F430" s="267"/>
      <c r="G430" s="267"/>
      <c r="I430" s="267"/>
      <c r="J430" s="268"/>
      <c r="K430" s="30">
        <f ca="1">SUMIF($4:$4, K$2, INDIRECT(ROW() &amp; ":" &amp; ROW()))</f>
        <v>0</v>
      </c>
      <c r="L430" s="30">
        <f ca="1">SUMIF($4:$4, L$2, INDIRECT(ROW() &amp; ":" &amp; ROW()))</f>
        <v>0</v>
      </c>
      <c r="M430" s="30">
        <f ca="1">SUMIF($4:$4, M$2, INDIRECT(ROW() &amp; ":" &amp; ROW()))</f>
        <v>0</v>
      </c>
      <c r="N430" s="30">
        <f ca="1">SUMIF($4:$4, INDIRECT(ADDRESS(ROW($A$2),COLUMN(),2)), INDIRECT(ROW() &amp; ":" &amp; ROW()))</f>
        <v>0</v>
      </c>
      <c r="O430" s="30">
        <f ca="1">SUMIF($4:$4, O$2, INDIRECT(ROW() &amp; ":" &amp; ROW()))</f>
        <v>0</v>
      </c>
      <c r="P430" s="30">
        <f ca="1">SUMIF($4:$4, P$2, INDIRECT(ROW() &amp; ":" &amp; ROW()))</f>
        <v>0</v>
      </c>
      <c r="Q430" s="30"/>
      <c r="T430" s="286">
        <f t="shared" ref="T430" ca="1" si="266">IFERROR(INDEX(INDIRECT("Financials!$A:$AD"), MATCH(INDIRECT(ADDRESS(ROW(),2)), INDIRECT("Financials!$B:$B"), 0), MATCH(INDIRECT(ADDRESS(1,COLUMN())), INDIRECT("Financials!$1:$1"), 0)),0)</f>
        <v>0</v>
      </c>
      <c r="U430" s="244">
        <f t="shared" ref="U430:AZ430" ca="1" si="267">SUM(U427:U429)</f>
        <v>0</v>
      </c>
      <c r="V430" s="244">
        <f t="shared" ca="1" si="267"/>
        <v>0</v>
      </c>
      <c r="W430" s="244">
        <f t="shared" ca="1" si="267"/>
        <v>0</v>
      </c>
      <c r="X430" s="244">
        <f t="shared" ca="1" si="267"/>
        <v>0</v>
      </c>
      <c r="Y430" s="244">
        <f t="shared" ca="1" si="267"/>
        <v>0</v>
      </c>
      <c r="Z430" s="244">
        <f t="shared" ca="1" si="267"/>
        <v>0</v>
      </c>
      <c r="AA430" s="244">
        <f t="shared" ca="1" si="267"/>
        <v>0</v>
      </c>
      <c r="AB430" s="244">
        <f t="shared" ca="1" si="267"/>
        <v>0</v>
      </c>
      <c r="AC430" s="244">
        <f t="shared" ca="1" si="267"/>
        <v>0</v>
      </c>
      <c r="AD430" s="244">
        <f t="shared" ca="1" si="267"/>
        <v>0</v>
      </c>
      <c r="AE430" s="244">
        <f t="shared" ca="1" si="267"/>
        <v>0</v>
      </c>
      <c r="AF430" s="244">
        <f t="shared" ca="1" si="267"/>
        <v>0</v>
      </c>
      <c r="AG430" s="244">
        <f t="shared" ca="1" si="267"/>
        <v>0</v>
      </c>
      <c r="AH430" s="244">
        <f t="shared" ca="1" si="267"/>
        <v>0</v>
      </c>
      <c r="AI430" s="244">
        <f t="shared" ca="1" si="267"/>
        <v>0</v>
      </c>
      <c r="AJ430" s="244">
        <f t="shared" ca="1" si="267"/>
        <v>0</v>
      </c>
      <c r="AK430" s="244">
        <f t="shared" ca="1" si="267"/>
        <v>0</v>
      </c>
      <c r="AL430" s="244">
        <f t="shared" ca="1" si="267"/>
        <v>0</v>
      </c>
      <c r="AM430" s="244">
        <f t="shared" ca="1" si="267"/>
        <v>0</v>
      </c>
      <c r="AN430" s="244">
        <f t="shared" ca="1" si="267"/>
        <v>0</v>
      </c>
      <c r="AO430" s="244">
        <f t="shared" ca="1" si="267"/>
        <v>0</v>
      </c>
      <c r="AP430" s="244">
        <f t="shared" ca="1" si="267"/>
        <v>0</v>
      </c>
      <c r="AQ430" s="244">
        <f t="shared" ca="1" si="267"/>
        <v>0</v>
      </c>
      <c r="AR430" s="244">
        <f t="shared" ca="1" si="267"/>
        <v>0</v>
      </c>
      <c r="AS430" s="244">
        <f t="shared" ca="1" si="267"/>
        <v>0</v>
      </c>
      <c r="AT430" s="244">
        <f t="shared" ca="1" si="267"/>
        <v>0</v>
      </c>
      <c r="AU430" s="244">
        <f t="shared" ca="1" si="267"/>
        <v>0</v>
      </c>
      <c r="AV430" s="244">
        <f t="shared" ca="1" si="267"/>
        <v>0</v>
      </c>
      <c r="AW430" s="244">
        <f t="shared" ca="1" si="267"/>
        <v>0</v>
      </c>
      <c r="AX430" s="244">
        <f t="shared" ca="1" si="267"/>
        <v>0</v>
      </c>
      <c r="AY430" s="244">
        <f t="shared" ca="1" si="267"/>
        <v>0</v>
      </c>
      <c r="AZ430" s="244">
        <f t="shared" ca="1" si="267"/>
        <v>0</v>
      </c>
      <c r="BA430" s="244">
        <f t="shared" ref="BA430:CN430" ca="1" si="268">SUM(BA427:BA429)</f>
        <v>0</v>
      </c>
      <c r="BB430" s="244">
        <f t="shared" ca="1" si="268"/>
        <v>0</v>
      </c>
      <c r="BC430" s="244">
        <f t="shared" ca="1" si="268"/>
        <v>0</v>
      </c>
      <c r="BD430" s="244">
        <f t="shared" ca="1" si="268"/>
        <v>0</v>
      </c>
      <c r="BE430" s="244">
        <f t="shared" ca="1" si="268"/>
        <v>0</v>
      </c>
      <c r="BF430" s="244">
        <f t="shared" ca="1" si="268"/>
        <v>0</v>
      </c>
      <c r="BG430" s="244">
        <f t="shared" ca="1" si="268"/>
        <v>0</v>
      </c>
      <c r="BH430" s="244">
        <f t="shared" ca="1" si="268"/>
        <v>0</v>
      </c>
      <c r="BI430" s="244">
        <f t="shared" ca="1" si="268"/>
        <v>0</v>
      </c>
      <c r="BJ430" s="244">
        <f t="shared" ca="1" si="268"/>
        <v>0</v>
      </c>
      <c r="BK430" s="244">
        <f t="shared" ca="1" si="268"/>
        <v>0</v>
      </c>
      <c r="BL430" s="244">
        <f t="shared" ca="1" si="268"/>
        <v>0</v>
      </c>
      <c r="BM430" s="244">
        <f t="shared" ca="1" si="268"/>
        <v>0</v>
      </c>
      <c r="BN430" s="244">
        <f t="shared" ca="1" si="268"/>
        <v>0</v>
      </c>
      <c r="BO430" s="244">
        <f t="shared" ca="1" si="268"/>
        <v>0</v>
      </c>
      <c r="BP430" s="244">
        <f t="shared" ca="1" si="268"/>
        <v>0</v>
      </c>
      <c r="BQ430" s="244">
        <f t="shared" ca="1" si="268"/>
        <v>0</v>
      </c>
      <c r="BR430" s="244">
        <f t="shared" ca="1" si="268"/>
        <v>0</v>
      </c>
      <c r="BS430" s="244">
        <f t="shared" ca="1" si="268"/>
        <v>0</v>
      </c>
      <c r="BT430" s="244">
        <f t="shared" ca="1" si="268"/>
        <v>0</v>
      </c>
      <c r="BU430" s="244">
        <f t="shared" ca="1" si="268"/>
        <v>0</v>
      </c>
      <c r="BV430" s="244">
        <f t="shared" ca="1" si="268"/>
        <v>0</v>
      </c>
      <c r="BW430" s="244">
        <f t="shared" ca="1" si="268"/>
        <v>0</v>
      </c>
      <c r="BX430" s="244">
        <f t="shared" ca="1" si="268"/>
        <v>0</v>
      </c>
      <c r="BY430" s="244">
        <f t="shared" ca="1" si="268"/>
        <v>0</v>
      </c>
      <c r="BZ430" s="244">
        <f t="shared" ca="1" si="268"/>
        <v>0</v>
      </c>
      <c r="CA430" s="244">
        <f t="shared" ca="1" si="268"/>
        <v>0</v>
      </c>
      <c r="CB430" s="244">
        <f t="shared" ca="1" si="268"/>
        <v>0</v>
      </c>
      <c r="CC430" s="244">
        <f t="shared" ca="1" si="268"/>
        <v>0</v>
      </c>
      <c r="CD430" s="244">
        <f t="shared" ca="1" si="268"/>
        <v>0</v>
      </c>
      <c r="CE430" s="244">
        <f t="shared" ca="1" si="268"/>
        <v>0</v>
      </c>
      <c r="CF430" s="244">
        <f t="shared" ca="1" si="268"/>
        <v>0</v>
      </c>
      <c r="CG430" s="244">
        <f t="shared" ca="1" si="268"/>
        <v>0</v>
      </c>
      <c r="CH430" s="244">
        <f t="shared" ca="1" si="268"/>
        <v>0</v>
      </c>
      <c r="CI430" s="244">
        <f t="shared" ca="1" si="268"/>
        <v>0</v>
      </c>
      <c r="CJ430" s="244">
        <f t="shared" ca="1" si="268"/>
        <v>0</v>
      </c>
      <c r="CK430" s="244">
        <f t="shared" ca="1" si="268"/>
        <v>0</v>
      </c>
      <c r="CL430" s="244">
        <f t="shared" ca="1" si="268"/>
        <v>0</v>
      </c>
      <c r="CM430" s="244">
        <f t="shared" ca="1" si="268"/>
        <v>0</v>
      </c>
      <c r="CN430" s="244">
        <f t="shared" ca="1" si="268"/>
        <v>0</v>
      </c>
    </row>
    <row r="431" spans="1:92" x14ac:dyDescent="0.25">
      <c r="B431" s="216"/>
      <c r="C431" s="53"/>
      <c r="D431" t="s">
        <v>418</v>
      </c>
      <c r="E431" s="229" t="s">
        <v>203</v>
      </c>
      <c r="F431" s="267"/>
      <c r="G431" s="267"/>
      <c r="I431" s="267"/>
      <c r="J431" s="268"/>
      <c r="K431" s="30"/>
      <c r="L431" s="30"/>
      <c r="M431" s="30"/>
      <c r="N431" s="30"/>
      <c r="O431" s="30"/>
      <c r="P431" s="30"/>
      <c r="Q431" s="30"/>
      <c r="T431" s="204"/>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c r="BN431" s="30"/>
      <c r="BO431" s="30"/>
      <c r="BP431" s="30"/>
      <c r="BQ431" s="30"/>
      <c r="BR431" s="30"/>
      <c r="BS431" s="30"/>
      <c r="BT431" s="30"/>
      <c r="BU431" s="30"/>
      <c r="BV431" s="30"/>
      <c r="BW431" s="30"/>
      <c r="BX431" s="30"/>
      <c r="BY431" s="30"/>
      <c r="BZ431" s="30"/>
      <c r="CA431" s="30"/>
      <c r="CB431" s="30"/>
      <c r="CC431" s="30"/>
      <c r="CD431" s="30"/>
      <c r="CE431" s="30"/>
      <c r="CF431" s="30"/>
      <c r="CG431" s="30"/>
      <c r="CH431" s="30"/>
      <c r="CI431" s="30"/>
      <c r="CJ431" s="30"/>
      <c r="CK431" s="30"/>
      <c r="CL431" s="30"/>
      <c r="CM431" s="30"/>
      <c r="CN431" s="30"/>
    </row>
    <row r="432" spans="1:92" x14ac:dyDescent="0.25">
      <c r="A432" t="s">
        <v>362</v>
      </c>
      <c r="B432" s="216" t="s">
        <v>425</v>
      </c>
      <c r="C432" t="s">
        <v>68</v>
      </c>
      <c r="D432" t="s">
        <v>418</v>
      </c>
      <c r="E432" s="102" t="s">
        <v>203</v>
      </c>
      <c r="F432" s="91"/>
      <c r="G432" s="91"/>
      <c r="K432" s="30">
        <f t="shared" ref="K432:P432" ca="1" si="269">SUMIF($3:$3, K$2, INDIRECT(ROW() &amp; ":" &amp; ROW()))</f>
        <v>0</v>
      </c>
      <c r="L432" s="30">
        <f t="shared" ca="1" si="269"/>
        <v>0</v>
      </c>
      <c r="M432" s="30">
        <f t="shared" ca="1" si="269"/>
        <v>0</v>
      </c>
      <c r="N432" s="30">
        <f t="shared" ca="1" si="269"/>
        <v>0</v>
      </c>
      <c r="O432" s="30">
        <f t="shared" ca="1" si="269"/>
        <v>0</v>
      </c>
      <c r="P432" s="30">
        <f t="shared" ca="1" si="269"/>
        <v>0</v>
      </c>
      <c r="Q432" s="30"/>
      <c r="T432" s="204">
        <f t="shared" ref="T432" ca="1" si="270">IFERROR(INDEX(INDIRECT("Financials!$A:$AD"), MATCH(INDIRECT(ADDRESS(ROW(),2)), INDIRECT("Financials!$B:$B"), 0), MATCH(INDIRECT(ADDRESS(1,COLUMN())), INDIRECT("Financials!$1:$1"), 0)),0)</f>
        <v>0</v>
      </c>
      <c r="U432" s="30">
        <f t="shared" ref="U432:CF432" ca="1" si="271">++T430-U430</f>
        <v>0</v>
      </c>
      <c r="V432" s="30">
        <f t="shared" ca="1" si="271"/>
        <v>0</v>
      </c>
      <c r="W432" s="30">
        <f t="shared" ca="1" si="271"/>
        <v>0</v>
      </c>
      <c r="X432" s="30">
        <f t="shared" ca="1" si="271"/>
        <v>0</v>
      </c>
      <c r="Y432" s="30">
        <f t="shared" ca="1" si="271"/>
        <v>0</v>
      </c>
      <c r="Z432" s="30">
        <f t="shared" ca="1" si="271"/>
        <v>0</v>
      </c>
      <c r="AA432" s="30">
        <f t="shared" ca="1" si="271"/>
        <v>0</v>
      </c>
      <c r="AB432" s="30">
        <f t="shared" ca="1" si="271"/>
        <v>0</v>
      </c>
      <c r="AC432" s="30">
        <f t="shared" ca="1" si="271"/>
        <v>0</v>
      </c>
      <c r="AD432" s="30">
        <f t="shared" ca="1" si="271"/>
        <v>0</v>
      </c>
      <c r="AE432" s="30">
        <f t="shared" ca="1" si="271"/>
        <v>0</v>
      </c>
      <c r="AF432" s="30">
        <f t="shared" ca="1" si="271"/>
        <v>0</v>
      </c>
      <c r="AG432" s="30">
        <f t="shared" ca="1" si="271"/>
        <v>0</v>
      </c>
      <c r="AH432" s="30">
        <f t="shared" ca="1" si="271"/>
        <v>0</v>
      </c>
      <c r="AI432" s="30">
        <f t="shared" ca="1" si="271"/>
        <v>0</v>
      </c>
      <c r="AJ432" s="30">
        <f t="shared" ca="1" si="271"/>
        <v>0</v>
      </c>
      <c r="AK432" s="30">
        <f t="shared" ca="1" si="271"/>
        <v>0</v>
      </c>
      <c r="AL432" s="30">
        <f t="shared" ca="1" si="271"/>
        <v>0</v>
      </c>
      <c r="AM432" s="30">
        <f t="shared" ca="1" si="271"/>
        <v>0</v>
      </c>
      <c r="AN432" s="30">
        <f t="shared" ca="1" si="271"/>
        <v>0</v>
      </c>
      <c r="AO432" s="30">
        <f t="shared" ca="1" si="271"/>
        <v>0</v>
      </c>
      <c r="AP432" s="30">
        <f t="shared" ca="1" si="271"/>
        <v>0</v>
      </c>
      <c r="AQ432" s="30">
        <f t="shared" ca="1" si="271"/>
        <v>0</v>
      </c>
      <c r="AR432" s="30">
        <f t="shared" ca="1" si="271"/>
        <v>0</v>
      </c>
      <c r="AS432" s="30">
        <f t="shared" ca="1" si="271"/>
        <v>0</v>
      </c>
      <c r="AT432" s="30">
        <f t="shared" ca="1" si="271"/>
        <v>0</v>
      </c>
      <c r="AU432" s="30">
        <f t="shared" ca="1" si="271"/>
        <v>0</v>
      </c>
      <c r="AV432" s="30">
        <f t="shared" ca="1" si="271"/>
        <v>0</v>
      </c>
      <c r="AW432" s="30">
        <f t="shared" ca="1" si="271"/>
        <v>0</v>
      </c>
      <c r="AX432" s="30">
        <f t="shared" ca="1" si="271"/>
        <v>0</v>
      </c>
      <c r="AY432" s="30">
        <f t="shared" ca="1" si="271"/>
        <v>0</v>
      </c>
      <c r="AZ432" s="30">
        <f t="shared" ca="1" si="271"/>
        <v>0</v>
      </c>
      <c r="BA432" s="30">
        <f t="shared" ca="1" si="271"/>
        <v>0</v>
      </c>
      <c r="BB432" s="30">
        <f t="shared" ca="1" si="271"/>
        <v>0</v>
      </c>
      <c r="BC432" s="30">
        <f t="shared" ca="1" si="271"/>
        <v>0</v>
      </c>
      <c r="BD432" s="30">
        <f t="shared" ca="1" si="271"/>
        <v>0</v>
      </c>
      <c r="BE432" s="30">
        <f t="shared" ca="1" si="271"/>
        <v>0</v>
      </c>
      <c r="BF432" s="30">
        <f t="shared" ca="1" si="271"/>
        <v>0</v>
      </c>
      <c r="BG432" s="30">
        <f t="shared" ca="1" si="271"/>
        <v>0</v>
      </c>
      <c r="BH432" s="30">
        <f t="shared" ca="1" si="271"/>
        <v>0</v>
      </c>
      <c r="BI432" s="30">
        <f t="shared" ca="1" si="271"/>
        <v>0</v>
      </c>
      <c r="BJ432" s="30">
        <f t="shared" ca="1" si="271"/>
        <v>0</v>
      </c>
      <c r="BK432" s="30">
        <f t="shared" ca="1" si="271"/>
        <v>0</v>
      </c>
      <c r="BL432" s="30">
        <f t="shared" ca="1" si="271"/>
        <v>0</v>
      </c>
      <c r="BM432" s="30">
        <f t="shared" ca="1" si="271"/>
        <v>0</v>
      </c>
      <c r="BN432" s="30">
        <f t="shared" ca="1" si="271"/>
        <v>0</v>
      </c>
      <c r="BO432" s="30">
        <f t="shared" ca="1" si="271"/>
        <v>0</v>
      </c>
      <c r="BP432" s="30">
        <f t="shared" ca="1" si="271"/>
        <v>0</v>
      </c>
      <c r="BQ432" s="30">
        <f t="shared" ca="1" si="271"/>
        <v>0</v>
      </c>
      <c r="BR432" s="30">
        <f t="shared" ca="1" si="271"/>
        <v>0</v>
      </c>
      <c r="BS432" s="30">
        <f t="shared" ca="1" si="271"/>
        <v>0</v>
      </c>
      <c r="BT432" s="30">
        <f t="shared" ca="1" si="271"/>
        <v>0</v>
      </c>
      <c r="BU432" s="30">
        <f t="shared" ca="1" si="271"/>
        <v>0</v>
      </c>
      <c r="BV432" s="30">
        <f t="shared" ca="1" si="271"/>
        <v>0</v>
      </c>
      <c r="BW432" s="30">
        <f t="shared" ca="1" si="271"/>
        <v>0</v>
      </c>
      <c r="BX432" s="30">
        <f t="shared" ca="1" si="271"/>
        <v>0</v>
      </c>
      <c r="BY432" s="30">
        <f t="shared" ca="1" si="271"/>
        <v>0</v>
      </c>
      <c r="BZ432" s="30">
        <f t="shared" ca="1" si="271"/>
        <v>0</v>
      </c>
      <c r="CA432" s="30">
        <f t="shared" ca="1" si="271"/>
        <v>0</v>
      </c>
      <c r="CB432" s="30">
        <f t="shared" ca="1" si="271"/>
        <v>0</v>
      </c>
      <c r="CC432" s="30">
        <f t="shared" ca="1" si="271"/>
        <v>0</v>
      </c>
      <c r="CD432" s="30">
        <f t="shared" ca="1" si="271"/>
        <v>0</v>
      </c>
      <c r="CE432" s="30">
        <f t="shared" ca="1" si="271"/>
        <v>0</v>
      </c>
      <c r="CF432" s="30">
        <f t="shared" ca="1" si="271"/>
        <v>0</v>
      </c>
      <c r="CG432" s="30">
        <f t="shared" ref="CG432:CN432" ca="1" si="272">++CF430-CG430</f>
        <v>0</v>
      </c>
      <c r="CH432" s="30">
        <f t="shared" ca="1" si="272"/>
        <v>0</v>
      </c>
      <c r="CI432" s="30">
        <f t="shared" ca="1" si="272"/>
        <v>0</v>
      </c>
      <c r="CJ432" s="30">
        <f t="shared" ca="1" si="272"/>
        <v>0</v>
      </c>
      <c r="CK432" s="30">
        <f t="shared" ca="1" si="272"/>
        <v>0</v>
      </c>
      <c r="CL432" s="30">
        <f t="shared" ca="1" si="272"/>
        <v>0</v>
      </c>
      <c r="CM432" s="30">
        <f t="shared" ca="1" si="272"/>
        <v>0</v>
      </c>
      <c r="CN432" s="30">
        <f t="shared" ca="1" si="272"/>
        <v>0</v>
      </c>
    </row>
    <row r="433" spans="1:92" x14ac:dyDescent="0.25">
      <c r="B433"/>
      <c r="I433" s="102"/>
      <c r="J433"/>
      <c r="T433" s="205"/>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137"/>
      <c r="B434" s="208"/>
      <c r="C434" s="139"/>
      <c r="D434" s="137" t="s">
        <v>426</v>
      </c>
      <c r="E434" s="140" t="s">
        <v>426</v>
      </c>
      <c r="F434" s="221"/>
      <c r="G434" s="221" t="s">
        <v>427</v>
      </c>
      <c r="H434" s="157"/>
      <c r="I434" s="221"/>
      <c r="J434" s="222"/>
      <c r="K434" s="139"/>
      <c r="L434" s="139"/>
      <c r="M434" s="139"/>
      <c r="N434" s="139"/>
      <c r="O434" s="139"/>
      <c r="P434" s="139"/>
      <c r="Q434" s="139"/>
      <c r="T434" s="262"/>
      <c r="U434" s="187"/>
      <c r="V434" s="187"/>
      <c r="W434" s="187"/>
      <c r="X434" s="187"/>
      <c r="Y434" s="187"/>
      <c r="Z434" s="187"/>
      <c r="AA434" s="187"/>
      <c r="AB434" s="187"/>
      <c r="AC434" s="187"/>
      <c r="AD434" s="187"/>
      <c r="AE434" s="187"/>
      <c r="AF434" s="187"/>
      <c r="AG434" s="187"/>
      <c r="AH434" s="187"/>
      <c r="AI434" s="187"/>
      <c r="AJ434" s="187"/>
      <c r="AK434" s="187"/>
      <c r="AL434" s="187"/>
      <c r="AM434" s="187"/>
      <c r="AN434" s="187"/>
      <c r="AO434" s="187"/>
      <c r="AP434" s="187"/>
      <c r="AQ434" s="187"/>
      <c r="AR434" s="187"/>
      <c r="AS434" s="187"/>
      <c r="AT434" s="187"/>
      <c r="AU434" s="187"/>
      <c r="AV434" s="187"/>
      <c r="AW434" s="187"/>
      <c r="AX434" s="187"/>
      <c r="AY434" s="187"/>
      <c r="AZ434" s="187"/>
      <c r="BA434" s="187"/>
      <c r="BB434" s="187"/>
      <c r="BC434" s="187"/>
      <c r="BD434" s="187"/>
      <c r="BE434" s="187"/>
      <c r="BF434" s="187"/>
      <c r="BG434" s="187"/>
      <c r="BH434" s="187"/>
      <c r="BI434" s="187"/>
      <c r="BJ434" s="187"/>
      <c r="BK434" s="187"/>
      <c r="BL434" s="187"/>
      <c r="BM434" s="187"/>
      <c r="BN434" s="187"/>
      <c r="BO434" s="187"/>
      <c r="BP434" s="187"/>
      <c r="BQ434" s="187"/>
      <c r="BR434" s="187"/>
      <c r="BS434" s="187"/>
      <c r="BT434" s="187"/>
      <c r="BU434" s="187"/>
      <c r="BV434" s="187"/>
      <c r="BW434" s="187"/>
      <c r="BX434" s="187"/>
      <c r="BY434" s="187"/>
      <c r="BZ434" s="187"/>
      <c r="CA434" s="187"/>
      <c r="CB434" s="187"/>
      <c r="CC434" s="187"/>
      <c r="CD434" s="187"/>
      <c r="CE434" s="187"/>
      <c r="CF434" s="187"/>
      <c r="CG434" s="187"/>
      <c r="CH434" s="187"/>
      <c r="CI434" s="187"/>
      <c r="CJ434" s="187"/>
      <c r="CK434" s="187"/>
      <c r="CL434" s="187"/>
      <c r="CM434" s="187"/>
      <c r="CN434" s="187"/>
    </row>
    <row r="435" spans="1:92" x14ac:dyDescent="0.25">
      <c r="B435" s="7" t="s">
        <v>428</v>
      </c>
      <c r="D435" t="s">
        <v>426</v>
      </c>
      <c r="E435" s="102" t="s">
        <v>203</v>
      </c>
      <c r="I435" s="102"/>
      <c r="J435"/>
      <c r="T435" s="20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53" customFormat="1" x14ac:dyDescent="0.25">
      <c r="A436" s="53" t="s">
        <v>360</v>
      </c>
      <c r="B436" s="216" t="s">
        <v>429</v>
      </c>
      <c r="C436" s="53" t="s">
        <v>45</v>
      </c>
      <c r="D436" s="53" t="s">
        <v>426</v>
      </c>
      <c r="E436" s="229" t="s">
        <v>203</v>
      </c>
      <c r="F436" s="267"/>
      <c r="G436" s="267"/>
      <c r="H436" s="229"/>
      <c r="I436" s="267"/>
      <c r="J436" s="268"/>
      <c r="K436" s="30">
        <f ca="1">SUMIF($4:$4, K$2, INDIRECT(ROW() &amp; ":" &amp; ROW()))</f>
        <v>0</v>
      </c>
      <c r="L436" s="30">
        <f ca="1">SUMIF($4:$4, L$2, INDIRECT(ROW() &amp; ":" &amp; ROW()))</f>
        <v>0</v>
      </c>
      <c r="M436" s="30">
        <f ca="1">SUMIF($4:$4, M$2, INDIRECT(ROW() &amp; ":" &amp; ROW()))</f>
        <v>0</v>
      </c>
      <c r="N436" s="30">
        <f ca="1">SUMIF($4:$4, INDIRECT(ADDRESS(ROW($A$2),COLUMN(),2)), INDIRECT(ROW() &amp; ":" &amp; ROW()))</f>
        <v>0</v>
      </c>
      <c r="O436" s="30">
        <f ca="1">SUMIF($4:$4, O$2, INDIRECT(ROW() &amp; ":" &amp; ROW()))</f>
        <v>0</v>
      </c>
      <c r="P436" s="30">
        <f ca="1">SUMIF($4:$4, P$2, INDIRECT(ROW() &amp; ":" &amp; ROW()))</f>
        <v>0</v>
      </c>
      <c r="Q436" s="30"/>
      <c r="T436" s="204">
        <f t="shared" ref="T436" ca="1" si="273">IFERROR(INDEX(INDIRECT("Financials!$A:$AD"), MATCH(INDIRECT(ADDRESS(ROW(),2)), INDIRECT("Financials!$B:$B"), 0), MATCH(INDIRECT(ADDRESS(1,COLUMN())), INDIRECT("Financials!$1:$1"), 0)),0)</f>
        <v>0</v>
      </c>
      <c r="U436" s="30">
        <f t="shared" ref="U436:CF436" ca="1" si="274">+T436</f>
        <v>0</v>
      </c>
      <c r="V436" s="30">
        <f t="shared" ca="1" si="274"/>
        <v>0</v>
      </c>
      <c r="W436" s="30">
        <f t="shared" ca="1" si="274"/>
        <v>0</v>
      </c>
      <c r="X436" s="30">
        <f t="shared" ca="1" si="274"/>
        <v>0</v>
      </c>
      <c r="Y436" s="30">
        <f t="shared" ca="1" si="274"/>
        <v>0</v>
      </c>
      <c r="Z436" s="30">
        <f t="shared" ca="1" si="274"/>
        <v>0</v>
      </c>
      <c r="AA436" s="30">
        <f t="shared" ca="1" si="274"/>
        <v>0</v>
      </c>
      <c r="AB436" s="30">
        <f t="shared" ca="1" si="274"/>
        <v>0</v>
      </c>
      <c r="AC436" s="30">
        <f t="shared" ca="1" si="274"/>
        <v>0</v>
      </c>
      <c r="AD436" s="30">
        <f t="shared" ca="1" si="274"/>
        <v>0</v>
      </c>
      <c r="AE436" s="30">
        <f t="shared" ca="1" si="274"/>
        <v>0</v>
      </c>
      <c r="AF436" s="30">
        <f t="shared" ca="1" si="274"/>
        <v>0</v>
      </c>
      <c r="AG436" s="30">
        <f t="shared" ca="1" si="274"/>
        <v>0</v>
      </c>
      <c r="AH436" s="30">
        <f t="shared" ca="1" si="274"/>
        <v>0</v>
      </c>
      <c r="AI436" s="30">
        <f t="shared" ca="1" si="274"/>
        <v>0</v>
      </c>
      <c r="AJ436" s="30">
        <f t="shared" ca="1" si="274"/>
        <v>0</v>
      </c>
      <c r="AK436" s="30">
        <f t="shared" ca="1" si="274"/>
        <v>0</v>
      </c>
      <c r="AL436" s="30">
        <f t="shared" ca="1" si="274"/>
        <v>0</v>
      </c>
      <c r="AM436" s="30">
        <f t="shared" ca="1" si="274"/>
        <v>0</v>
      </c>
      <c r="AN436" s="30">
        <f t="shared" ca="1" si="274"/>
        <v>0</v>
      </c>
      <c r="AO436" s="30">
        <f t="shared" ca="1" si="274"/>
        <v>0</v>
      </c>
      <c r="AP436" s="30">
        <f t="shared" ca="1" si="274"/>
        <v>0</v>
      </c>
      <c r="AQ436" s="30">
        <f t="shared" ca="1" si="274"/>
        <v>0</v>
      </c>
      <c r="AR436" s="30">
        <f t="shared" ca="1" si="274"/>
        <v>0</v>
      </c>
      <c r="AS436" s="30">
        <f t="shared" ca="1" si="274"/>
        <v>0</v>
      </c>
      <c r="AT436" s="30">
        <f t="shared" ca="1" si="274"/>
        <v>0</v>
      </c>
      <c r="AU436" s="30">
        <f t="shared" ca="1" si="274"/>
        <v>0</v>
      </c>
      <c r="AV436" s="30">
        <f t="shared" ca="1" si="274"/>
        <v>0</v>
      </c>
      <c r="AW436" s="30">
        <f t="shared" ca="1" si="274"/>
        <v>0</v>
      </c>
      <c r="AX436" s="30">
        <f t="shared" ca="1" si="274"/>
        <v>0</v>
      </c>
      <c r="AY436" s="30">
        <f t="shared" ca="1" si="274"/>
        <v>0</v>
      </c>
      <c r="AZ436" s="30">
        <f t="shared" ca="1" si="274"/>
        <v>0</v>
      </c>
      <c r="BA436" s="30">
        <f t="shared" ca="1" si="274"/>
        <v>0</v>
      </c>
      <c r="BB436" s="30">
        <f t="shared" ca="1" si="274"/>
        <v>0</v>
      </c>
      <c r="BC436" s="30">
        <f t="shared" ca="1" si="274"/>
        <v>0</v>
      </c>
      <c r="BD436" s="30">
        <f t="shared" ca="1" si="274"/>
        <v>0</v>
      </c>
      <c r="BE436" s="30">
        <f t="shared" ca="1" si="274"/>
        <v>0</v>
      </c>
      <c r="BF436" s="30">
        <f t="shared" ca="1" si="274"/>
        <v>0</v>
      </c>
      <c r="BG436" s="30">
        <f t="shared" ca="1" si="274"/>
        <v>0</v>
      </c>
      <c r="BH436" s="30">
        <f t="shared" ca="1" si="274"/>
        <v>0</v>
      </c>
      <c r="BI436" s="30">
        <f t="shared" ca="1" si="274"/>
        <v>0</v>
      </c>
      <c r="BJ436" s="30">
        <f t="shared" ca="1" si="274"/>
        <v>0</v>
      </c>
      <c r="BK436" s="30">
        <f t="shared" ca="1" si="274"/>
        <v>0</v>
      </c>
      <c r="BL436" s="30">
        <f t="shared" ca="1" si="274"/>
        <v>0</v>
      </c>
      <c r="BM436" s="30">
        <f t="shared" ca="1" si="274"/>
        <v>0</v>
      </c>
      <c r="BN436" s="30">
        <f t="shared" ca="1" si="274"/>
        <v>0</v>
      </c>
      <c r="BO436" s="30">
        <f t="shared" ca="1" si="274"/>
        <v>0</v>
      </c>
      <c r="BP436" s="30">
        <f t="shared" ca="1" si="274"/>
        <v>0</v>
      </c>
      <c r="BQ436" s="30">
        <f t="shared" ca="1" si="274"/>
        <v>0</v>
      </c>
      <c r="BR436" s="30">
        <f t="shared" ca="1" si="274"/>
        <v>0</v>
      </c>
      <c r="BS436" s="30">
        <f t="shared" ca="1" si="274"/>
        <v>0</v>
      </c>
      <c r="BT436" s="30">
        <f t="shared" ca="1" si="274"/>
        <v>0</v>
      </c>
      <c r="BU436" s="30">
        <f t="shared" ca="1" si="274"/>
        <v>0</v>
      </c>
      <c r="BV436" s="30">
        <f t="shared" ca="1" si="274"/>
        <v>0</v>
      </c>
      <c r="BW436" s="30">
        <f t="shared" ca="1" si="274"/>
        <v>0</v>
      </c>
      <c r="BX436" s="30">
        <f t="shared" ca="1" si="274"/>
        <v>0</v>
      </c>
      <c r="BY436" s="30">
        <f t="shared" ca="1" si="274"/>
        <v>0</v>
      </c>
      <c r="BZ436" s="30">
        <f t="shared" ca="1" si="274"/>
        <v>0</v>
      </c>
      <c r="CA436" s="30">
        <f t="shared" ca="1" si="274"/>
        <v>0</v>
      </c>
      <c r="CB436" s="30">
        <f t="shared" ca="1" si="274"/>
        <v>0</v>
      </c>
      <c r="CC436" s="30">
        <f t="shared" ca="1" si="274"/>
        <v>0</v>
      </c>
      <c r="CD436" s="30">
        <f t="shared" ca="1" si="274"/>
        <v>0</v>
      </c>
      <c r="CE436" s="30">
        <f t="shared" ca="1" si="274"/>
        <v>0</v>
      </c>
      <c r="CF436" s="30">
        <f t="shared" ca="1" si="274"/>
        <v>0</v>
      </c>
      <c r="CG436" s="30">
        <f t="shared" ref="CG436:CN436" ca="1" si="275">+CF436</f>
        <v>0</v>
      </c>
      <c r="CH436" s="30">
        <f t="shared" ca="1" si="275"/>
        <v>0</v>
      </c>
      <c r="CI436" s="30">
        <f t="shared" ca="1" si="275"/>
        <v>0</v>
      </c>
      <c r="CJ436" s="30">
        <f t="shared" ca="1" si="275"/>
        <v>0</v>
      </c>
      <c r="CK436" s="30">
        <f t="shared" ca="1" si="275"/>
        <v>0</v>
      </c>
      <c r="CL436" s="30">
        <f t="shared" ca="1" si="275"/>
        <v>0</v>
      </c>
      <c r="CM436" s="30">
        <f t="shared" ca="1" si="275"/>
        <v>0</v>
      </c>
      <c r="CN436" s="30">
        <f t="shared" ca="1" si="275"/>
        <v>0</v>
      </c>
    </row>
    <row r="437" spans="1:92" x14ac:dyDescent="0.25">
      <c r="B437" s="216"/>
      <c r="C437" s="53"/>
      <c r="D437" t="s">
        <v>426</v>
      </c>
      <c r="E437" s="229" t="s">
        <v>203</v>
      </c>
      <c r="F437" s="267"/>
      <c r="G437" s="267"/>
      <c r="I437" s="267"/>
      <c r="J437" s="268"/>
      <c r="K437" s="30"/>
      <c r="L437" s="30"/>
      <c r="M437" s="30"/>
      <c r="N437" s="30"/>
      <c r="O437" s="30"/>
      <c r="P437" s="30"/>
      <c r="Q437" s="30"/>
      <c r="T437" s="204"/>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c r="BN437" s="30"/>
      <c r="BO437" s="30"/>
      <c r="BP437" s="30"/>
      <c r="BQ437" s="30"/>
      <c r="BR437" s="30"/>
      <c r="BS437" s="30"/>
      <c r="BT437" s="30"/>
      <c r="BU437" s="30"/>
      <c r="BV437" s="30"/>
      <c r="BW437" s="30"/>
      <c r="BX437" s="30"/>
      <c r="BY437" s="30"/>
      <c r="BZ437" s="30"/>
      <c r="CA437" s="30"/>
      <c r="CB437" s="30"/>
      <c r="CC437" s="30"/>
      <c r="CD437" s="30"/>
      <c r="CE437" s="30"/>
      <c r="CF437" s="30"/>
      <c r="CG437" s="30"/>
      <c r="CH437" s="30"/>
      <c r="CI437" s="30"/>
      <c r="CJ437" s="30"/>
      <c r="CK437" s="30"/>
      <c r="CL437" s="30"/>
      <c r="CM437" s="30"/>
      <c r="CN437" s="30"/>
    </row>
    <row r="438" spans="1:92" s="53" customFormat="1" x14ac:dyDescent="0.25">
      <c r="A438" s="53" t="s">
        <v>362</v>
      </c>
      <c r="B438" s="216" t="s">
        <v>430</v>
      </c>
      <c r="C438" s="53" t="s">
        <v>68</v>
      </c>
      <c r="D438" s="53" t="s">
        <v>426</v>
      </c>
      <c r="E438" s="229" t="s">
        <v>203</v>
      </c>
      <c r="F438" s="267"/>
      <c r="G438" s="267"/>
      <c r="H438" s="229"/>
      <c r="I438" s="267"/>
      <c r="J438" s="268"/>
      <c r="K438" s="30">
        <f t="shared" ref="K438:P438" ca="1" si="276">SUMIF($3:$3, K$2, INDIRECT(ROW() &amp; ":" &amp; ROW()))</f>
        <v>0</v>
      </c>
      <c r="L438" s="30">
        <f t="shared" ca="1" si="276"/>
        <v>0</v>
      </c>
      <c r="M438" s="30">
        <f t="shared" ca="1" si="276"/>
        <v>0</v>
      </c>
      <c r="N438" s="30">
        <f t="shared" ca="1" si="276"/>
        <v>0</v>
      </c>
      <c r="O438" s="30">
        <f t="shared" ca="1" si="276"/>
        <v>0</v>
      </c>
      <c r="P438" s="30">
        <f t="shared" ca="1" si="276"/>
        <v>0</v>
      </c>
      <c r="Q438" s="30"/>
      <c r="T438" s="204">
        <f t="shared" ref="T438" ca="1" si="277">IFERROR(INDEX(INDIRECT("Financials!$A:$AD"), MATCH(INDIRECT(ADDRESS(ROW(),2)), INDIRECT("Financials!$B:$B"), 0), MATCH(INDIRECT(ADDRESS(1,COLUMN())), INDIRECT("Financials!$1:$1"), 0)),0)</f>
        <v>0</v>
      </c>
      <c r="U438" s="30">
        <f t="shared" ref="U438:CF438" ca="1" si="278">+T436-U436</f>
        <v>0</v>
      </c>
      <c r="V438" s="30">
        <f t="shared" ca="1" si="278"/>
        <v>0</v>
      </c>
      <c r="W438" s="30">
        <f t="shared" ca="1" si="278"/>
        <v>0</v>
      </c>
      <c r="X438" s="30">
        <f t="shared" ca="1" si="278"/>
        <v>0</v>
      </c>
      <c r="Y438" s="30">
        <f t="shared" ca="1" si="278"/>
        <v>0</v>
      </c>
      <c r="Z438" s="30">
        <f t="shared" ca="1" si="278"/>
        <v>0</v>
      </c>
      <c r="AA438" s="30">
        <f t="shared" ca="1" si="278"/>
        <v>0</v>
      </c>
      <c r="AB438" s="30">
        <f t="shared" ca="1" si="278"/>
        <v>0</v>
      </c>
      <c r="AC438" s="30">
        <f t="shared" ca="1" si="278"/>
        <v>0</v>
      </c>
      <c r="AD438" s="30">
        <f t="shared" ca="1" si="278"/>
        <v>0</v>
      </c>
      <c r="AE438" s="30">
        <f t="shared" ca="1" si="278"/>
        <v>0</v>
      </c>
      <c r="AF438" s="30">
        <f t="shared" ca="1" si="278"/>
        <v>0</v>
      </c>
      <c r="AG438" s="30">
        <f t="shared" ca="1" si="278"/>
        <v>0</v>
      </c>
      <c r="AH438" s="30">
        <f t="shared" ca="1" si="278"/>
        <v>0</v>
      </c>
      <c r="AI438" s="30">
        <f t="shared" ca="1" si="278"/>
        <v>0</v>
      </c>
      <c r="AJ438" s="30">
        <f t="shared" ca="1" si="278"/>
        <v>0</v>
      </c>
      <c r="AK438" s="30">
        <f t="shared" ca="1" si="278"/>
        <v>0</v>
      </c>
      <c r="AL438" s="30">
        <f t="shared" ca="1" si="278"/>
        <v>0</v>
      </c>
      <c r="AM438" s="30">
        <f t="shared" ca="1" si="278"/>
        <v>0</v>
      </c>
      <c r="AN438" s="30">
        <f t="shared" ca="1" si="278"/>
        <v>0</v>
      </c>
      <c r="AO438" s="30">
        <f t="shared" ca="1" si="278"/>
        <v>0</v>
      </c>
      <c r="AP438" s="30">
        <f t="shared" ca="1" si="278"/>
        <v>0</v>
      </c>
      <c r="AQ438" s="30">
        <f t="shared" ca="1" si="278"/>
        <v>0</v>
      </c>
      <c r="AR438" s="30">
        <f t="shared" ca="1" si="278"/>
        <v>0</v>
      </c>
      <c r="AS438" s="30">
        <f t="shared" ca="1" si="278"/>
        <v>0</v>
      </c>
      <c r="AT438" s="30">
        <f t="shared" ca="1" si="278"/>
        <v>0</v>
      </c>
      <c r="AU438" s="30">
        <f t="shared" ca="1" si="278"/>
        <v>0</v>
      </c>
      <c r="AV438" s="30">
        <f t="shared" ca="1" si="278"/>
        <v>0</v>
      </c>
      <c r="AW438" s="30">
        <f t="shared" ca="1" si="278"/>
        <v>0</v>
      </c>
      <c r="AX438" s="30">
        <f t="shared" ca="1" si="278"/>
        <v>0</v>
      </c>
      <c r="AY438" s="30">
        <f t="shared" ca="1" si="278"/>
        <v>0</v>
      </c>
      <c r="AZ438" s="30">
        <f t="shared" ca="1" si="278"/>
        <v>0</v>
      </c>
      <c r="BA438" s="30">
        <f t="shared" ca="1" si="278"/>
        <v>0</v>
      </c>
      <c r="BB438" s="30">
        <f t="shared" ca="1" si="278"/>
        <v>0</v>
      </c>
      <c r="BC438" s="30">
        <f t="shared" ca="1" si="278"/>
        <v>0</v>
      </c>
      <c r="BD438" s="30">
        <f t="shared" ca="1" si="278"/>
        <v>0</v>
      </c>
      <c r="BE438" s="30">
        <f t="shared" ca="1" si="278"/>
        <v>0</v>
      </c>
      <c r="BF438" s="30">
        <f t="shared" ca="1" si="278"/>
        <v>0</v>
      </c>
      <c r="BG438" s="30">
        <f t="shared" ca="1" si="278"/>
        <v>0</v>
      </c>
      <c r="BH438" s="30">
        <f t="shared" ca="1" si="278"/>
        <v>0</v>
      </c>
      <c r="BI438" s="30">
        <f t="shared" ca="1" si="278"/>
        <v>0</v>
      </c>
      <c r="BJ438" s="30">
        <f t="shared" ca="1" si="278"/>
        <v>0</v>
      </c>
      <c r="BK438" s="30">
        <f t="shared" ca="1" si="278"/>
        <v>0</v>
      </c>
      <c r="BL438" s="30">
        <f t="shared" ca="1" si="278"/>
        <v>0</v>
      </c>
      <c r="BM438" s="30">
        <f t="shared" ca="1" si="278"/>
        <v>0</v>
      </c>
      <c r="BN438" s="30">
        <f t="shared" ca="1" si="278"/>
        <v>0</v>
      </c>
      <c r="BO438" s="30">
        <f t="shared" ca="1" si="278"/>
        <v>0</v>
      </c>
      <c r="BP438" s="30">
        <f t="shared" ca="1" si="278"/>
        <v>0</v>
      </c>
      <c r="BQ438" s="30">
        <f t="shared" ca="1" si="278"/>
        <v>0</v>
      </c>
      <c r="BR438" s="30">
        <f t="shared" ca="1" si="278"/>
        <v>0</v>
      </c>
      <c r="BS438" s="30">
        <f t="shared" ca="1" si="278"/>
        <v>0</v>
      </c>
      <c r="BT438" s="30">
        <f t="shared" ca="1" si="278"/>
        <v>0</v>
      </c>
      <c r="BU438" s="30">
        <f t="shared" ca="1" si="278"/>
        <v>0</v>
      </c>
      <c r="BV438" s="30">
        <f t="shared" ca="1" si="278"/>
        <v>0</v>
      </c>
      <c r="BW438" s="30">
        <f t="shared" ca="1" si="278"/>
        <v>0</v>
      </c>
      <c r="BX438" s="30">
        <f t="shared" ca="1" si="278"/>
        <v>0</v>
      </c>
      <c r="BY438" s="30">
        <f t="shared" ca="1" si="278"/>
        <v>0</v>
      </c>
      <c r="BZ438" s="30">
        <f t="shared" ca="1" si="278"/>
        <v>0</v>
      </c>
      <c r="CA438" s="30">
        <f t="shared" ca="1" si="278"/>
        <v>0</v>
      </c>
      <c r="CB438" s="30">
        <f t="shared" ca="1" si="278"/>
        <v>0</v>
      </c>
      <c r="CC438" s="30">
        <f t="shared" ca="1" si="278"/>
        <v>0</v>
      </c>
      <c r="CD438" s="30">
        <f t="shared" ca="1" si="278"/>
        <v>0</v>
      </c>
      <c r="CE438" s="30">
        <f t="shared" ca="1" si="278"/>
        <v>0</v>
      </c>
      <c r="CF438" s="30">
        <f t="shared" ca="1" si="278"/>
        <v>0</v>
      </c>
      <c r="CG438" s="30">
        <f t="shared" ref="CG438:CN438" ca="1" si="279">+CF436-CG436</f>
        <v>0</v>
      </c>
      <c r="CH438" s="30">
        <f t="shared" ca="1" si="279"/>
        <v>0</v>
      </c>
      <c r="CI438" s="30">
        <f t="shared" ca="1" si="279"/>
        <v>0</v>
      </c>
      <c r="CJ438" s="30">
        <f t="shared" ca="1" si="279"/>
        <v>0</v>
      </c>
      <c r="CK438" s="30">
        <f t="shared" ca="1" si="279"/>
        <v>0</v>
      </c>
      <c r="CL438" s="30">
        <f t="shared" ca="1" si="279"/>
        <v>0</v>
      </c>
      <c r="CM438" s="30">
        <f t="shared" ca="1" si="279"/>
        <v>0</v>
      </c>
      <c r="CN438" s="30">
        <f t="shared" ca="1" si="279"/>
        <v>0</v>
      </c>
    </row>
    <row r="439" spans="1:92" x14ac:dyDescent="0.25">
      <c r="B439"/>
      <c r="I439" s="102"/>
      <c r="J439"/>
      <c r="T439" s="205"/>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137"/>
      <c r="B440" s="208"/>
      <c r="C440" s="139"/>
      <c r="D440" s="137" t="s">
        <v>431</v>
      </c>
      <c r="E440" s="140" t="s">
        <v>431</v>
      </c>
      <c r="F440" s="221"/>
      <c r="G440" s="221" t="s">
        <v>432</v>
      </c>
      <c r="H440" s="157"/>
      <c r="I440" s="221"/>
      <c r="J440" s="222"/>
      <c r="K440" s="139"/>
      <c r="L440" s="139"/>
      <c r="M440" s="139"/>
      <c r="N440" s="139"/>
      <c r="O440" s="139"/>
      <c r="P440" s="139"/>
      <c r="Q440" s="139"/>
      <c r="T440" s="262"/>
      <c r="U440" s="187"/>
      <c r="V440" s="187"/>
      <c r="W440" s="187"/>
      <c r="X440" s="187"/>
      <c r="Y440" s="187"/>
      <c r="Z440" s="187"/>
      <c r="AA440" s="187"/>
      <c r="AB440" s="187"/>
      <c r="AC440" s="187"/>
      <c r="AD440" s="187"/>
      <c r="AE440" s="187"/>
      <c r="AF440" s="187"/>
      <c r="AG440" s="187"/>
      <c r="AH440" s="187"/>
      <c r="AI440" s="187"/>
      <c r="AJ440" s="187"/>
      <c r="AK440" s="187"/>
      <c r="AL440" s="187"/>
      <c r="AM440" s="187"/>
      <c r="AN440" s="187"/>
      <c r="AO440" s="187"/>
      <c r="AP440" s="187"/>
      <c r="AQ440" s="187"/>
      <c r="AR440" s="187"/>
      <c r="AS440" s="187"/>
      <c r="AT440" s="187"/>
      <c r="AU440" s="187"/>
      <c r="AV440" s="187"/>
      <c r="AW440" s="187"/>
      <c r="AX440" s="187"/>
      <c r="AY440" s="187"/>
      <c r="AZ440" s="187"/>
      <c r="BA440" s="187"/>
      <c r="BB440" s="187"/>
      <c r="BC440" s="187"/>
      <c r="BD440" s="187"/>
      <c r="BE440" s="187"/>
      <c r="BF440" s="187"/>
      <c r="BG440" s="187"/>
      <c r="BH440" s="187"/>
      <c r="BI440" s="187"/>
      <c r="BJ440" s="187"/>
      <c r="BK440" s="187"/>
      <c r="BL440" s="187"/>
      <c r="BM440" s="187"/>
      <c r="BN440" s="187"/>
      <c r="BO440" s="187"/>
      <c r="BP440" s="187"/>
      <c r="BQ440" s="187"/>
      <c r="BR440" s="187"/>
      <c r="BS440" s="187"/>
      <c r="BT440" s="187"/>
      <c r="BU440" s="187"/>
      <c r="BV440" s="187"/>
      <c r="BW440" s="187"/>
      <c r="BX440" s="187"/>
      <c r="BY440" s="187"/>
      <c r="BZ440" s="187"/>
      <c r="CA440" s="187"/>
      <c r="CB440" s="187"/>
      <c r="CC440" s="187"/>
      <c r="CD440" s="187"/>
      <c r="CE440" s="187"/>
      <c r="CF440" s="187"/>
      <c r="CG440" s="187"/>
      <c r="CH440" s="187"/>
      <c r="CI440" s="187"/>
      <c r="CJ440" s="187"/>
      <c r="CK440" s="187"/>
      <c r="CL440" s="187"/>
      <c r="CM440" s="187"/>
      <c r="CN440" s="187"/>
    </row>
    <row r="441" spans="1:92" x14ac:dyDescent="0.25">
      <c r="B441" s="7" t="s">
        <v>433</v>
      </c>
      <c r="D441" t="s">
        <v>431</v>
      </c>
      <c r="E441" s="102" t="s">
        <v>203</v>
      </c>
      <c r="I441" s="102"/>
      <c r="J441"/>
      <c r="T441" s="205"/>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53" customFormat="1" x14ac:dyDescent="0.25">
      <c r="A442" s="53" t="s">
        <v>360</v>
      </c>
      <c r="B442" s="216" t="s">
        <v>434</v>
      </c>
      <c r="C442" s="53" t="s">
        <v>52</v>
      </c>
      <c r="D442" s="53" t="s">
        <v>431</v>
      </c>
      <c r="E442" s="229" t="s">
        <v>203</v>
      </c>
      <c r="F442" s="267"/>
      <c r="G442" s="267"/>
      <c r="H442" s="229"/>
      <c r="I442" s="267"/>
      <c r="J442" s="268"/>
      <c r="K442" s="30">
        <f ca="1">SUMIF($4:$4, K$2, INDIRECT(ROW() &amp; ":" &amp; ROW()))</f>
        <v>0</v>
      </c>
      <c r="L442" s="30">
        <f ca="1">SUMIF($4:$4, L$2, INDIRECT(ROW() &amp; ":" &amp; ROW()))</f>
        <v>0</v>
      </c>
      <c r="M442" s="30">
        <f ca="1">SUMIF($4:$4, M$2, INDIRECT(ROW() &amp; ":" &amp; ROW()))</f>
        <v>0</v>
      </c>
      <c r="N442" s="30">
        <f ca="1">SUMIF($4:$4, INDIRECT(ADDRESS(ROW($A$2),COLUMN(),2)), INDIRECT(ROW() &amp; ":" &amp; ROW()))</f>
        <v>0</v>
      </c>
      <c r="O442" s="30">
        <f ca="1">SUMIF($4:$4, O$2, INDIRECT(ROW() &amp; ":" &amp; ROW()))</f>
        <v>0</v>
      </c>
      <c r="P442" s="30">
        <f ca="1">SUMIF($4:$4, P$2, INDIRECT(ROW() &amp; ":" &amp; ROW()))</f>
        <v>0</v>
      </c>
      <c r="Q442" s="30"/>
      <c r="T442" s="204">
        <f t="shared" ref="T442" ca="1" si="280">IFERROR(INDEX(INDIRECT("Financials!$A:$AD"), MATCH(INDIRECT(ADDRESS(ROW(),2)), INDIRECT("Financials!$B:$B"), 0), MATCH(INDIRECT(ADDRESS(1,COLUMN())), INDIRECT("Financials!$1:$1"), 0)),0)</f>
        <v>0</v>
      </c>
      <c r="U442" s="30">
        <f t="shared" ref="U442:CF442" ca="1" si="281">+T442</f>
        <v>0</v>
      </c>
      <c r="V442" s="30">
        <f t="shared" ca="1" si="281"/>
        <v>0</v>
      </c>
      <c r="W442" s="30">
        <f t="shared" ca="1" si="281"/>
        <v>0</v>
      </c>
      <c r="X442" s="30">
        <f t="shared" ca="1" si="281"/>
        <v>0</v>
      </c>
      <c r="Y442" s="30">
        <f t="shared" ca="1" si="281"/>
        <v>0</v>
      </c>
      <c r="Z442" s="30">
        <f t="shared" ca="1" si="281"/>
        <v>0</v>
      </c>
      <c r="AA442" s="30">
        <f t="shared" ca="1" si="281"/>
        <v>0</v>
      </c>
      <c r="AB442" s="30">
        <f t="shared" ca="1" si="281"/>
        <v>0</v>
      </c>
      <c r="AC442" s="30">
        <f t="shared" ca="1" si="281"/>
        <v>0</v>
      </c>
      <c r="AD442" s="30">
        <f t="shared" ca="1" si="281"/>
        <v>0</v>
      </c>
      <c r="AE442" s="30">
        <f t="shared" ca="1" si="281"/>
        <v>0</v>
      </c>
      <c r="AF442" s="30">
        <f t="shared" ca="1" si="281"/>
        <v>0</v>
      </c>
      <c r="AG442" s="30">
        <f t="shared" ca="1" si="281"/>
        <v>0</v>
      </c>
      <c r="AH442" s="30">
        <f t="shared" ca="1" si="281"/>
        <v>0</v>
      </c>
      <c r="AI442" s="30">
        <f t="shared" ca="1" si="281"/>
        <v>0</v>
      </c>
      <c r="AJ442" s="30">
        <f t="shared" ca="1" si="281"/>
        <v>0</v>
      </c>
      <c r="AK442" s="30">
        <f t="shared" ca="1" si="281"/>
        <v>0</v>
      </c>
      <c r="AL442" s="30">
        <f t="shared" ca="1" si="281"/>
        <v>0</v>
      </c>
      <c r="AM442" s="30">
        <f t="shared" ca="1" si="281"/>
        <v>0</v>
      </c>
      <c r="AN442" s="30">
        <f t="shared" ca="1" si="281"/>
        <v>0</v>
      </c>
      <c r="AO442" s="30">
        <f t="shared" ca="1" si="281"/>
        <v>0</v>
      </c>
      <c r="AP442" s="30">
        <f t="shared" ca="1" si="281"/>
        <v>0</v>
      </c>
      <c r="AQ442" s="30">
        <f t="shared" ca="1" si="281"/>
        <v>0</v>
      </c>
      <c r="AR442" s="30">
        <f t="shared" ca="1" si="281"/>
        <v>0</v>
      </c>
      <c r="AS442" s="30">
        <f t="shared" ca="1" si="281"/>
        <v>0</v>
      </c>
      <c r="AT442" s="30">
        <f t="shared" ca="1" si="281"/>
        <v>0</v>
      </c>
      <c r="AU442" s="30">
        <f t="shared" ca="1" si="281"/>
        <v>0</v>
      </c>
      <c r="AV442" s="30">
        <f t="shared" ca="1" si="281"/>
        <v>0</v>
      </c>
      <c r="AW442" s="30">
        <f t="shared" ca="1" si="281"/>
        <v>0</v>
      </c>
      <c r="AX442" s="30">
        <f t="shared" ca="1" si="281"/>
        <v>0</v>
      </c>
      <c r="AY442" s="30">
        <f t="shared" ca="1" si="281"/>
        <v>0</v>
      </c>
      <c r="AZ442" s="30">
        <f t="shared" ca="1" si="281"/>
        <v>0</v>
      </c>
      <c r="BA442" s="30">
        <f t="shared" ca="1" si="281"/>
        <v>0</v>
      </c>
      <c r="BB442" s="30">
        <f t="shared" ca="1" si="281"/>
        <v>0</v>
      </c>
      <c r="BC442" s="30">
        <f t="shared" ca="1" si="281"/>
        <v>0</v>
      </c>
      <c r="BD442" s="30">
        <f t="shared" ca="1" si="281"/>
        <v>0</v>
      </c>
      <c r="BE442" s="30">
        <f t="shared" ca="1" si="281"/>
        <v>0</v>
      </c>
      <c r="BF442" s="30">
        <f t="shared" ca="1" si="281"/>
        <v>0</v>
      </c>
      <c r="BG442" s="30">
        <f t="shared" ca="1" si="281"/>
        <v>0</v>
      </c>
      <c r="BH442" s="30">
        <f t="shared" ca="1" si="281"/>
        <v>0</v>
      </c>
      <c r="BI442" s="30">
        <f t="shared" ca="1" si="281"/>
        <v>0</v>
      </c>
      <c r="BJ442" s="30">
        <f t="shared" ca="1" si="281"/>
        <v>0</v>
      </c>
      <c r="BK442" s="30">
        <f t="shared" ca="1" si="281"/>
        <v>0</v>
      </c>
      <c r="BL442" s="30">
        <f t="shared" ca="1" si="281"/>
        <v>0</v>
      </c>
      <c r="BM442" s="30">
        <f t="shared" ca="1" si="281"/>
        <v>0</v>
      </c>
      <c r="BN442" s="30">
        <f t="shared" ca="1" si="281"/>
        <v>0</v>
      </c>
      <c r="BO442" s="30">
        <f t="shared" ca="1" si="281"/>
        <v>0</v>
      </c>
      <c r="BP442" s="30">
        <f t="shared" ca="1" si="281"/>
        <v>0</v>
      </c>
      <c r="BQ442" s="30">
        <f t="shared" ca="1" si="281"/>
        <v>0</v>
      </c>
      <c r="BR442" s="30">
        <f t="shared" ca="1" si="281"/>
        <v>0</v>
      </c>
      <c r="BS442" s="30">
        <f t="shared" ca="1" si="281"/>
        <v>0</v>
      </c>
      <c r="BT442" s="30">
        <f t="shared" ca="1" si="281"/>
        <v>0</v>
      </c>
      <c r="BU442" s="30">
        <f t="shared" ca="1" si="281"/>
        <v>0</v>
      </c>
      <c r="BV442" s="30">
        <f t="shared" ca="1" si="281"/>
        <v>0</v>
      </c>
      <c r="BW442" s="30">
        <f t="shared" ca="1" si="281"/>
        <v>0</v>
      </c>
      <c r="BX442" s="30">
        <f t="shared" ca="1" si="281"/>
        <v>0</v>
      </c>
      <c r="BY442" s="30">
        <f t="shared" ca="1" si="281"/>
        <v>0</v>
      </c>
      <c r="BZ442" s="30">
        <f t="shared" ca="1" si="281"/>
        <v>0</v>
      </c>
      <c r="CA442" s="30">
        <f t="shared" ca="1" si="281"/>
        <v>0</v>
      </c>
      <c r="CB442" s="30">
        <f t="shared" ca="1" si="281"/>
        <v>0</v>
      </c>
      <c r="CC442" s="30">
        <f t="shared" ca="1" si="281"/>
        <v>0</v>
      </c>
      <c r="CD442" s="30">
        <f t="shared" ca="1" si="281"/>
        <v>0</v>
      </c>
      <c r="CE442" s="30">
        <f t="shared" ca="1" si="281"/>
        <v>0</v>
      </c>
      <c r="CF442" s="30">
        <f t="shared" ca="1" si="281"/>
        <v>0</v>
      </c>
      <c r="CG442" s="30">
        <f t="shared" ref="CG442:CN442" ca="1" si="282">+CF442</f>
        <v>0</v>
      </c>
      <c r="CH442" s="30">
        <f t="shared" ca="1" si="282"/>
        <v>0</v>
      </c>
      <c r="CI442" s="30">
        <f t="shared" ca="1" si="282"/>
        <v>0</v>
      </c>
      <c r="CJ442" s="30">
        <f t="shared" ca="1" si="282"/>
        <v>0</v>
      </c>
      <c r="CK442" s="30">
        <f t="shared" ca="1" si="282"/>
        <v>0</v>
      </c>
      <c r="CL442" s="30">
        <f t="shared" ca="1" si="282"/>
        <v>0</v>
      </c>
      <c r="CM442" s="30">
        <f t="shared" ca="1" si="282"/>
        <v>0</v>
      </c>
      <c r="CN442" s="30">
        <f t="shared" ca="1" si="282"/>
        <v>0</v>
      </c>
    </row>
    <row r="443" spans="1:92" s="53" customFormat="1" x14ac:dyDescent="0.25">
      <c r="B443" s="216"/>
      <c r="D443" s="53" t="s">
        <v>431</v>
      </c>
      <c r="E443" s="229" t="s">
        <v>203</v>
      </c>
      <c r="F443" s="267"/>
      <c r="G443" s="267"/>
      <c r="H443" s="229"/>
      <c r="I443" s="267"/>
      <c r="J443" s="268"/>
      <c r="K443" s="30"/>
      <c r="L443" s="30"/>
      <c r="M443" s="30"/>
      <c r="N443" s="30"/>
      <c r="O443" s="30"/>
      <c r="P443" s="30"/>
      <c r="Q443" s="30"/>
      <c r="T443" s="204"/>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c r="BN443" s="30"/>
      <c r="BO443" s="30"/>
      <c r="BP443" s="30"/>
      <c r="BQ443" s="30"/>
      <c r="BR443" s="30"/>
      <c r="BS443" s="30"/>
      <c r="BT443" s="30"/>
      <c r="BU443" s="30"/>
      <c r="BV443" s="30"/>
      <c r="BW443" s="30"/>
      <c r="BX443" s="30"/>
      <c r="BY443" s="30"/>
      <c r="BZ443" s="30"/>
      <c r="CA443" s="30"/>
      <c r="CB443" s="30"/>
      <c r="CC443" s="30"/>
      <c r="CD443" s="30"/>
      <c r="CE443" s="30"/>
      <c r="CF443" s="30"/>
      <c r="CG443" s="30"/>
      <c r="CH443" s="30"/>
      <c r="CI443" s="30"/>
      <c r="CJ443" s="30"/>
      <c r="CK443" s="30"/>
      <c r="CL443" s="30"/>
      <c r="CM443" s="30"/>
      <c r="CN443" s="30"/>
    </row>
    <row r="444" spans="1:92" s="53" customFormat="1" x14ac:dyDescent="0.25">
      <c r="A444" s="53" t="s">
        <v>362</v>
      </c>
      <c r="B444" s="216" t="s">
        <v>435</v>
      </c>
      <c r="C444" s="53" t="s">
        <v>68</v>
      </c>
      <c r="D444" s="53" t="s">
        <v>431</v>
      </c>
      <c r="E444" s="229" t="s">
        <v>203</v>
      </c>
      <c r="F444" s="267"/>
      <c r="G444" s="267"/>
      <c r="H444" s="229"/>
      <c r="I444" s="267"/>
      <c r="J444" s="268"/>
      <c r="K444" s="30">
        <f t="shared" ref="K444:P444" ca="1" si="283">SUMIF($3:$3, K$2, INDIRECT(ROW() &amp; ":" &amp; ROW()))</f>
        <v>0</v>
      </c>
      <c r="L444" s="30">
        <f t="shared" ca="1" si="283"/>
        <v>0</v>
      </c>
      <c r="M444" s="30">
        <f t="shared" ca="1" si="283"/>
        <v>0</v>
      </c>
      <c r="N444" s="30">
        <f t="shared" ca="1" si="283"/>
        <v>0</v>
      </c>
      <c r="O444" s="30">
        <f t="shared" ca="1" si="283"/>
        <v>0</v>
      </c>
      <c r="P444" s="30">
        <f t="shared" ca="1" si="283"/>
        <v>0</v>
      </c>
      <c r="Q444" s="30"/>
      <c r="T444" s="204">
        <f t="shared" ref="T444" ca="1" si="284">IFERROR(INDEX(INDIRECT("Financials!$A:$AD"), MATCH(INDIRECT(ADDRESS(ROW(),2)), INDIRECT("Financials!$B:$B"), 0), MATCH(INDIRECT(ADDRESS(1,COLUMN())), INDIRECT("Financials!$1:$1"), 0)),0)</f>
        <v>0</v>
      </c>
      <c r="U444" s="30">
        <f t="shared" ref="U444:CF444" ca="1" si="285">U442-T442</f>
        <v>0</v>
      </c>
      <c r="V444" s="30">
        <f t="shared" ca="1" si="285"/>
        <v>0</v>
      </c>
      <c r="W444" s="30">
        <f t="shared" ca="1" si="285"/>
        <v>0</v>
      </c>
      <c r="X444" s="30">
        <f t="shared" ca="1" si="285"/>
        <v>0</v>
      </c>
      <c r="Y444" s="30">
        <f t="shared" ca="1" si="285"/>
        <v>0</v>
      </c>
      <c r="Z444" s="30">
        <f t="shared" ca="1" si="285"/>
        <v>0</v>
      </c>
      <c r="AA444" s="30">
        <f t="shared" ca="1" si="285"/>
        <v>0</v>
      </c>
      <c r="AB444" s="30">
        <f t="shared" ca="1" si="285"/>
        <v>0</v>
      </c>
      <c r="AC444" s="30">
        <f t="shared" ca="1" si="285"/>
        <v>0</v>
      </c>
      <c r="AD444" s="30">
        <f t="shared" ca="1" si="285"/>
        <v>0</v>
      </c>
      <c r="AE444" s="30">
        <f t="shared" ca="1" si="285"/>
        <v>0</v>
      </c>
      <c r="AF444" s="30">
        <f t="shared" ca="1" si="285"/>
        <v>0</v>
      </c>
      <c r="AG444" s="30">
        <f t="shared" ca="1" si="285"/>
        <v>0</v>
      </c>
      <c r="AH444" s="30">
        <f t="shared" ca="1" si="285"/>
        <v>0</v>
      </c>
      <c r="AI444" s="30">
        <f t="shared" ca="1" si="285"/>
        <v>0</v>
      </c>
      <c r="AJ444" s="30">
        <f t="shared" ca="1" si="285"/>
        <v>0</v>
      </c>
      <c r="AK444" s="30">
        <f t="shared" ca="1" si="285"/>
        <v>0</v>
      </c>
      <c r="AL444" s="30">
        <f t="shared" ca="1" si="285"/>
        <v>0</v>
      </c>
      <c r="AM444" s="30">
        <f t="shared" ca="1" si="285"/>
        <v>0</v>
      </c>
      <c r="AN444" s="30">
        <f t="shared" ca="1" si="285"/>
        <v>0</v>
      </c>
      <c r="AO444" s="30">
        <f t="shared" ca="1" si="285"/>
        <v>0</v>
      </c>
      <c r="AP444" s="30">
        <f t="shared" ca="1" si="285"/>
        <v>0</v>
      </c>
      <c r="AQ444" s="30">
        <f t="shared" ca="1" si="285"/>
        <v>0</v>
      </c>
      <c r="AR444" s="30">
        <f t="shared" ca="1" si="285"/>
        <v>0</v>
      </c>
      <c r="AS444" s="30">
        <f t="shared" ca="1" si="285"/>
        <v>0</v>
      </c>
      <c r="AT444" s="30">
        <f t="shared" ca="1" si="285"/>
        <v>0</v>
      </c>
      <c r="AU444" s="30">
        <f t="shared" ca="1" si="285"/>
        <v>0</v>
      </c>
      <c r="AV444" s="30">
        <f t="shared" ca="1" si="285"/>
        <v>0</v>
      </c>
      <c r="AW444" s="30">
        <f t="shared" ca="1" si="285"/>
        <v>0</v>
      </c>
      <c r="AX444" s="30">
        <f t="shared" ca="1" si="285"/>
        <v>0</v>
      </c>
      <c r="AY444" s="30">
        <f t="shared" ca="1" si="285"/>
        <v>0</v>
      </c>
      <c r="AZ444" s="30">
        <f t="shared" ca="1" si="285"/>
        <v>0</v>
      </c>
      <c r="BA444" s="30">
        <f t="shared" ca="1" si="285"/>
        <v>0</v>
      </c>
      <c r="BB444" s="30">
        <f t="shared" ca="1" si="285"/>
        <v>0</v>
      </c>
      <c r="BC444" s="30">
        <f t="shared" ca="1" si="285"/>
        <v>0</v>
      </c>
      <c r="BD444" s="30">
        <f t="shared" ca="1" si="285"/>
        <v>0</v>
      </c>
      <c r="BE444" s="30">
        <f t="shared" ca="1" si="285"/>
        <v>0</v>
      </c>
      <c r="BF444" s="30">
        <f t="shared" ca="1" si="285"/>
        <v>0</v>
      </c>
      <c r="BG444" s="30">
        <f t="shared" ca="1" si="285"/>
        <v>0</v>
      </c>
      <c r="BH444" s="30">
        <f t="shared" ca="1" si="285"/>
        <v>0</v>
      </c>
      <c r="BI444" s="30">
        <f t="shared" ca="1" si="285"/>
        <v>0</v>
      </c>
      <c r="BJ444" s="30">
        <f t="shared" ca="1" si="285"/>
        <v>0</v>
      </c>
      <c r="BK444" s="30">
        <f t="shared" ca="1" si="285"/>
        <v>0</v>
      </c>
      <c r="BL444" s="30">
        <f t="shared" ca="1" si="285"/>
        <v>0</v>
      </c>
      <c r="BM444" s="30">
        <f t="shared" ca="1" si="285"/>
        <v>0</v>
      </c>
      <c r="BN444" s="30">
        <f t="shared" ca="1" si="285"/>
        <v>0</v>
      </c>
      <c r="BO444" s="30">
        <f t="shared" ca="1" si="285"/>
        <v>0</v>
      </c>
      <c r="BP444" s="30">
        <f t="shared" ca="1" si="285"/>
        <v>0</v>
      </c>
      <c r="BQ444" s="30">
        <f t="shared" ca="1" si="285"/>
        <v>0</v>
      </c>
      <c r="BR444" s="30">
        <f t="shared" ca="1" si="285"/>
        <v>0</v>
      </c>
      <c r="BS444" s="30">
        <f t="shared" ca="1" si="285"/>
        <v>0</v>
      </c>
      <c r="BT444" s="30">
        <f t="shared" ca="1" si="285"/>
        <v>0</v>
      </c>
      <c r="BU444" s="30">
        <f t="shared" ca="1" si="285"/>
        <v>0</v>
      </c>
      <c r="BV444" s="30">
        <f t="shared" ca="1" si="285"/>
        <v>0</v>
      </c>
      <c r="BW444" s="30">
        <f t="shared" ca="1" si="285"/>
        <v>0</v>
      </c>
      <c r="BX444" s="30">
        <f t="shared" ca="1" si="285"/>
        <v>0</v>
      </c>
      <c r="BY444" s="30">
        <f t="shared" ca="1" si="285"/>
        <v>0</v>
      </c>
      <c r="BZ444" s="30">
        <f t="shared" ca="1" si="285"/>
        <v>0</v>
      </c>
      <c r="CA444" s="30">
        <f t="shared" ca="1" si="285"/>
        <v>0</v>
      </c>
      <c r="CB444" s="30">
        <f t="shared" ca="1" si="285"/>
        <v>0</v>
      </c>
      <c r="CC444" s="30">
        <f t="shared" ca="1" si="285"/>
        <v>0</v>
      </c>
      <c r="CD444" s="30">
        <f t="shared" ca="1" si="285"/>
        <v>0</v>
      </c>
      <c r="CE444" s="30">
        <f t="shared" ca="1" si="285"/>
        <v>0</v>
      </c>
      <c r="CF444" s="30">
        <f t="shared" ca="1" si="285"/>
        <v>0</v>
      </c>
      <c r="CG444" s="30">
        <f t="shared" ref="CG444:CN444" ca="1" si="286">CG442-CF442</f>
        <v>0</v>
      </c>
      <c r="CH444" s="30">
        <f t="shared" ca="1" si="286"/>
        <v>0</v>
      </c>
      <c r="CI444" s="30">
        <f t="shared" ca="1" si="286"/>
        <v>0</v>
      </c>
      <c r="CJ444" s="30">
        <f t="shared" ca="1" si="286"/>
        <v>0</v>
      </c>
      <c r="CK444" s="30">
        <f t="shared" ca="1" si="286"/>
        <v>0</v>
      </c>
      <c r="CL444" s="30">
        <f t="shared" ca="1" si="286"/>
        <v>0</v>
      </c>
      <c r="CM444" s="30">
        <f t="shared" ca="1" si="286"/>
        <v>0</v>
      </c>
      <c r="CN444" s="30">
        <f t="shared" ca="1" si="286"/>
        <v>0</v>
      </c>
    </row>
    <row r="445" spans="1:92" x14ac:dyDescent="0.25">
      <c r="B445"/>
      <c r="I445" s="102"/>
      <c r="J445"/>
      <c r="T445" s="20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137"/>
      <c r="B446" s="208"/>
      <c r="C446" s="139"/>
      <c r="D446" s="137" t="s">
        <v>436</v>
      </c>
      <c r="E446" s="140" t="s">
        <v>436</v>
      </c>
      <c r="F446" s="307"/>
      <c r="G446" s="307"/>
      <c r="H446" s="157"/>
      <c r="I446" s="307" t="s">
        <v>36</v>
      </c>
      <c r="J446" s="308"/>
      <c r="K446" s="139"/>
      <c r="L446" s="139"/>
      <c r="M446" s="139"/>
      <c r="N446" s="139"/>
      <c r="O446" s="139"/>
      <c r="P446" s="139"/>
      <c r="Q446" s="139"/>
      <c r="T446" s="262"/>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c r="BA446" s="187"/>
      <c r="BB446" s="187"/>
      <c r="BC446" s="187"/>
      <c r="BD446" s="187"/>
      <c r="BE446" s="187"/>
      <c r="BF446" s="187"/>
      <c r="BG446" s="187"/>
      <c r="BH446" s="187"/>
      <c r="BI446" s="187"/>
      <c r="BJ446" s="187"/>
      <c r="BK446" s="187"/>
      <c r="BL446" s="187"/>
      <c r="BM446" s="187"/>
      <c r="BN446" s="187"/>
      <c r="BO446" s="187"/>
      <c r="BP446" s="187"/>
      <c r="BQ446" s="187"/>
      <c r="BR446" s="187"/>
      <c r="BS446" s="187"/>
      <c r="BT446" s="187"/>
      <c r="BU446" s="187"/>
      <c r="BV446" s="187"/>
      <c r="BW446" s="187"/>
      <c r="BX446" s="187"/>
      <c r="BY446" s="187"/>
      <c r="BZ446" s="187"/>
      <c r="CA446" s="187"/>
      <c r="CB446" s="187"/>
      <c r="CC446" s="187"/>
      <c r="CD446" s="187"/>
      <c r="CE446" s="187"/>
      <c r="CF446" s="187"/>
      <c r="CG446" s="187"/>
      <c r="CH446" s="187"/>
      <c r="CI446" s="187"/>
      <c r="CJ446" s="187"/>
      <c r="CK446" s="187"/>
      <c r="CL446" s="187"/>
      <c r="CM446" s="187"/>
      <c r="CN446" s="187"/>
    </row>
    <row r="447" spans="1:92" x14ac:dyDescent="0.25">
      <c r="B447" s="174" t="s">
        <v>437</v>
      </c>
      <c r="C447" s="148"/>
      <c r="D447" t="s">
        <v>436</v>
      </c>
      <c r="E447" s="149"/>
      <c r="F447" s="210"/>
      <c r="G447" s="210"/>
      <c r="I447" s="210"/>
      <c r="J447" s="226"/>
      <c r="K447" s="148"/>
      <c r="L447" s="148"/>
      <c r="M447" s="148"/>
      <c r="N447" s="148"/>
      <c r="O447" s="148"/>
      <c r="P447" s="148"/>
      <c r="Q447" s="148"/>
      <c r="T447" s="269"/>
      <c r="U447" s="191"/>
      <c r="V447" s="191"/>
      <c r="W447" s="191"/>
      <c r="X447" s="191"/>
      <c r="Y447" s="191"/>
      <c r="Z447" s="191"/>
      <c r="AA447" s="191"/>
      <c r="AB447" s="191"/>
      <c r="AC447" s="191"/>
      <c r="AD447" s="191"/>
      <c r="AE447" s="191"/>
      <c r="AF447" s="191"/>
      <c r="AG447" s="191"/>
      <c r="AH447" s="191"/>
      <c r="AI447" s="191"/>
      <c r="AJ447" s="191"/>
      <c r="AK447" s="191"/>
      <c r="AL447" s="191"/>
      <c r="AM447" s="191"/>
      <c r="AN447" s="191"/>
      <c r="AO447" s="191"/>
      <c r="AP447" s="191"/>
      <c r="AQ447" s="191"/>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N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row>
    <row r="448" spans="1:92" x14ac:dyDescent="0.25">
      <c r="B448" s="223" t="s">
        <v>438</v>
      </c>
      <c r="C448" s="148"/>
      <c r="D448" t="s">
        <v>436</v>
      </c>
      <c r="E448" s="210"/>
      <c r="I448" s="210"/>
      <c r="J448" s="226"/>
      <c r="K448" s="302">
        <f t="shared" ref="K448:P448" ca="1" si="287">IFERROR(INDEX(INDIRECT("Financials!$A:$CX"), MATCH(SUBSTITUTE($B448,"Driver: ",""), INDIRECT("Financials!$B:$B"), 0), MATCH(K$1, INDIRECT("Financials!$1:$1"), 0)),0)</f>
        <v>0</v>
      </c>
      <c r="L448" s="302">
        <f t="shared" ca="1" si="287"/>
        <v>0</v>
      </c>
      <c r="M448" s="302">
        <f t="shared" ca="1" si="287"/>
        <v>0</v>
      </c>
      <c r="N448" s="302">
        <f t="shared" ca="1" si="287"/>
        <v>0</v>
      </c>
      <c r="O448" s="302">
        <f t="shared" ca="1" si="287"/>
        <v>0</v>
      </c>
      <c r="P448" s="302">
        <f t="shared" ca="1" si="287"/>
        <v>0</v>
      </c>
      <c r="Q448" s="302"/>
      <c r="T448" s="204"/>
      <c r="U448" s="302">
        <f t="shared" ref="U448:CF448" ca="1" si="288">IFERROR(INDEX(INDIRECT("Financials!$A:$CX"), MATCH(SUBSTITUTE($B448,"Driver: ",""), INDIRECT("Financials!$B:$B"), 0), MATCH(U$1, INDIRECT("Financials!$1:$1"), 0)),0)</f>
        <v>0</v>
      </c>
      <c r="V448" s="302">
        <f t="shared" ca="1" si="288"/>
        <v>0</v>
      </c>
      <c r="W448" s="302">
        <f t="shared" ca="1" si="288"/>
        <v>0</v>
      </c>
      <c r="X448" s="302">
        <f t="shared" ca="1" si="288"/>
        <v>0</v>
      </c>
      <c r="Y448" s="302">
        <f t="shared" ca="1" si="288"/>
        <v>0</v>
      </c>
      <c r="Z448" s="302">
        <f t="shared" ca="1" si="288"/>
        <v>0</v>
      </c>
      <c r="AA448" s="302">
        <f t="shared" ca="1" si="288"/>
        <v>0</v>
      </c>
      <c r="AB448" s="302">
        <f t="shared" ca="1" si="288"/>
        <v>0</v>
      </c>
      <c r="AC448" s="302">
        <f t="shared" ca="1" si="288"/>
        <v>0</v>
      </c>
      <c r="AD448" s="302">
        <f t="shared" ca="1" si="288"/>
        <v>0</v>
      </c>
      <c r="AE448" s="302">
        <f t="shared" ca="1" si="288"/>
        <v>0</v>
      </c>
      <c r="AF448" s="302">
        <f t="shared" ca="1" si="288"/>
        <v>0</v>
      </c>
      <c r="AG448" s="302">
        <f t="shared" ca="1" si="288"/>
        <v>0</v>
      </c>
      <c r="AH448" s="302">
        <f t="shared" ca="1" si="288"/>
        <v>0</v>
      </c>
      <c r="AI448" s="302">
        <f t="shared" ca="1" si="288"/>
        <v>0</v>
      </c>
      <c r="AJ448" s="302">
        <f t="shared" ca="1" si="288"/>
        <v>0</v>
      </c>
      <c r="AK448" s="302">
        <f t="shared" ca="1" si="288"/>
        <v>0</v>
      </c>
      <c r="AL448" s="302">
        <f t="shared" ca="1" si="288"/>
        <v>0</v>
      </c>
      <c r="AM448" s="302">
        <f t="shared" ca="1" si="288"/>
        <v>0</v>
      </c>
      <c r="AN448" s="302">
        <f t="shared" ca="1" si="288"/>
        <v>0</v>
      </c>
      <c r="AO448" s="302">
        <f t="shared" ca="1" si="288"/>
        <v>0</v>
      </c>
      <c r="AP448" s="302">
        <f t="shared" ca="1" si="288"/>
        <v>0</v>
      </c>
      <c r="AQ448" s="302">
        <f t="shared" ca="1" si="288"/>
        <v>0</v>
      </c>
      <c r="AR448" s="302">
        <f t="shared" ca="1" si="288"/>
        <v>0</v>
      </c>
      <c r="AS448" s="302">
        <f t="shared" ca="1" si="288"/>
        <v>0</v>
      </c>
      <c r="AT448" s="302">
        <f t="shared" ca="1" si="288"/>
        <v>0</v>
      </c>
      <c r="AU448" s="302">
        <f t="shared" ca="1" si="288"/>
        <v>0</v>
      </c>
      <c r="AV448" s="302">
        <f t="shared" ca="1" si="288"/>
        <v>0</v>
      </c>
      <c r="AW448" s="302">
        <f t="shared" ca="1" si="288"/>
        <v>0</v>
      </c>
      <c r="AX448" s="302">
        <f t="shared" ca="1" si="288"/>
        <v>0</v>
      </c>
      <c r="AY448" s="302">
        <f t="shared" ca="1" si="288"/>
        <v>0</v>
      </c>
      <c r="AZ448" s="302">
        <f t="shared" ca="1" si="288"/>
        <v>0</v>
      </c>
      <c r="BA448" s="302">
        <f t="shared" ca="1" si="288"/>
        <v>0</v>
      </c>
      <c r="BB448" s="302">
        <f t="shared" ca="1" si="288"/>
        <v>0</v>
      </c>
      <c r="BC448" s="302">
        <f t="shared" ca="1" si="288"/>
        <v>0</v>
      </c>
      <c r="BD448" s="302">
        <f t="shared" ca="1" si="288"/>
        <v>0</v>
      </c>
      <c r="BE448" s="302">
        <f t="shared" ca="1" si="288"/>
        <v>0</v>
      </c>
      <c r="BF448" s="302">
        <f t="shared" ca="1" si="288"/>
        <v>0</v>
      </c>
      <c r="BG448" s="302">
        <f t="shared" ca="1" si="288"/>
        <v>0</v>
      </c>
      <c r="BH448" s="302">
        <f t="shared" ca="1" si="288"/>
        <v>0</v>
      </c>
      <c r="BI448" s="302">
        <f t="shared" ca="1" si="288"/>
        <v>0</v>
      </c>
      <c r="BJ448" s="302">
        <f t="shared" ca="1" si="288"/>
        <v>0</v>
      </c>
      <c r="BK448" s="302">
        <f t="shared" ca="1" si="288"/>
        <v>0</v>
      </c>
      <c r="BL448" s="302">
        <f t="shared" ca="1" si="288"/>
        <v>0</v>
      </c>
      <c r="BM448" s="302">
        <f t="shared" ca="1" si="288"/>
        <v>0</v>
      </c>
      <c r="BN448" s="302">
        <f t="shared" ca="1" si="288"/>
        <v>0</v>
      </c>
      <c r="BO448" s="302">
        <f t="shared" ca="1" si="288"/>
        <v>0</v>
      </c>
      <c r="BP448" s="302">
        <f t="shared" ca="1" si="288"/>
        <v>0</v>
      </c>
      <c r="BQ448" s="302">
        <f t="shared" ca="1" si="288"/>
        <v>0</v>
      </c>
      <c r="BR448" s="302">
        <f t="shared" ca="1" si="288"/>
        <v>0</v>
      </c>
      <c r="BS448" s="302">
        <f t="shared" ca="1" si="288"/>
        <v>0</v>
      </c>
      <c r="BT448" s="302">
        <f t="shared" ca="1" si="288"/>
        <v>0</v>
      </c>
      <c r="BU448" s="302">
        <f t="shared" ca="1" si="288"/>
        <v>0</v>
      </c>
      <c r="BV448" s="302">
        <f t="shared" ca="1" si="288"/>
        <v>0</v>
      </c>
      <c r="BW448" s="302">
        <f t="shared" ca="1" si="288"/>
        <v>0</v>
      </c>
      <c r="BX448" s="302">
        <f t="shared" ca="1" si="288"/>
        <v>0</v>
      </c>
      <c r="BY448" s="302">
        <f t="shared" ca="1" si="288"/>
        <v>0</v>
      </c>
      <c r="BZ448" s="302">
        <f t="shared" ca="1" si="288"/>
        <v>0</v>
      </c>
      <c r="CA448" s="302">
        <f t="shared" ca="1" si="288"/>
        <v>0</v>
      </c>
      <c r="CB448" s="302">
        <f t="shared" ca="1" si="288"/>
        <v>0</v>
      </c>
      <c r="CC448" s="302">
        <f t="shared" ca="1" si="288"/>
        <v>0</v>
      </c>
      <c r="CD448" s="302">
        <f t="shared" ca="1" si="288"/>
        <v>0</v>
      </c>
      <c r="CE448" s="302">
        <f t="shared" ca="1" si="288"/>
        <v>0</v>
      </c>
      <c r="CF448" s="302">
        <f t="shared" ca="1" si="288"/>
        <v>0</v>
      </c>
      <c r="CG448" s="302">
        <f t="shared" ref="CG448:CN448" ca="1" si="289">IFERROR(INDEX(INDIRECT("Financials!$A:$CX"), MATCH(SUBSTITUTE($B448,"Driver: ",""), INDIRECT("Financials!$B:$B"), 0), MATCH(CG$1, INDIRECT("Financials!$1:$1"), 0)),0)</f>
        <v>0</v>
      </c>
      <c r="CH448" s="302">
        <f t="shared" ca="1" si="289"/>
        <v>0</v>
      </c>
      <c r="CI448" s="302">
        <f t="shared" ca="1" si="289"/>
        <v>0</v>
      </c>
      <c r="CJ448" s="302">
        <f t="shared" ca="1" si="289"/>
        <v>0</v>
      </c>
      <c r="CK448" s="302">
        <f t="shared" ca="1" si="289"/>
        <v>0</v>
      </c>
      <c r="CL448" s="302">
        <f t="shared" ca="1" si="289"/>
        <v>0</v>
      </c>
      <c r="CM448" s="302">
        <f t="shared" ca="1" si="289"/>
        <v>0</v>
      </c>
      <c r="CN448" s="302">
        <f t="shared" ca="1" si="289"/>
        <v>0</v>
      </c>
    </row>
    <row r="449" spans="1:92" x14ac:dyDescent="0.25">
      <c r="A449" t="s">
        <v>143</v>
      </c>
      <c r="B449" s="214" t="s">
        <v>439</v>
      </c>
      <c r="C449" s="10"/>
      <c r="D449" t="s">
        <v>436</v>
      </c>
      <c r="E449" s="106"/>
      <c r="F449" s="175"/>
      <c r="G449" s="175"/>
      <c r="I449" s="175"/>
      <c r="J449" s="17"/>
      <c r="K449" s="192">
        <v>0.25</v>
      </c>
      <c r="L449" s="192">
        <v>0.25</v>
      </c>
      <c r="M449" s="192">
        <v>0.25</v>
      </c>
      <c r="N449" s="192">
        <v>0.25</v>
      </c>
      <c r="O449" s="192">
        <v>0.25</v>
      </c>
      <c r="P449" s="192">
        <v>0.25</v>
      </c>
      <c r="Q449" s="192"/>
      <c r="T449" s="274"/>
      <c r="U449" s="314">
        <f ca="1">INDEX($A:$CN,ROW(),MATCH(INDIRECT(ADDRESS(3,COLUMN(),2)),$2:$2,0))</f>
        <v>0.25</v>
      </c>
      <c r="V449" s="314" cm="1">
        <f t="array" ref="V449">INDEX($K:$P,ROW(),MATCH(V$3,$K$2:$P$2,0))</f>
        <v>0.25</v>
      </c>
      <c r="W449" s="314" cm="1">
        <f t="array" ref="W449">INDEX($K:$P,ROW(),MATCH(W$3,$K$2:$P$2,0))</f>
        <v>0.25</v>
      </c>
      <c r="X449" s="314" cm="1">
        <f t="array" ref="X449">INDEX($K:$P,ROW(),MATCH(X$3,$K$2:$P$2,0))</f>
        <v>0.25</v>
      </c>
      <c r="Y449" s="314" cm="1">
        <f t="array" ref="Y449">INDEX($K:$P,ROW(),MATCH(Y$3,$K$2:$P$2,0))</f>
        <v>0.25</v>
      </c>
      <c r="Z449" s="314" cm="1">
        <f t="array" ref="Z449">INDEX($K:$P,ROW(),MATCH(Z$3,$K$2:$P$2,0))</f>
        <v>0.25</v>
      </c>
      <c r="AA449" s="314" cm="1">
        <f t="array" ref="AA449">INDEX($K:$P,ROW(),MATCH(AA$3,$K$2:$P$2,0))</f>
        <v>0.25</v>
      </c>
      <c r="AB449" s="314" cm="1">
        <f t="array" ref="AB449">INDEX($K:$P,ROW(),MATCH(AB$3,$K$2:$P$2,0))</f>
        <v>0.25</v>
      </c>
      <c r="AC449" s="314" cm="1">
        <f t="array" ref="AC449">INDEX($K:$P,ROW(),MATCH(AC$3,$K$2:$P$2,0))</f>
        <v>0.25</v>
      </c>
      <c r="AD449" s="314" cm="1">
        <f t="array" ref="AD449">INDEX($K:$P,ROW(),MATCH(AD$3,$K$2:$P$2,0))</f>
        <v>0.25</v>
      </c>
      <c r="AE449" s="314" cm="1">
        <f t="array" ref="AE449">INDEX($K:$P,ROW(),MATCH(AE$3,$K$2:$P$2,0))</f>
        <v>0.25</v>
      </c>
      <c r="AF449" s="314" cm="1">
        <f t="array" ref="AF449">INDEX($K:$P,ROW(),MATCH(AF$3,$K$2:$P$2,0))</f>
        <v>0.25</v>
      </c>
      <c r="AG449" s="314" cm="1">
        <f t="array" ref="AG449">INDEX($K:$P,ROW(),MATCH(AG$3,$K$2:$P$2,0))</f>
        <v>0.25</v>
      </c>
      <c r="AH449" s="314" cm="1">
        <f t="array" ref="AH449">INDEX($K:$P,ROW(),MATCH(AH$3,$K$2:$P$2,0))</f>
        <v>0.25</v>
      </c>
      <c r="AI449" s="314" cm="1">
        <f t="array" ref="AI449">INDEX($K:$P,ROW(),MATCH(AI$3,$K$2:$P$2,0))</f>
        <v>0.25</v>
      </c>
      <c r="AJ449" s="314" cm="1">
        <f t="array" ref="AJ449">INDEX($K:$P,ROW(),MATCH(AJ$3,$K$2:$P$2,0))</f>
        <v>0.25</v>
      </c>
      <c r="AK449" s="314" cm="1">
        <f t="array" ref="AK449">INDEX($K:$P,ROW(),MATCH(AK$3,$K$2:$P$2,0))</f>
        <v>0.25</v>
      </c>
      <c r="AL449" s="314" cm="1">
        <f t="array" ref="AL449">INDEX($K:$P,ROW(),MATCH(AL$3,$K$2:$P$2,0))</f>
        <v>0.25</v>
      </c>
      <c r="AM449" s="314" cm="1">
        <f t="array" ref="AM449">INDEX($K:$P,ROW(),MATCH(AM$3,$K$2:$P$2,0))</f>
        <v>0.25</v>
      </c>
      <c r="AN449" s="314" cm="1">
        <f t="array" ref="AN449">INDEX($K:$P,ROW(),MATCH(AN$3,$K$2:$P$2,0))</f>
        <v>0.25</v>
      </c>
      <c r="AO449" s="314" cm="1">
        <f t="array" ref="AO449">INDEX($K:$P,ROW(),MATCH(AO$3,$K$2:$P$2,0))</f>
        <v>0.25</v>
      </c>
      <c r="AP449" s="314" cm="1">
        <f t="array" ref="AP449">INDEX($K:$P,ROW(),MATCH(AP$3,$K$2:$P$2,0))</f>
        <v>0.25</v>
      </c>
      <c r="AQ449" s="314" cm="1">
        <f t="array" ref="AQ449">INDEX($K:$P,ROW(),MATCH(AQ$3,$K$2:$P$2,0))</f>
        <v>0.25</v>
      </c>
      <c r="AR449" s="314" cm="1">
        <f t="array" ref="AR449">INDEX($K:$P,ROW(),MATCH(AR$3,$K$2:$P$2,0))</f>
        <v>0.25</v>
      </c>
      <c r="AS449" s="314" cm="1">
        <f t="array" ref="AS449">INDEX($K:$P,ROW(),MATCH(AS$3,$K$2:$P$2,0))</f>
        <v>0.25</v>
      </c>
      <c r="AT449" s="314" cm="1">
        <f t="array" ref="AT449">INDEX($K:$P,ROW(),MATCH(AT$3,$K$2:$P$2,0))</f>
        <v>0.25</v>
      </c>
      <c r="AU449" s="314" cm="1">
        <f t="array" ref="AU449">INDEX($K:$P,ROW(),MATCH(AU$3,$K$2:$P$2,0))</f>
        <v>0.25</v>
      </c>
      <c r="AV449" s="314" cm="1">
        <f t="array" ref="AV449">INDEX($K:$P,ROW(),MATCH(AV$3,$K$2:$P$2,0))</f>
        <v>0.25</v>
      </c>
      <c r="AW449" s="314" cm="1">
        <f t="array" ref="AW449">INDEX($K:$P,ROW(),MATCH(AW$3,$K$2:$P$2,0))</f>
        <v>0.25</v>
      </c>
      <c r="AX449" s="314" cm="1">
        <f t="array" ref="AX449">INDEX($K:$P,ROW(),MATCH(AX$3,$K$2:$P$2,0))</f>
        <v>0.25</v>
      </c>
      <c r="AY449" s="314" cm="1">
        <f t="array" ref="AY449">INDEX($K:$P,ROW(),MATCH(AY$3,$K$2:$P$2,0))</f>
        <v>0.25</v>
      </c>
      <c r="AZ449" s="314" cm="1">
        <f t="array" ref="AZ449">INDEX($K:$P,ROW(),MATCH(AZ$3,$K$2:$P$2,0))</f>
        <v>0.25</v>
      </c>
      <c r="BA449" s="314" cm="1">
        <f t="array" ref="BA449">INDEX($K:$P,ROW(),MATCH(BA$3,$K$2:$P$2,0))</f>
        <v>0.25</v>
      </c>
      <c r="BB449" s="314" cm="1">
        <f t="array" ref="BB449">INDEX($K:$P,ROW(),MATCH(BB$3,$K$2:$P$2,0))</f>
        <v>0.25</v>
      </c>
      <c r="BC449" s="314" cm="1">
        <f t="array" ref="BC449">INDEX($K:$P,ROW(),MATCH(BC$3,$K$2:$P$2,0))</f>
        <v>0.25</v>
      </c>
      <c r="BD449" s="314" cm="1">
        <f t="array" ref="BD449">INDEX($K:$P,ROW(),MATCH(BD$3,$K$2:$P$2,0))</f>
        <v>0.25</v>
      </c>
      <c r="BE449" s="314" cm="1">
        <f t="array" ref="BE449">INDEX($K:$P,ROW(),MATCH(BE$3,$K$2:$P$2,0))</f>
        <v>0.25</v>
      </c>
      <c r="BF449" s="314" cm="1">
        <f t="array" ref="BF449">INDEX($K:$P,ROW(),MATCH(BF$3,$K$2:$P$2,0))</f>
        <v>0.25</v>
      </c>
      <c r="BG449" s="314" cm="1">
        <f t="array" ref="BG449">INDEX($K:$P,ROW(),MATCH(BG$3,$K$2:$P$2,0))</f>
        <v>0.25</v>
      </c>
      <c r="BH449" s="314" cm="1">
        <f t="array" ref="BH449">INDEX($K:$P,ROW(),MATCH(BH$3,$K$2:$P$2,0))</f>
        <v>0.25</v>
      </c>
      <c r="BI449" s="314" cm="1">
        <f t="array" ref="BI449">INDEX($K:$P,ROW(),MATCH(BI$3,$K$2:$P$2,0))</f>
        <v>0.25</v>
      </c>
      <c r="BJ449" s="314" cm="1">
        <f t="array" ref="BJ449">INDEX($K:$P,ROW(),MATCH(BJ$3,$K$2:$P$2,0))</f>
        <v>0.25</v>
      </c>
      <c r="BK449" s="314" cm="1">
        <f t="array" ref="BK449">INDEX($K:$P,ROW(),MATCH(BK$3,$K$2:$P$2,0))</f>
        <v>0.25</v>
      </c>
      <c r="BL449" s="314" cm="1">
        <f t="array" ref="BL449">INDEX($K:$P,ROW(),MATCH(BL$3,$K$2:$P$2,0))</f>
        <v>0.25</v>
      </c>
      <c r="BM449" s="314" cm="1">
        <f t="array" ref="BM449">INDEX($K:$P,ROW(),MATCH(BM$3,$K$2:$P$2,0))</f>
        <v>0.25</v>
      </c>
      <c r="BN449" s="314" cm="1">
        <f t="array" ref="BN449">INDEX($K:$P,ROW(),MATCH(BN$3,$K$2:$P$2,0))</f>
        <v>0.25</v>
      </c>
      <c r="BO449" s="314" cm="1">
        <f t="array" ref="BO449">INDEX($K:$P,ROW(),MATCH(BO$3,$K$2:$P$2,0))</f>
        <v>0.25</v>
      </c>
      <c r="BP449" s="314" cm="1">
        <f t="array" ref="BP449">INDEX($K:$P,ROW(),MATCH(BP$3,$K$2:$P$2,0))</f>
        <v>0.25</v>
      </c>
      <c r="BQ449" s="314" cm="1">
        <f t="array" ref="BQ449">INDEX($K:$P,ROW(),MATCH(BQ$3,$K$2:$P$2,0))</f>
        <v>0.25</v>
      </c>
      <c r="BR449" s="314" cm="1">
        <f t="array" ref="BR449">INDEX($K:$P,ROW(),MATCH(BR$3,$K$2:$P$2,0))</f>
        <v>0.25</v>
      </c>
      <c r="BS449" s="314" cm="1">
        <f t="array" ref="BS449">INDEX($K:$P,ROW(),MATCH(BS$3,$K$2:$P$2,0))</f>
        <v>0.25</v>
      </c>
      <c r="BT449" s="314" cm="1">
        <f t="array" ref="BT449">INDEX($K:$P,ROW(),MATCH(BT$3,$K$2:$P$2,0))</f>
        <v>0.25</v>
      </c>
      <c r="BU449" s="314" cm="1">
        <f t="array" ref="BU449">INDEX($K:$P,ROW(),MATCH(BU$3,$K$2:$P$2,0))</f>
        <v>0.25</v>
      </c>
      <c r="BV449" s="314" cm="1">
        <f t="array" ref="BV449">INDEX($K:$P,ROW(),MATCH(BV$3,$K$2:$P$2,0))</f>
        <v>0.25</v>
      </c>
      <c r="BW449" s="314" cm="1">
        <f t="array" ref="BW449">INDEX($K:$P,ROW(),MATCH(BW$3,$K$2:$P$2,0))</f>
        <v>0.25</v>
      </c>
      <c r="BX449" s="314" cm="1">
        <f t="array" ref="BX449">INDEX($K:$P,ROW(),MATCH(BX$3,$K$2:$P$2,0))</f>
        <v>0.25</v>
      </c>
      <c r="BY449" s="314" cm="1">
        <f t="array" ref="BY449">INDEX($K:$P,ROW(),MATCH(BY$3,$K$2:$P$2,0))</f>
        <v>0.25</v>
      </c>
      <c r="BZ449" s="314" cm="1">
        <f t="array" ref="BZ449">INDEX($K:$P,ROW(),MATCH(BZ$3,$K$2:$P$2,0))</f>
        <v>0.25</v>
      </c>
      <c r="CA449" s="314" cm="1">
        <f t="array" ref="CA449">INDEX($K:$P,ROW(),MATCH(CA$3,$K$2:$P$2,0))</f>
        <v>0.25</v>
      </c>
      <c r="CB449" s="314" cm="1">
        <f t="array" ref="CB449">INDEX($K:$P,ROW(),MATCH(CB$3,$K$2:$P$2,0))</f>
        <v>0.25</v>
      </c>
      <c r="CC449" s="314" cm="1">
        <f t="array" ref="CC449">INDEX($K:$P,ROW(),MATCH(CC$3,$K$2:$P$2,0))</f>
        <v>0.25</v>
      </c>
      <c r="CD449" s="314" cm="1">
        <f t="array" ref="CD449">INDEX($K:$P,ROW(),MATCH(CD$3,$K$2:$P$2,0))</f>
        <v>0.25</v>
      </c>
      <c r="CE449" s="314" cm="1">
        <f t="array" ref="CE449">INDEX($K:$P,ROW(),MATCH(CE$3,$K$2:$P$2,0))</f>
        <v>0.25</v>
      </c>
      <c r="CF449" s="314" cm="1">
        <f t="array" ref="CF449">INDEX($K:$P,ROW(),MATCH(CF$3,$K$2:$P$2,0))</f>
        <v>0.25</v>
      </c>
      <c r="CG449" s="314" cm="1">
        <f t="array" ref="CG449">INDEX($K:$P,ROW(),MATCH(CG$3,$K$2:$P$2,0))</f>
        <v>0.25</v>
      </c>
      <c r="CH449" s="314" cm="1">
        <f t="array" ref="CH449">INDEX($K:$P,ROW(),MATCH(CH$3,$K$2:$P$2,0))</f>
        <v>0.25</v>
      </c>
      <c r="CI449" s="314" cm="1">
        <f t="array" ref="CI449">INDEX($K:$P,ROW(),MATCH(CI$3,$K$2:$P$2,0))</f>
        <v>0.25</v>
      </c>
      <c r="CJ449" s="314" cm="1">
        <f t="array" ref="CJ449">INDEX($K:$P,ROW(),MATCH(CJ$3,$K$2:$P$2,0))</f>
        <v>0.25</v>
      </c>
      <c r="CK449" s="314" cm="1">
        <f t="array" ref="CK449">INDEX($K:$P,ROW(),MATCH(CK$3,$K$2:$P$2,0))</f>
        <v>0.25</v>
      </c>
      <c r="CL449" s="314" cm="1">
        <f t="array" ref="CL449">INDEX($K:$P,ROW(),MATCH(CL$3,$K$2:$P$2,0))</f>
        <v>0.25</v>
      </c>
      <c r="CM449" s="314" cm="1">
        <f t="array" ref="CM449">INDEX($K:$P,ROW(),MATCH(CM$3,$K$2:$P$2,0))</f>
        <v>0.25</v>
      </c>
      <c r="CN449" s="314" cm="1">
        <f t="array" ref="CN449">INDEX($K:$P,ROW(),MATCH(CN$3,$K$2:$P$2,0))</f>
        <v>0.25</v>
      </c>
    </row>
    <row r="450" spans="1:92" x14ac:dyDescent="0.25">
      <c r="A450" t="s">
        <v>170</v>
      </c>
      <c r="B450" s="216" t="s">
        <v>440</v>
      </c>
      <c r="C450" t="s">
        <v>441</v>
      </c>
      <c r="D450" t="s">
        <v>436</v>
      </c>
      <c r="E450" s="102" t="s">
        <v>203</v>
      </c>
      <c r="F450" s="91"/>
      <c r="G450" s="91"/>
      <c r="J450" s="244">
        <f t="shared" ref="J450:P450" ca="1" si="290">SUMIF($3:$3, INDIRECT(ADDRESS(2,COLUMN(),2)), INDIRECT(ROW() &amp; ":" &amp; ROW()))</f>
        <v>0</v>
      </c>
      <c r="K450" s="244">
        <f t="shared" ca="1" si="290"/>
        <v>0</v>
      </c>
      <c r="L450" s="244">
        <f t="shared" ca="1" si="290"/>
        <v>0</v>
      </c>
      <c r="M450" s="244">
        <f t="shared" ca="1" si="290"/>
        <v>0</v>
      </c>
      <c r="N450" s="244">
        <f t="shared" ca="1" si="290"/>
        <v>0</v>
      </c>
      <c r="O450" s="244">
        <f t="shared" ca="1" si="290"/>
        <v>0</v>
      </c>
      <c r="P450" s="244">
        <f t="shared" ca="1" si="290"/>
        <v>0</v>
      </c>
      <c r="Q450" s="30"/>
      <c r="T450" s="286">
        <f t="shared" ref="T450" ca="1" si="291">IFERROR(INDEX(INDIRECT("Financials!$A:$AD"), MATCH(INDIRECT(ADDRESS(ROW(),2)), INDIRECT("Financials!$B:$B"), 0), MATCH(INDIRECT(ADDRESS(1,COLUMN())), INDIRECT("Financials!$1:$1"), 0)),0)</f>
        <v>0</v>
      </c>
      <c r="U450" s="244">
        <f t="shared" ref="U450:CF450" ca="1" si="292">MIN(0,-U449*U448)</f>
        <v>0</v>
      </c>
      <c r="V450" s="244">
        <f t="shared" ca="1" si="292"/>
        <v>0</v>
      </c>
      <c r="W450" s="244">
        <f t="shared" ca="1" si="292"/>
        <v>0</v>
      </c>
      <c r="X450" s="244">
        <f t="shared" ca="1" si="292"/>
        <v>0</v>
      </c>
      <c r="Y450" s="244">
        <f t="shared" ca="1" si="292"/>
        <v>0</v>
      </c>
      <c r="Z450" s="244">
        <f t="shared" ca="1" si="292"/>
        <v>0</v>
      </c>
      <c r="AA450" s="244">
        <f t="shared" ca="1" si="292"/>
        <v>0</v>
      </c>
      <c r="AB450" s="244">
        <f t="shared" ca="1" si="292"/>
        <v>0</v>
      </c>
      <c r="AC450" s="244">
        <f t="shared" ca="1" si="292"/>
        <v>0</v>
      </c>
      <c r="AD450" s="244">
        <f t="shared" ca="1" si="292"/>
        <v>0</v>
      </c>
      <c r="AE450" s="244">
        <f t="shared" ca="1" si="292"/>
        <v>0</v>
      </c>
      <c r="AF450" s="244">
        <f t="shared" ca="1" si="292"/>
        <v>0</v>
      </c>
      <c r="AG450" s="244">
        <f t="shared" ca="1" si="292"/>
        <v>0</v>
      </c>
      <c r="AH450" s="244">
        <f t="shared" ca="1" si="292"/>
        <v>0</v>
      </c>
      <c r="AI450" s="244">
        <f t="shared" ca="1" si="292"/>
        <v>0</v>
      </c>
      <c r="AJ450" s="244">
        <f t="shared" ca="1" si="292"/>
        <v>0</v>
      </c>
      <c r="AK450" s="244">
        <f t="shared" ca="1" si="292"/>
        <v>0</v>
      </c>
      <c r="AL450" s="244">
        <f t="shared" ca="1" si="292"/>
        <v>0</v>
      </c>
      <c r="AM450" s="244">
        <f t="shared" ca="1" si="292"/>
        <v>0</v>
      </c>
      <c r="AN450" s="244">
        <f t="shared" ca="1" si="292"/>
        <v>0</v>
      </c>
      <c r="AO450" s="244">
        <f t="shared" ca="1" si="292"/>
        <v>0</v>
      </c>
      <c r="AP450" s="244">
        <f t="shared" ca="1" si="292"/>
        <v>0</v>
      </c>
      <c r="AQ450" s="244">
        <f t="shared" ca="1" si="292"/>
        <v>0</v>
      </c>
      <c r="AR450" s="244">
        <f t="shared" ca="1" si="292"/>
        <v>0</v>
      </c>
      <c r="AS450" s="244">
        <f t="shared" ca="1" si="292"/>
        <v>0</v>
      </c>
      <c r="AT450" s="244">
        <f t="shared" ca="1" si="292"/>
        <v>0</v>
      </c>
      <c r="AU450" s="244">
        <f t="shared" ca="1" si="292"/>
        <v>0</v>
      </c>
      <c r="AV450" s="244">
        <f t="shared" ca="1" si="292"/>
        <v>0</v>
      </c>
      <c r="AW450" s="244">
        <f t="shared" ca="1" si="292"/>
        <v>0</v>
      </c>
      <c r="AX450" s="244">
        <f t="shared" ca="1" si="292"/>
        <v>0</v>
      </c>
      <c r="AY450" s="244">
        <f t="shared" ca="1" si="292"/>
        <v>0</v>
      </c>
      <c r="AZ450" s="244">
        <f t="shared" ca="1" si="292"/>
        <v>0</v>
      </c>
      <c r="BA450" s="244">
        <f t="shared" ca="1" si="292"/>
        <v>0</v>
      </c>
      <c r="BB450" s="244">
        <f t="shared" ca="1" si="292"/>
        <v>0</v>
      </c>
      <c r="BC450" s="244">
        <f t="shared" ca="1" si="292"/>
        <v>0</v>
      </c>
      <c r="BD450" s="244">
        <f t="shared" ca="1" si="292"/>
        <v>0</v>
      </c>
      <c r="BE450" s="244">
        <f t="shared" ca="1" si="292"/>
        <v>0</v>
      </c>
      <c r="BF450" s="244">
        <f t="shared" ca="1" si="292"/>
        <v>0</v>
      </c>
      <c r="BG450" s="244">
        <f t="shared" ca="1" si="292"/>
        <v>0</v>
      </c>
      <c r="BH450" s="244">
        <f t="shared" ca="1" si="292"/>
        <v>0</v>
      </c>
      <c r="BI450" s="244">
        <f t="shared" ca="1" si="292"/>
        <v>0</v>
      </c>
      <c r="BJ450" s="244">
        <f t="shared" ca="1" si="292"/>
        <v>0</v>
      </c>
      <c r="BK450" s="244">
        <f t="shared" ca="1" si="292"/>
        <v>0</v>
      </c>
      <c r="BL450" s="244">
        <f t="shared" ca="1" si="292"/>
        <v>0</v>
      </c>
      <c r="BM450" s="244">
        <f t="shared" ca="1" si="292"/>
        <v>0</v>
      </c>
      <c r="BN450" s="244">
        <f t="shared" ca="1" si="292"/>
        <v>0</v>
      </c>
      <c r="BO450" s="244">
        <f t="shared" ca="1" si="292"/>
        <v>0</v>
      </c>
      <c r="BP450" s="244">
        <f t="shared" ca="1" si="292"/>
        <v>0</v>
      </c>
      <c r="BQ450" s="244">
        <f t="shared" ca="1" si="292"/>
        <v>0</v>
      </c>
      <c r="BR450" s="244">
        <f t="shared" ca="1" si="292"/>
        <v>0</v>
      </c>
      <c r="BS450" s="244">
        <f t="shared" ca="1" si="292"/>
        <v>0</v>
      </c>
      <c r="BT450" s="244">
        <f t="shared" ca="1" si="292"/>
        <v>0</v>
      </c>
      <c r="BU450" s="244">
        <f t="shared" ca="1" si="292"/>
        <v>0</v>
      </c>
      <c r="BV450" s="244">
        <f t="shared" ca="1" si="292"/>
        <v>0</v>
      </c>
      <c r="BW450" s="244">
        <f t="shared" ca="1" si="292"/>
        <v>0</v>
      </c>
      <c r="BX450" s="244">
        <f t="shared" ca="1" si="292"/>
        <v>0</v>
      </c>
      <c r="BY450" s="244">
        <f t="shared" ca="1" si="292"/>
        <v>0</v>
      </c>
      <c r="BZ450" s="244">
        <f t="shared" ca="1" si="292"/>
        <v>0</v>
      </c>
      <c r="CA450" s="244">
        <f t="shared" ca="1" si="292"/>
        <v>0</v>
      </c>
      <c r="CB450" s="244">
        <f t="shared" ca="1" si="292"/>
        <v>0</v>
      </c>
      <c r="CC450" s="244">
        <f t="shared" ca="1" si="292"/>
        <v>0</v>
      </c>
      <c r="CD450" s="244">
        <f t="shared" ca="1" si="292"/>
        <v>0</v>
      </c>
      <c r="CE450" s="244">
        <f t="shared" ca="1" si="292"/>
        <v>0</v>
      </c>
      <c r="CF450" s="244">
        <f t="shared" ca="1" si="292"/>
        <v>0</v>
      </c>
      <c r="CG450" s="244">
        <f t="shared" ref="CG450:CN450" ca="1" si="293">MIN(0,-CG449*CG448)</f>
        <v>0</v>
      </c>
      <c r="CH450" s="244">
        <f t="shared" ca="1" si="293"/>
        <v>0</v>
      </c>
      <c r="CI450" s="244">
        <f t="shared" ca="1" si="293"/>
        <v>0</v>
      </c>
      <c r="CJ450" s="244">
        <f t="shared" ca="1" si="293"/>
        <v>0</v>
      </c>
      <c r="CK450" s="244">
        <f t="shared" ca="1" si="293"/>
        <v>0</v>
      </c>
      <c r="CL450" s="244">
        <f t="shared" ca="1" si="293"/>
        <v>0</v>
      </c>
      <c r="CM450" s="244">
        <f t="shared" ca="1" si="293"/>
        <v>0</v>
      </c>
      <c r="CN450" s="244">
        <f t="shared" ca="1" si="293"/>
        <v>0</v>
      </c>
    </row>
    <row r="451" spans="1:92" x14ac:dyDescent="0.25">
      <c r="B451" s="216"/>
      <c r="F451" s="91"/>
      <c r="G451" s="91"/>
      <c r="K451" s="30"/>
      <c r="L451" s="30"/>
      <c r="M451" s="30"/>
      <c r="N451" s="30"/>
      <c r="O451" s="30"/>
      <c r="P451" s="30"/>
      <c r="Q451" s="30"/>
      <c r="T451" s="204"/>
      <c r="U451" s="315">
        <v>100000</v>
      </c>
      <c r="V451" s="315">
        <v>100000</v>
      </c>
      <c r="W451" s="315">
        <v>100000</v>
      </c>
      <c r="X451" s="315">
        <v>100000</v>
      </c>
      <c r="Y451" s="315">
        <v>100000</v>
      </c>
      <c r="Z451" s="315">
        <v>100000</v>
      </c>
      <c r="AA451" s="315">
        <v>100000</v>
      </c>
      <c r="AB451" s="315">
        <v>100000</v>
      </c>
      <c r="AC451" s="315">
        <v>100000</v>
      </c>
      <c r="AD451" s="315">
        <v>100000</v>
      </c>
      <c r="AE451" s="315">
        <v>100000</v>
      </c>
      <c r="AF451" s="315">
        <v>100000</v>
      </c>
      <c r="AG451" s="315">
        <v>100000</v>
      </c>
      <c r="AH451" s="315">
        <v>100000</v>
      </c>
      <c r="AI451" s="315">
        <v>100000</v>
      </c>
      <c r="AJ451" s="315">
        <v>100000</v>
      </c>
      <c r="AK451" s="315">
        <v>100000</v>
      </c>
      <c r="AL451" s="315">
        <v>100000</v>
      </c>
      <c r="AM451" s="315">
        <v>100000</v>
      </c>
      <c r="AN451" s="315">
        <v>100000</v>
      </c>
      <c r="AO451" s="315">
        <v>100000</v>
      </c>
      <c r="AP451" s="315">
        <v>100000</v>
      </c>
      <c r="AQ451" s="315">
        <v>100000</v>
      </c>
      <c r="AR451" s="315">
        <v>100000</v>
      </c>
      <c r="AS451" s="315">
        <v>100000</v>
      </c>
      <c r="AT451" s="315">
        <v>100000</v>
      </c>
      <c r="AU451" s="315">
        <v>100000</v>
      </c>
      <c r="AV451" s="315">
        <v>100000</v>
      </c>
      <c r="AW451" s="315">
        <v>100000</v>
      </c>
      <c r="AX451" s="315">
        <v>100000</v>
      </c>
      <c r="AY451" s="315">
        <v>100000</v>
      </c>
      <c r="AZ451" s="315">
        <v>100000</v>
      </c>
      <c r="BA451" s="315">
        <v>100000</v>
      </c>
      <c r="BB451" s="315">
        <v>100000</v>
      </c>
      <c r="BC451" s="315">
        <v>100000</v>
      </c>
      <c r="BD451" s="315">
        <v>100000</v>
      </c>
      <c r="BE451" s="315">
        <v>100000</v>
      </c>
      <c r="BF451" s="315">
        <v>100000</v>
      </c>
      <c r="BG451" s="315">
        <v>100000</v>
      </c>
      <c r="BH451" s="315">
        <v>100000</v>
      </c>
      <c r="BI451" s="315">
        <v>100000</v>
      </c>
      <c r="BJ451" s="315">
        <v>100000</v>
      </c>
      <c r="BK451" s="315">
        <v>100000</v>
      </c>
      <c r="BL451" s="315">
        <v>100000</v>
      </c>
      <c r="BM451" s="315">
        <v>100000</v>
      </c>
      <c r="BN451" s="315">
        <v>100000</v>
      </c>
      <c r="BO451" s="315">
        <v>100000</v>
      </c>
      <c r="BP451" s="315">
        <v>100000</v>
      </c>
      <c r="BQ451" s="315">
        <v>100000</v>
      </c>
      <c r="BR451" s="315">
        <v>100000</v>
      </c>
      <c r="BS451" s="315">
        <v>100000</v>
      </c>
      <c r="BT451" s="315">
        <v>100000</v>
      </c>
      <c r="BU451" s="315">
        <v>100000</v>
      </c>
      <c r="BV451" s="315">
        <v>100000</v>
      </c>
      <c r="BW451" s="315">
        <v>100000</v>
      </c>
      <c r="BX451" s="315">
        <v>100000</v>
      </c>
      <c r="BY451" s="315">
        <v>100000</v>
      </c>
      <c r="BZ451" s="315">
        <v>100000</v>
      </c>
      <c r="CA451" s="315">
        <v>100000</v>
      </c>
      <c r="CB451" s="315">
        <v>100000</v>
      </c>
      <c r="CC451" s="315">
        <v>100000</v>
      </c>
      <c r="CD451" s="315">
        <v>100000</v>
      </c>
      <c r="CE451" s="315">
        <v>100000</v>
      </c>
      <c r="CF451" s="315">
        <v>100000</v>
      </c>
      <c r="CG451" s="315">
        <v>100000</v>
      </c>
      <c r="CH451" s="315">
        <v>100000</v>
      </c>
      <c r="CI451" s="315">
        <v>100000</v>
      </c>
      <c r="CJ451" s="315">
        <v>100000</v>
      </c>
      <c r="CK451" s="315">
        <v>100000</v>
      </c>
      <c r="CL451" s="315">
        <v>100000</v>
      </c>
      <c r="CM451" s="315">
        <v>100000</v>
      </c>
      <c r="CN451" s="315">
        <v>100000</v>
      </c>
    </row>
    <row r="452" spans="1:92" x14ac:dyDescent="0.25">
      <c r="A452" s="137"/>
      <c r="B452" s="208"/>
      <c r="C452" s="139"/>
      <c r="D452" s="137" t="s">
        <v>442</v>
      </c>
      <c r="E452" s="140" t="s">
        <v>442</v>
      </c>
      <c r="F452" s="307"/>
      <c r="G452" s="316" t="s">
        <v>443</v>
      </c>
      <c r="H452" s="157" t="s">
        <v>444</v>
      </c>
      <c r="I452" s="307"/>
      <c r="J452" s="308"/>
      <c r="K452" s="139"/>
      <c r="L452" s="139"/>
      <c r="M452" s="139"/>
      <c r="N452" s="139"/>
      <c r="O452" s="139"/>
      <c r="P452" s="139"/>
      <c r="Q452" s="139"/>
      <c r="T452" s="262"/>
      <c r="U452" s="187" t="s">
        <v>445</v>
      </c>
      <c r="V452" s="187" t="s">
        <v>445</v>
      </c>
      <c r="W452" s="187" t="s">
        <v>445</v>
      </c>
      <c r="X452" s="187" t="s">
        <v>445</v>
      </c>
      <c r="Y452" s="187" t="s">
        <v>445</v>
      </c>
      <c r="Z452" s="187" t="s">
        <v>445</v>
      </c>
      <c r="AA452" s="187" t="s">
        <v>445</v>
      </c>
      <c r="AB452" s="187" t="s">
        <v>445</v>
      </c>
      <c r="AC452" s="187" t="s">
        <v>445</v>
      </c>
      <c r="AD452" s="187" t="s">
        <v>445</v>
      </c>
      <c r="AE452" s="187" t="s">
        <v>445</v>
      </c>
      <c r="AF452" s="187" t="s">
        <v>445</v>
      </c>
      <c r="AG452" s="187" t="s">
        <v>445</v>
      </c>
      <c r="AH452" s="187" t="s">
        <v>445</v>
      </c>
      <c r="AI452" s="187" t="s">
        <v>445</v>
      </c>
      <c r="AJ452" s="187" t="s">
        <v>445</v>
      </c>
      <c r="AK452" s="187" t="s">
        <v>445</v>
      </c>
      <c r="AL452" s="187" t="s">
        <v>445</v>
      </c>
      <c r="AM452" s="187" t="s">
        <v>445</v>
      </c>
      <c r="AN452" s="187" t="s">
        <v>445</v>
      </c>
      <c r="AO452" s="187" t="s">
        <v>445</v>
      </c>
      <c r="AP452" s="187" t="s">
        <v>445</v>
      </c>
      <c r="AQ452" s="187" t="s">
        <v>445</v>
      </c>
      <c r="AR452" s="187" t="s">
        <v>445</v>
      </c>
      <c r="AS452" s="187" t="s">
        <v>445</v>
      </c>
      <c r="AT452" s="187" t="s">
        <v>445</v>
      </c>
      <c r="AU452" s="187" t="s">
        <v>445</v>
      </c>
      <c r="AV452" s="187" t="s">
        <v>445</v>
      </c>
      <c r="AW452" s="187" t="s">
        <v>445</v>
      </c>
      <c r="AX452" s="187" t="s">
        <v>445</v>
      </c>
      <c r="AY452" s="187" t="s">
        <v>445</v>
      </c>
      <c r="AZ452" s="187" t="s">
        <v>445</v>
      </c>
      <c r="BA452" s="187" t="s">
        <v>445</v>
      </c>
      <c r="BB452" s="187" t="s">
        <v>445</v>
      </c>
      <c r="BC452" s="187" t="s">
        <v>445</v>
      </c>
      <c r="BD452" s="187" t="s">
        <v>445</v>
      </c>
      <c r="BE452" s="187" t="s">
        <v>445</v>
      </c>
      <c r="BF452" s="187" t="s">
        <v>445</v>
      </c>
      <c r="BG452" s="187" t="s">
        <v>445</v>
      </c>
      <c r="BH452" s="187" t="s">
        <v>445</v>
      </c>
      <c r="BI452" s="187" t="s">
        <v>445</v>
      </c>
      <c r="BJ452" s="187" t="s">
        <v>445</v>
      </c>
      <c r="BK452" s="187" t="s">
        <v>445</v>
      </c>
      <c r="BL452" s="187" t="s">
        <v>445</v>
      </c>
      <c r="BM452" s="187" t="s">
        <v>445</v>
      </c>
      <c r="BN452" s="187" t="s">
        <v>445</v>
      </c>
      <c r="BO452" s="187" t="s">
        <v>445</v>
      </c>
      <c r="BP452" s="187" t="s">
        <v>445</v>
      </c>
      <c r="BQ452" s="187" t="s">
        <v>445</v>
      </c>
      <c r="BR452" s="187" t="s">
        <v>445</v>
      </c>
      <c r="BS452" s="187" t="s">
        <v>445</v>
      </c>
      <c r="BT452" s="187" t="s">
        <v>445</v>
      </c>
      <c r="BU452" s="187" t="s">
        <v>445</v>
      </c>
      <c r="BV452" s="187" t="s">
        <v>445</v>
      </c>
      <c r="BW452" s="187" t="s">
        <v>445</v>
      </c>
      <c r="BX452" s="187" t="s">
        <v>445</v>
      </c>
      <c r="BY452" s="187" t="s">
        <v>445</v>
      </c>
      <c r="BZ452" s="187" t="s">
        <v>445</v>
      </c>
      <c r="CA452" s="187" t="s">
        <v>445</v>
      </c>
      <c r="CB452" s="187" t="s">
        <v>445</v>
      </c>
      <c r="CC452" s="187" t="s">
        <v>445</v>
      </c>
      <c r="CD452" s="187" t="s">
        <v>445</v>
      </c>
      <c r="CE452" s="187" t="s">
        <v>445</v>
      </c>
      <c r="CF452" s="187" t="s">
        <v>445</v>
      </c>
      <c r="CG452" s="187" t="s">
        <v>445</v>
      </c>
      <c r="CH452" s="187" t="s">
        <v>445</v>
      </c>
      <c r="CI452" s="187" t="s">
        <v>445</v>
      </c>
      <c r="CJ452" s="187" t="s">
        <v>445</v>
      </c>
      <c r="CK452" s="187" t="s">
        <v>445</v>
      </c>
      <c r="CL452" s="187" t="s">
        <v>445</v>
      </c>
      <c r="CM452" s="187" t="s">
        <v>445</v>
      </c>
      <c r="CN452" s="187" t="s">
        <v>445</v>
      </c>
    </row>
    <row r="453" spans="1:92" x14ac:dyDescent="0.25">
      <c r="B453" s="174" t="s">
        <v>437</v>
      </c>
      <c r="C453" s="148"/>
      <c r="D453" t="s">
        <v>442</v>
      </c>
      <c r="E453" s="149"/>
      <c r="F453" s="210"/>
      <c r="G453" s="210"/>
      <c r="I453" s="210"/>
      <c r="J453" s="226"/>
      <c r="K453" s="148"/>
      <c r="L453" s="148"/>
      <c r="M453" s="148"/>
      <c r="N453" s="148"/>
      <c r="O453" s="148"/>
      <c r="P453" s="148"/>
      <c r="Q453" s="148"/>
      <c r="T453" s="269"/>
      <c r="U453" s="191"/>
      <c r="V453" s="191"/>
      <c r="W453" s="191"/>
      <c r="X453" s="191"/>
      <c r="Y453" s="191"/>
      <c r="Z453" s="191"/>
      <c r="AA453" s="191"/>
      <c r="AB453" s="191"/>
      <c r="AC453" s="191"/>
      <c r="AD453" s="191"/>
      <c r="AE453" s="191"/>
      <c r="AF453" s="191"/>
      <c r="AG453" s="191"/>
      <c r="AH453" s="191"/>
      <c r="AI453" s="191"/>
      <c r="AJ453" s="191"/>
      <c r="AK453" s="191"/>
      <c r="AL453" s="191"/>
      <c r="AM453" s="191"/>
      <c r="AN453" s="191"/>
      <c r="AO453" s="191"/>
      <c r="AP453" s="191"/>
      <c r="AQ453" s="191"/>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N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row>
    <row r="454" spans="1:92" x14ac:dyDescent="0.25">
      <c r="A454" t="s">
        <v>143</v>
      </c>
      <c r="B454" s="214" t="s">
        <v>439</v>
      </c>
      <c r="C454" s="10"/>
      <c r="D454" t="s">
        <v>442</v>
      </c>
      <c r="E454" s="106"/>
      <c r="F454" s="175"/>
      <c r="G454" s="175"/>
      <c r="I454" s="175"/>
      <c r="J454" s="17"/>
      <c r="K454" s="192">
        <v>0.25</v>
      </c>
      <c r="L454" s="192">
        <v>0.25</v>
      </c>
      <c r="M454" s="192">
        <v>0.25</v>
      </c>
      <c r="N454" s="192">
        <v>0.25</v>
      </c>
      <c r="O454" s="192">
        <v>0.25</v>
      </c>
      <c r="P454" s="192">
        <v>0.25</v>
      </c>
      <c r="Q454" s="192"/>
      <c r="T454" s="274"/>
      <c r="U454" s="314">
        <f ca="1">INDEX($A:$CN,ROW(),MATCH(INDIRECT(ADDRESS(3,COLUMN(),2)),$2:$2,0))</f>
        <v>0.25</v>
      </c>
      <c r="V454" s="314" cm="1">
        <f t="array" ref="V454">INDEX($K:$P,ROW(),MATCH(V$3,$K$2:$P$2,0))</f>
        <v>0.25</v>
      </c>
      <c r="W454" s="314" cm="1">
        <f t="array" ref="W454">INDEX($K:$P,ROW(),MATCH(W$3,$K$2:$P$2,0))</f>
        <v>0.25</v>
      </c>
      <c r="X454" s="314" cm="1">
        <f t="array" ref="X454">INDEX($K:$P,ROW(),MATCH(X$3,$K$2:$P$2,0))</f>
        <v>0.25</v>
      </c>
      <c r="Y454" s="314" cm="1">
        <f t="array" ref="Y454">INDEX($K:$P,ROW(),MATCH(Y$3,$K$2:$P$2,0))</f>
        <v>0.25</v>
      </c>
      <c r="Z454" s="314" cm="1">
        <f t="array" ref="Z454">INDEX($K:$P,ROW(),MATCH(Z$3,$K$2:$P$2,0))</f>
        <v>0.25</v>
      </c>
      <c r="AA454" s="314" cm="1">
        <f t="array" ref="AA454">INDEX($K:$P,ROW(),MATCH(AA$3,$K$2:$P$2,0))</f>
        <v>0.25</v>
      </c>
      <c r="AB454" s="314" cm="1">
        <f t="array" ref="AB454">INDEX($K:$P,ROW(),MATCH(AB$3,$K$2:$P$2,0))</f>
        <v>0.25</v>
      </c>
      <c r="AC454" s="314" cm="1">
        <f t="array" ref="AC454">INDEX($K:$P,ROW(),MATCH(AC$3,$K$2:$P$2,0))</f>
        <v>0.25</v>
      </c>
      <c r="AD454" s="314" cm="1">
        <f t="array" ref="AD454">INDEX($K:$P,ROW(),MATCH(AD$3,$K$2:$P$2,0))</f>
        <v>0.25</v>
      </c>
      <c r="AE454" s="314" cm="1">
        <f t="array" ref="AE454">INDEX($K:$P,ROW(),MATCH(AE$3,$K$2:$P$2,0))</f>
        <v>0.25</v>
      </c>
      <c r="AF454" s="314" cm="1">
        <f t="array" ref="AF454">INDEX($K:$P,ROW(),MATCH(AF$3,$K$2:$P$2,0))</f>
        <v>0.25</v>
      </c>
      <c r="AG454" s="314" cm="1">
        <f t="array" ref="AG454">INDEX($K:$P,ROW(),MATCH(AG$3,$K$2:$P$2,0))</f>
        <v>0.25</v>
      </c>
      <c r="AH454" s="314" cm="1">
        <f t="array" ref="AH454">INDEX($K:$P,ROW(),MATCH(AH$3,$K$2:$P$2,0))</f>
        <v>0.25</v>
      </c>
      <c r="AI454" s="314" cm="1">
        <f t="array" ref="AI454">INDEX($K:$P,ROW(),MATCH(AI$3,$K$2:$P$2,0))</f>
        <v>0.25</v>
      </c>
      <c r="AJ454" s="314" cm="1">
        <f t="array" ref="AJ454">INDEX($K:$P,ROW(),MATCH(AJ$3,$K$2:$P$2,0))</f>
        <v>0.25</v>
      </c>
      <c r="AK454" s="314" cm="1">
        <f t="array" ref="AK454">INDEX($K:$P,ROW(),MATCH(AK$3,$K$2:$P$2,0))</f>
        <v>0.25</v>
      </c>
      <c r="AL454" s="314" cm="1">
        <f t="array" ref="AL454">INDEX($K:$P,ROW(),MATCH(AL$3,$K$2:$P$2,0))</f>
        <v>0.25</v>
      </c>
      <c r="AM454" s="314" cm="1">
        <f t="array" ref="AM454">INDEX($K:$P,ROW(),MATCH(AM$3,$K$2:$P$2,0))</f>
        <v>0.25</v>
      </c>
      <c r="AN454" s="314" cm="1">
        <f t="array" ref="AN454">INDEX($K:$P,ROW(),MATCH(AN$3,$K$2:$P$2,0))</f>
        <v>0.25</v>
      </c>
      <c r="AO454" s="314" cm="1">
        <f t="array" ref="AO454">INDEX($K:$P,ROW(),MATCH(AO$3,$K$2:$P$2,0))</f>
        <v>0.25</v>
      </c>
      <c r="AP454" s="314" cm="1">
        <f t="array" ref="AP454">INDEX($K:$P,ROW(),MATCH(AP$3,$K$2:$P$2,0))</f>
        <v>0.25</v>
      </c>
      <c r="AQ454" s="314" cm="1">
        <f t="array" ref="AQ454">INDEX($K:$P,ROW(),MATCH(AQ$3,$K$2:$P$2,0))</f>
        <v>0.25</v>
      </c>
      <c r="AR454" s="314" cm="1">
        <f t="array" ref="AR454">INDEX($K:$P,ROW(),MATCH(AR$3,$K$2:$P$2,0))</f>
        <v>0.25</v>
      </c>
      <c r="AS454" s="314" cm="1">
        <f t="array" ref="AS454">INDEX($K:$P,ROW(),MATCH(AS$3,$K$2:$P$2,0))</f>
        <v>0.25</v>
      </c>
      <c r="AT454" s="314" cm="1">
        <f t="array" ref="AT454">INDEX($K:$P,ROW(),MATCH(AT$3,$K$2:$P$2,0))</f>
        <v>0.25</v>
      </c>
      <c r="AU454" s="314" cm="1">
        <f t="array" ref="AU454">INDEX($K:$P,ROW(),MATCH(AU$3,$K$2:$P$2,0))</f>
        <v>0.25</v>
      </c>
      <c r="AV454" s="314" cm="1">
        <f t="array" ref="AV454">INDEX($K:$P,ROW(),MATCH(AV$3,$K$2:$P$2,0))</f>
        <v>0.25</v>
      </c>
      <c r="AW454" s="314" cm="1">
        <f t="array" ref="AW454">INDEX($K:$P,ROW(),MATCH(AW$3,$K$2:$P$2,0))</f>
        <v>0.25</v>
      </c>
      <c r="AX454" s="314" cm="1">
        <f t="array" ref="AX454">INDEX($K:$P,ROW(),MATCH(AX$3,$K$2:$P$2,0))</f>
        <v>0.25</v>
      </c>
      <c r="AY454" s="314" cm="1">
        <f t="array" ref="AY454">INDEX($K:$P,ROW(),MATCH(AY$3,$K$2:$P$2,0))</f>
        <v>0.25</v>
      </c>
      <c r="AZ454" s="314" cm="1">
        <f t="array" ref="AZ454">INDEX($K:$P,ROW(),MATCH(AZ$3,$K$2:$P$2,0))</f>
        <v>0.25</v>
      </c>
      <c r="BA454" s="314" cm="1">
        <f t="array" ref="BA454">INDEX($K:$P,ROW(),MATCH(BA$3,$K$2:$P$2,0))</f>
        <v>0.25</v>
      </c>
      <c r="BB454" s="314" cm="1">
        <f t="array" ref="BB454">INDEX($K:$P,ROW(),MATCH(BB$3,$K$2:$P$2,0))</f>
        <v>0.25</v>
      </c>
      <c r="BC454" s="314" cm="1">
        <f t="array" ref="BC454">INDEX($K:$P,ROW(),MATCH(BC$3,$K$2:$P$2,0))</f>
        <v>0.25</v>
      </c>
      <c r="BD454" s="314" cm="1">
        <f t="array" ref="BD454">INDEX($K:$P,ROW(),MATCH(BD$3,$K$2:$P$2,0))</f>
        <v>0.25</v>
      </c>
      <c r="BE454" s="314" cm="1">
        <f t="array" ref="BE454">INDEX($K:$P,ROW(),MATCH(BE$3,$K$2:$P$2,0))</f>
        <v>0.25</v>
      </c>
      <c r="BF454" s="314" cm="1">
        <f t="array" ref="BF454">INDEX($K:$P,ROW(),MATCH(BF$3,$K$2:$P$2,0))</f>
        <v>0.25</v>
      </c>
      <c r="BG454" s="314" cm="1">
        <f t="array" ref="BG454">INDEX($K:$P,ROW(),MATCH(BG$3,$K$2:$P$2,0))</f>
        <v>0.25</v>
      </c>
      <c r="BH454" s="314" cm="1">
        <f t="array" ref="BH454">INDEX($K:$P,ROW(),MATCH(BH$3,$K$2:$P$2,0))</f>
        <v>0.25</v>
      </c>
      <c r="BI454" s="314" cm="1">
        <f t="array" ref="BI454">INDEX($K:$P,ROW(),MATCH(BI$3,$K$2:$P$2,0))</f>
        <v>0.25</v>
      </c>
      <c r="BJ454" s="314" cm="1">
        <f t="array" ref="BJ454">INDEX($K:$P,ROW(),MATCH(BJ$3,$K$2:$P$2,0))</f>
        <v>0.25</v>
      </c>
      <c r="BK454" s="314" cm="1">
        <f t="array" ref="BK454">INDEX($K:$P,ROW(),MATCH(BK$3,$K$2:$P$2,0))</f>
        <v>0.25</v>
      </c>
      <c r="BL454" s="314" cm="1">
        <f t="array" ref="BL454">INDEX($K:$P,ROW(),MATCH(BL$3,$K$2:$P$2,0))</f>
        <v>0.25</v>
      </c>
      <c r="BM454" s="314" cm="1">
        <f t="array" ref="BM454">INDEX($K:$P,ROW(),MATCH(BM$3,$K$2:$P$2,0))</f>
        <v>0.25</v>
      </c>
      <c r="BN454" s="314" cm="1">
        <f t="array" ref="BN454">INDEX($K:$P,ROW(),MATCH(BN$3,$K$2:$P$2,0))</f>
        <v>0.25</v>
      </c>
      <c r="BO454" s="314" cm="1">
        <f t="array" ref="BO454">INDEX($K:$P,ROW(),MATCH(BO$3,$K$2:$P$2,0))</f>
        <v>0.25</v>
      </c>
      <c r="BP454" s="314" cm="1">
        <f t="array" ref="BP454">INDEX($K:$P,ROW(),MATCH(BP$3,$K$2:$P$2,0))</f>
        <v>0.25</v>
      </c>
      <c r="BQ454" s="314" cm="1">
        <f t="array" ref="BQ454">INDEX($K:$P,ROW(),MATCH(BQ$3,$K$2:$P$2,0))</f>
        <v>0.25</v>
      </c>
      <c r="BR454" s="314" cm="1">
        <f t="array" ref="BR454">INDEX($K:$P,ROW(),MATCH(BR$3,$K$2:$P$2,0))</f>
        <v>0.25</v>
      </c>
      <c r="BS454" s="314" cm="1">
        <f t="array" ref="BS454">INDEX($K:$P,ROW(),MATCH(BS$3,$K$2:$P$2,0))</f>
        <v>0.25</v>
      </c>
      <c r="BT454" s="314" cm="1">
        <f t="array" ref="BT454">INDEX($K:$P,ROW(),MATCH(BT$3,$K$2:$P$2,0))</f>
        <v>0.25</v>
      </c>
      <c r="BU454" s="314" cm="1">
        <f t="array" ref="BU454">INDEX($K:$P,ROW(),MATCH(BU$3,$K$2:$P$2,0))</f>
        <v>0.25</v>
      </c>
      <c r="BV454" s="314" cm="1">
        <f t="array" ref="BV454">INDEX($K:$P,ROW(),MATCH(BV$3,$K$2:$P$2,0))</f>
        <v>0.25</v>
      </c>
      <c r="BW454" s="314" cm="1">
        <f t="array" ref="BW454">INDEX($K:$P,ROW(),MATCH(BW$3,$K$2:$P$2,0))</f>
        <v>0.25</v>
      </c>
      <c r="BX454" s="314" cm="1">
        <f t="array" ref="BX454">INDEX($K:$P,ROW(),MATCH(BX$3,$K$2:$P$2,0))</f>
        <v>0.25</v>
      </c>
      <c r="BY454" s="314" cm="1">
        <f t="array" ref="BY454">INDEX($K:$P,ROW(),MATCH(BY$3,$K$2:$P$2,0))</f>
        <v>0.25</v>
      </c>
      <c r="BZ454" s="314" cm="1">
        <f t="array" ref="BZ454">INDEX($K:$P,ROW(),MATCH(BZ$3,$K$2:$P$2,0))</f>
        <v>0.25</v>
      </c>
      <c r="CA454" s="314" cm="1">
        <f t="array" ref="CA454">INDEX($K:$P,ROW(),MATCH(CA$3,$K$2:$P$2,0))</f>
        <v>0.25</v>
      </c>
      <c r="CB454" s="314" cm="1">
        <f t="array" ref="CB454">INDEX($K:$P,ROW(),MATCH(CB$3,$K$2:$P$2,0))</f>
        <v>0.25</v>
      </c>
      <c r="CC454" s="314" cm="1">
        <f t="array" ref="CC454">INDEX($K:$P,ROW(),MATCH(CC$3,$K$2:$P$2,0))</f>
        <v>0.25</v>
      </c>
      <c r="CD454" s="314" cm="1">
        <f t="array" ref="CD454">INDEX($K:$P,ROW(),MATCH(CD$3,$K$2:$P$2,0))</f>
        <v>0.25</v>
      </c>
      <c r="CE454" s="314" cm="1">
        <f t="array" ref="CE454">INDEX($K:$P,ROW(),MATCH(CE$3,$K$2:$P$2,0))</f>
        <v>0.25</v>
      </c>
      <c r="CF454" s="314" cm="1">
        <f t="array" ref="CF454">INDEX($K:$P,ROW(),MATCH(CF$3,$K$2:$P$2,0))</f>
        <v>0.25</v>
      </c>
      <c r="CG454" s="314" cm="1">
        <f t="array" ref="CG454">INDEX($K:$P,ROW(),MATCH(CG$3,$K$2:$P$2,0))</f>
        <v>0.25</v>
      </c>
      <c r="CH454" s="314" cm="1">
        <f t="array" ref="CH454">INDEX($K:$P,ROW(),MATCH(CH$3,$K$2:$P$2,0))</f>
        <v>0.25</v>
      </c>
      <c r="CI454" s="314" cm="1">
        <f t="array" ref="CI454">INDEX($K:$P,ROW(),MATCH(CI$3,$K$2:$P$2,0))</f>
        <v>0.25</v>
      </c>
      <c r="CJ454" s="314" cm="1">
        <f t="array" ref="CJ454">INDEX($K:$P,ROW(),MATCH(CJ$3,$K$2:$P$2,0))</f>
        <v>0.25</v>
      </c>
      <c r="CK454" s="314" cm="1">
        <f t="array" ref="CK454">INDEX($K:$P,ROW(),MATCH(CK$3,$K$2:$P$2,0))</f>
        <v>0.25</v>
      </c>
      <c r="CL454" s="314" cm="1">
        <f t="array" ref="CL454">INDEX($K:$P,ROW(),MATCH(CL$3,$K$2:$P$2,0))</f>
        <v>0.25</v>
      </c>
      <c r="CM454" s="314" cm="1">
        <f t="array" ref="CM454">INDEX($K:$P,ROW(),MATCH(CM$3,$K$2:$P$2,0))</f>
        <v>0.25</v>
      </c>
      <c r="CN454" s="314" cm="1">
        <f t="array" ref="CN454">INDEX($K:$P,ROW(),MATCH(CN$3,$K$2:$P$2,0))</f>
        <v>0.25</v>
      </c>
    </row>
    <row r="455" spans="1:92" x14ac:dyDescent="0.25">
      <c r="A455" t="s">
        <v>170</v>
      </c>
      <c r="B455" s="216" t="s">
        <v>440</v>
      </c>
      <c r="C455" t="s">
        <v>441</v>
      </c>
      <c r="D455" t="s">
        <v>442</v>
      </c>
      <c r="E455" s="102" t="s">
        <v>203</v>
      </c>
      <c r="F455" s="91"/>
      <c r="G455" s="91"/>
      <c r="K455" s="244">
        <f t="shared" ref="K455:P455" ca="1" si="294">SUMIF($3:$3, K$2, INDIRECT(ROW() &amp; ":" &amp; ROW()))</f>
        <v>0</v>
      </c>
      <c r="L455" s="244">
        <f t="shared" ca="1" si="294"/>
        <v>0</v>
      </c>
      <c r="M455" s="244">
        <f t="shared" ca="1" si="294"/>
        <v>0</v>
      </c>
      <c r="N455" s="244">
        <f t="shared" ca="1" si="294"/>
        <v>0</v>
      </c>
      <c r="O455" s="244">
        <f t="shared" ca="1" si="294"/>
        <v>0</v>
      </c>
      <c r="P455" s="244">
        <f t="shared" ca="1" si="294"/>
        <v>0</v>
      </c>
      <c r="Q455" s="30"/>
      <c r="T455" s="286">
        <f t="shared" ref="T455" ca="1" si="295">IFERROR(INDEX(INDIRECT("Financials!$A:$AD"), MATCH(INDIRECT(ADDRESS(ROW(),2)), INDIRECT("Financials!$B:$B"), 0), MATCH(INDIRECT(ADDRESS(1,COLUMN())), INDIRECT("Financials!$1:$1"), 0)),0)</f>
        <v>0</v>
      </c>
      <c r="U455" s="244">
        <f t="shared" ref="U455:CF455" ca="1" si="296">-+INDIRECT(U452)*U454</f>
        <v>0</v>
      </c>
      <c r="V455" s="244">
        <f t="shared" ca="1" si="296"/>
        <v>0</v>
      </c>
      <c r="W455" s="244">
        <f t="shared" ca="1" si="296"/>
        <v>0</v>
      </c>
      <c r="X455" s="244">
        <f t="shared" ca="1" si="296"/>
        <v>0</v>
      </c>
      <c r="Y455" s="244">
        <f t="shared" ca="1" si="296"/>
        <v>0</v>
      </c>
      <c r="Z455" s="244">
        <f t="shared" ca="1" si="296"/>
        <v>0</v>
      </c>
      <c r="AA455" s="244">
        <f t="shared" ca="1" si="296"/>
        <v>0</v>
      </c>
      <c r="AB455" s="244">
        <f t="shared" ca="1" si="296"/>
        <v>0</v>
      </c>
      <c r="AC455" s="244">
        <f t="shared" ca="1" si="296"/>
        <v>0</v>
      </c>
      <c r="AD455" s="244">
        <f t="shared" ca="1" si="296"/>
        <v>0</v>
      </c>
      <c r="AE455" s="244">
        <f t="shared" ca="1" si="296"/>
        <v>0</v>
      </c>
      <c r="AF455" s="244">
        <f t="shared" ca="1" si="296"/>
        <v>0</v>
      </c>
      <c r="AG455" s="244">
        <f t="shared" ca="1" si="296"/>
        <v>0</v>
      </c>
      <c r="AH455" s="244">
        <f t="shared" ca="1" si="296"/>
        <v>0</v>
      </c>
      <c r="AI455" s="244">
        <f t="shared" ca="1" si="296"/>
        <v>0</v>
      </c>
      <c r="AJ455" s="244">
        <f t="shared" ca="1" si="296"/>
        <v>0</v>
      </c>
      <c r="AK455" s="244">
        <f t="shared" ca="1" si="296"/>
        <v>0</v>
      </c>
      <c r="AL455" s="244">
        <f t="shared" ca="1" si="296"/>
        <v>0</v>
      </c>
      <c r="AM455" s="244">
        <f t="shared" ca="1" si="296"/>
        <v>0</v>
      </c>
      <c r="AN455" s="244">
        <f t="shared" ca="1" si="296"/>
        <v>0</v>
      </c>
      <c r="AO455" s="244">
        <f t="shared" ca="1" si="296"/>
        <v>0</v>
      </c>
      <c r="AP455" s="244">
        <f t="shared" ca="1" si="296"/>
        <v>0</v>
      </c>
      <c r="AQ455" s="244">
        <f t="shared" ca="1" si="296"/>
        <v>0</v>
      </c>
      <c r="AR455" s="244">
        <f t="shared" ca="1" si="296"/>
        <v>0</v>
      </c>
      <c r="AS455" s="244">
        <f t="shared" ca="1" si="296"/>
        <v>0</v>
      </c>
      <c r="AT455" s="244">
        <f t="shared" ca="1" si="296"/>
        <v>0</v>
      </c>
      <c r="AU455" s="244">
        <f t="shared" ca="1" si="296"/>
        <v>0</v>
      </c>
      <c r="AV455" s="244">
        <f t="shared" ca="1" si="296"/>
        <v>0</v>
      </c>
      <c r="AW455" s="244">
        <f t="shared" ca="1" si="296"/>
        <v>0</v>
      </c>
      <c r="AX455" s="244">
        <f t="shared" ca="1" si="296"/>
        <v>0</v>
      </c>
      <c r="AY455" s="244">
        <f t="shared" ca="1" si="296"/>
        <v>0</v>
      </c>
      <c r="AZ455" s="244">
        <f t="shared" ca="1" si="296"/>
        <v>0</v>
      </c>
      <c r="BA455" s="244">
        <f t="shared" ca="1" si="296"/>
        <v>0</v>
      </c>
      <c r="BB455" s="244">
        <f t="shared" ca="1" si="296"/>
        <v>0</v>
      </c>
      <c r="BC455" s="244">
        <f t="shared" ca="1" si="296"/>
        <v>0</v>
      </c>
      <c r="BD455" s="244">
        <f t="shared" ca="1" si="296"/>
        <v>0</v>
      </c>
      <c r="BE455" s="244">
        <f t="shared" ca="1" si="296"/>
        <v>0</v>
      </c>
      <c r="BF455" s="244">
        <f t="shared" ca="1" si="296"/>
        <v>0</v>
      </c>
      <c r="BG455" s="244">
        <f t="shared" ca="1" si="296"/>
        <v>0</v>
      </c>
      <c r="BH455" s="244">
        <f t="shared" ca="1" si="296"/>
        <v>0</v>
      </c>
      <c r="BI455" s="244">
        <f t="shared" ca="1" si="296"/>
        <v>0</v>
      </c>
      <c r="BJ455" s="244">
        <f t="shared" ca="1" si="296"/>
        <v>0</v>
      </c>
      <c r="BK455" s="244">
        <f t="shared" ca="1" si="296"/>
        <v>0</v>
      </c>
      <c r="BL455" s="244">
        <f t="shared" ca="1" si="296"/>
        <v>0</v>
      </c>
      <c r="BM455" s="244">
        <f t="shared" ca="1" si="296"/>
        <v>0</v>
      </c>
      <c r="BN455" s="244">
        <f t="shared" ca="1" si="296"/>
        <v>0</v>
      </c>
      <c r="BO455" s="244">
        <f t="shared" ca="1" si="296"/>
        <v>0</v>
      </c>
      <c r="BP455" s="244">
        <f t="shared" ca="1" si="296"/>
        <v>0</v>
      </c>
      <c r="BQ455" s="244">
        <f t="shared" ca="1" si="296"/>
        <v>0</v>
      </c>
      <c r="BR455" s="244">
        <f t="shared" ca="1" si="296"/>
        <v>0</v>
      </c>
      <c r="BS455" s="244">
        <f t="shared" ca="1" si="296"/>
        <v>0</v>
      </c>
      <c r="BT455" s="244">
        <f t="shared" ca="1" si="296"/>
        <v>0</v>
      </c>
      <c r="BU455" s="244">
        <f t="shared" ca="1" si="296"/>
        <v>0</v>
      </c>
      <c r="BV455" s="244">
        <f t="shared" ca="1" si="296"/>
        <v>0</v>
      </c>
      <c r="BW455" s="244">
        <f t="shared" ca="1" si="296"/>
        <v>0</v>
      </c>
      <c r="BX455" s="244">
        <f t="shared" ca="1" si="296"/>
        <v>0</v>
      </c>
      <c r="BY455" s="244">
        <f t="shared" ca="1" si="296"/>
        <v>0</v>
      </c>
      <c r="BZ455" s="244">
        <f t="shared" ca="1" si="296"/>
        <v>0</v>
      </c>
      <c r="CA455" s="244">
        <f t="shared" ca="1" si="296"/>
        <v>0</v>
      </c>
      <c r="CB455" s="244">
        <f t="shared" ca="1" si="296"/>
        <v>0</v>
      </c>
      <c r="CC455" s="244">
        <f t="shared" ca="1" si="296"/>
        <v>0</v>
      </c>
      <c r="CD455" s="244">
        <f t="shared" ca="1" si="296"/>
        <v>0</v>
      </c>
      <c r="CE455" s="244">
        <f t="shared" ca="1" si="296"/>
        <v>0</v>
      </c>
      <c r="CF455" s="244">
        <f t="shared" ca="1" si="296"/>
        <v>0</v>
      </c>
      <c r="CG455" s="244">
        <f t="shared" ref="CG455:CN455" ca="1" si="297">-+INDIRECT(CG452)*CG454</f>
        <v>0</v>
      </c>
      <c r="CH455" s="244">
        <f t="shared" ca="1" si="297"/>
        <v>0</v>
      </c>
      <c r="CI455" s="244">
        <f t="shared" ca="1" si="297"/>
        <v>0</v>
      </c>
      <c r="CJ455" s="244">
        <f t="shared" ca="1" si="297"/>
        <v>0</v>
      </c>
      <c r="CK455" s="244">
        <f t="shared" ca="1" si="297"/>
        <v>0</v>
      </c>
      <c r="CL455" s="244">
        <f t="shared" ca="1" si="297"/>
        <v>0</v>
      </c>
      <c r="CM455" s="244">
        <f t="shared" ca="1" si="297"/>
        <v>0</v>
      </c>
      <c r="CN455" s="244">
        <f t="shared" ca="1" si="297"/>
        <v>0</v>
      </c>
    </row>
    <row r="456" spans="1:92" x14ac:dyDescent="0.25">
      <c r="B456" s="216"/>
      <c r="F456" s="91"/>
      <c r="G456" s="91"/>
      <c r="K456" s="30"/>
      <c r="L456" s="30"/>
      <c r="M456" s="30"/>
      <c r="N456" s="30"/>
      <c r="O456" s="30"/>
      <c r="P456" s="30"/>
      <c r="Q456" s="30"/>
      <c r="T456" s="204"/>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0"/>
      <c r="BO456" s="30"/>
      <c r="BP456" s="30"/>
      <c r="BQ456" s="30"/>
      <c r="BR456" s="30"/>
      <c r="BS456" s="30"/>
      <c r="BT456" s="30"/>
      <c r="BU456" s="30"/>
      <c r="BV456" s="30"/>
      <c r="BW456" s="30"/>
      <c r="BX456" s="30"/>
      <c r="BY456" s="30"/>
      <c r="BZ456" s="30"/>
      <c r="CA456" s="30"/>
      <c r="CB456" s="30"/>
      <c r="CC456" s="30"/>
      <c r="CD456" s="30"/>
      <c r="CE456" s="30"/>
      <c r="CF456" s="30"/>
      <c r="CG456" s="30"/>
      <c r="CH456" s="30"/>
      <c r="CI456" s="30"/>
      <c r="CJ456" s="30"/>
      <c r="CK456" s="30"/>
      <c r="CL456" s="30"/>
      <c r="CM456" s="30"/>
      <c r="CN456" s="30"/>
    </row>
    <row r="457" spans="1:92" x14ac:dyDescent="0.25">
      <c r="A457" s="137"/>
      <c r="B457" s="208"/>
      <c r="C457" s="139"/>
      <c r="D457" s="137" t="s">
        <v>446</v>
      </c>
      <c r="E457" s="140" t="s">
        <v>446</v>
      </c>
      <c r="F457" s="307"/>
      <c r="G457" s="316" t="s">
        <v>447</v>
      </c>
      <c r="H457" s="157" t="s">
        <v>448</v>
      </c>
      <c r="I457" s="307"/>
      <c r="J457" s="308"/>
      <c r="K457" s="139"/>
      <c r="L457" s="139"/>
      <c r="M457" s="139"/>
      <c r="N457" s="139"/>
      <c r="O457" s="139"/>
      <c r="P457" s="139"/>
      <c r="Q457" s="139"/>
      <c r="T457" s="262"/>
      <c r="U457" s="187"/>
      <c r="V457" s="187"/>
      <c r="W457" s="187"/>
      <c r="X457" s="187"/>
      <c r="Y457" s="187"/>
      <c r="Z457" s="187"/>
      <c r="AA457" s="187"/>
      <c r="AB457" s="187"/>
      <c r="AC457" s="187"/>
      <c r="AD457" s="187"/>
      <c r="AE457" s="187"/>
      <c r="AF457" s="187"/>
      <c r="AG457" s="187"/>
      <c r="AH457" s="187"/>
      <c r="AI457" s="187"/>
      <c r="AJ457" s="187"/>
      <c r="AK457" s="187"/>
      <c r="AL457" s="187"/>
      <c r="AM457" s="187"/>
      <c r="AN457" s="187"/>
      <c r="AO457" s="187"/>
      <c r="AP457" s="187"/>
      <c r="AQ457" s="187"/>
      <c r="AR457" s="187"/>
      <c r="AS457" s="187"/>
      <c r="AT457" s="187"/>
      <c r="AU457" s="187"/>
      <c r="AV457" s="187"/>
      <c r="AW457" s="187"/>
      <c r="AX457" s="187"/>
      <c r="AY457" s="187"/>
      <c r="AZ457" s="187"/>
      <c r="BA457" s="187"/>
      <c r="BB457" s="187"/>
      <c r="BC457" s="187"/>
      <c r="BD457" s="187"/>
      <c r="BE457" s="187"/>
      <c r="BF457" s="187"/>
      <c r="BG457" s="187"/>
      <c r="BH457" s="187"/>
      <c r="BI457" s="187"/>
      <c r="BJ457" s="187"/>
      <c r="BK457" s="187"/>
      <c r="BL457" s="187"/>
      <c r="BM457" s="187"/>
      <c r="BN457" s="187"/>
      <c r="BO457" s="187"/>
      <c r="BP457" s="187"/>
      <c r="BQ457" s="187"/>
      <c r="BR457" s="187"/>
      <c r="BS457" s="187"/>
      <c r="BT457" s="187"/>
      <c r="BU457" s="187"/>
      <c r="BV457" s="187"/>
      <c r="BW457" s="187"/>
      <c r="BX457" s="187"/>
      <c r="BY457" s="187"/>
      <c r="BZ457" s="187"/>
      <c r="CA457" s="187"/>
      <c r="CB457" s="187"/>
      <c r="CC457" s="187"/>
      <c r="CD457" s="187"/>
      <c r="CE457" s="187"/>
      <c r="CF457" s="187"/>
      <c r="CG457" s="187"/>
      <c r="CH457" s="187"/>
      <c r="CI457" s="187"/>
      <c r="CJ457" s="187"/>
      <c r="CK457" s="187"/>
      <c r="CL457" s="187"/>
      <c r="CM457" s="187"/>
      <c r="CN457" s="187"/>
    </row>
    <row r="458" spans="1:92" x14ac:dyDescent="0.25">
      <c r="B458" s="147" t="s">
        <v>142</v>
      </c>
      <c r="C458" s="148"/>
      <c r="D458" t="s">
        <v>446</v>
      </c>
      <c r="E458" s="149"/>
      <c r="F458" s="278"/>
      <c r="G458" s="278"/>
      <c r="I458" s="278"/>
      <c r="J458" s="28"/>
      <c r="K458" s="148"/>
      <c r="L458" s="148"/>
      <c r="M458" s="148"/>
      <c r="N458" s="148"/>
      <c r="O458" s="148"/>
      <c r="P458" s="148"/>
      <c r="Q458" s="148"/>
      <c r="T458" s="269"/>
      <c r="U458" s="191"/>
      <c r="V458" s="191"/>
      <c r="W458" s="191"/>
      <c r="X458" s="191"/>
      <c r="Y458" s="191"/>
      <c r="Z458" s="191"/>
      <c r="AA458" s="191"/>
      <c r="AB458" s="191"/>
      <c r="AC458" s="191"/>
      <c r="AD458" s="191"/>
      <c r="AE458" s="191"/>
      <c r="AF458" s="191"/>
      <c r="AG458" s="191"/>
      <c r="AH458" s="191"/>
      <c r="AI458" s="191"/>
      <c r="AJ458" s="191"/>
      <c r="AK458" s="191"/>
      <c r="AL458" s="191"/>
      <c r="AM458" s="191"/>
      <c r="AN458" s="191"/>
      <c r="AO458" s="191"/>
      <c r="AP458" s="191"/>
      <c r="AQ458" s="191"/>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N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row>
    <row r="459" spans="1:92" x14ac:dyDescent="0.25">
      <c r="B459" s="178" t="s">
        <v>449</v>
      </c>
      <c r="C459" s="148"/>
      <c r="D459" t="s">
        <v>446</v>
      </c>
      <c r="E459" s="149"/>
      <c r="F459" s="278"/>
      <c r="G459" s="278"/>
      <c r="I459" s="92">
        <v>46023</v>
      </c>
      <c r="J459" s="28"/>
      <c r="K459" s="148"/>
      <c r="L459" s="148"/>
      <c r="M459" s="148"/>
      <c r="N459" s="148"/>
      <c r="O459" s="148"/>
      <c r="P459" s="148"/>
      <c r="Q459" s="148"/>
      <c r="T459" s="269"/>
      <c r="U459" s="191"/>
      <c r="V459" s="191"/>
      <c r="W459" s="191"/>
      <c r="X459" s="191"/>
      <c r="Y459" s="191"/>
      <c r="Z459" s="191"/>
      <c r="AA459" s="191"/>
      <c r="AB459" s="191"/>
      <c r="AC459" s="191"/>
      <c r="AD459" s="191"/>
      <c r="AE459" s="191"/>
      <c r="AF459" s="191"/>
      <c r="AG459" s="191"/>
      <c r="AH459" s="191"/>
      <c r="AI459" s="191"/>
      <c r="AJ459" s="191"/>
      <c r="AK459" s="191"/>
      <c r="AL459" s="191"/>
      <c r="AM459" s="191"/>
      <c r="AN459" s="191"/>
      <c r="AO459" s="191"/>
      <c r="AP459" s="191"/>
      <c r="AQ459" s="191"/>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N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row>
    <row r="460" spans="1:92" x14ac:dyDescent="0.25">
      <c r="B460" s="178" t="s">
        <v>450</v>
      </c>
      <c r="C460" s="148"/>
      <c r="D460" t="s">
        <v>446</v>
      </c>
      <c r="E460" s="149"/>
      <c r="F460" s="278"/>
      <c r="G460" s="278"/>
      <c r="I460" s="317">
        <v>7000000</v>
      </c>
      <c r="J460" s="28"/>
      <c r="K460" s="148"/>
      <c r="L460" s="148"/>
      <c r="M460" s="148"/>
      <c r="N460" s="148"/>
      <c r="O460" s="148"/>
      <c r="P460" s="148"/>
      <c r="Q460" s="148"/>
      <c r="T460" s="269"/>
      <c r="U460" s="191"/>
      <c r="V460" s="191"/>
      <c r="W460" s="191"/>
      <c r="X460" s="191"/>
      <c r="Y460" s="191"/>
      <c r="Z460" s="191"/>
      <c r="AA460" s="191"/>
      <c r="AB460" s="191"/>
      <c r="AC460" s="191"/>
      <c r="AD460" s="191"/>
      <c r="AE460" s="191"/>
      <c r="AF460" s="191"/>
      <c r="AG460" s="191"/>
      <c r="AH460" s="191"/>
      <c r="AI460" s="191"/>
      <c r="AJ460" s="191"/>
      <c r="AK460" s="191"/>
      <c r="AL460" s="191"/>
      <c r="AM460" s="191"/>
      <c r="AN460" s="191"/>
      <c r="AO460" s="191"/>
      <c r="AP460" s="191"/>
      <c r="AQ460" s="191"/>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N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row>
    <row r="461" spans="1:92" x14ac:dyDescent="0.25">
      <c r="B461" s="238"/>
      <c r="C461" s="148"/>
      <c r="D461" t="s">
        <v>446</v>
      </c>
      <c r="E461" s="149"/>
      <c r="F461" s="278"/>
      <c r="G461" s="278"/>
      <c r="I461" s="278"/>
      <c r="J461" s="28"/>
      <c r="K461" s="148"/>
      <c r="L461" s="148"/>
      <c r="M461" s="148"/>
      <c r="N461" s="148"/>
      <c r="O461" s="148"/>
      <c r="P461" s="148"/>
      <c r="Q461" s="148"/>
      <c r="T461" s="269"/>
      <c r="U461" s="191"/>
      <c r="V461" s="191"/>
      <c r="W461" s="191"/>
      <c r="X461" s="191"/>
      <c r="Y461" s="191"/>
      <c r="Z461" s="191"/>
      <c r="AA461" s="191"/>
      <c r="AB461" s="191"/>
      <c r="AC461" s="191"/>
      <c r="AD461" s="191"/>
      <c r="AE461" s="191"/>
      <c r="AF461" s="191"/>
      <c r="AG461" s="191"/>
      <c r="AH461" s="191"/>
      <c r="AI461" s="191"/>
      <c r="AJ461" s="191"/>
      <c r="AK461" s="191"/>
      <c r="AL461" s="191"/>
      <c r="AM461" s="191"/>
      <c r="AN461" s="191"/>
      <c r="AO461" s="191"/>
      <c r="AP461" s="191"/>
      <c r="AQ461" s="191"/>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N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row>
    <row r="462" spans="1:92" x14ac:dyDescent="0.25">
      <c r="B462" s="147" t="s">
        <v>451</v>
      </c>
      <c r="C462" s="148"/>
      <c r="D462" t="s">
        <v>446</v>
      </c>
      <c r="E462" s="149"/>
      <c r="F462" s="278"/>
      <c r="G462" s="278"/>
      <c r="I462" s="278"/>
      <c r="J462" s="28"/>
      <c r="K462" s="148"/>
      <c r="L462" s="148"/>
      <c r="M462" s="148"/>
      <c r="N462" s="148"/>
      <c r="O462" s="148"/>
      <c r="P462" s="148"/>
      <c r="Q462" s="148"/>
      <c r="T462" s="269"/>
      <c r="U462" s="191"/>
      <c r="V462" s="191"/>
      <c r="W462" s="191"/>
      <c r="X462" s="191"/>
      <c r="Y462" s="191"/>
      <c r="Z462" s="191"/>
      <c r="AA462" s="191"/>
      <c r="AB462" s="191"/>
      <c r="AC462" s="191"/>
      <c r="AD462" s="191"/>
      <c r="AE462" s="191"/>
      <c r="AF462" s="191"/>
      <c r="AG462" s="191"/>
      <c r="AH462" s="191"/>
      <c r="AI462" s="191"/>
      <c r="AJ462" s="191"/>
      <c r="AK462" s="191"/>
      <c r="AL462" s="191"/>
      <c r="AM462" s="191"/>
      <c r="AN462" s="191"/>
      <c r="AO462" s="191"/>
      <c r="AP462" s="191"/>
      <c r="AQ462" s="191"/>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N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row>
    <row r="463" spans="1:92" x14ac:dyDescent="0.25">
      <c r="B463" s="178" t="s">
        <v>169</v>
      </c>
      <c r="C463" s="148"/>
      <c r="D463" t="s">
        <v>446</v>
      </c>
      <c r="E463" s="149"/>
      <c r="F463" s="278"/>
      <c r="G463" s="278"/>
      <c r="I463" s="102"/>
      <c r="J463" s="28"/>
      <c r="K463" s="317">
        <v>7500000</v>
      </c>
      <c r="L463" s="318">
        <f>+K463*(1+L464)</f>
        <v>7875000</v>
      </c>
      <c r="M463" s="318">
        <f>+L463*(1+M464)</f>
        <v>8268750</v>
      </c>
      <c r="N463" s="318">
        <f>+M463*(1+N464)</f>
        <v>8682187.5</v>
      </c>
      <c r="O463" s="318">
        <f>+N463*(1+O464)</f>
        <v>9116296.875</v>
      </c>
      <c r="P463" s="318">
        <f>+O463*(1+P464)</f>
        <v>9572111.71875</v>
      </c>
      <c r="Q463" s="318"/>
      <c r="T463" s="319"/>
      <c r="U463" s="275">
        <f ca="1">INDEX($A:$CN,ROW(),MATCH(INDIRECT(ADDRESS(3,COLUMN(),2)),$2:$2,0))/U$7</f>
        <v>625000</v>
      </c>
      <c r="V463" s="275">
        <f ca="1">INDEX($A:$CN,ROW(),MATCH(INDIRECT(ADDRESS(3,COLUMN(),2)),$2:$2,0))/V$7</f>
        <v>625000</v>
      </c>
      <c r="W463" s="275">
        <f ca="1">INDEX($A:$CN,ROW(),MATCH(INDIRECT(ADDRESS(3,COLUMN(),2)),$2:$2,0))/W$7</f>
        <v>625000</v>
      </c>
      <c r="X463" s="275">
        <f ca="1">INDEX($A:$CN,ROW(),MATCH(INDIRECT(ADDRESS(3,COLUMN(),2)),$2:$2,0))/X$7</f>
        <v>625000</v>
      </c>
      <c r="Y463" s="275">
        <f ca="1">INDEX($A:$CN,ROW(),MATCH(INDIRECT(ADDRESS(3,COLUMN(),2)),$2:$2,0))/Y$7</f>
        <v>625000</v>
      </c>
      <c r="Z463" s="275">
        <f ca="1">INDEX($A:$CN,ROW(),MATCH(INDIRECT(ADDRESS(3,COLUMN(),2)),$2:$2,0))/Z$7</f>
        <v>625000</v>
      </c>
      <c r="AA463" s="275">
        <f ca="1">INDEX($A:$CN,ROW(),MATCH(INDIRECT(ADDRESS(3,COLUMN(),2)),$2:$2,0))/AA$7</f>
        <v>625000</v>
      </c>
      <c r="AB463" s="275">
        <f ca="1">INDEX($A:$CN,ROW(),MATCH(INDIRECT(ADDRESS(3,COLUMN(),2)),$2:$2,0))/AB$7</f>
        <v>625000</v>
      </c>
      <c r="AC463" s="275">
        <f ca="1">INDEX($A:$CN,ROW(),MATCH(INDIRECT(ADDRESS(3,COLUMN(),2)),$2:$2,0))/AC$7</f>
        <v>625000</v>
      </c>
      <c r="AD463" s="275">
        <f ca="1">INDEX($A:$CN,ROW(),MATCH(INDIRECT(ADDRESS(3,COLUMN(),2)),$2:$2,0))/AD$7</f>
        <v>625000</v>
      </c>
      <c r="AE463" s="275">
        <f ca="1">INDEX($A:$CN,ROW(),MATCH(INDIRECT(ADDRESS(3,COLUMN(),2)),$2:$2,0))/AE$7</f>
        <v>625000</v>
      </c>
      <c r="AF463" s="275">
        <f ca="1">INDEX($A:$CN,ROW(),MATCH(INDIRECT(ADDRESS(3,COLUMN(),2)),$2:$2,0))/AF$7</f>
        <v>625000</v>
      </c>
      <c r="AG463" s="275">
        <f ca="1">INDEX($A:$CN,ROW(),MATCH(INDIRECT(ADDRESS(3,COLUMN(),2)),$2:$2,0))/AG$7</f>
        <v>656250</v>
      </c>
      <c r="AH463" s="275">
        <f ca="1">INDEX($A:$CN,ROW(),MATCH(INDIRECT(ADDRESS(3,COLUMN(),2)),$2:$2,0))/AH$7</f>
        <v>656250</v>
      </c>
      <c r="AI463" s="275">
        <f ca="1">INDEX($A:$CN,ROW(),MATCH(INDIRECT(ADDRESS(3,COLUMN(),2)),$2:$2,0))/AI$7</f>
        <v>656250</v>
      </c>
      <c r="AJ463" s="275">
        <f ca="1">INDEX($A:$CN,ROW(),MATCH(INDIRECT(ADDRESS(3,COLUMN(),2)),$2:$2,0))/AJ$7</f>
        <v>656250</v>
      </c>
      <c r="AK463" s="275">
        <f ca="1">INDEX($A:$CN,ROW(),MATCH(INDIRECT(ADDRESS(3,COLUMN(),2)),$2:$2,0))/AK$7</f>
        <v>656250</v>
      </c>
      <c r="AL463" s="275">
        <f ca="1">INDEX($A:$CN,ROW(),MATCH(INDIRECT(ADDRESS(3,COLUMN(),2)),$2:$2,0))/AL$7</f>
        <v>656250</v>
      </c>
      <c r="AM463" s="275">
        <f ca="1">INDEX($A:$CN,ROW(),MATCH(INDIRECT(ADDRESS(3,COLUMN(),2)),$2:$2,0))/AM$7</f>
        <v>656250</v>
      </c>
      <c r="AN463" s="275">
        <f ca="1">INDEX($A:$CN,ROW(),MATCH(INDIRECT(ADDRESS(3,COLUMN(),2)),$2:$2,0))/AN$7</f>
        <v>656250</v>
      </c>
      <c r="AO463" s="275">
        <f ca="1">INDEX($A:$CN,ROW(),MATCH(INDIRECT(ADDRESS(3,COLUMN(),2)),$2:$2,0))/AO$7</f>
        <v>656250</v>
      </c>
      <c r="AP463" s="275">
        <f ca="1">INDEX($A:$CN,ROW(),MATCH(INDIRECT(ADDRESS(3,COLUMN(),2)),$2:$2,0))/AP$7</f>
        <v>656250</v>
      </c>
      <c r="AQ463" s="275">
        <f ca="1">INDEX($A:$CN,ROW(),MATCH(INDIRECT(ADDRESS(3,COLUMN(),2)),$2:$2,0))/AQ$7</f>
        <v>656250</v>
      </c>
      <c r="AR463" s="275">
        <f ca="1">INDEX($A:$CN,ROW(),MATCH(INDIRECT(ADDRESS(3,COLUMN(),2)),$2:$2,0))/AR$7</f>
        <v>656250</v>
      </c>
      <c r="AS463" s="275">
        <f ca="1">INDEX($A:$CN,ROW(),MATCH(INDIRECT(ADDRESS(3,COLUMN(),2)),$2:$2,0))/AS$7</f>
        <v>689062.5</v>
      </c>
      <c r="AT463" s="275">
        <f ca="1">INDEX($A:$CN,ROW(),MATCH(INDIRECT(ADDRESS(3,COLUMN(),2)),$2:$2,0))/AT$7</f>
        <v>689062.5</v>
      </c>
      <c r="AU463" s="275">
        <f ca="1">INDEX($A:$CN,ROW(),MATCH(INDIRECT(ADDRESS(3,COLUMN(),2)),$2:$2,0))/AU$7</f>
        <v>689062.5</v>
      </c>
      <c r="AV463" s="275">
        <f ca="1">INDEX($A:$CN,ROW(),MATCH(INDIRECT(ADDRESS(3,COLUMN(),2)),$2:$2,0))/AV$7</f>
        <v>689062.5</v>
      </c>
      <c r="AW463" s="275">
        <f ca="1">INDEX($A:$CN,ROW(),MATCH(INDIRECT(ADDRESS(3,COLUMN(),2)),$2:$2,0))/AW$7</f>
        <v>689062.5</v>
      </c>
      <c r="AX463" s="275">
        <f ca="1">INDEX($A:$CN,ROW(),MATCH(INDIRECT(ADDRESS(3,COLUMN(),2)),$2:$2,0))/AX$7</f>
        <v>689062.5</v>
      </c>
      <c r="AY463" s="275">
        <f ca="1">INDEX($A:$CN,ROW(),MATCH(INDIRECT(ADDRESS(3,COLUMN(),2)),$2:$2,0))/AY$7</f>
        <v>689062.5</v>
      </c>
      <c r="AZ463" s="275">
        <f ca="1">INDEX($A:$CN,ROW(),MATCH(INDIRECT(ADDRESS(3,COLUMN(),2)),$2:$2,0))/AZ$7</f>
        <v>689062.5</v>
      </c>
      <c r="BA463" s="275">
        <f ca="1">INDEX($A:$CN,ROW(),MATCH(INDIRECT(ADDRESS(3,COLUMN(),2)),$2:$2,0))/BA$7</f>
        <v>689062.5</v>
      </c>
      <c r="BB463" s="275">
        <f ca="1">INDEX($A:$CN,ROW(),MATCH(INDIRECT(ADDRESS(3,COLUMN(),2)),$2:$2,0))/BB$7</f>
        <v>689062.5</v>
      </c>
      <c r="BC463" s="275">
        <f ca="1">INDEX($A:$CN,ROW(),MATCH(INDIRECT(ADDRESS(3,COLUMN(),2)),$2:$2,0))/BC$7</f>
        <v>689062.5</v>
      </c>
      <c r="BD463" s="275">
        <f ca="1">INDEX($A:$CN,ROW(),MATCH(INDIRECT(ADDRESS(3,COLUMN(),2)),$2:$2,0))/BD$7</f>
        <v>689062.5</v>
      </c>
      <c r="BE463" s="275">
        <f ca="1">INDEX($A:$CN,ROW(),MATCH(INDIRECT(ADDRESS(3,COLUMN(),2)),$2:$2,0))/BE$7</f>
        <v>723515.625</v>
      </c>
      <c r="BF463" s="275">
        <f ca="1">INDEX($A:$CN,ROW(),MATCH(INDIRECT(ADDRESS(3,COLUMN(),2)),$2:$2,0))/BF$7</f>
        <v>723515.625</v>
      </c>
      <c r="BG463" s="275">
        <f ca="1">INDEX($A:$CN,ROW(),MATCH(INDIRECT(ADDRESS(3,COLUMN(),2)),$2:$2,0))/BG$7</f>
        <v>723515.625</v>
      </c>
      <c r="BH463" s="275">
        <f ca="1">INDEX($A:$CN,ROW(),MATCH(INDIRECT(ADDRESS(3,COLUMN(),2)),$2:$2,0))/BH$7</f>
        <v>723515.625</v>
      </c>
      <c r="BI463" s="275">
        <f ca="1">INDEX($A:$CN,ROW(),MATCH(INDIRECT(ADDRESS(3,COLUMN(),2)),$2:$2,0))/BI$7</f>
        <v>723515.625</v>
      </c>
      <c r="BJ463" s="275">
        <f ca="1">INDEX($A:$CN,ROW(),MATCH(INDIRECT(ADDRESS(3,COLUMN(),2)),$2:$2,0))/BJ$7</f>
        <v>723515.625</v>
      </c>
      <c r="BK463" s="275">
        <f ca="1">INDEX($A:$CN,ROW(),MATCH(INDIRECT(ADDRESS(3,COLUMN(),2)),$2:$2,0))/BK$7</f>
        <v>723515.625</v>
      </c>
      <c r="BL463" s="275">
        <f ca="1">INDEX($A:$CN,ROW(),MATCH(INDIRECT(ADDRESS(3,COLUMN(),2)),$2:$2,0))/BL$7</f>
        <v>723515.625</v>
      </c>
      <c r="BM463" s="275">
        <f ca="1">INDEX($A:$CN,ROW(),MATCH(INDIRECT(ADDRESS(3,COLUMN(),2)),$2:$2,0))/BM$7</f>
        <v>723515.625</v>
      </c>
      <c r="BN463" s="275">
        <f ca="1">INDEX($A:$CN,ROW(),MATCH(INDIRECT(ADDRESS(3,COLUMN(),2)),$2:$2,0))/BN$7</f>
        <v>723515.625</v>
      </c>
      <c r="BO463" s="275">
        <f ca="1">INDEX($A:$CN,ROW(),MATCH(INDIRECT(ADDRESS(3,COLUMN(),2)),$2:$2,0))/BO$7</f>
        <v>723515.625</v>
      </c>
      <c r="BP463" s="275">
        <f ca="1">INDEX($A:$CN,ROW(),MATCH(INDIRECT(ADDRESS(3,COLUMN(),2)),$2:$2,0))/BP$7</f>
        <v>723515.625</v>
      </c>
      <c r="BQ463" s="275">
        <f ca="1">INDEX($A:$CN,ROW(),MATCH(INDIRECT(ADDRESS(3,COLUMN(),2)),$2:$2,0))/BQ$7</f>
        <v>759691.40625</v>
      </c>
      <c r="BR463" s="275">
        <f ca="1">INDEX($A:$CN,ROW(),MATCH(INDIRECT(ADDRESS(3,COLUMN(),2)),$2:$2,0))/BR$7</f>
        <v>759691.40625</v>
      </c>
      <c r="BS463" s="275">
        <f ca="1">INDEX($A:$CN,ROW(),MATCH(INDIRECT(ADDRESS(3,COLUMN(),2)),$2:$2,0))/BS$7</f>
        <v>759691.40625</v>
      </c>
      <c r="BT463" s="275">
        <f ca="1">INDEX($A:$CN,ROW(),MATCH(INDIRECT(ADDRESS(3,COLUMN(),2)),$2:$2,0))/BT$7</f>
        <v>759691.40625</v>
      </c>
      <c r="BU463" s="275">
        <f ca="1">INDEX($A:$CN,ROW(),MATCH(INDIRECT(ADDRESS(3,COLUMN(),2)),$2:$2,0))/BU$7</f>
        <v>759691.40625</v>
      </c>
      <c r="BV463" s="275">
        <f ca="1">INDEX($A:$CN,ROW(),MATCH(INDIRECT(ADDRESS(3,COLUMN(),2)),$2:$2,0))/BV$7</f>
        <v>759691.40625</v>
      </c>
      <c r="BW463" s="275">
        <f ca="1">INDEX($A:$CN,ROW(),MATCH(INDIRECT(ADDRESS(3,COLUMN(),2)),$2:$2,0))/BW$7</f>
        <v>759691.40625</v>
      </c>
      <c r="BX463" s="275">
        <f ca="1">INDEX($A:$CN,ROW(),MATCH(INDIRECT(ADDRESS(3,COLUMN(),2)),$2:$2,0))/BX$7</f>
        <v>759691.40625</v>
      </c>
      <c r="BY463" s="275">
        <f ca="1">INDEX($A:$CN,ROW(),MATCH(INDIRECT(ADDRESS(3,COLUMN(),2)),$2:$2,0))/BY$7</f>
        <v>759691.40625</v>
      </c>
      <c r="BZ463" s="275">
        <f ca="1">INDEX($A:$CN,ROW(),MATCH(INDIRECT(ADDRESS(3,COLUMN(),2)),$2:$2,0))/BZ$7</f>
        <v>759691.40625</v>
      </c>
      <c r="CA463" s="275">
        <f ca="1">INDEX($A:$CN,ROW(),MATCH(INDIRECT(ADDRESS(3,COLUMN(),2)),$2:$2,0))/CA$7</f>
        <v>759691.40625</v>
      </c>
      <c r="CB463" s="275">
        <f ca="1">INDEX($A:$CN,ROW(),MATCH(INDIRECT(ADDRESS(3,COLUMN(),2)),$2:$2,0))/CB$7</f>
        <v>759691.40625</v>
      </c>
      <c r="CC463" s="275">
        <f ca="1">INDEX($A:$CN,ROW(),MATCH(INDIRECT(ADDRESS(3,COLUMN(),2)),$2:$2,0))/CC$7</f>
        <v>797675.9765625</v>
      </c>
      <c r="CD463" s="275">
        <f ca="1">INDEX($A:$CN,ROW(),MATCH(INDIRECT(ADDRESS(3,COLUMN(),2)),$2:$2,0))/CD$7</f>
        <v>797675.9765625</v>
      </c>
      <c r="CE463" s="275">
        <f ca="1">INDEX($A:$CN,ROW(),MATCH(INDIRECT(ADDRESS(3,COLUMN(),2)),$2:$2,0))/CE$7</f>
        <v>797675.9765625</v>
      </c>
      <c r="CF463" s="275">
        <f ca="1">INDEX($A:$CN,ROW(),MATCH(INDIRECT(ADDRESS(3,COLUMN(),2)),$2:$2,0))/CF$7</f>
        <v>797675.9765625</v>
      </c>
      <c r="CG463" s="275">
        <f ca="1">INDEX($A:$CN,ROW(),MATCH(INDIRECT(ADDRESS(3,COLUMN(),2)),$2:$2,0))/CG$7</f>
        <v>797675.9765625</v>
      </c>
      <c r="CH463" s="275">
        <f ca="1">INDEX($A:$CN,ROW(),MATCH(INDIRECT(ADDRESS(3,COLUMN(),2)),$2:$2,0))/CH$7</f>
        <v>797675.9765625</v>
      </c>
      <c r="CI463" s="275">
        <f ca="1">INDEX($A:$CN,ROW(),MATCH(INDIRECT(ADDRESS(3,COLUMN(),2)),$2:$2,0))/CI$7</f>
        <v>797675.9765625</v>
      </c>
      <c r="CJ463" s="275">
        <f ca="1">INDEX($A:$CN,ROW(),MATCH(INDIRECT(ADDRESS(3,COLUMN(),2)),$2:$2,0))/CJ$7</f>
        <v>797675.9765625</v>
      </c>
      <c r="CK463" s="275">
        <f ca="1">INDEX($A:$CN,ROW(),MATCH(INDIRECT(ADDRESS(3,COLUMN(),2)),$2:$2,0))/CK$7</f>
        <v>797675.9765625</v>
      </c>
      <c r="CL463" s="275">
        <f ca="1">INDEX($A:$CN,ROW(),MATCH(INDIRECT(ADDRESS(3,COLUMN(),2)),$2:$2,0))/CL$7</f>
        <v>797675.9765625</v>
      </c>
      <c r="CM463" s="275">
        <f ca="1">INDEX($A:$CN,ROW(),MATCH(INDIRECT(ADDRESS(3,COLUMN(),2)),$2:$2,0))/CM$7</f>
        <v>797675.9765625</v>
      </c>
      <c r="CN463" s="275">
        <f ca="1">INDEX($A:$CN,ROW(),MATCH(INDIRECT(ADDRESS(3,COLUMN(),2)),$2:$2,0))/CN$7</f>
        <v>797675.9765625</v>
      </c>
    </row>
    <row r="464" spans="1:92" x14ac:dyDescent="0.25">
      <c r="B464" s="214" t="s">
        <v>17</v>
      </c>
      <c r="C464" s="148"/>
      <c r="D464" t="s">
        <v>446</v>
      </c>
      <c r="E464" s="149"/>
      <c r="F464" s="278"/>
      <c r="G464" s="278"/>
      <c r="I464" s="278"/>
      <c r="J464" s="28"/>
      <c r="K464" s="148"/>
      <c r="L464" s="192">
        <v>0.05</v>
      </c>
      <c r="M464" s="192">
        <v>0.05</v>
      </c>
      <c r="N464" s="192">
        <v>0.05</v>
      </c>
      <c r="O464" s="192">
        <v>0.05</v>
      </c>
      <c r="P464" s="192">
        <v>0.05</v>
      </c>
      <c r="Q464" s="192"/>
      <c r="T464" s="269"/>
      <c r="U464" s="191"/>
      <c r="V464" s="191"/>
      <c r="W464" s="191"/>
      <c r="X464" s="191"/>
      <c r="Y464" s="191"/>
      <c r="Z464" s="191"/>
      <c r="AA464" s="191"/>
      <c r="AB464" s="191"/>
      <c r="AC464" s="191"/>
      <c r="AD464" s="191"/>
      <c r="AE464" s="191"/>
      <c r="AF464" s="191"/>
      <c r="AG464" s="191"/>
      <c r="AH464" s="191"/>
      <c r="AI464" s="191"/>
      <c r="AJ464" s="191"/>
      <c r="AK464" s="191"/>
      <c r="AL464" s="191"/>
      <c r="AM464" s="191"/>
      <c r="AN464" s="191"/>
      <c r="AO464" s="191"/>
      <c r="AP464" s="191"/>
      <c r="AQ464" s="191"/>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N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row>
    <row r="465" spans="1:92" x14ac:dyDescent="0.25">
      <c r="B465" s="178" t="s">
        <v>26</v>
      </c>
      <c r="C465" s="148"/>
      <c r="D465" t="s">
        <v>446</v>
      </c>
      <c r="E465" s="149"/>
      <c r="F465" s="278"/>
      <c r="G465" s="278"/>
      <c r="I465" s="102"/>
      <c r="J465" s="28"/>
      <c r="K465" s="317">
        <v>1125000</v>
      </c>
      <c r="L465" s="318">
        <f>+L463*L466</f>
        <v>1181250</v>
      </c>
      <c r="M465" s="318">
        <f>+M463*M466</f>
        <v>1240312.5</v>
      </c>
      <c r="N465" s="318">
        <f>+N463*N466</f>
        <v>1302328.125</v>
      </c>
      <c r="O465" s="318">
        <f>+O463*O466</f>
        <v>1367444.53125</v>
      </c>
      <c r="P465" s="318">
        <f>+P463*P466</f>
        <v>1435816.7578125</v>
      </c>
      <c r="Q465" s="318"/>
      <c r="T465" s="319"/>
      <c r="U465" s="275">
        <f ca="1">INDEX($A:$CN,ROW(),MATCH(INDIRECT(ADDRESS(3,COLUMN(),2)),$2:$2,0))/U$7</f>
        <v>93750</v>
      </c>
      <c r="V465" s="275">
        <f ca="1">INDEX($A:$CN,ROW(),MATCH(INDIRECT(ADDRESS(3,COLUMN(),2)),$2:$2,0))/V$7</f>
        <v>93750</v>
      </c>
      <c r="W465" s="275">
        <f ca="1">INDEX($A:$CN,ROW(),MATCH(INDIRECT(ADDRESS(3,COLUMN(),2)),$2:$2,0))/W$7</f>
        <v>93750</v>
      </c>
      <c r="X465" s="275">
        <f ca="1">INDEX($A:$CN,ROW(),MATCH(INDIRECT(ADDRESS(3,COLUMN(),2)),$2:$2,0))/X$7</f>
        <v>93750</v>
      </c>
      <c r="Y465" s="275">
        <f ca="1">INDEX($A:$CN,ROW(),MATCH(INDIRECT(ADDRESS(3,COLUMN(),2)),$2:$2,0))/Y$7</f>
        <v>93750</v>
      </c>
      <c r="Z465" s="275">
        <f ca="1">INDEX($A:$CN,ROW(),MATCH(INDIRECT(ADDRESS(3,COLUMN(),2)),$2:$2,0))/Z$7</f>
        <v>93750</v>
      </c>
      <c r="AA465" s="275">
        <f ca="1">INDEX($A:$CN,ROW(),MATCH(INDIRECT(ADDRESS(3,COLUMN(),2)),$2:$2,0))/AA$7</f>
        <v>93750</v>
      </c>
      <c r="AB465" s="275">
        <f ca="1">INDEX($A:$CN,ROW(),MATCH(INDIRECT(ADDRESS(3,COLUMN(),2)),$2:$2,0))/AB$7</f>
        <v>93750</v>
      </c>
      <c r="AC465" s="275">
        <f ca="1">INDEX($A:$CN,ROW(),MATCH(INDIRECT(ADDRESS(3,COLUMN(),2)),$2:$2,0))/AC$7</f>
        <v>93750</v>
      </c>
      <c r="AD465" s="275">
        <f ca="1">INDEX($A:$CN,ROW(),MATCH(INDIRECT(ADDRESS(3,COLUMN(),2)),$2:$2,0))/AD$7</f>
        <v>93750</v>
      </c>
      <c r="AE465" s="275">
        <f ca="1">INDEX($A:$CN,ROW(),MATCH(INDIRECT(ADDRESS(3,COLUMN(),2)),$2:$2,0))/AE$7</f>
        <v>93750</v>
      </c>
      <c r="AF465" s="275">
        <f ca="1">INDEX($A:$CN,ROW(),MATCH(INDIRECT(ADDRESS(3,COLUMN(),2)),$2:$2,0))/AF$7</f>
        <v>93750</v>
      </c>
      <c r="AG465" s="275">
        <f ca="1">INDEX($A:$CN,ROW(),MATCH(INDIRECT(ADDRESS(3,COLUMN(),2)),$2:$2,0))/AG$7</f>
        <v>98437.5</v>
      </c>
      <c r="AH465" s="275">
        <f ca="1">INDEX($A:$CN,ROW(),MATCH(INDIRECT(ADDRESS(3,COLUMN(),2)),$2:$2,0))/AH$7</f>
        <v>98437.5</v>
      </c>
      <c r="AI465" s="275">
        <f ca="1">INDEX($A:$CN,ROW(),MATCH(INDIRECT(ADDRESS(3,COLUMN(),2)),$2:$2,0))/AI$7</f>
        <v>98437.5</v>
      </c>
      <c r="AJ465" s="275">
        <f ca="1">INDEX($A:$CN,ROW(),MATCH(INDIRECT(ADDRESS(3,COLUMN(),2)),$2:$2,0))/AJ$7</f>
        <v>98437.5</v>
      </c>
      <c r="AK465" s="275">
        <f ca="1">INDEX($A:$CN,ROW(),MATCH(INDIRECT(ADDRESS(3,COLUMN(),2)),$2:$2,0))/AK$7</f>
        <v>98437.5</v>
      </c>
      <c r="AL465" s="275">
        <f ca="1">INDEX($A:$CN,ROW(),MATCH(INDIRECT(ADDRESS(3,COLUMN(),2)),$2:$2,0))/AL$7</f>
        <v>98437.5</v>
      </c>
      <c r="AM465" s="275">
        <f ca="1">INDEX($A:$CN,ROW(),MATCH(INDIRECT(ADDRESS(3,COLUMN(),2)),$2:$2,0))/AM$7</f>
        <v>98437.5</v>
      </c>
      <c r="AN465" s="275">
        <f ca="1">INDEX($A:$CN,ROW(),MATCH(INDIRECT(ADDRESS(3,COLUMN(),2)),$2:$2,0))/AN$7</f>
        <v>98437.5</v>
      </c>
      <c r="AO465" s="275">
        <f ca="1">INDEX($A:$CN,ROW(),MATCH(INDIRECT(ADDRESS(3,COLUMN(),2)),$2:$2,0))/AO$7</f>
        <v>98437.5</v>
      </c>
      <c r="AP465" s="275">
        <f ca="1">INDEX($A:$CN,ROW(),MATCH(INDIRECT(ADDRESS(3,COLUMN(),2)),$2:$2,0))/AP$7</f>
        <v>98437.5</v>
      </c>
      <c r="AQ465" s="275">
        <f ca="1">INDEX($A:$CN,ROW(),MATCH(INDIRECT(ADDRESS(3,COLUMN(),2)),$2:$2,0))/AQ$7</f>
        <v>98437.5</v>
      </c>
      <c r="AR465" s="275">
        <f ca="1">INDEX($A:$CN,ROW(),MATCH(INDIRECT(ADDRESS(3,COLUMN(),2)),$2:$2,0))/AR$7</f>
        <v>98437.5</v>
      </c>
      <c r="AS465" s="275">
        <f ca="1">INDEX($A:$CN,ROW(),MATCH(INDIRECT(ADDRESS(3,COLUMN(),2)),$2:$2,0))/AS$7</f>
        <v>103359.375</v>
      </c>
      <c r="AT465" s="275">
        <f ca="1">INDEX($A:$CN,ROW(),MATCH(INDIRECT(ADDRESS(3,COLUMN(),2)),$2:$2,0))/AT$7</f>
        <v>103359.375</v>
      </c>
      <c r="AU465" s="275">
        <f ca="1">INDEX($A:$CN,ROW(),MATCH(INDIRECT(ADDRESS(3,COLUMN(),2)),$2:$2,0))/AU$7</f>
        <v>103359.375</v>
      </c>
      <c r="AV465" s="275">
        <f ca="1">INDEX($A:$CN,ROW(),MATCH(INDIRECT(ADDRESS(3,COLUMN(),2)),$2:$2,0))/AV$7</f>
        <v>103359.375</v>
      </c>
      <c r="AW465" s="275">
        <f ca="1">INDEX($A:$CN,ROW(),MATCH(INDIRECT(ADDRESS(3,COLUMN(),2)),$2:$2,0))/AW$7</f>
        <v>103359.375</v>
      </c>
      <c r="AX465" s="275">
        <f ca="1">INDEX($A:$CN,ROW(),MATCH(INDIRECT(ADDRESS(3,COLUMN(),2)),$2:$2,0))/AX$7</f>
        <v>103359.375</v>
      </c>
      <c r="AY465" s="275">
        <f ca="1">INDEX($A:$CN,ROW(),MATCH(INDIRECT(ADDRESS(3,COLUMN(),2)),$2:$2,0))/AY$7</f>
        <v>103359.375</v>
      </c>
      <c r="AZ465" s="275">
        <f ca="1">INDEX($A:$CN,ROW(),MATCH(INDIRECT(ADDRESS(3,COLUMN(),2)),$2:$2,0))/AZ$7</f>
        <v>103359.375</v>
      </c>
      <c r="BA465" s="275">
        <f ca="1">INDEX($A:$CN,ROW(),MATCH(INDIRECT(ADDRESS(3,COLUMN(),2)),$2:$2,0))/BA$7</f>
        <v>103359.375</v>
      </c>
      <c r="BB465" s="275">
        <f ca="1">INDEX($A:$CN,ROW(),MATCH(INDIRECT(ADDRESS(3,COLUMN(),2)),$2:$2,0))/BB$7</f>
        <v>103359.375</v>
      </c>
      <c r="BC465" s="275">
        <f ca="1">INDEX($A:$CN,ROW(),MATCH(INDIRECT(ADDRESS(3,COLUMN(),2)),$2:$2,0))/BC$7</f>
        <v>103359.375</v>
      </c>
      <c r="BD465" s="275">
        <f ca="1">INDEX($A:$CN,ROW(),MATCH(INDIRECT(ADDRESS(3,COLUMN(),2)),$2:$2,0))/BD$7</f>
        <v>103359.375</v>
      </c>
      <c r="BE465" s="275">
        <f ca="1">INDEX($A:$CN,ROW(),MATCH(INDIRECT(ADDRESS(3,COLUMN(),2)),$2:$2,0))/BE$7</f>
        <v>108527.34375</v>
      </c>
      <c r="BF465" s="275">
        <f ca="1">INDEX($A:$CN,ROW(),MATCH(INDIRECT(ADDRESS(3,COLUMN(),2)),$2:$2,0))/BF$7</f>
        <v>108527.34375</v>
      </c>
      <c r="BG465" s="275">
        <f ca="1">INDEX($A:$CN,ROW(),MATCH(INDIRECT(ADDRESS(3,COLUMN(),2)),$2:$2,0))/BG$7</f>
        <v>108527.34375</v>
      </c>
      <c r="BH465" s="275">
        <f ca="1">INDEX($A:$CN,ROW(),MATCH(INDIRECT(ADDRESS(3,COLUMN(),2)),$2:$2,0))/BH$7</f>
        <v>108527.34375</v>
      </c>
      <c r="BI465" s="275">
        <f ca="1">INDEX($A:$CN,ROW(),MATCH(INDIRECT(ADDRESS(3,COLUMN(),2)),$2:$2,0))/BI$7</f>
        <v>108527.34375</v>
      </c>
      <c r="BJ465" s="275">
        <f ca="1">INDEX($A:$CN,ROW(),MATCH(INDIRECT(ADDRESS(3,COLUMN(),2)),$2:$2,0))/BJ$7</f>
        <v>108527.34375</v>
      </c>
      <c r="BK465" s="275">
        <f ca="1">INDEX($A:$CN,ROW(),MATCH(INDIRECT(ADDRESS(3,COLUMN(),2)),$2:$2,0))/BK$7</f>
        <v>108527.34375</v>
      </c>
      <c r="BL465" s="275">
        <f ca="1">INDEX($A:$CN,ROW(),MATCH(INDIRECT(ADDRESS(3,COLUMN(),2)),$2:$2,0))/BL$7</f>
        <v>108527.34375</v>
      </c>
      <c r="BM465" s="275">
        <f ca="1">INDEX($A:$CN,ROW(),MATCH(INDIRECT(ADDRESS(3,COLUMN(),2)),$2:$2,0))/BM$7</f>
        <v>108527.34375</v>
      </c>
      <c r="BN465" s="275">
        <f ca="1">INDEX($A:$CN,ROW(),MATCH(INDIRECT(ADDRESS(3,COLUMN(),2)),$2:$2,0))/BN$7</f>
        <v>108527.34375</v>
      </c>
      <c r="BO465" s="275">
        <f ca="1">INDEX($A:$CN,ROW(),MATCH(INDIRECT(ADDRESS(3,COLUMN(),2)),$2:$2,0))/BO$7</f>
        <v>108527.34375</v>
      </c>
      <c r="BP465" s="275">
        <f ca="1">INDEX($A:$CN,ROW(),MATCH(INDIRECT(ADDRESS(3,COLUMN(),2)),$2:$2,0))/BP$7</f>
        <v>108527.34375</v>
      </c>
      <c r="BQ465" s="275">
        <f ca="1">INDEX($A:$CN,ROW(),MATCH(INDIRECT(ADDRESS(3,COLUMN(),2)),$2:$2,0))/BQ$7</f>
        <v>113953.7109375</v>
      </c>
      <c r="BR465" s="275">
        <f ca="1">INDEX($A:$CN,ROW(),MATCH(INDIRECT(ADDRESS(3,COLUMN(),2)),$2:$2,0))/BR$7</f>
        <v>113953.7109375</v>
      </c>
      <c r="BS465" s="275">
        <f ca="1">INDEX($A:$CN,ROW(),MATCH(INDIRECT(ADDRESS(3,COLUMN(),2)),$2:$2,0))/BS$7</f>
        <v>113953.7109375</v>
      </c>
      <c r="BT465" s="275">
        <f ca="1">INDEX($A:$CN,ROW(),MATCH(INDIRECT(ADDRESS(3,COLUMN(),2)),$2:$2,0))/BT$7</f>
        <v>113953.7109375</v>
      </c>
      <c r="BU465" s="275">
        <f ca="1">INDEX($A:$CN,ROW(),MATCH(INDIRECT(ADDRESS(3,COLUMN(),2)),$2:$2,0))/BU$7</f>
        <v>113953.7109375</v>
      </c>
      <c r="BV465" s="275">
        <f ca="1">INDEX($A:$CN,ROW(),MATCH(INDIRECT(ADDRESS(3,COLUMN(),2)),$2:$2,0))/BV$7</f>
        <v>113953.7109375</v>
      </c>
      <c r="BW465" s="275">
        <f ca="1">INDEX($A:$CN,ROW(),MATCH(INDIRECT(ADDRESS(3,COLUMN(),2)),$2:$2,0))/BW$7</f>
        <v>113953.7109375</v>
      </c>
      <c r="BX465" s="275">
        <f ca="1">INDEX($A:$CN,ROW(),MATCH(INDIRECT(ADDRESS(3,COLUMN(),2)),$2:$2,0))/BX$7</f>
        <v>113953.7109375</v>
      </c>
      <c r="BY465" s="275">
        <f ca="1">INDEX($A:$CN,ROW(),MATCH(INDIRECT(ADDRESS(3,COLUMN(),2)),$2:$2,0))/BY$7</f>
        <v>113953.7109375</v>
      </c>
      <c r="BZ465" s="275">
        <f ca="1">INDEX($A:$CN,ROW(),MATCH(INDIRECT(ADDRESS(3,COLUMN(),2)),$2:$2,0))/BZ$7</f>
        <v>113953.7109375</v>
      </c>
      <c r="CA465" s="275">
        <f ca="1">INDEX($A:$CN,ROW(),MATCH(INDIRECT(ADDRESS(3,COLUMN(),2)),$2:$2,0))/CA$7</f>
        <v>113953.7109375</v>
      </c>
      <c r="CB465" s="275">
        <f ca="1">INDEX($A:$CN,ROW(),MATCH(INDIRECT(ADDRESS(3,COLUMN(),2)),$2:$2,0))/CB$7</f>
        <v>113953.7109375</v>
      </c>
      <c r="CC465" s="275">
        <f ca="1">INDEX($A:$CN,ROW(),MATCH(INDIRECT(ADDRESS(3,COLUMN(),2)),$2:$2,0))/CC$7</f>
        <v>119651.396484375</v>
      </c>
      <c r="CD465" s="275">
        <f ca="1">INDEX($A:$CN,ROW(),MATCH(INDIRECT(ADDRESS(3,COLUMN(),2)),$2:$2,0))/CD$7</f>
        <v>119651.396484375</v>
      </c>
      <c r="CE465" s="275">
        <f ca="1">INDEX($A:$CN,ROW(),MATCH(INDIRECT(ADDRESS(3,COLUMN(),2)),$2:$2,0))/CE$7</f>
        <v>119651.396484375</v>
      </c>
      <c r="CF465" s="275">
        <f ca="1">INDEX($A:$CN,ROW(),MATCH(INDIRECT(ADDRESS(3,COLUMN(),2)),$2:$2,0))/CF$7</f>
        <v>119651.396484375</v>
      </c>
      <c r="CG465" s="275">
        <f ca="1">INDEX($A:$CN,ROW(),MATCH(INDIRECT(ADDRESS(3,COLUMN(),2)),$2:$2,0))/CG$7</f>
        <v>119651.396484375</v>
      </c>
      <c r="CH465" s="275">
        <f ca="1">INDEX($A:$CN,ROW(),MATCH(INDIRECT(ADDRESS(3,COLUMN(),2)),$2:$2,0))/CH$7</f>
        <v>119651.396484375</v>
      </c>
      <c r="CI465" s="275">
        <f ca="1">INDEX($A:$CN,ROW(),MATCH(INDIRECT(ADDRESS(3,COLUMN(),2)),$2:$2,0))/CI$7</f>
        <v>119651.396484375</v>
      </c>
      <c r="CJ465" s="275">
        <f ca="1">INDEX($A:$CN,ROW(),MATCH(INDIRECT(ADDRESS(3,COLUMN(),2)),$2:$2,0))/CJ$7</f>
        <v>119651.396484375</v>
      </c>
      <c r="CK465" s="275">
        <f ca="1">INDEX($A:$CN,ROW(),MATCH(INDIRECT(ADDRESS(3,COLUMN(),2)),$2:$2,0))/CK$7</f>
        <v>119651.396484375</v>
      </c>
      <c r="CL465" s="275">
        <f ca="1">INDEX($A:$CN,ROW(),MATCH(INDIRECT(ADDRESS(3,COLUMN(),2)),$2:$2,0))/CL$7</f>
        <v>119651.396484375</v>
      </c>
      <c r="CM465" s="275">
        <f ca="1">INDEX($A:$CN,ROW(),MATCH(INDIRECT(ADDRESS(3,COLUMN(),2)),$2:$2,0))/CM$7</f>
        <v>119651.396484375</v>
      </c>
      <c r="CN465" s="275">
        <f ca="1">INDEX($A:$CN,ROW(),MATCH(INDIRECT(ADDRESS(3,COLUMN(),2)),$2:$2,0))/CN$7</f>
        <v>119651.396484375</v>
      </c>
    </row>
    <row r="466" spans="1:92" x14ac:dyDescent="0.25">
      <c r="B466" s="214" t="s">
        <v>39</v>
      </c>
      <c r="C466" s="148"/>
      <c r="D466" t="s">
        <v>446</v>
      </c>
      <c r="E466" s="149"/>
      <c r="F466" s="278"/>
      <c r="G466" s="278"/>
      <c r="I466" s="102"/>
      <c r="J466" s="28"/>
      <c r="K466" s="320">
        <f>+K465/K463</f>
        <v>0.15</v>
      </c>
      <c r="L466" s="321">
        <v>0.15</v>
      </c>
      <c r="M466" s="321">
        <v>0.15</v>
      </c>
      <c r="N466" s="321">
        <v>0.15</v>
      </c>
      <c r="O466" s="321">
        <v>0.15</v>
      </c>
      <c r="P466" s="321">
        <v>0.15</v>
      </c>
      <c r="Q466" s="321"/>
      <c r="T466" s="269"/>
      <c r="U466" s="191"/>
      <c r="V466" s="191"/>
      <c r="W466" s="191"/>
      <c r="X466" s="191"/>
      <c r="Y466" s="191"/>
      <c r="Z466" s="191"/>
      <c r="AA466" s="191"/>
      <c r="AB466" s="191"/>
      <c r="AC466" s="191"/>
      <c r="AD466" s="191"/>
      <c r="AE466" s="191"/>
      <c r="AF466" s="191"/>
      <c r="AG466" s="191"/>
      <c r="AH466" s="191"/>
      <c r="AI466" s="191"/>
      <c r="AJ466" s="191"/>
      <c r="AK466" s="191"/>
      <c r="AL466" s="191"/>
      <c r="AM466" s="191"/>
      <c r="AN466" s="191"/>
      <c r="AO466" s="191"/>
      <c r="AP466" s="191"/>
      <c r="AQ466" s="191"/>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N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row>
    <row r="467" spans="1:92" x14ac:dyDescent="0.25">
      <c r="B467" s="178"/>
      <c r="C467" s="148"/>
      <c r="D467" t="s">
        <v>446</v>
      </c>
      <c r="E467" s="149"/>
      <c r="F467" s="278"/>
      <c r="G467" s="278"/>
      <c r="I467" s="102"/>
      <c r="J467" s="28"/>
      <c r="K467" s="317"/>
      <c r="L467" s="317"/>
      <c r="M467" s="317"/>
      <c r="N467" s="317"/>
      <c r="O467" s="317"/>
      <c r="P467" s="317"/>
      <c r="Q467" s="317"/>
      <c r="T467" s="269"/>
      <c r="U467" s="191"/>
      <c r="V467" s="191"/>
      <c r="W467" s="191"/>
      <c r="X467" s="191"/>
      <c r="Y467" s="191"/>
      <c r="Z467" s="191"/>
      <c r="AA467" s="191"/>
      <c r="AB467" s="191"/>
      <c r="AC467" s="191"/>
      <c r="AD467" s="191"/>
      <c r="AE467" s="191"/>
      <c r="AF467" s="191"/>
      <c r="AG467" s="191"/>
      <c r="AH467" s="191"/>
      <c r="AI467" s="191"/>
      <c r="AJ467" s="191"/>
      <c r="AK467" s="191"/>
      <c r="AL467" s="191"/>
      <c r="AM467" s="191"/>
      <c r="AN467" s="191"/>
      <c r="AO467" s="191"/>
      <c r="AP467" s="191"/>
      <c r="AQ467" s="191"/>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N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row>
    <row r="468" spans="1:92" x14ac:dyDescent="0.25">
      <c r="B468" s="238"/>
      <c r="C468" s="148"/>
      <c r="D468" t="s">
        <v>446</v>
      </c>
      <c r="E468" s="149"/>
      <c r="F468" s="278"/>
      <c r="G468" s="278"/>
      <c r="I468" s="278"/>
      <c r="J468" s="28"/>
      <c r="K468" s="148"/>
      <c r="L468" s="148"/>
      <c r="M468" s="148"/>
      <c r="N468" s="148"/>
      <c r="O468" s="148"/>
      <c r="P468" s="148"/>
      <c r="Q468" s="148"/>
      <c r="T468" s="269"/>
      <c r="U468" s="191"/>
      <c r="V468" s="191"/>
      <c r="W468" s="191"/>
      <c r="X468" s="191"/>
      <c r="Y468" s="191"/>
      <c r="Z468" s="191"/>
      <c r="AA468" s="191"/>
      <c r="AB468" s="191"/>
      <c r="AC468" s="191"/>
      <c r="AD468" s="191"/>
      <c r="AE468" s="191"/>
      <c r="AF468" s="191"/>
      <c r="AG468" s="191"/>
      <c r="AH468" s="191"/>
      <c r="AI468" s="191"/>
      <c r="AJ468" s="191"/>
      <c r="AK468" s="191"/>
      <c r="AL468" s="191"/>
      <c r="AM468" s="191"/>
      <c r="AN468" s="191"/>
      <c r="AO468" s="191"/>
      <c r="AP468" s="191"/>
      <c r="AQ468" s="191"/>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N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row>
    <row r="469" spans="1:92" x14ac:dyDescent="0.25">
      <c r="B469" s="147" t="s">
        <v>452</v>
      </c>
      <c r="C469" s="148"/>
      <c r="D469" t="s">
        <v>446</v>
      </c>
      <c r="E469" s="149"/>
      <c r="F469" s="278"/>
      <c r="G469" s="278"/>
      <c r="I469" s="278"/>
      <c r="J469" s="28"/>
      <c r="T469" s="205"/>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160</v>
      </c>
      <c r="B470" s="178" t="s">
        <v>169</v>
      </c>
      <c r="C470" t="s">
        <v>16</v>
      </c>
      <c r="D470" t="s">
        <v>446</v>
      </c>
      <c r="E470" s="149"/>
      <c r="F470" s="278"/>
      <c r="G470" s="278"/>
      <c r="I470" s="278"/>
      <c r="J470" s="28"/>
      <c r="K470" s="50">
        <f t="shared" ref="K470:P471" ca="1" si="298">SUMIF($3:$3, INDIRECT(ADDRESS(2,COLUMN(),2)), INDIRECT(ROW() &amp; ":" &amp; ROW()))</f>
        <v>0</v>
      </c>
      <c r="L470" s="50">
        <f t="shared" ca="1" si="298"/>
        <v>7875000</v>
      </c>
      <c r="M470" s="50">
        <f t="shared" ca="1" si="298"/>
        <v>8268750</v>
      </c>
      <c r="N470" s="50">
        <f t="shared" ca="1" si="298"/>
        <v>8682187.5</v>
      </c>
      <c r="O470" s="50">
        <f t="shared" ca="1" si="298"/>
        <v>9116296.875</v>
      </c>
      <c r="P470" s="50">
        <f t="shared" ca="1" si="298"/>
        <v>9572111.71875</v>
      </c>
      <c r="Q470" s="50"/>
      <c r="T470" s="319">
        <f t="shared" ref="T470:T473" ca="1" si="299">IFERROR(INDEX(INDIRECT("Financials!$A:$AD"), MATCH(INDIRECT(ADDRESS(ROW(),2)), INDIRECT("Financials!$B:$B"), 0), MATCH(INDIRECT(ADDRESS(1,COLUMN())), INDIRECT("Financials!$1:$1"), 0)),0)</f>
        <v>0</v>
      </c>
      <c r="U470" s="275">
        <f t="shared" ref="U470:CF470" ca="1" si="300">+U463*(EOMONTH($I459,0)&lt;=U$2)</f>
        <v>0</v>
      </c>
      <c r="V470" s="275">
        <f t="shared" ca="1" si="300"/>
        <v>0</v>
      </c>
      <c r="W470" s="275">
        <f t="shared" ca="1" si="300"/>
        <v>0</v>
      </c>
      <c r="X470" s="275">
        <f t="shared" ca="1" si="300"/>
        <v>0</v>
      </c>
      <c r="Y470" s="275">
        <f t="shared" ca="1" si="300"/>
        <v>0</v>
      </c>
      <c r="Z470" s="275">
        <f t="shared" ca="1" si="300"/>
        <v>0</v>
      </c>
      <c r="AA470" s="275">
        <f t="shared" ca="1" si="300"/>
        <v>0</v>
      </c>
      <c r="AB470" s="275">
        <f t="shared" ca="1" si="300"/>
        <v>0</v>
      </c>
      <c r="AC470" s="275">
        <f t="shared" ca="1" si="300"/>
        <v>0</v>
      </c>
      <c r="AD470" s="275">
        <f t="shared" ca="1" si="300"/>
        <v>0</v>
      </c>
      <c r="AE470" s="275">
        <f t="shared" ca="1" si="300"/>
        <v>0</v>
      </c>
      <c r="AF470" s="275">
        <f t="shared" ca="1" si="300"/>
        <v>0</v>
      </c>
      <c r="AG470" s="275">
        <f t="shared" ca="1" si="300"/>
        <v>656250</v>
      </c>
      <c r="AH470" s="275">
        <f t="shared" ca="1" si="300"/>
        <v>656250</v>
      </c>
      <c r="AI470" s="275">
        <f t="shared" ca="1" si="300"/>
        <v>656250</v>
      </c>
      <c r="AJ470" s="275">
        <f t="shared" ca="1" si="300"/>
        <v>656250</v>
      </c>
      <c r="AK470" s="275">
        <f t="shared" ca="1" si="300"/>
        <v>656250</v>
      </c>
      <c r="AL470" s="275">
        <f t="shared" ca="1" si="300"/>
        <v>656250</v>
      </c>
      <c r="AM470" s="275">
        <f t="shared" ca="1" si="300"/>
        <v>656250</v>
      </c>
      <c r="AN470" s="275">
        <f t="shared" ca="1" si="300"/>
        <v>656250</v>
      </c>
      <c r="AO470" s="275">
        <f t="shared" ca="1" si="300"/>
        <v>656250</v>
      </c>
      <c r="AP470" s="275">
        <f t="shared" ca="1" si="300"/>
        <v>656250</v>
      </c>
      <c r="AQ470" s="275">
        <f t="shared" ca="1" si="300"/>
        <v>656250</v>
      </c>
      <c r="AR470" s="275">
        <f t="shared" ca="1" si="300"/>
        <v>656250</v>
      </c>
      <c r="AS470" s="275">
        <f t="shared" ca="1" si="300"/>
        <v>689062.5</v>
      </c>
      <c r="AT470" s="275">
        <f t="shared" ca="1" si="300"/>
        <v>689062.5</v>
      </c>
      <c r="AU470" s="275">
        <f t="shared" ca="1" si="300"/>
        <v>689062.5</v>
      </c>
      <c r="AV470" s="275">
        <f t="shared" ca="1" si="300"/>
        <v>689062.5</v>
      </c>
      <c r="AW470" s="275">
        <f t="shared" ca="1" si="300"/>
        <v>689062.5</v>
      </c>
      <c r="AX470" s="275">
        <f t="shared" ca="1" si="300"/>
        <v>689062.5</v>
      </c>
      <c r="AY470" s="275">
        <f t="shared" ca="1" si="300"/>
        <v>689062.5</v>
      </c>
      <c r="AZ470" s="275">
        <f t="shared" ca="1" si="300"/>
        <v>689062.5</v>
      </c>
      <c r="BA470" s="275">
        <f t="shared" ca="1" si="300"/>
        <v>689062.5</v>
      </c>
      <c r="BB470" s="275">
        <f t="shared" ca="1" si="300"/>
        <v>689062.5</v>
      </c>
      <c r="BC470" s="275">
        <f t="shared" ca="1" si="300"/>
        <v>689062.5</v>
      </c>
      <c r="BD470" s="275">
        <f t="shared" ca="1" si="300"/>
        <v>689062.5</v>
      </c>
      <c r="BE470" s="275">
        <f t="shared" ca="1" si="300"/>
        <v>723515.625</v>
      </c>
      <c r="BF470" s="275">
        <f t="shared" ca="1" si="300"/>
        <v>723515.625</v>
      </c>
      <c r="BG470" s="275">
        <f t="shared" ca="1" si="300"/>
        <v>723515.625</v>
      </c>
      <c r="BH470" s="275">
        <f t="shared" ca="1" si="300"/>
        <v>723515.625</v>
      </c>
      <c r="BI470" s="275">
        <f t="shared" ca="1" si="300"/>
        <v>723515.625</v>
      </c>
      <c r="BJ470" s="275">
        <f t="shared" ca="1" si="300"/>
        <v>723515.625</v>
      </c>
      <c r="BK470" s="275">
        <f t="shared" ca="1" si="300"/>
        <v>723515.625</v>
      </c>
      <c r="BL470" s="275">
        <f t="shared" ca="1" si="300"/>
        <v>723515.625</v>
      </c>
      <c r="BM470" s="275">
        <f t="shared" ca="1" si="300"/>
        <v>723515.625</v>
      </c>
      <c r="BN470" s="275">
        <f t="shared" ca="1" si="300"/>
        <v>723515.625</v>
      </c>
      <c r="BO470" s="275">
        <f t="shared" ca="1" si="300"/>
        <v>723515.625</v>
      </c>
      <c r="BP470" s="275">
        <f t="shared" ca="1" si="300"/>
        <v>723515.625</v>
      </c>
      <c r="BQ470" s="275">
        <f t="shared" ca="1" si="300"/>
        <v>759691.40625</v>
      </c>
      <c r="BR470" s="275">
        <f t="shared" ca="1" si="300"/>
        <v>759691.40625</v>
      </c>
      <c r="BS470" s="275">
        <f t="shared" ca="1" si="300"/>
        <v>759691.40625</v>
      </c>
      <c r="BT470" s="275">
        <f t="shared" ca="1" si="300"/>
        <v>759691.40625</v>
      </c>
      <c r="BU470" s="275">
        <f t="shared" ca="1" si="300"/>
        <v>759691.40625</v>
      </c>
      <c r="BV470" s="275">
        <f t="shared" ca="1" si="300"/>
        <v>759691.40625</v>
      </c>
      <c r="BW470" s="275">
        <f t="shared" ca="1" si="300"/>
        <v>759691.40625</v>
      </c>
      <c r="BX470" s="275">
        <f t="shared" ca="1" si="300"/>
        <v>759691.40625</v>
      </c>
      <c r="BY470" s="275">
        <f t="shared" ca="1" si="300"/>
        <v>759691.40625</v>
      </c>
      <c r="BZ470" s="275">
        <f t="shared" ca="1" si="300"/>
        <v>759691.40625</v>
      </c>
      <c r="CA470" s="275">
        <f t="shared" ca="1" si="300"/>
        <v>759691.40625</v>
      </c>
      <c r="CB470" s="275">
        <f t="shared" ca="1" si="300"/>
        <v>759691.40625</v>
      </c>
      <c r="CC470" s="275">
        <f t="shared" ca="1" si="300"/>
        <v>797675.9765625</v>
      </c>
      <c r="CD470" s="275">
        <f t="shared" ca="1" si="300"/>
        <v>797675.9765625</v>
      </c>
      <c r="CE470" s="275">
        <f t="shared" ca="1" si="300"/>
        <v>797675.9765625</v>
      </c>
      <c r="CF470" s="275">
        <f t="shared" ca="1" si="300"/>
        <v>797675.9765625</v>
      </c>
      <c r="CG470" s="275">
        <f t="shared" ref="CG470:CN470" ca="1" si="301">+CG463*(EOMONTH($I459,0)&lt;=CG$2)</f>
        <v>797675.9765625</v>
      </c>
      <c r="CH470" s="275">
        <f t="shared" ca="1" si="301"/>
        <v>797675.9765625</v>
      </c>
      <c r="CI470" s="275">
        <f t="shared" ca="1" si="301"/>
        <v>797675.9765625</v>
      </c>
      <c r="CJ470" s="275">
        <f t="shared" ca="1" si="301"/>
        <v>797675.9765625</v>
      </c>
      <c r="CK470" s="275">
        <f t="shared" ca="1" si="301"/>
        <v>797675.9765625</v>
      </c>
      <c r="CL470" s="275">
        <f t="shared" ca="1" si="301"/>
        <v>797675.9765625</v>
      </c>
      <c r="CM470" s="275">
        <f t="shared" ca="1" si="301"/>
        <v>797675.9765625</v>
      </c>
      <c r="CN470" s="275">
        <f t="shared" ca="1" si="301"/>
        <v>797675.9765625</v>
      </c>
    </row>
    <row r="471" spans="1:92" x14ac:dyDescent="0.25">
      <c r="A471" t="s">
        <v>245</v>
      </c>
      <c r="B471" s="178" t="s">
        <v>453</v>
      </c>
      <c r="C471" t="s">
        <v>25</v>
      </c>
      <c r="D471" t="s">
        <v>446</v>
      </c>
      <c r="E471" s="149"/>
      <c r="F471" s="278"/>
      <c r="G471" s="278"/>
      <c r="I471" s="278"/>
      <c r="J471" s="28"/>
      <c r="K471" s="50">
        <f t="shared" ca="1" si="298"/>
        <v>0</v>
      </c>
      <c r="L471" s="50">
        <f t="shared" ca="1" si="298"/>
        <v>-6693750</v>
      </c>
      <c r="M471" s="50">
        <f t="shared" ca="1" si="298"/>
        <v>-7028437.5</v>
      </c>
      <c r="N471" s="50">
        <f t="shared" ca="1" si="298"/>
        <v>-7379859.375</v>
      </c>
      <c r="O471" s="50">
        <f t="shared" ca="1" si="298"/>
        <v>-7748852.34375</v>
      </c>
      <c r="P471" s="50">
        <f t="shared" ca="1" si="298"/>
        <v>-8136294.9609375</v>
      </c>
      <c r="Q471" s="50"/>
      <c r="T471" s="319">
        <f t="shared" ca="1" si="299"/>
        <v>0</v>
      </c>
      <c r="U471" s="275">
        <f t="shared" ref="U471:CF471" ca="1" si="302">+(U465-U463)*(EOMONTH($I459,0)&lt;=U$2)</f>
        <v>0</v>
      </c>
      <c r="V471" s="275">
        <f t="shared" ca="1" si="302"/>
        <v>0</v>
      </c>
      <c r="W471" s="275">
        <f t="shared" ca="1" si="302"/>
        <v>0</v>
      </c>
      <c r="X471" s="275">
        <f t="shared" ca="1" si="302"/>
        <v>0</v>
      </c>
      <c r="Y471" s="275">
        <f t="shared" ca="1" si="302"/>
        <v>0</v>
      </c>
      <c r="Z471" s="275">
        <f t="shared" ca="1" si="302"/>
        <v>0</v>
      </c>
      <c r="AA471" s="275">
        <f t="shared" ca="1" si="302"/>
        <v>0</v>
      </c>
      <c r="AB471" s="275">
        <f t="shared" ca="1" si="302"/>
        <v>0</v>
      </c>
      <c r="AC471" s="275">
        <f t="shared" ca="1" si="302"/>
        <v>0</v>
      </c>
      <c r="AD471" s="275">
        <f t="shared" ca="1" si="302"/>
        <v>0</v>
      </c>
      <c r="AE471" s="275">
        <f t="shared" ca="1" si="302"/>
        <v>0</v>
      </c>
      <c r="AF471" s="275">
        <f t="shared" ca="1" si="302"/>
        <v>0</v>
      </c>
      <c r="AG471" s="275">
        <f t="shared" ca="1" si="302"/>
        <v>-557812.5</v>
      </c>
      <c r="AH471" s="275">
        <f t="shared" ca="1" si="302"/>
        <v>-557812.5</v>
      </c>
      <c r="AI471" s="275">
        <f t="shared" ca="1" si="302"/>
        <v>-557812.5</v>
      </c>
      <c r="AJ471" s="275">
        <f t="shared" ca="1" si="302"/>
        <v>-557812.5</v>
      </c>
      <c r="AK471" s="275">
        <f t="shared" ca="1" si="302"/>
        <v>-557812.5</v>
      </c>
      <c r="AL471" s="275">
        <f t="shared" ca="1" si="302"/>
        <v>-557812.5</v>
      </c>
      <c r="AM471" s="275">
        <f t="shared" ca="1" si="302"/>
        <v>-557812.5</v>
      </c>
      <c r="AN471" s="275">
        <f t="shared" ca="1" si="302"/>
        <v>-557812.5</v>
      </c>
      <c r="AO471" s="275">
        <f t="shared" ca="1" si="302"/>
        <v>-557812.5</v>
      </c>
      <c r="AP471" s="275">
        <f t="shared" ca="1" si="302"/>
        <v>-557812.5</v>
      </c>
      <c r="AQ471" s="275">
        <f t="shared" ca="1" si="302"/>
        <v>-557812.5</v>
      </c>
      <c r="AR471" s="275">
        <f t="shared" ca="1" si="302"/>
        <v>-557812.5</v>
      </c>
      <c r="AS471" s="275">
        <f t="shared" ca="1" si="302"/>
        <v>-585703.125</v>
      </c>
      <c r="AT471" s="275">
        <f t="shared" ca="1" si="302"/>
        <v>-585703.125</v>
      </c>
      <c r="AU471" s="275">
        <f t="shared" ca="1" si="302"/>
        <v>-585703.125</v>
      </c>
      <c r="AV471" s="275">
        <f t="shared" ca="1" si="302"/>
        <v>-585703.125</v>
      </c>
      <c r="AW471" s="275">
        <f t="shared" ca="1" si="302"/>
        <v>-585703.125</v>
      </c>
      <c r="AX471" s="275">
        <f t="shared" ca="1" si="302"/>
        <v>-585703.125</v>
      </c>
      <c r="AY471" s="275">
        <f t="shared" ca="1" si="302"/>
        <v>-585703.125</v>
      </c>
      <c r="AZ471" s="275">
        <f t="shared" ca="1" si="302"/>
        <v>-585703.125</v>
      </c>
      <c r="BA471" s="275">
        <f t="shared" ca="1" si="302"/>
        <v>-585703.125</v>
      </c>
      <c r="BB471" s="275">
        <f t="shared" ca="1" si="302"/>
        <v>-585703.125</v>
      </c>
      <c r="BC471" s="275">
        <f t="shared" ca="1" si="302"/>
        <v>-585703.125</v>
      </c>
      <c r="BD471" s="275">
        <f t="shared" ca="1" si="302"/>
        <v>-585703.125</v>
      </c>
      <c r="BE471" s="275">
        <f t="shared" ca="1" si="302"/>
        <v>-614988.28125</v>
      </c>
      <c r="BF471" s="275">
        <f t="shared" ca="1" si="302"/>
        <v>-614988.28125</v>
      </c>
      <c r="BG471" s="275">
        <f t="shared" ca="1" si="302"/>
        <v>-614988.28125</v>
      </c>
      <c r="BH471" s="275">
        <f t="shared" ca="1" si="302"/>
        <v>-614988.28125</v>
      </c>
      <c r="BI471" s="275">
        <f t="shared" ca="1" si="302"/>
        <v>-614988.28125</v>
      </c>
      <c r="BJ471" s="275">
        <f t="shared" ca="1" si="302"/>
        <v>-614988.28125</v>
      </c>
      <c r="BK471" s="275">
        <f t="shared" ca="1" si="302"/>
        <v>-614988.28125</v>
      </c>
      <c r="BL471" s="275">
        <f t="shared" ca="1" si="302"/>
        <v>-614988.28125</v>
      </c>
      <c r="BM471" s="275">
        <f t="shared" ca="1" si="302"/>
        <v>-614988.28125</v>
      </c>
      <c r="BN471" s="275">
        <f t="shared" ca="1" si="302"/>
        <v>-614988.28125</v>
      </c>
      <c r="BO471" s="275">
        <f t="shared" ca="1" si="302"/>
        <v>-614988.28125</v>
      </c>
      <c r="BP471" s="275">
        <f t="shared" ca="1" si="302"/>
        <v>-614988.28125</v>
      </c>
      <c r="BQ471" s="275">
        <f t="shared" ca="1" si="302"/>
        <v>-645737.6953125</v>
      </c>
      <c r="BR471" s="275">
        <f t="shared" ca="1" si="302"/>
        <v>-645737.6953125</v>
      </c>
      <c r="BS471" s="275">
        <f t="shared" ca="1" si="302"/>
        <v>-645737.6953125</v>
      </c>
      <c r="BT471" s="275">
        <f t="shared" ca="1" si="302"/>
        <v>-645737.6953125</v>
      </c>
      <c r="BU471" s="275">
        <f t="shared" ca="1" si="302"/>
        <v>-645737.6953125</v>
      </c>
      <c r="BV471" s="275">
        <f t="shared" ca="1" si="302"/>
        <v>-645737.6953125</v>
      </c>
      <c r="BW471" s="275">
        <f t="shared" ca="1" si="302"/>
        <v>-645737.6953125</v>
      </c>
      <c r="BX471" s="275">
        <f t="shared" ca="1" si="302"/>
        <v>-645737.6953125</v>
      </c>
      <c r="BY471" s="275">
        <f t="shared" ca="1" si="302"/>
        <v>-645737.6953125</v>
      </c>
      <c r="BZ471" s="275">
        <f t="shared" ca="1" si="302"/>
        <v>-645737.6953125</v>
      </c>
      <c r="CA471" s="275">
        <f t="shared" ca="1" si="302"/>
        <v>-645737.6953125</v>
      </c>
      <c r="CB471" s="275">
        <f t="shared" ca="1" si="302"/>
        <v>-645737.6953125</v>
      </c>
      <c r="CC471" s="275">
        <f t="shared" ca="1" si="302"/>
        <v>-678024.580078125</v>
      </c>
      <c r="CD471" s="275">
        <f t="shared" ca="1" si="302"/>
        <v>-678024.580078125</v>
      </c>
      <c r="CE471" s="275">
        <f t="shared" ca="1" si="302"/>
        <v>-678024.580078125</v>
      </c>
      <c r="CF471" s="275">
        <f t="shared" ca="1" si="302"/>
        <v>-678024.580078125</v>
      </c>
      <c r="CG471" s="275">
        <f t="shared" ref="CG471:CN471" ca="1" si="303">+(CG465-CG463)*(EOMONTH($I459,0)&lt;=CG$2)</f>
        <v>-678024.580078125</v>
      </c>
      <c r="CH471" s="275">
        <f t="shared" ca="1" si="303"/>
        <v>-678024.580078125</v>
      </c>
      <c r="CI471" s="275">
        <f t="shared" ca="1" si="303"/>
        <v>-678024.580078125</v>
      </c>
      <c r="CJ471" s="275">
        <f t="shared" ca="1" si="303"/>
        <v>-678024.580078125</v>
      </c>
      <c r="CK471" s="275">
        <f t="shared" ca="1" si="303"/>
        <v>-678024.580078125</v>
      </c>
      <c r="CL471" s="275">
        <f t="shared" ca="1" si="303"/>
        <v>-678024.580078125</v>
      </c>
      <c r="CM471" s="275">
        <f t="shared" ca="1" si="303"/>
        <v>-678024.580078125</v>
      </c>
      <c r="CN471" s="275">
        <f t="shared" ca="1" si="303"/>
        <v>-678024.580078125</v>
      </c>
    </row>
    <row r="472" spans="1:92" x14ac:dyDescent="0.25">
      <c r="A472" t="s">
        <v>454</v>
      </c>
      <c r="B472" s="178" t="s">
        <v>455</v>
      </c>
      <c r="C472" t="s">
        <v>48</v>
      </c>
      <c r="D472" t="s">
        <v>446</v>
      </c>
      <c r="E472" s="149"/>
      <c r="F472" s="278"/>
      <c r="G472" s="278"/>
      <c r="I472" s="278"/>
      <c r="J472" s="28"/>
      <c r="K472" s="50">
        <f t="shared" ref="K472:P472" ca="1" si="304">SUMIF($4:$4, INDIRECT(ADDRESS(2,COLUMN(),2)), INDIRECT(ROW() &amp; ":" &amp; ROW()))</f>
        <v>0</v>
      </c>
      <c r="L472" s="50">
        <f t="shared" ca="1" si="304"/>
        <v>7000000</v>
      </c>
      <c r="M472" s="50">
        <f t="shared" ca="1" si="304"/>
        <v>7000000</v>
      </c>
      <c r="N472" s="50">
        <f t="shared" ca="1" si="304"/>
        <v>7000000</v>
      </c>
      <c r="O472" s="50">
        <f t="shared" ca="1" si="304"/>
        <v>7000000</v>
      </c>
      <c r="P472" s="50">
        <f t="shared" ca="1" si="304"/>
        <v>7000000</v>
      </c>
      <c r="Q472" s="50"/>
      <c r="T472" s="319">
        <f t="shared" ca="1" si="299"/>
        <v>0</v>
      </c>
      <c r="U472" s="275">
        <f t="shared" ref="U472:CF472" ca="1" si="305">+T472+$I460*(EOMONTH($I459,0)=U$2)</f>
        <v>0</v>
      </c>
      <c r="V472" s="275">
        <f t="shared" ca="1" si="305"/>
        <v>0</v>
      </c>
      <c r="W472" s="275">
        <f t="shared" ca="1" si="305"/>
        <v>0</v>
      </c>
      <c r="X472" s="275">
        <f t="shared" ca="1" si="305"/>
        <v>0</v>
      </c>
      <c r="Y472" s="275">
        <f t="shared" ca="1" si="305"/>
        <v>0</v>
      </c>
      <c r="Z472" s="275">
        <f t="shared" ca="1" si="305"/>
        <v>0</v>
      </c>
      <c r="AA472" s="275">
        <f t="shared" ca="1" si="305"/>
        <v>0</v>
      </c>
      <c r="AB472" s="275">
        <f t="shared" ca="1" si="305"/>
        <v>0</v>
      </c>
      <c r="AC472" s="275">
        <f t="shared" ca="1" si="305"/>
        <v>0</v>
      </c>
      <c r="AD472" s="275">
        <f t="shared" ca="1" si="305"/>
        <v>0</v>
      </c>
      <c r="AE472" s="275">
        <f t="shared" ca="1" si="305"/>
        <v>0</v>
      </c>
      <c r="AF472" s="275">
        <f t="shared" ca="1" si="305"/>
        <v>0</v>
      </c>
      <c r="AG472" s="275">
        <f t="shared" ca="1" si="305"/>
        <v>7000000</v>
      </c>
      <c r="AH472" s="275">
        <f t="shared" ca="1" si="305"/>
        <v>7000000</v>
      </c>
      <c r="AI472" s="275">
        <f t="shared" ca="1" si="305"/>
        <v>7000000</v>
      </c>
      <c r="AJ472" s="275">
        <f t="shared" ca="1" si="305"/>
        <v>7000000</v>
      </c>
      <c r="AK472" s="275">
        <f t="shared" ca="1" si="305"/>
        <v>7000000</v>
      </c>
      <c r="AL472" s="275">
        <f t="shared" ca="1" si="305"/>
        <v>7000000</v>
      </c>
      <c r="AM472" s="275">
        <f t="shared" ca="1" si="305"/>
        <v>7000000</v>
      </c>
      <c r="AN472" s="275">
        <f t="shared" ca="1" si="305"/>
        <v>7000000</v>
      </c>
      <c r="AO472" s="275">
        <f t="shared" ca="1" si="305"/>
        <v>7000000</v>
      </c>
      <c r="AP472" s="275">
        <f t="shared" ca="1" si="305"/>
        <v>7000000</v>
      </c>
      <c r="AQ472" s="275">
        <f t="shared" ca="1" si="305"/>
        <v>7000000</v>
      </c>
      <c r="AR472" s="275">
        <f t="shared" ca="1" si="305"/>
        <v>7000000</v>
      </c>
      <c r="AS472" s="275">
        <f t="shared" ca="1" si="305"/>
        <v>7000000</v>
      </c>
      <c r="AT472" s="275">
        <f t="shared" ca="1" si="305"/>
        <v>7000000</v>
      </c>
      <c r="AU472" s="275">
        <f t="shared" ca="1" si="305"/>
        <v>7000000</v>
      </c>
      <c r="AV472" s="275">
        <f t="shared" ca="1" si="305"/>
        <v>7000000</v>
      </c>
      <c r="AW472" s="275">
        <f t="shared" ca="1" si="305"/>
        <v>7000000</v>
      </c>
      <c r="AX472" s="275">
        <f t="shared" ca="1" si="305"/>
        <v>7000000</v>
      </c>
      <c r="AY472" s="275">
        <f t="shared" ca="1" si="305"/>
        <v>7000000</v>
      </c>
      <c r="AZ472" s="275">
        <f t="shared" ca="1" si="305"/>
        <v>7000000</v>
      </c>
      <c r="BA472" s="275">
        <f t="shared" ca="1" si="305"/>
        <v>7000000</v>
      </c>
      <c r="BB472" s="275">
        <f t="shared" ca="1" si="305"/>
        <v>7000000</v>
      </c>
      <c r="BC472" s="275">
        <f t="shared" ca="1" si="305"/>
        <v>7000000</v>
      </c>
      <c r="BD472" s="275">
        <f t="shared" ca="1" si="305"/>
        <v>7000000</v>
      </c>
      <c r="BE472" s="275">
        <f t="shared" ca="1" si="305"/>
        <v>7000000</v>
      </c>
      <c r="BF472" s="275">
        <f t="shared" ca="1" si="305"/>
        <v>7000000</v>
      </c>
      <c r="BG472" s="275">
        <f t="shared" ca="1" si="305"/>
        <v>7000000</v>
      </c>
      <c r="BH472" s="275">
        <f t="shared" ca="1" si="305"/>
        <v>7000000</v>
      </c>
      <c r="BI472" s="275">
        <f t="shared" ca="1" si="305"/>
        <v>7000000</v>
      </c>
      <c r="BJ472" s="275">
        <f t="shared" ca="1" si="305"/>
        <v>7000000</v>
      </c>
      <c r="BK472" s="275">
        <f t="shared" ca="1" si="305"/>
        <v>7000000</v>
      </c>
      <c r="BL472" s="275">
        <f t="shared" ca="1" si="305"/>
        <v>7000000</v>
      </c>
      <c r="BM472" s="275">
        <f t="shared" ca="1" si="305"/>
        <v>7000000</v>
      </c>
      <c r="BN472" s="275">
        <f t="shared" ca="1" si="305"/>
        <v>7000000</v>
      </c>
      <c r="BO472" s="275">
        <f t="shared" ca="1" si="305"/>
        <v>7000000</v>
      </c>
      <c r="BP472" s="275">
        <f t="shared" ca="1" si="305"/>
        <v>7000000</v>
      </c>
      <c r="BQ472" s="275">
        <f t="shared" ca="1" si="305"/>
        <v>7000000</v>
      </c>
      <c r="BR472" s="275">
        <f t="shared" ca="1" si="305"/>
        <v>7000000</v>
      </c>
      <c r="BS472" s="275">
        <f t="shared" ca="1" si="305"/>
        <v>7000000</v>
      </c>
      <c r="BT472" s="275">
        <f t="shared" ca="1" si="305"/>
        <v>7000000</v>
      </c>
      <c r="BU472" s="275">
        <f t="shared" ca="1" si="305"/>
        <v>7000000</v>
      </c>
      <c r="BV472" s="275">
        <f t="shared" ca="1" si="305"/>
        <v>7000000</v>
      </c>
      <c r="BW472" s="275">
        <f t="shared" ca="1" si="305"/>
        <v>7000000</v>
      </c>
      <c r="BX472" s="275">
        <f t="shared" ca="1" si="305"/>
        <v>7000000</v>
      </c>
      <c r="BY472" s="275">
        <f t="shared" ca="1" si="305"/>
        <v>7000000</v>
      </c>
      <c r="BZ472" s="275">
        <f t="shared" ca="1" si="305"/>
        <v>7000000</v>
      </c>
      <c r="CA472" s="275">
        <f t="shared" ca="1" si="305"/>
        <v>7000000</v>
      </c>
      <c r="CB472" s="275">
        <f t="shared" ca="1" si="305"/>
        <v>7000000</v>
      </c>
      <c r="CC472" s="275">
        <f t="shared" ca="1" si="305"/>
        <v>7000000</v>
      </c>
      <c r="CD472" s="275">
        <f t="shared" ca="1" si="305"/>
        <v>7000000</v>
      </c>
      <c r="CE472" s="275">
        <f t="shared" ca="1" si="305"/>
        <v>7000000</v>
      </c>
      <c r="CF472" s="275">
        <f t="shared" ca="1" si="305"/>
        <v>7000000</v>
      </c>
      <c r="CG472" s="275">
        <f t="shared" ref="CG472:CN472" ca="1" si="306">+CF472+$I460*(EOMONTH($I459,0)=CG$2)</f>
        <v>7000000</v>
      </c>
      <c r="CH472" s="275">
        <f t="shared" ca="1" si="306"/>
        <v>7000000</v>
      </c>
      <c r="CI472" s="275">
        <f t="shared" ca="1" si="306"/>
        <v>7000000</v>
      </c>
      <c r="CJ472" s="275">
        <f t="shared" ca="1" si="306"/>
        <v>7000000</v>
      </c>
      <c r="CK472" s="275">
        <f t="shared" ca="1" si="306"/>
        <v>7000000</v>
      </c>
      <c r="CL472" s="275">
        <f t="shared" ca="1" si="306"/>
        <v>7000000</v>
      </c>
      <c r="CM472" s="275">
        <f t="shared" ca="1" si="306"/>
        <v>7000000</v>
      </c>
      <c r="CN472" s="275">
        <f t="shared" ca="1" si="306"/>
        <v>7000000</v>
      </c>
    </row>
    <row r="473" spans="1:92" x14ac:dyDescent="0.25">
      <c r="A473" t="s">
        <v>362</v>
      </c>
      <c r="B473" s="178" t="s">
        <v>456</v>
      </c>
      <c r="C473" t="s">
        <v>73</v>
      </c>
      <c r="D473" t="s">
        <v>446</v>
      </c>
      <c r="E473" s="149"/>
      <c r="F473" s="278"/>
      <c r="G473" s="278"/>
      <c r="I473" s="278"/>
      <c r="J473" s="28"/>
      <c r="K473" s="50">
        <f t="shared" ref="K473:P473" ca="1" si="307">SUMIF($3:$3, INDIRECT(ADDRESS(2,COLUMN(),2)), INDIRECT(ROW() &amp; ":" &amp; ROW()))</f>
        <v>0</v>
      </c>
      <c r="L473" s="50">
        <f t="shared" ca="1" si="307"/>
        <v>-7000000</v>
      </c>
      <c r="M473" s="50">
        <f t="shared" ca="1" si="307"/>
        <v>0</v>
      </c>
      <c r="N473" s="50">
        <f t="shared" ca="1" si="307"/>
        <v>0</v>
      </c>
      <c r="O473" s="50">
        <f t="shared" ca="1" si="307"/>
        <v>0</v>
      </c>
      <c r="P473" s="50">
        <f t="shared" ca="1" si="307"/>
        <v>0</v>
      </c>
      <c r="Q473" s="50"/>
      <c r="T473" s="319">
        <f t="shared" ca="1" si="299"/>
        <v>0</v>
      </c>
      <c r="U473" s="275">
        <f t="shared" ref="U473:CF473" ca="1" si="308">+T472-U472</f>
        <v>0</v>
      </c>
      <c r="V473" s="275">
        <f t="shared" ca="1" si="308"/>
        <v>0</v>
      </c>
      <c r="W473" s="275">
        <f t="shared" ca="1" si="308"/>
        <v>0</v>
      </c>
      <c r="X473" s="275">
        <f t="shared" ca="1" si="308"/>
        <v>0</v>
      </c>
      <c r="Y473" s="275">
        <f t="shared" ca="1" si="308"/>
        <v>0</v>
      </c>
      <c r="Z473" s="275">
        <f t="shared" ca="1" si="308"/>
        <v>0</v>
      </c>
      <c r="AA473" s="275">
        <f t="shared" ca="1" si="308"/>
        <v>0</v>
      </c>
      <c r="AB473" s="275">
        <f t="shared" ca="1" si="308"/>
        <v>0</v>
      </c>
      <c r="AC473" s="275">
        <f t="shared" ca="1" si="308"/>
        <v>0</v>
      </c>
      <c r="AD473" s="275">
        <f t="shared" ca="1" si="308"/>
        <v>0</v>
      </c>
      <c r="AE473" s="275">
        <f t="shared" ca="1" si="308"/>
        <v>0</v>
      </c>
      <c r="AF473" s="275">
        <f t="shared" ca="1" si="308"/>
        <v>0</v>
      </c>
      <c r="AG473" s="275">
        <f t="shared" ca="1" si="308"/>
        <v>-7000000</v>
      </c>
      <c r="AH473" s="275">
        <f t="shared" ca="1" si="308"/>
        <v>0</v>
      </c>
      <c r="AI473" s="275">
        <f t="shared" ca="1" si="308"/>
        <v>0</v>
      </c>
      <c r="AJ473" s="275">
        <f t="shared" ca="1" si="308"/>
        <v>0</v>
      </c>
      <c r="AK473" s="275">
        <f t="shared" ca="1" si="308"/>
        <v>0</v>
      </c>
      <c r="AL473" s="275">
        <f t="shared" ca="1" si="308"/>
        <v>0</v>
      </c>
      <c r="AM473" s="275">
        <f t="shared" ca="1" si="308"/>
        <v>0</v>
      </c>
      <c r="AN473" s="275">
        <f t="shared" ca="1" si="308"/>
        <v>0</v>
      </c>
      <c r="AO473" s="275">
        <f t="shared" ca="1" si="308"/>
        <v>0</v>
      </c>
      <c r="AP473" s="275">
        <f t="shared" ca="1" si="308"/>
        <v>0</v>
      </c>
      <c r="AQ473" s="275">
        <f t="shared" ca="1" si="308"/>
        <v>0</v>
      </c>
      <c r="AR473" s="275">
        <f t="shared" ca="1" si="308"/>
        <v>0</v>
      </c>
      <c r="AS473" s="275">
        <f t="shared" ca="1" si="308"/>
        <v>0</v>
      </c>
      <c r="AT473" s="275">
        <f t="shared" ca="1" si="308"/>
        <v>0</v>
      </c>
      <c r="AU473" s="275">
        <f t="shared" ca="1" si="308"/>
        <v>0</v>
      </c>
      <c r="AV473" s="275">
        <f t="shared" ca="1" si="308"/>
        <v>0</v>
      </c>
      <c r="AW473" s="275">
        <f t="shared" ca="1" si="308"/>
        <v>0</v>
      </c>
      <c r="AX473" s="275">
        <f t="shared" ca="1" si="308"/>
        <v>0</v>
      </c>
      <c r="AY473" s="275">
        <f t="shared" ca="1" si="308"/>
        <v>0</v>
      </c>
      <c r="AZ473" s="275">
        <f t="shared" ca="1" si="308"/>
        <v>0</v>
      </c>
      <c r="BA473" s="275">
        <f t="shared" ca="1" si="308"/>
        <v>0</v>
      </c>
      <c r="BB473" s="275">
        <f t="shared" ca="1" si="308"/>
        <v>0</v>
      </c>
      <c r="BC473" s="275">
        <f t="shared" ca="1" si="308"/>
        <v>0</v>
      </c>
      <c r="BD473" s="275">
        <f t="shared" ca="1" si="308"/>
        <v>0</v>
      </c>
      <c r="BE473" s="275">
        <f t="shared" ca="1" si="308"/>
        <v>0</v>
      </c>
      <c r="BF473" s="275">
        <f t="shared" ca="1" si="308"/>
        <v>0</v>
      </c>
      <c r="BG473" s="275">
        <f t="shared" ca="1" si="308"/>
        <v>0</v>
      </c>
      <c r="BH473" s="275">
        <f t="shared" ca="1" si="308"/>
        <v>0</v>
      </c>
      <c r="BI473" s="275">
        <f t="shared" ca="1" si="308"/>
        <v>0</v>
      </c>
      <c r="BJ473" s="275">
        <f t="shared" ca="1" si="308"/>
        <v>0</v>
      </c>
      <c r="BK473" s="275">
        <f t="shared" ca="1" si="308"/>
        <v>0</v>
      </c>
      <c r="BL473" s="275">
        <f t="shared" ca="1" si="308"/>
        <v>0</v>
      </c>
      <c r="BM473" s="275">
        <f t="shared" ca="1" si="308"/>
        <v>0</v>
      </c>
      <c r="BN473" s="275">
        <f t="shared" ca="1" si="308"/>
        <v>0</v>
      </c>
      <c r="BO473" s="275">
        <f t="shared" ca="1" si="308"/>
        <v>0</v>
      </c>
      <c r="BP473" s="275">
        <f t="shared" ca="1" si="308"/>
        <v>0</v>
      </c>
      <c r="BQ473" s="275">
        <f t="shared" ca="1" si="308"/>
        <v>0</v>
      </c>
      <c r="BR473" s="275">
        <f t="shared" ca="1" si="308"/>
        <v>0</v>
      </c>
      <c r="BS473" s="275">
        <f t="shared" ca="1" si="308"/>
        <v>0</v>
      </c>
      <c r="BT473" s="275">
        <f t="shared" ca="1" si="308"/>
        <v>0</v>
      </c>
      <c r="BU473" s="275">
        <f t="shared" ca="1" si="308"/>
        <v>0</v>
      </c>
      <c r="BV473" s="275">
        <f t="shared" ca="1" si="308"/>
        <v>0</v>
      </c>
      <c r="BW473" s="275">
        <f t="shared" ca="1" si="308"/>
        <v>0</v>
      </c>
      <c r="BX473" s="275">
        <f t="shared" ca="1" si="308"/>
        <v>0</v>
      </c>
      <c r="BY473" s="275">
        <f t="shared" ca="1" si="308"/>
        <v>0</v>
      </c>
      <c r="BZ473" s="275">
        <f t="shared" ca="1" si="308"/>
        <v>0</v>
      </c>
      <c r="CA473" s="275">
        <f t="shared" ca="1" si="308"/>
        <v>0</v>
      </c>
      <c r="CB473" s="275">
        <f t="shared" ca="1" si="308"/>
        <v>0</v>
      </c>
      <c r="CC473" s="275">
        <f t="shared" ca="1" si="308"/>
        <v>0</v>
      </c>
      <c r="CD473" s="275">
        <f t="shared" ca="1" si="308"/>
        <v>0</v>
      </c>
      <c r="CE473" s="275">
        <f t="shared" ca="1" si="308"/>
        <v>0</v>
      </c>
      <c r="CF473" s="275">
        <f t="shared" ca="1" si="308"/>
        <v>0</v>
      </c>
      <c r="CG473" s="275">
        <f t="shared" ref="CG473:CN473" ca="1" si="309">+CF472-CG472</f>
        <v>0</v>
      </c>
      <c r="CH473" s="275">
        <f t="shared" ca="1" si="309"/>
        <v>0</v>
      </c>
      <c r="CI473" s="275">
        <f t="shared" ca="1" si="309"/>
        <v>0</v>
      </c>
      <c r="CJ473" s="275">
        <f t="shared" ca="1" si="309"/>
        <v>0</v>
      </c>
      <c r="CK473" s="275">
        <f t="shared" ca="1" si="309"/>
        <v>0</v>
      </c>
      <c r="CL473" s="275">
        <f t="shared" ca="1" si="309"/>
        <v>0</v>
      </c>
      <c r="CM473" s="275">
        <f t="shared" ca="1" si="309"/>
        <v>0</v>
      </c>
      <c r="CN473" s="275">
        <f t="shared" ca="1" si="309"/>
        <v>0</v>
      </c>
    </row>
    <row r="474" spans="1:92" x14ac:dyDescent="0.25">
      <c r="B474" s="238"/>
      <c r="C474" s="148"/>
      <c r="E474" s="149"/>
      <c r="F474" s="278"/>
      <c r="G474" s="278"/>
      <c r="I474" s="278"/>
      <c r="J474" s="28"/>
      <c r="K474" s="148"/>
      <c r="L474" s="148"/>
      <c r="M474" s="148"/>
      <c r="N474" s="148"/>
      <c r="O474" s="148"/>
      <c r="P474" s="148"/>
      <c r="Q474" s="148"/>
      <c r="T474" s="269"/>
      <c r="U474" s="191"/>
      <c r="V474" s="191"/>
      <c r="W474" s="191"/>
      <c r="X474" s="191"/>
      <c r="Y474" s="191"/>
      <c r="Z474" s="191"/>
      <c r="AA474" s="191"/>
      <c r="AB474" s="191"/>
      <c r="AC474" s="191"/>
      <c r="AD474" s="191"/>
      <c r="AE474" s="191"/>
      <c r="AF474" s="191"/>
      <c r="AG474" s="191"/>
      <c r="AH474" s="191"/>
      <c r="AI474" s="191"/>
      <c r="AJ474" s="191"/>
      <c r="AK474" s="191"/>
      <c r="AL474" s="191"/>
      <c r="AM474" s="191"/>
      <c r="AN474" s="191"/>
      <c r="AO474" s="191"/>
      <c r="AP474" s="191"/>
      <c r="AQ474" s="191"/>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N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row>
    <row r="475" spans="1:92" x14ac:dyDescent="0.25">
      <c r="A475" s="137"/>
      <c r="B475" s="208"/>
      <c r="C475" s="139"/>
      <c r="D475" s="137" t="s">
        <v>457</v>
      </c>
      <c r="E475" s="140" t="s">
        <v>457</v>
      </c>
      <c r="F475" s="307"/>
      <c r="G475" s="316" t="s">
        <v>458</v>
      </c>
      <c r="H475" s="157"/>
      <c r="I475" s="307"/>
      <c r="J475" s="308"/>
      <c r="K475" s="139"/>
      <c r="L475" s="139"/>
      <c r="M475" s="139"/>
      <c r="N475" s="139"/>
      <c r="O475" s="139"/>
      <c r="P475" s="139"/>
      <c r="Q475" s="139"/>
      <c r="T475" s="262"/>
      <c r="U475" s="187"/>
      <c r="V475" s="187"/>
      <c r="W475" s="187"/>
      <c r="X475" s="187"/>
      <c r="Y475" s="187"/>
      <c r="Z475" s="187"/>
      <c r="AA475" s="187"/>
      <c r="AB475" s="187"/>
      <c r="AC475" s="187"/>
      <c r="AD475" s="187"/>
      <c r="AE475" s="187"/>
      <c r="AF475" s="187"/>
      <c r="AG475" s="187"/>
      <c r="AH475" s="187"/>
      <c r="AI475" s="187"/>
      <c r="AJ475" s="187"/>
      <c r="AK475" s="187"/>
      <c r="AL475" s="187"/>
      <c r="AM475" s="187"/>
      <c r="AN475" s="187"/>
      <c r="AO475" s="187"/>
      <c r="AP475" s="187"/>
      <c r="AQ475" s="187"/>
      <c r="AR475" s="187"/>
      <c r="AS475" s="187"/>
      <c r="AT475" s="187"/>
      <c r="AU475" s="187"/>
      <c r="AV475" s="187"/>
      <c r="AW475" s="187"/>
      <c r="AX475" s="187"/>
      <c r="AY475" s="187"/>
      <c r="AZ475" s="187"/>
      <c r="BA475" s="187"/>
      <c r="BB475" s="187"/>
      <c r="BC475" s="187"/>
      <c r="BD475" s="187"/>
      <c r="BE475" s="187"/>
      <c r="BF475" s="187"/>
      <c r="BG475" s="187"/>
      <c r="BH475" s="187"/>
      <c r="BI475" s="187"/>
      <c r="BJ475" s="187"/>
      <c r="BK475" s="187"/>
      <c r="BL475" s="187"/>
      <c r="BM475" s="187"/>
      <c r="BN475" s="187"/>
      <c r="BO475" s="187"/>
      <c r="BP475" s="187"/>
      <c r="BQ475" s="187"/>
      <c r="BR475" s="187"/>
      <c r="BS475" s="187"/>
      <c r="BT475" s="187"/>
      <c r="BU475" s="187"/>
      <c r="BV475" s="187"/>
      <c r="BW475" s="187"/>
      <c r="BX475" s="187"/>
      <c r="BY475" s="187"/>
      <c r="BZ475" s="187"/>
      <c r="CA475" s="187"/>
      <c r="CB475" s="187"/>
      <c r="CC475" s="187"/>
      <c r="CD475" s="187"/>
      <c r="CE475" s="187"/>
      <c r="CF475" s="187"/>
      <c r="CG475" s="187"/>
      <c r="CH475" s="187"/>
      <c r="CI475" s="187"/>
      <c r="CJ475" s="187"/>
      <c r="CK475" s="187"/>
      <c r="CL475" s="187"/>
      <c r="CM475" s="187"/>
      <c r="CN475" s="187"/>
    </row>
    <row r="476" spans="1:92" x14ac:dyDescent="0.25">
      <c r="B476" s="147" t="s">
        <v>142</v>
      </c>
      <c r="C476" s="148"/>
      <c r="D476" t="s">
        <v>457</v>
      </c>
      <c r="E476" s="149"/>
      <c r="F476" s="278"/>
      <c r="G476" s="278"/>
      <c r="I476" s="278"/>
      <c r="J476" s="28"/>
      <c r="K476" s="148"/>
      <c r="L476" s="148"/>
      <c r="M476" s="148"/>
      <c r="N476" s="148"/>
      <c r="O476" s="148"/>
      <c r="P476" s="148"/>
      <c r="Q476" s="148"/>
      <c r="T476" s="269"/>
      <c r="U476" s="191"/>
      <c r="V476" s="191"/>
      <c r="W476" s="191"/>
      <c r="X476" s="191"/>
      <c r="Y476" s="191"/>
      <c r="Z476" s="191"/>
      <c r="AA476" s="191"/>
      <c r="AB476" s="191"/>
      <c r="AC476" s="191"/>
      <c r="AD476" s="191"/>
      <c r="AE476" s="191"/>
      <c r="AF476" s="191"/>
      <c r="AG476" s="191"/>
      <c r="AH476" s="191"/>
      <c r="AI476" s="191"/>
      <c r="AJ476" s="191"/>
      <c r="AK476" s="191"/>
      <c r="AL476" s="191"/>
      <c r="AM476" s="191"/>
      <c r="AN476" s="191"/>
      <c r="AO476" s="191"/>
      <c r="AP476" s="191"/>
      <c r="AQ476" s="191"/>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N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row>
    <row r="477" spans="1:92" x14ac:dyDescent="0.25">
      <c r="B477" s="178" t="s">
        <v>459</v>
      </c>
      <c r="C477" s="148"/>
      <c r="D477" t="s">
        <v>457</v>
      </c>
      <c r="E477" s="149"/>
      <c r="F477" s="278"/>
      <c r="G477" s="278"/>
      <c r="I477" s="198">
        <v>1</v>
      </c>
      <c r="J477" s="28"/>
      <c r="K477" s="148"/>
      <c r="L477" s="148"/>
      <c r="M477" s="148"/>
      <c r="N477" s="148"/>
      <c r="O477" s="148"/>
      <c r="P477" s="148"/>
      <c r="Q477" s="148"/>
      <c r="T477" s="269"/>
      <c r="U477" s="191"/>
      <c r="V477" s="191"/>
      <c r="W477" s="191"/>
      <c r="X477" s="191"/>
      <c r="Y477" s="191"/>
      <c r="Z477" s="191"/>
      <c r="AA477" s="191"/>
      <c r="AB477" s="191"/>
      <c r="AC477" s="191"/>
      <c r="AD477" s="191"/>
      <c r="AE477" s="191"/>
      <c r="AF477" s="191"/>
      <c r="AG477" s="191"/>
      <c r="AH477" s="191"/>
      <c r="AI477" s="191"/>
      <c r="AJ477" s="191"/>
      <c r="AK477" s="191"/>
      <c r="AL477" s="191"/>
      <c r="AM477" s="191"/>
      <c r="AN477" s="191"/>
      <c r="AO477" s="191"/>
      <c r="AP477" s="191"/>
      <c r="AQ477" s="191"/>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N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row>
    <row r="478" spans="1:92" x14ac:dyDescent="0.25">
      <c r="B478" s="178" t="s">
        <v>460</v>
      </c>
      <c r="C478" s="148"/>
      <c r="D478" t="s">
        <v>457</v>
      </c>
      <c r="E478" s="149"/>
      <c r="F478" s="278"/>
      <c r="G478" s="278"/>
      <c r="I478" s="56">
        <v>1000000</v>
      </c>
      <c r="J478" s="28"/>
      <c r="K478" s="148"/>
      <c r="L478" s="148"/>
      <c r="M478" s="148"/>
      <c r="N478" s="148"/>
      <c r="O478" s="148"/>
      <c r="P478" s="148"/>
      <c r="Q478" s="148"/>
      <c r="T478" s="269"/>
      <c r="U478" s="191"/>
      <c r="V478" s="191"/>
      <c r="W478" s="191"/>
      <c r="X478" s="191"/>
      <c r="Y478" s="191"/>
      <c r="Z478" s="191"/>
      <c r="AA478" s="191"/>
      <c r="AB478" s="191"/>
      <c r="AC478" s="191"/>
      <c r="AD478" s="191"/>
      <c r="AE478" s="191"/>
      <c r="AF478" s="191"/>
      <c r="AG478" s="191"/>
      <c r="AH478" s="191"/>
      <c r="AI478" s="191"/>
      <c r="AJ478" s="191"/>
      <c r="AK478" s="191"/>
      <c r="AL478" s="191"/>
      <c r="AM478" s="191"/>
      <c r="AN478" s="191"/>
      <c r="AO478" s="191"/>
      <c r="AP478" s="191"/>
      <c r="AQ478" s="191"/>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N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row>
    <row r="479" spans="1:92" x14ac:dyDescent="0.25">
      <c r="B479" s="174" t="s">
        <v>461</v>
      </c>
      <c r="C479" s="148"/>
      <c r="D479" t="s">
        <v>457</v>
      </c>
      <c r="E479" s="149"/>
      <c r="F479" s="278"/>
      <c r="G479" s="278"/>
      <c r="I479" s="322">
        <v>12</v>
      </c>
      <c r="J479" s="28"/>
      <c r="K479" s="148"/>
      <c r="L479" s="148"/>
      <c r="M479" s="148"/>
      <c r="N479" s="148"/>
      <c r="O479" s="148"/>
      <c r="P479" s="148"/>
      <c r="Q479" s="148"/>
      <c r="T479" s="269"/>
      <c r="U479" s="191"/>
      <c r="V479" s="191"/>
      <c r="W479" s="191"/>
      <c r="X479" s="191"/>
      <c r="Y479" s="191"/>
      <c r="Z479" s="191"/>
      <c r="AA479" s="191"/>
      <c r="AB479" s="191"/>
      <c r="AC479" s="191"/>
      <c r="AD479" s="191"/>
      <c r="AE479" s="191"/>
      <c r="AF479" s="191"/>
      <c r="AG479" s="191"/>
      <c r="AH479" s="191"/>
      <c r="AI479" s="191"/>
      <c r="AJ479" s="191"/>
      <c r="AK479" s="191"/>
      <c r="AL479" s="191"/>
      <c r="AM479" s="191"/>
      <c r="AN479" s="191"/>
      <c r="AO479" s="191"/>
      <c r="AP479" s="191"/>
      <c r="AQ479" s="191"/>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N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row>
    <row r="480" spans="1:92" x14ac:dyDescent="0.25">
      <c r="B480" s="178" t="s">
        <v>450</v>
      </c>
      <c r="C480" s="148"/>
      <c r="D480" t="s">
        <v>457</v>
      </c>
      <c r="E480" s="149"/>
      <c r="F480" s="278"/>
      <c r="G480" s="278"/>
      <c r="I480" s="317">
        <f>+I479*I478</f>
        <v>12000000</v>
      </c>
      <c r="J480" s="28"/>
      <c r="K480" s="148"/>
      <c r="L480" s="148"/>
      <c r="M480" s="148"/>
      <c r="N480" s="148"/>
      <c r="O480" s="148"/>
      <c r="P480" s="148"/>
      <c r="Q480" s="148"/>
      <c r="T480" s="269"/>
      <c r="U480" s="191"/>
      <c r="V480" s="191"/>
      <c r="W480" s="191"/>
      <c r="X480" s="191"/>
      <c r="Y480" s="191"/>
      <c r="Z480" s="191"/>
      <c r="AA480" s="191"/>
      <c r="AB480" s="191"/>
      <c r="AC480" s="191"/>
      <c r="AD480" s="191"/>
      <c r="AE480" s="191"/>
      <c r="AF480" s="191"/>
      <c r="AG480" s="191"/>
      <c r="AH480" s="191"/>
      <c r="AI480" s="191"/>
      <c r="AJ480" s="191"/>
      <c r="AK480" s="191"/>
      <c r="AL480" s="191"/>
      <c r="AM480" s="191"/>
      <c r="AN480" s="191"/>
      <c r="AO480" s="191"/>
      <c r="AP480" s="191"/>
      <c r="AQ480" s="191"/>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N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row>
    <row r="481" spans="1:92" x14ac:dyDescent="0.25">
      <c r="B481" s="178" t="s">
        <v>462</v>
      </c>
      <c r="C481" s="148"/>
      <c r="D481" t="s">
        <v>457</v>
      </c>
      <c r="E481" s="149"/>
      <c r="F481" s="278"/>
      <c r="G481" s="278"/>
      <c r="I481" s="321">
        <v>0.2</v>
      </c>
      <c r="J481" s="28"/>
      <c r="K481" s="148"/>
      <c r="L481" s="148"/>
      <c r="M481" s="148"/>
      <c r="N481" s="148"/>
      <c r="O481" s="148"/>
      <c r="P481" s="148"/>
      <c r="Q481" s="148"/>
      <c r="T481" s="269"/>
      <c r="U481" s="191"/>
      <c r="V481" s="191"/>
      <c r="W481" s="191"/>
      <c r="X481" s="191"/>
      <c r="Y481" s="191"/>
      <c r="Z481" s="191"/>
      <c r="AA481" s="191"/>
      <c r="AB481" s="191"/>
      <c r="AC481" s="191"/>
      <c r="AD481" s="191"/>
      <c r="AE481" s="191"/>
      <c r="AF481" s="191"/>
      <c r="AG481" s="191"/>
      <c r="AH481" s="191"/>
      <c r="AI481" s="191"/>
      <c r="AJ481" s="191"/>
      <c r="AK481" s="191"/>
      <c r="AL481" s="191"/>
      <c r="AM481" s="191"/>
      <c r="AN481" s="191"/>
      <c r="AO481" s="191"/>
      <c r="AP481" s="191"/>
      <c r="AQ481" s="191"/>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N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row>
    <row r="482" spans="1:92" x14ac:dyDescent="0.25">
      <c r="B482" s="178" t="s">
        <v>463</v>
      </c>
      <c r="C482" s="148"/>
      <c r="D482" t="s">
        <v>457</v>
      </c>
      <c r="E482" s="149"/>
      <c r="F482" s="278"/>
      <c r="G482" s="278"/>
      <c r="I482" s="323">
        <v>12</v>
      </c>
      <c r="J482" s="28"/>
      <c r="K482" s="148"/>
      <c r="L482" s="148"/>
      <c r="M482" s="148"/>
      <c r="N482" s="148"/>
      <c r="O482" s="148"/>
      <c r="P482" s="148"/>
      <c r="Q482" s="148"/>
      <c r="T482" s="269"/>
      <c r="U482" s="191"/>
      <c r="V482" s="191"/>
      <c r="W482" s="191"/>
      <c r="X482" s="191"/>
      <c r="Y482" s="191"/>
      <c r="Z482" s="191"/>
      <c r="AA482" s="191"/>
      <c r="AB482" s="191"/>
      <c r="AC482" s="191"/>
      <c r="AD482" s="191"/>
      <c r="AE482" s="191"/>
      <c r="AF482" s="191"/>
      <c r="AG482" s="191"/>
      <c r="AH482" s="191"/>
      <c r="AI482" s="191"/>
      <c r="AJ482" s="191"/>
      <c r="AK482" s="191"/>
      <c r="AL482" s="191"/>
      <c r="AM482" s="191"/>
      <c r="AN482" s="191"/>
      <c r="AO482" s="191"/>
      <c r="AP482" s="191"/>
      <c r="AQ482" s="191"/>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N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row>
    <row r="483" spans="1:92" x14ac:dyDescent="0.25">
      <c r="B483" s="238"/>
      <c r="C483" s="148"/>
      <c r="D483" t="s">
        <v>457</v>
      </c>
      <c r="E483" s="149"/>
      <c r="F483" s="278"/>
      <c r="G483" s="278"/>
      <c r="I483" s="278"/>
      <c r="J483" s="28"/>
      <c r="K483" s="148"/>
      <c r="L483" s="148"/>
      <c r="M483" s="148"/>
      <c r="N483" s="148"/>
      <c r="O483" s="148"/>
      <c r="P483" s="148"/>
      <c r="Q483" s="148"/>
      <c r="T483" s="269"/>
      <c r="U483" s="191"/>
      <c r="V483" s="191"/>
      <c r="W483" s="191"/>
      <c r="X483" s="191"/>
      <c r="Y483" s="191"/>
      <c r="Z483" s="191"/>
      <c r="AA483" s="191"/>
      <c r="AB483" s="191"/>
      <c r="AC483" s="191"/>
      <c r="AD483" s="191"/>
      <c r="AE483" s="191"/>
      <c r="AF483" s="191"/>
      <c r="AG483" s="191"/>
      <c r="AH483" s="191"/>
      <c r="AI483" s="191"/>
      <c r="AJ483" s="191"/>
      <c r="AK483" s="191"/>
      <c r="AL483" s="191"/>
      <c r="AM483" s="191"/>
      <c r="AN483" s="191"/>
      <c r="AO483" s="191"/>
      <c r="AP483" s="191"/>
      <c r="AQ483" s="191"/>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N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row>
    <row r="484" spans="1:92" x14ac:dyDescent="0.25">
      <c r="B484" s="147" t="s">
        <v>452</v>
      </c>
      <c r="C484" s="148"/>
      <c r="D484" t="s">
        <v>457</v>
      </c>
      <c r="E484" s="149"/>
      <c r="F484" s="278"/>
      <c r="G484" s="278"/>
      <c r="I484" s="278"/>
      <c r="J484" s="28"/>
      <c r="T484" s="205"/>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454</v>
      </c>
      <c r="B485" s="178" t="s">
        <v>455</v>
      </c>
      <c r="C485" t="s">
        <v>48</v>
      </c>
      <c r="D485" t="s">
        <v>457</v>
      </c>
      <c r="E485" s="149"/>
      <c r="F485" s="278"/>
      <c r="G485" s="278"/>
      <c r="I485" s="278"/>
      <c r="J485" s="28"/>
      <c r="K485" s="50">
        <f t="shared" ref="K485:P485" ca="1" si="310">SUMIF($4:$4, INDIRECT(ADDRESS(2,COLUMN(),2)), INDIRECT(ROW() &amp; ":" &amp; ROW()))</f>
        <v>9600000</v>
      </c>
      <c r="L485" s="50">
        <f t="shared" ca="1" si="310"/>
        <v>12000000</v>
      </c>
      <c r="M485" s="50">
        <f t="shared" ca="1" si="310"/>
        <v>12000000</v>
      </c>
      <c r="N485" s="50">
        <f t="shared" ca="1" si="310"/>
        <v>12000000</v>
      </c>
      <c r="O485" s="50">
        <f t="shared" ca="1" si="310"/>
        <v>12000000</v>
      </c>
      <c r="P485" s="50">
        <f t="shared" ca="1" si="310"/>
        <v>12000000</v>
      </c>
      <c r="Q485" s="50"/>
      <c r="T485" s="319">
        <f t="shared" ref="T485:T486" ca="1" si="311">IFERROR(INDEX(INDIRECT("Financials!$A:$AD"), MATCH(INDIRECT(ADDRESS(ROW(),2)), INDIRECT("Financials!$B:$B"), 0), MATCH(INDIRECT(ADDRESS(1,COLUMN())), INDIRECT("Financials!$1:$1"), 0)),0)</f>
        <v>0</v>
      </c>
      <c r="U485" s="275">
        <f t="shared" ref="U485:CF485" ca="1" si="312">+T485+$I480*($I477=(COLUMN()-COLUMN($U484)+1))*(1-$I481)+$I480*(($I482+$I477)=(COLUMN()-COLUMN($U484)+1))*($I481)</f>
        <v>9600000</v>
      </c>
      <c r="V485" s="275">
        <f t="shared" ca="1" si="312"/>
        <v>9600000</v>
      </c>
      <c r="W485" s="275">
        <f t="shared" ca="1" si="312"/>
        <v>9600000</v>
      </c>
      <c r="X485" s="275">
        <f t="shared" ca="1" si="312"/>
        <v>9600000</v>
      </c>
      <c r="Y485" s="275">
        <f t="shared" ca="1" si="312"/>
        <v>9600000</v>
      </c>
      <c r="Z485" s="275">
        <f t="shared" ca="1" si="312"/>
        <v>9600000</v>
      </c>
      <c r="AA485" s="275">
        <f t="shared" ca="1" si="312"/>
        <v>9600000</v>
      </c>
      <c r="AB485" s="275">
        <f t="shared" ca="1" si="312"/>
        <v>9600000</v>
      </c>
      <c r="AC485" s="275">
        <f t="shared" ca="1" si="312"/>
        <v>9600000</v>
      </c>
      <c r="AD485" s="275">
        <f t="shared" ca="1" si="312"/>
        <v>9600000</v>
      </c>
      <c r="AE485" s="275">
        <f t="shared" ca="1" si="312"/>
        <v>9600000</v>
      </c>
      <c r="AF485" s="275">
        <f t="shared" ca="1" si="312"/>
        <v>9600000</v>
      </c>
      <c r="AG485" s="275">
        <f t="shared" ca="1" si="312"/>
        <v>12000000</v>
      </c>
      <c r="AH485" s="275">
        <f t="shared" ca="1" si="312"/>
        <v>12000000</v>
      </c>
      <c r="AI485" s="275">
        <f t="shared" ca="1" si="312"/>
        <v>12000000</v>
      </c>
      <c r="AJ485" s="275">
        <f t="shared" ca="1" si="312"/>
        <v>12000000</v>
      </c>
      <c r="AK485" s="275">
        <f t="shared" ca="1" si="312"/>
        <v>12000000</v>
      </c>
      <c r="AL485" s="275">
        <f t="shared" ca="1" si="312"/>
        <v>12000000</v>
      </c>
      <c r="AM485" s="275">
        <f t="shared" ca="1" si="312"/>
        <v>12000000</v>
      </c>
      <c r="AN485" s="275">
        <f t="shared" ca="1" si="312"/>
        <v>12000000</v>
      </c>
      <c r="AO485" s="275">
        <f t="shared" ca="1" si="312"/>
        <v>12000000</v>
      </c>
      <c r="AP485" s="275">
        <f t="shared" ca="1" si="312"/>
        <v>12000000</v>
      </c>
      <c r="AQ485" s="275">
        <f t="shared" ca="1" si="312"/>
        <v>12000000</v>
      </c>
      <c r="AR485" s="275">
        <f t="shared" ca="1" si="312"/>
        <v>12000000</v>
      </c>
      <c r="AS485" s="275">
        <f t="shared" ca="1" si="312"/>
        <v>12000000</v>
      </c>
      <c r="AT485" s="275">
        <f t="shared" ca="1" si="312"/>
        <v>12000000</v>
      </c>
      <c r="AU485" s="275">
        <f t="shared" ca="1" si="312"/>
        <v>12000000</v>
      </c>
      <c r="AV485" s="275">
        <f t="shared" ca="1" si="312"/>
        <v>12000000</v>
      </c>
      <c r="AW485" s="275">
        <f t="shared" ca="1" si="312"/>
        <v>12000000</v>
      </c>
      <c r="AX485" s="275">
        <f t="shared" ca="1" si="312"/>
        <v>12000000</v>
      </c>
      <c r="AY485" s="275">
        <f t="shared" ca="1" si="312"/>
        <v>12000000</v>
      </c>
      <c r="AZ485" s="275">
        <f t="shared" ca="1" si="312"/>
        <v>12000000</v>
      </c>
      <c r="BA485" s="275">
        <f t="shared" ca="1" si="312"/>
        <v>12000000</v>
      </c>
      <c r="BB485" s="275">
        <f t="shared" ca="1" si="312"/>
        <v>12000000</v>
      </c>
      <c r="BC485" s="275">
        <f t="shared" ca="1" si="312"/>
        <v>12000000</v>
      </c>
      <c r="BD485" s="275">
        <f t="shared" ca="1" si="312"/>
        <v>12000000</v>
      </c>
      <c r="BE485" s="275">
        <f t="shared" ca="1" si="312"/>
        <v>12000000</v>
      </c>
      <c r="BF485" s="275">
        <f t="shared" ca="1" si="312"/>
        <v>12000000</v>
      </c>
      <c r="BG485" s="275">
        <f t="shared" ca="1" si="312"/>
        <v>12000000</v>
      </c>
      <c r="BH485" s="275">
        <f t="shared" ca="1" si="312"/>
        <v>12000000</v>
      </c>
      <c r="BI485" s="275">
        <f t="shared" ca="1" si="312"/>
        <v>12000000</v>
      </c>
      <c r="BJ485" s="275">
        <f t="shared" ca="1" si="312"/>
        <v>12000000</v>
      </c>
      <c r="BK485" s="275">
        <f t="shared" ca="1" si="312"/>
        <v>12000000</v>
      </c>
      <c r="BL485" s="275">
        <f t="shared" ca="1" si="312"/>
        <v>12000000</v>
      </c>
      <c r="BM485" s="275">
        <f t="shared" ca="1" si="312"/>
        <v>12000000</v>
      </c>
      <c r="BN485" s="275">
        <f t="shared" ca="1" si="312"/>
        <v>12000000</v>
      </c>
      <c r="BO485" s="275">
        <f t="shared" ca="1" si="312"/>
        <v>12000000</v>
      </c>
      <c r="BP485" s="275">
        <f t="shared" ca="1" si="312"/>
        <v>12000000</v>
      </c>
      <c r="BQ485" s="275">
        <f t="shared" ca="1" si="312"/>
        <v>12000000</v>
      </c>
      <c r="BR485" s="275">
        <f t="shared" ca="1" si="312"/>
        <v>12000000</v>
      </c>
      <c r="BS485" s="275">
        <f t="shared" ca="1" si="312"/>
        <v>12000000</v>
      </c>
      <c r="BT485" s="275">
        <f t="shared" ca="1" si="312"/>
        <v>12000000</v>
      </c>
      <c r="BU485" s="275">
        <f t="shared" ca="1" si="312"/>
        <v>12000000</v>
      </c>
      <c r="BV485" s="275">
        <f t="shared" ca="1" si="312"/>
        <v>12000000</v>
      </c>
      <c r="BW485" s="275">
        <f t="shared" ca="1" si="312"/>
        <v>12000000</v>
      </c>
      <c r="BX485" s="275">
        <f t="shared" ca="1" si="312"/>
        <v>12000000</v>
      </c>
      <c r="BY485" s="275">
        <f t="shared" ca="1" si="312"/>
        <v>12000000</v>
      </c>
      <c r="BZ485" s="275">
        <f t="shared" ca="1" si="312"/>
        <v>12000000</v>
      </c>
      <c r="CA485" s="275">
        <f t="shared" ca="1" si="312"/>
        <v>12000000</v>
      </c>
      <c r="CB485" s="275">
        <f t="shared" ca="1" si="312"/>
        <v>12000000</v>
      </c>
      <c r="CC485" s="275">
        <f t="shared" ca="1" si="312"/>
        <v>12000000</v>
      </c>
      <c r="CD485" s="275">
        <f t="shared" ca="1" si="312"/>
        <v>12000000</v>
      </c>
      <c r="CE485" s="275">
        <f t="shared" ca="1" si="312"/>
        <v>12000000</v>
      </c>
      <c r="CF485" s="275">
        <f t="shared" ca="1" si="312"/>
        <v>12000000</v>
      </c>
      <c r="CG485" s="275">
        <f t="shared" ref="CG485:CN485" ca="1" si="313">+CF485+$I480*($I477=(COLUMN()-COLUMN($U484)+1))*(1-$I481)+$I480*(($I482+$I477)=(COLUMN()-COLUMN($U484)+1))*($I481)</f>
        <v>12000000</v>
      </c>
      <c r="CH485" s="275">
        <f t="shared" ca="1" si="313"/>
        <v>12000000</v>
      </c>
      <c r="CI485" s="275">
        <f t="shared" ca="1" si="313"/>
        <v>12000000</v>
      </c>
      <c r="CJ485" s="275">
        <f t="shared" ca="1" si="313"/>
        <v>12000000</v>
      </c>
      <c r="CK485" s="275">
        <f t="shared" ca="1" si="313"/>
        <v>12000000</v>
      </c>
      <c r="CL485" s="275">
        <f t="shared" ca="1" si="313"/>
        <v>12000000</v>
      </c>
      <c r="CM485" s="275">
        <f t="shared" ca="1" si="313"/>
        <v>12000000</v>
      </c>
      <c r="CN485" s="275">
        <f t="shared" ca="1" si="313"/>
        <v>12000000</v>
      </c>
    </row>
    <row r="486" spans="1:92" x14ac:dyDescent="0.25">
      <c r="A486" t="s">
        <v>362</v>
      </c>
      <c r="B486" s="178" t="s">
        <v>464</v>
      </c>
      <c r="C486" t="s">
        <v>73</v>
      </c>
      <c r="D486" t="s">
        <v>457</v>
      </c>
      <c r="E486" s="149"/>
      <c r="F486" s="278"/>
      <c r="G486" s="278"/>
      <c r="I486" s="278"/>
      <c r="J486" s="28"/>
      <c r="K486" s="50">
        <f t="shared" ref="K486:P486" ca="1" si="314">SUMIF($3:$3, INDIRECT(ADDRESS(2,COLUMN(),2)), INDIRECT(ROW() &amp; ":" &amp; ROW()))</f>
        <v>-9600000</v>
      </c>
      <c r="L486" s="50">
        <f t="shared" ca="1" si="314"/>
        <v>-2400000</v>
      </c>
      <c r="M486" s="50">
        <f t="shared" ca="1" si="314"/>
        <v>0</v>
      </c>
      <c r="N486" s="50">
        <f t="shared" ca="1" si="314"/>
        <v>0</v>
      </c>
      <c r="O486" s="50">
        <f t="shared" ca="1" si="314"/>
        <v>0</v>
      </c>
      <c r="P486" s="50">
        <f t="shared" ca="1" si="314"/>
        <v>0</v>
      </c>
      <c r="Q486" s="50"/>
      <c r="T486" s="319">
        <f t="shared" ca="1" si="311"/>
        <v>0</v>
      </c>
      <c r="U486" s="275">
        <f t="shared" ref="U486:CF486" ca="1" si="315">+T485-U485</f>
        <v>-9600000</v>
      </c>
      <c r="V486" s="275">
        <f t="shared" ca="1" si="315"/>
        <v>0</v>
      </c>
      <c r="W486" s="275">
        <f t="shared" ca="1" si="315"/>
        <v>0</v>
      </c>
      <c r="X486" s="275">
        <f t="shared" ca="1" si="315"/>
        <v>0</v>
      </c>
      <c r="Y486" s="275">
        <f t="shared" ca="1" si="315"/>
        <v>0</v>
      </c>
      <c r="Z486" s="275">
        <f t="shared" ca="1" si="315"/>
        <v>0</v>
      </c>
      <c r="AA486" s="275">
        <f t="shared" ca="1" si="315"/>
        <v>0</v>
      </c>
      <c r="AB486" s="275">
        <f t="shared" ca="1" si="315"/>
        <v>0</v>
      </c>
      <c r="AC486" s="275">
        <f t="shared" ca="1" si="315"/>
        <v>0</v>
      </c>
      <c r="AD486" s="275">
        <f t="shared" ca="1" si="315"/>
        <v>0</v>
      </c>
      <c r="AE486" s="275">
        <f t="shared" ca="1" si="315"/>
        <v>0</v>
      </c>
      <c r="AF486" s="275">
        <f t="shared" ca="1" si="315"/>
        <v>0</v>
      </c>
      <c r="AG486" s="275">
        <f t="shared" ca="1" si="315"/>
        <v>-2400000</v>
      </c>
      <c r="AH486" s="275">
        <f t="shared" ca="1" si="315"/>
        <v>0</v>
      </c>
      <c r="AI486" s="275">
        <f t="shared" ca="1" si="315"/>
        <v>0</v>
      </c>
      <c r="AJ486" s="275">
        <f t="shared" ca="1" si="315"/>
        <v>0</v>
      </c>
      <c r="AK486" s="275">
        <f t="shared" ca="1" si="315"/>
        <v>0</v>
      </c>
      <c r="AL486" s="275">
        <f t="shared" ca="1" si="315"/>
        <v>0</v>
      </c>
      <c r="AM486" s="275">
        <f t="shared" ca="1" si="315"/>
        <v>0</v>
      </c>
      <c r="AN486" s="275">
        <f t="shared" ca="1" si="315"/>
        <v>0</v>
      </c>
      <c r="AO486" s="275">
        <f t="shared" ca="1" si="315"/>
        <v>0</v>
      </c>
      <c r="AP486" s="275">
        <f t="shared" ca="1" si="315"/>
        <v>0</v>
      </c>
      <c r="AQ486" s="275">
        <f t="shared" ca="1" si="315"/>
        <v>0</v>
      </c>
      <c r="AR486" s="275">
        <f t="shared" ca="1" si="315"/>
        <v>0</v>
      </c>
      <c r="AS486" s="275">
        <f t="shared" ca="1" si="315"/>
        <v>0</v>
      </c>
      <c r="AT486" s="275">
        <f t="shared" ca="1" si="315"/>
        <v>0</v>
      </c>
      <c r="AU486" s="275">
        <f t="shared" ca="1" si="315"/>
        <v>0</v>
      </c>
      <c r="AV486" s="275">
        <f t="shared" ca="1" si="315"/>
        <v>0</v>
      </c>
      <c r="AW486" s="275">
        <f t="shared" ca="1" si="315"/>
        <v>0</v>
      </c>
      <c r="AX486" s="275">
        <f t="shared" ca="1" si="315"/>
        <v>0</v>
      </c>
      <c r="AY486" s="275">
        <f t="shared" ca="1" si="315"/>
        <v>0</v>
      </c>
      <c r="AZ486" s="275">
        <f t="shared" ca="1" si="315"/>
        <v>0</v>
      </c>
      <c r="BA486" s="275">
        <f t="shared" ca="1" si="315"/>
        <v>0</v>
      </c>
      <c r="BB486" s="275">
        <f t="shared" ca="1" si="315"/>
        <v>0</v>
      </c>
      <c r="BC486" s="275">
        <f t="shared" ca="1" si="315"/>
        <v>0</v>
      </c>
      <c r="BD486" s="275">
        <f t="shared" ca="1" si="315"/>
        <v>0</v>
      </c>
      <c r="BE486" s="275">
        <f t="shared" ca="1" si="315"/>
        <v>0</v>
      </c>
      <c r="BF486" s="275">
        <f t="shared" ca="1" si="315"/>
        <v>0</v>
      </c>
      <c r="BG486" s="275">
        <f t="shared" ca="1" si="315"/>
        <v>0</v>
      </c>
      <c r="BH486" s="275">
        <f t="shared" ca="1" si="315"/>
        <v>0</v>
      </c>
      <c r="BI486" s="275">
        <f t="shared" ca="1" si="315"/>
        <v>0</v>
      </c>
      <c r="BJ486" s="275">
        <f t="shared" ca="1" si="315"/>
        <v>0</v>
      </c>
      <c r="BK486" s="275">
        <f t="shared" ca="1" si="315"/>
        <v>0</v>
      </c>
      <c r="BL486" s="275">
        <f t="shared" ca="1" si="315"/>
        <v>0</v>
      </c>
      <c r="BM486" s="275">
        <f t="shared" ca="1" si="315"/>
        <v>0</v>
      </c>
      <c r="BN486" s="275">
        <f t="shared" ca="1" si="315"/>
        <v>0</v>
      </c>
      <c r="BO486" s="275">
        <f t="shared" ca="1" si="315"/>
        <v>0</v>
      </c>
      <c r="BP486" s="275">
        <f t="shared" ca="1" si="315"/>
        <v>0</v>
      </c>
      <c r="BQ486" s="275">
        <f t="shared" ca="1" si="315"/>
        <v>0</v>
      </c>
      <c r="BR486" s="275">
        <f t="shared" ca="1" si="315"/>
        <v>0</v>
      </c>
      <c r="BS486" s="275">
        <f t="shared" ca="1" si="315"/>
        <v>0</v>
      </c>
      <c r="BT486" s="275">
        <f t="shared" ca="1" si="315"/>
        <v>0</v>
      </c>
      <c r="BU486" s="275">
        <f t="shared" ca="1" si="315"/>
        <v>0</v>
      </c>
      <c r="BV486" s="275">
        <f t="shared" ca="1" si="315"/>
        <v>0</v>
      </c>
      <c r="BW486" s="275">
        <f t="shared" ca="1" si="315"/>
        <v>0</v>
      </c>
      <c r="BX486" s="275">
        <f t="shared" ca="1" si="315"/>
        <v>0</v>
      </c>
      <c r="BY486" s="275">
        <f t="shared" ca="1" si="315"/>
        <v>0</v>
      </c>
      <c r="BZ486" s="275">
        <f t="shared" ca="1" si="315"/>
        <v>0</v>
      </c>
      <c r="CA486" s="275">
        <f t="shared" ca="1" si="315"/>
        <v>0</v>
      </c>
      <c r="CB486" s="275">
        <f t="shared" ca="1" si="315"/>
        <v>0</v>
      </c>
      <c r="CC486" s="275">
        <f t="shared" ca="1" si="315"/>
        <v>0</v>
      </c>
      <c r="CD486" s="275">
        <f t="shared" ca="1" si="315"/>
        <v>0</v>
      </c>
      <c r="CE486" s="275">
        <f t="shared" ca="1" si="315"/>
        <v>0</v>
      </c>
      <c r="CF486" s="275">
        <f t="shared" ca="1" si="315"/>
        <v>0</v>
      </c>
      <c r="CG486" s="275">
        <f t="shared" ref="CG486:CN486" ca="1" si="316">+CF485-CG485</f>
        <v>0</v>
      </c>
      <c r="CH486" s="275">
        <f t="shared" ca="1" si="316"/>
        <v>0</v>
      </c>
      <c r="CI486" s="275">
        <f t="shared" ca="1" si="316"/>
        <v>0</v>
      </c>
      <c r="CJ486" s="275">
        <f t="shared" ca="1" si="316"/>
        <v>0</v>
      </c>
      <c r="CK486" s="275">
        <f t="shared" ca="1" si="316"/>
        <v>0</v>
      </c>
      <c r="CL486" s="275">
        <f t="shared" ca="1" si="316"/>
        <v>0</v>
      </c>
      <c r="CM486" s="275">
        <f t="shared" ca="1" si="316"/>
        <v>0</v>
      </c>
      <c r="CN486" s="275">
        <f t="shared" ca="1" si="316"/>
        <v>0</v>
      </c>
    </row>
    <row r="487" spans="1:92" x14ac:dyDescent="0.25">
      <c r="B487" s="238"/>
      <c r="C487" s="148"/>
      <c r="E487" s="149"/>
      <c r="F487" s="278"/>
      <c r="G487" s="278"/>
      <c r="I487" s="278"/>
      <c r="J487" s="28"/>
      <c r="K487" s="148"/>
      <c r="L487" s="148"/>
      <c r="M487" s="148"/>
      <c r="N487" s="148"/>
      <c r="O487" s="148"/>
      <c r="P487" s="148"/>
      <c r="Q487" s="148"/>
      <c r="T487" s="269"/>
      <c r="U487" s="191"/>
      <c r="V487" s="191"/>
      <c r="W487" s="191"/>
      <c r="X487" s="191"/>
      <c r="Y487" s="191"/>
      <c r="Z487" s="191"/>
      <c r="AA487" s="191"/>
      <c r="AB487" s="191"/>
      <c r="AC487" s="191"/>
      <c r="AD487" s="191"/>
      <c r="AE487" s="191"/>
      <c r="AF487" s="191"/>
      <c r="AG487" s="191"/>
      <c r="AH487" s="191"/>
      <c r="AI487" s="191"/>
      <c r="AJ487" s="191"/>
      <c r="AK487" s="191"/>
      <c r="AL487" s="191"/>
      <c r="AM487" s="191"/>
      <c r="AN487" s="191"/>
      <c r="AO487" s="191"/>
      <c r="AP487" s="191"/>
      <c r="AQ487" s="191"/>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N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row>
    <row r="488" spans="1:92" x14ac:dyDescent="0.25">
      <c r="A488" s="137"/>
      <c r="B488" s="208"/>
      <c r="C488" s="139"/>
      <c r="D488" s="137" t="s">
        <v>465</v>
      </c>
      <c r="E488" s="140" t="s">
        <v>465</v>
      </c>
      <c r="F488" s="307"/>
      <c r="G488" s="307"/>
      <c r="H488" s="157"/>
      <c r="I488" s="307" t="s">
        <v>36</v>
      </c>
      <c r="J488" s="308"/>
      <c r="K488" s="139"/>
      <c r="L488" s="139"/>
      <c r="M488" s="139"/>
      <c r="N488" s="139"/>
      <c r="O488" s="139"/>
      <c r="P488" s="139"/>
      <c r="Q488" s="139"/>
      <c r="T488" s="262"/>
      <c r="U488" s="187"/>
      <c r="V488" s="187"/>
      <c r="W488" s="187"/>
      <c r="X488" s="187"/>
      <c r="Y488" s="187"/>
      <c r="Z488" s="187"/>
      <c r="AA488" s="187"/>
      <c r="AB488" s="187"/>
      <c r="AC488" s="187"/>
      <c r="AD488" s="187"/>
      <c r="AE488" s="187"/>
      <c r="AF488" s="187"/>
      <c r="AG488" s="187"/>
      <c r="AH488" s="187"/>
      <c r="AI488" s="187"/>
      <c r="AJ488" s="187"/>
      <c r="AK488" s="187"/>
      <c r="AL488" s="187"/>
      <c r="AM488" s="187"/>
      <c r="AN488" s="187"/>
      <c r="AO488" s="187"/>
      <c r="AP488" s="187"/>
      <c r="AQ488" s="187"/>
      <c r="AR488" s="187"/>
      <c r="AS488" s="187"/>
      <c r="AT488" s="187"/>
      <c r="AU488" s="187"/>
      <c r="AV488" s="187"/>
      <c r="AW488" s="187"/>
      <c r="AX488" s="187"/>
      <c r="AY488" s="187"/>
      <c r="AZ488" s="187"/>
      <c r="BA488" s="187"/>
      <c r="BB488" s="187"/>
      <c r="BC488" s="187"/>
      <c r="BD488" s="187"/>
      <c r="BE488" s="187"/>
      <c r="BF488" s="187"/>
      <c r="BG488" s="187"/>
      <c r="BH488" s="187"/>
      <c r="BI488" s="187"/>
      <c r="BJ488" s="187"/>
      <c r="BK488" s="187"/>
      <c r="BL488" s="187"/>
      <c r="BM488" s="187"/>
      <c r="BN488" s="187"/>
      <c r="BO488" s="187"/>
      <c r="BP488" s="187"/>
      <c r="BQ488" s="187"/>
      <c r="BR488" s="187"/>
      <c r="BS488" s="187"/>
      <c r="BT488" s="187"/>
      <c r="BU488" s="187"/>
      <c r="BV488" s="187"/>
      <c r="BW488" s="187"/>
      <c r="BX488" s="187"/>
      <c r="BY488" s="187"/>
      <c r="BZ488" s="187"/>
      <c r="CA488" s="187"/>
      <c r="CB488" s="187"/>
      <c r="CC488" s="187"/>
      <c r="CD488" s="187"/>
      <c r="CE488" s="187"/>
      <c r="CF488" s="187"/>
      <c r="CG488" s="187"/>
      <c r="CH488" s="187"/>
      <c r="CI488" s="187"/>
      <c r="CJ488" s="187"/>
      <c r="CK488" s="187"/>
      <c r="CL488" s="187"/>
      <c r="CM488" s="187"/>
      <c r="CN488" s="187"/>
    </row>
    <row r="489" spans="1:92" x14ac:dyDescent="0.25">
      <c r="B489" s="174" t="s">
        <v>437</v>
      </c>
      <c r="C489" s="10"/>
      <c r="D489" t="s">
        <v>465</v>
      </c>
      <c r="E489" s="106"/>
      <c r="F489" s="175"/>
      <c r="G489" s="175"/>
      <c r="I489" s="175"/>
      <c r="J489" s="17"/>
      <c r="K489" s="10"/>
      <c r="L489" s="10"/>
      <c r="M489" s="10"/>
      <c r="N489" s="10"/>
      <c r="O489" s="10"/>
      <c r="P489" s="10"/>
      <c r="Q489" s="10"/>
      <c r="T489" s="32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row>
    <row r="490" spans="1:92" x14ac:dyDescent="0.25">
      <c r="B490" s="223" t="s">
        <v>438</v>
      </c>
      <c r="C490" s="148"/>
      <c r="D490" t="s">
        <v>465</v>
      </c>
      <c r="E490" s="210" t="s">
        <v>36</v>
      </c>
      <c r="I490" s="210"/>
      <c r="J490" s="226"/>
      <c r="K490" s="302">
        <f t="shared" ref="K490:P490" ca="1" si="317">IFERROR(INDEX(INDIRECT("Financials!$A:$CX"), MATCH(SUBSTITUTE($B490,"Driver: ",""), INDIRECT("Financials!$B:$B"), 0), MATCH(K$1, INDIRECT("Financials!$1:$1"), 0)),0)</f>
        <v>0</v>
      </c>
      <c r="L490" s="302">
        <f t="shared" ca="1" si="317"/>
        <v>0</v>
      </c>
      <c r="M490" s="302">
        <f t="shared" ca="1" si="317"/>
        <v>0</v>
      </c>
      <c r="N490" s="302">
        <f t="shared" ca="1" si="317"/>
        <v>0</v>
      </c>
      <c r="O490" s="302">
        <f t="shared" ca="1" si="317"/>
        <v>0</v>
      </c>
      <c r="P490" s="302">
        <f t="shared" ca="1" si="317"/>
        <v>0</v>
      </c>
      <c r="Q490" s="302"/>
      <c r="T490" s="204"/>
      <c r="U490" s="302">
        <f t="shared" ref="U490:CF490" ca="1" si="318">IFERROR(INDEX(INDIRECT("Financials!$A:$CX"), MATCH(SUBSTITUTE($B490,"Driver: ",""), INDIRECT("Financials!$B:$B"), 0), MATCH(U$1, INDIRECT("Financials!$1:$1"), 0)),0)</f>
        <v>0</v>
      </c>
      <c r="V490" s="302">
        <f t="shared" ca="1" si="318"/>
        <v>0</v>
      </c>
      <c r="W490" s="302">
        <f t="shared" ca="1" si="318"/>
        <v>0</v>
      </c>
      <c r="X490" s="302">
        <f t="shared" ca="1" si="318"/>
        <v>0</v>
      </c>
      <c r="Y490" s="302">
        <f t="shared" ca="1" si="318"/>
        <v>0</v>
      </c>
      <c r="Z490" s="302">
        <f t="shared" ca="1" si="318"/>
        <v>0</v>
      </c>
      <c r="AA490" s="302">
        <f t="shared" ca="1" si="318"/>
        <v>0</v>
      </c>
      <c r="AB490" s="302">
        <f t="shared" ca="1" si="318"/>
        <v>0</v>
      </c>
      <c r="AC490" s="302">
        <f t="shared" ca="1" si="318"/>
        <v>0</v>
      </c>
      <c r="AD490" s="302">
        <f t="shared" ca="1" si="318"/>
        <v>0</v>
      </c>
      <c r="AE490" s="302">
        <f t="shared" ca="1" si="318"/>
        <v>0</v>
      </c>
      <c r="AF490" s="302">
        <f t="shared" ca="1" si="318"/>
        <v>0</v>
      </c>
      <c r="AG490" s="302">
        <f t="shared" ca="1" si="318"/>
        <v>0</v>
      </c>
      <c r="AH490" s="302">
        <f t="shared" ca="1" si="318"/>
        <v>0</v>
      </c>
      <c r="AI490" s="302">
        <f t="shared" ca="1" si="318"/>
        <v>0</v>
      </c>
      <c r="AJ490" s="302">
        <f t="shared" ca="1" si="318"/>
        <v>0</v>
      </c>
      <c r="AK490" s="302">
        <f t="shared" ca="1" si="318"/>
        <v>0</v>
      </c>
      <c r="AL490" s="302">
        <f t="shared" ca="1" si="318"/>
        <v>0</v>
      </c>
      <c r="AM490" s="302">
        <f t="shared" ca="1" si="318"/>
        <v>0</v>
      </c>
      <c r="AN490" s="302">
        <f t="shared" ca="1" si="318"/>
        <v>0</v>
      </c>
      <c r="AO490" s="302">
        <f t="shared" ca="1" si="318"/>
        <v>0</v>
      </c>
      <c r="AP490" s="302">
        <f t="shared" ca="1" si="318"/>
        <v>0</v>
      </c>
      <c r="AQ490" s="302">
        <f t="shared" ca="1" si="318"/>
        <v>0</v>
      </c>
      <c r="AR490" s="302">
        <f t="shared" ca="1" si="318"/>
        <v>0</v>
      </c>
      <c r="AS490" s="302">
        <f t="shared" ca="1" si="318"/>
        <v>0</v>
      </c>
      <c r="AT490" s="302">
        <f t="shared" ca="1" si="318"/>
        <v>0</v>
      </c>
      <c r="AU490" s="302">
        <f t="shared" ca="1" si="318"/>
        <v>0</v>
      </c>
      <c r="AV490" s="302">
        <f t="shared" ca="1" si="318"/>
        <v>0</v>
      </c>
      <c r="AW490" s="302">
        <f t="shared" ca="1" si="318"/>
        <v>0</v>
      </c>
      <c r="AX490" s="302">
        <f t="shared" ca="1" si="318"/>
        <v>0</v>
      </c>
      <c r="AY490" s="302">
        <f t="shared" ca="1" si="318"/>
        <v>0</v>
      </c>
      <c r="AZ490" s="302">
        <f t="shared" ca="1" si="318"/>
        <v>0</v>
      </c>
      <c r="BA490" s="302">
        <f t="shared" ca="1" si="318"/>
        <v>0</v>
      </c>
      <c r="BB490" s="302">
        <f t="shared" ca="1" si="318"/>
        <v>0</v>
      </c>
      <c r="BC490" s="302">
        <f t="shared" ca="1" si="318"/>
        <v>0</v>
      </c>
      <c r="BD490" s="302">
        <f t="shared" ca="1" si="318"/>
        <v>0</v>
      </c>
      <c r="BE490" s="302">
        <f t="shared" ca="1" si="318"/>
        <v>0</v>
      </c>
      <c r="BF490" s="302">
        <f t="shared" ca="1" si="318"/>
        <v>0</v>
      </c>
      <c r="BG490" s="302">
        <f t="shared" ca="1" si="318"/>
        <v>0</v>
      </c>
      <c r="BH490" s="302">
        <f t="shared" ca="1" si="318"/>
        <v>0</v>
      </c>
      <c r="BI490" s="302">
        <f t="shared" ca="1" si="318"/>
        <v>0</v>
      </c>
      <c r="BJ490" s="302">
        <f t="shared" ca="1" si="318"/>
        <v>0</v>
      </c>
      <c r="BK490" s="302">
        <f t="shared" ca="1" si="318"/>
        <v>0</v>
      </c>
      <c r="BL490" s="302">
        <f t="shared" ca="1" si="318"/>
        <v>0</v>
      </c>
      <c r="BM490" s="302">
        <f t="shared" ca="1" si="318"/>
        <v>0</v>
      </c>
      <c r="BN490" s="302">
        <f t="shared" ca="1" si="318"/>
        <v>0</v>
      </c>
      <c r="BO490" s="302">
        <f t="shared" ca="1" si="318"/>
        <v>0</v>
      </c>
      <c r="BP490" s="302">
        <f t="shared" ca="1" si="318"/>
        <v>0</v>
      </c>
      <c r="BQ490" s="302">
        <f t="shared" ca="1" si="318"/>
        <v>0</v>
      </c>
      <c r="BR490" s="302">
        <f t="shared" ca="1" si="318"/>
        <v>0</v>
      </c>
      <c r="BS490" s="302">
        <f t="shared" ca="1" si="318"/>
        <v>0</v>
      </c>
      <c r="BT490" s="302">
        <f t="shared" ca="1" si="318"/>
        <v>0</v>
      </c>
      <c r="BU490" s="302">
        <f t="shared" ca="1" si="318"/>
        <v>0</v>
      </c>
      <c r="BV490" s="302">
        <f t="shared" ca="1" si="318"/>
        <v>0</v>
      </c>
      <c r="BW490" s="302">
        <f t="shared" ca="1" si="318"/>
        <v>0</v>
      </c>
      <c r="BX490" s="302">
        <f t="shared" ca="1" si="318"/>
        <v>0</v>
      </c>
      <c r="BY490" s="302">
        <f t="shared" ca="1" si="318"/>
        <v>0</v>
      </c>
      <c r="BZ490" s="302">
        <f t="shared" ca="1" si="318"/>
        <v>0</v>
      </c>
      <c r="CA490" s="302">
        <f t="shared" ca="1" si="318"/>
        <v>0</v>
      </c>
      <c r="CB490" s="302">
        <f t="shared" ca="1" si="318"/>
        <v>0</v>
      </c>
      <c r="CC490" s="302">
        <f t="shared" ca="1" si="318"/>
        <v>0</v>
      </c>
      <c r="CD490" s="302">
        <f t="shared" ca="1" si="318"/>
        <v>0</v>
      </c>
      <c r="CE490" s="302">
        <f t="shared" ca="1" si="318"/>
        <v>0</v>
      </c>
      <c r="CF490" s="302">
        <f t="shared" ca="1" si="318"/>
        <v>0</v>
      </c>
      <c r="CG490" s="302">
        <f t="shared" ref="CG490:CN490" ca="1" si="319">IFERROR(INDEX(INDIRECT("Financials!$A:$CX"), MATCH(SUBSTITUTE($B490,"Driver: ",""), INDIRECT("Financials!$B:$B"), 0), MATCH(CG$1, INDIRECT("Financials!$1:$1"), 0)),0)</f>
        <v>0</v>
      </c>
      <c r="CH490" s="302">
        <f t="shared" ca="1" si="319"/>
        <v>0</v>
      </c>
      <c r="CI490" s="302">
        <f t="shared" ca="1" si="319"/>
        <v>0</v>
      </c>
      <c r="CJ490" s="302">
        <f t="shared" ca="1" si="319"/>
        <v>0</v>
      </c>
      <c r="CK490" s="302">
        <f t="shared" ca="1" si="319"/>
        <v>0</v>
      </c>
      <c r="CL490" s="302">
        <f t="shared" ca="1" si="319"/>
        <v>0</v>
      </c>
      <c r="CM490" s="302">
        <f t="shared" ca="1" si="319"/>
        <v>0</v>
      </c>
      <c r="CN490" s="302">
        <f t="shared" ca="1" si="319"/>
        <v>0</v>
      </c>
    </row>
    <row r="491" spans="1:92" x14ac:dyDescent="0.25">
      <c r="A491" t="s">
        <v>143</v>
      </c>
      <c r="B491" s="214" t="s">
        <v>439</v>
      </c>
      <c r="C491" s="10"/>
      <c r="D491" t="s">
        <v>465</v>
      </c>
      <c r="E491" s="106"/>
      <c r="F491" s="106"/>
      <c r="G491" s="106"/>
      <c r="H491" s="175"/>
      <c r="I491" s="175"/>
      <c r="J491" s="17"/>
      <c r="K491" s="192">
        <v>0.25</v>
      </c>
      <c r="L491" s="192">
        <v>0.25</v>
      </c>
      <c r="M491" s="192">
        <v>0.25</v>
      </c>
      <c r="N491" s="192">
        <v>0.25</v>
      </c>
      <c r="O491" s="192">
        <v>0.25</v>
      </c>
      <c r="P491" s="192">
        <v>0.25</v>
      </c>
      <c r="Q491" s="192"/>
      <c r="T491" s="274"/>
      <c r="U491" s="314">
        <f ca="1">INDEX($A:$CN,ROW(),MATCH(INDIRECT(ADDRESS(3,COLUMN(),2)),$2:$2,0))</f>
        <v>0.25</v>
      </c>
      <c r="V491" s="314" cm="1">
        <f t="array" ref="V491">INDEX($K:$P,ROW(),MATCH(V$3,$K$2:$P$2,0))</f>
        <v>0.25</v>
      </c>
      <c r="W491" s="314" cm="1">
        <f t="array" ref="W491">INDEX($K:$P,ROW(),MATCH(W$3,$K$2:$P$2,0))</f>
        <v>0.25</v>
      </c>
      <c r="X491" s="314" cm="1">
        <f t="array" ref="X491">INDEX($K:$P,ROW(),MATCH(X$3,$K$2:$P$2,0))</f>
        <v>0.25</v>
      </c>
      <c r="Y491" s="314" cm="1">
        <f t="array" ref="Y491">INDEX($K:$P,ROW(),MATCH(Y$3,$K$2:$P$2,0))</f>
        <v>0.25</v>
      </c>
      <c r="Z491" s="314" cm="1">
        <f t="array" ref="Z491">INDEX($K:$P,ROW(),MATCH(Z$3,$K$2:$P$2,0))</f>
        <v>0.25</v>
      </c>
      <c r="AA491" s="314" cm="1">
        <f t="array" ref="AA491">INDEX($K:$P,ROW(),MATCH(AA$3,$K$2:$P$2,0))</f>
        <v>0.25</v>
      </c>
      <c r="AB491" s="314" cm="1">
        <f t="array" ref="AB491">INDEX($K:$P,ROW(),MATCH(AB$3,$K$2:$P$2,0))</f>
        <v>0.25</v>
      </c>
      <c r="AC491" s="314" cm="1">
        <f t="array" ref="AC491">INDEX($K:$P,ROW(),MATCH(AC$3,$K$2:$P$2,0))</f>
        <v>0.25</v>
      </c>
      <c r="AD491" s="314" cm="1">
        <f t="array" ref="AD491">INDEX($K:$P,ROW(),MATCH(AD$3,$K$2:$P$2,0))</f>
        <v>0.25</v>
      </c>
      <c r="AE491" s="314" cm="1">
        <f t="array" ref="AE491">INDEX($K:$P,ROW(),MATCH(AE$3,$K$2:$P$2,0))</f>
        <v>0.25</v>
      </c>
      <c r="AF491" s="314" cm="1">
        <f t="array" ref="AF491">INDEX($K:$P,ROW(),MATCH(AF$3,$K$2:$P$2,0))</f>
        <v>0.25</v>
      </c>
      <c r="AG491" s="314" cm="1">
        <f t="array" ref="AG491">INDEX($K:$P,ROW(),MATCH(AG$3,$K$2:$P$2,0))</f>
        <v>0.25</v>
      </c>
      <c r="AH491" s="314" cm="1">
        <f t="array" ref="AH491">INDEX($K:$P,ROW(),MATCH(AH$3,$K$2:$P$2,0))</f>
        <v>0.25</v>
      </c>
      <c r="AI491" s="314" cm="1">
        <f t="array" ref="AI491">INDEX($K:$P,ROW(),MATCH(AI$3,$K$2:$P$2,0))</f>
        <v>0.25</v>
      </c>
      <c r="AJ491" s="314" cm="1">
        <f t="array" ref="AJ491">INDEX($K:$P,ROW(),MATCH(AJ$3,$K$2:$P$2,0))</f>
        <v>0.25</v>
      </c>
      <c r="AK491" s="314" cm="1">
        <f t="array" ref="AK491">INDEX($K:$P,ROW(),MATCH(AK$3,$K$2:$P$2,0))</f>
        <v>0.25</v>
      </c>
      <c r="AL491" s="314" cm="1">
        <f t="array" ref="AL491">INDEX($K:$P,ROW(),MATCH(AL$3,$K$2:$P$2,0))</f>
        <v>0.25</v>
      </c>
      <c r="AM491" s="314" cm="1">
        <f t="array" ref="AM491">INDEX($K:$P,ROW(),MATCH(AM$3,$K$2:$P$2,0))</f>
        <v>0.25</v>
      </c>
      <c r="AN491" s="314" cm="1">
        <f t="array" ref="AN491">INDEX($K:$P,ROW(),MATCH(AN$3,$K$2:$P$2,0))</f>
        <v>0.25</v>
      </c>
      <c r="AO491" s="314" cm="1">
        <f t="array" ref="AO491">INDEX($K:$P,ROW(),MATCH(AO$3,$K$2:$P$2,0))</f>
        <v>0.25</v>
      </c>
      <c r="AP491" s="314" cm="1">
        <f t="array" ref="AP491">INDEX($K:$P,ROW(),MATCH(AP$3,$K$2:$P$2,0))</f>
        <v>0.25</v>
      </c>
      <c r="AQ491" s="314" cm="1">
        <f t="array" ref="AQ491">INDEX($K:$P,ROW(),MATCH(AQ$3,$K$2:$P$2,0))</f>
        <v>0.25</v>
      </c>
      <c r="AR491" s="314" cm="1">
        <f t="array" ref="AR491">INDEX($K:$P,ROW(),MATCH(AR$3,$K$2:$P$2,0))</f>
        <v>0.25</v>
      </c>
      <c r="AS491" s="314" cm="1">
        <f t="array" ref="AS491">INDEX($K:$P,ROW(),MATCH(AS$3,$K$2:$P$2,0))</f>
        <v>0.25</v>
      </c>
      <c r="AT491" s="314" cm="1">
        <f t="array" ref="AT491">INDEX($K:$P,ROW(),MATCH(AT$3,$K$2:$P$2,0))</f>
        <v>0.25</v>
      </c>
      <c r="AU491" s="314" cm="1">
        <f t="array" ref="AU491">INDEX($K:$P,ROW(),MATCH(AU$3,$K$2:$P$2,0))</f>
        <v>0.25</v>
      </c>
      <c r="AV491" s="314" cm="1">
        <f t="array" ref="AV491">INDEX($K:$P,ROW(),MATCH(AV$3,$K$2:$P$2,0))</f>
        <v>0.25</v>
      </c>
      <c r="AW491" s="314" cm="1">
        <f t="array" ref="AW491">INDEX($K:$P,ROW(),MATCH(AW$3,$K$2:$P$2,0))</f>
        <v>0.25</v>
      </c>
      <c r="AX491" s="314" cm="1">
        <f t="array" ref="AX491">INDEX($K:$P,ROW(),MATCH(AX$3,$K$2:$P$2,0))</f>
        <v>0.25</v>
      </c>
      <c r="AY491" s="314" cm="1">
        <f t="array" ref="AY491">INDEX($K:$P,ROW(),MATCH(AY$3,$K$2:$P$2,0))</f>
        <v>0.25</v>
      </c>
      <c r="AZ491" s="314" cm="1">
        <f t="array" ref="AZ491">INDEX($K:$P,ROW(),MATCH(AZ$3,$K$2:$P$2,0))</f>
        <v>0.25</v>
      </c>
      <c r="BA491" s="314" cm="1">
        <f t="array" ref="BA491">INDEX($K:$P,ROW(),MATCH(BA$3,$K$2:$P$2,0))</f>
        <v>0.25</v>
      </c>
      <c r="BB491" s="314" cm="1">
        <f t="array" ref="BB491">INDEX($K:$P,ROW(),MATCH(BB$3,$K$2:$P$2,0))</f>
        <v>0.25</v>
      </c>
      <c r="BC491" s="314" cm="1">
        <f t="array" ref="BC491">INDEX($K:$P,ROW(),MATCH(BC$3,$K$2:$P$2,0))</f>
        <v>0.25</v>
      </c>
      <c r="BD491" s="314" cm="1">
        <f t="array" ref="BD491">INDEX($K:$P,ROW(),MATCH(BD$3,$K$2:$P$2,0))</f>
        <v>0.25</v>
      </c>
      <c r="BE491" s="314" cm="1">
        <f t="array" ref="BE491">INDEX($K:$P,ROW(),MATCH(BE$3,$K$2:$P$2,0))</f>
        <v>0.25</v>
      </c>
      <c r="BF491" s="314" cm="1">
        <f t="array" ref="BF491">INDEX($K:$P,ROW(),MATCH(BF$3,$K$2:$P$2,0))</f>
        <v>0.25</v>
      </c>
      <c r="BG491" s="314" cm="1">
        <f t="array" ref="BG491">INDEX($K:$P,ROW(),MATCH(BG$3,$K$2:$P$2,0))</f>
        <v>0.25</v>
      </c>
      <c r="BH491" s="314" cm="1">
        <f t="array" ref="BH491">INDEX($K:$P,ROW(),MATCH(BH$3,$K$2:$P$2,0))</f>
        <v>0.25</v>
      </c>
      <c r="BI491" s="314" cm="1">
        <f t="array" ref="BI491">INDEX($K:$P,ROW(),MATCH(BI$3,$K$2:$P$2,0))</f>
        <v>0.25</v>
      </c>
      <c r="BJ491" s="314" cm="1">
        <f t="array" ref="BJ491">INDEX($K:$P,ROW(),MATCH(BJ$3,$K$2:$P$2,0))</f>
        <v>0.25</v>
      </c>
      <c r="BK491" s="314" cm="1">
        <f t="array" ref="BK491">INDEX($K:$P,ROW(),MATCH(BK$3,$K$2:$P$2,0))</f>
        <v>0.25</v>
      </c>
      <c r="BL491" s="314" cm="1">
        <f t="array" ref="BL491">INDEX($K:$P,ROW(),MATCH(BL$3,$K$2:$P$2,0))</f>
        <v>0.25</v>
      </c>
      <c r="BM491" s="314" cm="1">
        <f t="array" ref="BM491">INDEX($K:$P,ROW(),MATCH(BM$3,$K$2:$P$2,0))</f>
        <v>0.25</v>
      </c>
      <c r="BN491" s="314" cm="1">
        <f t="array" ref="BN491">INDEX($K:$P,ROW(),MATCH(BN$3,$K$2:$P$2,0))</f>
        <v>0.25</v>
      </c>
      <c r="BO491" s="314" cm="1">
        <f t="array" ref="BO491">INDEX($K:$P,ROW(),MATCH(BO$3,$K$2:$P$2,0))</f>
        <v>0.25</v>
      </c>
      <c r="BP491" s="314" cm="1">
        <f t="array" ref="BP491">INDEX($K:$P,ROW(),MATCH(BP$3,$K$2:$P$2,0))</f>
        <v>0.25</v>
      </c>
      <c r="BQ491" s="314" cm="1">
        <f t="array" ref="BQ491">INDEX($K:$P,ROW(),MATCH(BQ$3,$K$2:$P$2,0))</f>
        <v>0.25</v>
      </c>
      <c r="BR491" s="314" cm="1">
        <f t="array" ref="BR491">INDEX($K:$P,ROW(),MATCH(BR$3,$K$2:$P$2,0))</f>
        <v>0.25</v>
      </c>
      <c r="BS491" s="314" cm="1">
        <f t="array" ref="BS491">INDEX($K:$P,ROW(),MATCH(BS$3,$K$2:$P$2,0))</f>
        <v>0.25</v>
      </c>
      <c r="BT491" s="314" cm="1">
        <f t="array" ref="BT491">INDEX($K:$P,ROW(),MATCH(BT$3,$K$2:$P$2,0))</f>
        <v>0.25</v>
      </c>
      <c r="BU491" s="314" cm="1">
        <f t="array" ref="BU491">INDEX($K:$P,ROW(),MATCH(BU$3,$K$2:$P$2,0))</f>
        <v>0.25</v>
      </c>
      <c r="BV491" s="314" cm="1">
        <f t="array" ref="BV491">INDEX($K:$P,ROW(),MATCH(BV$3,$K$2:$P$2,0))</f>
        <v>0.25</v>
      </c>
      <c r="BW491" s="314" cm="1">
        <f t="array" ref="BW491">INDEX($K:$P,ROW(),MATCH(BW$3,$K$2:$P$2,0))</f>
        <v>0.25</v>
      </c>
      <c r="BX491" s="314" cm="1">
        <f t="array" ref="BX491">INDEX($K:$P,ROW(),MATCH(BX$3,$K$2:$P$2,0))</f>
        <v>0.25</v>
      </c>
      <c r="BY491" s="314" cm="1">
        <f t="array" ref="BY491">INDEX($K:$P,ROW(),MATCH(BY$3,$K$2:$P$2,0))</f>
        <v>0.25</v>
      </c>
      <c r="BZ491" s="314" cm="1">
        <f t="array" ref="BZ491">INDEX($K:$P,ROW(),MATCH(BZ$3,$K$2:$P$2,0))</f>
        <v>0.25</v>
      </c>
      <c r="CA491" s="314" cm="1">
        <f t="array" ref="CA491">INDEX($K:$P,ROW(),MATCH(CA$3,$K$2:$P$2,0))</f>
        <v>0.25</v>
      </c>
      <c r="CB491" s="314" cm="1">
        <f t="array" ref="CB491">INDEX($K:$P,ROW(),MATCH(CB$3,$K$2:$P$2,0))</f>
        <v>0.25</v>
      </c>
      <c r="CC491" s="314" cm="1">
        <f t="array" ref="CC491">INDEX($K:$P,ROW(),MATCH(CC$3,$K$2:$P$2,0))</f>
        <v>0.25</v>
      </c>
      <c r="CD491" s="314" cm="1">
        <f t="array" ref="CD491">INDEX($K:$P,ROW(),MATCH(CD$3,$K$2:$P$2,0))</f>
        <v>0.25</v>
      </c>
      <c r="CE491" s="314" cm="1">
        <f t="array" ref="CE491">INDEX($K:$P,ROW(),MATCH(CE$3,$K$2:$P$2,0))</f>
        <v>0.25</v>
      </c>
      <c r="CF491" s="314" cm="1">
        <f t="array" ref="CF491">INDEX($K:$P,ROW(),MATCH(CF$3,$K$2:$P$2,0))</f>
        <v>0.25</v>
      </c>
      <c r="CG491" s="314" cm="1">
        <f t="array" ref="CG491">INDEX($K:$P,ROW(),MATCH(CG$3,$K$2:$P$2,0))</f>
        <v>0.25</v>
      </c>
      <c r="CH491" s="314" cm="1">
        <f t="array" ref="CH491">INDEX($K:$P,ROW(),MATCH(CH$3,$K$2:$P$2,0))</f>
        <v>0.25</v>
      </c>
      <c r="CI491" s="314" cm="1">
        <f t="array" ref="CI491">INDEX($K:$P,ROW(),MATCH(CI$3,$K$2:$P$2,0))</f>
        <v>0.25</v>
      </c>
      <c r="CJ491" s="314" cm="1">
        <f t="array" ref="CJ491">INDEX($K:$P,ROW(),MATCH(CJ$3,$K$2:$P$2,0))</f>
        <v>0.25</v>
      </c>
      <c r="CK491" s="314" cm="1">
        <f t="array" ref="CK491">INDEX($K:$P,ROW(),MATCH(CK$3,$K$2:$P$2,0))</f>
        <v>0.25</v>
      </c>
      <c r="CL491" s="314" cm="1">
        <f t="array" ref="CL491">INDEX($K:$P,ROW(),MATCH(CL$3,$K$2:$P$2,0))</f>
        <v>0.25</v>
      </c>
      <c r="CM491" s="314" cm="1">
        <f t="array" ref="CM491">INDEX($K:$P,ROW(),MATCH(CM$3,$K$2:$P$2,0))</f>
        <v>0.25</v>
      </c>
      <c r="CN491" s="314" cm="1">
        <f t="array" ref="CN491">INDEX($K:$P,ROW(),MATCH(CN$3,$K$2:$P$2,0))</f>
        <v>0.25</v>
      </c>
    </row>
    <row r="492" spans="1:92" x14ac:dyDescent="0.25">
      <c r="A492" t="s">
        <v>170</v>
      </c>
      <c r="B492" s="216" t="s">
        <v>440</v>
      </c>
      <c r="C492" t="s">
        <v>441</v>
      </c>
      <c r="D492" t="s">
        <v>465</v>
      </c>
      <c r="E492" s="102" t="s">
        <v>203</v>
      </c>
      <c r="H492" s="91"/>
      <c r="K492" s="244">
        <f t="shared" ref="K492:P492" ca="1" si="320">SUMIF($3:$3, K$2, INDIRECT(ROW() &amp; ":" &amp; ROW()))</f>
        <v>0</v>
      </c>
      <c r="L492" s="244">
        <f t="shared" ca="1" si="320"/>
        <v>0</v>
      </c>
      <c r="M492" s="244">
        <f t="shared" ca="1" si="320"/>
        <v>0</v>
      </c>
      <c r="N492" s="244">
        <f t="shared" ca="1" si="320"/>
        <v>0</v>
      </c>
      <c r="O492" s="244">
        <f t="shared" ca="1" si="320"/>
        <v>0</v>
      </c>
      <c r="P492" s="244">
        <f t="shared" ca="1" si="320"/>
        <v>0</v>
      </c>
      <c r="Q492" s="30"/>
      <c r="T492" s="286">
        <f t="shared" ref="T492" ca="1" si="321">IFERROR(INDEX(INDIRECT("Financials!$A:$AD"), MATCH(INDIRECT(ADDRESS(ROW(),2)), INDIRECT("Financials!$B:$B"), 0), MATCH(INDIRECT(ADDRESS(1,COLUMN())), INDIRECT("Financials!$1:$1"), 0)),0)</f>
        <v>0</v>
      </c>
      <c r="U492" s="244">
        <f t="shared" ref="U492:CF492" ca="1" si="322">-U491*U490</f>
        <v>0</v>
      </c>
      <c r="V492" s="244">
        <f t="shared" ca="1" si="322"/>
        <v>0</v>
      </c>
      <c r="W492" s="244">
        <f t="shared" ca="1" si="322"/>
        <v>0</v>
      </c>
      <c r="X492" s="244">
        <f t="shared" ca="1" si="322"/>
        <v>0</v>
      </c>
      <c r="Y492" s="244">
        <f t="shared" ca="1" si="322"/>
        <v>0</v>
      </c>
      <c r="Z492" s="244">
        <f t="shared" ca="1" si="322"/>
        <v>0</v>
      </c>
      <c r="AA492" s="244">
        <f t="shared" ca="1" si="322"/>
        <v>0</v>
      </c>
      <c r="AB492" s="244">
        <f t="shared" ca="1" si="322"/>
        <v>0</v>
      </c>
      <c r="AC492" s="244">
        <f t="shared" ca="1" si="322"/>
        <v>0</v>
      </c>
      <c r="AD492" s="244">
        <f t="shared" ca="1" si="322"/>
        <v>0</v>
      </c>
      <c r="AE492" s="244">
        <f t="shared" ca="1" si="322"/>
        <v>0</v>
      </c>
      <c r="AF492" s="244">
        <f t="shared" ca="1" si="322"/>
        <v>0</v>
      </c>
      <c r="AG492" s="244">
        <f t="shared" ca="1" si="322"/>
        <v>0</v>
      </c>
      <c r="AH492" s="244">
        <f t="shared" ca="1" si="322"/>
        <v>0</v>
      </c>
      <c r="AI492" s="244">
        <f t="shared" ca="1" si="322"/>
        <v>0</v>
      </c>
      <c r="AJ492" s="244">
        <f t="shared" ca="1" si="322"/>
        <v>0</v>
      </c>
      <c r="AK492" s="244">
        <f t="shared" ca="1" si="322"/>
        <v>0</v>
      </c>
      <c r="AL492" s="244">
        <f t="shared" ca="1" si="322"/>
        <v>0</v>
      </c>
      <c r="AM492" s="244">
        <f t="shared" ca="1" si="322"/>
        <v>0</v>
      </c>
      <c r="AN492" s="244">
        <f t="shared" ca="1" si="322"/>
        <v>0</v>
      </c>
      <c r="AO492" s="244">
        <f t="shared" ca="1" si="322"/>
        <v>0</v>
      </c>
      <c r="AP492" s="244">
        <f t="shared" ca="1" si="322"/>
        <v>0</v>
      </c>
      <c r="AQ492" s="244">
        <f t="shared" ca="1" si="322"/>
        <v>0</v>
      </c>
      <c r="AR492" s="244">
        <f t="shared" ca="1" si="322"/>
        <v>0</v>
      </c>
      <c r="AS492" s="244">
        <f t="shared" ca="1" si="322"/>
        <v>0</v>
      </c>
      <c r="AT492" s="244">
        <f t="shared" ca="1" si="322"/>
        <v>0</v>
      </c>
      <c r="AU492" s="244">
        <f t="shared" ca="1" si="322"/>
        <v>0</v>
      </c>
      <c r="AV492" s="244">
        <f t="shared" ca="1" si="322"/>
        <v>0</v>
      </c>
      <c r="AW492" s="244">
        <f t="shared" ca="1" si="322"/>
        <v>0</v>
      </c>
      <c r="AX492" s="244">
        <f t="shared" ca="1" si="322"/>
        <v>0</v>
      </c>
      <c r="AY492" s="244">
        <f t="shared" ca="1" si="322"/>
        <v>0</v>
      </c>
      <c r="AZ492" s="244">
        <f t="shared" ca="1" si="322"/>
        <v>0</v>
      </c>
      <c r="BA492" s="244">
        <f t="shared" ca="1" si="322"/>
        <v>0</v>
      </c>
      <c r="BB492" s="244">
        <f t="shared" ca="1" si="322"/>
        <v>0</v>
      </c>
      <c r="BC492" s="244">
        <f t="shared" ca="1" si="322"/>
        <v>0</v>
      </c>
      <c r="BD492" s="244">
        <f t="shared" ca="1" si="322"/>
        <v>0</v>
      </c>
      <c r="BE492" s="244">
        <f t="shared" ca="1" si="322"/>
        <v>0</v>
      </c>
      <c r="BF492" s="244">
        <f t="shared" ca="1" si="322"/>
        <v>0</v>
      </c>
      <c r="BG492" s="244">
        <f t="shared" ca="1" si="322"/>
        <v>0</v>
      </c>
      <c r="BH492" s="244">
        <f t="shared" ca="1" si="322"/>
        <v>0</v>
      </c>
      <c r="BI492" s="244">
        <f t="shared" ca="1" si="322"/>
        <v>0</v>
      </c>
      <c r="BJ492" s="244">
        <f t="shared" ca="1" si="322"/>
        <v>0</v>
      </c>
      <c r="BK492" s="244">
        <f t="shared" ca="1" si="322"/>
        <v>0</v>
      </c>
      <c r="BL492" s="244">
        <f t="shared" ca="1" si="322"/>
        <v>0</v>
      </c>
      <c r="BM492" s="244">
        <f t="shared" ca="1" si="322"/>
        <v>0</v>
      </c>
      <c r="BN492" s="244">
        <f t="shared" ca="1" si="322"/>
        <v>0</v>
      </c>
      <c r="BO492" s="244">
        <f t="shared" ca="1" si="322"/>
        <v>0</v>
      </c>
      <c r="BP492" s="244">
        <f t="shared" ca="1" si="322"/>
        <v>0</v>
      </c>
      <c r="BQ492" s="244">
        <f t="shared" ca="1" si="322"/>
        <v>0</v>
      </c>
      <c r="BR492" s="244">
        <f t="shared" ca="1" si="322"/>
        <v>0</v>
      </c>
      <c r="BS492" s="244">
        <f t="shared" ca="1" si="322"/>
        <v>0</v>
      </c>
      <c r="BT492" s="244">
        <f t="shared" ca="1" si="322"/>
        <v>0</v>
      </c>
      <c r="BU492" s="244">
        <f t="shared" ca="1" si="322"/>
        <v>0</v>
      </c>
      <c r="BV492" s="244">
        <f t="shared" ca="1" si="322"/>
        <v>0</v>
      </c>
      <c r="BW492" s="244">
        <f t="shared" ca="1" si="322"/>
        <v>0</v>
      </c>
      <c r="BX492" s="244">
        <f t="shared" ca="1" si="322"/>
        <v>0</v>
      </c>
      <c r="BY492" s="244">
        <f t="shared" ca="1" si="322"/>
        <v>0</v>
      </c>
      <c r="BZ492" s="244">
        <f t="shared" ca="1" si="322"/>
        <v>0</v>
      </c>
      <c r="CA492" s="244">
        <f t="shared" ca="1" si="322"/>
        <v>0</v>
      </c>
      <c r="CB492" s="244">
        <f t="shared" ca="1" si="322"/>
        <v>0</v>
      </c>
      <c r="CC492" s="244">
        <f t="shared" ca="1" si="322"/>
        <v>0</v>
      </c>
      <c r="CD492" s="244">
        <f t="shared" ca="1" si="322"/>
        <v>0</v>
      </c>
      <c r="CE492" s="244">
        <f t="shared" ca="1" si="322"/>
        <v>0</v>
      </c>
      <c r="CF492" s="244">
        <f t="shared" ca="1" si="322"/>
        <v>0</v>
      </c>
      <c r="CG492" s="244">
        <f t="shared" ref="CG492:CN492" ca="1" si="323">-CG491*CG490</f>
        <v>0</v>
      </c>
      <c r="CH492" s="244">
        <f t="shared" ca="1" si="323"/>
        <v>0</v>
      </c>
      <c r="CI492" s="244">
        <f t="shared" ca="1" si="323"/>
        <v>0</v>
      </c>
      <c r="CJ492" s="244">
        <f t="shared" ca="1" si="323"/>
        <v>0</v>
      </c>
      <c r="CK492" s="244">
        <f t="shared" ca="1" si="323"/>
        <v>0</v>
      </c>
      <c r="CL492" s="244">
        <f t="shared" ca="1" si="323"/>
        <v>0</v>
      </c>
      <c r="CM492" s="244">
        <f t="shared" ca="1" si="323"/>
        <v>0</v>
      </c>
      <c r="CN492" s="244">
        <f t="shared" ca="1" si="323"/>
        <v>0</v>
      </c>
    </row>
    <row r="493" spans="1:92" x14ac:dyDescent="0.25">
      <c r="B493" s="216"/>
      <c r="D493" t="s">
        <v>465</v>
      </c>
      <c r="E493" s="102" t="s">
        <v>203</v>
      </c>
      <c r="K493" s="30"/>
      <c r="L493" s="30"/>
      <c r="M493" s="30"/>
      <c r="N493" s="30"/>
      <c r="O493" s="30"/>
      <c r="P493" s="30"/>
      <c r="Q493" s="30"/>
      <c r="T493" s="204"/>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c r="BN493" s="30"/>
      <c r="BO493" s="30"/>
      <c r="BP493" s="30"/>
      <c r="BQ493" s="30"/>
      <c r="BR493" s="30"/>
      <c r="BS493" s="30"/>
      <c r="BT493" s="30"/>
      <c r="BU493" s="30"/>
      <c r="BV493" s="30"/>
      <c r="BW493" s="30"/>
      <c r="BX493" s="30"/>
      <c r="BY493" s="30"/>
      <c r="BZ493" s="30"/>
      <c r="CA493" s="30"/>
      <c r="CB493" s="30"/>
      <c r="CC493" s="30"/>
      <c r="CD493" s="30"/>
      <c r="CE493" s="30"/>
      <c r="CF493" s="30"/>
      <c r="CG493" s="30"/>
      <c r="CH493" s="30"/>
      <c r="CI493" s="30"/>
      <c r="CJ493" s="30"/>
      <c r="CK493" s="30"/>
      <c r="CL493" s="30"/>
      <c r="CM493" s="30"/>
      <c r="CN493" s="30"/>
    </row>
    <row r="494" spans="1:92" x14ac:dyDescent="0.25">
      <c r="A494" t="s">
        <v>9</v>
      </c>
      <c r="B494" s="216" t="s">
        <v>466</v>
      </c>
      <c r="C494" t="s">
        <v>45</v>
      </c>
      <c r="D494" t="s">
        <v>465</v>
      </c>
      <c r="E494" s="102" t="s">
        <v>203</v>
      </c>
      <c r="K494" s="30">
        <f t="shared" ref="K494:P494" ca="1" si="324">SUMIF($4:$4, K$2, INDIRECT(ROW() &amp; ":" &amp; ROW()))</f>
        <v>0</v>
      </c>
      <c r="L494" s="30">
        <f t="shared" ca="1" si="324"/>
        <v>0</v>
      </c>
      <c r="M494" s="30">
        <f t="shared" ca="1" si="324"/>
        <v>0</v>
      </c>
      <c r="N494" s="30">
        <f t="shared" ca="1" si="324"/>
        <v>0</v>
      </c>
      <c r="O494" s="30">
        <f t="shared" ca="1" si="324"/>
        <v>0</v>
      </c>
      <c r="P494" s="30">
        <f t="shared" ca="1" si="324"/>
        <v>0</v>
      </c>
      <c r="Q494" s="30"/>
      <c r="T494" s="204">
        <f t="shared" ref="T494" ca="1" si="325">IFERROR(INDEX(INDIRECT("Financials!$A:$AD"), MATCH(INDIRECT(ADDRESS(ROW(),2)), INDIRECT("Financials!$B:$B"), 0), MATCH(INDIRECT(ADDRESS(1,COLUMN())), INDIRECT("Financials!$1:$1"), 0)),0)</f>
        <v>0</v>
      </c>
      <c r="U494" s="30">
        <f t="shared" ref="U494:CF494" ca="1" si="326">+MAX(0,T494+U492)</f>
        <v>0</v>
      </c>
      <c r="V494" s="30">
        <f t="shared" ca="1" si="326"/>
        <v>0</v>
      </c>
      <c r="W494" s="30">
        <f t="shared" ca="1" si="326"/>
        <v>0</v>
      </c>
      <c r="X494" s="30">
        <f t="shared" ca="1" si="326"/>
        <v>0</v>
      </c>
      <c r="Y494" s="30">
        <f t="shared" ca="1" si="326"/>
        <v>0</v>
      </c>
      <c r="Z494" s="30">
        <f t="shared" ca="1" si="326"/>
        <v>0</v>
      </c>
      <c r="AA494" s="30">
        <f t="shared" ca="1" si="326"/>
        <v>0</v>
      </c>
      <c r="AB494" s="30">
        <f t="shared" ca="1" si="326"/>
        <v>0</v>
      </c>
      <c r="AC494" s="30">
        <f t="shared" ca="1" si="326"/>
        <v>0</v>
      </c>
      <c r="AD494" s="30">
        <f t="shared" ca="1" si="326"/>
        <v>0</v>
      </c>
      <c r="AE494" s="30">
        <f t="shared" ca="1" si="326"/>
        <v>0</v>
      </c>
      <c r="AF494" s="30">
        <f t="shared" ca="1" si="326"/>
        <v>0</v>
      </c>
      <c r="AG494" s="30">
        <f t="shared" ca="1" si="326"/>
        <v>0</v>
      </c>
      <c r="AH494" s="30">
        <f t="shared" ca="1" si="326"/>
        <v>0</v>
      </c>
      <c r="AI494" s="30">
        <f t="shared" ca="1" si="326"/>
        <v>0</v>
      </c>
      <c r="AJ494" s="30">
        <f t="shared" ca="1" si="326"/>
        <v>0</v>
      </c>
      <c r="AK494" s="30">
        <f t="shared" ca="1" si="326"/>
        <v>0</v>
      </c>
      <c r="AL494" s="30">
        <f t="shared" ca="1" si="326"/>
        <v>0</v>
      </c>
      <c r="AM494" s="30">
        <f t="shared" ca="1" si="326"/>
        <v>0</v>
      </c>
      <c r="AN494" s="30">
        <f t="shared" ca="1" si="326"/>
        <v>0</v>
      </c>
      <c r="AO494" s="30">
        <f t="shared" ca="1" si="326"/>
        <v>0</v>
      </c>
      <c r="AP494" s="30">
        <f t="shared" ca="1" si="326"/>
        <v>0</v>
      </c>
      <c r="AQ494" s="30">
        <f t="shared" ca="1" si="326"/>
        <v>0</v>
      </c>
      <c r="AR494" s="30">
        <f t="shared" ca="1" si="326"/>
        <v>0</v>
      </c>
      <c r="AS494" s="30">
        <f t="shared" ca="1" si="326"/>
        <v>0</v>
      </c>
      <c r="AT494" s="30">
        <f t="shared" ca="1" si="326"/>
        <v>0</v>
      </c>
      <c r="AU494" s="30">
        <f t="shared" ca="1" si="326"/>
        <v>0</v>
      </c>
      <c r="AV494" s="30">
        <f t="shared" ca="1" si="326"/>
        <v>0</v>
      </c>
      <c r="AW494" s="30">
        <f t="shared" ca="1" si="326"/>
        <v>0</v>
      </c>
      <c r="AX494" s="30">
        <f t="shared" ca="1" si="326"/>
        <v>0</v>
      </c>
      <c r="AY494" s="30">
        <f t="shared" ca="1" si="326"/>
        <v>0</v>
      </c>
      <c r="AZ494" s="30">
        <f t="shared" ca="1" si="326"/>
        <v>0</v>
      </c>
      <c r="BA494" s="30">
        <f t="shared" ca="1" si="326"/>
        <v>0</v>
      </c>
      <c r="BB494" s="30">
        <f t="shared" ca="1" si="326"/>
        <v>0</v>
      </c>
      <c r="BC494" s="30">
        <f t="shared" ca="1" si="326"/>
        <v>0</v>
      </c>
      <c r="BD494" s="30">
        <f t="shared" ca="1" si="326"/>
        <v>0</v>
      </c>
      <c r="BE494" s="30">
        <f t="shared" ca="1" si="326"/>
        <v>0</v>
      </c>
      <c r="BF494" s="30">
        <f t="shared" ca="1" si="326"/>
        <v>0</v>
      </c>
      <c r="BG494" s="30">
        <f t="shared" ca="1" si="326"/>
        <v>0</v>
      </c>
      <c r="BH494" s="30">
        <f t="shared" ca="1" si="326"/>
        <v>0</v>
      </c>
      <c r="BI494" s="30">
        <f t="shared" ca="1" si="326"/>
        <v>0</v>
      </c>
      <c r="BJ494" s="30">
        <f t="shared" ca="1" si="326"/>
        <v>0</v>
      </c>
      <c r="BK494" s="30">
        <f t="shared" ca="1" si="326"/>
        <v>0</v>
      </c>
      <c r="BL494" s="30">
        <f t="shared" ca="1" si="326"/>
        <v>0</v>
      </c>
      <c r="BM494" s="30">
        <f t="shared" ca="1" si="326"/>
        <v>0</v>
      </c>
      <c r="BN494" s="30">
        <f t="shared" ca="1" si="326"/>
        <v>0</v>
      </c>
      <c r="BO494" s="30">
        <f t="shared" ca="1" si="326"/>
        <v>0</v>
      </c>
      <c r="BP494" s="30">
        <f t="shared" ca="1" si="326"/>
        <v>0</v>
      </c>
      <c r="BQ494" s="30">
        <f t="shared" ca="1" si="326"/>
        <v>0</v>
      </c>
      <c r="BR494" s="30">
        <f t="shared" ca="1" si="326"/>
        <v>0</v>
      </c>
      <c r="BS494" s="30">
        <f t="shared" ca="1" si="326"/>
        <v>0</v>
      </c>
      <c r="BT494" s="30">
        <f t="shared" ca="1" si="326"/>
        <v>0</v>
      </c>
      <c r="BU494" s="30">
        <f t="shared" ca="1" si="326"/>
        <v>0</v>
      </c>
      <c r="BV494" s="30">
        <f t="shared" ca="1" si="326"/>
        <v>0</v>
      </c>
      <c r="BW494" s="30">
        <f t="shared" ca="1" si="326"/>
        <v>0</v>
      </c>
      <c r="BX494" s="30">
        <f t="shared" ca="1" si="326"/>
        <v>0</v>
      </c>
      <c r="BY494" s="30">
        <f t="shared" ca="1" si="326"/>
        <v>0</v>
      </c>
      <c r="BZ494" s="30">
        <f t="shared" ca="1" si="326"/>
        <v>0</v>
      </c>
      <c r="CA494" s="30">
        <f t="shared" ca="1" si="326"/>
        <v>0</v>
      </c>
      <c r="CB494" s="30">
        <f t="shared" ca="1" si="326"/>
        <v>0</v>
      </c>
      <c r="CC494" s="30">
        <f t="shared" ca="1" si="326"/>
        <v>0</v>
      </c>
      <c r="CD494" s="30">
        <f t="shared" ca="1" si="326"/>
        <v>0</v>
      </c>
      <c r="CE494" s="30">
        <f t="shared" ca="1" si="326"/>
        <v>0</v>
      </c>
      <c r="CF494" s="30">
        <f t="shared" ca="1" si="326"/>
        <v>0</v>
      </c>
      <c r="CG494" s="30">
        <f t="shared" ref="CG494:CN494" ca="1" si="327">+MAX(0,CF494+CG492)</f>
        <v>0</v>
      </c>
      <c r="CH494" s="30">
        <f t="shared" ca="1" si="327"/>
        <v>0</v>
      </c>
      <c r="CI494" s="30">
        <f t="shared" ca="1" si="327"/>
        <v>0</v>
      </c>
      <c r="CJ494" s="30">
        <f t="shared" ca="1" si="327"/>
        <v>0</v>
      </c>
      <c r="CK494" s="30">
        <f t="shared" ca="1" si="327"/>
        <v>0</v>
      </c>
      <c r="CL494" s="30">
        <f t="shared" ca="1" si="327"/>
        <v>0</v>
      </c>
      <c r="CM494" s="30">
        <f t="shared" ca="1" si="327"/>
        <v>0</v>
      </c>
      <c r="CN494" s="30">
        <f t="shared" ca="1" si="327"/>
        <v>0</v>
      </c>
    </row>
    <row r="495" spans="1:92" x14ac:dyDescent="0.25">
      <c r="B495" s="216"/>
      <c r="D495" t="s">
        <v>465</v>
      </c>
      <c r="E495" s="102" t="s">
        <v>203</v>
      </c>
      <c r="K495" s="30"/>
      <c r="L495" s="30"/>
      <c r="M495" s="30"/>
      <c r="N495" s="30"/>
      <c r="O495" s="30"/>
      <c r="P495" s="30"/>
      <c r="Q495" s="30"/>
      <c r="T495" s="204"/>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0"/>
      <c r="BO495" s="30"/>
      <c r="BP495" s="30"/>
      <c r="BQ495" s="30"/>
      <c r="BR495" s="30"/>
      <c r="BS495" s="30"/>
      <c r="BT495" s="30"/>
      <c r="BU495" s="30"/>
      <c r="BV495" s="30"/>
      <c r="BW495" s="30"/>
      <c r="BX495" s="30"/>
      <c r="BY495" s="30"/>
      <c r="BZ495" s="30"/>
      <c r="CA495" s="30"/>
      <c r="CB495" s="30"/>
      <c r="CC495" s="30"/>
      <c r="CD495" s="30"/>
      <c r="CE495" s="30"/>
      <c r="CF495" s="30"/>
      <c r="CG495" s="30"/>
      <c r="CH495" s="30"/>
      <c r="CI495" s="30"/>
      <c r="CJ495" s="30"/>
      <c r="CK495" s="30"/>
      <c r="CL495" s="30"/>
      <c r="CM495" s="30"/>
      <c r="CN495" s="30"/>
    </row>
    <row r="496" spans="1:92" x14ac:dyDescent="0.25">
      <c r="A496" t="s">
        <v>362</v>
      </c>
      <c r="B496" s="216" t="s">
        <v>467</v>
      </c>
      <c r="C496" t="s">
        <v>68</v>
      </c>
      <c r="D496" t="s">
        <v>465</v>
      </c>
      <c r="E496" s="102" t="s">
        <v>203</v>
      </c>
      <c r="K496" s="30">
        <f t="shared" ref="K496:P496" ca="1" si="328">SUMIF($3:$3, K$2, INDIRECT(ROW() &amp; ":" &amp; ROW()))</f>
        <v>0</v>
      </c>
      <c r="L496" s="30">
        <f t="shared" ca="1" si="328"/>
        <v>0</v>
      </c>
      <c r="M496" s="30">
        <f t="shared" ca="1" si="328"/>
        <v>0</v>
      </c>
      <c r="N496" s="30">
        <f t="shared" ca="1" si="328"/>
        <v>0</v>
      </c>
      <c r="O496" s="30">
        <f t="shared" ca="1" si="328"/>
        <v>0</v>
      </c>
      <c r="P496" s="30">
        <f t="shared" ca="1" si="328"/>
        <v>0</v>
      </c>
      <c r="Q496" s="30"/>
      <c r="T496" s="204">
        <f t="shared" ref="T496" ca="1" si="329">IFERROR(INDEX(INDIRECT("Financials!$A:$AD"), MATCH(INDIRECT(ADDRESS(ROW(),2)), INDIRECT("Financials!$B:$B"), 0), MATCH(INDIRECT(ADDRESS(1,COLUMN())), INDIRECT("Financials!$1:$1"), 0)),0)</f>
        <v>0</v>
      </c>
      <c r="U496" s="30">
        <f t="shared" ref="U496:CF496" ca="1" si="330">+T494-U494</f>
        <v>0</v>
      </c>
      <c r="V496" s="30">
        <f t="shared" ca="1" si="330"/>
        <v>0</v>
      </c>
      <c r="W496" s="30">
        <f t="shared" ca="1" si="330"/>
        <v>0</v>
      </c>
      <c r="X496" s="30">
        <f t="shared" ca="1" si="330"/>
        <v>0</v>
      </c>
      <c r="Y496" s="30">
        <f t="shared" ca="1" si="330"/>
        <v>0</v>
      </c>
      <c r="Z496" s="30">
        <f t="shared" ca="1" si="330"/>
        <v>0</v>
      </c>
      <c r="AA496" s="30">
        <f t="shared" ca="1" si="330"/>
        <v>0</v>
      </c>
      <c r="AB496" s="30">
        <f t="shared" ca="1" si="330"/>
        <v>0</v>
      </c>
      <c r="AC496" s="30">
        <f t="shared" ca="1" si="330"/>
        <v>0</v>
      </c>
      <c r="AD496" s="30">
        <f t="shared" ca="1" si="330"/>
        <v>0</v>
      </c>
      <c r="AE496" s="30">
        <f t="shared" ca="1" si="330"/>
        <v>0</v>
      </c>
      <c r="AF496" s="30">
        <f t="shared" ca="1" si="330"/>
        <v>0</v>
      </c>
      <c r="AG496" s="30">
        <f t="shared" ca="1" si="330"/>
        <v>0</v>
      </c>
      <c r="AH496" s="30">
        <f t="shared" ca="1" si="330"/>
        <v>0</v>
      </c>
      <c r="AI496" s="30">
        <f t="shared" ca="1" si="330"/>
        <v>0</v>
      </c>
      <c r="AJ496" s="30">
        <f t="shared" ca="1" si="330"/>
        <v>0</v>
      </c>
      <c r="AK496" s="30">
        <f t="shared" ca="1" si="330"/>
        <v>0</v>
      </c>
      <c r="AL496" s="30">
        <f t="shared" ca="1" si="330"/>
        <v>0</v>
      </c>
      <c r="AM496" s="30">
        <f t="shared" ca="1" si="330"/>
        <v>0</v>
      </c>
      <c r="AN496" s="30">
        <f t="shared" ca="1" si="330"/>
        <v>0</v>
      </c>
      <c r="AO496" s="30">
        <f t="shared" ca="1" si="330"/>
        <v>0</v>
      </c>
      <c r="AP496" s="30">
        <f t="shared" ca="1" si="330"/>
        <v>0</v>
      </c>
      <c r="AQ496" s="30">
        <f t="shared" ca="1" si="330"/>
        <v>0</v>
      </c>
      <c r="AR496" s="30">
        <f t="shared" ca="1" si="330"/>
        <v>0</v>
      </c>
      <c r="AS496" s="30">
        <f t="shared" ca="1" si="330"/>
        <v>0</v>
      </c>
      <c r="AT496" s="30">
        <f t="shared" ca="1" si="330"/>
        <v>0</v>
      </c>
      <c r="AU496" s="30">
        <f t="shared" ca="1" si="330"/>
        <v>0</v>
      </c>
      <c r="AV496" s="30">
        <f t="shared" ca="1" si="330"/>
        <v>0</v>
      </c>
      <c r="AW496" s="30">
        <f t="shared" ca="1" si="330"/>
        <v>0</v>
      </c>
      <c r="AX496" s="30">
        <f t="shared" ca="1" si="330"/>
        <v>0</v>
      </c>
      <c r="AY496" s="30">
        <f t="shared" ca="1" si="330"/>
        <v>0</v>
      </c>
      <c r="AZ496" s="30">
        <f t="shared" ca="1" si="330"/>
        <v>0</v>
      </c>
      <c r="BA496" s="30">
        <f t="shared" ca="1" si="330"/>
        <v>0</v>
      </c>
      <c r="BB496" s="30">
        <f t="shared" ca="1" si="330"/>
        <v>0</v>
      </c>
      <c r="BC496" s="30">
        <f t="shared" ca="1" si="330"/>
        <v>0</v>
      </c>
      <c r="BD496" s="30">
        <f t="shared" ca="1" si="330"/>
        <v>0</v>
      </c>
      <c r="BE496" s="30">
        <f t="shared" ca="1" si="330"/>
        <v>0</v>
      </c>
      <c r="BF496" s="30">
        <f t="shared" ca="1" si="330"/>
        <v>0</v>
      </c>
      <c r="BG496" s="30">
        <f t="shared" ca="1" si="330"/>
        <v>0</v>
      </c>
      <c r="BH496" s="30">
        <f t="shared" ca="1" si="330"/>
        <v>0</v>
      </c>
      <c r="BI496" s="30">
        <f t="shared" ca="1" si="330"/>
        <v>0</v>
      </c>
      <c r="BJ496" s="30">
        <f t="shared" ca="1" si="330"/>
        <v>0</v>
      </c>
      <c r="BK496" s="30">
        <f t="shared" ca="1" si="330"/>
        <v>0</v>
      </c>
      <c r="BL496" s="30">
        <f t="shared" ca="1" si="330"/>
        <v>0</v>
      </c>
      <c r="BM496" s="30">
        <f t="shared" ca="1" si="330"/>
        <v>0</v>
      </c>
      <c r="BN496" s="30">
        <f t="shared" ca="1" si="330"/>
        <v>0</v>
      </c>
      <c r="BO496" s="30">
        <f t="shared" ca="1" si="330"/>
        <v>0</v>
      </c>
      <c r="BP496" s="30">
        <f t="shared" ca="1" si="330"/>
        <v>0</v>
      </c>
      <c r="BQ496" s="30">
        <f t="shared" ca="1" si="330"/>
        <v>0</v>
      </c>
      <c r="BR496" s="30">
        <f t="shared" ca="1" si="330"/>
        <v>0</v>
      </c>
      <c r="BS496" s="30">
        <f t="shared" ca="1" si="330"/>
        <v>0</v>
      </c>
      <c r="BT496" s="30">
        <f t="shared" ca="1" si="330"/>
        <v>0</v>
      </c>
      <c r="BU496" s="30">
        <f t="shared" ca="1" si="330"/>
        <v>0</v>
      </c>
      <c r="BV496" s="30">
        <f t="shared" ca="1" si="330"/>
        <v>0</v>
      </c>
      <c r="BW496" s="30">
        <f t="shared" ca="1" si="330"/>
        <v>0</v>
      </c>
      <c r="BX496" s="30">
        <f t="shared" ca="1" si="330"/>
        <v>0</v>
      </c>
      <c r="BY496" s="30">
        <f t="shared" ca="1" si="330"/>
        <v>0</v>
      </c>
      <c r="BZ496" s="30">
        <f t="shared" ca="1" si="330"/>
        <v>0</v>
      </c>
      <c r="CA496" s="30">
        <f t="shared" ca="1" si="330"/>
        <v>0</v>
      </c>
      <c r="CB496" s="30">
        <f t="shared" ca="1" si="330"/>
        <v>0</v>
      </c>
      <c r="CC496" s="30">
        <f t="shared" ca="1" si="330"/>
        <v>0</v>
      </c>
      <c r="CD496" s="30">
        <f t="shared" ca="1" si="330"/>
        <v>0</v>
      </c>
      <c r="CE496" s="30">
        <f t="shared" ca="1" si="330"/>
        <v>0</v>
      </c>
      <c r="CF496" s="30">
        <f t="shared" ca="1" si="330"/>
        <v>0</v>
      </c>
      <c r="CG496" s="30">
        <f t="shared" ref="CG496:CN496" ca="1" si="331">+CF494-CG494</f>
        <v>0</v>
      </c>
      <c r="CH496" s="30">
        <f t="shared" ca="1" si="331"/>
        <v>0</v>
      </c>
      <c r="CI496" s="30">
        <f t="shared" ca="1" si="331"/>
        <v>0</v>
      </c>
      <c r="CJ496" s="30">
        <f t="shared" ca="1" si="331"/>
        <v>0</v>
      </c>
      <c r="CK496" s="30">
        <f t="shared" ca="1" si="331"/>
        <v>0</v>
      </c>
      <c r="CL496" s="30">
        <f t="shared" ca="1" si="331"/>
        <v>0</v>
      </c>
      <c r="CM496" s="30">
        <f t="shared" ca="1" si="331"/>
        <v>0</v>
      </c>
      <c r="CN496" s="30">
        <f t="shared" ca="1" si="331"/>
        <v>0</v>
      </c>
    </row>
    <row r="497" spans="1:92" x14ac:dyDescent="0.25">
      <c r="B497" s="216"/>
      <c r="K497" s="30"/>
      <c r="L497" s="30"/>
      <c r="M497" s="30"/>
      <c r="N497" s="30"/>
      <c r="O497" s="30"/>
      <c r="P497" s="30"/>
      <c r="Q497" s="30"/>
      <c r="T497" s="204"/>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c r="BN497" s="30"/>
      <c r="BO497" s="30"/>
      <c r="BP497" s="30"/>
      <c r="BQ497" s="30"/>
      <c r="BR497" s="30"/>
      <c r="BS497" s="30"/>
      <c r="BT497" s="30"/>
      <c r="BU497" s="30"/>
      <c r="BV497" s="30"/>
      <c r="BW497" s="30"/>
      <c r="BX497" s="30"/>
      <c r="BY497" s="30"/>
      <c r="BZ497" s="30"/>
      <c r="CA497" s="30"/>
      <c r="CB497" s="30"/>
      <c r="CC497" s="30"/>
      <c r="CD497" s="30"/>
      <c r="CE497" s="30"/>
      <c r="CF497" s="30"/>
      <c r="CG497" s="30"/>
      <c r="CH497" s="30"/>
      <c r="CI497" s="30"/>
      <c r="CJ497" s="30"/>
      <c r="CK497" s="30"/>
      <c r="CL497" s="30"/>
      <c r="CM497" s="30"/>
      <c r="CN497" s="30"/>
    </row>
    <row r="498" spans="1:92" x14ac:dyDescent="0.25">
      <c r="A498" s="137"/>
      <c r="B498" s="208"/>
      <c r="C498" s="139"/>
      <c r="D498" s="137" t="s">
        <v>468</v>
      </c>
      <c r="E498" s="140" t="s">
        <v>468</v>
      </c>
      <c r="F498" s="140"/>
      <c r="G498" s="140"/>
      <c r="H498" s="141"/>
      <c r="I498" s="221" t="s">
        <v>334</v>
      </c>
      <c r="J498" s="222"/>
      <c r="K498" s="139"/>
      <c r="L498" s="139"/>
      <c r="M498" s="139"/>
      <c r="N498" s="139"/>
      <c r="O498" s="139"/>
      <c r="P498" s="139"/>
      <c r="Q498" s="139"/>
      <c r="T498" s="325"/>
      <c r="U498" s="326">
        <f ca="1">+T29</f>
        <v>0</v>
      </c>
      <c r="V498" s="326" t="str">
        <f>+U29</f>
        <v>U$12</v>
      </c>
      <c r="W498" s="326" t="str">
        <f>+V29</f>
        <v>V$12</v>
      </c>
      <c r="X498" s="326" t="str">
        <f>+W29</f>
        <v>W$12</v>
      </c>
      <c r="Y498" s="326" t="str">
        <f>+X29</f>
        <v>X$12</v>
      </c>
      <c r="Z498" s="326" t="str">
        <f>+Y29</f>
        <v>Y$12</v>
      </c>
      <c r="AA498" s="326" t="str">
        <f>+Z29</f>
        <v>Z$12</v>
      </c>
      <c r="AB498" s="326" t="str">
        <f>+AA29</f>
        <v>AA$12</v>
      </c>
      <c r="AC498" s="326" t="str">
        <f>+AB29</f>
        <v>AB$12</v>
      </c>
      <c r="AD498" s="326" t="str">
        <f>+AC29</f>
        <v>AC$12</v>
      </c>
      <c r="AE498" s="326" t="str">
        <f>+AD29</f>
        <v>AD$12</v>
      </c>
      <c r="AF498" s="326" t="str">
        <f>+AE29</f>
        <v>AE$12</v>
      </c>
      <c r="AG498" s="326" t="str">
        <f>+AF29</f>
        <v>AF$12</v>
      </c>
      <c r="AH498" s="326" t="str">
        <f>+AG29</f>
        <v>AG$12</v>
      </c>
      <c r="AI498" s="326" t="str">
        <f>+AH29</f>
        <v>AH$12</v>
      </c>
      <c r="AJ498" s="326" t="str">
        <f>+AI29</f>
        <v>AI$12</v>
      </c>
      <c r="AK498" s="326" t="str">
        <f>+AJ29</f>
        <v>AJ$12</v>
      </c>
      <c r="AL498" s="326" t="str">
        <f>+AK29</f>
        <v>AK$12</v>
      </c>
      <c r="AM498" s="326" t="str">
        <f>+AL29</f>
        <v>AL$12</v>
      </c>
      <c r="AN498" s="326" t="str">
        <f>+AM29</f>
        <v>AM$12</v>
      </c>
      <c r="AO498" s="326" t="str">
        <f>+AN29</f>
        <v>AN$12</v>
      </c>
      <c r="AP498" s="326" t="str">
        <f>+AO29</f>
        <v>AO$12</v>
      </c>
      <c r="AQ498" s="326" t="str">
        <f>+AP29</f>
        <v>AP$12</v>
      </c>
      <c r="AR498" s="326" t="str">
        <f>+AQ29</f>
        <v>AQ$12</v>
      </c>
      <c r="AS498" s="326" t="str">
        <f>+AR29</f>
        <v>AR$12</v>
      </c>
      <c r="AT498" s="326" t="str">
        <f>+AS29</f>
        <v>AS$12</v>
      </c>
      <c r="AU498" s="326" t="str">
        <f>+AT29</f>
        <v>AT$12</v>
      </c>
      <c r="AV498" s="326" t="str">
        <f>+AU29</f>
        <v>AU$12</v>
      </c>
      <c r="AW498" s="326" t="str">
        <f>+AV29</f>
        <v>AV$12</v>
      </c>
      <c r="AX498" s="326" t="str">
        <f>+AW29</f>
        <v>AW$12</v>
      </c>
      <c r="AY498" s="326" t="str">
        <f>+AX29</f>
        <v>AX$12</v>
      </c>
      <c r="AZ498" s="326" t="str">
        <f>+AY29</f>
        <v>AY$12</v>
      </c>
      <c r="BA498" s="326" t="str">
        <f>+AZ29</f>
        <v>AZ$12</v>
      </c>
      <c r="BB498" s="326" t="str">
        <f>+BA29</f>
        <v>BA$12</v>
      </c>
      <c r="BC498" s="326" t="str">
        <f>+BB29</f>
        <v>BB$12</v>
      </c>
      <c r="BD498" s="326" t="str">
        <f>+BC29</f>
        <v>BC$12</v>
      </c>
      <c r="BE498" s="326" t="str">
        <f>+BD29</f>
        <v>BD$12</v>
      </c>
      <c r="BF498" s="326" t="str">
        <f>+BE29</f>
        <v>BE$12</v>
      </c>
      <c r="BG498" s="326" t="str">
        <f>+BF29</f>
        <v>BF$12</v>
      </c>
      <c r="BH498" s="326" t="str">
        <f>+BG29</f>
        <v>BG$12</v>
      </c>
      <c r="BI498" s="326" t="str">
        <f>+BH29</f>
        <v>BH$12</v>
      </c>
      <c r="BJ498" s="326" t="str">
        <f>+BI29</f>
        <v>BI$12</v>
      </c>
      <c r="BK498" s="326" t="str">
        <f>+BJ29</f>
        <v>BJ$12</v>
      </c>
      <c r="BL498" s="326" t="str">
        <f>+BK29</f>
        <v>BK$12</v>
      </c>
      <c r="BM498" s="326" t="str">
        <f>+BL29</f>
        <v>BL$12</v>
      </c>
      <c r="BN498" s="326" t="str">
        <f>+BM29</f>
        <v>BM$12</v>
      </c>
      <c r="BO498" s="326" t="str">
        <f>+BN29</f>
        <v>BN$12</v>
      </c>
      <c r="BP498" s="326" t="str">
        <f>+BO29</f>
        <v>BO$12</v>
      </c>
      <c r="BQ498" s="326" t="str">
        <f>+BP29</f>
        <v>BP$12</v>
      </c>
      <c r="BR498" s="326" t="str">
        <f>+BQ29</f>
        <v>BQ$12</v>
      </c>
      <c r="BS498" s="326" t="str">
        <f>+BR29</f>
        <v>BR$12</v>
      </c>
      <c r="BT498" s="326" t="str">
        <f>+BS29</f>
        <v>BS$12</v>
      </c>
      <c r="BU498" s="326" t="str">
        <f>+BT29</f>
        <v>BT$12</v>
      </c>
      <c r="BV498" s="326" t="str">
        <f>+BU29</f>
        <v>BU$12</v>
      </c>
      <c r="BW498" s="326" t="str">
        <f>+BV29</f>
        <v>BV$12</v>
      </c>
      <c r="BX498" s="326" t="str">
        <f>+BW29</f>
        <v>BW$12</v>
      </c>
      <c r="BY498" s="326" t="str">
        <f>+BX29</f>
        <v>BX$12</v>
      </c>
      <c r="BZ498" s="326" t="str">
        <f>+BY29</f>
        <v>BY$12</v>
      </c>
      <c r="CA498" s="326" t="str">
        <f>+BZ29</f>
        <v>BZ$12</v>
      </c>
      <c r="CB498" s="326" t="str">
        <f>+CA29</f>
        <v>CA$12</v>
      </c>
      <c r="CC498" s="326" t="str">
        <f>+CB29</f>
        <v>CB$12</v>
      </c>
      <c r="CD498" s="326" t="str">
        <f>+CC29</f>
        <v>CC$12</v>
      </c>
      <c r="CE498" s="326" t="str">
        <f>+CD29</f>
        <v>CD$12</v>
      </c>
      <c r="CF498" s="326" t="str">
        <f>+CE29</f>
        <v>CE$12</v>
      </c>
      <c r="CG498" s="326" t="str">
        <f>+CF29</f>
        <v>CF$12</v>
      </c>
      <c r="CH498" s="326" t="str">
        <f>+CG29</f>
        <v>CG$12</v>
      </c>
      <c r="CI498" s="326" t="str">
        <f>+CH29</f>
        <v>CH$12</v>
      </c>
      <c r="CJ498" s="326" t="str">
        <f>+CI29</f>
        <v>CI$12</v>
      </c>
      <c r="CK498" s="326" t="str">
        <f>+CJ29</f>
        <v>CJ$12</v>
      </c>
      <c r="CL498" s="326" t="str">
        <f>+CK29</f>
        <v>CK$12</v>
      </c>
      <c r="CM498" s="326" t="str">
        <f>+CL29</f>
        <v>CL$12</v>
      </c>
      <c r="CN498" s="326" t="str">
        <f>+CM29</f>
        <v>CM$12</v>
      </c>
    </row>
    <row r="499" spans="1:92" x14ac:dyDescent="0.25">
      <c r="B499" s="174" t="s">
        <v>351</v>
      </c>
      <c r="C499" s="148"/>
      <c r="D499" t="s">
        <v>468</v>
      </c>
      <c r="E499" s="149"/>
      <c r="F499" s="149"/>
      <c r="G499" s="149"/>
      <c r="I499" s="300" t="s">
        <v>469</v>
      </c>
      <c r="J499" s="301"/>
      <c r="K499" s="302"/>
      <c r="L499" s="302"/>
      <c r="M499" s="302"/>
      <c r="N499" s="302"/>
      <c r="O499" s="302"/>
      <c r="P499" s="302"/>
      <c r="Q499" s="302"/>
      <c r="T499" s="205"/>
    </row>
    <row r="500" spans="1:92" x14ac:dyDescent="0.25">
      <c r="A500" t="s">
        <v>143</v>
      </c>
      <c r="B500" s="303" t="s">
        <v>470</v>
      </c>
      <c r="C500" s="148"/>
      <c r="D500" t="s">
        <v>468</v>
      </c>
      <c r="E500" s="149"/>
      <c r="F500" s="149"/>
      <c r="G500" s="149"/>
      <c r="I500" s="15">
        <v>-30</v>
      </c>
      <c r="J500" s="15"/>
      <c r="K500" s="149"/>
      <c r="L500" s="149"/>
      <c r="M500" s="149"/>
      <c r="N500" s="149"/>
      <c r="O500" s="149"/>
      <c r="P500" s="149"/>
      <c r="Q500" s="149"/>
      <c r="T500" s="237"/>
      <c r="U500" s="238"/>
      <c r="V500" s="238"/>
      <c r="W500" s="238"/>
      <c r="X500" s="238"/>
      <c r="Y500" s="238"/>
      <c r="Z500" s="238"/>
      <c r="AA500" s="238"/>
      <c r="AB500" s="238"/>
      <c r="AC500" s="238"/>
      <c r="AD500" s="238"/>
      <c r="AE500" s="238"/>
      <c r="AF500" s="238"/>
      <c r="AG500" s="238"/>
      <c r="AH500" s="238"/>
      <c r="AI500" s="238"/>
      <c r="AJ500" s="238"/>
      <c r="AK500" s="238"/>
      <c r="AL500" s="238"/>
      <c r="AM500" s="238"/>
      <c r="AN500" s="238"/>
      <c r="AO500" s="238"/>
      <c r="AP500" s="238"/>
      <c r="AQ500" s="238"/>
      <c r="AR500" s="238"/>
      <c r="AS500" s="238"/>
      <c r="AT500" s="238"/>
      <c r="AU500" s="238"/>
      <c r="AV500" s="238"/>
      <c r="AW500" s="238"/>
      <c r="AX500" s="238"/>
      <c r="AY500" s="238"/>
      <c r="AZ500" s="238"/>
      <c r="BA500" s="238"/>
      <c r="BB500" s="238"/>
      <c r="BC500" s="238"/>
      <c r="BD500" s="238"/>
      <c r="BE500" s="238"/>
      <c r="BF500" s="238"/>
      <c r="BG500" s="238"/>
      <c r="BH500" s="238"/>
      <c r="BI500" s="238"/>
      <c r="BJ500" s="238"/>
      <c r="BK500" s="238"/>
      <c r="BL500" s="238"/>
      <c r="BM500" s="238"/>
      <c r="BN500" s="238"/>
      <c r="BO500" s="238"/>
      <c r="BP500" s="238"/>
      <c r="BQ500" s="238"/>
      <c r="BR500" s="238"/>
      <c r="BS500" s="238"/>
      <c r="BT500" s="238"/>
      <c r="BU500" s="238"/>
      <c r="BV500" s="238"/>
      <c r="BW500" s="238"/>
      <c r="BX500" s="238"/>
      <c r="BY500" s="238"/>
      <c r="BZ500" s="238"/>
      <c r="CA500" s="238"/>
      <c r="CB500" s="238"/>
      <c r="CC500" s="238"/>
      <c r="CD500" s="238"/>
      <c r="CE500" s="238"/>
      <c r="CF500" s="238"/>
      <c r="CG500" s="238"/>
      <c r="CH500" s="238"/>
      <c r="CI500" s="238"/>
      <c r="CJ500" s="238"/>
      <c r="CK500" s="238"/>
      <c r="CL500" s="238"/>
      <c r="CM500" s="238"/>
      <c r="CN500" s="238"/>
    </row>
    <row r="501" spans="1:92" x14ac:dyDescent="0.25">
      <c r="A501" t="s">
        <v>143</v>
      </c>
      <c r="B501" s="303" t="s">
        <v>471</v>
      </c>
      <c r="C501" s="148"/>
      <c r="D501" t="s">
        <v>468</v>
      </c>
      <c r="E501" s="149"/>
      <c r="F501" s="149"/>
      <c r="G501" s="149"/>
      <c r="I501" s="175">
        <v>30</v>
      </c>
      <c r="J501" s="175"/>
      <c r="K501" s="148"/>
      <c r="L501" s="148"/>
      <c r="M501" s="148"/>
      <c r="N501" s="148"/>
      <c r="O501" s="148"/>
      <c r="P501" s="148"/>
      <c r="Q501" s="148"/>
      <c r="T501" s="237"/>
      <c r="U501" s="238"/>
      <c r="V501" s="238"/>
      <c r="W501" s="238"/>
      <c r="X501" s="238"/>
      <c r="Y501" s="238"/>
      <c r="Z501" s="23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c r="BQ501" s="238"/>
      <c r="BR501" s="238"/>
      <c r="BS501" s="238"/>
      <c r="BT501" s="238"/>
      <c r="BU501" s="238"/>
      <c r="BV501" s="238"/>
      <c r="BW501" s="238"/>
      <c r="BX501" s="238"/>
      <c r="BY501" s="238"/>
      <c r="BZ501" s="238"/>
      <c r="CA501" s="238"/>
      <c r="CB501" s="238"/>
      <c r="CC501" s="238"/>
      <c r="CD501" s="238"/>
      <c r="CE501" s="238"/>
      <c r="CF501" s="238"/>
      <c r="CG501" s="238"/>
      <c r="CH501" s="238"/>
      <c r="CI501" s="238"/>
      <c r="CJ501" s="238"/>
      <c r="CK501" s="238"/>
      <c r="CL501" s="238"/>
      <c r="CM501" s="238"/>
      <c r="CN501" s="238"/>
    </row>
    <row r="502" spans="1:92" x14ac:dyDescent="0.25">
      <c r="B502" s="214" t="s">
        <v>62</v>
      </c>
      <c r="C502" s="148"/>
      <c r="D502" t="s">
        <v>468</v>
      </c>
      <c r="E502" s="149"/>
      <c r="F502" s="149"/>
      <c r="G502" s="149"/>
      <c r="I502" s="210"/>
      <c r="J502" s="226"/>
      <c r="K502" s="148"/>
      <c r="L502" s="148"/>
      <c r="M502" s="148"/>
      <c r="N502" s="148"/>
      <c r="O502" s="148"/>
      <c r="P502" s="148"/>
      <c r="Q502" s="148"/>
      <c r="T502" s="237"/>
      <c r="U502" s="238"/>
      <c r="V502" s="238"/>
      <c r="W502" s="238"/>
      <c r="X502" s="238"/>
      <c r="Y502" s="238"/>
      <c r="Z502" s="23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c r="BQ502" s="238"/>
      <c r="BR502" s="238"/>
      <c r="BS502" s="238"/>
      <c r="BT502" s="238"/>
      <c r="BU502" s="238"/>
      <c r="BV502" s="238"/>
      <c r="BW502" s="238"/>
      <c r="BX502" s="238"/>
      <c r="BY502" s="238"/>
      <c r="BZ502" s="238"/>
      <c r="CA502" s="238"/>
      <c r="CB502" s="238"/>
      <c r="CC502" s="238"/>
      <c r="CD502" s="238"/>
      <c r="CE502" s="238"/>
      <c r="CF502" s="238"/>
      <c r="CG502" s="238"/>
      <c r="CH502" s="238"/>
      <c r="CI502" s="238"/>
      <c r="CJ502" s="238"/>
      <c r="CK502" s="238"/>
      <c r="CL502" s="238"/>
      <c r="CM502" s="238"/>
      <c r="CN502" s="238"/>
    </row>
    <row r="503" spans="1:92" x14ac:dyDescent="0.25">
      <c r="B503" s="238"/>
      <c r="C503" s="148"/>
      <c r="D503" t="s">
        <v>468</v>
      </c>
      <c r="E503" s="149"/>
      <c r="F503" s="149"/>
      <c r="G503" s="149"/>
      <c r="H503" s="106"/>
      <c r="I503" s="210"/>
      <c r="J503" s="226"/>
      <c r="K503" s="148"/>
      <c r="L503" s="148"/>
      <c r="M503" s="148"/>
      <c r="N503" s="148"/>
      <c r="O503" s="148"/>
      <c r="P503" s="148"/>
      <c r="Q503" s="148"/>
      <c r="T503" s="232"/>
      <c r="U503" s="50"/>
      <c r="V503" s="50"/>
      <c r="W503" s="50"/>
      <c r="X503" s="50"/>
      <c r="Y503" s="50"/>
      <c r="Z503" s="50"/>
      <c r="AA503" s="50"/>
      <c r="AB503" s="50"/>
      <c r="AC503" s="50"/>
      <c r="AD503" s="50"/>
      <c r="AE503" s="50"/>
      <c r="AF503" s="50"/>
      <c r="AG503" s="50"/>
      <c r="AH503" s="50"/>
      <c r="AI503" s="50"/>
      <c r="AJ503" s="50"/>
      <c r="AK503" s="50"/>
      <c r="AL503" s="50"/>
      <c r="AM503" s="50"/>
      <c r="AN503" s="50"/>
      <c r="AO503" s="50"/>
      <c r="AP503" s="50"/>
      <c r="AQ503" s="50"/>
      <c r="AR503" s="50"/>
      <c r="AS503" s="50"/>
      <c r="AT503" s="50"/>
      <c r="AU503" s="50"/>
      <c r="AV503" s="50"/>
      <c r="AW503" s="50"/>
      <c r="AX503" s="50"/>
      <c r="AY503" s="50"/>
      <c r="AZ503" s="50"/>
      <c r="BA503" s="50"/>
      <c r="BB503" s="50"/>
      <c r="BC503" s="50"/>
      <c r="BD503" s="50"/>
      <c r="BE503" s="50"/>
      <c r="BF503" s="50"/>
      <c r="BG503" s="50"/>
      <c r="BH503" s="50"/>
      <c r="BI503" s="50"/>
      <c r="BJ503" s="50"/>
      <c r="BK503" s="50"/>
      <c r="BL503" s="50"/>
      <c r="BM503" s="50"/>
      <c r="BN503" s="50"/>
      <c r="BO503" s="50"/>
      <c r="BP503" s="50"/>
      <c r="BQ503" s="50"/>
      <c r="BR503" s="50"/>
      <c r="BS503" s="50"/>
      <c r="BT503" s="50"/>
      <c r="BU503" s="50"/>
      <c r="BV503" s="50"/>
      <c r="BW503" s="50"/>
      <c r="BX503" s="50"/>
      <c r="BY503" s="50"/>
      <c r="BZ503" s="50"/>
      <c r="CA503" s="50"/>
      <c r="CB503" s="50"/>
      <c r="CC503" s="50"/>
      <c r="CD503" s="50"/>
      <c r="CE503" s="50"/>
      <c r="CF503" s="50"/>
      <c r="CG503" s="50"/>
      <c r="CH503" s="50"/>
      <c r="CI503" s="50"/>
      <c r="CJ503" s="50"/>
      <c r="CK503" s="50"/>
      <c r="CL503" s="50"/>
      <c r="CM503" s="50"/>
      <c r="CN503" s="50"/>
    </row>
    <row r="504" spans="1:92" x14ac:dyDescent="0.25">
      <c r="B504" s="174" t="s">
        <v>472</v>
      </c>
      <c r="C504" s="148"/>
      <c r="D504" t="s">
        <v>468</v>
      </c>
      <c r="E504" s="149"/>
      <c r="F504" s="149"/>
      <c r="G504" s="149"/>
      <c r="H504" s="106"/>
      <c r="I504" s="210"/>
      <c r="J504" s="226"/>
      <c r="K504" s="148"/>
      <c r="L504" s="148"/>
      <c r="M504" s="148"/>
      <c r="N504" s="148"/>
      <c r="O504" s="148"/>
      <c r="P504" s="148"/>
      <c r="Q504" s="148"/>
      <c r="T504" s="237"/>
      <c r="U504" s="238"/>
      <c r="V504" s="238"/>
      <c r="W504" s="238"/>
      <c r="X504" s="238"/>
      <c r="Y504" s="238"/>
      <c r="Z504" s="238"/>
      <c r="AA504" s="238"/>
      <c r="AB504" s="238"/>
      <c r="AC504" s="238"/>
      <c r="AD504" s="238"/>
      <c r="AE504" s="238"/>
      <c r="AF504" s="238"/>
      <c r="AG504" s="238"/>
      <c r="AH504" s="238"/>
      <c r="AI504" s="238"/>
      <c r="AJ504" s="238"/>
      <c r="AK504" s="238"/>
      <c r="AL504" s="238"/>
      <c r="AM504" s="238"/>
      <c r="AN504" s="238"/>
      <c r="AO504" s="238"/>
      <c r="AP504" s="238"/>
      <c r="AQ504" s="238"/>
      <c r="AR504" s="238"/>
      <c r="AS504" s="238"/>
      <c r="AT504" s="238"/>
      <c r="AU504" s="238"/>
      <c r="AV504" s="238"/>
      <c r="AW504" s="238"/>
      <c r="AX504" s="238"/>
      <c r="AY504" s="238"/>
      <c r="AZ504" s="238"/>
      <c r="BA504" s="238"/>
      <c r="BB504" s="238"/>
      <c r="BC504" s="238"/>
      <c r="BD504" s="238"/>
      <c r="BE504" s="238"/>
      <c r="BF504" s="238"/>
      <c r="BG504" s="238"/>
      <c r="BH504" s="238"/>
      <c r="BI504" s="238"/>
      <c r="BJ504" s="238"/>
      <c r="BK504" s="238"/>
      <c r="BL504" s="238"/>
      <c r="BM504" s="238"/>
      <c r="BN504" s="238"/>
      <c r="BO504" s="238"/>
      <c r="BP504" s="238"/>
      <c r="BQ504" s="238"/>
      <c r="BR504" s="238"/>
      <c r="BS504" s="238"/>
      <c r="BT504" s="238"/>
      <c r="BU504" s="238"/>
      <c r="BV504" s="238"/>
      <c r="BW504" s="238"/>
      <c r="BX504" s="238"/>
      <c r="BY504" s="238"/>
      <c r="BZ504" s="238"/>
      <c r="CA504" s="238"/>
      <c r="CB504" s="238"/>
      <c r="CC504" s="238"/>
      <c r="CD504" s="238"/>
      <c r="CE504" s="238"/>
      <c r="CF504" s="238"/>
      <c r="CG504" s="238"/>
      <c r="CH504" s="238"/>
      <c r="CI504" s="238"/>
      <c r="CJ504" s="238"/>
      <c r="CK504" s="238"/>
      <c r="CL504" s="238"/>
      <c r="CM504" s="238"/>
      <c r="CN504" s="238"/>
    </row>
    <row r="505" spans="1:92" x14ac:dyDescent="0.25">
      <c r="B505" s="214" t="s">
        <v>354</v>
      </c>
      <c r="C505" s="148"/>
      <c r="D505" t="s">
        <v>468</v>
      </c>
      <c r="E505" s="149"/>
      <c r="F505" s="149"/>
      <c r="G505" s="149"/>
      <c r="H505" s="106"/>
      <c r="I505" s="210"/>
      <c r="J505" s="226"/>
      <c r="K505" s="3">
        <f ca="1">+T508</f>
        <v>0</v>
      </c>
      <c r="L505" s="3" t="e">
        <f ca="1">+K508</f>
        <v>#REF!</v>
      </c>
      <c r="M505" s="3" t="e">
        <f ca="1">+L508</f>
        <v>#REF!</v>
      </c>
      <c r="N505" s="3" t="e">
        <f ca="1">+M508</f>
        <v>#REF!</v>
      </c>
      <c r="O505" s="3" t="e">
        <f ca="1">+N508</f>
        <v>#REF!</v>
      </c>
      <c r="P505" s="3" t="e">
        <f ca="1">+O508</f>
        <v>#REF!</v>
      </c>
      <c r="Q505" s="3"/>
      <c r="T505" s="232"/>
      <c r="U505" s="50">
        <f t="shared" ref="U505:CF505" ca="1" si="332">+T508</f>
        <v>0</v>
      </c>
      <c r="V505" s="50" t="e">
        <f t="shared" ca="1" si="332"/>
        <v>#REF!</v>
      </c>
      <c r="W505" s="50" t="e">
        <f t="shared" ca="1" si="332"/>
        <v>#REF!</v>
      </c>
      <c r="X505" s="50" t="e">
        <f t="shared" ca="1" si="332"/>
        <v>#REF!</v>
      </c>
      <c r="Y505" s="50" t="e">
        <f t="shared" ca="1" si="332"/>
        <v>#REF!</v>
      </c>
      <c r="Z505" s="50" t="e">
        <f t="shared" ca="1" si="332"/>
        <v>#REF!</v>
      </c>
      <c r="AA505" s="50" t="e">
        <f t="shared" ca="1" si="332"/>
        <v>#REF!</v>
      </c>
      <c r="AB505" s="50" t="e">
        <f t="shared" ca="1" si="332"/>
        <v>#REF!</v>
      </c>
      <c r="AC505" s="50" t="e">
        <f t="shared" ca="1" si="332"/>
        <v>#REF!</v>
      </c>
      <c r="AD505" s="50" t="e">
        <f t="shared" ca="1" si="332"/>
        <v>#REF!</v>
      </c>
      <c r="AE505" s="50" t="e">
        <f t="shared" ca="1" si="332"/>
        <v>#REF!</v>
      </c>
      <c r="AF505" s="50" t="e">
        <f t="shared" ca="1" si="332"/>
        <v>#REF!</v>
      </c>
      <c r="AG505" s="50" t="e">
        <f t="shared" ca="1" si="332"/>
        <v>#REF!</v>
      </c>
      <c r="AH505" s="50" t="e">
        <f t="shared" ca="1" si="332"/>
        <v>#REF!</v>
      </c>
      <c r="AI505" s="50" t="e">
        <f t="shared" ca="1" si="332"/>
        <v>#REF!</v>
      </c>
      <c r="AJ505" s="50" t="e">
        <f t="shared" ca="1" si="332"/>
        <v>#REF!</v>
      </c>
      <c r="AK505" s="50" t="e">
        <f t="shared" ca="1" si="332"/>
        <v>#REF!</v>
      </c>
      <c r="AL505" s="50" t="e">
        <f t="shared" ca="1" si="332"/>
        <v>#REF!</v>
      </c>
      <c r="AM505" s="50" t="e">
        <f t="shared" ca="1" si="332"/>
        <v>#REF!</v>
      </c>
      <c r="AN505" s="50" t="e">
        <f t="shared" ca="1" si="332"/>
        <v>#REF!</v>
      </c>
      <c r="AO505" s="50" t="e">
        <f t="shared" ca="1" si="332"/>
        <v>#REF!</v>
      </c>
      <c r="AP505" s="50" t="e">
        <f t="shared" ca="1" si="332"/>
        <v>#REF!</v>
      </c>
      <c r="AQ505" s="50" t="e">
        <f t="shared" ca="1" si="332"/>
        <v>#REF!</v>
      </c>
      <c r="AR505" s="50" t="e">
        <f t="shared" ca="1" si="332"/>
        <v>#REF!</v>
      </c>
      <c r="AS505" s="50" t="e">
        <f t="shared" ca="1" si="332"/>
        <v>#REF!</v>
      </c>
      <c r="AT505" s="50" t="e">
        <f t="shared" ca="1" si="332"/>
        <v>#REF!</v>
      </c>
      <c r="AU505" s="50" t="e">
        <f t="shared" ca="1" si="332"/>
        <v>#REF!</v>
      </c>
      <c r="AV505" s="50" t="e">
        <f t="shared" ca="1" si="332"/>
        <v>#REF!</v>
      </c>
      <c r="AW505" s="50" t="e">
        <f t="shared" ca="1" si="332"/>
        <v>#REF!</v>
      </c>
      <c r="AX505" s="50" t="e">
        <f t="shared" ca="1" si="332"/>
        <v>#REF!</v>
      </c>
      <c r="AY505" s="50" t="e">
        <f t="shared" ca="1" si="332"/>
        <v>#REF!</v>
      </c>
      <c r="AZ505" s="50" t="e">
        <f t="shared" ca="1" si="332"/>
        <v>#REF!</v>
      </c>
      <c r="BA505" s="50" t="e">
        <f t="shared" ca="1" si="332"/>
        <v>#REF!</v>
      </c>
      <c r="BB505" s="50" t="e">
        <f t="shared" ca="1" si="332"/>
        <v>#REF!</v>
      </c>
      <c r="BC505" s="50" t="e">
        <f t="shared" ca="1" si="332"/>
        <v>#REF!</v>
      </c>
      <c r="BD505" s="50" t="e">
        <f t="shared" ca="1" si="332"/>
        <v>#REF!</v>
      </c>
      <c r="BE505" s="50" t="e">
        <f t="shared" ca="1" si="332"/>
        <v>#REF!</v>
      </c>
      <c r="BF505" s="50" t="e">
        <f t="shared" ca="1" si="332"/>
        <v>#REF!</v>
      </c>
      <c r="BG505" s="50" t="e">
        <f t="shared" ca="1" si="332"/>
        <v>#REF!</v>
      </c>
      <c r="BH505" s="50" t="e">
        <f t="shared" ca="1" si="332"/>
        <v>#REF!</v>
      </c>
      <c r="BI505" s="50" t="e">
        <f t="shared" ca="1" si="332"/>
        <v>#REF!</v>
      </c>
      <c r="BJ505" s="50" t="e">
        <f t="shared" ca="1" si="332"/>
        <v>#REF!</v>
      </c>
      <c r="BK505" s="50" t="e">
        <f t="shared" ca="1" si="332"/>
        <v>#REF!</v>
      </c>
      <c r="BL505" s="50" t="e">
        <f t="shared" ca="1" si="332"/>
        <v>#REF!</v>
      </c>
      <c r="BM505" s="50" t="e">
        <f t="shared" ca="1" si="332"/>
        <v>#REF!</v>
      </c>
      <c r="BN505" s="50" t="e">
        <f t="shared" ca="1" si="332"/>
        <v>#REF!</v>
      </c>
      <c r="BO505" s="50" t="e">
        <f t="shared" ca="1" si="332"/>
        <v>#REF!</v>
      </c>
      <c r="BP505" s="50" t="e">
        <f t="shared" ca="1" si="332"/>
        <v>#REF!</v>
      </c>
      <c r="BQ505" s="50" t="e">
        <f t="shared" ca="1" si="332"/>
        <v>#REF!</v>
      </c>
      <c r="BR505" s="50" t="e">
        <f t="shared" ca="1" si="332"/>
        <v>#REF!</v>
      </c>
      <c r="BS505" s="50" t="e">
        <f t="shared" ca="1" si="332"/>
        <v>#REF!</v>
      </c>
      <c r="BT505" s="50" t="e">
        <f t="shared" ca="1" si="332"/>
        <v>#REF!</v>
      </c>
      <c r="BU505" s="50" t="e">
        <f t="shared" ca="1" si="332"/>
        <v>#REF!</v>
      </c>
      <c r="BV505" s="50" t="e">
        <f t="shared" ca="1" si="332"/>
        <v>#REF!</v>
      </c>
      <c r="BW505" s="50" t="e">
        <f t="shared" ca="1" si="332"/>
        <v>#REF!</v>
      </c>
      <c r="BX505" s="50" t="e">
        <f t="shared" ca="1" si="332"/>
        <v>#REF!</v>
      </c>
      <c r="BY505" s="50" t="e">
        <f t="shared" ca="1" si="332"/>
        <v>#REF!</v>
      </c>
      <c r="BZ505" s="50" t="e">
        <f t="shared" ca="1" si="332"/>
        <v>#REF!</v>
      </c>
      <c r="CA505" s="50" t="e">
        <f t="shared" ca="1" si="332"/>
        <v>#REF!</v>
      </c>
      <c r="CB505" s="50" t="e">
        <f t="shared" ca="1" si="332"/>
        <v>#REF!</v>
      </c>
      <c r="CC505" s="50" t="e">
        <f t="shared" ca="1" si="332"/>
        <v>#REF!</v>
      </c>
      <c r="CD505" s="50" t="e">
        <f t="shared" ca="1" si="332"/>
        <v>#REF!</v>
      </c>
      <c r="CE505" s="50" t="e">
        <f t="shared" ca="1" si="332"/>
        <v>#REF!</v>
      </c>
      <c r="CF505" s="50" t="e">
        <f t="shared" ca="1" si="332"/>
        <v>#REF!</v>
      </c>
      <c r="CG505" s="50" t="e">
        <f t="shared" ref="CG505:CN505" ca="1" si="333">+CF508</f>
        <v>#REF!</v>
      </c>
      <c r="CH505" s="50" t="e">
        <f t="shared" ca="1" si="333"/>
        <v>#REF!</v>
      </c>
      <c r="CI505" s="50" t="e">
        <f t="shared" ca="1" si="333"/>
        <v>#REF!</v>
      </c>
      <c r="CJ505" s="50" t="e">
        <f t="shared" ca="1" si="333"/>
        <v>#REF!</v>
      </c>
      <c r="CK505" s="50" t="e">
        <f t="shared" ca="1" si="333"/>
        <v>#REF!</v>
      </c>
      <c r="CL505" s="50" t="e">
        <f t="shared" ca="1" si="333"/>
        <v>#REF!</v>
      </c>
      <c r="CM505" s="50" t="e">
        <f t="shared" ca="1" si="333"/>
        <v>#REF!</v>
      </c>
      <c r="CN505" s="50" t="e">
        <f t="shared" ca="1" si="333"/>
        <v>#REF!</v>
      </c>
    </row>
    <row r="506" spans="1:92" x14ac:dyDescent="0.25">
      <c r="B506" s="214" t="s">
        <v>473</v>
      </c>
      <c r="C506" s="148"/>
      <c r="D506" t="s">
        <v>468</v>
      </c>
      <c r="E506" s="149"/>
      <c r="F506" s="149"/>
      <c r="G506" s="149"/>
      <c r="H506" s="106"/>
      <c r="I506" s="210"/>
      <c r="J506" s="226"/>
      <c r="K506" s="50" t="e">
        <f t="shared" ref="K506:P507" ca="1" si="334">SUMIF($3:$3, K$2, INDIRECT(ROW() &amp; ":" &amp; ROW()))</f>
        <v>#REF!</v>
      </c>
      <c r="L506" s="50">
        <f t="shared" ca="1" si="334"/>
        <v>120000</v>
      </c>
      <c r="M506" s="50">
        <f t="shared" ca="1" si="334"/>
        <v>120000</v>
      </c>
      <c r="N506" s="50">
        <f t="shared" ca="1" si="334"/>
        <v>120000</v>
      </c>
      <c r="O506" s="50">
        <f t="shared" ca="1" si="334"/>
        <v>120000</v>
      </c>
      <c r="P506" s="50">
        <f t="shared" ca="1" si="334"/>
        <v>120000</v>
      </c>
      <c r="Q506" s="50"/>
      <c r="T506" s="232"/>
      <c r="U506" s="50" t="e" cm="1">
        <f t="array" aca="1" ref="U506" ca="1">+IF((COLUMN()-COLUMN($U506))&lt;ROUNDUP($I500/30,0),0,OFFSET(INDIRECT(U498),0,-ROUNDUP($I500/30,0)))</f>
        <v>#REF!</v>
      </c>
      <c r="V506" s="50" cm="1">
        <f t="array" aca="1" ref="V506" ca="1">+IF((COLUMN()-COLUMN($U506))&lt;ROUNDUP($I500/30,0),0,OFFSET(INDIRECT(V498),0,-ROUNDUP($I500/30,0)))</f>
        <v>10000</v>
      </c>
      <c r="W506" s="50" cm="1">
        <f t="array" aca="1" ref="W506" ca="1">+IF((COLUMN()-COLUMN($U506))&lt;ROUNDUP($I500/30,0),0,OFFSET(INDIRECT(W498),0,-ROUNDUP($I500/30,0)))</f>
        <v>10000</v>
      </c>
      <c r="X506" s="50" cm="1">
        <f t="array" aca="1" ref="X506" ca="1">+IF((COLUMN()-COLUMN($U506))&lt;ROUNDUP($I500/30,0),0,OFFSET(INDIRECT(X498),0,-ROUNDUP($I500/30,0)))</f>
        <v>10000</v>
      </c>
      <c r="Y506" s="50" cm="1">
        <f t="array" aca="1" ref="Y506" ca="1">+IF((COLUMN()-COLUMN($U506))&lt;ROUNDUP($I500/30,0),0,OFFSET(INDIRECT(Y498),0,-ROUNDUP($I500/30,0)))</f>
        <v>10000</v>
      </c>
      <c r="Z506" s="50" cm="1">
        <f t="array" aca="1" ref="Z506" ca="1">+IF((COLUMN()-COLUMN($U506))&lt;ROUNDUP($I500/30,0),0,OFFSET(INDIRECT(Z498),0,-ROUNDUP($I500/30,0)))</f>
        <v>10000</v>
      </c>
      <c r="AA506" s="50" cm="1">
        <f t="array" aca="1" ref="AA506" ca="1">+IF((COLUMN()-COLUMN($U506))&lt;ROUNDUP($I500/30,0),0,OFFSET(INDIRECT(AA498),0,-ROUNDUP($I500/30,0)))</f>
        <v>10000</v>
      </c>
      <c r="AB506" s="50" cm="1">
        <f t="array" aca="1" ref="AB506" ca="1">+IF((COLUMN()-COLUMN($U506))&lt;ROUNDUP($I500/30,0),0,OFFSET(INDIRECT(AB498),0,-ROUNDUP($I500/30,0)))</f>
        <v>10000</v>
      </c>
      <c r="AC506" s="50" cm="1">
        <f t="array" aca="1" ref="AC506" ca="1">+IF((COLUMN()-COLUMN($U506))&lt;ROUNDUP($I500/30,0),0,OFFSET(INDIRECT(AC498),0,-ROUNDUP($I500/30,0)))</f>
        <v>10000</v>
      </c>
      <c r="AD506" s="50" cm="1">
        <f t="array" aca="1" ref="AD506" ca="1">+IF((COLUMN()-COLUMN($U506))&lt;ROUNDUP($I500/30,0),0,OFFSET(INDIRECT(AD498),0,-ROUNDUP($I500/30,0)))</f>
        <v>10000</v>
      </c>
      <c r="AE506" s="50" cm="1">
        <f t="array" aca="1" ref="AE506" ca="1">+IF((COLUMN()-COLUMN($U506))&lt;ROUNDUP($I500/30,0),0,OFFSET(INDIRECT(AE498),0,-ROUNDUP($I500/30,0)))</f>
        <v>10000</v>
      </c>
      <c r="AF506" s="50" cm="1">
        <f t="array" aca="1" ref="AF506" ca="1">+IF((COLUMN()-COLUMN($U506))&lt;ROUNDUP($I500/30,0),0,OFFSET(INDIRECT(AF498),0,-ROUNDUP($I500/30,0)))</f>
        <v>10000</v>
      </c>
      <c r="AG506" s="50" cm="1">
        <f t="array" aca="1" ref="AG506" ca="1">+IF((COLUMN()-COLUMN($U506))&lt;ROUNDUP($I500/30,0),0,OFFSET(INDIRECT(AG498),0,-ROUNDUP($I500/30,0)))</f>
        <v>10000</v>
      </c>
      <c r="AH506" s="50" cm="1">
        <f t="array" aca="1" ref="AH506" ca="1">+IF((COLUMN()-COLUMN($U506))&lt;ROUNDUP($I500/30,0),0,OFFSET(INDIRECT(AH498),0,-ROUNDUP($I500/30,0)))</f>
        <v>10000</v>
      </c>
      <c r="AI506" s="50" cm="1">
        <f t="array" aca="1" ref="AI506" ca="1">+IF((COLUMN()-COLUMN($U506))&lt;ROUNDUP($I500/30,0),0,OFFSET(INDIRECT(AI498),0,-ROUNDUP($I500/30,0)))</f>
        <v>10000</v>
      </c>
      <c r="AJ506" s="50" cm="1">
        <f t="array" aca="1" ref="AJ506" ca="1">+IF((COLUMN()-COLUMN($U506))&lt;ROUNDUP($I500/30,0),0,OFFSET(INDIRECT(AJ498),0,-ROUNDUP($I500/30,0)))</f>
        <v>10000</v>
      </c>
      <c r="AK506" s="50" cm="1">
        <f t="array" aca="1" ref="AK506" ca="1">+IF((COLUMN()-COLUMN($U506))&lt;ROUNDUP($I500/30,0),0,OFFSET(INDIRECT(AK498),0,-ROUNDUP($I500/30,0)))</f>
        <v>10000</v>
      </c>
      <c r="AL506" s="50" cm="1">
        <f t="array" aca="1" ref="AL506" ca="1">+IF((COLUMN()-COLUMN($U506))&lt;ROUNDUP($I500/30,0),0,OFFSET(INDIRECT(AL498),0,-ROUNDUP($I500/30,0)))</f>
        <v>10000</v>
      </c>
      <c r="AM506" s="50" cm="1">
        <f t="array" aca="1" ref="AM506" ca="1">+IF((COLUMN()-COLUMN($U506))&lt;ROUNDUP($I500/30,0),0,OFFSET(INDIRECT(AM498),0,-ROUNDUP($I500/30,0)))</f>
        <v>10000</v>
      </c>
      <c r="AN506" s="50" cm="1">
        <f t="array" aca="1" ref="AN506" ca="1">+IF((COLUMN()-COLUMN($U506))&lt;ROUNDUP($I500/30,0),0,OFFSET(INDIRECT(AN498),0,-ROUNDUP($I500/30,0)))</f>
        <v>10000</v>
      </c>
      <c r="AO506" s="50" cm="1">
        <f t="array" aca="1" ref="AO506" ca="1">+IF((COLUMN()-COLUMN($U506))&lt;ROUNDUP($I500/30,0),0,OFFSET(INDIRECT(AO498),0,-ROUNDUP($I500/30,0)))</f>
        <v>10000</v>
      </c>
      <c r="AP506" s="50" cm="1">
        <f t="array" aca="1" ref="AP506" ca="1">+IF((COLUMN()-COLUMN($U506))&lt;ROUNDUP($I500/30,0),0,OFFSET(INDIRECT(AP498),0,-ROUNDUP($I500/30,0)))</f>
        <v>10000</v>
      </c>
      <c r="AQ506" s="50" cm="1">
        <f t="array" aca="1" ref="AQ506" ca="1">+IF((COLUMN()-COLUMN($U506))&lt;ROUNDUP($I500/30,0),0,OFFSET(INDIRECT(AQ498),0,-ROUNDUP($I500/30,0)))</f>
        <v>10000</v>
      </c>
      <c r="AR506" s="50" cm="1">
        <f t="array" aca="1" ref="AR506" ca="1">+IF((COLUMN()-COLUMN($U506))&lt;ROUNDUP($I500/30,0),0,OFFSET(INDIRECT(AR498),0,-ROUNDUP($I500/30,0)))</f>
        <v>10000</v>
      </c>
      <c r="AS506" s="50" cm="1">
        <f t="array" aca="1" ref="AS506" ca="1">+IF((COLUMN()-COLUMN($U506))&lt;ROUNDUP($I500/30,0),0,OFFSET(INDIRECT(AS498),0,-ROUNDUP($I500/30,0)))</f>
        <v>10000</v>
      </c>
      <c r="AT506" s="50" cm="1">
        <f t="array" aca="1" ref="AT506" ca="1">+IF((COLUMN()-COLUMN($U506))&lt;ROUNDUP($I500/30,0),0,OFFSET(INDIRECT(AT498),0,-ROUNDUP($I500/30,0)))</f>
        <v>10000</v>
      </c>
      <c r="AU506" s="50" cm="1">
        <f t="array" aca="1" ref="AU506" ca="1">+IF((COLUMN()-COLUMN($U506))&lt;ROUNDUP($I500/30,0),0,OFFSET(INDIRECT(AU498),0,-ROUNDUP($I500/30,0)))</f>
        <v>10000</v>
      </c>
      <c r="AV506" s="50" cm="1">
        <f t="array" aca="1" ref="AV506" ca="1">+IF((COLUMN()-COLUMN($U506))&lt;ROUNDUP($I500/30,0),0,OFFSET(INDIRECT(AV498),0,-ROUNDUP($I500/30,0)))</f>
        <v>10000</v>
      </c>
      <c r="AW506" s="50" cm="1">
        <f t="array" aca="1" ref="AW506" ca="1">+IF((COLUMN()-COLUMN($U506))&lt;ROUNDUP($I500/30,0),0,OFFSET(INDIRECT(AW498),0,-ROUNDUP($I500/30,0)))</f>
        <v>10000</v>
      </c>
      <c r="AX506" s="50" cm="1">
        <f t="array" aca="1" ref="AX506" ca="1">+IF((COLUMN()-COLUMN($U506))&lt;ROUNDUP($I500/30,0),0,OFFSET(INDIRECT(AX498),0,-ROUNDUP($I500/30,0)))</f>
        <v>10000</v>
      </c>
      <c r="AY506" s="50" cm="1">
        <f t="array" aca="1" ref="AY506" ca="1">+IF((COLUMN()-COLUMN($U506))&lt;ROUNDUP($I500/30,0),0,OFFSET(INDIRECT(AY498),0,-ROUNDUP($I500/30,0)))</f>
        <v>10000</v>
      </c>
      <c r="AZ506" s="50" cm="1">
        <f t="array" aca="1" ref="AZ506" ca="1">+IF((COLUMN()-COLUMN($U506))&lt;ROUNDUP($I500/30,0),0,OFFSET(INDIRECT(AZ498),0,-ROUNDUP($I500/30,0)))</f>
        <v>10000</v>
      </c>
      <c r="BA506" s="50" cm="1">
        <f t="array" aca="1" ref="BA506" ca="1">+IF((COLUMN()-COLUMN($U506))&lt;ROUNDUP($I500/30,0),0,OFFSET(INDIRECT(BA498),0,-ROUNDUP($I500/30,0)))</f>
        <v>10000</v>
      </c>
      <c r="BB506" s="50" cm="1">
        <f t="array" aca="1" ref="BB506" ca="1">+IF((COLUMN()-COLUMN($U506))&lt;ROUNDUP($I500/30,0),0,OFFSET(INDIRECT(BB498),0,-ROUNDUP($I500/30,0)))</f>
        <v>10000</v>
      </c>
      <c r="BC506" s="50" cm="1">
        <f t="array" aca="1" ref="BC506" ca="1">+IF((COLUMN()-COLUMN($U506))&lt;ROUNDUP($I500/30,0),0,OFFSET(INDIRECT(BC498),0,-ROUNDUP($I500/30,0)))</f>
        <v>10000</v>
      </c>
      <c r="BD506" s="50" cm="1">
        <f t="array" aca="1" ref="BD506" ca="1">+IF((COLUMN()-COLUMN($U506))&lt;ROUNDUP($I500/30,0),0,OFFSET(INDIRECT(BD498),0,-ROUNDUP($I500/30,0)))</f>
        <v>10000</v>
      </c>
      <c r="BE506" s="50" cm="1">
        <f t="array" aca="1" ref="BE506" ca="1">+IF((COLUMN()-COLUMN($U506))&lt;ROUNDUP($I500/30,0),0,OFFSET(INDIRECT(BE498),0,-ROUNDUP($I500/30,0)))</f>
        <v>10000</v>
      </c>
      <c r="BF506" s="50" cm="1">
        <f t="array" aca="1" ref="BF506" ca="1">+IF((COLUMN()-COLUMN($U506))&lt;ROUNDUP($I500/30,0),0,OFFSET(INDIRECT(BF498),0,-ROUNDUP($I500/30,0)))</f>
        <v>10000</v>
      </c>
      <c r="BG506" s="50" cm="1">
        <f t="array" aca="1" ref="BG506" ca="1">+IF((COLUMN()-COLUMN($U506))&lt;ROUNDUP($I500/30,0),0,OFFSET(INDIRECT(BG498),0,-ROUNDUP($I500/30,0)))</f>
        <v>10000</v>
      </c>
      <c r="BH506" s="50" cm="1">
        <f t="array" aca="1" ref="BH506" ca="1">+IF((COLUMN()-COLUMN($U506))&lt;ROUNDUP($I500/30,0),0,OFFSET(INDIRECT(BH498),0,-ROUNDUP($I500/30,0)))</f>
        <v>10000</v>
      </c>
      <c r="BI506" s="50" cm="1">
        <f t="array" aca="1" ref="BI506" ca="1">+IF((COLUMN()-COLUMN($U506))&lt;ROUNDUP($I500/30,0),0,OFFSET(INDIRECT(BI498),0,-ROUNDUP($I500/30,0)))</f>
        <v>10000</v>
      </c>
      <c r="BJ506" s="50" cm="1">
        <f t="array" aca="1" ref="BJ506" ca="1">+IF((COLUMN()-COLUMN($U506))&lt;ROUNDUP($I500/30,0),0,OFFSET(INDIRECT(BJ498),0,-ROUNDUP($I500/30,0)))</f>
        <v>10000</v>
      </c>
      <c r="BK506" s="50" cm="1">
        <f t="array" aca="1" ref="BK506" ca="1">+IF((COLUMN()-COLUMN($U506))&lt;ROUNDUP($I500/30,0),0,OFFSET(INDIRECT(BK498),0,-ROUNDUP($I500/30,0)))</f>
        <v>10000</v>
      </c>
      <c r="BL506" s="50" cm="1">
        <f t="array" aca="1" ref="BL506" ca="1">+IF((COLUMN()-COLUMN($U506))&lt;ROUNDUP($I500/30,0),0,OFFSET(INDIRECT(BL498),0,-ROUNDUP($I500/30,0)))</f>
        <v>10000</v>
      </c>
      <c r="BM506" s="50" cm="1">
        <f t="array" aca="1" ref="BM506" ca="1">+IF((COLUMN()-COLUMN($U506))&lt;ROUNDUP($I500/30,0),0,OFFSET(INDIRECT(BM498),0,-ROUNDUP($I500/30,0)))</f>
        <v>10000</v>
      </c>
      <c r="BN506" s="50" cm="1">
        <f t="array" aca="1" ref="BN506" ca="1">+IF((COLUMN()-COLUMN($U506))&lt;ROUNDUP($I500/30,0),0,OFFSET(INDIRECT(BN498),0,-ROUNDUP($I500/30,0)))</f>
        <v>10000</v>
      </c>
      <c r="BO506" s="50" cm="1">
        <f t="array" aca="1" ref="BO506" ca="1">+IF((COLUMN()-COLUMN($U506))&lt;ROUNDUP($I500/30,0),0,OFFSET(INDIRECT(BO498),0,-ROUNDUP($I500/30,0)))</f>
        <v>10000</v>
      </c>
      <c r="BP506" s="50" cm="1">
        <f t="array" aca="1" ref="BP506" ca="1">+IF((COLUMN()-COLUMN($U506))&lt;ROUNDUP($I500/30,0),0,OFFSET(INDIRECT(BP498),0,-ROUNDUP($I500/30,0)))</f>
        <v>10000</v>
      </c>
      <c r="BQ506" s="50" cm="1">
        <f t="array" aca="1" ref="BQ506" ca="1">+IF((COLUMN()-COLUMN($U506))&lt;ROUNDUP($I500/30,0),0,OFFSET(INDIRECT(BQ498),0,-ROUNDUP($I500/30,0)))</f>
        <v>10000</v>
      </c>
      <c r="BR506" s="50" cm="1">
        <f t="array" aca="1" ref="BR506" ca="1">+IF((COLUMN()-COLUMN($U506))&lt;ROUNDUP($I500/30,0),0,OFFSET(INDIRECT(BR498),0,-ROUNDUP($I500/30,0)))</f>
        <v>10000</v>
      </c>
      <c r="BS506" s="50" cm="1">
        <f t="array" aca="1" ref="BS506" ca="1">+IF((COLUMN()-COLUMN($U506))&lt;ROUNDUP($I500/30,0),0,OFFSET(INDIRECT(BS498),0,-ROUNDUP($I500/30,0)))</f>
        <v>10000</v>
      </c>
      <c r="BT506" s="50" cm="1">
        <f t="array" aca="1" ref="BT506" ca="1">+IF((COLUMN()-COLUMN($U506))&lt;ROUNDUP($I500/30,0),0,OFFSET(INDIRECT(BT498),0,-ROUNDUP($I500/30,0)))</f>
        <v>10000</v>
      </c>
      <c r="BU506" s="50" cm="1">
        <f t="array" aca="1" ref="BU506" ca="1">+IF((COLUMN()-COLUMN($U506))&lt;ROUNDUP($I500/30,0),0,OFFSET(INDIRECT(BU498),0,-ROUNDUP($I500/30,0)))</f>
        <v>10000</v>
      </c>
      <c r="BV506" s="50" cm="1">
        <f t="array" aca="1" ref="BV506" ca="1">+IF((COLUMN()-COLUMN($U506))&lt;ROUNDUP($I500/30,0),0,OFFSET(INDIRECT(BV498),0,-ROUNDUP($I500/30,0)))</f>
        <v>10000</v>
      </c>
      <c r="BW506" s="50" cm="1">
        <f t="array" aca="1" ref="BW506" ca="1">+IF((COLUMN()-COLUMN($U506))&lt;ROUNDUP($I500/30,0),0,OFFSET(INDIRECT(BW498),0,-ROUNDUP($I500/30,0)))</f>
        <v>10000</v>
      </c>
      <c r="BX506" s="50" cm="1">
        <f t="array" aca="1" ref="BX506" ca="1">+IF((COLUMN()-COLUMN($U506))&lt;ROUNDUP($I500/30,0),0,OFFSET(INDIRECT(BX498),0,-ROUNDUP($I500/30,0)))</f>
        <v>10000</v>
      </c>
      <c r="BY506" s="50" cm="1">
        <f t="array" aca="1" ref="BY506" ca="1">+IF((COLUMN()-COLUMN($U506))&lt;ROUNDUP($I500/30,0),0,OFFSET(INDIRECT(BY498),0,-ROUNDUP($I500/30,0)))</f>
        <v>10000</v>
      </c>
      <c r="BZ506" s="50" cm="1">
        <f t="array" aca="1" ref="BZ506" ca="1">+IF((COLUMN()-COLUMN($U506))&lt;ROUNDUP($I500/30,0),0,OFFSET(INDIRECT(BZ498),0,-ROUNDUP($I500/30,0)))</f>
        <v>10000</v>
      </c>
      <c r="CA506" s="50" cm="1">
        <f t="array" aca="1" ref="CA506" ca="1">+IF((COLUMN()-COLUMN($U506))&lt;ROUNDUP($I500/30,0),0,OFFSET(INDIRECT(CA498),0,-ROUNDUP($I500/30,0)))</f>
        <v>10000</v>
      </c>
      <c r="CB506" s="50" cm="1">
        <f t="array" aca="1" ref="CB506" ca="1">+IF((COLUMN()-COLUMN($U506))&lt;ROUNDUP($I500/30,0),0,OFFSET(INDIRECT(CB498),0,-ROUNDUP($I500/30,0)))</f>
        <v>10000</v>
      </c>
      <c r="CC506" s="50" cm="1">
        <f t="array" aca="1" ref="CC506" ca="1">+IF((COLUMN()-COLUMN($U506))&lt;ROUNDUP($I500/30,0),0,OFFSET(INDIRECT(CC498),0,-ROUNDUP($I500/30,0)))</f>
        <v>10000</v>
      </c>
      <c r="CD506" s="50" cm="1">
        <f t="array" aca="1" ref="CD506" ca="1">+IF((COLUMN()-COLUMN($U506))&lt;ROUNDUP($I500/30,0),0,OFFSET(INDIRECT(CD498),0,-ROUNDUP($I500/30,0)))</f>
        <v>10000</v>
      </c>
      <c r="CE506" s="50" cm="1">
        <f t="array" aca="1" ref="CE506" ca="1">+IF((COLUMN()-COLUMN($U506))&lt;ROUNDUP($I500/30,0),0,OFFSET(INDIRECT(CE498),0,-ROUNDUP($I500/30,0)))</f>
        <v>10000</v>
      </c>
      <c r="CF506" s="50" cm="1">
        <f t="array" aca="1" ref="CF506" ca="1">+IF((COLUMN()-COLUMN($U506))&lt;ROUNDUP($I500/30,0),0,OFFSET(INDIRECT(CF498),0,-ROUNDUP($I500/30,0)))</f>
        <v>10000</v>
      </c>
      <c r="CG506" s="50" cm="1">
        <f t="array" aca="1" ref="CG506" ca="1">+IF((COLUMN()-COLUMN($U506))&lt;ROUNDUP($I500/30,0),0,OFFSET(INDIRECT(CG498),0,-ROUNDUP($I500/30,0)))</f>
        <v>10000</v>
      </c>
      <c r="CH506" s="50" cm="1">
        <f t="array" aca="1" ref="CH506" ca="1">+IF((COLUMN()-COLUMN($U506))&lt;ROUNDUP($I500/30,0),0,OFFSET(INDIRECT(CH498),0,-ROUNDUP($I500/30,0)))</f>
        <v>10000</v>
      </c>
      <c r="CI506" s="50" cm="1">
        <f t="array" aca="1" ref="CI506" ca="1">+IF((COLUMN()-COLUMN($U506))&lt;ROUNDUP($I500/30,0),0,OFFSET(INDIRECT(CI498),0,-ROUNDUP($I500/30,0)))</f>
        <v>10000</v>
      </c>
      <c r="CJ506" s="50" cm="1">
        <f t="array" aca="1" ref="CJ506" ca="1">+IF((COLUMN()-COLUMN($U506))&lt;ROUNDUP($I500/30,0),0,OFFSET(INDIRECT(CJ498),0,-ROUNDUP($I500/30,0)))</f>
        <v>10000</v>
      </c>
      <c r="CK506" s="50" cm="1">
        <f t="array" aca="1" ref="CK506" ca="1">+IF((COLUMN()-COLUMN($U506))&lt;ROUNDUP($I500/30,0),0,OFFSET(INDIRECT(CK498),0,-ROUNDUP($I500/30,0)))</f>
        <v>10000</v>
      </c>
      <c r="CL506" s="50" cm="1">
        <f t="array" aca="1" ref="CL506" ca="1">+IF((COLUMN()-COLUMN($U506))&lt;ROUNDUP($I500/30,0),0,OFFSET(INDIRECT(CL498),0,-ROUNDUP($I500/30,0)))</f>
        <v>10000</v>
      </c>
      <c r="CM506" s="50" cm="1">
        <f t="array" aca="1" ref="CM506" ca="1">+IF((COLUMN()-COLUMN($U506))&lt;ROUNDUP($I500/30,0),0,OFFSET(INDIRECT(CM498),0,-ROUNDUP($I500/30,0)))</f>
        <v>10000</v>
      </c>
      <c r="CN506" s="50" cm="1">
        <f t="array" aca="1" ref="CN506" ca="1">+IF((COLUMN()-COLUMN($U506))&lt;ROUNDUP($I500/30,0),0,OFFSET(INDIRECT(CN498),0,-ROUNDUP($I500/30,0)))</f>
        <v>10000</v>
      </c>
    </row>
    <row r="507" spans="1:92" x14ac:dyDescent="0.25">
      <c r="B507" s="214" t="s">
        <v>474</v>
      </c>
      <c r="C507" s="148"/>
      <c r="D507" t="s">
        <v>468</v>
      </c>
      <c r="E507" s="149"/>
      <c r="F507" s="149"/>
      <c r="G507" s="149"/>
      <c r="H507" s="106"/>
      <c r="I507" s="210"/>
      <c r="J507" s="226"/>
      <c r="K507" s="50" t="e">
        <f t="shared" ca="1" si="334"/>
        <v>#REF!</v>
      </c>
      <c r="L507" s="50">
        <f t="shared" ca="1" si="334"/>
        <v>-120000</v>
      </c>
      <c r="M507" s="50">
        <f t="shared" ca="1" si="334"/>
        <v>-120000</v>
      </c>
      <c r="N507" s="50">
        <f t="shared" ca="1" si="334"/>
        <v>-120000</v>
      </c>
      <c r="O507" s="50">
        <f t="shared" ca="1" si="334"/>
        <v>-120000</v>
      </c>
      <c r="P507" s="50">
        <f t="shared" ca="1" si="334"/>
        <v>-120000</v>
      </c>
      <c r="Q507" s="50"/>
      <c r="T507" s="232"/>
      <c r="U507" s="50" t="e" cm="1">
        <f t="array" aca="1" ref="U507" ca="1">-INDIRECT(U498)</f>
        <v>#REF!</v>
      </c>
      <c r="V507" s="50" cm="1">
        <f t="array" aca="1" ref="V507" ca="1">-INDIRECT(V498)</f>
        <v>-10000</v>
      </c>
      <c r="W507" s="50" cm="1">
        <f t="array" aca="1" ref="W507" ca="1">-INDIRECT(W498)</f>
        <v>-10000</v>
      </c>
      <c r="X507" s="50" cm="1">
        <f t="array" aca="1" ref="X507" ca="1">-INDIRECT(X498)</f>
        <v>-10000</v>
      </c>
      <c r="Y507" s="50" cm="1">
        <f t="array" aca="1" ref="Y507" ca="1">-INDIRECT(Y498)</f>
        <v>-10000</v>
      </c>
      <c r="Z507" s="50" cm="1">
        <f t="array" aca="1" ref="Z507" ca="1">-INDIRECT(Z498)</f>
        <v>-10000</v>
      </c>
      <c r="AA507" s="50" cm="1">
        <f t="array" aca="1" ref="AA507" ca="1">-INDIRECT(AA498)</f>
        <v>-10000</v>
      </c>
      <c r="AB507" s="50" cm="1">
        <f t="array" aca="1" ref="AB507" ca="1">-INDIRECT(AB498)</f>
        <v>-10000</v>
      </c>
      <c r="AC507" s="50" cm="1">
        <f t="array" aca="1" ref="AC507" ca="1">-INDIRECT(AC498)</f>
        <v>-10000</v>
      </c>
      <c r="AD507" s="50" cm="1">
        <f t="array" aca="1" ref="AD507" ca="1">-INDIRECT(AD498)</f>
        <v>-10000</v>
      </c>
      <c r="AE507" s="50" cm="1">
        <f t="array" aca="1" ref="AE507" ca="1">-INDIRECT(AE498)</f>
        <v>-10000</v>
      </c>
      <c r="AF507" s="50" cm="1">
        <f t="array" aca="1" ref="AF507" ca="1">-INDIRECT(AF498)</f>
        <v>-10000</v>
      </c>
      <c r="AG507" s="50" cm="1">
        <f t="array" aca="1" ref="AG507" ca="1">-INDIRECT(AG498)</f>
        <v>-10000</v>
      </c>
      <c r="AH507" s="50" cm="1">
        <f t="array" aca="1" ref="AH507" ca="1">-INDIRECT(AH498)</f>
        <v>-10000</v>
      </c>
      <c r="AI507" s="50" cm="1">
        <f t="array" aca="1" ref="AI507" ca="1">-INDIRECT(AI498)</f>
        <v>-10000</v>
      </c>
      <c r="AJ507" s="50" cm="1">
        <f t="array" aca="1" ref="AJ507" ca="1">-INDIRECT(AJ498)</f>
        <v>-10000</v>
      </c>
      <c r="AK507" s="50" cm="1">
        <f t="array" aca="1" ref="AK507" ca="1">-INDIRECT(AK498)</f>
        <v>-10000</v>
      </c>
      <c r="AL507" s="50" cm="1">
        <f t="array" aca="1" ref="AL507" ca="1">-INDIRECT(AL498)</f>
        <v>-10000</v>
      </c>
      <c r="AM507" s="50" cm="1">
        <f t="array" aca="1" ref="AM507" ca="1">-INDIRECT(AM498)</f>
        <v>-10000</v>
      </c>
      <c r="AN507" s="50" cm="1">
        <f t="array" aca="1" ref="AN507" ca="1">-INDIRECT(AN498)</f>
        <v>-10000</v>
      </c>
      <c r="AO507" s="50" cm="1">
        <f t="array" aca="1" ref="AO507" ca="1">-INDIRECT(AO498)</f>
        <v>-10000</v>
      </c>
      <c r="AP507" s="50" cm="1">
        <f t="array" aca="1" ref="AP507" ca="1">-INDIRECT(AP498)</f>
        <v>-10000</v>
      </c>
      <c r="AQ507" s="50" cm="1">
        <f t="array" aca="1" ref="AQ507" ca="1">-INDIRECT(AQ498)</f>
        <v>-10000</v>
      </c>
      <c r="AR507" s="50" cm="1">
        <f t="array" aca="1" ref="AR507" ca="1">-INDIRECT(AR498)</f>
        <v>-10000</v>
      </c>
      <c r="AS507" s="50" cm="1">
        <f t="array" aca="1" ref="AS507" ca="1">-INDIRECT(AS498)</f>
        <v>-10000</v>
      </c>
      <c r="AT507" s="50" cm="1">
        <f t="array" aca="1" ref="AT507" ca="1">-INDIRECT(AT498)</f>
        <v>-10000</v>
      </c>
      <c r="AU507" s="50" cm="1">
        <f t="array" aca="1" ref="AU507" ca="1">-INDIRECT(AU498)</f>
        <v>-10000</v>
      </c>
      <c r="AV507" s="50" cm="1">
        <f t="array" aca="1" ref="AV507" ca="1">-INDIRECT(AV498)</f>
        <v>-10000</v>
      </c>
      <c r="AW507" s="50" cm="1">
        <f t="array" aca="1" ref="AW507" ca="1">-INDIRECT(AW498)</f>
        <v>-10000</v>
      </c>
      <c r="AX507" s="50" cm="1">
        <f t="array" aca="1" ref="AX507" ca="1">-INDIRECT(AX498)</f>
        <v>-10000</v>
      </c>
      <c r="AY507" s="50" cm="1">
        <f t="array" aca="1" ref="AY507" ca="1">-INDIRECT(AY498)</f>
        <v>-10000</v>
      </c>
      <c r="AZ507" s="50" cm="1">
        <f t="array" aca="1" ref="AZ507" ca="1">-INDIRECT(AZ498)</f>
        <v>-10000</v>
      </c>
      <c r="BA507" s="50" cm="1">
        <f t="array" aca="1" ref="BA507" ca="1">-INDIRECT(BA498)</f>
        <v>-10000</v>
      </c>
      <c r="BB507" s="50" cm="1">
        <f t="array" aca="1" ref="BB507" ca="1">-INDIRECT(BB498)</f>
        <v>-10000</v>
      </c>
      <c r="BC507" s="50" cm="1">
        <f t="array" aca="1" ref="BC507" ca="1">-INDIRECT(BC498)</f>
        <v>-10000</v>
      </c>
      <c r="BD507" s="50" cm="1">
        <f t="array" aca="1" ref="BD507" ca="1">-INDIRECT(BD498)</f>
        <v>-10000</v>
      </c>
      <c r="BE507" s="50" cm="1">
        <f t="array" aca="1" ref="BE507" ca="1">-INDIRECT(BE498)</f>
        <v>-10000</v>
      </c>
      <c r="BF507" s="50" cm="1">
        <f t="array" aca="1" ref="BF507" ca="1">-INDIRECT(BF498)</f>
        <v>-10000</v>
      </c>
      <c r="BG507" s="50" cm="1">
        <f t="array" aca="1" ref="BG507" ca="1">-INDIRECT(BG498)</f>
        <v>-10000</v>
      </c>
      <c r="BH507" s="50" cm="1">
        <f t="array" aca="1" ref="BH507" ca="1">-INDIRECT(BH498)</f>
        <v>-10000</v>
      </c>
      <c r="BI507" s="50" cm="1">
        <f t="array" aca="1" ref="BI507" ca="1">-INDIRECT(BI498)</f>
        <v>-10000</v>
      </c>
      <c r="BJ507" s="50" cm="1">
        <f t="array" aca="1" ref="BJ507" ca="1">-INDIRECT(BJ498)</f>
        <v>-10000</v>
      </c>
      <c r="BK507" s="50" cm="1">
        <f t="array" aca="1" ref="BK507" ca="1">-INDIRECT(BK498)</f>
        <v>-10000</v>
      </c>
      <c r="BL507" s="50" cm="1">
        <f t="array" aca="1" ref="BL507" ca="1">-INDIRECT(BL498)</f>
        <v>-10000</v>
      </c>
      <c r="BM507" s="50" cm="1">
        <f t="array" aca="1" ref="BM507" ca="1">-INDIRECT(BM498)</f>
        <v>-10000</v>
      </c>
      <c r="BN507" s="50" cm="1">
        <f t="array" aca="1" ref="BN507" ca="1">-INDIRECT(BN498)</f>
        <v>-10000</v>
      </c>
      <c r="BO507" s="50" cm="1">
        <f t="array" aca="1" ref="BO507" ca="1">-INDIRECT(BO498)</f>
        <v>-10000</v>
      </c>
      <c r="BP507" s="50" cm="1">
        <f t="array" aca="1" ref="BP507" ca="1">-INDIRECT(BP498)</f>
        <v>-10000</v>
      </c>
      <c r="BQ507" s="50" cm="1">
        <f t="array" aca="1" ref="BQ507" ca="1">-INDIRECT(BQ498)</f>
        <v>-10000</v>
      </c>
      <c r="BR507" s="50" cm="1">
        <f t="array" aca="1" ref="BR507" ca="1">-INDIRECT(BR498)</f>
        <v>-10000</v>
      </c>
      <c r="BS507" s="50" cm="1">
        <f t="array" aca="1" ref="BS507" ca="1">-INDIRECT(BS498)</f>
        <v>-10000</v>
      </c>
      <c r="BT507" s="50" cm="1">
        <f t="array" aca="1" ref="BT507" ca="1">-INDIRECT(BT498)</f>
        <v>-10000</v>
      </c>
      <c r="BU507" s="50" cm="1">
        <f t="array" aca="1" ref="BU507" ca="1">-INDIRECT(BU498)</f>
        <v>-10000</v>
      </c>
      <c r="BV507" s="50" cm="1">
        <f t="array" aca="1" ref="BV507" ca="1">-INDIRECT(BV498)</f>
        <v>-10000</v>
      </c>
      <c r="BW507" s="50" cm="1">
        <f t="array" aca="1" ref="BW507" ca="1">-INDIRECT(BW498)</f>
        <v>-10000</v>
      </c>
      <c r="BX507" s="50" cm="1">
        <f t="array" aca="1" ref="BX507" ca="1">-INDIRECT(BX498)</f>
        <v>-10000</v>
      </c>
      <c r="BY507" s="50" cm="1">
        <f t="array" aca="1" ref="BY507" ca="1">-INDIRECT(BY498)</f>
        <v>-10000</v>
      </c>
      <c r="BZ507" s="50" cm="1">
        <f t="array" aca="1" ref="BZ507" ca="1">-INDIRECT(BZ498)</f>
        <v>-10000</v>
      </c>
      <c r="CA507" s="50" cm="1">
        <f t="array" aca="1" ref="CA507" ca="1">-INDIRECT(CA498)</f>
        <v>-10000</v>
      </c>
      <c r="CB507" s="50" cm="1">
        <f t="array" aca="1" ref="CB507" ca="1">-INDIRECT(CB498)</f>
        <v>-10000</v>
      </c>
      <c r="CC507" s="50" cm="1">
        <f t="array" aca="1" ref="CC507" ca="1">-INDIRECT(CC498)</f>
        <v>-10000</v>
      </c>
      <c r="CD507" s="50" cm="1">
        <f t="array" aca="1" ref="CD507" ca="1">-INDIRECT(CD498)</f>
        <v>-10000</v>
      </c>
      <c r="CE507" s="50" cm="1">
        <f t="array" aca="1" ref="CE507" ca="1">-INDIRECT(CE498)</f>
        <v>-10000</v>
      </c>
      <c r="CF507" s="50" cm="1">
        <f t="array" aca="1" ref="CF507" ca="1">-INDIRECT(CF498)</f>
        <v>-10000</v>
      </c>
      <c r="CG507" s="50" cm="1">
        <f t="array" aca="1" ref="CG507" ca="1">-INDIRECT(CG498)</f>
        <v>-10000</v>
      </c>
      <c r="CH507" s="50" cm="1">
        <f t="array" aca="1" ref="CH507" ca="1">-INDIRECT(CH498)</f>
        <v>-10000</v>
      </c>
      <c r="CI507" s="50" cm="1">
        <f t="array" aca="1" ref="CI507" ca="1">-INDIRECT(CI498)</f>
        <v>-10000</v>
      </c>
      <c r="CJ507" s="50" cm="1">
        <f t="array" aca="1" ref="CJ507" ca="1">-INDIRECT(CJ498)</f>
        <v>-10000</v>
      </c>
      <c r="CK507" s="50" cm="1">
        <f t="array" aca="1" ref="CK507" ca="1">-INDIRECT(CK498)</f>
        <v>-10000</v>
      </c>
      <c r="CL507" s="50" cm="1">
        <f t="array" aca="1" ref="CL507" ca="1">-INDIRECT(CL498)</f>
        <v>-10000</v>
      </c>
      <c r="CM507" s="50" cm="1">
        <f t="array" aca="1" ref="CM507" ca="1">-INDIRECT(CM498)</f>
        <v>-10000</v>
      </c>
      <c r="CN507" s="50" cm="1">
        <f t="array" aca="1" ref="CN507" ca="1">-INDIRECT(CN498)</f>
        <v>-10000</v>
      </c>
    </row>
    <row r="508" spans="1:92" x14ac:dyDescent="0.25">
      <c r="A508" t="s">
        <v>9</v>
      </c>
      <c r="B508" s="216" t="s">
        <v>475</v>
      </c>
      <c r="C508" t="s">
        <v>45</v>
      </c>
      <c r="D508" t="s">
        <v>468</v>
      </c>
      <c r="E508" s="229"/>
      <c r="F508" s="229"/>
      <c r="G508" s="229"/>
      <c r="I508" s="267"/>
      <c r="J508" s="268"/>
      <c r="K508" s="244" t="e">
        <f t="shared" ref="K508:P508" ca="1" si="335">SUMIF($4:$4, K$2, INDIRECT(ROW() &amp; ":" &amp; ROW()))</f>
        <v>#REF!</v>
      </c>
      <c r="L508" s="244" t="e">
        <f t="shared" ca="1" si="335"/>
        <v>#REF!</v>
      </c>
      <c r="M508" s="244" t="e">
        <f t="shared" ca="1" si="335"/>
        <v>#REF!</v>
      </c>
      <c r="N508" s="244" t="e">
        <f t="shared" ca="1" si="335"/>
        <v>#REF!</v>
      </c>
      <c r="O508" s="244" t="e">
        <f t="shared" ca="1" si="335"/>
        <v>#REF!</v>
      </c>
      <c r="P508" s="244" t="e">
        <f t="shared" ca="1" si="335"/>
        <v>#REF!</v>
      </c>
      <c r="Q508" s="30"/>
      <c r="T508" s="286">
        <f t="shared" ref="T508" ca="1" si="336">IFERROR(INDEX(INDIRECT("Financials!$A:$AD"), MATCH(INDIRECT(ADDRESS(ROW(),2)), INDIRECT("Financials!$B:$B"), 0), MATCH(INDIRECT(ADDRESS(1,COLUMN())), INDIRECT("Financials!$1:$1"), 0)),0)</f>
        <v>0</v>
      </c>
      <c r="U508" s="244" t="e">
        <f t="shared" ref="U508:AZ508" ca="1" si="337">SUM(U505:U507)</f>
        <v>#REF!</v>
      </c>
      <c r="V508" s="244" t="e">
        <f t="shared" ca="1" si="337"/>
        <v>#REF!</v>
      </c>
      <c r="W508" s="244" t="e">
        <f t="shared" ca="1" si="337"/>
        <v>#REF!</v>
      </c>
      <c r="X508" s="244" t="e">
        <f t="shared" ca="1" si="337"/>
        <v>#REF!</v>
      </c>
      <c r="Y508" s="244" t="e">
        <f t="shared" ca="1" si="337"/>
        <v>#REF!</v>
      </c>
      <c r="Z508" s="244" t="e">
        <f t="shared" ca="1" si="337"/>
        <v>#REF!</v>
      </c>
      <c r="AA508" s="244" t="e">
        <f t="shared" ca="1" si="337"/>
        <v>#REF!</v>
      </c>
      <c r="AB508" s="244" t="e">
        <f t="shared" ca="1" si="337"/>
        <v>#REF!</v>
      </c>
      <c r="AC508" s="244" t="e">
        <f t="shared" ca="1" si="337"/>
        <v>#REF!</v>
      </c>
      <c r="AD508" s="244" t="e">
        <f t="shared" ca="1" si="337"/>
        <v>#REF!</v>
      </c>
      <c r="AE508" s="244" t="e">
        <f t="shared" ca="1" si="337"/>
        <v>#REF!</v>
      </c>
      <c r="AF508" s="244" t="e">
        <f t="shared" ca="1" si="337"/>
        <v>#REF!</v>
      </c>
      <c r="AG508" s="244" t="e">
        <f t="shared" ca="1" si="337"/>
        <v>#REF!</v>
      </c>
      <c r="AH508" s="244" t="e">
        <f t="shared" ca="1" si="337"/>
        <v>#REF!</v>
      </c>
      <c r="AI508" s="244" t="e">
        <f t="shared" ca="1" si="337"/>
        <v>#REF!</v>
      </c>
      <c r="AJ508" s="244" t="e">
        <f t="shared" ca="1" si="337"/>
        <v>#REF!</v>
      </c>
      <c r="AK508" s="244" t="e">
        <f t="shared" ca="1" si="337"/>
        <v>#REF!</v>
      </c>
      <c r="AL508" s="244" t="e">
        <f t="shared" ca="1" si="337"/>
        <v>#REF!</v>
      </c>
      <c r="AM508" s="244" t="e">
        <f t="shared" ca="1" si="337"/>
        <v>#REF!</v>
      </c>
      <c r="AN508" s="244" t="e">
        <f t="shared" ca="1" si="337"/>
        <v>#REF!</v>
      </c>
      <c r="AO508" s="244" t="e">
        <f t="shared" ca="1" si="337"/>
        <v>#REF!</v>
      </c>
      <c r="AP508" s="244" t="e">
        <f t="shared" ca="1" si="337"/>
        <v>#REF!</v>
      </c>
      <c r="AQ508" s="244" t="e">
        <f t="shared" ca="1" si="337"/>
        <v>#REF!</v>
      </c>
      <c r="AR508" s="244" t="e">
        <f t="shared" ca="1" si="337"/>
        <v>#REF!</v>
      </c>
      <c r="AS508" s="244" t="e">
        <f t="shared" ca="1" si="337"/>
        <v>#REF!</v>
      </c>
      <c r="AT508" s="244" t="e">
        <f t="shared" ca="1" si="337"/>
        <v>#REF!</v>
      </c>
      <c r="AU508" s="244" t="e">
        <f t="shared" ca="1" si="337"/>
        <v>#REF!</v>
      </c>
      <c r="AV508" s="244" t="e">
        <f t="shared" ca="1" si="337"/>
        <v>#REF!</v>
      </c>
      <c r="AW508" s="244" t="e">
        <f t="shared" ca="1" si="337"/>
        <v>#REF!</v>
      </c>
      <c r="AX508" s="244" t="e">
        <f t="shared" ca="1" si="337"/>
        <v>#REF!</v>
      </c>
      <c r="AY508" s="244" t="e">
        <f t="shared" ca="1" si="337"/>
        <v>#REF!</v>
      </c>
      <c r="AZ508" s="244" t="e">
        <f t="shared" ca="1" si="337"/>
        <v>#REF!</v>
      </c>
      <c r="BA508" s="244" t="e">
        <f t="shared" ref="BA508:CN508" ca="1" si="338">SUM(BA505:BA507)</f>
        <v>#REF!</v>
      </c>
      <c r="BB508" s="244" t="e">
        <f t="shared" ca="1" si="338"/>
        <v>#REF!</v>
      </c>
      <c r="BC508" s="244" t="e">
        <f t="shared" ca="1" si="338"/>
        <v>#REF!</v>
      </c>
      <c r="BD508" s="244" t="e">
        <f t="shared" ca="1" si="338"/>
        <v>#REF!</v>
      </c>
      <c r="BE508" s="244" t="e">
        <f t="shared" ca="1" si="338"/>
        <v>#REF!</v>
      </c>
      <c r="BF508" s="244" t="e">
        <f t="shared" ca="1" si="338"/>
        <v>#REF!</v>
      </c>
      <c r="BG508" s="244" t="e">
        <f t="shared" ca="1" si="338"/>
        <v>#REF!</v>
      </c>
      <c r="BH508" s="244" t="e">
        <f t="shared" ca="1" si="338"/>
        <v>#REF!</v>
      </c>
      <c r="BI508" s="244" t="e">
        <f t="shared" ca="1" si="338"/>
        <v>#REF!</v>
      </c>
      <c r="BJ508" s="244" t="e">
        <f t="shared" ca="1" si="338"/>
        <v>#REF!</v>
      </c>
      <c r="BK508" s="244" t="e">
        <f t="shared" ca="1" si="338"/>
        <v>#REF!</v>
      </c>
      <c r="BL508" s="244" t="e">
        <f t="shared" ca="1" si="338"/>
        <v>#REF!</v>
      </c>
      <c r="BM508" s="244" t="e">
        <f t="shared" ca="1" si="338"/>
        <v>#REF!</v>
      </c>
      <c r="BN508" s="244" t="e">
        <f t="shared" ca="1" si="338"/>
        <v>#REF!</v>
      </c>
      <c r="BO508" s="244" t="e">
        <f t="shared" ca="1" si="338"/>
        <v>#REF!</v>
      </c>
      <c r="BP508" s="244" t="e">
        <f t="shared" ca="1" si="338"/>
        <v>#REF!</v>
      </c>
      <c r="BQ508" s="244" t="e">
        <f t="shared" ca="1" si="338"/>
        <v>#REF!</v>
      </c>
      <c r="BR508" s="244" t="e">
        <f t="shared" ca="1" si="338"/>
        <v>#REF!</v>
      </c>
      <c r="BS508" s="244" t="e">
        <f t="shared" ca="1" si="338"/>
        <v>#REF!</v>
      </c>
      <c r="BT508" s="244" t="e">
        <f t="shared" ca="1" si="338"/>
        <v>#REF!</v>
      </c>
      <c r="BU508" s="244" t="e">
        <f t="shared" ca="1" si="338"/>
        <v>#REF!</v>
      </c>
      <c r="BV508" s="244" t="e">
        <f t="shared" ca="1" si="338"/>
        <v>#REF!</v>
      </c>
      <c r="BW508" s="244" t="e">
        <f t="shared" ca="1" si="338"/>
        <v>#REF!</v>
      </c>
      <c r="BX508" s="244" t="e">
        <f t="shared" ca="1" si="338"/>
        <v>#REF!</v>
      </c>
      <c r="BY508" s="244" t="e">
        <f t="shared" ca="1" si="338"/>
        <v>#REF!</v>
      </c>
      <c r="BZ508" s="244" t="e">
        <f t="shared" ca="1" si="338"/>
        <v>#REF!</v>
      </c>
      <c r="CA508" s="244" t="e">
        <f t="shared" ca="1" si="338"/>
        <v>#REF!</v>
      </c>
      <c r="CB508" s="244" t="e">
        <f t="shared" ca="1" si="338"/>
        <v>#REF!</v>
      </c>
      <c r="CC508" s="244" t="e">
        <f t="shared" ca="1" si="338"/>
        <v>#REF!</v>
      </c>
      <c r="CD508" s="244" t="e">
        <f t="shared" ca="1" si="338"/>
        <v>#REF!</v>
      </c>
      <c r="CE508" s="244" t="e">
        <f t="shared" ca="1" si="338"/>
        <v>#REF!</v>
      </c>
      <c r="CF508" s="244" t="e">
        <f t="shared" ca="1" si="338"/>
        <v>#REF!</v>
      </c>
      <c r="CG508" s="244" t="e">
        <f t="shared" ca="1" si="338"/>
        <v>#REF!</v>
      </c>
      <c r="CH508" s="244" t="e">
        <f t="shared" ca="1" si="338"/>
        <v>#REF!</v>
      </c>
      <c r="CI508" s="244" t="e">
        <f t="shared" ca="1" si="338"/>
        <v>#REF!</v>
      </c>
      <c r="CJ508" s="244" t="e">
        <f t="shared" ca="1" si="338"/>
        <v>#REF!</v>
      </c>
      <c r="CK508" s="244" t="e">
        <f t="shared" ca="1" si="338"/>
        <v>#REF!</v>
      </c>
      <c r="CL508" s="244" t="e">
        <f t="shared" ca="1" si="338"/>
        <v>#REF!</v>
      </c>
      <c r="CM508" s="244" t="e">
        <f t="shared" ca="1" si="338"/>
        <v>#REF!</v>
      </c>
      <c r="CN508" s="244" t="e">
        <f t="shared" ca="1" si="338"/>
        <v>#REF!</v>
      </c>
    </row>
    <row r="509" spans="1:92" x14ac:dyDescent="0.25">
      <c r="B509" s="214" t="s">
        <v>62</v>
      </c>
      <c r="D509" t="s">
        <v>468</v>
      </c>
      <c r="E509" s="229"/>
      <c r="F509" s="229"/>
      <c r="G509" s="229"/>
      <c r="I509" s="267"/>
      <c r="J509" s="268"/>
      <c r="K509" s="212" t="e">
        <f t="shared" ref="K509:P509" ca="1" si="339">+SUM(K505:K507)-K508</f>
        <v>#REF!</v>
      </c>
      <c r="L509" s="212" t="e">
        <f t="shared" ca="1" si="339"/>
        <v>#REF!</v>
      </c>
      <c r="M509" s="212" t="e">
        <f t="shared" ca="1" si="339"/>
        <v>#REF!</v>
      </c>
      <c r="N509" s="212" t="e">
        <f t="shared" ca="1" si="339"/>
        <v>#REF!</v>
      </c>
      <c r="O509" s="212" t="e">
        <f t="shared" ca="1" si="339"/>
        <v>#REF!</v>
      </c>
      <c r="P509" s="212" t="e">
        <f t="shared" ca="1" si="339"/>
        <v>#REF!</v>
      </c>
      <c r="Q509" s="212"/>
      <c r="T509" s="204"/>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0"/>
      <c r="BO509" s="30"/>
      <c r="BP509" s="30"/>
      <c r="BQ509" s="30"/>
      <c r="BR509" s="30"/>
      <c r="BS509" s="30"/>
      <c r="BT509" s="30"/>
      <c r="BU509" s="30"/>
      <c r="BV509" s="30"/>
      <c r="BW509" s="30"/>
      <c r="BX509" s="30"/>
      <c r="BY509" s="30"/>
      <c r="BZ509" s="30"/>
      <c r="CA509" s="30"/>
      <c r="CB509" s="30"/>
      <c r="CC509" s="30"/>
      <c r="CD509" s="30"/>
      <c r="CE509" s="30"/>
      <c r="CF509" s="30"/>
      <c r="CG509" s="30"/>
      <c r="CH509" s="30"/>
      <c r="CI509" s="30"/>
      <c r="CJ509" s="30"/>
      <c r="CK509" s="30"/>
      <c r="CL509" s="30"/>
      <c r="CM509" s="30"/>
      <c r="CN509" s="30"/>
    </row>
    <row r="510" spans="1:92" x14ac:dyDescent="0.25">
      <c r="B510" s="216"/>
      <c r="C510" s="53"/>
      <c r="D510" t="s">
        <v>468</v>
      </c>
      <c r="E510" s="229"/>
      <c r="F510" s="229"/>
      <c r="G510" s="229"/>
      <c r="I510" s="267"/>
      <c r="J510" s="268"/>
      <c r="K510" s="30"/>
      <c r="L510" s="30"/>
      <c r="M510" s="30"/>
      <c r="N510" s="30"/>
      <c r="O510" s="30"/>
      <c r="P510" s="30"/>
      <c r="Q510" s="30"/>
      <c r="T510" s="204"/>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c r="BN510" s="30"/>
      <c r="BO510" s="30"/>
      <c r="BP510" s="30"/>
      <c r="BQ510" s="30"/>
      <c r="BR510" s="30"/>
      <c r="BS510" s="30"/>
      <c r="BT510" s="30"/>
      <c r="BU510" s="30"/>
      <c r="BV510" s="30"/>
      <c r="BW510" s="30"/>
      <c r="BX510" s="30"/>
      <c r="BY510" s="30"/>
      <c r="BZ510" s="30"/>
      <c r="CA510" s="30"/>
      <c r="CB510" s="30"/>
      <c r="CC510" s="30"/>
      <c r="CD510" s="30"/>
      <c r="CE510" s="30"/>
      <c r="CF510" s="30"/>
      <c r="CG510" s="30"/>
      <c r="CH510" s="30"/>
      <c r="CI510" s="30"/>
      <c r="CJ510" s="30"/>
      <c r="CK510" s="30"/>
      <c r="CL510" s="30"/>
      <c r="CM510" s="30"/>
      <c r="CN510" s="30"/>
    </row>
    <row r="511" spans="1:92" x14ac:dyDescent="0.25">
      <c r="B511" s="174" t="s">
        <v>476</v>
      </c>
      <c r="C511" s="148"/>
      <c r="D511" t="s">
        <v>468</v>
      </c>
      <c r="E511" s="149"/>
      <c r="F511" s="149"/>
      <c r="G511" s="149"/>
      <c r="H511" s="106"/>
      <c r="I511" s="210"/>
      <c r="J511" s="226"/>
      <c r="K511" s="148"/>
      <c r="L511" s="148"/>
      <c r="M511" s="148"/>
      <c r="N511" s="148"/>
      <c r="O511" s="148"/>
      <c r="P511" s="148"/>
      <c r="Q511" s="148"/>
      <c r="T511" s="237"/>
      <c r="U511" s="238"/>
      <c r="V511" s="238"/>
      <c r="W511" s="238"/>
      <c r="X511" s="238"/>
      <c r="Y511" s="238"/>
      <c r="Z511" s="23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c r="BQ511" s="238"/>
      <c r="BR511" s="238"/>
      <c r="BS511" s="238"/>
      <c r="BT511" s="238"/>
      <c r="BU511" s="238"/>
      <c r="BV511" s="238"/>
      <c r="BW511" s="238"/>
      <c r="BX511" s="238"/>
      <c r="BY511" s="238"/>
      <c r="BZ511" s="238"/>
      <c r="CA511" s="238"/>
      <c r="CB511" s="238"/>
      <c r="CC511" s="238"/>
      <c r="CD511" s="238"/>
      <c r="CE511" s="238"/>
      <c r="CF511" s="238"/>
      <c r="CG511" s="238"/>
      <c r="CH511" s="238"/>
      <c r="CI511" s="238"/>
      <c r="CJ511" s="238"/>
      <c r="CK511" s="238"/>
      <c r="CL511" s="238"/>
      <c r="CM511" s="238"/>
      <c r="CN511" s="238"/>
    </row>
    <row r="512" spans="1:92" x14ac:dyDescent="0.25">
      <c r="B512" s="214" t="s">
        <v>354</v>
      </c>
      <c r="C512" s="148"/>
      <c r="D512" t="s">
        <v>468</v>
      </c>
      <c r="E512" s="149"/>
      <c r="F512" s="149"/>
      <c r="G512" s="149"/>
      <c r="H512" s="106"/>
      <c r="I512" s="210"/>
      <c r="J512" s="226"/>
      <c r="K512" s="3">
        <f ca="1">+T515</f>
        <v>0</v>
      </c>
      <c r="L512" s="3" t="e">
        <f ca="1">+K515</f>
        <v>#REF!</v>
      </c>
      <c r="M512" s="3" t="e">
        <f ca="1">+L515</f>
        <v>#REF!</v>
      </c>
      <c r="N512" s="3" t="e">
        <f ca="1">+M515</f>
        <v>#REF!</v>
      </c>
      <c r="O512" s="3" t="e">
        <f ca="1">+N515</f>
        <v>#REF!</v>
      </c>
      <c r="P512" s="3" t="e">
        <f ca="1">+O515</f>
        <v>#REF!</v>
      </c>
      <c r="Q512" s="3"/>
      <c r="T512" s="232"/>
      <c r="U512" s="50">
        <f t="shared" ref="U512:CF512" ca="1" si="340">+T515</f>
        <v>0</v>
      </c>
      <c r="V512" s="50" t="e">
        <f t="shared" ca="1" si="340"/>
        <v>#REF!</v>
      </c>
      <c r="W512" s="50" t="e">
        <f t="shared" ca="1" si="340"/>
        <v>#REF!</v>
      </c>
      <c r="X512" s="50" t="e">
        <f t="shared" ca="1" si="340"/>
        <v>#REF!</v>
      </c>
      <c r="Y512" s="50" t="e">
        <f t="shared" ca="1" si="340"/>
        <v>#REF!</v>
      </c>
      <c r="Z512" s="50" t="e">
        <f t="shared" ca="1" si="340"/>
        <v>#REF!</v>
      </c>
      <c r="AA512" s="50" t="e">
        <f t="shared" ca="1" si="340"/>
        <v>#REF!</v>
      </c>
      <c r="AB512" s="50" t="e">
        <f t="shared" ca="1" si="340"/>
        <v>#REF!</v>
      </c>
      <c r="AC512" s="50" t="e">
        <f t="shared" ca="1" si="340"/>
        <v>#REF!</v>
      </c>
      <c r="AD512" s="50" t="e">
        <f t="shared" ca="1" si="340"/>
        <v>#REF!</v>
      </c>
      <c r="AE512" s="50" t="e">
        <f t="shared" ca="1" si="340"/>
        <v>#REF!</v>
      </c>
      <c r="AF512" s="50" t="e">
        <f t="shared" ca="1" si="340"/>
        <v>#REF!</v>
      </c>
      <c r="AG512" s="50" t="e">
        <f t="shared" ca="1" si="340"/>
        <v>#REF!</v>
      </c>
      <c r="AH512" s="50" t="e">
        <f t="shared" ca="1" si="340"/>
        <v>#REF!</v>
      </c>
      <c r="AI512" s="50" t="e">
        <f t="shared" ca="1" si="340"/>
        <v>#REF!</v>
      </c>
      <c r="AJ512" s="50" t="e">
        <f t="shared" ca="1" si="340"/>
        <v>#REF!</v>
      </c>
      <c r="AK512" s="50" t="e">
        <f t="shared" ca="1" si="340"/>
        <v>#REF!</v>
      </c>
      <c r="AL512" s="50" t="e">
        <f t="shared" ca="1" si="340"/>
        <v>#REF!</v>
      </c>
      <c r="AM512" s="50" t="e">
        <f t="shared" ca="1" si="340"/>
        <v>#REF!</v>
      </c>
      <c r="AN512" s="50" t="e">
        <f t="shared" ca="1" si="340"/>
        <v>#REF!</v>
      </c>
      <c r="AO512" s="50" t="e">
        <f t="shared" ca="1" si="340"/>
        <v>#REF!</v>
      </c>
      <c r="AP512" s="50" t="e">
        <f t="shared" ca="1" si="340"/>
        <v>#REF!</v>
      </c>
      <c r="AQ512" s="50" t="e">
        <f t="shared" ca="1" si="340"/>
        <v>#REF!</v>
      </c>
      <c r="AR512" s="50" t="e">
        <f t="shared" ca="1" si="340"/>
        <v>#REF!</v>
      </c>
      <c r="AS512" s="50" t="e">
        <f t="shared" ca="1" si="340"/>
        <v>#REF!</v>
      </c>
      <c r="AT512" s="50" t="e">
        <f t="shared" ca="1" si="340"/>
        <v>#REF!</v>
      </c>
      <c r="AU512" s="50" t="e">
        <f t="shared" ca="1" si="340"/>
        <v>#REF!</v>
      </c>
      <c r="AV512" s="50" t="e">
        <f t="shared" ca="1" si="340"/>
        <v>#REF!</v>
      </c>
      <c r="AW512" s="50" t="e">
        <f t="shared" ca="1" si="340"/>
        <v>#REF!</v>
      </c>
      <c r="AX512" s="50" t="e">
        <f t="shared" ca="1" si="340"/>
        <v>#REF!</v>
      </c>
      <c r="AY512" s="50" t="e">
        <f t="shared" ca="1" si="340"/>
        <v>#REF!</v>
      </c>
      <c r="AZ512" s="50" t="e">
        <f t="shared" ca="1" si="340"/>
        <v>#REF!</v>
      </c>
      <c r="BA512" s="50" t="e">
        <f t="shared" ca="1" si="340"/>
        <v>#REF!</v>
      </c>
      <c r="BB512" s="50" t="e">
        <f t="shared" ca="1" si="340"/>
        <v>#REF!</v>
      </c>
      <c r="BC512" s="50" t="e">
        <f t="shared" ca="1" si="340"/>
        <v>#REF!</v>
      </c>
      <c r="BD512" s="50" t="e">
        <f t="shared" ca="1" si="340"/>
        <v>#REF!</v>
      </c>
      <c r="BE512" s="50" t="e">
        <f t="shared" ca="1" si="340"/>
        <v>#REF!</v>
      </c>
      <c r="BF512" s="50" t="e">
        <f t="shared" ca="1" si="340"/>
        <v>#REF!</v>
      </c>
      <c r="BG512" s="50" t="e">
        <f t="shared" ca="1" si="340"/>
        <v>#REF!</v>
      </c>
      <c r="BH512" s="50" t="e">
        <f t="shared" ca="1" si="340"/>
        <v>#REF!</v>
      </c>
      <c r="BI512" s="50" t="e">
        <f t="shared" ca="1" si="340"/>
        <v>#REF!</v>
      </c>
      <c r="BJ512" s="50" t="e">
        <f t="shared" ca="1" si="340"/>
        <v>#REF!</v>
      </c>
      <c r="BK512" s="50" t="e">
        <f t="shared" ca="1" si="340"/>
        <v>#REF!</v>
      </c>
      <c r="BL512" s="50" t="e">
        <f t="shared" ca="1" si="340"/>
        <v>#REF!</v>
      </c>
      <c r="BM512" s="50" t="e">
        <f t="shared" ca="1" si="340"/>
        <v>#REF!</v>
      </c>
      <c r="BN512" s="50" t="e">
        <f t="shared" ca="1" si="340"/>
        <v>#REF!</v>
      </c>
      <c r="BO512" s="50" t="e">
        <f t="shared" ca="1" si="340"/>
        <v>#REF!</v>
      </c>
      <c r="BP512" s="50" t="e">
        <f t="shared" ca="1" si="340"/>
        <v>#REF!</v>
      </c>
      <c r="BQ512" s="50" t="e">
        <f t="shared" ca="1" si="340"/>
        <v>#REF!</v>
      </c>
      <c r="BR512" s="50" t="e">
        <f t="shared" ca="1" si="340"/>
        <v>#REF!</v>
      </c>
      <c r="BS512" s="50" t="e">
        <f t="shared" ca="1" si="340"/>
        <v>#REF!</v>
      </c>
      <c r="BT512" s="50" t="e">
        <f t="shared" ca="1" si="340"/>
        <v>#REF!</v>
      </c>
      <c r="BU512" s="50" t="e">
        <f t="shared" ca="1" si="340"/>
        <v>#REF!</v>
      </c>
      <c r="BV512" s="50" t="e">
        <f t="shared" ca="1" si="340"/>
        <v>#REF!</v>
      </c>
      <c r="BW512" s="50" t="e">
        <f t="shared" ca="1" si="340"/>
        <v>#REF!</v>
      </c>
      <c r="BX512" s="50" t="e">
        <f t="shared" ca="1" si="340"/>
        <v>#REF!</v>
      </c>
      <c r="BY512" s="50" t="e">
        <f t="shared" ca="1" si="340"/>
        <v>#REF!</v>
      </c>
      <c r="BZ512" s="50" t="e">
        <f t="shared" ca="1" si="340"/>
        <v>#REF!</v>
      </c>
      <c r="CA512" s="50" t="e">
        <f t="shared" ca="1" si="340"/>
        <v>#REF!</v>
      </c>
      <c r="CB512" s="50" t="e">
        <f t="shared" ca="1" si="340"/>
        <v>#REF!</v>
      </c>
      <c r="CC512" s="50" t="e">
        <f t="shared" ca="1" si="340"/>
        <v>#REF!</v>
      </c>
      <c r="CD512" s="50" t="e">
        <f t="shared" ca="1" si="340"/>
        <v>#REF!</v>
      </c>
      <c r="CE512" s="50" t="e">
        <f t="shared" ca="1" si="340"/>
        <v>#REF!</v>
      </c>
      <c r="CF512" s="50" t="e">
        <f t="shared" ca="1" si="340"/>
        <v>#REF!</v>
      </c>
      <c r="CG512" s="50" t="e">
        <f t="shared" ref="CG512:CN512" ca="1" si="341">+CF515</f>
        <v>#REF!</v>
      </c>
      <c r="CH512" s="50" t="e">
        <f t="shared" ca="1" si="341"/>
        <v>#REF!</v>
      </c>
      <c r="CI512" s="50" t="e">
        <f t="shared" ca="1" si="341"/>
        <v>#REF!</v>
      </c>
      <c r="CJ512" s="50" t="e">
        <f t="shared" ca="1" si="341"/>
        <v>#REF!</v>
      </c>
      <c r="CK512" s="50" t="e">
        <f t="shared" ca="1" si="341"/>
        <v>#REF!</v>
      </c>
      <c r="CL512" s="50" t="e">
        <f t="shared" ca="1" si="341"/>
        <v>#REF!</v>
      </c>
      <c r="CM512" s="50" t="e">
        <f t="shared" ca="1" si="341"/>
        <v>#REF!</v>
      </c>
      <c r="CN512" s="50" t="e">
        <f t="shared" ca="1" si="341"/>
        <v>#REF!</v>
      </c>
    </row>
    <row r="513" spans="1:92" x14ac:dyDescent="0.25">
      <c r="B513" s="214" t="s">
        <v>473</v>
      </c>
      <c r="C513" s="148"/>
      <c r="D513" t="s">
        <v>468</v>
      </c>
      <c r="E513" s="149"/>
      <c r="F513" s="149"/>
      <c r="G513" s="149"/>
      <c r="H513" s="106"/>
      <c r="I513" s="210"/>
      <c r="J513" s="226"/>
      <c r="K513" s="50" t="e">
        <f t="shared" ref="K513:P514" ca="1" si="342">SUMIF($3:$3, K$2, INDIRECT(ROW() &amp; ":" &amp; ROW()))</f>
        <v>#REF!</v>
      </c>
      <c r="L513" s="50">
        <f t="shared" ca="1" si="342"/>
        <v>120000</v>
      </c>
      <c r="M513" s="50">
        <f t="shared" ca="1" si="342"/>
        <v>120000</v>
      </c>
      <c r="N513" s="50">
        <f t="shared" ca="1" si="342"/>
        <v>120000</v>
      </c>
      <c r="O513" s="50">
        <f t="shared" ca="1" si="342"/>
        <v>120000</v>
      </c>
      <c r="P513" s="50">
        <f t="shared" ca="1" si="342"/>
        <v>120000</v>
      </c>
      <c r="Q513" s="50"/>
      <c r="T513" s="232"/>
      <c r="U513" s="50" t="e">
        <f t="shared" ref="U513:CF513" ca="1" si="343">+U506</f>
        <v>#REF!</v>
      </c>
      <c r="V513" s="50">
        <f t="shared" ca="1" si="343"/>
        <v>10000</v>
      </c>
      <c r="W513" s="50">
        <f t="shared" ca="1" si="343"/>
        <v>10000</v>
      </c>
      <c r="X513" s="50">
        <f t="shared" ca="1" si="343"/>
        <v>10000</v>
      </c>
      <c r="Y513" s="50">
        <f t="shared" ca="1" si="343"/>
        <v>10000</v>
      </c>
      <c r="Z513" s="50">
        <f t="shared" ca="1" si="343"/>
        <v>10000</v>
      </c>
      <c r="AA513" s="50">
        <f t="shared" ca="1" si="343"/>
        <v>10000</v>
      </c>
      <c r="AB513" s="50">
        <f t="shared" ca="1" si="343"/>
        <v>10000</v>
      </c>
      <c r="AC513" s="50">
        <f t="shared" ca="1" si="343"/>
        <v>10000</v>
      </c>
      <c r="AD513" s="50">
        <f t="shared" ca="1" si="343"/>
        <v>10000</v>
      </c>
      <c r="AE513" s="50">
        <f t="shared" ca="1" si="343"/>
        <v>10000</v>
      </c>
      <c r="AF513" s="50">
        <f t="shared" ca="1" si="343"/>
        <v>10000</v>
      </c>
      <c r="AG513" s="50">
        <f t="shared" ca="1" si="343"/>
        <v>10000</v>
      </c>
      <c r="AH513" s="50">
        <f t="shared" ca="1" si="343"/>
        <v>10000</v>
      </c>
      <c r="AI513" s="50">
        <f t="shared" ca="1" si="343"/>
        <v>10000</v>
      </c>
      <c r="AJ513" s="50">
        <f t="shared" ca="1" si="343"/>
        <v>10000</v>
      </c>
      <c r="AK513" s="50">
        <f t="shared" ca="1" si="343"/>
        <v>10000</v>
      </c>
      <c r="AL513" s="50">
        <f t="shared" ca="1" si="343"/>
        <v>10000</v>
      </c>
      <c r="AM513" s="50">
        <f t="shared" ca="1" si="343"/>
        <v>10000</v>
      </c>
      <c r="AN513" s="50">
        <f t="shared" ca="1" si="343"/>
        <v>10000</v>
      </c>
      <c r="AO513" s="50">
        <f t="shared" ca="1" si="343"/>
        <v>10000</v>
      </c>
      <c r="AP513" s="50">
        <f t="shared" ca="1" si="343"/>
        <v>10000</v>
      </c>
      <c r="AQ513" s="50">
        <f t="shared" ca="1" si="343"/>
        <v>10000</v>
      </c>
      <c r="AR513" s="50">
        <f t="shared" ca="1" si="343"/>
        <v>10000</v>
      </c>
      <c r="AS513" s="50">
        <f t="shared" ca="1" si="343"/>
        <v>10000</v>
      </c>
      <c r="AT513" s="50">
        <f t="shared" ca="1" si="343"/>
        <v>10000</v>
      </c>
      <c r="AU513" s="50">
        <f t="shared" ca="1" si="343"/>
        <v>10000</v>
      </c>
      <c r="AV513" s="50">
        <f t="shared" ca="1" si="343"/>
        <v>10000</v>
      </c>
      <c r="AW513" s="50">
        <f t="shared" ca="1" si="343"/>
        <v>10000</v>
      </c>
      <c r="AX513" s="50">
        <f t="shared" ca="1" si="343"/>
        <v>10000</v>
      </c>
      <c r="AY513" s="50">
        <f t="shared" ca="1" si="343"/>
        <v>10000</v>
      </c>
      <c r="AZ513" s="50">
        <f t="shared" ca="1" si="343"/>
        <v>10000</v>
      </c>
      <c r="BA513" s="50">
        <f t="shared" ca="1" si="343"/>
        <v>10000</v>
      </c>
      <c r="BB513" s="50">
        <f t="shared" ca="1" si="343"/>
        <v>10000</v>
      </c>
      <c r="BC513" s="50">
        <f t="shared" ca="1" si="343"/>
        <v>10000</v>
      </c>
      <c r="BD513" s="50">
        <f t="shared" ca="1" si="343"/>
        <v>10000</v>
      </c>
      <c r="BE513" s="50">
        <f t="shared" ca="1" si="343"/>
        <v>10000</v>
      </c>
      <c r="BF513" s="50">
        <f t="shared" ca="1" si="343"/>
        <v>10000</v>
      </c>
      <c r="BG513" s="50">
        <f t="shared" ca="1" si="343"/>
        <v>10000</v>
      </c>
      <c r="BH513" s="50">
        <f t="shared" ca="1" si="343"/>
        <v>10000</v>
      </c>
      <c r="BI513" s="50">
        <f t="shared" ca="1" si="343"/>
        <v>10000</v>
      </c>
      <c r="BJ513" s="50">
        <f t="shared" ca="1" si="343"/>
        <v>10000</v>
      </c>
      <c r="BK513" s="50">
        <f t="shared" ca="1" si="343"/>
        <v>10000</v>
      </c>
      <c r="BL513" s="50">
        <f t="shared" ca="1" si="343"/>
        <v>10000</v>
      </c>
      <c r="BM513" s="50">
        <f t="shared" ca="1" si="343"/>
        <v>10000</v>
      </c>
      <c r="BN513" s="50">
        <f t="shared" ca="1" si="343"/>
        <v>10000</v>
      </c>
      <c r="BO513" s="50">
        <f t="shared" ca="1" si="343"/>
        <v>10000</v>
      </c>
      <c r="BP513" s="50">
        <f t="shared" ca="1" si="343"/>
        <v>10000</v>
      </c>
      <c r="BQ513" s="50">
        <f t="shared" ca="1" si="343"/>
        <v>10000</v>
      </c>
      <c r="BR513" s="50">
        <f t="shared" ca="1" si="343"/>
        <v>10000</v>
      </c>
      <c r="BS513" s="50">
        <f t="shared" ca="1" si="343"/>
        <v>10000</v>
      </c>
      <c r="BT513" s="50">
        <f t="shared" ca="1" si="343"/>
        <v>10000</v>
      </c>
      <c r="BU513" s="50">
        <f t="shared" ca="1" si="343"/>
        <v>10000</v>
      </c>
      <c r="BV513" s="50">
        <f t="shared" ca="1" si="343"/>
        <v>10000</v>
      </c>
      <c r="BW513" s="50">
        <f t="shared" ca="1" si="343"/>
        <v>10000</v>
      </c>
      <c r="BX513" s="50">
        <f t="shared" ca="1" si="343"/>
        <v>10000</v>
      </c>
      <c r="BY513" s="50">
        <f t="shared" ca="1" si="343"/>
        <v>10000</v>
      </c>
      <c r="BZ513" s="50">
        <f t="shared" ca="1" si="343"/>
        <v>10000</v>
      </c>
      <c r="CA513" s="50">
        <f t="shared" ca="1" si="343"/>
        <v>10000</v>
      </c>
      <c r="CB513" s="50">
        <f t="shared" ca="1" si="343"/>
        <v>10000</v>
      </c>
      <c r="CC513" s="50">
        <f t="shared" ca="1" si="343"/>
        <v>10000</v>
      </c>
      <c r="CD513" s="50">
        <f t="shared" ca="1" si="343"/>
        <v>10000</v>
      </c>
      <c r="CE513" s="50">
        <f t="shared" ca="1" si="343"/>
        <v>10000</v>
      </c>
      <c r="CF513" s="50">
        <f t="shared" ca="1" si="343"/>
        <v>10000</v>
      </c>
      <c r="CG513" s="50">
        <f t="shared" ref="CG513:CN513" ca="1" si="344">+CG506</f>
        <v>10000</v>
      </c>
      <c r="CH513" s="50">
        <f t="shared" ca="1" si="344"/>
        <v>10000</v>
      </c>
      <c r="CI513" s="50">
        <f t="shared" ca="1" si="344"/>
        <v>10000</v>
      </c>
      <c r="CJ513" s="50">
        <f t="shared" ca="1" si="344"/>
        <v>10000</v>
      </c>
      <c r="CK513" s="50">
        <f t="shared" ca="1" si="344"/>
        <v>10000</v>
      </c>
      <c r="CL513" s="50">
        <f t="shared" ca="1" si="344"/>
        <v>10000</v>
      </c>
      <c r="CM513" s="50">
        <f t="shared" ca="1" si="344"/>
        <v>10000</v>
      </c>
      <c r="CN513" s="50">
        <f t="shared" ca="1" si="344"/>
        <v>10000</v>
      </c>
    </row>
    <row r="514" spans="1:92" x14ac:dyDescent="0.25">
      <c r="B514" s="214" t="s">
        <v>477</v>
      </c>
      <c r="C514" s="148"/>
      <c r="D514" t="s">
        <v>468</v>
      </c>
      <c r="E514" s="149"/>
      <c r="F514" s="149"/>
      <c r="G514" s="149"/>
      <c r="H514" s="106"/>
      <c r="I514" s="210"/>
      <c r="J514" s="226"/>
      <c r="K514" s="50" t="e">
        <f t="shared" ca="1" si="342"/>
        <v>#REF!</v>
      </c>
      <c r="L514" s="50">
        <f t="shared" ca="1" si="342"/>
        <v>-120000</v>
      </c>
      <c r="M514" s="50">
        <f t="shared" ca="1" si="342"/>
        <v>-120000</v>
      </c>
      <c r="N514" s="50">
        <f t="shared" ca="1" si="342"/>
        <v>-120000</v>
      </c>
      <c r="O514" s="50">
        <f t="shared" ca="1" si="342"/>
        <v>-120000</v>
      </c>
      <c r="P514" s="50">
        <f t="shared" ca="1" si="342"/>
        <v>-120000</v>
      </c>
      <c r="Q514" s="50"/>
      <c r="T514" s="232"/>
      <c r="U514" s="50">
        <f t="shared" ref="U514:CF514" ca="1" si="345">-+IF((COLUMN()-COLUMN($U513))&lt;ROUNDUP($I501/30,0),0,OFFSET(U513,0,-ROUNDUP($I501/30,0)))</f>
        <v>0</v>
      </c>
      <c r="V514" s="50" t="e">
        <f t="shared" ca="1" si="345"/>
        <v>#REF!</v>
      </c>
      <c r="W514" s="50">
        <f t="shared" ca="1" si="345"/>
        <v>-10000</v>
      </c>
      <c r="X514" s="50">
        <f t="shared" ca="1" si="345"/>
        <v>-10000</v>
      </c>
      <c r="Y514" s="50">
        <f t="shared" ca="1" si="345"/>
        <v>-10000</v>
      </c>
      <c r="Z514" s="50">
        <f t="shared" ca="1" si="345"/>
        <v>-10000</v>
      </c>
      <c r="AA514" s="50">
        <f t="shared" ca="1" si="345"/>
        <v>-10000</v>
      </c>
      <c r="AB514" s="50">
        <f t="shared" ca="1" si="345"/>
        <v>-10000</v>
      </c>
      <c r="AC514" s="50">
        <f t="shared" ca="1" si="345"/>
        <v>-10000</v>
      </c>
      <c r="AD514" s="50">
        <f t="shared" ca="1" si="345"/>
        <v>-10000</v>
      </c>
      <c r="AE514" s="50">
        <f t="shared" ca="1" si="345"/>
        <v>-10000</v>
      </c>
      <c r="AF514" s="50">
        <f t="shared" ca="1" si="345"/>
        <v>-10000</v>
      </c>
      <c r="AG514" s="50">
        <f t="shared" ca="1" si="345"/>
        <v>-10000</v>
      </c>
      <c r="AH514" s="50">
        <f t="shared" ca="1" si="345"/>
        <v>-10000</v>
      </c>
      <c r="AI514" s="50">
        <f t="shared" ca="1" si="345"/>
        <v>-10000</v>
      </c>
      <c r="AJ514" s="50">
        <f t="shared" ca="1" si="345"/>
        <v>-10000</v>
      </c>
      <c r="AK514" s="50">
        <f t="shared" ca="1" si="345"/>
        <v>-10000</v>
      </c>
      <c r="AL514" s="50">
        <f t="shared" ca="1" si="345"/>
        <v>-10000</v>
      </c>
      <c r="AM514" s="50">
        <f t="shared" ca="1" si="345"/>
        <v>-10000</v>
      </c>
      <c r="AN514" s="50">
        <f t="shared" ca="1" si="345"/>
        <v>-10000</v>
      </c>
      <c r="AO514" s="50">
        <f t="shared" ca="1" si="345"/>
        <v>-10000</v>
      </c>
      <c r="AP514" s="50">
        <f t="shared" ca="1" si="345"/>
        <v>-10000</v>
      </c>
      <c r="AQ514" s="50">
        <f t="shared" ca="1" si="345"/>
        <v>-10000</v>
      </c>
      <c r="AR514" s="50">
        <f t="shared" ca="1" si="345"/>
        <v>-10000</v>
      </c>
      <c r="AS514" s="50">
        <f t="shared" ca="1" si="345"/>
        <v>-10000</v>
      </c>
      <c r="AT514" s="50">
        <f t="shared" ca="1" si="345"/>
        <v>-10000</v>
      </c>
      <c r="AU514" s="50">
        <f t="shared" ca="1" si="345"/>
        <v>-10000</v>
      </c>
      <c r="AV514" s="50">
        <f t="shared" ca="1" si="345"/>
        <v>-10000</v>
      </c>
      <c r="AW514" s="50">
        <f t="shared" ca="1" si="345"/>
        <v>-10000</v>
      </c>
      <c r="AX514" s="50">
        <f t="shared" ca="1" si="345"/>
        <v>-10000</v>
      </c>
      <c r="AY514" s="50">
        <f t="shared" ca="1" si="345"/>
        <v>-10000</v>
      </c>
      <c r="AZ514" s="50">
        <f t="shared" ca="1" si="345"/>
        <v>-10000</v>
      </c>
      <c r="BA514" s="50">
        <f t="shared" ca="1" si="345"/>
        <v>-10000</v>
      </c>
      <c r="BB514" s="50">
        <f t="shared" ca="1" si="345"/>
        <v>-10000</v>
      </c>
      <c r="BC514" s="50">
        <f t="shared" ca="1" si="345"/>
        <v>-10000</v>
      </c>
      <c r="BD514" s="50">
        <f t="shared" ca="1" si="345"/>
        <v>-10000</v>
      </c>
      <c r="BE514" s="50">
        <f t="shared" ca="1" si="345"/>
        <v>-10000</v>
      </c>
      <c r="BF514" s="50">
        <f t="shared" ca="1" si="345"/>
        <v>-10000</v>
      </c>
      <c r="BG514" s="50">
        <f t="shared" ca="1" si="345"/>
        <v>-10000</v>
      </c>
      <c r="BH514" s="50">
        <f t="shared" ca="1" si="345"/>
        <v>-10000</v>
      </c>
      <c r="BI514" s="50">
        <f t="shared" ca="1" si="345"/>
        <v>-10000</v>
      </c>
      <c r="BJ514" s="50">
        <f t="shared" ca="1" si="345"/>
        <v>-10000</v>
      </c>
      <c r="BK514" s="50">
        <f t="shared" ca="1" si="345"/>
        <v>-10000</v>
      </c>
      <c r="BL514" s="50">
        <f t="shared" ca="1" si="345"/>
        <v>-10000</v>
      </c>
      <c r="BM514" s="50">
        <f t="shared" ca="1" si="345"/>
        <v>-10000</v>
      </c>
      <c r="BN514" s="50">
        <f t="shared" ca="1" si="345"/>
        <v>-10000</v>
      </c>
      <c r="BO514" s="50">
        <f t="shared" ca="1" si="345"/>
        <v>-10000</v>
      </c>
      <c r="BP514" s="50">
        <f t="shared" ca="1" si="345"/>
        <v>-10000</v>
      </c>
      <c r="BQ514" s="50">
        <f t="shared" ca="1" si="345"/>
        <v>-10000</v>
      </c>
      <c r="BR514" s="50">
        <f t="shared" ca="1" si="345"/>
        <v>-10000</v>
      </c>
      <c r="BS514" s="50">
        <f t="shared" ca="1" si="345"/>
        <v>-10000</v>
      </c>
      <c r="BT514" s="50">
        <f t="shared" ca="1" si="345"/>
        <v>-10000</v>
      </c>
      <c r="BU514" s="50">
        <f t="shared" ca="1" si="345"/>
        <v>-10000</v>
      </c>
      <c r="BV514" s="50">
        <f t="shared" ca="1" si="345"/>
        <v>-10000</v>
      </c>
      <c r="BW514" s="50">
        <f t="shared" ca="1" si="345"/>
        <v>-10000</v>
      </c>
      <c r="BX514" s="50">
        <f t="shared" ca="1" si="345"/>
        <v>-10000</v>
      </c>
      <c r="BY514" s="50">
        <f t="shared" ca="1" si="345"/>
        <v>-10000</v>
      </c>
      <c r="BZ514" s="50">
        <f t="shared" ca="1" si="345"/>
        <v>-10000</v>
      </c>
      <c r="CA514" s="50">
        <f t="shared" ca="1" si="345"/>
        <v>-10000</v>
      </c>
      <c r="CB514" s="50">
        <f t="shared" ca="1" si="345"/>
        <v>-10000</v>
      </c>
      <c r="CC514" s="50">
        <f t="shared" ca="1" si="345"/>
        <v>-10000</v>
      </c>
      <c r="CD514" s="50">
        <f t="shared" ca="1" si="345"/>
        <v>-10000</v>
      </c>
      <c r="CE514" s="50">
        <f t="shared" ca="1" si="345"/>
        <v>-10000</v>
      </c>
      <c r="CF514" s="50">
        <f t="shared" ca="1" si="345"/>
        <v>-10000</v>
      </c>
      <c r="CG514" s="50">
        <f t="shared" ref="CG514:CN514" ca="1" si="346">-+IF((COLUMN()-COLUMN($U513))&lt;ROUNDUP($I501/30,0),0,OFFSET(CG513,0,-ROUNDUP($I501/30,0)))</f>
        <v>-10000</v>
      </c>
      <c r="CH514" s="50">
        <f t="shared" ca="1" si="346"/>
        <v>-10000</v>
      </c>
      <c r="CI514" s="50">
        <f t="shared" ca="1" si="346"/>
        <v>-10000</v>
      </c>
      <c r="CJ514" s="50">
        <f t="shared" ca="1" si="346"/>
        <v>-10000</v>
      </c>
      <c r="CK514" s="50">
        <f t="shared" ca="1" si="346"/>
        <v>-10000</v>
      </c>
      <c r="CL514" s="50">
        <f t="shared" ca="1" si="346"/>
        <v>-10000</v>
      </c>
      <c r="CM514" s="50">
        <f t="shared" ca="1" si="346"/>
        <v>-10000</v>
      </c>
      <c r="CN514" s="50">
        <f t="shared" ca="1" si="346"/>
        <v>-10000</v>
      </c>
    </row>
    <row r="515" spans="1:92" x14ac:dyDescent="0.25">
      <c r="A515" t="s">
        <v>360</v>
      </c>
      <c r="B515" s="216" t="s">
        <v>478</v>
      </c>
      <c r="C515" t="s">
        <v>52</v>
      </c>
      <c r="D515" t="s">
        <v>468</v>
      </c>
      <c r="E515" s="229"/>
      <c r="F515" s="229"/>
      <c r="G515" s="229"/>
      <c r="I515" s="267"/>
      <c r="J515" s="268"/>
      <c r="K515" s="244" t="e">
        <f t="shared" ref="K515:P515" ca="1" si="347">SUMIF($4:$4, K$2, INDIRECT(ROW() &amp; ":" &amp; ROW()))</f>
        <v>#REF!</v>
      </c>
      <c r="L515" s="244" t="e">
        <f t="shared" ca="1" si="347"/>
        <v>#REF!</v>
      </c>
      <c r="M515" s="244" t="e">
        <f t="shared" ca="1" si="347"/>
        <v>#REF!</v>
      </c>
      <c r="N515" s="244" t="e">
        <f t="shared" ca="1" si="347"/>
        <v>#REF!</v>
      </c>
      <c r="O515" s="244" t="e">
        <f t="shared" ca="1" si="347"/>
        <v>#REF!</v>
      </c>
      <c r="P515" s="244" t="e">
        <f t="shared" ca="1" si="347"/>
        <v>#REF!</v>
      </c>
      <c r="Q515" s="30"/>
      <c r="T515" s="286">
        <f t="shared" ref="T515" ca="1" si="348">IFERROR(INDEX(INDIRECT("Financials!$A:$AD"), MATCH(INDIRECT(ADDRESS(ROW(),2)), INDIRECT("Financials!$B:$B"), 0), MATCH(INDIRECT(ADDRESS(1,COLUMN())), INDIRECT("Financials!$1:$1"), 0)),0)</f>
        <v>0</v>
      </c>
      <c r="U515" s="244" t="e">
        <f t="shared" ref="U515:AZ515" ca="1" si="349">SUM(U512:U514)</f>
        <v>#REF!</v>
      </c>
      <c r="V515" s="244" t="e">
        <f t="shared" ca="1" si="349"/>
        <v>#REF!</v>
      </c>
      <c r="W515" s="244" t="e">
        <f t="shared" ca="1" si="349"/>
        <v>#REF!</v>
      </c>
      <c r="X515" s="244" t="e">
        <f t="shared" ca="1" si="349"/>
        <v>#REF!</v>
      </c>
      <c r="Y515" s="244" t="e">
        <f t="shared" ca="1" si="349"/>
        <v>#REF!</v>
      </c>
      <c r="Z515" s="244" t="e">
        <f t="shared" ca="1" si="349"/>
        <v>#REF!</v>
      </c>
      <c r="AA515" s="244" t="e">
        <f t="shared" ca="1" si="349"/>
        <v>#REF!</v>
      </c>
      <c r="AB515" s="244" t="e">
        <f t="shared" ca="1" si="349"/>
        <v>#REF!</v>
      </c>
      <c r="AC515" s="244" t="e">
        <f t="shared" ca="1" si="349"/>
        <v>#REF!</v>
      </c>
      <c r="AD515" s="244" t="e">
        <f t="shared" ca="1" si="349"/>
        <v>#REF!</v>
      </c>
      <c r="AE515" s="244" t="e">
        <f t="shared" ca="1" si="349"/>
        <v>#REF!</v>
      </c>
      <c r="AF515" s="244" t="e">
        <f t="shared" ca="1" si="349"/>
        <v>#REF!</v>
      </c>
      <c r="AG515" s="244" t="e">
        <f t="shared" ca="1" si="349"/>
        <v>#REF!</v>
      </c>
      <c r="AH515" s="244" t="e">
        <f t="shared" ca="1" si="349"/>
        <v>#REF!</v>
      </c>
      <c r="AI515" s="244" t="e">
        <f t="shared" ca="1" si="349"/>
        <v>#REF!</v>
      </c>
      <c r="AJ515" s="244" t="e">
        <f t="shared" ca="1" si="349"/>
        <v>#REF!</v>
      </c>
      <c r="AK515" s="244" t="e">
        <f t="shared" ca="1" si="349"/>
        <v>#REF!</v>
      </c>
      <c r="AL515" s="244" t="e">
        <f t="shared" ca="1" si="349"/>
        <v>#REF!</v>
      </c>
      <c r="AM515" s="244" t="e">
        <f t="shared" ca="1" si="349"/>
        <v>#REF!</v>
      </c>
      <c r="AN515" s="244" t="e">
        <f t="shared" ca="1" si="349"/>
        <v>#REF!</v>
      </c>
      <c r="AO515" s="244" t="e">
        <f t="shared" ca="1" si="349"/>
        <v>#REF!</v>
      </c>
      <c r="AP515" s="244" t="e">
        <f t="shared" ca="1" si="349"/>
        <v>#REF!</v>
      </c>
      <c r="AQ515" s="244" t="e">
        <f t="shared" ca="1" si="349"/>
        <v>#REF!</v>
      </c>
      <c r="AR515" s="244" t="e">
        <f t="shared" ca="1" si="349"/>
        <v>#REF!</v>
      </c>
      <c r="AS515" s="244" t="e">
        <f t="shared" ca="1" si="349"/>
        <v>#REF!</v>
      </c>
      <c r="AT515" s="244" t="e">
        <f t="shared" ca="1" si="349"/>
        <v>#REF!</v>
      </c>
      <c r="AU515" s="244" t="e">
        <f t="shared" ca="1" si="349"/>
        <v>#REF!</v>
      </c>
      <c r="AV515" s="244" t="e">
        <f t="shared" ca="1" si="349"/>
        <v>#REF!</v>
      </c>
      <c r="AW515" s="244" t="e">
        <f t="shared" ca="1" si="349"/>
        <v>#REF!</v>
      </c>
      <c r="AX515" s="244" t="e">
        <f t="shared" ca="1" si="349"/>
        <v>#REF!</v>
      </c>
      <c r="AY515" s="244" t="e">
        <f t="shared" ca="1" si="349"/>
        <v>#REF!</v>
      </c>
      <c r="AZ515" s="244" t="e">
        <f t="shared" ca="1" si="349"/>
        <v>#REF!</v>
      </c>
      <c r="BA515" s="244" t="e">
        <f t="shared" ref="BA515:CN515" ca="1" si="350">SUM(BA512:BA514)</f>
        <v>#REF!</v>
      </c>
      <c r="BB515" s="244" t="e">
        <f t="shared" ca="1" si="350"/>
        <v>#REF!</v>
      </c>
      <c r="BC515" s="244" t="e">
        <f t="shared" ca="1" si="350"/>
        <v>#REF!</v>
      </c>
      <c r="BD515" s="244" t="e">
        <f t="shared" ca="1" si="350"/>
        <v>#REF!</v>
      </c>
      <c r="BE515" s="244" t="e">
        <f t="shared" ca="1" si="350"/>
        <v>#REF!</v>
      </c>
      <c r="BF515" s="244" t="e">
        <f t="shared" ca="1" si="350"/>
        <v>#REF!</v>
      </c>
      <c r="BG515" s="244" t="e">
        <f t="shared" ca="1" si="350"/>
        <v>#REF!</v>
      </c>
      <c r="BH515" s="244" t="e">
        <f t="shared" ca="1" si="350"/>
        <v>#REF!</v>
      </c>
      <c r="BI515" s="244" t="e">
        <f t="shared" ca="1" si="350"/>
        <v>#REF!</v>
      </c>
      <c r="BJ515" s="244" t="e">
        <f t="shared" ca="1" si="350"/>
        <v>#REF!</v>
      </c>
      <c r="BK515" s="244" t="e">
        <f t="shared" ca="1" si="350"/>
        <v>#REF!</v>
      </c>
      <c r="BL515" s="244" t="e">
        <f t="shared" ca="1" si="350"/>
        <v>#REF!</v>
      </c>
      <c r="BM515" s="244" t="e">
        <f t="shared" ca="1" si="350"/>
        <v>#REF!</v>
      </c>
      <c r="BN515" s="244" t="e">
        <f t="shared" ca="1" si="350"/>
        <v>#REF!</v>
      </c>
      <c r="BO515" s="244" t="e">
        <f t="shared" ca="1" si="350"/>
        <v>#REF!</v>
      </c>
      <c r="BP515" s="244" t="e">
        <f t="shared" ca="1" si="350"/>
        <v>#REF!</v>
      </c>
      <c r="BQ515" s="244" t="e">
        <f t="shared" ca="1" si="350"/>
        <v>#REF!</v>
      </c>
      <c r="BR515" s="244" t="e">
        <f t="shared" ca="1" si="350"/>
        <v>#REF!</v>
      </c>
      <c r="BS515" s="244" t="e">
        <f t="shared" ca="1" si="350"/>
        <v>#REF!</v>
      </c>
      <c r="BT515" s="244" t="e">
        <f t="shared" ca="1" si="350"/>
        <v>#REF!</v>
      </c>
      <c r="BU515" s="244" t="e">
        <f t="shared" ca="1" si="350"/>
        <v>#REF!</v>
      </c>
      <c r="BV515" s="244" t="e">
        <f t="shared" ca="1" si="350"/>
        <v>#REF!</v>
      </c>
      <c r="BW515" s="244" t="e">
        <f t="shared" ca="1" si="350"/>
        <v>#REF!</v>
      </c>
      <c r="BX515" s="244" t="e">
        <f t="shared" ca="1" si="350"/>
        <v>#REF!</v>
      </c>
      <c r="BY515" s="244" t="e">
        <f t="shared" ca="1" si="350"/>
        <v>#REF!</v>
      </c>
      <c r="BZ515" s="244" t="e">
        <f t="shared" ca="1" si="350"/>
        <v>#REF!</v>
      </c>
      <c r="CA515" s="244" t="e">
        <f t="shared" ca="1" si="350"/>
        <v>#REF!</v>
      </c>
      <c r="CB515" s="244" t="e">
        <f t="shared" ca="1" si="350"/>
        <v>#REF!</v>
      </c>
      <c r="CC515" s="244" t="e">
        <f t="shared" ca="1" si="350"/>
        <v>#REF!</v>
      </c>
      <c r="CD515" s="244" t="e">
        <f t="shared" ca="1" si="350"/>
        <v>#REF!</v>
      </c>
      <c r="CE515" s="244" t="e">
        <f t="shared" ca="1" si="350"/>
        <v>#REF!</v>
      </c>
      <c r="CF515" s="244" t="e">
        <f t="shared" ca="1" si="350"/>
        <v>#REF!</v>
      </c>
      <c r="CG515" s="244" t="e">
        <f t="shared" ca="1" si="350"/>
        <v>#REF!</v>
      </c>
      <c r="CH515" s="244" t="e">
        <f t="shared" ca="1" si="350"/>
        <v>#REF!</v>
      </c>
      <c r="CI515" s="244" t="e">
        <f t="shared" ca="1" si="350"/>
        <v>#REF!</v>
      </c>
      <c r="CJ515" s="244" t="e">
        <f t="shared" ca="1" si="350"/>
        <v>#REF!</v>
      </c>
      <c r="CK515" s="244" t="e">
        <f t="shared" ca="1" si="350"/>
        <v>#REF!</v>
      </c>
      <c r="CL515" s="244" t="e">
        <f t="shared" ca="1" si="350"/>
        <v>#REF!</v>
      </c>
      <c r="CM515" s="244" t="e">
        <f t="shared" ca="1" si="350"/>
        <v>#REF!</v>
      </c>
      <c r="CN515" s="244" t="e">
        <f t="shared" ca="1" si="350"/>
        <v>#REF!</v>
      </c>
    </row>
    <row r="516" spans="1:92" x14ac:dyDescent="0.25">
      <c r="B516" s="214" t="s">
        <v>62</v>
      </c>
      <c r="D516" t="s">
        <v>468</v>
      </c>
      <c r="E516" s="229"/>
      <c r="F516" s="229"/>
      <c r="G516" s="229"/>
      <c r="I516" s="267"/>
      <c r="J516" s="268"/>
      <c r="K516" s="212" t="e">
        <f t="shared" ref="K516:P516" ca="1" si="351">+SUM(K512:K514)-K515</f>
        <v>#REF!</v>
      </c>
      <c r="L516" s="212" t="e">
        <f t="shared" ca="1" si="351"/>
        <v>#REF!</v>
      </c>
      <c r="M516" s="212" t="e">
        <f t="shared" ca="1" si="351"/>
        <v>#REF!</v>
      </c>
      <c r="N516" s="212" t="e">
        <f t="shared" ca="1" si="351"/>
        <v>#REF!</v>
      </c>
      <c r="O516" s="212" t="e">
        <f t="shared" ca="1" si="351"/>
        <v>#REF!</v>
      </c>
      <c r="P516" s="212" t="e">
        <f t="shared" ca="1" si="351"/>
        <v>#REF!</v>
      </c>
      <c r="Q516" s="212"/>
      <c r="T516" s="204"/>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c r="BN516" s="30"/>
      <c r="BO516" s="30"/>
      <c r="BP516" s="30"/>
      <c r="BQ516" s="30"/>
      <c r="BR516" s="30"/>
      <c r="BS516" s="30"/>
      <c r="BT516" s="30"/>
      <c r="BU516" s="30"/>
      <c r="BV516" s="30"/>
      <c r="BW516" s="30"/>
      <c r="BX516" s="30"/>
      <c r="BY516" s="30"/>
      <c r="BZ516" s="30"/>
      <c r="CA516" s="30"/>
      <c r="CB516" s="30"/>
      <c r="CC516" s="30"/>
      <c r="CD516" s="30"/>
      <c r="CE516" s="30"/>
      <c r="CF516" s="30"/>
      <c r="CG516" s="30"/>
      <c r="CH516" s="30"/>
      <c r="CI516" s="30"/>
      <c r="CJ516" s="30"/>
      <c r="CK516" s="30"/>
      <c r="CL516" s="30"/>
      <c r="CM516" s="30"/>
      <c r="CN516" s="30"/>
    </row>
    <row r="517" spans="1:92" x14ac:dyDescent="0.25">
      <c r="D517" t="s">
        <v>468</v>
      </c>
      <c r="T517" s="205"/>
    </row>
    <row r="518" spans="1:92" x14ac:dyDescent="0.25">
      <c r="A518" t="s">
        <v>362</v>
      </c>
      <c r="B518" s="216" t="s">
        <v>479</v>
      </c>
      <c r="C518" t="s">
        <v>68</v>
      </c>
      <c r="D518" t="s">
        <v>468</v>
      </c>
      <c r="E518" s="102" t="s">
        <v>203</v>
      </c>
      <c r="K518" s="30" t="e">
        <f t="shared" ref="K518:P519" ca="1" si="352">SUMIF($3:$3, K$2, INDIRECT(ROW() &amp; ":" &amp; ROW()))</f>
        <v>#REF!</v>
      </c>
      <c r="L518" s="30" t="e">
        <f t="shared" ca="1" si="352"/>
        <v>#REF!</v>
      </c>
      <c r="M518" s="30" t="e">
        <f t="shared" ca="1" si="352"/>
        <v>#REF!</v>
      </c>
      <c r="N518" s="30" t="e">
        <f t="shared" ca="1" si="352"/>
        <v>#REF!</v>
      </c>
      <c r="O518" s="30" t="e">
        <f t="shared" ca="1" si="352"/>
        <v>#REF!</v>
      </c>
      <c r="P518" s="30" t="e">
        <f t="shared" ca="1" si="352"/>
        <v>#REF!</v>
      </c>
      <c r="Q518" s="30"/>
      <c r="T518" s="204">
        <f t="shared" ref="T518:T519" ca="1" si="353">IFERROR(INDEX(INDIRECT("Financials!$A:$AD"), MATCH(INDIRECT(ADDRESS(ROW(),2)), INDIRECT("Financials!$B:$B"), 0), MATCH(INDIRECT(ADDRESS(1,COLUMN())), INDIRECT("Financials!$1:$1"), 0)),0)</f>
        <v>0</v>
      </c>
      <c r="U518" s="30" t="e">
        <f t="shared" ref="U518:CF518" ca="1" si="354">T508-U508</f>
        <v>#REF!</v>
      </c>
      <c r="V518" s="30" t="e">
        <f t="shared" ca="1" si="354"/>
        <v>#REF!</v>
      </c>
      <c r="W518" s="30" t="e">
        <f t="shared" ca="1" si="354"/>
        <v>#REF!</v>
      </c>
      <c r="X518" s="30" t="e">
        <f t="shared" ca="1" si="354"/>
        <v>#REF!</v>
      </c>
      <c r="Y518" s="30" t="e">
        <f t="shared" ca="1" si="354"/>
        <v>#REF!</v>
      </c>
      <c r="Z518" s="30" t="e">
        <f t="shared" ca="1" si="354"/>
        <v>#REF!</v>
      </c>
      <c r="AA518" s="30" t="e">
        <f t="shared" ca="1" si="354"/>
        <v>#REF!</v>
      </c>
      <c r="AB518" s="30" t="e">
        <f t="shared" ca="1" si="354"/>
        <v>#REF!</v>
      </c>
      <c r="AC518" s="30" t="e">
        <f t="shared" ca="1" si="354"/>
        <v>#REF!</v>
      </c>
      <c r="AD518" s="30" t="e">
        <f t="shared" ca="1" si="354"/>
        <v>#REF!</v>
      </c>
      <c r="AE518" s="30" t="e">
        <f t="shared" ca="1" si="354"/>
        <v>#REF!</v>
      </c>
      <c r="AF518" s="30" t="e">
        <f t="shared" ca="1" si="354"/>
        <v>#REF!</v>
      </c>
      <c r="AG518" s="30" t="e">
        <f t="shared" ca="1" si="354"/>
        <v>#REF!</v>
      </c>
      <c r="AH518" s="30" t="e">
        <f t="shared" ca="1" si="354"/>
        <v>#REF!</v>
      </c>
      <c r="AI518" s="30" t="e">
        <f t="shared" ca="1" si="354"/>
        <v>#REF!</v>
      </c>
      <c r="AJ518" s="30" t="e">
        <f t="shared" ca="1" si="354"/>
        <v>#REF!</v>
      </c>
      <c r="AK518" s="30" t="e">
        <f t="shared" ca="1" si="354"/>
        <v>#REF!</v>
      </c>
      <c r="AL518" s="30" t="e">
        <f t="shared" ca="1" si="354"/>
        <v>#REF!</v>
      </c>
      <c r="AM518" s="30" t="e">
        <f t="shared" ca="1" si="354"/>
        <v>#REF!</v>
      </c>
      <c r="AN518" s="30" t="e">
        <f t="shared" ca="1" si="354"/>
        <v>#REF!</v>
      </c>
      <c r="AO518" s="30" t="e">
        <f t="shared" ca="1" si="354"/>
        <v>#REF!</v>
      </c>
      <c r="AP518" s="30" t="e">
        <f t="shared" ca="1" si="354"/>
        <v>#REF!</v>
      </c>
      <c r="AQ518" s="30" t="e">
        <f t="shared" ca="1" si="354"/>
        <v>#REF!</v>
      </c>
      <c r="AR518" s="30" t="e">
        <f t="shared" ca="1" si="354"/>
        <v>#REF!</v>
      </c>
      <c r="AS518" s="30" t="e">
        <f t="shared" ca="1" si="354"/>
        <v>#REF!</v>
      </c>
      <c r="AT518" s="30" t="e">
        <f t="shared" ca="1" si="354"/>
        <v>#REF!</v>
      </c>
      <c r="AU518" s="30" t="e">
        <f t="shared" ca="1" si="354"/>
        <v>#REF!</v>
      </c>
      <c r="AV518" s="30" t="e">
        <f t="shared" ca="1" si="354"/>
        <v>#REF!</v>
      </c>
      <c r="AW518" s="30" t="e">
        <f t="shared" ca="1" si="354"/>
        <v>#REF!</v>
      </c>
      <c r="AX518" s="30" t="e">
        <f t="shared" ca="1" si="354"/>
        <v>#REF!</v>
      </c>
      <c r="AY518" s="30" t="e">
        <f t="shared" ca="1" si="354"/>
        <v>#REF!</v>
      </c>
      <c r="AZ518" s="30" t="e">
        <f t="shared" ca="1" si="354"/>
        <v>#REF!</v>
      </c>
      <c r="BA518" s="30" t="e">
        <f t="shared" ca="1" si="354"/>
        <v>#REF!</v>
      </c>
      <c r="BB518" s="30" t="e">
        <f t="shared" ca="1" si="354"/>
        <v>#REF!</v>
      </c>
      <c r="BC518" s="30" t="e">
        <f t="shared" ca="1" si="354"/>
        <v>#REF!</v>
      </c>
      <c r="BD518" s="30" t="e">
        <f t="shared" ca="1" si="354"/>
        <v>#REF!</v>
      </c>
      <c r="BE518" s="30" t="e">
        <f t="shared" ca="1" si="354"/>
        <v>#REF!</v>
      </c>
      <c r="BF518" s="30" t="e">
        <f t="shared" ca="1" si="354"/>
        <v>#REF!</v>
      </c>
      <c r="BG518" s="30" t="e">
        <f t="shared" ca="1" si="354"/>
        <v>#REF!</v>
      </c>
      <c r="BH518" s="30" t="e">
        <f t="shared" ca="1" si="354"/>
        <v>#REF!</v>
      </c>
      <c r="BI518" s="30" t="e">
        <f t="shared" ca="1" si="354"/>
        <v>#REF!</v>
      </c>
      <c r="BJ518" s="30" t="e">
        <f t="shared" ca="1" si="354"/>
        <v>#REF!</v>
      </c>
      <c r="BK518" s="30" t="e">
        <f t="shared" ca="1" si="354"/>
        <v>#REF!</v>
      </c>
      <c r="BL518" s="30" t="e">
        <f t="shared" ca="1" si="354"/>
        <v>#REF!</v>
      </c>
      <c r="BM518" s="30" t="e">
        <f t="shared" ca="1" si="354"/>
        <v>#REF!</v>
      </c>
      <c r="BN518" s="30" t="e">
        <f t="shared" ca="1" si="354"/>
        <v>#REF!</v>
      </c>
      <c r="BO518" s="30" t="e">
        <f t="shared" ca="1" si="354"/>
        <v>#REF!</v>
      </c>
      <c r="BP518" s="30" t="e">
        <f t="shared" ca="1" si="354"/>
        <v>#REF!</v>
      </c>
      <c r="BQ518" s="30" t="e">
        <f t="shared" ca="1" si="354"/>
        <v>#REF!</v>
      </c>
      <c r="BR518" s="30" t="e">
        <f t="shared" ca="1" si="354"/>
        <v>#REF!</v>
      </c>
      <c r="BS518" s="30" t="e">
        <f t="shared" ca="1" si="354"/>
        <v>#REF!</v>
      </c>
      <c r="BT518" s="30" t="e">
        <f t="shared" ca="1" si="354"/>
        <v>#REF!</v>
      </c>
      <c r="BU518" s="30" t="e">
        <f t="shared" ca="1" si="354"/>
        <v>#REF!</v>
      </c>
      <c r="BV518" s="30" t="e">
        <f t="shared" ca="1" si="354"/>
        <v>#REF!</v>
      </c>
      <c r="BW518" s="30" t="e">
        <f t="shared" ca="1" si="354"/>
        <v>#REF!</v>
      </c>
      <c r="BX518" s="30" t="e">
        <f t="shared" ca="1" si="354"/>
        <v>#REF!</v>
      </c>
      <c r="BY518" s="30" t="e">
        <f t="shared" ca="1" si="354"/>
        <v>#REF!</v>
      </c>
      <c r="BZ518" s="30" t="e">
        <f t="shared" ca="1" si="354"/>
        <v>#REF!</v>
      </c>
      <c r="CA518" s="30" t="e">
        <f t="shared" ca="1" si="354"/>
        <v>#REF!</v>
      </c>
      <c r="CB518" s="30" t="e">
        <f t="shared" ca="1" si="354"/>
        <v>#REF!</v>
      </c>
      <c r="CC518" s="30" t="e">
        <f t="shared" ca="1" si="354"/>
        <v>#REF!</v>
      </c>
      <c r="CD518" s="30" t="e">
        <f t="shared" ca="1" si="354"/>
        <v>#REF!</v>
      </c>
      <c r="CE518" s="30" t="e">
        <f t="shared" ca="1" si="354"/>
        <v>#REF!</v>
      </c>
      <c r="CF518" s="30" t="e">
        <f t="shared" ca="1" si="354"/>
        <v>#REF!</v>
      </c>
      <c r="CG518" s="30" t="e">
        <f t="shared" ref="CG518:CN518" ca="1" si="355">CF508-CG508</f>
        <v>#REF!</v>
      </c>
      <c r="CH518" s="30" t="e">
        <f t="shared" ca="1" si="355"/>
        <v>#REF!</v>
      </c>
      <c r="CI518" s="30" t="e">
        <f t="shared" ca="1" si="355"/>
        <v>#REF!</v>
      </c>
      <c r="CJ518" s="30" t="e">
        <f t="shared" ca="1" si="355"/>
        <v>#REF!</v>
      </c>
      <c r="CK518" s="30" t="e">
        <f t="shared" ca="1" si="355"/>
        <v>#REF!</v>
      </c>
      <c r="CL518" s="30" t="e">
        <f t="shared" ca="1" si="355"/>
        <v>#REF!</v>
      </c>
      <c r="CM518" s="30" t="e">
        <f t="shared" ca="1" si="355"/>
        <v>#REF!</v>
      </c>
      <c r="CN518" s="30" t="e">
        <f t="shared" ca="1" si="355"/>
        <v>#REF!</v>
      </c>
    </row>
    <row r="519" spans="1:92" x14ac:dyDescent="0.25">
      <c r="A519" t="s">
        <v>362</v>
      </c>
      <c r="B519" s="216" t="s">
        <v>480</v>
      </c>
      <c r="C519" t="s">
        <v>68</v>
      </c>
      <c r="D519" t="s">
        <v>468</v>
      </c>
      <c r="E519" s="102" t="s">
        <v>203</v>
      </c>
      <c r="K519" s="30" t="e">
        <f t="shared" ca="1" si="352"/>
        <v>#REF!</v>
      </c>
      <c r="L519" s="30" t="e">
        <f t="shared" ca="1" si="352"/>
        <v>#REF!</v>
      </c>
      <c r="M519" s="30" t="e">
        <f t="shared" ca="1" si="352"/>
        <v>#REF!</v>
      </c>
      <c r="N519" s="30" t="e">
        <f t="shared" ca="1" si="352"/>
        <v>#REF!</v>
      </c>
      <c r="O519" s="30" t="e">
        <f t="shared" ca="1" si="352"/>
        <v>#REF!</v>
      </c>
      <c r="P519" s="30" t="e">
        <f t="shared" ca="1" si="352"/>
        <v>#REF!</v>
      </c>
      <c r="Q519" s="30"/>
      <c r="T519" s="204">
        <f t="shared" ca="1" si="353"/>
        <v>0</v>
      </c>
      <c r="U519" s="30" t="e">
        <f t="shared" ref="U519:CF519" ca="1" si="356">+U515-T515</f>
        <v>#REF!</v>
      </c>
      <c r="V519" s="30" t="e">
        <f t="shared" ca="1" si="356"/>
        <v>#REF!</v>
      </c>
      <c r="W519" s="30" t="e">
        <f t="shared" ca="1" si="356"/>
        <v>#REF!</v>
      </c>
      <c r="X519" s="30" t="e">
        <f t="shared" ca="1" si="356"/>
        <v>#REF!</v>
      </c>
      <c r="Y519" s="30" t="e">
        <f t="shared" ca="1" si="356"/>
        <v>#REF!</v>
      </c>
      <c r="Z519" s="30" t="e">
        <f t="shared" ca="1" si="356"/>
        <v>#REF!</v>
      </c>
      <c r="AA519" s="30" t="e">
        <f t="shared" ca="1" si="356"/>
        <v>#REF!</v>
      </c>
      <c r="AB519" s="30" t="e">
        <f t="shared" ca="1" si="356"/>
        <v>#REF!</v>
      </c>
      <c r="AC519" s="30" t="e">
        <f t="shared" ca="1" si="356"/>
        <v>#REF!</v>
      </c>
      <c r="AD519" s="30" t="e">
        <f t="shared" ca="1" si="356"/>
        <v>#REF!</v>
      </c>
      <c r="AE519" s="30" t="e">
        <f t="shared" ca="1" si="356"/>
        <v>#REF!</v>
      </c>
      <c r="AF519" s="30" t="e">
        <f t="shared" ca="1" si="356"/>
        <v>#REF!</v>
      </c>
      <c r="AG519" s="30" t="e">
        <f t="shared" ca="1" si="356"/>
        <v>#REF!</v>
      </c>
      <c r="AH519" s="30" t="e">
        <f t="shared" ca="1" si="356"/>
        <v>#REF!</v>
      </c>
      <c r="AI519" s="30" t="e">
        <f t="shared" ca="1" si="356"/>
        <v>#REF!</v>
      </c>
      <c r="AJ519" s="30" t="e">
        <f t="shared" ca="1" si="356"/>
        <v>#REF!</v>
      </c>
      <c r="AK519" s="30" t="e">
        <f t="shared" ca="1" si="356"/>
        <v>#REF!</v>
      </c>
      <c r="AL519" s="30" t="e">
        <f t="shared" ca="1" si="356"/>
        <v>#REF!</v>
      </c>
      <c r="AM519" s="30" t="e">
        <f t="shared" ca="1" si="356"/>
        <v>#REF!</v>
      </c>
      <c r="AN519" s="30" t="e">
        <f t="shared" ca="1" si="356"/>
        <v>#REF!</v>
      </c>
      <c r="AO519" s="30" t="e">
        <f t="shared" ca="1" si="356"/>
        <v>#REF!</v>
      </c>
      <c r="AP519" s="30" t="e">
        <f t="shared" ca="1" si="356"/>
        <v>#REF!</v>
      </c>
      <c r="AQ519" s="30" t="e">
        <f t="shared" ca="1" si="356"/>
        <v>#REF!</v>
      </c>
      <c r="AR519" s="30" t="e">
        <f t="shared" ca="1" si="356"/>
        <v>#REF!</v>
      </c>
      <c r="AS519" s="30" t="e">
        <f t="shared" ca="1" si="356"/>
        <v>#REF!</v>
      </c>
      <c r="AT519" s="30" t="e">
        <f t="shared" ca="1" si="356"/>
        <v>#REF!</v>
      </c>
      <c r="AU519" s="30" t="e">
        <f t="shared" ca="1" si="356"/>
        <v>#REF!</v>
      </c>
      <c r="AV519" s="30" t="e">
        <f t="shared" ca="1" si="356"/>
        <v>#REF!</v>
      </c>
      <c r="AW519" s="30" t="e">
        <f t="shared" ca="1" si="356"/>
        <v>#REF!</v>
      </c>
      <c r="AX519" s="30" t="e">
        <f t="shared" ca="1" si="356"/>
        <v>#REF!</v>
      </c>
      <c r="AY519" s="30" t="e">
        <f t="shared" ca="1" si="356"/>
        <v>#REF!</v>
      </c>
      <c r="AZ519" s="30" t="e">
        <f t="shared" ca="1" si="356"/>
        <v>#REF!</v>
      </c>
      <c r="BA519" s="30" t="e">
        <f t="shared" ca="1" si="356"/>
        <v>#REF!</v>
      </c>
      <c r="BB519" s="30" t="e">
        <f t="shared" ca="1" si="356"/>
        <v>#REF!</v>
      </c>
      <c r="BC519" s="30" t="e">
        <f t="shared" ca="1" si="356"/>
        <v>#REF!</v>
      </c>
      <c r="BD519" s="30" t="e">
        <f t="shared" ca="1" si="356"/>
        <v>#REF!</v>
      </c>
      <c r="BE519" s="30" t="e">
        <f t="shared" ca="1" si="356"/>
        <v>#REF!</v>
      </c>
      <c r="BF519" s="30" t="e">
        <f t="shared" ca="1" si="356"/>
        <v>#REF!</v>
      </c>
      <c r="BG519" s="30" t="e">
        <f t="shared" ca="1" si="356"/>
        <v>#REF!</v>
      </c>
      <c r="BH519" s="30" t="e">
        <f t="shared" ca="1" si="356"/>
        <v>#REF!</v>
      </c>
      <c r="BI519" s="30" t="e">
        <f t="shared" ca="1" si="356"/>
        <v>#REF!</v>
      </c>
      <c r="BJ519" s="30" t="e">
        <f t="shared" ca="1" si="356"/>
        <v>#REF!</v>
      </c>
      <c r="BK519" s="30" t="e">
        <f t="shared" ca="1" si="356"/>
        <v>#REF!</v>
      </c>
      <c r="BL519" s="30" t="e">
        <f t="shared" ca="1" si="356"/>
        <v>#REF!</v>
      </c>
      <c r="BM519" s="30" t="e">
        <f t="shared" ca="1" si="356"/>
        <v>#REF!</v>
      </c>
      <c r="BN519" s="30" t="e">
        <f t="shared" ca="1" si="356"/>
        <v>#REF!</v>
      </c>
      <c r="BO519" s="30" t="e">
        <f t="shared" ca="1" si="356"/>
        <v>#REF!</v>
      </c>
      <c r="BP519" s="30" t="e">
        <f t="shared" ca="1" si="356"/>
        <v>#REF!</v>
      </c>
      <c r="BQ519" s="30" t="e">
        <f t="shared" ca="1" si="356"/>
        <v>#REF!</v>
      </c>
      <c r="BR519" s="30" t="e">
        <f t="shared" ca="1" si="356"/>
        <v>#REF!</v>
      </c>
      <c r="BS519" s="30" t="e">
        <f t="shared" ca="1" si="356"/>
        <v>#REF!</v>
      </c>
      <c r="BT519" s="30" t="e">
        <f t="shared" ca="1" si="356"/>
        <v>#REF!</v>
      </c>
      <c r="BU519" s="30" t="e">
        <f t="shared" ca="1" si="356"/>
        <v>#REF!</v>
      </c>
      <c r="BV519" s="30" t="e">
        <f t="shared" ca="1" si="356"/>
        <v>#REF!</v>
      </c>
      <c r="BW519" s="30" t="e">
        <f t="shared" ca="1" si="356"/>
        <v>#REF!</v>
      </c>
      <c r="BX519" s="30" t="e">
        <f t="shared" ca="1" si="356"/>
        <v>#REF!</v>
      </c>
      <c r="BY519" s="30" t="e">
        <f t="shared" ca="1" si="356"/>
        <v>#REF!</v>
      </c>
      <c r="BZ519" s="30" t="e">
        <f t="shared" ca="1" si="356"/>
        <v>#REF!</v>
      </c>
      <c r="CA519" s="30" t="e">
        <f t="shared" ca="1" si="356"/>
        <v>#REF!</v>
      </c>
      <c r="CB519" s="30" t="e">
        <f t="shared" ca="1" si="356"/>
        <v>#REF!</v>
      </c>
      <c r="CC519" s="30" t="e">
        <f t="shared" ca="1" si="356"/>
        <v>#REF!</v>
      </c>
      <c r="CD519" s="30" t="e">
        <f t="shared" ca="1" si="356"/>
        <v>#REF!</v>
      </c>
      <c r="CE519" s="30" t="e">
        <f t="shared" ca="1" si="356"/>
        <v>#REF!</v>
      </c>
      <c r="CF519" s="30" t="e">
        <f t="shared" ca="1" si="356"/>
        <v>#REF!</v>
      </c>
      <c r="CG519" s="30" t="e">
        <f t="shared" ref="CG519:CN519" ca="1" si="357">+CG515-CF515</f>
        <v>#REF!</v>
      </c>
      <c r="CH519" s="30" t="e">
        <f t="shared" ca="1" si="357"/>
        <v>#REF!</v>
      </c>
      <c r="CI519" s="30" t="e">
        <f t="shared" ca="1" si="357"/>
        <v>#REF!</v>
      </c>
      <c r="CJ519" s="30" t="e">
        <f t="shared" ca="1" si="357"/>
        <v>#REF!</v>
      </c>
      <c r="CK519" s="30" t="e">
        <f t="shared" ca="1" si="357"/>
        <v>#REF!</v>
      </c>
      <c r="CL519" s="30" t="e">
        <f t="shared" ca="1" si="357"/>
        <v>#REF!</v>
      </c>
      <c r="CM519" s="30" t="e">
        <f t="shared" ca="1" si="357"/>
        <v>#REF!</v>
      </c>
      <c r="CN519" s="30" t="e">
        <f t="shared" ca="1" si="357"/>
        <v>#REF!</v>
      </c>
    </row>
    <row r="520" spans="1:92" x14ac:dyDescent="0.25">
      <c r="B520" s="216"/>
      <c r="C520" s="53"/>
      <c r="E520" s="229"/>
      <c r="F520" s="229"/>
      <c r="G520" s="229"/>
      <c r="I520" s="267"/>
      <c r="J520" s="268"/>
      <c r="K520" s="30"/>
      <c r="L520" s="252"/>
      <c r="M520" s="252"/>
      <c r="N520" s="252"/>
      <c r="O520" s="252"/>
      <c r="P520" s="252"/>
      <c r="Q520" s="252"/>
      <c r="T520" s="204"/>
      <c r="U520" s="30">
        <v>100</v>
      </c>
      <c r="V520" s="30">
        <v>100</v>
      </c>
      <c r="W520" s="30">
        <v>100</v>
      </c>
      <c r="X520" s="30">
        <v>100</v>
      </c>
      <c r="Y520" s="30">
        <v>100</v>
      </c>
      <c r="Z520" s="30">
        <v>100</v>
      </c>
      <c r="AA520" s="30">
        <v>100</v>
      </c>
      <c r="AB520" s="30">
        <v>100</v>
      </c>
      <c r="AC520" s="30">
        <v>100</v>
      </c>
      <c r="AD520" s="30">
        <v>100</v>
      </c>
      <c r="AE520" s="30">
        <v>100</v>
      </c>
      <c r="AF520" s="30">
        <v>100</v>
      </c>
      <c r="AG520" s="30">
        <v>100</v>
      </c>
      <c r="AH520" s="30">
        <v>100</v>
      </c>
      <c r="AI520" s="30">
        <v>100</v>
      </c>
      <c r="AJ520" s="30">
        <v>100</v>
      </c>
      <c r="AK520" s="30">
        <v>100</v>
      </c>
      <c r="AL520" s="30">
        <v>100</v>
      </c>
      <c r="AM520" s="30">
        <v>100</v>
      </c>
      <c r="AN520" s="30">
        <v>100</v>
      </c>
      <c r="AO520" s="30">
        <v>100</v>
      </c>
      <c r="AP520" s="30">
        <v>100</v>
      </c>
      <c r="AQ520" s="30">
        <v>100</v>
      </c>
      <c r="AR520" s="30">
        <v>100</v>
      </c>
      <c r="AS520" s="30">
        <v>100</v>
      </c>
      <c r="AT520" s="30">
        <v>100</v>
      </c>
      <c r="AU520" s="30">
        <v>100</v>
      </c>
      <c r="AV520" s="30">
        <v>100</v>
      </c>
      <c r="AW520" s="30">
        <v>100</v>
      </c>
      <c r="AX520" s="30">
        <v>100</v>
      </c>
      <c r="AY520" s="30">
        <v>100</v>
      </c>
      <c r="AZ520" s="30">
        <v>100</v>
      </c>
      <c r="BA520" s="30">
        <v>100</v>
      </c>
      <c r="BB520" s="30">
        <v>100</v>
      </c>
      <c r="BC520" s="30">
        <v>100</v>
      </c>
      <c r="BD520" s="30">
        <v>100</v>
      </c>
      <c r="BE520" s="30">
        <v>100</v>
      </c>
      <c r="BF520" s="30">
        <v>100</v>
      </c>
      <c r="BG520" s="30">
        <v>100</v>
      </c>
      <c r="BH520" s="30">
        <v>100</v>
      </c>
      <c r="BI520" s="30">
        <v>100</v>
      </c>
      <c r="BJ520" s="30">
        <v>100</v>
      </c>
      <c r="BK520" s="30">
        <v>100</v>
      </c>
      <c r="BL520" s="30">
        <v>100</v>
      </c>
      <c r="BM520" s="30">
        <v>100</v>
      </c>
      <c r="BN520" s="30">
        <v>100</v>
      </c>
      <c r="BO520" s="30">
        <v>100</v>
      </c>
      <c r="BP520" s="30">
        <v>100</v>
      </c>
      <c r="BQ520" s="30">
        <v>100</v>
      </c>
      <c r="BR520" s="30">
        <v>100</v>
      </c>
      <c r="BS520" s="30">
        <v>100</v>
      </c>
      <c r="BT520" s="30">
        <v>100</v>
      </c>
      <c r="BU520" s="30">
        <v>100</v>
      </c>
      <c r="BV520" s="30">
        <v>100</v>
      </c>
      <c r="BW520" s="30">
        <v>100</v>
      </c>
      <c r="BX520" s="30">
        <v>100</v>
      </c>
      <c r="BY520" s="30">
        <v>100</v>
      </c>
      <c r="BZ520" s="30">
        <v>100</v>
      </c>
      <c r="CA520" s="30">
        <v>100</v>
      </c>
      <c r="CB520" s="30">
        <v>100</v>
      </c>
      <c r="CC520" s="30">
        <v>100</v>
      </c>
      <c r="CD520" s="30">
        <v>100</v>
      </c>
      <c r="CE520" s="30">
        <v>100</v>
      </c>
      <c r="CF520" s="30">
        <v>100</v>
      </c>
      <c r="CG520" s="30">
        <v>100</v>
      </c>
      <c r="CH520" s="30">
        <v>100</v>
      </c>
      <c r="CI520" s="30">
        <v>100</v>
      </c>
      <c r="CJ520" s="30">
        <v>100</v>
      </c>
      <c r="CK520" s="30">
        <v>100</v>
      </c>
      <c r="CL520" s="30">
        <v>100</v>
      </c>
      <c r="CM520" s="30">
        <v>100</v>
      </c>
      <c r="CN520" s="30">
        <v>100</v>
      </c>
    </row>
    <row r="521" spans="1:92" x14ac:dyDescent="0.25">
      <c r="A521" s="137"/>
      <c r="B521" s="208"/>
      <c r="C521" s="139"/>
      <c r="D521" s="137" t="s">
        <v>481</v>
      </c>
      <c r="E521" s="140" t="s">
        <v>481</v>
      </c>
      <c r="F521" s="140"/>
      <c r="G521" s="140" t="s">
        <v>482</v>
      </c>
      <c r="H521" s="141"/>
      <c r="I521" s="221"/>
      <c r="J521" s="222"/>
      <c r="K521" s="139"/>
      <c r="L521" s="139"/>
      <c r="M521" s="139"/>
      <c r="N521" s="139"/>
      <c r="O521" s="139"/>
      <c r="P521" s="139"/>
      <c r="Q521" s="139"/>
      <c r="T521" s="233"/>
      <c r="U521" s="145" t="s">
        <v>483</v>
      </c>
      <c r="V521" s="145" t="s">
        <v>483</v>
      </c>
      <c r="W521" s="145" t="s">
        <v>483</v>
      </c>
      <c r="X521" s="145" t="s">
        <v>483</v>
      </c>
      <c r="Y521" s="145" t="s">
        <v>483</v>
      </c>
      <c r="Z521" s="145" t="s">
        <v>483</v>
      </c>
      <c r="AA521" s="145" t="s">
        <v>483</v>
      </c>
      <c r="AB521" s="145" t="s">
        <v>483</v>
      </c>
      <c r="AC521" s="145" t="s">
        <v>483</v>
      </c>
      <c r="AD521" s="145" t="s">
        <v>483</v>
      </c>
      <c r="AE521" s="145" t="s">
        <v>483</v>
      </c>
      <c r="AF521" s="145" t="s">
        <v>483</v>
      </c>
      <c r="AG521" s="145" t="s">
        <v>483</v>
      </c>
      <c r="AH521" s="145" t="s">
        <v>483</v>
      </c>
      <c r="AI521" s="145" t="s">
        <v>483</v>
      </c>
      <c r="AJ521" s="145" t="s">
        <v>483</v>
      </c>
      <c r="AK521" s="145" t="s">
        <v>483</v>
      </c>
      <c r="AL521" s="145" t="s">
        <v>483</v>
      </c>
      <c r="AM521" s="145" t="s">
        <v>483</v>
      </c>
      <c r="AN521" s="145" t="s">
        <v>483</v>
      </c>
      <c r="AO521" s="145" t="s">
        <v>483</v>
      </c>
      <c r="AP521" s="145" t="s">
        <v>483</v>
      </c>
      <c r="AQ521" s="145" t="s">
        <v>483</v>
      </c>
      <c r="AR521" s="145" t="s">
        <v>483</v>
      </c>
      <c r="AS521" s="145" t="s">
        <v>483</v>
      </c>
      <c r="AT521" s="145" t="s">
        <v>483</v>
      </c>
      <c r="AU521" s="145" t="s">
        <v>483</v>
      </c>
      <c r="AV521" s="145" t="s">
        <v>483</v>
      </c>
      <c r="AW521" s="145" t="s">
        <v>483</v>
      </c>
      <c r="AX521" s="145" t="s">
        <v>483</v>
      </c>
      <c r="AY521" s="145" t="s">
        <v>483</v>
      </c>
      <c r="AZ521" s="145" t="s">
        <v>483</v>
      </c>
      <c r="BA521" s="145" t="s">
        <v>483</v>
      </c>
      <c r="BB521" s="145" t="s">
        <v>483</v>
      </c>
      <c r="BC521" s="145" t="s">
        <v>483</v>
      </c>
      <c r="BD521" s="145" t="s">
        <v>483</v>
      </c>
      <c r="BE521" s="145" t="s">
        <v>483</v>
      </c>
      <c r="BF521" s="145" t="s">
        <v>483</v>
      </c>
      <c r="BG521" s="145" t="s">
        <v>483</v>
      </c>
      <c r="BH521" s="145" t="s">
        <v>483</v>
      </c>
      <c r="BI521" s="145" t="s">
        <v>483</v>
      </c>
      <c r="BJ521" s="145" t="s">
        <v>483</v>
      </c>
      <c r="BK521" s="145" t="s">
        <v>483</v>
      </c>
      <c r="BL521" s="145" t="s">
        <v>483</v>
      </c>
      <c r="BM521" s="145" t="s">
        <v>483</v>
      </c>
      <c r="BN521" s="145" t="s">
        <v>483</v>
      </c>
      <c r="BO521" s="145" t="s">
        <v>483</v>
      </c>
      <c r="BP521" s="145" t="s">
        <v>483</v>
      </c>
      <c r="BQ521" s="145" t="s">
        <v>483</v>
      </c>
      <c r="BR521" s="145" t="s">
        <v>483</v>
      </c>
      <c r="BS521" s="145" t="s">
        <v>483</v>
      </c>
      <c r="BT521" s="145" t="s">
        <v>483</v>
      </c>
      <c r="BU521" s="145" t="s">
        <v>483</v>
      </c>
      <c r="BV521" s="145" t="s">
        <v>483</v>
      </c>
      <c r="BW521" s="145" t="s">
        <v>483</v>
      </c>
      <c r="BX521" s="145" t="s">
        <v>483</v>
      </c>
      <c r="BY521" s="145" t="s">
        <v>483</v>
      </c>
      <c r="BZ521" s="145" t="s">
        <v>483</v>
      </c>
      <c r="CA521" s="145" t="s">
        <v>483</v>
      </c>
      <c r="CB521" s="145" t="s">
        <v>483</v>
      </c>
      <c r="CC521" s="145" t="s">
        <v>483</v>
      </c>
      <c r="CD521" s="145" t="s">
        <v>483</v>
      </c>
      <c r="CE521" s="145" t="s">
        <v>483</v>
      </c>
      <c r="CF521" s="145" t="s">
        <v>483</v>
      </c>
      <c r="CG521" s="145" t="s">
        <v>483</v>
      </c>
      <c r="CH521" s="145" t="s">
        <v>483</v>
      </c>
      <c r="CI521" s="145" t="s">
        <v>483</v>
      </c>
      <c r="CJ521" s="145" t="s">
        <v>483</v>
      </c>
      <c r="CK521" s="145" t="s">
        <v>483</v>
      </c>
      <c r="CL521" s="145" t="s">
        <v>483</v>
      </c>
      <c r="CM521" s="145" t="s">
        <v>483</v>
      </c>
      <c r="CN521" s="145" t="s">
        <v>483</v>
      </c>
    </row>
    <row r="522" spans="1:92" x14ac:dyDescent="0.25">
      <c r="B522" s="174" t="s">
        <v>142</v>
      </c>
      <c r="C522" s="53"/>
      <c r="D522" t="s">
        <v>481</v>
      </c>
      <c r="E522" s="229"/>
      <c r="F522" s="229"/>
      <c r="G522" s="229"/>
      <c r="I522" s="267"/>
      <c r="J522" s="268"/>
      <c r="K522" s="31"/>
      <c r="L522" s="31"/>
      <c r="M522" s="31"/>
      <c r="N522" s="31"/>
      <c r="O522" s="31"/>
      <c r="P522" s="31"/>
      <c r="Q522" s="31"/>
      <c r="T522" s="327"/>
      <c r="U522" s="328"/>
      <c r="V522" s="328"/>
      <c r="W522" s="328"/>
      <c r="X522" s="328"/>
      <c r="Y522" s="328"/>
      <c r="Z522" s="328"/>
      <c r="AA522" s="328"/>
      <c r="AB522" s="328"/>
      <c r="AC522" s="328"/>
      <c r="AD522" s="328"/>
      <c r="AE522" s="328"/>
      <c r="AF522" s="328"/>
      <c r="AG522" s="328"/>
      <c r="AH522" s="328"/>
      <c r="AI522" s="328"/>
      <c r="AJ522" s="328"/>
      <c r="AK522" s="328"/>
      <c r="AL522" s="328"/>
      <c r="AM522" s="328"/>
      <c r="AN522" s="328"/>
      <c r="AO522" s="328"/>
      <c r="AP522" s="328"/>
      <c r="AQ522" s="328"/>
      <c r="AR522" s="328"/>
      <c r="AS522" s="328"/>
      <c r="AT522" s="328"/>
      <c r="AU522" s="328"/>
      <c r="AV522" s="328"/>
      <c r="AW522" s="328"/>
      <c r="AX522" s="328"/>
      <c r="AY522" s="328"/>
      <c r="AZ522" s="328"/>
      <c r="BA522" s="328"/>
      <c r="BB522" s="328"/>
      <c r="BC522" s="328"/>
      <c r="BD522" s="328"/>
      <c r="BE522" s="328"/>
      <c r="BF522" s="328"/>
      <c r="BG522" s="328"/>
      <c r="BH522" s="328"/>
      <c r="BI522" s="328"/>
      <c r="BJ522" s="328"/>
      <c r="BK522" s="328"/>
      <c r="BL522" s="328"/>
      <c r="BM522" s="328"/>
      <c r="BN522" s="328"/>
      <c r="BO522" s="328"/>
      <c r="BP522" s="328"/>
      <c r="BQ522" s="328"/>
      <c r="BR522" s="328"/>
      <c r="BS522" s="328"/>
      <c r="BT522" s="328"/>
      <c r="BU522" s="328"/>
      <c r="BV522" s="328"/>
      <c r="BW522" s="328"/>
      <c r="BX522" s="328"/>
      <c r="BY522" s="328"/>
      <c r="BZ522" s="328"/>
      <c r="CA522" s="328"/>
      <c r="CB522" s="328"/>
      <c r="CC522" s="328"/>
      <c r="CD522" s="328"/>
      <c r="CE522" s="328"/>
      <c r="CF522" s="328"/>
      <c r="CG522" s="328"/>
      <c r="CH522" s="328"/>
      <c r="CI522" s="328"/>
      <c r="CJ522" s="328"/>
      <c r="CK522" s="328"/>
      <c r="CL522" s="328"/>
      <c r="CM522" s="328"/>
      <c r="CN522" s="328"/>
    </row>
    <row r="523" spans="1:92" x14ac:dyDescent="0.25">
      <c r="A523" t="s">
        <v>143</v>
      </c>
      <c r="B523" s="214" t="s">
        <v>484</v>
      </c>
      <c r="C523" s="53"/>
      <c r="D523" t="s">
        <v>481</v>
      </c>
      <c r="E523" s="229"/>
      <c r="F523" s="229"/>
      <c r="G523" s="229"/>
      <c r="I523" s="175">
        <v>12</v>
      </c>
      <c r="J523" s="175"/>
      <c r="K523" s="31"/>
      <c r="L523" s="31"/>
      <c r="M523" s="31"/>
      <c r="N523" s="31"/>
      <c r="O523" s="31"/>
      <c r="P523" s="31"/>
      <c r="Q523" s="31"/>
      <c r="T523" s="276"/>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15"/>
    </row>
    <row r="524" spans="1:92" x14ac:dyDescent="0.25">
      <c r="A524" t="s">
        <v>143</v>
      </c>
      <c r="B524" s="329"/>
      <c r="C524" s="148"/>
      <c r="D524" t="s">
        <v>481</v>
      </c>
      <c r="E524" s="149"/>
      <c r="F524" s="149"/>
      <c r="G524" s="149"/>
      <c r="H524" s="106"/>
      <c r="I524" s="210"/>
      <c r="J524" s="226"/>
      <c r="K524" s="330"/>
      <c r="L524" s="330"/>
      <c r="M524" s="330"/>
      <c r="N524" s="330"/>
      <c r="O524" s="330"/>
      <c r="P524" s="330"/>
      <c r="Q524" s="330"/>
      <c r="T524" s="213"/>
      <c r="U524" s="212"/>
      <c r="V524" s="212"/>
      <c r="W524" s="212"/>
      <c r="X524" s="212"/>
      <c r="Y524" s="212"/>
      <c r="Z524" s="212"/>
      <c r="AA524" s="212"/>
      <c r="AB524" s="212"/>
      <c r="AC524" s="212"/>
      <c r="AD524" s="212"/>
      <c r="AE524" s="212"/>
      <c r="AF524" s="212"/>
      <c r="AG524" s="212"/>
      <c r="AH524" s="212"/>
      <c r="AI524" s="212"/>
      <c r="AJ524" s="212"/>
      <c r="AK524" s="212"/>
      <c r="AL524" s="212"/>
      <c r="AM524" s="212"/>
      <c r="AN524" s="212"/>
      <c r="AO524" s="212"/>
      <c r="AP524" s="212"/>
      <c r="AQ524" s="212"/>
      <c r="AR524" s="212"/>
      <c r="AS524" s="212"/>
      <c r="AT524" s="212"/>
      <c r="AU524" s="212"/>
      <c r="AV524" s="212"/>
      <c r="AW524" s="212"/>
      <c r="AX524" s="212"/>
      <c r="AY524" s="212"/>
      <c r="AZ524" s="212"/>
      <c r="BA524" s="212"/>
      <c r="BB524" s="212"/>
      <c r="BC524" s="212"/>
      <c r="BD524" s="212"/>
      <c r="BE524" s="212"/>
      <c r="BF524" s="212"/>
      <c r="BG524" s="212"/>
      <c r="BH524" s="212"/>
      <c r="BI524" s="212"/>
      <c r="BJ524" s="212"/>
      <c r="BK524" s="212"/>
      <c r="BL524" s="212"/>
      <c r="BM524" s="212"/>
      <c r="BN524" s="212"/>
      <c r="BO524" s="212"/>
      <c r="BP524" s="212"/>
      <c r="BQ524" s="212"/>
      <c r="BR524" s="212"/>
      <c r="BS524" s="212"/>
      <c r="BT524" s="212"/>
      <c r="BU524" s="212"/>
      <c r="BV524" s="212"/>
      <c r="BW524" s="212"/>
      <c r="BX524" s="212"/>
      <c r="BY524" s="212"/>
      <c r="BZ524" s="212"/>
      <c r="CA524" s="212"/>
      <c r="CB524" s="212"/>
      <c r="CC524" s="212"/>
      <c r="CD524" s="212"/>
      <c r="CE524" s="212"/>
      <c r="CF524" s="212"/>
      <c r="CG524" s="212"/>
      <c r="CH524" s="212"/>
      <c r="CI524" s="212"/>
      <c r="CJ524" s="212"/>
      <c r="CK524" s="212"/>
      <c r="CL524" s="212"/>
      <c r="CM524" s="212"/>
      <c r="CN524" s="212"/>
    </row>
    <row r="525" spans="1:92" x14ac:dyDescent="0.25">
      <c r="B525" s="174" t="s">
        <v>485</v>
      </c>
      <c r="C525" s="10"/>
      <c r="D525" t="s">
        <v>481</v>
      </c>
      <c r="E525" s="106"/>
      <c r="F525" s="106"/>
      <c r="G525" s="106"/>
      <c r="H525" s="106"/>
      <c r="I525" s="175"/>
      <c r="J525" s="17"/>
      <c r="T525" s="205"/>
    </row>
    <row r="526" spans="1:92" x14ac:dyDescent="0.25">
      <c r="B526" s="214" t="s">
        <v>354</v>
      </c>
      <c r="D526" t="s">
        <v>481</v>
      </c>
      <c r="K526" s="61">
        <f>+T530</f>
        <v>0</v>
      </c>
      <c r="L526" s="61">
        <f ca="1">K530</f>
        <v>0</v>
      </c>
      <c r="M526" s="61">
        <f ca="1">L530</f>
        <v>0</v>
      </c>
      <c r="N526" s="61">
        <f ca="1">M530</f>
        <v>0</v>
      </c>
      <c r="O526" s="61">
        <f ca="1">N530</f>
        <v>0</v>
      </c>
      <c r="P526" s="61">
        <f ca="1">O530</f>
        <v>0</v>
      </c>
      <c r="Q526" s="61"/>
      <c r="T526" s="276"/>
      <c r="U526" s="13">
        <f t="shared" ref="U526:CF526" si="358">T530</f>
        <v>0</v>
      </c>
      <c r="V526" s="13">
        <f t="shared" ca="1" si="358"/>
        <v>0</v>
      </c>
      <c r="W526" s="13">
        <f t="shared" ca="1" si="358"/>
        <v>0</v>
      </c>
      <c r="X526" s="13">
        <f t="shared" ca="1" si="358"/>
        <v>0</v>
      </c>
      <c r="Y526" s="13">
        <f t="shared" ca="1" si="358"/>
        <v>0</v>
      </c>
      <c r="Z526" s="13">
        <f t="shared" ca="1" si="358"/>
        <v>0</v>
      </c>
      <c r="AA526" s="13">
        <f t="shared" ca="1" si="358"/>
        <v>0</v>
      </c>
      <c r="AB526" s="13">
        <f t="shared" ca="1" si="358"/>
        <v>0</v>
      </c>
      <c r="AC526" s="13">
        <f t="shared" ca="1" si="358"/>
        <v>0</v>
      </c>
      <c r="AD526" s="13">
        <f t="shared" ca="1" si="358"/>
        <v>0</v>
      </c>
      <c r="AE526" s="13">
        <f t="shared" ca="1" si="358"/>
        <v>0</v>
      </c>
      <c r="AF526" s="13">
        <f t="shared" ca="1" si="358"/>
        <v>0</v>
      </c>
      <c r="AG526" s="13">
        <f t="shared" ca="1" si="358"/>
        <v>0</v>
      </c>
      <c r="AH526" s="13">
        <f t="shared" ca="1" si="358"/>
        <v>0</v>
      </c>
      <c r="AI526" s="13">
        <f t="shared" ca="1" si="358"/>
        <v>0</v>
      </c>
      <c r="AJ526" s="13">
        <f t="shared" ca="1" si="358"/>
        <v>0</v>
      </c>
      <c r="AK526" s="13">
        <f t="shared" ca="1" si="358"/>
        <v>0</v>
      </c>
      <c r="AL526" s="13">
        <f t="shared" ca="1" si="358"/>
        <v>0</v>
      </c>
      <c r="AM526" s="13">
        <f t="shared" ca="1" si="358"/>
        <v>0</v>
      </c>
      <c r="AN526" s="13">
        <f t="shared" ca="1" si="358"/>
        <v>0</v>
      </c>
      <c r="AO526" s="13">
        <f t="shared" ca="1" si="358"/>
        <v>0</v>
      </c>
      <c r="AP526" s="13">
        <f t="shared" ca="1" si="358"/>
        <v>0</v>
      </c>
      <c r="AQ526" s="13">
        <f t="shared" ca="1" si="358"/>
        <v>0</v>
      </c>
      <c r="AR526" s="13">
        <f t="shared" ca="1" si="358"/>
        <v>0</v>
      </c>
      <c r="AS526" s="13">
        <f t="shared" ca="1" si="358"/>
        <v>0</v>
      </c>
      <c r="AT526" s="13">
        <f t="shared" ca="1" si="358"/>
        <v>0</v>
      </c>
      <c r="AU526" s="13">
        <f t="shared" ca="1" si="358"/>
        <v>0</v>
      </c>
      <c r="AV526" s="13">
        <f t="shared" ca="1" si="358"/>
        <v>0</v>
      </c>
      <c r="AW526" s="13">
        <f t="shared" ca="1" si="358"/>
        <v>0</v>
      </c>
      <c r="AX526" s="13">
        <f t="shared" ca="1" si="358"/>
        <v>0</v>
      </c>
      <c r="AY526" s="13">
        <f t="shared" ca="1" si="358"/>
        <v>0</v>
      </c>
      <c r="AZ526" s="13">
        <f t="shared" ca="1" si="358"/>
        <v>0</v>
      </c>
      <c r="BA526" s="13">
        <f t="shared" ca="1" si="358"/>
        <v>0</v>
      </c>
      <c r="BB526" s="13">
        <f t="shared" ca="1" si="358"/>
        <v>0</v>
      </c>
      <c r="BC526" s="13">
        <f t="shared" ca="1" si="358"/>
        <v>0</v>
      </c>
      <c r="BD526" s="13">
        <f t="shared" ca="1" si="358"/>
        <v>0</v>
      </c>
      <c r="BE526" s="13">
        <f t="shared" ca="1" si="358"/>
        <v>0</v>
      </c>
      <c r="BF526" s="13">
        <f t="shared" ca="1" si="358"/>
        <v>0</v>
      </c>
      <c r="BG526" s="13">
        <f t="shared" ca="1" si="358"/>
        <v>0</v>
      </c>
      <c r="BH526" s="13">
        <f t="shared" ca="1" si="358"/>
        <v>0</v>
      </c>
      <c r="BI526" s="13">
        <f t="shared" ca="1" si="358"/>
        <v>0</v>
      </c>
      <c r="BJ526" s="13">
        <f t="shared" ca="1" si="358"/>
        <v>0</v>
      </c>
      <c r="BK526" s="13">
        <f t="shared" ca="1" si="358"/>
        <v>0</v>
      </c>
      <c r="BL526" s="13">
        <f t="shared" ca="1" si="358"/>
        <v>0</v>
      </c>
      <c r="BM526" s="13">
        <f t="shared" ca="1" si="358"/>
        <v>0</v>
      </c>
      <c r="BN526" s="13">
        <f t="shared" ca="1" si="358"/>
        <v>0</v>
      </c>
      <c r="BO526" s="13">
        <f t="shared" ca="1" si="358"/>
        <v>0</v>
      </c>
      <c r="BP526" s="13">
        <f t="shared" ca="1" si="358"/>
        <v>0</v>
      </c>
      <c r="BQ526" s="13">
        <f t="shared" ca="1" si="358"/>
        <v>0</v>
      </c>
      <c r="BR526" s="13">
        <f t="shared" ca="1" si="358"/>
        <v>0</v>
      </c>
      <c r="BS526" s="13">
        <f t="shared" ca="1" si="358"/>
        <v>0</v>
      </c>
      <c r="BT526" s="13">
        <f t="shared" ca="1" si="358"/>
        <v>0</v>
      </c>
      <c r="BU526" s="13">
        <f t="shared" ca="1" si="358"/>
        <v>0</v>
      </c>
      <c r="BV526" s="13">
        <f t="shared" ca="1" si="358"/>
        <v>0</v>
      </c>
      <c r="BW526" s="13">
        <f t="shared" ca="1" si="358"/>
        <v>0</v>
      </c>
      <c r="BX526" s="13">
        <f t="shared" ca="1" si="358"/>
        <v>0</v>
      </c>
      <c r="BY526" s="13">
        <f t="shared" ca="1" si="358"/>
        <v>0</v>
      </c>
      <c r="BZ526" s="13">
        <f t="shared" ca="1" si="358"/>
        <v>0</v>
      </c>
      <c r="CA526" s="13">
        <f t="shared" ca="1" si="358"/>
        <v>0</v>
      </c>
      <c r="CB526" s="13">
        <f t="shared" ca="1" si="358"/>
        <v>0</v>
      </c>
      <c r="CC526" s="13">
        <f t="shared" ca="1" si="358"/>
        <v>0</v>
      </c>
      <c r="CD526" s="13">
        <f t="shared" ca="1" si="358"/>
        <v>0</v>
      </c>
      <c r="CE526" s="13">
        <f t="shared" ca="1" si="358"/>
        <v>0</v>
      </c>
      <c r="CF526" s="13">
        <f t="shared" ca="1" si="358"/>
        <v>0</v>
      </c>
      <c r="CG526" s="13">
        <f t="shared" ref="CG526:CN526" ca="1" si="359">CF530</f>
        <v>0</v>
      </c>
      <c r="CH526" s="13">
        <f t="shared" ca="1" si="359"/>
        <v>0</v>
      </c>
      <c r="CI526" s="13">
        <f t="shared" ca="1" si="359"/>
        <v>0</v>
      </c>
      <c r="CJ526" s="13">
        <f t="shared" ca="1" si="359"/>
        <v>0</v>
      </c>
      <c r="CK526" s="13">
        <f t="shared" ca="1" si="359"/>
        <v>0</v>
      </c>
      <c r="CL526" s="13">
        <f t="shared" ca="1" si="359"/>
        <v>0</v>
      </c>
      <c r="CM526" s="13">
        <f t="shared" ca="1" si="359"/>
        <v>0</v>
      </c>
      <c r="CN526" s="13">
        <f t="shared" ca="1" si="359"/>
        <v>0</v>
      </c>
    </row>
    <row r="527" spans="1:92" x14ac:dyDescent="0.25">
      <c r="A527" t="s">
        <v>188</v>
      </c>
      <c r="B527" s="214" t="s">
        <v>486</v>
      </c>
      <c r="D527" t="s">
        <v>481</v>
      </c>
      <c r="K527" s="42">
        <f ca="1">SUMIF($3:$3,K$2,527:527)</f>
        <v>0</v>
      </c>
      <c r="L527" s="42">
        <f ca="1">SUMIF($3:$3,L$2,527:527)</f>
        <v>0</v>
      </c>
      <c r="M527" s="42">
        <f ca="1">SUMIF($3:$3,M$2,527:527)</f>
        <v>0</v>
      </c>
      <c r="N527" s="42">
        <f ca="1">SUMIF($3:$3,N$2,527:527)</f>
        <v>0</v>
      </c>
      <c r="O527" s="42">
        <f ca="1">SUMIF($3:$3,O$2,527:527)</f>
        <v>0</v>
      </c>
      <c r="P527" s="42">
        <f ca="1">SUMIF($3:$3,P$2,527:527)</f>
        <v>0</v>
      </c>
      <c r="Q527" s="42"/>
      <c r="T527" s="276"/>
      <c r="U527" s="13" cm="1">
        <f t="array" aca="1" ref="U527" ca="1">+INDIRECT(U521)</f>
        <v>0</v>
      </c>
      <c r="V527" s="13" cm="1">
        <f t="array" aca="1" ref="V527" ca="1">+INDIRECT(V521)</f>
        <v>0</v>
      </c>
      <c r="W527" s="13" cm="1">
        <f t="array" aca="1" ref="W527" ca="1">+INDIRECT(W521)</f>
        <v>0</v>
      </c>
      <c r="X527" s="13" cm="1">
        <f t="array" aca="1" ref="X527" ca="1">+INDIRECT(X521)</f>
        <v>0</v>
      </c>
      <c r="Y527" s="13" cm="1">
        <f t="array" aca="1" ref="Y527" ca="1">+INDIRECT(Y521)</f>
        <v>0</v>
      </c>
      <c r="Z527" s="13" cm="1">
        <f t="array" aca="1" ref="Z527" ca="1">+INDIRECT(Z521)</f>
        <v>0</v>
      </c>
      <c r="AA527" s="13" cm="1">
        <f t="array" aca="1" ref="AA527" ca="1">+INDIRECT(AA521)</f>
        <v>0</v>
      </c>
      <c r="AB527" s="13" cm="1">
        <f t="array" aca="1" ref="AB527" ca="1">+INDIRECT(AB521)</f>
        <v>0</v>
      </c>
      <c r="AC527" s="13" cm="1">
        <f t="array" aca="1" ref="AC527" ca="1">+INDIRECT(AC521)</f>
        <v>0</v>
      </c>
      <c r="AD527" s="13" cm="1">
        <f t="array" aca="1" ref="AD527" ca="1">+INDIRECT(AD521)</f>
        <v>0</v>
      </c>
      <c r="AE527" s="13" cm="1">
        <f t="array" aca="1" ref="AE527" ca="1">+INDIRECT(AE521)</f>
        <v>0</v>
      </c>
      <c r="AF527" s="13" cm="1">
        <f t="array" aca="1" ref="AF527" ca="1">+INDIRECT(AF521)</f>
        <v>0</v>
      </c>
      <c r="AG527" s="13" cm="1">
        <f t="array" aca="1" ref="AG527" ca="1">+INDIRECT(AG521)</f>
        <v>0</v>
      </c>
      <c r="AH527" s="13" cm="1">
        <f t="array" aca="1" ref="AH527" ca="1">+INDIRECT(AH521)</f>
        <v>0</v>
      </c>
      <c r="AI527" s="13" cm="1">
        <f t="array" aca="1" ref="AI527" ca="1">+INDIRECT(AI521)</f>
        <v>0</v>
      </c>
      <c r="AJ527" s="13" cm="1">
        <f t="array" aca="1" ref="AJ527" ca="1">+INDIRECT(AJ521)</f>
        <v>0</v>
      </c>
      <c r="AK527" s="13" cm="1">
        <f t="array" aca="1" ref="AK527" ca="1">+INDIRECT(AK521)</f>
        <v>0</v>
      </c>
      <c r="AL527" s="13" cm="1">
        <f t="array" aca="1" ref="AL527" ca="1">+INDIRECT(AL521)</f>
        <v>0</v>
      </c>
      <c r="AM527" s="13" cm="1">
        <f t="array" aca="1" ref="AM527" ca="1">+INDIRECT(AM521)</f>
        <v>0</v>
      </c>
      <c r="AN527" s="13" cm="1">
        <f t="array" aca="1" ref="AN527" ca="1">+INDIRECT(AN521)</f>
        <v>0</v>
      </c>
      <c r="AO527" s="13" cm="1">
        <f t="array" aca="1" ref="AO527" ca="1">+INDIRECT(AO521)</f>
        <v>0</v>
      </c>
      <c r="AP527" s="13" cm="1">
        <f t="array" aca="1" ref="AP527" ca="1">+INDIRECT(AP521)</f>
        <v>0</v>
      </c>
      <c r="AQ527" s="13" cm="1">
        <f t="array" aca="1" ref="AQ527" ca="1">+INDIRECT(AQ521)</f>
        <v>0</v>
      </c>
      <c r="AR527" s="13" cm="1">
        <f t="array" aca="1" ref="AR527" ca="1">+INDIRECT(AR521)</f>
        <v>0</v>
      </c>
      <c r="AS527" s="13" cm="1">
        <f t="array" aca="1" ref="AS527" ca="1">+INDIRECT(AS521)</f>
        <v>0</v>
      </c>
      <c r="AT527" s="13" cm="1">
        <f t="array" aca="1" ref="AT527" ca="1">+INDIRECT(AT521)</f>
        <v>0</v>
      </c>
      <c r="AU527" s="13" cm="1">
        <f t="array" aca="1" ref="AU527" ca="1">+INDIRECT(AU521)</f>
        <v>0</v>
      </c>
      <c r="AV527" s="13" cm="1">
        <f t="array" aca="1" ref="AV527" ca="1">+INDIRECT(AV521)</f>
        <v>0</v>
      </c>
      <c r="AW527" s="13" cm="1">
        <f t="array" aca="1" ref="AW527" ca="1">+INDIRECT(AW521)</f>
        <v>0</v>
      </c>
      <c r="AX527" s="13" cm="1">
        <f t="array" aca="1" ref="AX527" ca="1">+INDIRECT(AX521)</f>
        <v>0</v>
      </c>
      <c r="AY527" s="13" cm="1">
        <f t="array" aca="1" ref="AY527" ca="1">+INDIRECT(AY521)</f>
        <v>0</v>
      </c>
      <c r="AZ527" s="13" cm="1">
        <f t="array" aca="1" ref="AZ527" ca="1">+INDIRECT(AZ521)</f>
        <v>0</v>
      </c>
      <c r="BA527" s="13" cm="1">
        <f t="array" aca="1" ref="BA527" ca="1">+INDIRECT(BA521)</f>
        <v>0</v>
      </c>
      <c r="BB527" s="13" cm="1">
        <f t="array" aca="1" ref="BB527" ca="1">+INDIRECT(BB521)</f>
        <v>0</v>
      </c>
      <c r="BC527" s="13" cm="1">
        <f t="array" aca="1" ref="BC527" ca="1">+INDIRECT(BC521)</f>
        <v>0</v>
      </c>
      <c r="BD527" s="13" cm="1">
        <f t="array" aca="1" ref="BD527" ca="1">+INDIRECT(BD521)</f>
        <v>0</v>
      </c>
      <c r="BE527" s="13" cm="1">
        <f t="array" aca="1" ref="BE527" ca="1">+INDIRECT(BE521)</f>
        <v>0</v>
      </c>
      <c r="BF527" s="13" cm="1">
        <f t="array" aca="1" ref="BF527" ca="1">+INDIRECT(BF521)</f>
        <v>0</v>
      </c>
      <c r="BG527" s="13" cm="1">
        <f t="array" aca="1" ref="BG527" ca="1">+INDIRECT(BG521)</f>
        <v>0</v>
      </c>
      <c r="BH527" s="13" cm="1">
        <f t="array" aca="1" ref="BH527" ca="1">+INDIRECT(BH521)</f>
        <v>0</v>
      </c>
      <c r="BI527" s="13" cm="1">
        <f t="array" aca="1" ref="BI527" ca="1">+INDIRECT(BI521)</f>
        <v>0</v>
      </c>
      <c r="BJ527" s="13" cm="1">
        <f t="array" aca="1" ref="BJ527" ca="1">+INDIRECT(BJ521)</f>
        <v>0</v>
      </c>
      <c r="BK527" s="13" cm="1">
        <f t="array" aca="1" ref="BK527" ca="1">+INDIRECT(BK521)</f>
        <v>0</v>
      </c>
      <c r="BL527" s="13" cm="1">
        <f t="array" aca="1" ref="BL527" ca="1">+INDIRECT(BL521)</f>
        <v>0</v>
      </c>
      <c r="BM527" s="13" cm="1">
        <f t="array" aca="1" ref="BM527" ca="1">+INDIRECT(BM521)</f>
        <v>0</v>
      </c>
      <c r="BN527" s="13" cm="1">
        <f t="array" aca="1" ref="BN527" ca="1">+INDIRECT(BN521)</f>
        <v>0</v>
      </c>
      <c r="BO527" s="13" cm="1">
        <f t="array" aca="1" ref="BO527" ca="1">+INDIRECT(BO521)</f>
        <v>0</v>
      </c>
      <c r="BP527" s="13" cm="1">
        <f t="array" aca="1" ref="BP527" ca="1">+INDIRECT(BP521)</f>
        <v>0</v>
      </c>
      <c r="BQ527" s="13" cm="1">
        <f t="array" aca="1" ref="BQ527" ca="1">+INDIRECT(BQ521)</f>
        <v>0</v>
      </c>
      <c r="BR527" s="13" cm="1">
        <f t="array" aca="1" ref="BR527" ca="1">+INDIRECT(BR521)</f>
        <v>0</v>
      </c>
      <c r="BS527" s="13" cm="1">
        <f t="array" aca="1" ref="BS527" ca="1">+INDIRECT(BS521)</f>
        <v>0</v>
      </c>
      <c r="BT527" s="13" cm="1">
        <f t="array" aca="1" ref="BT527" ca="1">+INDIRECT(BT521)</f>
        <v>0</v>
      </c>
      <c r="BU527" s="13" cm="1">
        <f t="array" aca="1" ref="BU527" ca="1">+INDIRECT(BU521)</f>
        <v>0</v>
      </c>
      <c r="BV527" s="13" cm="1">
        <f t="array" aca="1" ref="BV527" ca="1">+INDIRECT(BV521)</f>
        <v>0</v>
      </c>
      <c r="BW527" s="13" cm="1">
        <f t="array" aca="1" ref="BW527" ca="1">+INDIRECT(BW521)</f>
        <v>0</v>
      </c>
      <c r="BX527" s="13" cm="1">
        <f t="array" aca="1" ref="BX527" ca="1">+INDIRECT(BX521)</f>
        <v>0</v>
      </c>
      <c r="BY527" s="13" cm="1">
        <f t="array" aca="1" ref="BY527" ca="1">+INDIRECT(BY521)</f>
        <v>0</v>
      </c>
      <c r="BZ527" s="13" cm="1">
        <f t="array" aca="1" ref="BZ527" ca="1">+INDIRECT(BZ521)</f>
        <v>0</v>
      </c>
      <c r="CA527" s="13" cm="1">
        <f t="array" aca="1" ref="CA527" ca="1">+INDIRECT(CA521)</f>
        <v>0</v>
      </c>
      <c r="CB527" s="13" cm="1">
        <f t="array" aca="1" ref="CB527" ca="1">+INDIRECT(CB521)</f>
        <v>0</v>
      </c>
      <c r="CC527" s="13" cm="1">
        <f t="array" aca="1" ref="CC527" ca="1">+INDIRECT(CC521)</f>
        <v>0</v>
      </c>
      <c r="CD527" s="13" cm="1">
        <f t="array" aca="1" ref="CD527" ca="1">+INDIRECT(CD521)</f>
        <v>0</v>
      </c>
      <c r="CE527" s="13" cm="1">
        <f t="array" aca="1" ref="CE527" ca="1">+INDIRECT(CE521)</f>
        <v>0</v>
      </c>
      <c r="CF527" s="13" cm="1">
        <f t="array" aca="1" ref="CF527" ca="1">+INDIRECT(CF521)</f>
        <v>0</v>
      </c>
      <c r="CG527" s="13" cm="1">
        <f t="array" aca="1" ref="CG527" ca="1">+INDIRECT(CG521)</f>
        <v>0</v>
      </c>
      <c r="CH527" s="13" cm="1">
        <f t="array" aca="1" ref="CH527" ca="1">+INDIRECT(CH521)</f>
        <v>0</v>
      </c>
      <c r="CI527" s="13" cm="1">
        <f t="array" aca="1" ref="CI527" ca="1">+INDIRECT(CI521)</f>
        <v>0</v>
      </c>
      <c r="CJ527" s="13" cm="1">
        <f t="array" aca="1" ref="CJ527" ca="1">+INDIRECT(CJ521)</f>
        <v>0</v>
      </c>
      <c r="CK527" s="13" cm="1">
        <f t="array" aca="1" ref="CK527" ca="1">+INDIRECT(CK521)</f>
        <v>0</v>
      </c>
      <c r="CL527" s="13" cm="1">
        <f t="array" aca="1" ref="CL527" ca="1">+INDIRECT(CL521)</f>
        <v>0</v>
      </c>
      <c r="CM527" s="13" cm="1">
        <f t="array" aca="1" ref="CM527" ca="1">+INDIRECT(CM521)</f>
        <v>0</v>
      </c>
      <c r="CN527" s="13" cm="1">
        <f t="array" aca="1" ref="CN527" ca="1">+INDIRECT(CN521)</f>
        <v>0</v>
      </c>
    </row>
    <row r="528" spans="1:92" x14ac:dyDescent="0.25">
      <c r="A528" t="s">
        <v>188</v>
      </c>
      <c r="B528" s="214" t="s">
        <v>487</v>
      </c>
      <c r="D528" t="s">
        <v>481</v>
      </c>
      <c r="K528" s="42"/>
      <c r="L528" s="42"/>
      <c r="M528" s="42"/>
      <c r="N528" s="42"/>
      <c r="O528" s="42"/>
      <c r="P528" s="42"/>
      <c r="Q528" s="42"/>
      <c r="T528" s="276"/>
      <c r="U528" s="13">
        <f t="shared" ref="U528:AZ528" ca="1" si="360">-+IF(Circularity_Breaker,0,IF((COLUMN()-COLUMN($T525))&lt;=$I523,0,OFFSET(U527,0,-$I523)*(1-U532)))</f>
        <v>0</v>
      </c>
      <c r="V528" s="13">
        <f t="shared" ca="1" si="360"/>
        <v>0</v>
      </c>
      <c r="W528" s="13">
        <f t="shared" ca="1" si="360"/>
        <v>0</v>
      </c>
      <c r="X528" s="13">
        <f t="shared" ca="1" si="360"/>
        <v>0</v>
      </c>
      <c r="Y528" s="13">
        <f t="shared" ca="1" si="360"/>
        <v>0</v>
      </c>
      <c r="Z528" s="13">
        <f t="shared" ca="1" si="360"/>
        <v>0</v>
      </c>
      <c r="AA528" s="13">
        <f t="shared" ca="1" si="360"/>
        <v>0</v>
      </c>
      <c r="AB528" s="13">
        <f t="shared" ca="1" si="360"/>
        <v>0</v>
      </c>
      <c r="AC528" s="13">
        <f t="shared" ca="1" si="360"/>
        <v>0</v>
      </c>
      <c r="AD528" s="13">
        <f t="shared" ca="1" si="360"/>
        <v>0</v>
      </c>
      <c r="AE528" s="13">
        <f t="shared" ca="1" si="360"/>
        <v>0</v>
      </c>
      <c r="AF528" s="13">
        <f t="shared" ca="1" si="360"/>
        <v>0</v>
      </c>
      <c r="AG528" s="13">
        <f t="shared" ca="1" si="360"/>
        <v>0</v>
      </c>
      <c r="AH528" s="13">
        <f t="shared" ca="1" si="360"/>
        <v>0</v>
      </c>
      <c r="AI528" s="13">
        <f t="shared" ca="1" si="360"/>
        <v>0</v>
      </c>
      <c r="AJ528" s="13">
        <f t="shared" ca="1" si="360"/>
        <v>0</v>
      </c>
      <c r="AK528" s="13">
        <f t="shared" ca="1" si="360"/>
        <v>0</v>
      </c>
      <c r="AL528" s="13">
        <f t="shared" ca="1" si="360"/>
        <v>0</v>
      </c>
      <c r="AM528" s="13">
        <f t="shared" ca="1" si="360"/>
        <v>0</v>
      </c>
      <c r="AN528" s="13">
        <f t="shared" ca="1" si="360"/>
        <v>0</v>
      </c>
      <c r="AO528" s="13">
        <f t="shared" ca="1" si="360"/>
        <v>0</v>
      </c>
      <c r="AP528" s="13">
        <f t="shared" ca="1" si="360"/>
        <v>0</v>
      </c>
      <c r="AQ528" s="13">
        <f t="shared" ca="1" si="360"/>
        <v>0</v>
      </c>
      <c r="AR528" s="13">
        <f t="shared" ca="1" si="360"/>
        <v>0</v>
      </c>
      <c r="AS528" s="13">
        <f t="shared" ca="1" si="360"/>
        <v>0</v>
      </c>
      <c r="AT528" s="13">
        <f t="shared" ca="1" si="360"/>
        <v>0</v>
      </c>
      <c r="AU528" s="13">
        <f t="shared" ca="1" si="360"/>
        <v>0</v>
      </c>
      <c r="AV528" s="13">
        <f t="shared" ca="1" si="360"/>
        <v>0</v>
      </c>
      <c r="AW528" s="13">
        <f t="shared" ca="1" si="360"/>
        <v>0</v>
      </c>
      <c r="AX528" s="13">
        <f t="shared" ca="1" si="360"/>
        <v>0</v>
      </c>
      <c r="AY528" s="13">
        <f t="shared" ca="1" si="360"/>
        <v>0</v>
      </c>
      <c r="AZ528" s="13">
        <f t="shared" ca="1" si="360"/>
        <v>0</v>
      </c>
      <c r="BA528" s="13">
        <f t="shared" ref="BA528:CF528" ca="1" si="361">-+IF(Circularity_Breaker,0,IF((COLUMN()-COLUMN($T525))&lt;=$I523,0,OFFSET(BA527,0,-$I523)*(1-BA532)))</f>
        <v>0</v>
      </c>
      <c r="BB528" s="13">
        <f t="shared" ca="1" si="361"/>
        <v>0</v>
      </c>
      <c r="BC528" s="13">
        <f t="shared" ca="1" si="361"/>
        <v>0</v>
      </c>
      <c r="BD528" s="13">
        <f t="shared" ca="1" si="361"/>
        <v>0</v>
      </c>
      <c r="BE528" s="13">
        <f t="shared" ca="1" si="361"/>
        <v>0</v>
      </c>
      <c r="BF528" s="13">
        <f t="shared" ca="1" si="361"/>
        <v>0</v>
      </c>
      <c r="BG528" s="13">
        <f t="shared" ca="1" si="361"/>
        <v>0</v>
      </c>
      <c r="BH528" s="13">
        <f t="shared" ca="1" si="361"/>
        <v>0</v>
      </c>
      <c r="BI528" s="13">
        <f t="shared" ca="1" si="361"/>
        <v>0</v>
      </c>
      <c r="BJ528" s="13">
        <f t="shared" ca="1" si="361"/>
        <v>0</v>
      </c>
      <c r="BK528" s="13">
        <f t="shared" ca="1" si="361"/>
        <v>0</v>
      </c>
      <c r="BL528" s="13">
        <f t="shared" ca="1" si="361"/>
        <v>0</v>
      </c>
      <c r="BM528" s="13">
        <f t="shared" ca="1" si="361"/>
        <v>0</v>
      </c>
      <c r="BN528" s="13">
        <f t="shared" ca="1" si="361"/>
        <v>0</v>
      </c>
      <c r="BO528" s="13">
        <f t="shared" ca="1" si="361"/>
        <v>0</v>
      </c>
      <c r="BP528" s="13">
        <f t="shared" ca="1" si="361"/>
        <v>0</v>
      </c>
      <c r="BQ528" s="13">
        <f t="shared" ca="1" si="361"/>
        <v>0</v>
      </c>
      <c r="BR528" s="13">
        <f t="shared" ca="1" si="361"/>
        <v>0</v>
      </c>
      <c r="BS528" s="13">
        <f t="shared" ca="1" si="361"/>
        <v>0</v>
      </c>
      <c r="BT528" s="13">
        <f t="shared" ca="1" si="361"/>
        <v>0</v>
      </c>
      <c r="BU528" s="13">
        <f t="shared" ca="1" si="361"/>
        <v>0</v>
      </c>
      <c r="BV528" s="13">
        <f t="shared" ca="1" si="361"/>
        <v>0</v>
      </c>
      <c r="BW528" s="13">
        <f t="shared" ca="1" si="361"/>
        <v>0</v>
      </c>
      <c r="BX528" s="13">
        <f t="shared" ca="1" si="361"/>
        <v>0</v>
      </c>
      <c r="BY528" s="13">
        <f t="shared" ca="1" si="361"/>
        <v>0</v>
      </c>
      <c r="BZ528" s="13">
        <f t="shared" ca="1" si="361"/>
        <v>0</v>
      </c>
      <c r="CA528" s="13">
        <f t="shared" ca="1" si="361"/>
        <v>0</v>
      </c>
      <c r="CB528" s="13">
        <f t="shared" ca="1" si="361"/>
        <v>0</v>
      </c>
      <c r="CC528" s="13">
        <f t="shared" ca="1" si="361"/>
        <v>0</v>
      </c>
      <c r="CD528" s="13">
        <f t="shared" ca="1" si="361"/>
        <v>0</v>
      </c>
      <c r="CE528" s="13">
        <f t="shared" ca="1" si="361"/>
        <v>0</v>
      </c>
      <c r="CF528" s="13">
        <f t="shared" ca="1" si="361"/>
        <v>0</v>
      </c>
      <c r="CG528" s="13">
        <f t="shared" ref="CG528:CN528" ca="1" si="362">-+IF(Circularity_Breaker,0,IF((COLUMN()-COLUMN($T525))&lt;=$I523,0,OFFSET(CG527,0,-$I523)*(1-CG532)))</f>
        <v>0</v>
      </c>
      <c r="CH528" s="13">
        <f t="shared" ca="1" si="362"/>
        <v>0</v>
      </c>
      <c r="CI528" s="13">
        <f t="shared" ca="1" si="362"/>
        <v>0</v>
      </c>
      <c r="CJ528" s="13">
        <f t="shared" ca="1" si="362"/>
        <v>0</v>
      </c>
      <c r="CK528" s="13">
        <f t="shared" ca="1" si="362"/>
        <v>0</v>
      </c>
      <c r="CL528" s="13">
        <f t="shared" ca="1" si="362"/>
        <v>0</v>
      </c>
      <c r="CM528" s="13">
        <f t="shared" ca="1" si="362"/>
        <v>0</v>
      </c>
      <c r="CN528" s="13">
        <f t="shared" ca="1" si="362"/>
        <v>0</v>
      </c>
    </row>
    <row r="529" spans="1:92" x14ac:dyDescent="0.25">
      <c r="A529" t="s">
        <v>188</v>
      </c>
      <c r="B529" s="214" t="s">
        <v>488</v>
      </c>
      <c r="D529" t="s">
        <v>481</v>
      </c>
      <c r="K529" s="42">
        <f ca="1">SUMIF($3:$3,K$2,529:529)</f>
        <v>0</v>
      </c>
      <c r="L529" s="42">
        <f ca="1">SUMIF($3:$3,L$2,529:529)</f>
        <v>0</v>
      </c>
      <c r="M529" s="42">
        <f ca="1">SUMIF($3:$3,M$2,529:529)</f>
        <v>0</v>
      </c>
      <c r="N529" s="42">
        <f ca="1">SUMIF($3:$3,N$2,529:529)</f>
        <v>0</v>
      </c>
      <c r="O529" s="42">
        <f ca="1">SUMIF($3:$3,O$2,529:529)</f>
        <v>0</v>
      </c>
      <c r="P529" s="42">
        <f ca="1">SUMIF($3:$3,P$2,529:529)</f>
        <v>0</v>
      </c>
      <c r="Q529" s="42"/>
      <c r="T529" s="276"/>
      <c r="U529" s="13">
        <f t="shared" ref="U529:AZ529" ca="1" si="363">-+IF(Circularity_Breaker,0,IF((COLUMN()-COLUMN($T525))&lt;=$I523,0,OFFSET(U527,0,-$I523)*U532))</f>
        <v>0</v>
      </c>
      <c r="V529" s="13">
        <f t="shared" ca="1" si="363"/>
        <v>0</v>
      </c>
      <c r="W529" s="13">
        <f t="shared" ca="1" si="363"/>
        <v>0</v>
      </c>
      <c r="X529" s="13">
        <f t="shared" ca="1" si="363"/>
        <v>0</v>
      </c>
      <c r="Y529" s="13">
        <f t="shared" ca="1" si="363"/>
        <v>0</v>
      </c>
      <c r="Z529" s="13">
        <f t="shared" ca="1" si="363"/>
        <v>0</v>
      </c>
      <c r="AA529" s="13">
        <f t="shared" ca="1" si="363"/>
        <v>0</v>
      </c>
      <c r="AB529" s="13">
        <f t="shared" ca="1" si="363"/>
        <v>0</v>
      </c>
      <c r="AC529" s="13">
        <f t="shared" ca="1" si="363"/>
        <v>0</v>
      </c>
      <c r="AD529" s="13">
        <f t="shared" ca="1" si="363"/>
        <v>0</v>
      </c>
      <c r="AE529" s="13">
        <f t="shared" ca="1" si="363"/>
        <v>0</v>
      </c>
      <c r="AF529" s="13">
        <f t="shared" ca="1" si="363"/>
        <v>0</v>
      </c>
      <c r="AG529" s="13">
        <f t="shared" ca="1" si="363"/>
        <v>0</v>
      </c>
      <c r="AH529" s="13">
        <f t="shared" ca="1" si="363"/>
        <v>0</v>
      </c>
      <c r="AI529" s="13">
        <f t="shared" ca="1" si="363"/>
        <v>0</v>
      </c>
      <c r="AJ529" s="13">
        <f t="shared" ca="1" si="363"/>
        <v>0</v>
      </c>
      <c r="AK529" s="13">
        <f t="shared" ca="1" si="363"/>
        <v>0</v>
      </c>
      <c r="AL529" s="13">
        <f t="shared" ca="1" si="363"/>
        <v>0</v>
      </c>
      <c r="AM529" s="13">
        <f t="shared" ca="1" si="363"/>
        <v>0</v>
      </c>
      <c r="AN529" s="13">
        <f t="shared" ca="1" si="363"/>
        <v>0</v>
      </c>
      <c r="AO529" s="13">
        <f t="shared" ca="1" si="363"/>
        <v>0</v>
      </c>
      <c r="AP529" s="13">
        <f t="shared" ca="1" si="363"/>
        <v>0</v>
      </c>
      <c r="AQ529" s="13">
        <f t="shared" ca="1" si="363"/>
        <v>0</v>
      </c>
      <c r="AR529" s="13">
        <f t="shared" ca="1" si="363"/>
        <v>0</v>
      </c>
      <c r="AS529" s="13">
        <f t="shared" ca="1" si="363"/>
        <v>0</v>
      </c>
      <c r="AT529" s="13">
        <f t="shared" ca="1" si="363"/>
        <v>0</v>
      </c>
      <c r="AU529" s="13">
        <f t="shared" ca="1" si="363"/>
        <v>0</v>
      </c>
      <c r="AV529" s="13">
        <f t="shared" ca="1" si="363"/>
        <v>0</v>
      </c>
      <c r="AW529" s="13">
        <f t="shared" ca="1" si="363"/>
        <v>0</v>
      </c>
      <c r="AX529" s="13">
        <f t="shared" ca="1" si="363"/>
        <v>0</v>
      </c>
      <c r="AY529" s="13">
        <f t="shared" ca="1" si="363"/>
        <v>0</v>
      </c>
      <c r="AZ529" s="13">
        <f t="shared" ca="1" si="363"/>
        <v>0</v>
      </c>
      <c r="BA529" s="13">
        <f t="shared" ref="BA529:CF529" ca="1" si="364">-+IF(Circularity_Breaker,0,IF((COLUMN()-COLUMN($T525))&lt;=$I523,0,OFFSET(BA527,0,-$I523)*BA532))</f>
        <v>0</v>
      </c>
      <c r="BB529" s="13">
        <f t="shared" ca="1" si="364"/>
        <v>0</v>
      </c>
      <c r="BC529" s="13">
        <f t="shared" ca="1" si="364"/>
        <v>0</v>
      </c>
      <c r="BD529" s="13">
        <f t="shared" ca="1" si="364"/>
        <v>0</v>
      </c>
      <c r="BE529" s="13">
        <f t="shared" ca="1" si="364"/>
        <v>0</v>
      </c>
      <c r="BF529" s="13">
        <f t="shared" ca="1" si="364"/>
        <v>0</v>
      </c>
      <c r="BG529" s="13">
        <f t="shared" ca="1" si="364"/>
        <v>0</v>
      </c>
      <c r="BH529" s="13">
        <f t="shared" ca="1" si="364"/>
        <v>0</v>
      </c>
      <c r="BI529" s="13">
        <f t="shared" ca="1" si="364"/>
        <v>0</v>
      </c>
      <c r="BJ529" s="13">
        <f t="shared" ca="1" si="364"/>
        <v>0</v>
      </c>
      <c r="BK529" s="13">
        <f t="shared" ca="1" si="364"/>
        <v>0</v>
      </c>
      <c r="BL529" s="13">
        <f t="shared" ca="1" si="364"/>
        <v>0</v>
      </c>
      <c r="BM529" s="13">
        <f t="shared" ca="1" si="364"/>
        <v>0</v>
      </c>
      <c r="BN529" s="13">
        <f t="shared" ca="1" si="364"/>
        <v>0</v>
      </c>
      <c r="BO529" s="13">
        <f t="shared" ca="1" si="364"/>
        <v>0</v>
      </c>
      <c r="BP529" s="13">
        <f t="shared" ca="1" si="364"/>
        <v>0</v>
      </c>
      <c r="BQ529" s="13">
        <f t="shared" ca="1" si="364"/>
        <v>0</v>
      </c>
      <c r="BR529" s="13">
        <f t="shared" ca="1" si="364"/>
        <v>0</v>
      </c>
      <c r="BS529" s="13">
        <f t="shared" ca="1" si="364"/>
        <v>0</v>
      </c>
      <c r="BT529" s="13">
        <f t="shared" ca="1" si="364"/>
        <v>0</v>
      </c>
      <c r="BU529" s="13">
        <f t="shared" ca="1" si="364"/>
        <v>0</v>
      </c>
      <c r="BV529" s="13">
        <f t="shared" ca="1" si="364"/>
        <v>0</v>
      </c>
      <c r="BW529" s="13">
        <f t="shared" ca="1" si="364"/>
        <v>0</v>
      </c>
      <c r="BX529" s="13">
        <f t="shared" ca="1" si="364"/>
        <v>0</v>
      </c>
      <c r="BY529" s="13">
        <f t="shared" ca="1" si="364"/>
        <v>0</v>
      </c>
      <c r="BZ529" s="13">
        <f t="shared" ca="1" si="364"/>
        <v>0</v>
      </c>
      <c r="CA529" s="13">
        <f t="shared" ca="1" si="364"/>
        <v>0</v>
      </c>
      <c r="CB529" s="13">
        <f t="shared" ca="1" si="364"/>
        <v>0</v>
      </c>
      <c r="CC529" s="13">
        <f t="shared" ca="1" si="364"/>
        <v>0</v>
      </c>
      <c r="CD529" s="13">
        <f t="shared" ca="1" si="364"/>
        <v>0</v>
      </c>
      <c r="CE529" s="13">
        <f t="shared" ca="1" si="364"/>
        <v>0</v>
      </c>
      <c r="CF529" s="13">
        <f t="shared" ca="1" si="364"/>
        <v>0</v>
      </c>
      <c r="CG529" s="13">
        <f t="shared" ref="CG529:CN529" ca="1" si="365">-+IF(Circularity_Breaker,0,IF((COLUMN()-COLUMN($T525))&lt;=$I523,0,OFFSET(CG527,0,-$I523)*CG532))</f>
        <v>0</v>
      </c>
      <c r="CH529" s="13">
        <f t="shared" ca="1" si="365"/>
        <v>0</v>
      </c>
      <c r="CI529" s="13">
        <f t="shared" ca="1" si="365"/>
        <v>0</v>
      </c>
      <c r="CJ529" s="13">
        <f t="shared" ca="1" si="365"/>
        <v>0</v>
      </c>
      <c r="CK529" s="13">
        <f t="shared" ca="1" si="365"/>
        <v>0</v>
      </c>
      <c r="CL529" s="13">
        <f t="shared" ca="1" si="365"/>
        <v>0</v>
      </c>
      <c r="CM529" s="13">
        <f t="shared" ca="1" si="365"/>
        <v>0</v>
      </c>
      <c r="CN529" s="13">
        <f t="shared" ca="1" si="365"/>
        <v>0</v>
      </c>
    </row>
    <row r="530" spans="1:92" x14ac:dyDescent="0.25">
      <c r="A530" t="s">
        <v>151</v>
      </c>
      <c r="B530" s="209" t="s">
        <v>489</v>
      </c>
      <c r="C530" s="148"/>
      <c r="D530" t="s">
        <v>481</v>
      </c>
      <c r="E530" s="149"/>
      <c r="F530" s="149"/>
      <c r="G530" s="149"/>
      <c r="H530" s="106"/>
      <c r="I530" s="210"/>
      <c r="J530" s="226"/>
      <c r="K530" s="211">
        <f ca="1">SUMIF($4:$4,K$2,530:530)</f>
        <v>0</v>
      </c>
      <c r="L530" s="211">
        <f ca="1">SUMIF($4:$4,L$2,530:530)</f>
        <v>0</v>
      </c>
      <c r="M530" s="211">
        <f ca="1">SUMIF($4:$4,M$2,530:530)</f>
        <v>0</v>
      </c>
      <c r="N530" s="211">
        <f ca="1">SUMIF($4:$4,N$2,530:530)</f>
        <v>0</v>
      </c>
      <c r="O530" s="211">
        <f ca="1">SUMIF($4:$4,O$2,530:530)</f>
        <v>0</v>
      </c>
      <c r="P530" s="211">
        <f ca="1">SUMIF($4:$4,P$2,530:530)</f>
        <v>0</v>
      </c>
      <c r="Q530" s="77"/>
      <c r="T530" s="331"/>
      <c r="U530" s="332">
        <f t="shared" ref="U530:CF530" ca="1" si="366">SUM(U526:U529)</f>
        <v>0</v>
      </c>
      <c r="V530" s="332">
        <f t="shared" ca="1" si="366"/>
        <v>0</v>
      </c>
      <c r="W530" s="332">
        <f t="shared" ca="1" si="366"/>
        <v>0</v>
      </c>
      <c r="X530" s="332">
        <f t="shared" ca="1" si="366"/>
        <v>0</v>
      </c>
      <c r="Y530" s="332">
        <f t="shared" ca="1" si="366"/>
        <v>0</v>
      </c>
      <c r="Z530" s="332">
        <f t="shared" ca="1" si="366"/>
        <v>0</v>
      </c>
      <c r="AA530" s="332">
        <f t="shared" ca="1" si="366"/>
        <v>0</v>
      </c>
      <c r="AB530" s="332">
        <f t="shared" ca="1" si="366"/>
        <v>0</v>
      </c>
      <c r="AC530" s="332">
        <f t="shared" ca="1" si="366"/>
        <v>0</v>
      </c>
      <c r="AD530" s="332">
        <f t="shared" ca="1" si="366"/>
        <v>0</v>
      </c>
      <c r="AE530" s="332">
        <f t="shared" ca="1" si="366"/>
        <v>0</v>
      </c>
      <c r="AF530" s="332">
        <f t="shared" ca="1" si="366"/>
        <v>0</v>
      </c>
      <c r="AG530" s="332">
        <f t="shared" ca="1" si="366"/>
        <v>0</v>
      </c>
      <c r="AH530" s="332">
        <f t="shared" ca="1" si="366"/>
        <v>0</v>
      </c>
      <c r="AI530" s="332">
        <f t="shared" ca="1" si="366"/>
        <v>0</v>
      </c>
      <c r="AJ530" s="332">
        <f t="shared" ca="1" si="366"/>
        <v>0</v>
      </c>
      <c r="AK530" s="332">
        <f t="shared" ca="1" si="366"/>
        <v>0</v>
      </c>
      <c r="AL530" s="332">
        <f t="shared" ca="1" si="366"/>
        <v>0</v>
      </c>
      <c r="AM530" s="332">
        <f t="shared" ca="1" si="366"/>
        <v>0</v>
      </c>
      <c r="AN530" s="332">
        <f t="shared" ca="1" si="366"/>
        <v>0</v>
      </c>
      <c r="AO530" s="332">
        <f t="shared" ca="1" si="366"/>
        <v>0</v>
      </c>
      <c r="AP530" s="332">
        <f t="shared" ca="1" si="366"/>
        <v>0</v>
      </c>
      <c r="AQ530" s="332">
        <f t="shared" ca="1" si="366"/>
        <v>0</v>
      </c>
      <c r="AR530" s="332">
        <f t="shared" ca="1" si="366"/>
        <v>0</v>
      </c>
      <c r="AS530" s="332">
        <f t="shared" ca="1" si="366"/>
        <v>0</v>
      </c>
      <c r="AT530" s="332">
        <f t="shared" ca="1" si="366"/>
        <v>0</v>
      </c>
      <c r="AU530" s="332">
        <f t="shared" ca="1" si="366"/>
        <v>0</v>
      </c>
      <c r="AV530" s="332">
        <f t="shared" ca="1" si="366"/>
        <v>0</v>
      </c>
      <c r="AW530" s="332">
        <f t="shared" ca="1" si="366"/>
        <v>0</v>
      </c>
      <c r="AX530" s="332">
        <f t="shared" ca="1" si="366"/>
        <v>0</v>
      </c>
      <c r="AY530" s="332">
        <f t="shared" ca="1" si="366"/>
        <v>0</v>
      </c>
      <c r="AZ530" s="332">
        <f t="shared" ca="1" si="366"/>
        <v>0</v>
      </c>
      <c r="BA530" s="332">
        <f t="shared" ca="1" si="366"/>
        <v>0</v>
      </c>
      <c r="BB530" s="332">
        <f t="shared" ca="1" si="366"/>
        <v>0</v>
      </c>
      <c r="BC530" s="332">
        <f t="shared" ca="1" si="366"/>
        <v>0</v>
      </c>
      <c r="BD530" s="332">
        <f t="shared" ca="1" si="366"/>
        <v>0</v>
      </c>
      <c r="BE530" s="332">
        <f t="shared" ca="1" si="366"/>
        <v>0</v>
      </c>
      <c r="BF530" s="332">
        <f t="shared" ca="1" si="366"/>
        <v>0</v>
      </c>
      <c r="BG530" s="332">
        <f t="shared" ca="1" si="366"/>
        <v>0</v>
      </c>
      <c r="BH530" s="332">
        <f t="shared" ca="1" si="366"/>
        <v>0</v>
      </c>
      <c r="BI530" s="332">
        <f t="shared" ca="1" si="366"/>
        <v>0</v>
      </c>
      <c r="BJ530" s="332">
        <f t="shared" ca="1" si="366"/>
        <v>0</v>
      </c>
      <c r="BK530" s="332">
        <f t="shared" ca="1" si="366"/>
        <v>0</v>
      </c>
      <c r="BL530" s="332">
        <f t="shared" ca="1" si="366"/>
        <v>0</v>
      </c>
      <c r="BM530" s="332">
        <f t="shared" ca="1" si="366"/>
        <v>0</v>
      </c>
      <c r="BN530" s="332">
        <f t="shared" ca="1" si="366"/>
        <v>0</v>
      </c>
      <c r="BO530" s="332">
        <f t="shared" ca="1" si="366"/>
        <v>0</v>
      </c>
      <c r="BP530" s="332">
        <f t="shared" ca="1" si="366"/>
        <v>0</v>
      </c>
      <c r="BQ530" s="332">
        <f t="shared" ca="1" si="366"/>
        <v>0</v>
      </c>
      <c r="BR530" s="332">
        <f t="shared" ca="1" si="366"/>
        <v>0</v>
      </c>
      <c r="BS530" s="332">
        <f t="shared" ca="1" si="366"/>
        <v>0</v>
      </c>
      <c r="BT530" s="332">
        <f t="shared" ca="1" si="366"/>
        <v>0</v>
      </c>
      <c r="BU530" s="332">
        <f t="shared" ca="1" si="366"/>
        <v>0</v>
      </c>
      <c r="BV530" s="332">
        <f t="shared" ca="1" si="366"/>
        <v>0</v>
      </c>
      <c r="BW530" s="332">
        <f t="shared" ca="1" si="366"/>
        <v>0</v>
      </c>
      <c r="BX530" s="332">
        <f t="shared" ca="1" si="366"/>
        <v>0</v>
      </c>
      <c r="BY530" s="332">
        <f t="shared" ca="1" si="366"/>
        <v>0</v>
      </c>
      <c r="BZ530" s="332">
        <f t="shared" ca="1" si="366"/>
        <v>0</v>
      </c>
      <c r="CA530" s="332">
        <f t="shared" ca="1" si="366"/>
        <v>0</v>
      </c>
      <c r="CB530" s="332">
        <f t="shared" ca="1" si="366"/>
        <v>0</v>
      </c>
      <c r="CC530" s="332">
        <f t="shared" ca="1" si="366"/>
        <v>0</v>
      </c>
      <c r="CD530" s="332">
        <f t="shared" ca="1" si="366"/>
        <v>0</v>
      </c>
      <c r="CE530" s="332">
        <f t="shared" ca="1" si="366"/>
        <v>0</v>
      </c>
      <c r="CF530" s="332">
        <f t="shared" ca="1" si="366"/>
        <v>0</v>
      </c>
      <c r="CG530" s="332">
        <f t="shared" ref="CG530:CN530" ca="1" si="367">SUM(CG526:CG529)</f>
        <v>0</v>
      </c>
      <c r="CH530" s="332">
        <f t="shared" ca="1" si="367"/>
        <v>0</v>
      </c>
      <c r="CI530" s="332">
        <f t="shared" ca="1" si="367"/>
        <v>0</v>
      </c>
      <c r="CJ530" s="332">
        <f t="shared" ca="1" si="367"/>
        <v>0</v>
      </c>
      <c r="CK530" s="332">
        <f t="shared" ca="1" si="367"/>
        <v>0</v>
      </c>
      <c r="CL530" s="332">
        <f t="shared" ca="1" si="367"/>
        <v>0</v>
      </c>
      <c r="CM530" s="332">
        <f t="shared" ca="1" si="367"/>
        <v>0</v>
      </c>
      <c r="CN530" s="332">
        <f t="shared" ca="1" si="367"/>
        <v>0</v>
      </c>
    </row>
    <row r="531" spans="1:92" x14ac:dyDescent="0.25">
      <c r="B531" s="214"/>
      <c r="C531" s="10"/>
      <c r="D531" t="s">
        <v>481</v>
      </c>
      <c r="E531" s="106"/>
      <c r="F531" s="106"/>
      <c r="G531" s="106"/>
      <c r="H531" s="106"/>
      <c r="I531" s="175"/>
      <c r="J531" s="17"/>
      <c r="K531" s="42"/>
      <c r="L531" s="42"/>
      <c r="M531" s="42"/>
      <c r="N531" s="42"/>
      <c r="O531" s="42"/>
      <c r="P531" s="42"/>
      <c r="Q531" s="42"/>
      <c r="T531" s="276"/>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row>
    <row r="532" spans="1:92" x14ac:dyDescent="0.25">
      <c r="A532" t="s">
        <v>143</v>
      </c>
      <c r="B532" s="333" t="s">
        <v>144</v>
      </c>
      <c r="C532" s="10"/>
      <c r="D532" t="s">
        <v>481</v>
      </c>
      <c r="E532" s="106"/>
      <c r="F532" s="106"/>
      <c r="G532" s="106"/>
      <c r="H532" s="106"/>
      <c r="I532" s="175"/>
      <c r="J532" s="17"/>
      <c r="K532" s="192">
        <v>0.1</v>
      </c>
      <c r="L532" s="192">
        <v>0.1</v>
      </c>
      <c r="M532" s="192">
        <v>0.1</v>
      </c>
      <c r="N532" s="192">
        <v>0.1</v>
      </c>
      <c r="O532" s="192">
        <v>0.1</v>
      </c>
      <c r="P532" s="192">
        <v>0.1</v>
      </c>
      <c r="Q532" s="192"/>
      <c r="T532" s="274"/>
      <c r="U532" s="314">
        <f>INDEX($K:$P,ROW(),MATCH(U$3,$K$2:$P$2,0))</f>
        <v>0.1</v>
      </c>
      <c r="V532" s="314">
        <f>INDEX($K:$P,ROW(),MATCH(V$3,$K$2:$P$2,0))</f>
        <v>0.1</v>
      </c>
      <c r="W532" s="314">
        <f>INDEX($K:$P,ROW(),MATCH(W$3,$K$2:$P$2,0))</f>
        <v>0.1</v>
      </c>
      <c r="X532" s="314">
        <f>INDEX($K:$P,ROW(),MATCH(X$3,$K$2:$P$2,0))</f>
        <v>0.1</v>
      </c>
      <c r="Y532" s="314">
        <f>INDEX($K:$P,ROW(),MATCH(Y$3,$K$2:$P$2,0))</f>
        <v>0.1</v>
      </c>
      <c r="Z532" s="314">
        <f>INDEX($K:$P,ROW(),MATCH(Z$3,$K$2:$P$2,0))</f>
        <v>0.1</v>
      </c>
      <c r="AA532" s="314">
        <f>INDEX($K:$P,ROW(),MATCH(AA$3,$K$2:$P$2,0))</f>
        <v>0.1</v>
      </c>
      <c r="AB532" s="314">
        <f>INDEX($K:$P,ROW(),MATCH(AB$3,$K$2:$P$2,0))</f>
        <v>0.1</v>
      </c>
      <c r="AC532" s="314">
        <f>INDEX($K:$P,ROW(),MATCH(AC$3,$K$2:$P$2,0))</f>
        <v>0.1</v>
      </c>
      <c r="AD532" s="314">
        <f>INDEX($K:$P,ROW(),MATCH(AD$3,$K$2:$P$2,0))</f>
        <v>0.1</v>
      </c>
      <c r="AE532" s="314">
        <f>INDEX($K:$P,ROW(),MATCH(AE$3,$K$2:$P$2,0))</f>
        <v>0.1</v>
      </c>
      <c r="AF532" s="314">
        <f>INDEX($K:$P,ROW(),MATCH(AF$3,$K$2:$P$2,0))</f>
        <v>0.1</v>
      </c>
      <c r="AG532" s="314">
        <f>INDEX($K:$P,ROW(),MATCH(AG$3,$K$2:$P$2,0))</f>
        <v>0.1</v>
      </c>
      <c r="AH532" s="314">
        <f>INDEX($K:$P,ROW(),MATCH(AH$3,$K$2:$P$2,0))</f>
        <v>0.1</v>
      </c>
      <c r="AI532" s="314">
        <f>INDEX($K:$P,ROW(),MATCH(AI$3,$K$2:$P$2,0))</f>
        <v>0.1</v>
      </c>
      <c r="AJ532" s="314">
        <f>INDEX($K:$P,ROW(),MATCH(AJ$3,$K$2:$P$2,0))</f>
        <v>0.1</v>
      </c>
      <c r="AK532" s="314">
        <f>INDEX($K:$P,ROW(),MATCH(AK$3,$K$2:$P$2,0))</f>
        <v>0.1</v>
      </c>
      <c r="AL532" s="314">
        <f>INDEX($K:$P,ROW(),MATCH(AL$3,$K$2:$P$2,0))</f>
        <v>0.1</v>
      </c>
      <c r="AM532" s="314">
        <f>INDEX($K:$P,ROW(),MATCH(AM$3,$K$2:$P$2,0))</f>
        <v>0.1</v>
      </c>
      <c r="AN532" s="314">
        <f>INDEX($K:$P,ROW(),MATCH(AN$3,$K$2:$P$2,0))</f>
        <v>0.1</v>
      </c>
      <c r="AO532" s="314">
        <f>INDEX($K:$P,ROW(),MATCH(AO$3,$K$2:$P$2,0))</f>
        <v>0.1</v>
      </c>
      <c r="AP532" s="314">
        <f>INDEX($K:$P,ROW(),MATCH(AP$3,$K$2:$P$2,0))</f>
        <v>0.1</v>
      </c>
      <c r="AQ532" s="314">
        <f>INDEX($K:$P,ROW(),MATCH(AQ$3,$K$2:$P$2,0))</f>
        <v>0.1</v>
      </c>
      <c r="AR532" s="314">
        <f>INDEX($K:$P,ROW(),MATCH(AR$3,$K$2:$P$2,0))</f>
        <v>0.1</v>
      </c>
      <c r="AS532" s="314">
        <f>INDEX($K:$P,ROW(),MATCH(AS$3,$K$2:$P$2,0))</f>
        <v>0.1</v>
      </c>
      <c r="AT532" s="314">
        <f>INDEX($K:$P,ROW(),MATCH(AT$3,$K$2:$P$2,0))</f>
        <v>0.1</v>
      </c>
      <c r="AU532" s="314">
        <f>INDEX($K:$P,ROW(),MATCH(AU$3,$K$2:$P$2,0))</f>
        <v>0.1</v>
      </c>
      <c r="AV532" s="314">
        <f>INDEX($K:$P,ROW(),MATCH(AV$3,$K$2:$P$2,0))</f>
        <v>0.1</v>
      </c>
      <c r="AW532" s="314">
        <f>INDEX($K:$P,ROW(),MATCH(AW$3,$K$2:$P$2,0))</f>
        <v>0.1</v>
      </c>
      <c r="AX532" s="314">
        <f>INDEX($K:$P,ROW(),MATCH(AX$3,$K$2:$P$2,0))</f>
        <v>0.1</v>
      </c>
      <c r="AY532" s="314">
        <f>INDEX($K:$P,ROW(),MATCH(AY$3,$K$2:$P$2,0))</f>
        <v>0.1</v>
      </c>
      <c r="AZ532" s="314">
        <f>INDEX($K:$P,ROW(),MATCH(AZ$3,$K$2:$P$2,0))</f>
        <v>0.1</v>
      </c>
      <c r="BA532" s="314">
        <f>INDEX($K:$P,ROW(),MATCH(BA$3,$K$2:$P$2,0))</f>
        <v>0.1</v>
      </c>
      <c r="BB532" s="314">
        <f>INDEX($K:$P,ROW(),MATCH(BB$3,$K$2:$P$2,0))</f>
        <v>0.1</v>
      </c>
      <c r="BC532" s="314">
        <f>INDEX($K:$P,ROW(),MATCH(BC$3,$K$2:$P$2,0))</f>
        <v>0.1</v>
      </c>
      <c r="BD532" s="314">
        <f>INDEX($K:$P,ROW(),MATCH(BD$3,$K$2:$P$2,0))</f>
        <v>0.1</v>
      </c>
      <c r="BE532" s="314">
        <f>INDEX($K:$P,ROW(),MATCH(BE$3,$K$2:$P$2,0))</f>
        <v>0.1</v>
      </c>
      <c r="BF532" s="314">
        <f>INDEX($K:$P,ROW(),MATCH(BF$3,$K$2:$P$2,0))</f>
        <v>0.1</v>
      </c>
      <c r="BG532" s="314">
        <f>INDEX($K:$P,ROW(),MATCH(BG$3,$K$2:$P$2,0))</f>
        <v>0.1</v>
      </c>
      <c r="BH532" s="314">
        <f>INDEX($K:$P,ROW(),MATCH(BH$3,$K$2:$P$2,0))</f>
        <v>0.1</v>
      </c>
      <c r="BI532" s="314">
        <f>INDEX($K:$P,ROW(),MATCH(BI$3,$K$2:$P$2,0))</f>
        <v>0.1</v>
      </c>
      <c r="BJ532" s="314">
        <f>INDEX($K:$P,ROW(),MATCH(BJ$3,$K$2:$P$2,0))</f>
        <v>0.1</v>
      </c>
      <c r="BK532" s="314">
        <f>INDEX($K:$P,ROW(),MATCH(BK$3,$K$2:$P$2,0))</f>
        <v>0.1</v>
      </c>
      <c r="BL532" s="314">
        <f>INDEX($K:$P,ROW(),MATCH(BL$3,$K$2:$P$2,0))</f>
        <v>0.1</v>
      </c>
      <c r="BM532" s="314">
        <f>INDEX($K:$P,ROW(),MATCH(BM$3,$K$2:$P$2,0))</f>
        <v>0.1</v>
      </c>
      <c r="BN532" s="314">
        <f>INDEX($K:$P,ROW(),MATCH(BN$3,$K$2:$P$2,0))</f>
        <v>0.1</v>
      </c>
      <c r="BO532" s="314">
        <f>INDEX($K:$P,ROW(),MATCH(BO$3,$K$2:$P$2,0))</f>
        <v>0.1</v>
      </c>
      <c r="BP532" s="314">
        <f>INDEX($K:$P,ROW(),MATCH(BP$3,$K$2:$P$2,0))</f>
        <v>0.1</v>
      </c>
      <c r="BQ532" s="314">
        <f>INDEX($K:$P,ROW(),MATCH(BQ$3,$K$2:$P$2,0))</f>
        <v>0.1</v>
      </c>
      <c r="BR532" s="314">
        <f>INDEX($K:$P,ROW(),MATCH(BR$3,$K$2:$P$2,0))</f>
        <v>0.1</v>
      </c>
      <c r="BS532" s="314">
        <f>INDEX($K:$P,ROW(),MATCH(BS$3,$K$2:$P$2,0))</f>
        <v>0.1</v>
      </c>
      <c r="BT532" s="314">
        <f>INDEX($K:$P,ROW(),MATCH(BT$3,$K$2:$P$2,0))</f>
        <v>0.1</v>
      </c>
      <c r="BU532" s="314">
        <f>INDEX($K:$P,ROW(),MATCH(BU$3,$K$2:$P$2,0))</f>
        <v>0.1</v>
      </c>
      <c r="BV532" s="314">
        <f>INDEX($K:$P,ROW(),MATCH(BV$3,$K$2:$P$2,0))</f>
        <v>0.1</v>
      </c>
      <c r="BW532" s="314">
        <f>INDEX($K:$P,ROW(),MATCH(BW$3,$K$2:$P$2,0))</f>
        <v>0.1</v>
      </c>
      <c r="BX532" s="314">
        <f>INDEX($K:$P,ROW(),MATCH(BX$3,$K$2:$P$2,0))</f>
        <v>0.1</v>
      </c>
      <c r="BY532" s="314">
        <f>INDEX($K:$P,ROW(),MATCH(BY$3,$K$2:$P$2,0))</f>
        <v>0.1</v>
      </c>
      <c r="BZ532" s="314">
        <f>INDEX($K:$P,ROW(),MATCH(BZ$3,$K$2:$P$2,0))</f>
        <v>0.1</v>
      </c>
      <c r="CA532" s="314">
        <f>INDEX($K:$P,ROW(),MATCH(CA$3,$K$2:$P$2,0))</f>
        <v>0.1</v>
      </c>
      <c r="CB532" s="314">
        <f>INDEX($K:$P,ROW(),MATCH(CB$3,$K$2:$P$2,0))</f>
        <v>0.1</v>
      </c>
      <c r="CC532" s="314">
        <f>INDEX($K:$P,ROW(),MATCH(CC$3,$K$2:$P$2,0))</f>
        <v>0.1</v>
      </c>
      <c r="CD532" s="314">
        <f>INDEX($K:$P,ROW(),MATCH(CD$3,$K$2:$P$2,0))</f>
        <v>0.1</v>
      </c>
      <c r="CE532" s="314">
        <f>INDEX($K:$P,ROW(),MATCH(CE$3,$K$2:$P$2,0))</f>
        <v>0.1</v>
      </c>
      <c r="CF532" s="314">
        <f>INDEX($K:$P,ROW(),MATCH(CF$3,$K$2:$P$2,0))</f>
        <v>0.1</v>
      </c>
      <c r="CG532" s="314">
        <f>INDEX($K:$P,ROW(),MATCH(CG$3,$K$2:$P$2,0))</f>
        <v>0.1</v>
      </c>
      <c r="CH532" s="314">
        <f>INDEX($K:$P,ROW(),MATCH(CH$3,$K$2:$P$2,0))</f>
        <v>0.1</v>
      </c>
      <c r="CI532" s="314">
        <f>INDEX($K:$P,ROW(),MATCH(CI$3,$K$2:$P$2,0))</f>
        <v>0.1</v>
      </c>
      <c r="CJ532" s="314">
        <f>INDEX($K:$P,ROW(),MATCH(CJ$3,$K$2:$P$2,0))</f>
        <v>0.1</v>
      </c>
      <c r="CK532" s="314">
        <f>INDEX($K:$P,ROW(),MATCH(CK$3,$K$2:$P$2,0))</f>
        <v>0.1</v>
      </c>
      <c r="CL532" s="314">
        <f>INDEX($K:$P,ROW(),MATCH(CL$3,$K$2:$P$2,0))</f>
        <v>0.1</v>
      </c>
      <c r="CM532" s="314">
        <f>INDEX($K:$P,ROW(),MATCH(CM$3,$K$2:$P$2,0))</f>
        <v>0.1</v>
      </c>
      <c r="CN532" s="314">
        <f>INDEX($K:$P,ROW(),MATCH(CN$3,$K$2:$P$2,0))</f>
        <v>0.1</v>
      </c>
    </row>
    <row r="533" spans="1:92" x14ac:dyDescent="0.25">
      <c r="B533" s="214"/>
      <c r="C533" s="10"/>
      <c r="E533" s="106"/>
      <c r="F533" s="106"/>
      <c r="G533" s="106"/>
      <c r="H533" s="106"/>
      <c r="I533" s="175"/>
      <c r="J533" s="17"/>
      <c r="K533" s="42"/>
      <c r="L533" s="42"/>
      <c r="M533" s="42"/>
      <c r="N533" s="42"/>
      <c r="O533" s="42"/>
      <c r="P533" s="42"/>
      <c r="Q533" s="42"/>
      <c r="T533" s="276"/>
      <c r="U533" s="13">
        <v>1</v>
      </c>
      <c r="V533" s="13">
        <v>1</v>
      </c>
      <c r="W533" s="13">
        <v>1</v>
      </c>
      <c r="X533" s="13">
        <v>1</v>
      </c>
      <c r="Y533" s="13">
        <v>1</v>
      </c>
      <c r="Z533" s="13">
        <v>1</v>
      </c>
      <c r="AA533" s="13">
        <v>1</v>
      </c>
      <c r="AB533" s="13">
        <v>1</v>
      </c>
      <c r="AC533" s="13">
        <v>1</v>
      </c>
      <c r="AD533" s="13">
        <v>1</v>
      </c>
      <c r="AE533" s="13">
        <v>1</v>
      </c>
      <c r="AF533" s="13">
        <v>1</v>
      </c>
      <c r="AG533" s="13">
        <v>1</v>
      </c>
      <c r="AH533" s="13">
        <v>1</v>
      </c>
      <c r="AI533" s="13">
        <v>1</v>
      </c>
      <c r="AJ533" s="13">
        <v>1</v>
      </c>
      <c r="AK533" s="13">
        <v>1</v>
      </c>
      <c r="AL533" s="13">
        <v>1</v>
      </c>
      <c r="AM533" s="13">
        <v>1</v>
      </c>
      <c r="AN533" s="13">
        <v>1</v>
      </c>
      <c r="AO533" s="13">
        <v>1</v>
      </c>
      <c r="AP533" s="13">
        <v>1</v>
      </c>
      <c r="AQ533" s="13">
        <v>1</v>
      </c>
      <c r="AR533" s="13">
        <v>1</v>
      </c>
      <c r="AS533" s="13">
        <v>1</v>
      </c>
      <c r="AT533" s="13">
        <v>1</v>
      </c>
      <c r="AU533" s="13">
        <v>1</v>
      </c>
      <c r="AV533" s="13">
        <v>1</v>
      </c>
      <c r="AW533" s="13">
        <v>1</v>
      </c>
      <c r="AX533" s="13">
        <v>1</v>
      </c>
      <c r="AY533" s="13">
        <v>1</v>
      </c>
      <c r="AZ533" s="13">
        <v>1</v>
      </c>
      <c r="BA533" s="13">
        <v>1</v>
      </c>
      <c r="BB533" s="13">
        <v>1</v>
      </c>
      <c r="BC533" s="13">
        <v>1</v>
      </c>
      <c r="BD533" s="13">
        <v>1</v>
      </c>
      <c r="BE533" s="13">
        <v>1</v>
      </c>
      <c r="BF533" s="13">
        <v>1</v>
      </c>
      <c r="BG533" s="13">
        <v>1</v>
      </c>
      <c r="BH533" s="13">
        <v>1</v>
      </c>
      <c r="BI533" s="13">
        <v>1</v>
      </c>
      <c r="BJ533" s="13">
        <v>1</v>
      </c>
      <c r="BK533" s="13">
        <v>1</v>
      </c>
      <c r="BL533" s="13">
        <v>1</v>
      </c>
      <c r="BM533" s="13">
        <v>1</v>
      </c>
      <c r="BN533" s="13">
        <v>1</v>
      </c>
      <c r="BO533" s="13">
        <v>1</v>
      </c>
      <c r="BP533" s="13">
        <v>1</v>
      </c>
      <c r="BQ533" s="13">
        <v>1</v>
      </c>
      <c r="BR533" s="13">
        <v>1</v>
      </c>
      <c r="BS533" s="13">
        <v>1</v>
      </c>
      <c r="BT533" s="13">
        <v>1</v>
      </c>
      <c r="BU533" s="13">
        <v>1</v>
      </c>
      <c r="BV533" s="13">
        <v>1</v>
      </c>
      <c r="BW533" s="13">
        <v>1</v>
      </c>
      <c r="BX533" s="13">
        <v>1</v>
      </c>
      <c r="BY533" s="13">
        <v>1</v>
      </c>
      <c r="BZ533" s="13">
        <v>1</v>
      </c>
      <c r="CA533" s="13">
        <v>1</v>
      </c>
      <c r="CB533" s="13">
        <v>1</v>
      </c>
      <c r="CC533" s="13">
        <v>1</v>
      </c>
      <c r="CD533" s="13">
        <v>1</v>
      </c>
      <c r="CE533" s="13">
        <v>1</v>
      </c>
      <c r="CF533" s="13">
        <v>1</v>
      </c>
      <c r="CG533" s="13">
        <v>1</v>
      </c>
      <c r="CH533" s="13">
        <v>1</v>
      </c>
      <c r="CI533" s="13">
        <v>1</v>
      </c>
      <c r="CJ533" s="13">
        <v>1</v>
      </c>
      <c r="CK533" s="13">
        <v>1</v>
      </c>
      <c r="CL533" s="13">
        <v>1</v>
      </c>
      <c r="CM533" s="13">
        <v>1</v>
      </c>
      <c r="CN533" s="13">
        <v>1</v>
      </c>
    </row>
    <row r="534" spans="1:92" x14ac:dyDescent="0.25">
      <c r="A534" s="137"/>
      <c r="B534" s="208"/>
      <c r="C534" s="139"/>
      <c r="D534" s="137" t="s">
        <v>490</v>
      </c>
      <c r="E534" s="140" t="s">
        <v>490</v>
      </c>
      <c r="F534" s="140"/>
      <c r="G534" s="140" t="s">
        <v>491</v>
      </c>
      <c r="H534" s="141"/>
      <c r="I534" s="221"/>
      <c r="J534" s="222"/>
      <c r="K534" s="139"/>
      <c r="L534" s="139"/>
      <c r="M534" s="139"/>
      <c r="N534" s="139"/>
      <c r="O534" s="139"/>
      <c r="P534" s="139"/>
      <c r="Q534" s="139"/>
      <c r="T534" s="233"/>
      <c r="U534" s="145" t="s">
        <v>492</v>
      </c>
      <c r="V534" s="145" t="s">
        <v>492</v>
      </c>
      <c r="W534" s="145" t="s">
        <v>492</v>
      </c>
      <c r="X534" s="145" t="s">
        <v>492</v>
      </c>
      <c r="Y534" s="145" t="s">
        <v>492</v>
      </c>
      <c r="Z534" s="145" t="s">
        <v>492</v>
      </c>
      <c r="AA534" s="145" t="s">
        <v>492</v>
      </c>
      <c r="AB534" s="145" t="s">
        <v>492</v>
      </c>
      <c r="AC534" s="145" t="s">
        <v>492</v>
      </c>
      <c r="AD534" s="145" t="s">
        <v>492</v>
      </c>
      <c r="AE534" s="145" t="s">
        <v>492</v>
      </c>
      <c r="AF534" s="145" t="s">
        <v>492</v>
      </c>
      <c r="AG534" s="145" t="s">
        <v>492</v>
      </c>
      <c r="AH534" s="145" t="s">
        <v>492</v>
      </c>
      <c r="AI534" s="145" t="s">
        <v>492</v>
      </c>
      <c r="AJ534" s="145" t="s">
        <v>492</v>
      </c>
      <c r="AK534" s="145" t="s">
        <v>492</v>
      </c>
      <c r="AL534" s="145" t="s">
        <v>492</v>
      </c>
      <c r="AM534" s="145" t="s">
        <v>492</v>
      </c>
      <c r="AN534" s="145" t="s">
        <v>492</v>
      </c>
      <c r="AO534" s="145" t="s">
        <v>492</v>
      </c>
      <c r="AP534" s="145" t="s">
        <v>492</v>
      </c>
      <c r="AQ534" s="145" t="s">
        <v>492</v>
      </c>
      <c r="AR534" s="145" t="s">
        <v>492</v>
      </c>
      <c r="AS534" s="145" t="s">
        <v>492</v>
      </c>
      <c r="AT534" s="145" t="s">
        <v>492</v>
      </c>
      <c r="AU534" s="145" t="s">
        <v>492</v>
      </c>
      <c r="AV534" s="145" t="s">
        <v>492</v>
      </c>
      <c r="AW534" s="145" t="s">
        <v>492</v>
      </c>
      <c r="AX534" s="145" t="s">
        <v>492</v>
      </c>
      <c r="AY534" s="145" t="s">
        <v>492</v>
      </c>
      <c r="AZ534" s="145" t="s">
        <v>492</v>
      </c>
      <c r="BA534" s="145" t="s">
        <v>492</v>
      </c>
      <c r="BB534" s="145" t="s">
        <v>492</v>
      </c>
      <c r="BC534" s="145" t="s">
        <v>492</v>
      </c>
      <c r="BD534" s="145" t="s">
        <v>492</v>
      </c>
      <c r="BE534" s="145" t="s">
        <v>492</v>
      </c>
      <c r="BF534" s="145" t="s">
        <v>492</v>
      </c>
      <c r="BG534" s="145" t="s">
        <v>492</v>
      </c>
      <c r="BH534" s="145" t="s">
        <v>492</v>
      </c>
      <c r="BI534" s="145" t="s">
        <v>492</v>
      </c>
      <c r="BJ534" s="145" t="s">
        <v>492</v>
      </c>
      <c r="BK534" s="145" t="s">
        <v>492</v>
      </c>
      <c r="BL534" s="145" t="s">
        <v>492</v>
      </c>
      <c r="BM534" s="145" t="s">
        <v>492</v>
      </c>
      <c r="BN534" s="145" t="s">
        <v>492</v>
      </c>
      <c r="BO534" s="145" t="s">
        <v>492</v>
      </c>
      <c r="BP534" s="145" t="s">
        <v>492</v>
      </c>
      <c r="BQ534" s="145" t="s">
        <v>492</v>
      </c>
      <c r="BR534" s="145" t="s">
        <v>492</v>
      </c>
      <c r="BS534" s="145" t="s">
        <v>492</v>
      </c>
      <c r="BT534" s="145" t="s">
        <v>492</v>
      </c>
      <c r="BU534" s="145" t="s">
        <v>492</v>
      </c>
      <c r="BV534" s="145" t="s">
        <v>492</v>
      </c>
      <c r="BW534" s="145" t="s">
        <v>492</v>
      </c>
      <c r="BX534" s="145" t="s">
        <v>492</v>
      </c>
      <c r="BY534" s="145" t="s">
        <v>492</v>
      </c>
      <c r="BZ534" s="145" t="s">
        <v>492</v>
      </c>
      <c r="CA534" s="145" t="s">
        <v>492</v>
      </c>
      <c r="CB534" s="145" t="s">
        <v>492</v>
      </c>
      <c r="CC534" s="145" t="s">
        <v>492</v>
      </c>
      <c r="CD534" s="145" t="s">
        <v>492</v>
      </c>
      <c r="CE534" s="145" t="s">
        <v>492</v>
      </c>
      <c r="CF534" s="145" t="s">
        <v>492</v>
      </c>
      <c r="CG534" s="145" t="s">
        <v>492</v>
      </c>
      <c r="CH534" s="145" t="s">
        <v>492</v>
      </c>
      <c r="CI534" s="145" t="s">
        <v>492</v>
      </c>
      <c r="CJ534" s="145" t="s">
        <v>492</v>
      </c>
      <c r="CK534" s="145" t="s">
        <v>492</v>
      </c>
      <c r="CL534" s="145" t="s">
        <v>492</v>
      </c>
      <c r="CM534" s="145" t="s">
        <v>492</v>
      </c>
      <c r="CN534" s="145" t="s">
        <v>492</v>
      </c>
    </row>
    <row r="535" spans="1:92" x14ac:dyDescent="0.25">
      <c r="B535" s="174" t="s">
        <v>142</v>
      </c>
      <c r="C535" s="53"/>
      <c r="D535" t="s">
        <v>490</v>
      </c>
      <c r="E535" s="229"/>
      <c r="F535" s="229"/>
      <c r="G535" s="229"/>
      <c r="I535" s="267"/>
      <c r="J535" s="268"/>
      <c r="K535" s="31"/>
      <c r="L535" s="31"/>
      <c r="M535" s="31"/>
      <c r="N535" s="31"/>
      <c r="O535" s="31"/>
      <c r="P535" s="31"/>
      <c r="Q535" s="31"/>
      <c r="T535" s="327"/>
      <c r="U535" s="328"/>
      <c r="V535" s="328"/>
      <c r="W535" s="328"/>
      <c r="X535" s="328"/>
      <c r="Y535" s="328"/>
      <c r="Z535" s="328"/>
      <c r="AA535" s="328"/>
      <c r="AB535" s="328"/>
      <c r="AC535" s="328"/>
      <c r="AD535" s="328"/>
      <c r="AE535" s="328"/>
      <c r="AF535" s="328"/>
      <c r="AG535" s="328"/>
      <c r="AH535" s="328"/>
      <c r="AI535" s="328"/>
      <c r="AJ535" s="328"/>
      <c r="AK535" s="328"/>
      <c r="AL535" s="328"/>
      <c r="AM535" s="328"/>
      <c r="AN535" s="328"/>
      <c r="AO535" s="328"/>
      <c r="AP535" s="328"/>
      <c r="AQ535" s="328"/>
      <c r="AR535" s="328"/>
      <c r="AS535" s="328"/>
      <c r="AT535" s="328"/>
      <c r="AU535" s="328"/>
      <c r="AV535" s="328"/>
      <c r="AW535" s="328"/>
      <c r="AX535" s="328"/>
      <c r="AY535" s="328"/>
      <c r="AZ535" s="328"/>
      <c r="BA535" s="328"/>
      <c r="BB535" s="328"/>
      <c r="BC535" s="328"/>
      <c r="BD535" s="328"/>
      <c r="BE535" s="328"/>
      <c r="BF535" s="328"/>
      <c r="BG535" s="328"/>
      <c r="BH535" s="328"/>
      <c r="BI535" s="328"/>
      <c r="BJ535" s="328"/>
      <c r="BK535" s="328"/>
      <c r="BL535" s="328"/>
      <c r="BM535" s="328"/>
      <c r="BN535" s="328"/>
      <c r="BO535" s="328"/>
      <c r="BP535" s="328"/>
      <c r="BQ535" s="328"/>
      <c r="BR535" s="328"/>
      <c r="BS535" s="328"/>
      <c r="BT535" s="328"/>
      <c r="BU535" s="328"/>
      <c r="BV535" s="328"/>
      <c r="BW535" s="328"/>
      <c r="BX535" s="328"/>
      <c r="BY535" s="328"/>
      <c r="BZ535" s="328"/>
      <c r="CA535" s="328"/>
      <c r="CB535" s="328"/>
      <c r="CC535" s="328"/>
      <c r="CD535" s="328"/>
      <c r="CE535" s="328"/>
      <c r="CF535" s="328"/>
      <c r="CG535" s="328"/>
      <c r="CH535" s="328"/>
      <c r="CI535" s="328"/>
      <c r="CJ535" s="328"/>
      <c r="CK535" s="328"/>
      <c r="CL535" s="328"/>
      <c r="CM535" s="328"/>
      <c r="CN535" s="328"/>
    </row>
    <row r="536" spans="1:92" x14ac:dyDescent="0.25">
      <c r="A536" t="s">
        <v>143</v>
      </c>
      <c r="B536" s="214" t="s">
        <v>493</v>
      </c>
      <c r="C536" s="53"/>
      <c r="D536" t="s">
        <v>490</v>
      </c>
      <c r="E536" s="229"/>
      <c r="F536" s="229"/>
      <c r="G536" s="229"/>
      <c r="I536" s="175">
        <v>12</v>
      </c>
      <c r="J536" s="175"/>
      <c r="K536" s="31"/>
      <c r="L536" s="31"/>
      <c r="M536" s="31"/>
      <c r="N536" s="31"/>
      <c r="O536" s="31"/>
      <c r="P536" s="31"/>
      <c r="Q536" s="31"/>
      <c r="T536" s="276"/>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row>
    <row r="537" spans="1:92" x14ac:dyDescent="0.25">
      <c r="A537" t="s">
        <v>143</v>
      </c>
      <c r="B537" s="329"/>
      <c r="C537" s="148"/>
      <c r="D537" t="s">
        <v>490</v>
      </c>
      <c r="E537" s="149"/>
      <c r="F537" s="149"/>
      <c r="G537" s="149"/>
      <c r="H537" s="106"/>
      <c r="I537" s="210"/>
      <c r="J537" s="226"/>
      <c r="K537" s="330"/>
      <c r="L537" s="330"/>
      <c r="M537" s="330"/>
      <c r="N537" s="330"/>
      <c r="O537" s="330"/>
      <c r="P537" s="330"/>
      <c r="Q537" s="330"/>
      <c r="T537" s="213"/>
      <c r="U537" s="212"/>
      <c r="V537" s="212"/>
      <c r="W537" s="212"/>
      <c r="X537" s="212"/>
      <c r="Y537" s="212"/>
      <c r="Z537" s="212"/>
      <c r="AA537" s="212"/>
      <c r="AB537" s="212"/>
      <c r="AC537" s="212"/>
      <c r="AD537" s="212"/>
      <c r="AE537" s="212"/>
      <c r="AF537" s="212"/>
      <c r="AG537" s="212"/>
      <c r="AH537" s="212"/>
      <c r="AI537" s="212"/>
      <c r="AJ537" s="212"/>
      <c r="AK537" s="212"/>
      <c r="AL537" s="212"/>
      <c r="AM537" s="212"/>
      <c r="AN537" s="212"/>
      <c r="AO537" s="212"/>
      <c r="AP537" s="212"/>
      <c r="AQ537" s="212"/>
      <c r="AR537" s="212"/>
      <c r="AS537" s="212"/>
      <c r="AT537" s="212"/>
      <c r="AU537" s="212"/>
      <c r="AV537" s="212"/>
      <c r="AW537" s="212"/>
      <c r="AX537" s="212"/>
      <c r="AY537" s="212"/>
      <c r="AZ537" s="212"/>
      <c r="BA537" s="212"/>
      <c r="BB537" s="212"/>
      <c r="BC537" s="212"/>
      <c r="BD537" s="212"/>
      <c r="BE537" s="212"/>
      <c r="BF537" s="212"/>
      <c r="BG537" s="212"/>
      <c r="BH537" s="212"/>
      <c r="BI537" s="212"/>
      <c r="BJ537" s="212"/>
      <c r="BK537" s="212"/>
      <c r="BL537" s="212"/>
      <c r="BM537" s="212"/>
      <c r="BN537" s="212"/>
      <c r="BO537" s="212"/>
      <c r="BP537" s="212"/>
      <c r="BQ537" s="212"/>
      <c r="BR537" s="212"/>
      <c r="BS537" s="212"/>
      <c r="BT537" s="212"/>
      <c r="BU537" s="212"/>
      <c r="BV537" s="212"/>
      <c r="BW537" s="212"/>
      <c r="BX537" s="212"/>
      <c r="BY537" s="212"/>
      <c r="BZ537" s="212"/>
      <c r="CA537" s="212"/>
      <c r="CB537" s="212"/>
      <c r="CC537" s="212"/>
      <c r="CD537" s="212"/>
      <c r="CE537" s="212"/>
      <c r="CF537" s="212"/>
      <c r="CG537" s="212"/>
      <c r="CH537" s="212"/>
      <c r="CI537" s="212"/>
      <c r="CJ537" s="212"/>
      <c r="CK537" s="212"/>
      <c r="CL537" s="212"/>
      <c r="CM537" s="212"/>
      <c r="CN537" s="212"/>
    </row>
    <row r="538" spans="1:92" x14ac:dyDescent="0.25">
      <c r="B538" s="174" t="s">
        <v>485</v>
      </c>
      <c r="C538" s="10"/>
      <c r="D538" t="s">
        <v>490</v>
      </c>
      <c r="E538" s="106"/>
      <c r="F538" s="106"/>
      <c r="G538" s="106"/>
      <c r="H538" s="106"/>
      <c r="I538" s="175"/>
      <c r="J538" s="17"/>
      <c r="T538" s="205"/>
    </row>
    <row r="539" spans="1:92" x14ac:dyDescent="0.25">
      <c r="A539" t="s">
        <v>494</v>
      </c>
      <c r="B539" s="214" t="s">
        <v>354</v>
      </c>
      <c r="D539" t="s">
        <v>490</v>
      </c>
      <c r="K539" s="61">
        <f>+T543</f>
        <v>0</v>
      </c>
      <c r="L539" s="61">
        <f ca="1">K543</f>
        <v>0</v>
      </c>
      <c r="M539" s="61">
        <f ca="1">L543</f>
        <v>0</v>
      </c>
      <c r="N539" s="61">
        <f ca="1">M543</f>
        <v>0</v>
      </c>
      <c r="O539" s="61">
        <f ca="1">N543</f>
        <v>0</v>
      </c>
      <c r="P539" s="61">
        <f ca="1">O543</f>
        <v>0</v>
      </c>
      <c r="Q539" s="61"/>
      <c r="T539" s="276"/>
      <c r="U539" s="13">
        <f t="shared" ref="U539:CF539" si="368">T543</f>
        <v>0</v>
      </c>
      <c r="V539" s="13">
        <f t="shared" ca="1" si="368"/>
        <v>0</v>
      </c>
      <c r="W539" s="13">
        <f t="shared" ca="1" si="368"/>
        <v>0</v>
      </c>
      <c r="X539" s="13">
        <f t="shared" ca="1" si="368"/>
        <v>0</v>
      </c>
      <c r="Y539" s="13">
        <f t="shared" ca="1" si="368"/>
        <v>0</v>
      </c>
      <c r="Z539" s="13">
        <f t="shared" ca="1" si="368"/>
        <v>0</v>
      </c>
      <c r="AA539" s="13">
        <f t="shared" ca="1" si="368"/>
        <v>0</v>
      </c>
      <c r="AB539" s="13">
        <f t="shared" ca="1" si="368"/>
        <v>0</v>
      </c>
      <c r="AC539" s="13">
        <f t="shared" ca="1" si="368"/>
        <v>0</v>
      </c>
      <c r="AD539" s="13">
        <f t="shared" ca="1" si="368"/>
        <v>0</v>
      </c>
      <c r="AE539" s="13">
        <f t="shared" ca="1" si="368"/>
        <v>0</v>
      </c>
      <c r="AF539" s="13">
        <f t="shared" ca="1" si="368"/>
        <v>0</v>
      </c>
      <c r="AG539" s="13">
        <f t="shared" ca="1" si="368"/>
        <v>0</v>
      </c>
      <c r="AH539" s="13">
        <f t="shared" ca="1" si="368"/>
        <v>0</v>
      </c>
      <c r="AI539" s="13">
        <f t="shared" ca="1" si="368"/>
        <v>0</v>
      </c>
      <c r="AJ539" s="13">
        <f t="shared" ca="1" si="368"/>
        <v>0</v>
      </c>
      <c r="AK539" s="13">
        <f t="shared" ca="1" si="368"/>
        <v>0</v>
      </c>
      <c r="AL539" s="13">
        <f t="shared" ca="1" si="368"/>
        <v>0</v>
      </c>
      <c r="AM539" s="13">
        <f t="shared" ca="1" si="368"/>
        <v>0</v>
      </c>
      <c r="AN539" s="13">
        <f t="shared" ca="1" si="368"/>
        <v>0</v>
      </c>
      <c r="AO539" s="13">
        <f t="shared" ca="1" si="368"/>
        <v>0</v>
      </c>
      <c r="AP539" s="13">
        <f t="shared" ca="1" si="368"/>
        <v>0</v>
      </c>
      <c r="AQ539" s="13">
        <f t="shared" ca="1" si="368"/>
        <v>0</v>
      </c>
      <c r="AR539" s="13">
        <f t="shared" ca="1" si="368"/>
        <v>0</v>
      </c>
      <c r="AS539" s="13">
        <f t="shared" ca="1" si="368"/>
        <v>0</v>
      </c>
      <c r="AT539" s="13">
        <f t="shared" ca="1" si="368"/>
        <v>0</v>
      </c>
      <c r="AU539" s="13">
        <f t="shared" ca="1" si="368"/>
        <v>0</v>
      </c>
      <c r="AV539" s="13">
        <f t="shared" ca="1" si="368"/>
        <v>0</v>
      </c>
      <c r="AW539" s="13">
        <f t="shared" ca="1" si="368"/>
        <v>0</v>
      </c>
      <c r="AX539" s="13">
        <f t="shared" ca="1" si="368"/>
        <v>0</v>
      </c>
      <c r="AY539" s="13">
        <f t="shared" ca="1" si="368"/>
        <v>0</v>
      </c>
      <c r="AZ539" s="13">
        <f t="shared" ca="1" si="368"/>
        <v>0</v>
      </c>
      <c r="BA539" s="13">
        <f t="shared" ca="1" si="368"/>
        <v>0</v>
      </c>
      <c r="BB539" s="13">
        <f t="shared" ca="1" si="368"/>
        <v>0</v>
      </c>
      <c r="BC539" s="13">
        <f t="shared" ca="1" si="368"/>
        <v>0</v>
      </c>
      <c r="BD539" s="13">
        <f t="shared" ca="1" si="368"/>
        <v>0</v>
      </c>
      <c r="BE539" s="13">
        <f t="shared" ca="1" si="368"/>
        <v>0</v>
      </c>
      <c r="BF539" s="13">
        <f t="shared" ca="1" si="368"/>
        <v>0</v>
      </c>
      <c r="BG539" s="13">
        <f t="shared" ca="1" si="368"/>
        <v>0</v>
      </c>
      <c r="BH539" s="13">
        <f t="shared" ca="1" si="368"/>
        <v>0</v>
      </c>
      <c r="BI539" s="13">
        <f t="shared" ca="1" si="368"/>
        <v>0</v>
      </c>
      <c r="BJ539" s="13">
        <f t="shared" ca="1" si="368"/>
        <v>0</v>
      </c>
      <c r="BK539" s="13">
        <f t="shared" ca="1" si="368"/>
        <v>0</v>
      </c>
      <c r="BL539" s="13">
        <f t="shared" ca="1" si="368"/>
        <v>0</v>
      </c>
      <c r="BM539" s="13">
        <f t="shared" ca="1" si="368"/>
        <v>0</v>
      </c>
      <c r="BN539" s="13">
        <f t="shared" ca="1" si="368"/>
        <v>0</v>
      </c>
      <c r="BO539" s="13">
        <f t="shared" ca="1" si="368"/>
        <v>0</v>
      </c>
      <c r="BP539" s="13">
        <f t="shared" ca="1" si="368"/>
        <v>0</v>
      </c>
      <c r="BQ539" s="13">
        <f t="shared" ca="1" si="368"/>
        <v>0</v>
      </c>
      <c r="BR539" s="13">
        <f t="shared" ca="1" si="368"/>
        <v>0</v>
      </c>
      <c r="BS539" s="13">
        <f t="shared" ca="1" si="368"/>
        <v>0</v>
      </c>
      <c r="BT539" s="13">
        <f t="shared" ca="1" si="368"/>
        <v>0</v>
      </c>
      <c r="BU539" s="13">
        <f t="shared" ca="1" si="368"/>
        <v>0</v>
      </c>
      <c r="BV539" s="13">
        <f t="shared" ca="1" si="368"/>
        <v>0</v>
      </c>
      <c r="BW539" s="13">
        <f t="shared" ca="1" si="368"/>
        <v>0</v>
      </c>
      <c r="BX539" s="13">
        <f t="shared" ca="1" si="368"/>
        <v>0</v>
      </c>
      <c r="BY539" s="13">
        <f t="shared" ca="1" si="368"/>
        <v>0</v>
      </c>
      <c r="BZ539" s="13">
        <f t="shared" ca="1" si="368"/>
        <v>0</v>
      </c>
      <c r="CA539" s="13">
        <f t="shared" ca="1" si="368"/>
        <v>0</v>
      </c>
      <c r="CB539" s="13">
        <f t="shared" ca="1" si="368"/>
        <v>0</v>
      </c>
      <c r="CC539" s="13">
        <f t="shared" ca="1" si="368"/>
        <v>0</v>
      </c>
      <c r="CD539" s="13">
        <f t="shared" ca="1" si="368"/>
        <v>0</v>
      </c>
      <c r="CE539" s="13">
        <f t="shared" ca="1" si="368"/>
        <v>0</v>
      </c>
      <c r="CF539" s="13">
        <f t="shared" ca="1" si="368"/>
        <v>0</v>
      </c>
      <c r="CG539" s="13">
        <f t="shared" ref="CG539:CN539" ca="1" si="369">CF543</f>
        <v>0</v>
      </c>
      <c r="CH539" s="13">
        <f t="shared" ca="1" si="369"/>
        <v>0</v>
      </c>
      <c r="CI539" s="13">
        <f t="shared" ca="1" si="369"/>
        <v>0</v>
      </c>
      <c r="CJ539" s="13">
        <f t="shared" ca="1" si="369"/>
        <v>0</v>
      </c>
      <c r="CK539" s="13">
        <f t="shared" ca="1" si="369"/>
        <v>0</v>
      </c>
      <c r="CL539" s="13">
        <f t="shared" ca="1" si="369"/>
        <v>0</v>
      </c>
      <c r="CM539" s="13">
        <f t="shared" ca="1" si="369"/>
        <v>0</v>
      </c>
      <c r="CN539" s="13">
        <f t="shared" ca="1" si="369"/>
        <v>0</v>
      </c>
    </row>
    <row r="540" spans="1:92" x14ac:dyDescent="0.25">
      <c r="A540" t="s">
        <v>495</v>
      </c>
      <c r="B540" s="214" t="s">
        <v>486</v>
      </c>
      <c r="D540" t="s">
        <v>490</v>
      </c>
      <c r="K540" s="42">
        <f ca="1">SUMIF($3:$3,K$2,540:540)</f>
        <v>0</v>
      </c>
      <c r="L540" s="42">
        <f ca="1">SUMIF($3:$3,L$2,540:540)</f>
        <v>0</v>
      </c>
      <c r="M540" s="42">
        <f ca="1">SUMIF($3:$3,M$2,540:540)</f>
        <v>0</v>
      </c>
      <c r="N540" s="42">
        <f ca="1">SUMIF($3:$3,N$2,540:540)</f>
        <v>0</v>
      </c>
      <c r="O540" s="42">
        <f ca="1">SUMIF($3:$3,O$2,540:540)</f>
        <v>0</v>
      </c>
      <c r="P540" s="42">
        <f ca="1">SUMIF($3:$3,P$2,540:540)</f>
        <v>0</v>
      </c>
      <c r="Q540" s="42"/>
      <c r="T540" s="276"/>
      <c r="U540" s="13" cm="1">
        <f t="array" aca="1" ref="U540" ca="1">+INDIRECT(U534)</f>
        <v>0</v>
      </c>
      <c r="V540" s="13" cm="1">
        <f t="array" aca="1" ref="V540" ca="1">+INDIRECT(V534)</f>
        <v>0</v>
      </c>
      <c r="W540" s="13" cm="1">
        <f t="array" aca="1" ref="W540" ca="1">+INDIRECT(W534)</f>
        <v>0</v>
      </c>
      <c r="X540" s="13" cm="1">
        <f t="array" aca="1" ref="X540" ca="1">+INDIRECT(X534)</f>
        <v>0</v>
      </c>
      <c r="Y540" s="13" cm="1">
        <f t="array" aca="1" ref="Y540" ca="1">+INDIRECT(Y534)</f>
        <v>0</v>
      </c>
      <c r="Z540" s="13" cm="1">
        <f t="array" aca="1" ref="Z540" ca="1">+INDIRECT(Z534)</f>
        <v>0</v>
      </c>
      <c r="AA540" s="13" cm="1">
        <f t="array" aca="1" ref="AA540" ca="1">+INDIRECT(AA534)</f>
        <v>0</v>
      </c>
      <c r="AB540" s="13" cm="1">
        <f t="array" aca="1" ref="AB540" ca="1">+INDIRECT(AB534)</f>
        <v>0</v>
      </c>
      <c r="AC540" s="13" cm="1">
        <f t="array" aca="1" ref="AC540" ca="1">+INDIRECT(AC534)</f>
        <v>0</v>
      </c>
      <c r="AD540" s="13" cm="1">
        <f t="array" aca="1" ref="AD540" ca="1">+INDIRECT(AD534)</f>
        <v>0</v>
      </c>
      <c r="AE540" s="13" cm="1">
        <f t="array" aca="1" ref="AE540" ca="1">+INDIRECT(AE534)</f>
        <v>0</v>
      </c>
      <c r="AF540" s="13" cm="1">
        <f t="array" aca="1" ref="AF540" ca="1">+INDIRECT(AF534)</f>
        <v>0</v>
      </c>
      <c r="AG540" s="13" cm="1">
        <f t="array" aca="1" ref="AG540" ca="1">+INDIRECT(AG534)</f>
        <v>0</v>
      </c>
      <c r="AH540" s="13" cm="1">
        <f t="array" aca="1" ref="AH540" ca="1">+INDIRECT(AH534)</f>
        <v>0</v>
      </c>
      <c r="AI540" s="13" cm="1">
        <f t="array" aca="1" ref="AI540" ca="1">+INDIRECT(AI534)</f>
        <v>0</v>
      </c>
      <c r="AJ540" s="13" cm="1">
        <f t="array" aca="1" ref="AJ540" ca="1">+INDIRECT(AJ534)</f>
        <v>0</v>
      </c>
      <c r="AK540" s="13" cm="1">
        <f t="array" aca="1" ref="AK540" ca="1">+INDIRECT(AK534)</f>
        <v>0</v>
      </c>
      <c r="AL540" s="13" cm="1">
        <f t="array" aca="1" ref="AL540" ca="1">+INDIRECT(AL534)</f>
        <v>0</v>
      </c>
      <c r="AM540" s="13" cm="1">
        <f t="array" aca="1" ref="AM540" ca="1">+INDIRECT(AM534)</f>
        <v>0</v>
      </c>
      <c r="AN540" s="13" cm="1">
        <f t="array" aca="1" ref="AN540" ca="1">+INDIRECT(AN534)</f>
        <v>0</v>
      </c>
      <c r="AO540" s="13" cm="1">
        <f t="array" aca="1" ref="AO540" ca="1">+INDIRECT(AO534)</f>
        <v>0</v>
      </c>
      <c r="AP540" s="13" cm="1">
        <f t="array" aca="1" ref="AP540" ca="1">+INDIRECT(AP534)</f>
        <v>0</v>
      </c>
      <c r="AQ540" s="13" cm="1">
        <f t="array" aca="1" ref="AQ540" ca="1">+INDIRECT(AQ534)</f>
        <v>0</v>
      </c>
      <c r="AR540" s="13" cm="1">
        <f t="array" aca="1" ref="AR540" ca="1">+INDIRECT(AR534)</f>
        <v>0</v>
      </c>
      <c r="AS540" s="13" cm="1">
        <f t="array" aca="1" ref="AS540" ca="1">+INDIRECT(AS534)</f>
        <v>0</v>
      </c>
      <c r="AT540" s="13" cm="1">
        <f t="array" aca="1" ref="AT540" ca="1">+INDIRECT(AT534)</f>
        <v>0</v>
      </c>
      <c r="AU540" s="13" cm="1">
        <f t="array" aca="1" ref="AU540" ca="1">+INDIRECT(AU534)</f>
        <v>0</v>
      </c>
      <c r="AV540" s="13" cm="1">
        <f t="array" aca="1" ref="AV540" ca="1">+INDIRECT(AV534)</f>
        <v>0</v>
      </c>
      <c r="AW540" s="13" cm="1">
        <f t="array" aca="1" ref="AW540" ca="1">+INDIRECT(AW534)</f>
        <v>0</v>
      </c>
      <c r="AX540" s="13" cm="1">
        <f t="array" aca="1" ref="AX540" ca="1">+INDIRECT(AX534)</f>
        <v>0</v>
      </c>
      <c r="AY540" s="13" cm="1">
        <f t="array" aca="1" ref="AY540" ca="1">+INDIRECT(AY534)</f>
        <v>0</v>
      </c>
      <c r="AZ540" s="13" cm="1">
        <f t="array" aca="1" ref="AZ540" ca="1">+INDIRECT(AZ534)</f>
        <v>0</v>
      </c>
      <c r="BA540" s="13" cm="1">
        <f t="array" aca="1" ref="BA540" ca="1">+INDIRECT(BA534)</f>
        <v>0</v>
      </c>
      <c r="BB540" s="13" cm="1">
        <f t="array" aca="1" ref="BB540" ca="1">+INDIRECT(BB534)</f>
        <v>0</v>
      </c>
      <c r="BC540" s="13" cm="1">
        <f t="array" aca="1" ref="BC540" ca="1">+INDIRECT(BC534)</f>
        <v>0</v>
      </c>
      <c r="BD540" s="13" cm="1">
        <f t="array" aca="1" ref="BD540" ca="1">+INDIRECT(BD534)</f>
        <v>0</v>
      </c>
      <c r="BE540" s="13" cm="1">
        <f t="array" aca="1" ref="BE540" ca="1">+INDIRECT(BE534)</f>
        <v>0</v>
      </c>
      <c r="BF540" s="13" cm="1">
        <f t="array" aca="1" ref="BF540" ca="1">+INDIRECT(BF534)</f>
        <v>0</v>
      </c>
      <c r="BG540" s="13" cm="1">
        <f t="array" aca="1" ref="BG540" ca="1">+INDIRECT(BG534)</f>
        <v>0</v>
      </c>
      <c r="BH540" s="13" cm="1">
        <f t="array" aca="1" ref="BH540" ca="1">+INDIRECT(BH534)</f>
        <v>0</v>
      </c>
      <c r="BI540" s="13" cm="1">
        <f t="array" aca="1" ref="BI540" ca="1">+INDIRECT(BI534)</f>
        <v>0</v>
      </c>
      <c r="BJ540" s="13" cm="1">
        <f t="array" aca="1" ref="BJ540" ca="1">+INDIRECT(BJ534)</f>
        <v>0</v>
      </c>
      <c r="BK540" s="13" cm="1">
        <f t="array" aca="1" ref="BK540" ca="1">+INDIRECT(BK534)</f>
        <v>0</v>
      </c>
      <c r="BL540" s="13" cm="1">
        <f t="array" aca="1" ref="BL540" ca="1">+INDIRECT(BL534)</f>
        <v>0</v>
      </c>
      <c r="BM540" s="13" cm="1">
        <f t="array" aca="1" ref="BM540" ca="1">+INDIRECT(BM534)</f>
        <v>0</v>
      </c>
      <c r="BN540" s="13" cm="1">
        <f t="array" aca="1" ref="BN540" ca="1">+INDIRECT(BN534)</f>
        <v>0</v>
      </c>
      <c r="BO540" s="13" cm="1">
        <f t="array" aca="1" ref="BO540" ca="1">+INDIRECT(BO534)</f>
        <v>0</v>
      </c>
      <c r="BP540" s="13" cm="1">
        <f t="array" aca="1" ref="BP540" ca="1">+INDIRECT(BP534)</f>
        <v>0</v>
      </c>
      <c r="BQ540" s="13" cm="1">
        <f t="array" aca="1" ref="BQ540" ca="1">+INDIRECT(BQ534)</f>
        <v>0</v>
      </c>
      <c r="BR540" s="13" cm="1">
        <f t="array" aca="1" ref="BR540" ca="1">+INDIRECT(BR534)</f>
        <v>0</v>
      </c>
      <c r="BS540" s="13" cm="1">
        <f t="array" aca="1" ref="BS540" ca="1">+INDIRECT(BS534)</f>
        <v>0</v>
      </c>
      <c r="BT540" s="13" cm="1">
        <f t="array" aca="1" ref="BT540" ca="1">+INDIRECT(BT534)</f>
        <v>0</v>
      </c>
      <c r="BU540" s="13" cm="1">
        <f t="array" aca="1" ref="BU540" ca="1">+INDIRECT(BU534)</f>
        <v>0</v>
      </c>
      <c r="BV540" s="13" cm="1">
        <f t="array" aca="1" ref="BV540" ca="1">+INDIRECT(BV534)</f>
        <v>0</v>
      </c>
      <c r="BW540" s="13" cm="1">
        <f t="array" aca="1" ref="BW540" ca="1">+INDIRECT(BW534)</f>
        <v>0</v>
      </c>
      <c r="BX540" s="13" cm="1">
        <f t="array" aca="1" ref="BX540" ca="1">+INDIRECT(BX534)</f>
        <v>0</v>
      </c>
      <c r="BY540" s="13" cm="1">
        <f t="array" aca="1" ref="BY540" ca="1">+INDIRECT(BY534)</f>
        <v>0</v>
      </c>
      <c r="BZ540" s="13" cm="1">
        <f t="array" aca="1" ref="BZ540" ca="1">+INDIRECT(BZ534)</f>
        <v>0</v>
      </c>
      <c r="CA540" s="13" cm="1">
        <f t="array" aca="1" ref="CA540" ca="1">+INDIRECT(CA534)</f>
        <v>0</v>
      </c>
      <c r="CB540" s="13" cm="1">
        <f t="array" aca="1" ref="CB540" ca="1">+INDIRECT(CB534)</f>
        <v>0</v>
      </c>
      <c r="CC540" s="13" cm="1">
        <f t="array" aca="1" ref="CC540" ca="1">+INDIRECT(CC534)</f>
        <v>0</v>
      </c>
      <c r="CD540" s="13" cm="1">
        <f t="array" aca="1" ref="CD540" ca="1">+INDIRECT(CD534)</f>
        <v>0</v>
      </c>
      <c r="CE540" s="13" cm="1">
        <f t="array" aca="1" ref="CE540" ca="1">+INDIRECT(CE534)</f>
        <v>0</v>
      </c>
      <c r="CF540" s="13" cm="1">
        <f t="array" aca="1" ref="CF540" ca="1">+INDIRECT(CF534)</f>
        <v>0</v>
      </c>
      <c r="CG540" s="13" cm="1">
        <f t="array" aca="1" ref="CG540" ca="1">+INDIRECT(CG534)</f>
        <v>0</v>
      </c>
      <c r="CH540" s="13" cm="1">
        <f t="array" aca="1" ref="CH540" ca="1">+INDIRECT(CH534)</f>
        <v>0</v>
      </c>
      <c r="CI540" s="13" cm="1">
        <f t="array" aca="1" ref="CI540" ca="1">+INDIRECT(CI534)</f>
        <v>0</v>
      </c>
      <c r="CJ540" s="13" cm="1">
        <f t="array" aca="1" ref="CJ540" ca="1">+INDIRECT(CJ534)</f>
        <v>0</v>
      </c>
      <c r="CK540" s="13" cm="1">
        <f t="array" aca="1" ref="CK540" ca="1">+INDIRECT(CK534)</f>
        <v>0</v>
      </c>
      <c r="CL540" s="13" cm="1">
        <f t="array" aca="1" ref="CL540" ca="1">+INDIRECT(CL534)</f>
        <v>0</v>
      </c>
      <c r="CM540" s="13" cm="1">
        <f t="array" aca="1" ref="CM540" ca="1">+INDIRECT(CM534)</f>
        <v>0</v>
      </c>
      <c r="CN540" s="13" cm="1">
        <f t="array" aca="1" ref="CN540" ca="1">+INDIRECT(CN534)</f>
        <v>0</v>
      </c>
    </row>
    <row r="541" spans="1:92" x14ac:dyDescent="0.25">
      <c r="A541" t="s">
        <v>496</v>
      </c>
      <c r="B541" s="214" t="s">
        <v>487</v>
      </c>
      <c r="D541" t="s">
        <v>490</v>
      </c>
      <c r="K541" s="42">
        <f ca="1">SUMIF($3:$3,K$2,541:541)</f>
        <v>0</v>
      </c>
      <c r="L541" s="42">
        <f ca="1">SUMIF($3:$3,L$2,541:541)</f>
        <v>0</v>
      </c>
      <c r="M541" s="42">
        <f ca="1">SUMIF($3:$3,M$2,541:541)</f>
        <v>0</v>
      </c>
      <c r="N541" s="42">
        <f ca="1">SUMIF($3:$3,N$2,541:541)</f>
        <v>0</v>
      </c>
      <c r="O541" s="42">
        <f ca="1">SUMIF($3:$3,O$2,541:541)</f>
        <v>0</v>
      </c>
      <c r="P541" s="42">
        <f ca="1">SUMIF($3:$3,P$2,541:541)</f>
        <v>0</v>
      </c>
      <c r="Q541" s="42"/>
      <c r="T541" s="276"/>
      <c r="U541" s="13">
        <f t="shared" ref="U541:AZ541" ca="1" si="370">+IF(Circularity_Breaker,0,IF((COLUMN()-COLUMN($T538))&lt;=$I536,0,OFFSET(U540,0,-$I536)*(1-U544)+OFFSET(U541,0,-$I536)*(1-U544)))</f>
        <v>0</v>
      </c>
      <c r="V541" s="13">
        <f t="shared" ca="1" si="370"/>
        <v>0</v>
      </c>
      <c r="W541" s="13">
        <f t="shared" ca="1" si="370"/>
        <v>0</v>
      </c>
      <c r="X541" s="13">
        <f t="shared" ca="1" si="370"/>
        <v>0</v>
      </c>
      <c r="Y541" s="13">
        <f t="shared" ca="1" si="370"/>
        <v>0</v>
      </c>
      <c r="Z541" s="13">
        <f t="shared" ca="1" si="370"/>
        <v>0</v>
      </c>
      <c r="AA541" s="13">
        <f t="shared" ca="1" si="370"/>
        <v>0</v>
      </c>
      <c r="AB541" s="13">
        <f t="shared" ca="1" si="370"/>
        <v>0</v>
      </c>
      <c r="AC541" s="13">
        <f t="shared" ca="1" si="370"/>
        <v>0</v>
      </c>
      <c r="AD541" s="13">
        <f t="shared" ca="1" si="370"/>
        <v>0</v>
      </c>
      <c r="AE541" s="13">
        <f t="shared" ca="1" si="370"/>
        <v>0</v>
      </c>
      <c r="AF541" s="13">
        <f t="shared" ca="1" si="370"/>
        <v>0</v>
      </c>
      <c r="AG541" s="13">
        <f t="shared" ca="1" si="370"/>
        <v>0</v>
      </c>
      <c r="AH541" s="13">
        <f t="shared" ca="1" si="370"/>
        <v>0</v>
      </c>
      <c r="AI541" s="13">
        <f t="shared" ca="1" si="370"/>
        <v>0</v>
      </c>
      <c r="AJ541" s="13">
        <f t="shared" ca="1" si="370"/>
        <v>0</v>
      </c>
      <c r="AK541" s="13">
        <f t="shared" ca="1" si="370"/>
        <v>0</v>
      </c>
      <c r="AL541" s="13">
        <f t="shared" ca="1" si="370"/>
        <v>0</v>
      </c>
      <c r="AM541" s="13">
        <f t="shared" ca="1" si="370"/>
        <v>0</v>
      </c>
      <c r="AN541" s="13">
        <f t="shared" ca="1" si="370"/>
        <v>0</v>
      </c>
      <c r="AO541" s="13">
        <f t="shared" ca="1" si="370"/>
        <v>0</v>
      </c>
      <c r="AP541" s="13">
        <f t="shared" ca="1" si="370"/>
        <v>0</v>
      </c>
      <c r="AQ541" s="13">
        <f t="shared" ca="1" si="370"/>
        <v>0</v>
      </c>
      <c r="AR541" s="13">
        <f t="shared" ca="1" si="370"/>
        <v>0</v>
      </c>
      <c r="AS541" s="13">
        <f t="shared" ca="1" si="370"/>
        <v>0</v>
      </c>
      <c r="AT541" s="13">
        <f t="shared" ca="1" si="370"/>
        <v>0</v>
      </c>
      <c r="AU541" s="13">
        <f t="shared" ca="1" si="370"/>
        <v>0</v>
      </c>
      <c r="AV541" s="13">
        <f t="shared" ca="1" si="370"/>
        <v>0</v>
      </c>
      <c r="AW541" s="13">
        <f t="shared" ca="1" si="370"/>
        <v>0</v>
      </c>
      <c r="AX541" s="13">
        <f t="shared" ca="1" si="370"/>
        <v>0</v>
      </c>
      <c r="AY541" s="13">
        <f t="shared" ca="1" si="370"/>
        <v>0</v>
      </c>
      <c r="AZ541" s="13">
        <f t="shared" ca="1" si="370"/>
        <v>0</v>
      </c>
      <c r="BA541" s="13">
        <f t="shared" ref="BA541:CF541" ca="1" si="371">+IF(Circularity_Breaker,0,IF((COLUMN()-COLUMN($T538))&lt;=$I536,0,OFFSET(BA540,0,-$I536)*(1-BA544)+OFFSET(BA541,0,-$I536)*(1-BA544)))</f>
        <v>0</v>
      </c>
      <c r="BB541" s="13">
        <f t="shared" ca="1" si="371"/>
        <v>0</v>
      </c>
      <c r="BC541" s="13">
        <f t="shared" ca="1" si="371"/>
        <v>0</v>
      </c>
      <c r="BD541" s="13">
        <f t="shared" ca="1" si="371"/>
        <v>0</v>
      </c>
      <c r="BE541" s="13">
        <f t="shared" ca="1" si="371"/>
        <v>0</v>
      </c>
      <c r="BF541" s="13">
        <f t="shared" ca="1" si="371"/>
        <v>0</v>
      </c>
      <c r="BG541" s="13">
        <f t="shared" ca="1" si="371"/>
        <v>0</v>
      </c>
      <c r="BH541" s="13">
        <f t="shared" ca="1" si="371"/>
        <v>0</v>
      </c>
      <c r="BI541" s="13">
        <f t="shared" ca="1" si="371"/>
        <v>0</v>
      </c>
      <c r="BJ541" s="13">
        <f t="shared" ca="1" si="371"/>
        <v>0</v>
      </c>
      <c r="BK541" s="13">
        <f t="shared" ca="1" si="371"/>
        <v>0</v>
      </c>
      <c r="BL541" s="13">
        <f t="shared" ca="1" si="371"/>
        <v>0</v>
      </c>
      <c r="BM541" s="13">
        <f t="shared" ca="1" si="371"/>
        <v>0</v>
      </c>
      <c r="BN541" s="13">
        <f t="shared" ca="1" si="371"/>
        <v>0</v>
      </c>
      <c r="BO541" s="13">
        <f t="shared" ca="1" si="371"/>
        <v>0</v>
      </c>
      <c r="BP541" s="13">
        <f t="shared" ca="1" si="371"/>
        <v>0</v>
      </c>
      <c r="BQ541" s="13">
        <f t="shared" ca="1" si="371"/>
        <v>0</v>
      </c>
      <c r="BR541" s="13">
        <f t="shared" ca="1" si="371"/>
        <v>0</v>
      </c>
      <c r="BS541" s="13">
        <f t="shared" ca="1" si="371"/>
        <v>0</v>
      </c>
      <c r="BT541" s="13">
        <f t="shared" ca="1" si="371"/>
        <v>0</v>
      </c>
      <c r="BU541" s="13">
        <f t="shared" ca="1" si="371"/>
        <v>0</v>
      </c>
      <c r="BV541" s="13">
        <f t="shared" ca="1" si="371"/>
        <v>0</v>
      </c>
      <c r="BW541" s="13">
        <f t="shared" ca="1" si="371"/>
        <v>0</v>
      </c>
      <c r="BX541" s="13">
        <f t="shared" ca="1" si="371"/>
        <v>0</v>
      </c>
      <c r="BY541" s="13">
        <f t="shared" ca="1" si="371"/>
        <v>0</v>
      </c>
      <c r="BZ541" s="13">
        <f t="shared" ca="1" si="371"/>
        <v>0</v>
      </c>
      <c r="CA541" s="13">
        <f t="shared" ca="1" si="371"/>
        <v>0</v>
      </c>
      <c r="CB541" s="13">
        <f t="shared" ca="1" si="371"/>
        <v>0</v>
      </c>
      <c r="CC541" s="13">
        <f t="shared" ca="1" si="371"/>
        <v>0</v>
      </c>
      <c r="CD541" s="13">
        <f t="shared" ca="1" si="371"/>
        <v>0</v>
      </c>
      <c r="CE541" s="13">
        <f t="shared" ca="1" si="371"/>
        <v>0</v>
      </c>
      <c r="CF541" s="13">
        <f t="shared" ca="1" si="371"/>
        <v>0</v>
      </c>
      <c r="CG541" s="13">
        <f t="shared" ref="CG541:CN541" ca="1" si="372">+IF(Circularity_Breaker,0,IF((COLUMN()-COLUMN($T538))&lt;=$I536,0,OFFSET(CG540,0,-$I536)*(1-CG544)+OFFSET(CG541,0,-$I536)*(1-CG544)))</f>
        <v>0</v>
      </c>
      <c r="CH541" s="13">
        <f t="shared" ca="1" si="372"/>
        <v>0</v>
      </c>
      <c r="CI541" s="13">
        <f t="shared" ca="1" si="372"/>
        <v>0</v>
      </c>
      <c r="CJ541" s="13">
        <f t="shared" ca="1" si="372"/>
        <v>0</v>
      </c>
      <c r="CK541" s="13">
        <f t="shared" ca="1" si="372"/>
        <v>0</v>
      </c>
      <c r="CL541" s="13">
        <f t="shared" ca="1" si="372"/>
        <v>0</v>
      </c>
      <c r="CM541" s="13">
        <f t="shared" ca="1" si="372"/>
        <v>0</v>
      </c>
      <c r="CN541" s="13">
        <f t="shared" ca="1" si="372"/>
        <v>0</v>
      </c>
    </row>
    <row r="542" spans="1:92" x14ac:dyDescent="0.25">
      <c r="A542" t="s">
        <v>497</v>
      </c>
      <c r="B542" s="214" t="s">
        <v>488</v>
      </c>
      <c r="D542" t="s">
        <v>490</v>
      </c>
      <c r="K542" s="42">
        <f ca="1">SUMIF($3:$3,K$2,542:542)</f>
        <v>0</v>
      </c>
      <c r="L542" s="42">
        <f ca="1">SUMIF($3:$3,L$2,542:542)</f>
        <v>0</v>
      </c>
      <c r="M542" s="42">
        <f ca="1">SUMIF($3:$3,M$2,542:542)</f>
        <v>0</v>
      </c>
      <c r="N542" s="42">
        <f ca="1">SUMIF($3:$3,N$2,542:542)</f>
        <v>0</v>
      </c>
      <c r="O542" s="42">
        <f ca="1">SUMIF($3:$3,O$2,542:542)</f>
        <v>0</v>
      </c>
      <c r="P542" s="42">
        <f ca="1">SUMIF($3:$3,P$2,542:542)</f>
        <v>0</v>
      </c>
      <c r="Q542" s="42"/>
      <c r="T542" s="276"/>
      <c r="U542" s="13">
        <f t="shared" ref="U542:AZ542" ca="1" si="373">-+IF(Circularity_Breaker,0,IF((COLUMN()-COLUMN($T538))&lt;=$I536,0,OFFSET(U540,0,-$I536)*U544+OFFSET(U541,0,-$I536)*(U544)))</f>
        <v>0</v>
      </c>
      <c r="V542" s="13">
        <f t="shared" ca="1" si="373"/>
        <v>0</v>
      </c>
      <c r="W542" s="13">
        <f t="shared" ca="1" si="373"/>
        <v>0</v>
      </c>
      <c r="X542" s="13">
        <f t="shared" ca="1" si="373"/>
        <v>0</v>
      </c>
      <c r="Y542" s="13">
        <f t="shared" ca="1" si="373"/>
        <v>0</v>
      </c>
      <c r="Z542" s="13">
        <f t="shared" ca="1" si="373"/>
        <v>0</v>
      </c>
      <c r="AA542" s="13">
        <f t="shared" ca="1" si="373"/>
        <v>0</v>
      </c>
      <c r="AB542" s="13">
        <f t="shared" ca="1" si="373"/>
        <v>0</v>
      </c>
      <c r="AC542" s="13">
        <f t="shared" ca="1" si="373"/>
        <v>0</v>
      </c>
      <c r="AD542" s="13">
        <f t="shared" ca="1" si="373"/>
        <v>0</v>
      </c>
      <c r="AE542" s="13">
        <f t="shared" ca="1" si="373"/>
        <v>0</v>
      </c>
      <c r="AF542" s="13">
        <f t="shared" ca="1" si="373"/>
        <v>0</v>
      </c>
      <c r="AG542" s="13">
        <f t="shared" ca="1" si="373"/>
        <v>0</v>
      </c>
      <c r="AH542" s="13">
        <f t="shared" ca="1" si="373"/>
        <v>0</v>
      </c>
      <c r="AI542" s="13">
        <f t="shared" ca="1" si="373"/>
        <v>0</v>
      </c>
      <c r="AJ542" s="13">
        <f t="shared" ca="1" si="373"/>
        <v>0</v>
      </c>
      <c r="AK542" s="13">
        <f t="shared" ca="1" si="373"/>
        <v>0</v>
      </c>
      <c r="AL542" s="13">
        <f t="shared" ca="1" si="373"/>
        <v>0</v>
      </c>
      <c r="AM542" s="13">
        <f t="shared" ca="1" si="373"/>
        <v>0</v>
      </c>
      <c r="AN542" s="13">
        <f t="shared" ca="1" si="373"/>
        <v>0</v>
      </c>
      <c r="AO542" s="13">
        <f t="shared" ca="1" si="373"/>
        <v>0</v>
      </c>
      <c r="AP542" s="13">
        <f t="shared" ca="1" si="373"/>
        <v>0</v>
      </c>
      <c r="AQ542" s="13">
        <f t="shared" ca="1" si="373"/>
        <v>0</v>
      </c>
      <c r="AR542" s="13">
        <f t="shared" ca="1" si="373"/>
        <v>0</v>
      </c>
      <c r="AS542" s="13">
        <f t="shared" ca="1" si="373"/>
        <v>0</v>
      </c>
      <c r="AT542" s="13">
        <f t="shared" ca="1" si="373"/>
        <v>0</v>
      </c>
      <c r="AU542" s="13">
        <f t="shared" ca="1" si="373"/>
        <v>0</v>
      </c>
      <c r="AV542" s="13">
        <f t="shared" ca="1" si="373"/>
        <v>0</v>
      </c>
      <c r="AW542" s="13">
        <f t="shared" ca="1" si="373"/>
        <v>0</v>
      </c>
      <c r="AX542" s="13">
        <f t="shared" ca="1" si="373"/>
        <v>0</v>
      </c>
      <c r="AY542" s="13">
        <f t="shared" ca="1" si="373"/>
        <v>0</v>
      </c>
      <c r="AZ542" s="13">
        <f t="shared" ca="1" si="373"/>
        <v>0</v>
      </c>
      <c r="BA542" s="13">
        <f t="shared" ref="BA542:CF542" ca="1" si="374">-+IF(Circularity_Breaker,0,IF((COLUMN()-COLUMN($T538))&lt;=$I536,0,OFFSET(BA540,0,-$I536)*BA544+OFFSET(BA541,0,-$I536)*(BA544)))</f>
        <v>0</v>
      </c>
      <c r="BB542" s="13">
        <f t="shared" ca="1" si="374"/>
        <v>0</v>
      </c>
      <c r="BC542" s="13">
        <f t="shared" ca="1" si="374"/>
        <v>0</v>
      </c>
      <c r="BD542" s="13">
        <f t="shared" ca="1" si="374"/>
        <v>0</v>
      </c>
      <c r="BE542" s="13">
        <f t="shared" ca="1" si="374"/>
        <v>0</v>
      </c>
      <c r="BF542" s="13">
        <f t="shared" ca="1" si="374"/>
        <v>0</v>
      </c>
      <c r="BG542" s="13">
        <f t="shared" ca="1" si="374"/>
        <v>0</v>
      </c>
      <c r="BH542" s="13">
        <f t="shared" ca="1" si="374"/>
        <v>0</v>
      </c>
      <c r="BI542" s="13">
        <f t="shared" ca="1" si="374"/>
        <v>0</v>
      </c>
      <c r="BJ542" s="13">
        <f t="shared" ca="1" si="374"/>
        <v>0</v>
      </c>
      <c r="BK542" s="13">
        <f t="shared" ca="1" si="374"/>
        <v>0</v>
      </c>
      <c r="BL542" s="13">
        <f t="shared" ca="1" si="374"/>
        <v>0</v>
      </c>
      <c r="BM542" s="13">
        <f t="shared" ca="1" si="374"/>
        <v>0</v>
      </c>
      <c r="BN542" s="13">
        <f t="shared" ca="1" si="374"/>
        <v>0</v>
      </c>
      <c r="BO542" s="13">
        <f t="shared" ca="1" si="374"/>
        <v>0</v>
      </c>
      <c r="BP542" s="13">
        <f t="shared" ca="1" si="374"/>
        <v>0</v>
      </c>
      <c r="BQ542" s="13">
        <f t="shared" ca="1" si="374"/>
        <v>0</v>
      </c>
      <c r="BR542" s="13">
        <f t="shared" ca="1" si="374"/>
        <v>0</v>
      </c>
      <c r="BS542" s="13">
        <f t="shared" ca="1" si="374"/>
        <v>0</v>
      </c>
      <c r="BT542" s="13">
        <f t="shared" ca="1" si="374"/>
        <v>0</v>
      </c>
      <c r="BU542" s="13">
        <f t="shared" ca="1" si="374"/>
        <v>0</v>
      </c>
      <c r="BV542" s="13">
        <f t="shared" ca="1" si="374"/>
        <v>0</v>
      </c>
      <c r="BW542" s="13">
        <f t="shared" ca="1" si="374"/>
        <v>0</v>
      </c>
      <c r="BX542" s="13">
        <f t="shared" ca="1" si="374"/>
        <v>0</v>
      </c>
      <c r="BY542" s="13">
        <f t="shared" ca="1" si="374"/>
        <v>0</v>
      </c>
      <c r="BZ542" s="13">
        <f t="shared" ca="1" si="374"/>
        <v>0</v>
      </c>
      <c r="CA542" s="13">
        <f t="shared" ca="1" si="374"/>
        <v>0</v>
      </c>
      <c r="CB542" s="13">
        <f t="shared" ca="1" si="374"/>
        <v>0</v>
      </c>
      <c r="CC542" s="13">
        <f t="shared" ca="1" si="374"/>
        <v>0</v>
      </c>
      <c r="CD542" s="13">
        <f t="shared" ca="1" si="374"/>
        <v>0</v>
      </c>
      <c r="CE542" s="13">
        <f t="shared" ca="1" si="374"/>
        <v>0</v>
      </c>
      <c r="CF542" s="13">
        <f t="shared" ca="1" si="374"/>
        <v>0</v>
      </c>
      <c r="CG542" s="13">
        <f t="shared" ref="CG542:CN542" ca="1" si="375">-+IF(Circularity_Breaker,0,IF((COLUMN()-COLUMN($T538))&lt;=$I536,0,OFFSET(CG540,0,-$I536)*CG544+OFFSET(CG541,0,-$I536)*(CG544)))</f>
        <v>0</v>
      </c>
      <c r="CH542" s="13">
        <f t="shared" ca="1" si="375"/>
        <v>0</v>
      </c>
      <c r="CI542" s="13">
        <f t="shared" ca="1" si="375"/>
        <v>0</v>
      </c>
      <c r="CJ542" s="13">
        <f t="shared" ca="1" si="375"/>
        <v>0</v>
      </c>
      <c r="CK542" s="13">
        <f t="shared" ca="1" si="375"/>
        <v>0</v>
      </c>
      <c r="CL542" s="13">
        <f t="shared" ca="1" si="375"/>
        <v>0</v>
      </c>
      <c r="CM542" s="13">
        <f t="shared" ca="1" si="375"/>
        <v>0</v>
      </c>
      <c r="CN542" s="13">
        <f t="shared" ca="1" si="375"/>
        <v>0</v>
      </c>
    </row>
    <row r="543" spans="1:92" x14ac:dyDescent="0.25">
      <c r="A543" t="s">
        <v>151</v>
      </c>
      <c r="B543" s="209" t="s">
        <v>489</v>
      </c>
      <c r="C543" s="148"/>
      <c r="D543" t="s">
        <v>490</v>
      </c>
      <c r="E543" s="149"/>
      <c r="F543" s="149"/>
      <c r="G543" s="149"/>
      <c r="H543" s="106"/>
      <c r="I543" s="210"/>
      <c r="J543" s="226"/>
      <c r="K543" s="211">
        <f ca="1">SUMIF($4:$4,K$2,543:543)</f>
        <v>0</v>
      </c>
      <c r="L543" s="211">
        <f ca="1">SUMIF($4:$4,L$2,543:543)</f>
        <v>0</v>
      </c>
      <c r="M543" s="211">
        <f ca="1">SUMIF($4:$4,M$2,543:543)</f>
        <v>0</v>
      </c>
      <c r="N543" s="211">
        <f ca="1">SUMIF($4:$4,N$2,543:543)</f>
        <v>0</v>
      </c>
      <c r="O543" s="211">
        <f ca="1">SUMIF($4:$4,O$2,543:543)</f>
        <v>0</v>
      </c>
      <c r="P543" s="211">
        <f ca="1">SUMIF($4:$4,P$2,543:543)</f>
        <v>0</v>
      </c>
      <c r="Q543" s="77"/>
      <c r="T543" s="331"/>
      <c r="U543" s="332">
        <f t="shared" ref="U543:CF543" ca="1" si="376">+U539+U542+U540</f>
        <v>0</v>
      </c>
      <c r="V543" s="332">
        <f t="shared" ca="1" si="376"/>
        <v>0</v>
      </c>
      <c r="W543" s="332">
        <f t="shared" ca="1" si="376"/>
        <v>0</v>
      </c>
      <c r="X543" s="332">
        <f t="shared" ca="1" si="376"/>
        <v>0</v>
      </c>
      <c r="Y543" s="332">
        <f t="shared" ca="1" si="376"/>
        <v>0</v>
      </c>
      <c r="Z543" s="332">
        <f t="shared" ca="1" si="376"/>
        <v>0</v>
      </c>
      <c r="AA543" s="332">
        <f t="shared" ca="1" si="376"/>
        <v>0</v>
      </c>
      <c r="AB543" s="332">
        <f t="shared" ca="1" si="376"/>
        <v>0</v>
      </c>
      <c r="AC543" s="332">
        <f t="shared" ca="1" si="376"/>
        <v>0</v>
      </c>
      <c r="AD543" s="332">
        <f t="shared" ca="1" si="376"/>
        <v>0</v>
      </c>
      <c r="AE543" s="332">
        <f t="shared" ca="1" si="376"/>
        <v>0</v>
      </c>
      <c r="AF543" s="332">
        <f t="shared" ca="1" si="376"/>
        <v>0</v>
      </c>
      <c r="AG543" s="332">
        <f t="shared" ca="1" si="376"/>
        <v>0</v>
      </c>
      <c r="AH543" s="332">
        <f t="shared" ca="1" si="376"/>
        <v>0</v>
      </c>
      <c r="AI543" s="332">
        <f t="shared" ca="1" si="376"/>
        <v>0</v>
      </c>
      <c r="AJ543" s="332">
        <f t="shared" ca="1" si="376"/>
        <v>0</v>
      </c>
      <c r="AK543" s="332">
        <f t="shared" ca="1" si="376"/>
        <v>0</v>
      </c>
      <c r="AL543" s="332">
        <f t="shared" ca="1" si="376"/>
        <v>0</v>
      </c>
      <c r="AM543" s="332">
        <f t="shared" ca="1" si="376"/>
        <v>0</v>
      </c>
      <c r="AN543" s="332">
        <f t="shared" ca="1" si="376"/>
        <v>0</v>
      </c>
      <c r="AO543" s="332">
        <f t="shared" ca="1" si="376"/>
        <v>0</v>
      </c>
      <c r="AP543" s="332">
        <f t="shared" ca="1" si="376"/>
        <v>0</v>
      </c>
      <c r="AQ543" s="332">
        <f t="shared" ca="1" si="376"/>
        <v>0</v>
      </c>
      <c r="AR543" s="332">
        <f t="shared" ca="1" si="376"/>
        <v>0</v>
      </c>
      <c r="AS543" s="332">
        <f t="shared" ca="1" si="376"/>
        <v>0</v>
      </c>
      <c r="AT543" s="332">
        <f t="shared" ca="1" si="376"/>
        <v>0</v>
      </c>
      <c r="AU543" s="332">
        <f t="shared" ca="1" si="376"/>
        <v>0</v>
      </c>
      <c r="AV543" s="332">
        <f t="shared" ca="1" si="376"/>
        <v>0</v>
      </c>
      <c r="AW543" s="332">
        <f t="shared" ca="1" si="376"/>
        <v>0</v>
      </c>
      <c r="AX543" s="332">
        <f t="shared" ca="1" si="376"/>
        <v>0</v>
      </c>
      <c r="AY543" s="332">
        <f t="shared" ca="1" si="376"/>
        <v>0</v>
      </c>
      <c r="AZ543" s="332">
        <f t="shared" ca="1" si="376"/>
        <v>0</v>
      </c>
      <c r="BA543" s="332">
        <f t="shared" ca="1" si="376"/>
        <v>0</v>
      </c>
      <c r="BB543" s="332">
        <f t="shared" ca="1" si="376"/>
        <v>0</v>
      </c>
      <c r="BC543" s="332">
        <f t="shared" ca="1" si="376"/>
        <v>0</v>
      </c>
      <c r="BD543" s="332">
        <f t="shared" ca="1" si="376"/>
        <v>0</v>
      </c>
      <c r="BE543" s="332">
        <f t="shared" ca="1" si="376"/>
        <v>0</v>
      </c>
      <c r="BF543" s="332">
        <f t="shared" ca="1" si="376"/>
        <v>0</v>
      </c>
      <c r="BG543" s="332">
        <f t="shared" ca="1" si="376"/>
        <v>0</v>
      </c>
      <c r="BH543" s="332">
        <f t="shared" ca="1" si="376"/>
        <v>0</v>
      </c>
      <c r="BI543" s="332">
        <f t="shared" ca="1" si="376"/>
        <v>0</v>
      </c>
      <c r="BJ543" s="332">
        <f t="shared" ca="1" si="376"/>
        <v>0</v>
      </c>
      <c r="BK543" s="332">
        <f t="shared" ca="1" si="376"/>
        <v>0</v>
      </c>
      <c r="BL543" s="332">
        <f t="shared" ca="1" si="376"/>
        <v>0</v>
      </c>
      <c r="BM543" s="332">
        <f t="shared" ca="1" si="376"/>
        <v>0</v>
      </c>
      <c r="BN543" s="332">
        <f t="shared" ca="1" si="376"/>
        <v>0</v>
      </c>
      <c r="BO543" s="332">
        <f t="shared" ca="1" si="376"/>
        <v>0</v>
      </c>
      <c r="BP543" s="332">
        <f t="shared" ca="1" si="376"/>
        <v>0</v>
      </c>
      <c r="BQ543" s="332">
        <f t="shared" ca="1" si="376"/>
        <v>0</v>
      </c>
      <c r="BR543" s="332">
        <f t="shared" ca="1" si="376"/>
        <v>0</v>
      </c>
      <c r="BS543" s="332">
        <f t="shared" ca="1" si="376"/>
        <v>0</v>
      </c>
      <c r="BT543" s="332">
        <f t="shared" ca="1" si="376"/>
        <v>0</v>
      </c>
      <c r="BU543" s="332">
        <f t="shared" ca="1" si="376"/>
        <v>0</v>
      </c>
      <c r="BV543" s="332">
        <f t="shared" ca="1" si="376"/>
        <v>0</v>
      </c>
      <c r="BW543" s="332">
        <f t="shared" ca="1" si="376"/>
        <v>0</v>
      </c>
      <c r="BX543" s="332">
        <f t="shared" ca="1" si="376"/>
        <v>0</v>
      </c>
      <c r="BY543" s="332">
        <f t="shared" ca="1" si="376"/>
        <v>0</v>
      </c>
      <c r="BZ543" s="332">
        <f t="shared" ca="1" si="376"/>
        <v>0</v>
      </c>
      <c r="CA543" s="332">
        <f t="shared" ca="1" si="376"/>
        <v>0</v>
      </c>
      <c r="CB543" s="332">
        <f t="shared" ca="1" si="376"/>
        <v>0</v>
      </c>
      <c r="CC543" s="332">
        <f t="shared" ca="1" si="376"/>
        <v>0</v>
      </c>
      <c r="CD543" s="332">
        <f t="shared" ca="1" si="376"/>
        <v>0</v>
      </c>
      <c r="CE543" s="332">
        <f t="shared" ca="1" si="376"/>
        <v>0</v>
      </c>
      <c r="CF543" s="332">
        <f t="shared" ca="1" si="376"/>
        <v>0</v>
      </c>
      <c r="CG543" s="332">
        <f t="shared" ref="CG543:CN543" ca="1" si="377">+CG539+CG542+CG540</f>
        <v>0</v>
      </c>
      <c r="CH543" s="332">
        <f t="shared" ca="1" si="377"/>
        <v>0</v>
      </c>
      <c r="CI543" s="332">
        <f t="shared" ca="1" si="377"/>
        <v>0</v>
      </c>
      <c r="CJ543" s="332">
        <f t="shared" ca="1" si="377"/>
        <v>0</v>
      </c>
      <c r="CK543" s="332">
        <f t="shared" ca="1" si="377"/>
        <v>0</v>
      </c>
      <c r="CL543" s="332">
        <f t="shared" ca="1" si="377"/>
        <v>0</v>
      </c>
      <c r="CM543" s="332">
        <f t="shared" ca="1" si="377"/>
        <v>0</v>
      </c>
      <c r="CN543" s="332">
        <f t="shared" ca="1" si="377"/>
        <v>0</v>
      </c>
    </row>
    <row r="544" spans="1:92" x14ac:dyDescent="0.25">
      <c r="A544" t="s">
        <v>143</v>
      </c>
      <c r="B544" s="333" t="s">
        <v>144</v>
      </c>
      <c r="C544" s="10"/>
      <c r="D544" t="s">
        <v>490</v>
      </c>
      <c r="E544" s="106"/>
      <c r="F544" s="106"/>
      <c r="G544" s="106"/>
      <c r="H544" s="106"/>
      <c r="I544" s="175"/>
      <c r="J544" s="17"/>
      <c r="K544" s="192">
        <v>0.1</v>
      </c>
      <c r="L544" s="192">
        <v>0.1</v>
      </c>
      <c r="M544" s="192">
        <v>0.1</v>
      </c>
      <c r="N544" s="192">
        <v>0.1</v>
      </c>
      <c r="O544" s="192">
        <v>0.1</v>
      </c>
      <c r="P544" s="192">
        <v>0.1</v>
      </c>
      <c r="Q544" s="192"/>
      <c r="T544" s="274"/>
      <c r="U544" s="314">
        <f>INDEX($K:$P,ROW(),MATCH(U$3,$K$2:$P$2,0))</f>
        <v>0.1</v>
      </c>
      <c r="V544" s="314">
        <f>INDEX($K:$P,ROW(),MATCH(V$3,$K$2:$P$2,0))</f>
        <v>0.1</v>
      </c>
      <c r="W544" s="314">
        <f>INDEX($K:$P,ROW(),MATCH(W$3,$K$2:$P$2,0))</f>
        <v>0.1</v>
      </c>
      <c r="X544" s="314">
        <f>INDEX($K:$P,ROW(),MATCH(X$3,$K$2:$P$2,0))</f>
        <v>0.1</v>
      </c>
      <c r="Y544" s="314">
        <f>INDEX($K:$P,ROW(),MATCH(Y$3,$K$2:$P$2,0))</f>
        <v>0.1</v>
      </c>
      <c r="Z544" s="314">
        <f>INDEX($K:$P,ROW(),MATCH(Z$3,$K$2:$P$2,0))</f>
        <v>0.1</v>
      </c>
      <c r="AA544" s="314">
        <f>INDEX($K:$P,ROW(),MATCH(AA$3,$K$2:$P$2,0))</f>
        <v>0.1</v>
      </c>
      <c r="AB544" s="314">
        <f>INDEX($K:$P,ROW(),MATCH(AB$3,$K$2:$P$2,0))</f>
        <v>0.1</v>
      </c>
      <c r="AC544" s="314">
        <f>INDEX($K:$P,ROW(),MATCH(AC$3,$K$2:$P$2,0))</f>
        <v>0.1</v>
      </c>
      <c r="AD544" s="314">
        <f>INDEX($K:$P,ROW(),MATCH(AD$3,$K$2:$P$2,0))</f>
        <v>0.1</v>
      </c>
      <c r="AE544" s="314">
        <f>INDEX($K:$P,ROW(),MATCH(AE$3,$K$2:$P$2,0))</f>
        <v>0.1</v>
      </c>
      <c r="AF544" s="314">
        <f>INDEX($K:$P,ROW(),MATCH(AF$3,$K$2:$P$2,0))</f>
        <v>0.1</v>
      </c>
      <c r="AG544" s="314">
        <f>INDEX($K:$P,ROW(),MATCH(AG$3,$K$2:$P$2,0))</f>
        <v>0.1</v>
      </c>
      <c r="AH544" s="314">
        <f>INDEX($K:$P,ROW(),MATCH(AH$3,$K$2:$P$2,0))</f>
        <v>0.1</v>
      </c>
      <c r="AI544" s="314">
        <f>INDEX($K:$P,ROW(),MATCH(AI$3,$K$2:$P$2,0))</f>
        <v>0.1</v>
      </c>
      <c r="AJ544" s="314">
        <f>INDEX($K:$P,ROW(),MATCH(AJ$3,$K$2:$P$2,0))</f>
        <v>0.1</v>
      </c>
      <c r="AK544" s="314">
        <f>INDEX($K:$P,ROW(),MATCH(AK$3,$K$2:$P$2,0))</f>
        <v>0.1</v>
      </c>
      <c r="AL544" s="314">
        <f>INDEX($K:$P,ROW(),MATCH(AL$3,$K$2:$P$2,0))</f>
        <v>0.1</v>
      </c>
      <c r="AM544" s="314">
        <f>INDEX($K:$P,ROW(),MATCH(AM$3,$K$2:$P$2,0))</f>
        <v>0.1</v>
      </c>
      <c r="AN544" s="314">
        <f>INDEX($K:$P,ROW(),MATCH(AN$3,$K$2:$P$2,0))</f>
        <v>0.1</v>
      </c>
      <c r="AO544" s="314">
        <f>INDEX($K:$P,ROW(),MATCH(AO$3,$K$2:$P$2,0))</f>
        <v>0.1</v>
      </c>
      <c r="AP544" s="314">
        <f>INDEX($K:$P,ROW(),MATCH(AP$3,$K$2:$P$2,0))</f>
        <v>0.1</v>
      </c>
      <c r="AQ544" s="314">
        <f>INDEX($K:$P,ROW(),MATCH(AQ$3,$K$2:$P$2,0))</f>
        <v>0.1</v>
      </c>
      <c r="AR544" s="314">
        <f>INDEX($K:$P,ROW(),MATCH(AR$3,$K$2:$P$2,0))</f>
        <v>0.1</v>
      </c>
      <c r="AS544" s="314">
        <f>INDEX($K:$P,ROW(),MATCH(AS$3,$K$2:$P$2,0))</f>
        <v>0.1</v>
      </c>
      <c r="AT544" s="314">
        <f>INDEX($K:$P,ROW(),MATCH(AT$3,$K$2:$P$2,0))</f>
        <v>0.1</v>
      </c>
      <c r="AU544" s="314">
        <f>INDEX($K:$P,ROW(),MATCH(AU$3,$K$2:$P$2,0))</f>
        <v>0.1</v>
      </c>
      <c r="AV544" s="314">
        <f>INDEX($K:$P,ROW(),MATCH(AV$3,$K$2:$P$2,0))</f>
        <v>0.1</v>
      </c>
      <c r="AW544" s="314">
        <f>INDEX($K:$P,ROW(),MATCH(AW$3,$K$2:$P$2,0))</f>
        <v>0.1</v>
      </c>
      <c r="AX544" s="314">
        <f>INDEX($K:$P,ROW(),MATCH(AX$3,$K$2:$P$2,0))</f>
        <v>0.1</v>
      </c>
      <c r="AY544" s="314">
        <f>INDEX($K:$P,ROW(),MATCH(AY$3,$K$2:$P$2,0))</f>
        <v>0.1</v>
      </c>
      <c r="AZ544" s="314">
        <f>INDEX($K:$P,ROW(),MATCH(AZ$3,$K$2:$P$2,0))</f>
        <v>0.1</v>
      </c>
      <c r="BA544" s="314">
        <f>INDEX($K:$P,ROW(),MATCH(BA$3,$K$2:$P$2,0))</f>
        <v>0.1</v>
      </c>
      <c r="BB544" s="314">
        <f>INDEX($K:$P,ROW(),MATCH(BB$3,$K$2:$P$2,0))</f>
        <v>0.1</v>
      </c>
      <c r="BC544" s="314">
        <f>INDEX($K:$P,ROW(),MATCH(BC$3,$K$2:$P$2,0))</f>
        <v>0.1</v>
      </c>
      <c r="BD544" s="314">
        <f>INDEX($K:$P,ROW(),MATCH(BD$3,$K$2:$P$2,0))</f>
        <v>0.1</v>
      </c>
      <c r="BE544" s="314">
        <f>INDEX($K:$P,ROW(),MATCH(BE$3,$K$2:$P$2,0))</f>
        <v>0.1</v>
      </c>
      <c r="BF544" s="314">
        <f>INDEX($K:$P,ROW(),MATCH(BF$3,$K$2:$P$2,0))</f>
        <v>0.1</v>
      </c>
      <c r="BG544" s="314">
        <f>INDEX($K:$P,ROW(),MATCH(BG$3,$K$2:$P$2,0))</f>
        <v>0.1</v>
      </c>
      <c r="BH544" s="314">
        <f>INDEX($K:$P,ROW(),MATCH(BH$3,$K$2:$P$2,0))</f>
        <v>0.1</v>
      </c>
      <c r="BI544" s="314">
        <f>INDEX($K:$P,ROW(),MATCH(BI$3,$K$2:$P$2,0))</f>
        <v>0.1</v>
      </c>
      <c r="BJ544" s="314">
        <f>INDEX($K:$P,ROW(),MATCH(BJ$3,$K$2:$P$2,0))</f>
        <v>0.1</v>
      </c>
      <c r="BK544" s="314">
        <f>INDEX($K:$P,ROW(),MATCH(BK$3,$K$2:$P$2,0))</f>
        <v>0.1</v>
      </c>
      <c r="BL544" s="314">
        <f>INDEX($K:$P,ROW(),MATCH(BL$3,$K$2:$P$2,0))</f>
        <v>0.1</v>
      </c>
      <c r="BM544" s="314">
        <f>INDEX($K:$P,ROW(),MATCH(BM$3,$K$2:$P$2,0))</f>
        <v>0.1</v>
      </c>
      <c r="BN544" s="314">
        <f>INDEX($K:$P,ROW(),MATCH(BN$3,$K$2:$P$2,0))</f>
        <v>0.1</v>
      </c>
      <c r="BO544" s="314">
        <f>INDEX($K:$P,ROW(),MATCH(BO$3,$K$2:$P$2,0))</f>
        <v>0.1</v>
      </c>
      <c r="BP544" s="314">
        <f>INDEX($K:$P,ROW(),MATCH(BP$3,$K$2:$P$2,0))</f>
        <v>0.1</v>
      </c>
      <c r="BQ544" s="314">
        <f>INDEX($K:$P,ROW(),MATCH(BQ$3,$K$2:$P$2,0))</f>
        <v>0.1</v>
      </c>
      <c r="BR544" s="314">
        <f>INDEX($K:$P,ROW(),MATCH(BR$3,$K$2:$P$2,0))</f>
        <v>0.1</v>
      </c>
      <c r="BS544" s="314">
        <f>INDEX($K:$P,ROW(),MATCH(BS$3,$K$2:$P$2,0))</f>
        <v>0.1</v>
      </c>
      <c r="BT544" s="314">
        <f>INDEX($K:$P,ROW(),MATCH(BT$3,$K$2:$P$2,0))</f>
        <v>0.1</v>
      </c>
      <c r="BU544" s="314">
        <f>INDEX($K:$P,ROW(),MATCH(BU$3,$K$2:$P$2,0))</f>
        <v>0.1</v>
      </c>
      <c r="BV544" s="314">
        <f>INDEX($K:$P,ROW(),MATCH(BV$3,$K$2:$P$2,0))</f>
        <v>0.1</v>
      </c>
      <c r="BW544" s="314">
        <f>INDEX($K:$P,ROW(),MATCH(BW$3,$K$2:$P$2,0))</f>
        <v>0.1</v>
      </c>
      <c r="BX544" s="314">
        <f>INDEX($K:$P,ROW(),MATCH(BX$3,$K$2:$P$2,0))</f>
        <v>0.1</v>
      </c>
      <c r="BY544" s="314">
        <f>INDEX($K:$P,ROW(),MATCH(BY$3,$K$2:$P$2,0))</f>
        <v>0.1</v>
      </c>
      <c r="BZ544" s="314">
        <f>INDEX($K:$P,ROW(),MATCH(BZ$3,$K$2:$P$2,0))</f>
        <v>0.1</v>
      </c>
      <c r="CA544" s="314">
        <f>INDEX($K:$P,ROW(),MATCH(CA$3,$K$2:$P$2,0))</f>
        <v>0.1</v>
      </c>
      <c r="CB544" s="314">
        <f>INDEX($K:$P,ROW(),MATCH(CB$3,$K$2:$P$2,0))</f>
        <v>0.1</v>
      </c>
      <c r="CC544" s="314">
        <f>INDEX($K:$P,ROW(),MATCH(CC$3,$K$2:$P$2,0))</f>
        <v>0.1</v>
      </c>
      <c r="CD544" s="314">
        <f>INDEX($K:$P,ROW(),MATCH(CD$3,$K$2:$P$2,0))</f>
        <v>0.1</v>
      </c>
      <c r="CE544" s="314">
        <f>INDEX($K:$P,ROW(),MATCH(CE$3,$K$2:$P$2,0))</f>
        <v>0.1</v>
      </c>
      <c r="CF544" s="314">
        <f>INDEX($K:$P,ROW(),MATCH(CF$3,$K$2:$P$2,0))</f>
        <v>0.1</v>
      </c>
      <c r="CG544" s="314">
        <f>INDEX($K:$P,ROW(),MATCH(CG$3,$K$2:$P$2,0))</f>
        <v>0.1</v>
      </c>
      <c r="CH544" s="314">
        <f>INDEX($K:$P,ROW(),MATCH(CH$3,$K$2:$P$2,0))</f>
        <v>0.1</v>
      </c>
      <c r="CI544" s="314">
        <f>INDEX($K:$P,ROW(),MATCH(CI$3,$K$2:$P$2,0))</f>
        <v>0.1</v>
      </c>
      <c r="CJ544" s="314">
        <f>INDEX($K:$P,ROW(),MATCH(CJ$3,$K$2:$P$2,0))</f>
        <v>0.1</v>
      </c>
      <c r="CK544" s="314">
        <f>INDEX($K:$P,ROW(),MATCH(CK$3,$K$2:$P$2,0))</f>
        <v>0.1</v>
      </c>
      <c r="CL544" s="314">
        <f>INDEX($K:$P,ROW(),MATCH(CL$3,$K$2:$P$2,0))</f>
        <v>0.1</v>
      </c>
      <c r="CM544" s="314">
        <f>INDEX($K:$P,ROW(),MATCH(CM$3,$K$2:$P$2,0))</f>
        <v>0.1</v>
      </c>
      <c r="CN544" s="314">
        <f>INDEX($K:$P,ROW(),MATCH(CN$3,$K$2:$P$2,0))</f>
        <v>0.1</v>
      </c>
    </row>
    <row r="545" spans="1:92" x14ac:dyDescent="0.25">
      <c r="B545" s="333"/>
      <c r="C545" s="10"/>
      <c r="D545" t="s">
        <v>490</v>
      </c>
      <c r="E545" s="106"/>
      <c r="F545" s="106"/>
      <c r="G545" s="106"/>
      <c r="H545" s="106"/>
      <c r="I545" s="175"/>
      <c r="J545" s="17"/>
      <c r="K545" s="192"/>
      <c r="L545" s="192"/>
      <c r="M545" s="192"/>
      <c r="N545" s="192"/>
      <c r="O545" s="192"/>
      <c r="P545" s="192"/>
      <c r="Q545" s="192"/>
      <c r="T545" s="274"/>
      <c r="U545" s="314"/>
      <c r="V545" s="314"/>
      <c r="W545" s="314"/>
      <c r="X545" s="314"/>
      <c r="Y545" s="314"/>
      <c r="Z545" s="314"/>
      <c r="AA545" s="314"/>
      <c r="AB545" s="314"/>
      <c r="AC545" s="314"/>
      <c r="AD545" s="314"/>
      <c r="AE545" s="314"/>
      <c r="AF545" s="314"/>
      <c r="AG545" s="314"/>
      <c r="AH545" s="314"/>
      <c r="AI545" s="314"/>
      <c r="AJ545" s="314"/>
      <c r="AK545" s="314"/>
      <c r="AL545" s="314"/>
      <c r="AM545" s="314"/>
      <c r="AN545" s="314"/>
      <c r="AO545" s="314"/>
      <c r="AP545" s="314"/>
      <c r="AQ545" s="314"/>
      <c r="AR545" s="314"/>
      <c r="AS545" s="314"/>
      <c r="AT545" s="314"/>
      <c r="AU545" s="314"/>
      <c r="AV545" s="314"/>
      <c r="AW545" s="314"/>
      <c r="AX545" s="314"/>
      <c r="AY545" s="314"/>
      <c r="AZ545" s="314"/>
      <c r="BA545" s="314"/>
      <c r="BB545" s="314"/>
      <c r="BC545" s="314"/>
      <c r="BD545" s="314"/>
      <c r="BE545" s="314"/>
      <c r="BF545" s="314"/>
      <c r="BG545" s="314"/>
      <c r="BH545" s="314"/>
      <c r="BI545" s="314"/>
      <c r="BJ545" s="314"/>
      <c r="BK545" s="314"/>
      <c r="BL545" s="314"/>
      <c r="BM545" s="314"/>
      <c r="BN545" s="314"/>
      <c r="BO545" s="314"/>
      <c r="BP545" s="314"/>
      <c r="BQ545" s="314"/>
      <c r="BR545" s="314"/>
      <c r="BS545" s="314"/>
      <c r="BT545" s="314"/>
      <c r="BU545" s="314"/>
      <c r="BV545" s="314"/>
      <c r="BW545" s="314"/>
      <c r="BX545" s="314"/>
      <c r="BY545" s="314"/>
      <c r="BZ545" s="314"/>
      <c r="CA545" s="314"/>
      <c r="CB545" s="314"/>
      <c r="CC545" s="314"/>
      <c r="CD545" s="314"/>
      <c r="CE545" s="314"/>
      <c r="CF545" s="314"/>
      <c r="CG545" s="314"/>
      <c r="CH545" s="314"/>
      <c r="CI545" s="314"/>
      <c r="CJ545" s="314"/>
      <c r="CK545" s="314"/>
      <c r="CL545" s="314"/>
      <c r="CM545" s="314"/>
      <c r="CN545" s="314"/>
    </row>
    <row r="546" spans="1:92" x14ac:dyDescent="0.25">
      <c r="B546" s="214" t="s">
        <v>14</v>
      </c>
      <c r="C546" s="10"/>
      <c r="D546" t="s">
        <v>490</v>
      </c>
      <c r="E546" s="106"/>
      <c r="F546" s="106"/>
      <c r="G546" s="106"/>
      <c r="H546" s="106"/>
      <c r="I546" s="175"/>
      <c r="J546" s="17"/>
      <c r="K546" s="192"/>
      <c r="L546" s="192"/>
      <c r="M546" s="192"/>
      <c r="N546" s="192"/>
      <c r="O546" s="192"/>
      <c r="P546" s="192"/>
      <c r="Q546" s="192"/>
      <c r="T546" s="274"/>
      <c r="U546" s="314"/>
      <c r="V546" s="314"/>
      <c r="W546" s="314"/>
      <c r="X546" s="314"/>
      <c r="Y546" s="314"/>
      <c r="Z546" s="314"/>
      <c r="AA546" s="314"/>
      <c r="AB546" s="314"/>
      <c r="AC546" s="314"/>
      <c r="AD546" s="314"/>
      <c r="AE546" s="314"/>
      <c r="AF546" s="314"/>
      <c r="AG546" s="314"/>
      <c r="AH546" s="314"/>
      <c r="AI546" s="314"/>
      <c r="AJ546" s="314"/>
      <c r="AK546" s="314"/>
      <c r="AL546" s="314"/>
      <c r="AM546" s="314"/>
      <c r="AN546" s="314"/>
      <c r="AO546" s="314"/>
      <c r="AP546" s="314"/>
      <c r="AQ546" s="314"/>
      <c r="AR546" s="314"/>
      <c r="AS546" s="314"/>
      <c r="AT546" s="314"/>
      <c r="AU546" s="314"/>
      <c r="AV546" s="314"/>
      <c r="AW546" s="314"/>
      <c r="AX546" s="314"/>
      <c r="AY546" s="314"/>
      <c r="AZ546" s="314"/>
      <c r="BA546" s="314"/>
      <c r="BB546" s="314"/>
      <c r="BC546" s="314"/>
      <c r="BD546" s="314"/>
      <c r="BE546" s="314"/>
      <c r="BF546" s="314"/>
      <c r="BG546" s="314"/>
      <c r="BH546" s="314"/>
      <c r="BI546" s="314"/>
      <c r="BJ546" s="314"/>
      <c r="BK546" s="314"/>
      <c r="BL546" s="314"/>
      <c r="BM546" s="314"/>
      <c r="BN546" s="314"/>
      <c r="BO546" s="314"/>
      <c r="BP546" s="314"/>
      <c r="BQ546" s="314"/>
      <c r="BR546" s="314"/>
      <c r="BS546" s="314"/>
      <c r="BT546" s="314"/>
      <c r="BU546" s="314"/>
      <c r="BV546" s="314"/>
      <c r="BW546" s="314"/>
      <c r="BX546" s="314"/>
      <c r="BY546" s="314"/>
      <c r="BZ546" s="314"/>
      <c r="CA546" s="314"/>
      <c r="CB546" s="314"/>
      <c r="CC546" s="314"/>
      <c r="CD546" s="314"/>
      <c r="CE546" s="314"/>
      <c r="CF546" s="314"/>
      <c r="CG546" s="314"/>
      <c r="CH546" s="314"/>
      <c r="CI546" s="314"/>
      <c r="CJ546" s="314"/>
      <c r="CK546" s="314"/>
      <c r="CL546" s="314"/>
      <c r="CM546" s="314"/>
      <c r="CN546" s="314"/>
    </row>
    <row r="547" spans="1:92" x14ac:dyDescent="0.25">
      <c r="A547" t="s">
        <v>143</v>
      </c>
      <c r="B547" s="333" t="s">
        <v>498</v>
      </c>
      <c r="C547" s="10"/>
      <c r="D547" t="s">
        <v>490</v>
      </c>
      <c r="E547" s="106"/>
      <c r="F547" s="106"/>
      <c r="G547" s="106"/>
      <c r="H547" s="106"/>
      <c r="I547" s="175"/>
      <c r="J547" s="17"/>
      <c r="K547" s="195">
        <v>1000</v>
      </c>
      <c r="L547" s="195">
        <v>1000</v>
      </c>
      <c r="M547" s="195">
        <v>1000</v>
      </c>
      <c r="N547" s="195">
        <v>1000</v>
      </c>
      <c r="O547" s="195">
        <v>1000</v>
      </c>
      <c r="P547" s="195">
        <v>1000</v>
      </c>
      <c r="Q547" s="195"/>
      <c r="T547" s="274"/>
      <c r="U547" s="334">
        <f ca="1">INDEX($A:$CN,ROW(),MATCH(INDIRECT(ADDRESS(3,COLUMN(),2)),$2:$2,0))</f>
        <v>1000</v>
      </c>
      <c r="V547" s="334">
        <f ca="1">INDEX($A:$CN,ROW(),MATCH(INDIRECT(ADDRESS(3,COLUMN(),2)),$2:$2,0))</f>
        <v>1000</v>
      </c>
      <c r="W547" s="334">
        <f ca="1">INDEX($A:$CN,ROW(),MATCH(INDIRECT(ADDRESS(3,COLUMN(),2)),$2:$2,0))</f>
        <v>1000</v>
      </c>
      <c r="X547" s="334">
        <f ca="1">INDEX($A:$CN,ROW(),MATCH(INDIRECT(ADDRESS(3,COLUMN(),2)),$2:$2,0))</f>
        <v>1000</v>
      </c>
      <c r="Y547" s="334">
        <f ca="1">INDEX($A:$CN,ROW(),MATCH(INDIRECT(ADDRESS(3,COLUMN(),2)),$2:$2,0))</f>
        <v>1000</v>
      </c>
      <c r="Z547" s="334">
        <f ca="1">INDEX($A:$CN,ROW(),MATCH(INDIRECT(ADDRESS(3,COLUMN(),2)),$2:$2,0))</f>
        <v>1000</v>
      </c>
      <c r="AA547" s="334">
        <f ca="1">INDEX($A:$CN,ROW(),MATCH(INDIRECT(ADDRESS(3,COLUMN(),2)),$2:$2,0))</f>
        <v>1000</v>
      </c>
      <c r="AB547" s="334">
        <f ca="1">INDEX($A:$CN,ROW(),MATCH(INDIRECT(ADDRESS(3,COLUMN(),2)),$2:$2,0))</f>
        <v>1000</v>
      </c>
      <c r="AC547" s="334">
        <f ca="1">INDEX($A:$CN,ROW(),MATCH(INDIRECT(ADDRESS(3,COLUMN(),2)),$2:$2,0))</f>
        <v>1000</v>
      </c>
      <c r="AD547" s="334">
        <f ca="1">INDEX($A:$CN,ROW(),MATCH(INDIRECT(ADDRESS(3,COLUMN(),2)),$2:$2,0))</f>
        <v>1000</v>
      </c>
      <c r="AE547" s="334">
        <f ca="1">INDEX($A:$CN,ROW(),MATCH(INDIRECT(ADDRESS(3,COLUMN(),2)),$2:$2,0))</f>
        <v>1000</v>
      </c>
      <c r="AF547" s="334">
        <f ca="1">INDEX($A:$CN,ROW(),MATCH(INDIRECT(ADDRESS(3,COLUMN(),2)),$2:$2,0))</f>
        <v>1000</v>
      </c>
      <c r="AG547" s="334">
        <f ca="1">INDEX($A:$CN,ROW(),MATCH(INDIRECT(ADDRESS(3,COLUMN(),2)),$2:$2,0))</f>
        <v>1000</v>
      </c>
      <c r="AH547" s="334">
        <f ca="1">INDEX($A:$CN,ROW(),MATCH(INDIRECT(ADDRESS(3,COLUMN(),2)),$2:$2,0))</f>
        <v>1000</v>
      </c>
      <c r="AI547" s="334">
        <f ca="1">INDEX($A:$CN,ROW(),MATCH(INDIRECT(ADDRESS(3,COLUMN(),2)),$2:$2,0))</f>
        <v>1000</v>
      </c>
      <c r="AJ547" s="334">
        <f ca="1">INDEX($A:$CN,ROW(),MATCH(INDIRECT(ADDRESS(3,COLUMN(),2)),$2:$2,0))</f>
        <v>1000</v>
      </c>
      <c r="AK547" s="334">
        <f ca="1">INDEX($A:$CN,ROW(),MATCH(INDIRECT(ADDRESS(3,COLUMN(),2)),$2:$2,0))</f>
        <v>1000</v>
      </c>
      <c r="AL547" s="334">
        <f ca="1">INDEX($A:$CN,ROW(),MATCH(INDIRECT(ADDRESS(3,COLUMN(),2)),$2:$2,0))</f>
        <v>1000</v>
      </c>
      <c r="AM547" s="334">
        <f ca="1">INDEX($A:$CN,ROW(),MATCH(INDIRECT(ADDRESS(3,COLUMN(),2)),$2:$2,0))</f>
        <v>1000</v>
      </c>
      <c r="AN547" s="334">
        <f ca="1">INDEX($A:$CN,ROW(),MATCH(INDIRECT(ADDRESS(3,COLUMN(),2)),$2:$2,0))</f>
        <v>1000</v>
      </c>
      <c r="AO547" s="334">
        <f ca="1">INDEX($A:$CN,ROW(),MATCH(INDIRECT(ADDRESS(3,COLUMN(),2)),$2:$2,0))</f>
        <v>1000</v>
      </c>
      <c r="AP547" s="334">
        <f ca="1">INDEX($A:$CN,ROW(),MATCH(INDIRECT(ADDRESS(3,COLUMN(),2)),$2:$2,0))</f>
        <v>1000</v>
      </c>
      <c r="AQ547" s="334">
        <f ca="1">INDEX($A:$CN,ROW(),MATCH(INDIRECT(ADDRESS(3,COLUMN(),2)),$2:$2,0))</f>
        <v>1000</v>
      </c>
      <c r="AR547" s="334">
        <f ca="1">INDEX($A:$CN,ROW(),MATCH(INDIRECT(ADDRESS(3,COLUMN(),2)),$2:$2,0))</f>
        <v>1000</v>
      </c>
      <c r="AS547" s="334">
        <f ca="1">INDEX($A:$CN,ROW(),MATCH(INDIRECT(ADDRESS(3,COLUMN(),2)),$2:$2,0))</f>
        <v>1000</v>
      </c>
      <c r="AT547" s="334">
        <f ca="1">INDEX($A:$CN,ROW(),MATCH(INDIRECT(ADDRESS(3,COLUMN(),2)),$2:$2,0))</f>
        <v>1000</v>
      </c>
      <c r="AU547" s="334">
        <f ca="1">INDEX($A:$CN,ROW(),MATCH(INDIRECT(ADDRESS(3,COLUMN(),2)),$2:$2,0))</f>
        <v>1000</v>
      </c>
      <c r="AV547" s="334">
        <f ca="1">INDEX($A:$CN,ROW(),MATCH(INDIRECT(ADDRESS(3,COLUMN(),2)),$2:$2,0))</f>
        <v>1000</v>
      </c>
      <c r="AW547" s="334">
        <f ca="1">INDEX($A:$CN,ROW(),MATCH(INDIRECT(ADDRESS(3,COLUMN(),2)),$2:$2,0))</f>
        <v>1000</v>
      </c>
      <c r="AX547" s="334">
        <f ca="1">INDEX($A:$CN,ROW(),MATCH(INDIRECT(ADDRESS(3,COLUMN(),2)),$2:$2,0))</f>
        <v>1000</v>
      </c>
      <c r="AY547" s="334">
        <f ca="1">INDEX($A:$CN,ROW(),MATCH(INDIRECT(ADDRESS(3,COLUMN(),2)),$2:$2,0))</f>
        <v>1000</v>
      </c>
      <c r="AZ547" s="334">
        <f ca="1">INDEX($A:$CN,ROW(),MATCH(INDIRECT(ADDRESS(3,COLUMN(),2)),$2:$2,0))</f>
        <v>1000</v>
      </c>
      <c r="BA547" s="334">
        <f ca="1">INDEX($A:$CN,ROW(),MATCH(INDIRECT(ADDRESS(3,COLUMN(),2)),$2:$2,0))</f>
        <v>1000</v>
      </c>
      <c r="BB547" s="334">
        <f ca="1">INDEX($A:$CN,ROW(),MATCH(INDIRECT(ADDRESS(3,COLUMN(),2)),$2:$2,0))</f>
        <v>1000</v>
      </c>
      <c r="BC547" s="334">
        <f ca="1">INDEX($A:$CN,ROW(),MATCH(INDIRECT(ADDRESS(3,COLUMN(),2)),$2:$2,0))</f>
        <v>1000</v>
      </c>
      <c r="BD547" s="334">
        <f ca="1">INDEX($A:$CN,ROW(),MATCH(INDIRECT(ADDRESS(3,COLUMN(),2)),$2:$2,0))</f>
        <v>1000</v>
      </c>
      <c r="BE547" s="334">
        <f ca="1">INDEX($A:$CN,ROW(),MATCH(INDIRECT(ADDRESS(3,COLUMN(),2)),$2:$2,0))</f>
        <v>1000</v>
      </c>
      <c r="BF547" s="334">
        <f ca="1">INDEX($A:$CN,ROW(),MATCH(INDIRECT(ADDRESS(3,COLUMN(),2)),$2:$2,0))</f>
        <v>1000</v>
      </c>
      <c r="BG547" s="334">
        <f ca="1">INDEX($A:$CN,ROW(),MATCH(INDIRECT(ADDRESS(3,COLUMN(),2)),$2:$2,0))</f>
        <v>1000</v>
      </c>
      <c r="BH547" s="334">
        <f ca="1">INDEX($A:$CN,ROW(),MATCH(INDIRECT(ADDRESS(3,COLUMN(),2)),$2:$2,0))</f>
        <v>1000</v>
      </c>
      <c r="BI547" s="334">
        <f ca="1">INDEX($A:$CN,ROW(),MATCH(INDIRECT(ADDRESS(3,COLUMN(),2)),$2:$2,0))</f>
        <v>1000</v>
      </c>
      <c r="BJ547" s="334">
        <f ca="1">INDEX($A:$CN,ROW(),MATCH(INDIRECT(ADDRESS(3,COLUMN(),2)),$2:$2,0))</f>
        <v>1000</v>
      </c>
      <c r="BK547" s="334">
        <f ca="1">INDEX($A:$CN,ROW(),MATCH(INDIRECT(ADDRESS(3,COLUMN(),2)),$2:$2,0))</f>
        <v>1000</v>
      </c>
      <c r="BL547" s="334">
        <f ca="1">INDEX($A:$CN,ROW(),MATCH(INDIRECT(ADDRESS(3,COLUMN(),2)),$2:$2,0))</f>
        <v>1000</v>
      </c>
      <c r="BM547" s="334">
        <f ca="1">INDEX($A:$CN,ROW(),MATCH(INDIRECT(ADDRESS(3,COLUMN(),2)),$2:$2,0))</f>
        <v>1000</v>
      </c>
      <c r="BN547" s="334">
        <f ca="1">INDEX($A:$CN,ROW(),MATCH(INDIRECT(ADDRESS(3,COLUMN(),2)),$2:$2,0))</f>
        <v>1000</v>
      </c>
      <c r="BO547" s="334">
        <f ca="1">INDEX($A:$CN,ROW(),MATCH(INDIRECT(ADDRESS(3,COLUMN(),2)),$2:$2,0))</f>
        <v>1000</v>
      </c>
      <c r="BP547" s="334">
        <f ca="1">INDEX($A:$CN,ROW(),MATCH(INDIRECT(ADDRESS(3,COLUMN(),2)),$2:$2,0))</f>
        <v>1000</v>
      </c>
      <c r="BQ547" s="334">
        <f ca="1">INDEX($A:$CN,ROW(),MATCH(INDIRECT(ADDRESS(3,COLUMN(),2)),$2:$2,0))</f>
        <v>1000</v>
      </c>
      <c r="BR547" s="334">
        <f ca="1">INDEX($A:$CN,ROW(),MATCH(INDIRECT(ADDRESS(3,COLUMN(),2)),$2:$2,0))</f>
        <v>1000</v>
      </c>
      <c r="BS547" s="334">
        <f ca="1">INDEX($A:$CN,ROW(),MATCH(INDIRECT(ADDRESS(3,COLUMN(),2)),$2:$2,0))</f>
        <v>1000</v>
      </c>
      <c r="BT547" s="334">
        <f ca="1">INDEX($A:$CN,ROW(),MATCH(INDIRECT(ADDRESS(3,COLUMN(),2)),$2:$2,0))</f>
        <v>1000</v>
      </c>
      <c r="BU547" s="334">
        <f ca="1">INDEX($A:$CN,ROW(),MATCH(INDIRECT(ADDRESS(3,COLUMN(),2)),$2:$2,0))</f>
        <v>1000</v>
      </c>
      <c r="BV547" s="334">
        <f ca="1">INDEX($A:$CN,ROW(),MATCH(INDIRECT(ADDRESS(3,COLUMN(),2)),$2:$2,0))</f>
        <v>1000</v>
      </c>
      <c r="BW547" s="334">
        <f ca="1">INDEX($A:$CN,ROW(),MATCH(INDIRECT(ADDRESS(3,COLUMN(),2)),$2:$2,0))</f>
        <v>1000</v>
      </c>
      <c r="BX547" s="334">
        <f ca="1">INDEX($A:$CN,ROW(),MATCH(INDIRECT(ADDRESS(3,COLUMN(),2)),$2:$2,0))</f>
        <v>1000</v>
      </c>
      <c r="BY547" s="334">
        <f ca="1">INDEX($A:$CN,ROW(),MATCH(INDIRECT(ADDRESS(3,COLUMN(),2)),$2:$2,0))</f>
        <v>1000</v>
      </c>
      <c r="BZ547" s="334">
        <f ca="1">INDEX($A:$CN,ROW(),MATCH(INDIRECT(ADDRESS(3,COLUMN(),2)),$2:$2,0))</f>
        <v>1000</v>
      </c>
      <c r="CA547" s="334">
        <f ca="1">INDEX($A:$CN,ROW(),MATCH(INDIRECT(ADDRESS(3,COLUMN(),2)),$2:$2,0))</f>
        <v>1000</v>
      </c>
      <c r="CB547" s="334">
        <f ca="1">INDEX($A:$CN,ROW(),MATCH(INDIRECT(ADDRESS(3,COLUMN(),2)),$2:$2,0))</f>
        <v>1000</v>
      </c>
      <c r="CC547" s="334">
        <f ca="1">INDEX($A:$CN,ROW(),MATCH(INDIRECT(ADDRESS(3,COLUMN(),2)),$2:$2,0))</f>
        <v>1000</v>
      </c>
      <c r="CD547" s="334">
        <f ca="1">INDEX($A:$CN,ROW(),MATCH(INDIRECT(ADDRESS(3,COLUMN(),2)),$2:$2,0))</f>
        <v>1000</v>
      </c>
      <c r="CE547" s="334">
        <f ca="1">INDEX($A:$CN,ROW(),MATCH(INDIRECT(ADDRESS(3,COLUMN(),2)),$2:$2,0))</f>
        <v>1000</v>
      </c>
      <c r="CF547" s="334">
        <f ca="1">INDEX($A:$CN,ROW(),MATCH(INDIRECT(ADDRESS(3,COLUMN(),2)),$2:$2,0))</f>
        <v>1000</v>
      </c>
      <c r="CG547" s="334">
        <f ca="1">INDEX($A:$CN,ROW(),MATCH(INDIRECT(ADDRESS(3,COLUMN(),2)),$2:$2,0))</f>
        <v>1000</v>
      </c>
      <c r="CH547" s="334">
        <f ca="1">INDEX($A:$CN,ROW(),MATCH(INDIRECT(ADDRESS(3,COLUMN(),2)),$2:$2,0))</f>
        <v>1000</v>
      </c>
      <c r="CI547" s="334">
        <f ca="1">INDEX($A:$CN,ROW(),MATCH(INDIRECT(ADDRESS(3,COLUMN(),2)),$2:$2,0))</f>
        <v>1000</v>
      </c>
      <c r="CJ547" s="334">
        <f ca="1">INDEX($A:$CN,ROW(),MATCH(INDIRECT(ADDRESS(3,COLUMN(),2)),$2:$2,0))</f>
        <v>1000</v>
      </c>
      <c r="CK547" s="334">
        <f ca="1">INDEX($A:$CN,ROW(),MATCH(INDIRECT(ADDRESS(3,COLUMN(),2)),$2:$2,0))</f>
        <v>1000</v>
      </c>
      <c r="CL547" s="334">
        <f ca="1">INDEX($A:$CN,ROW(),MATCH(INDIRECT(ADDRESS(3,COLUMN(),2)),$2:$2,0))</f>
        <v>1000</v>
      </c>
      <c r="CM547" s="334">
        <f ca="1">INDEX($A:$CN,ROW(),MATCH(INDIRECT(ADDRESS(3,COLUMN(),2)),$2:$2,0))</f>
        <v>1000</v>
      </c>
      <c r="CN547" s="334">
        <f ca="1">INDEX($A:$CN,ROW(),MATCH(INDIRECT(ADDRESS(3,COLUMN(),2)),$2:$2,0))</f>
        <v>1000</v>
      </c>
    </row>
    <row r="548" spans="1:92" x14ac:dyDescent="0.25">
      <c r="A548" t="s">
        <v>160</v>
      </c>
      <c r="B548" s="335" t="s">
        <v>499</v>
      </c>
      <c r="C548" s="10" t="s">
        <v>16</v>
      </c>
      <c r="D548" t="s">
        <v>490</v>
      </c>
      <c r="E548" s="106"/>
      <c r="F548" s="106"/>
      <c r="G548" s="106"/>
      <c r="H548" s="106"/>
      <c r="I548" s="175"/>
      <c r="J548" s="17"/>
      <c r="K548" s="244">
        <f t="shared" ref="K548:P548" ca="1" si="378">SUMIF($3:$3, INDIRECT(ADDRESS(2,COLUMN(),2)), INDIRECT(ROW() &amp; ":" &amp; ROW()))</f>
        <v>0</v>
      </c>
      <c r="L548" s="244">
        <f t="shared" ca="1" si="378"/>
        <v>0</v>
      </c>
      <c r="M548" s="244">
        <f t="shared" ca="1" si="378"/>
        <v>0</v>
      </c>
      <c r="N548" s="244">
        <f t="shared" ca="1" si="378"/>
        <v>0</v>
      </c>
      <c r="O548" s="244">
        <f t="shared" ca="1" si="378"/>
        <v>0</v>
      </c>
      <c r="P548" s="244">
        <f t="shared" ca="1" si="378"/>
        <v>0</v>
      </c>
      <c r="Q548" s="30"/>
      <c r="T548" s="286">
        <f t="shared" ref="T548" ca="1" si="379">IFERROR(INDEX(INDIRECT("Financials!$A:$AD"), MATCH(INDIRECT(ADDRESS(ROW(),2)), INDIRECT("Financials!$B:$B"), 0), MATCH(INDIRECT(ADDRESS(1,COLUMN())), INDIRECT("Financials!$1:$1"), 0)),0)</f>
        <v>0</v>
      </c>
      <c r="U548" s="336">
        <f t="shared" ref="U548:CF548" ca="1" si="380">+U547*U543/$I536*12/$U$7</f>
        <v>0</v>
      </c>
      <c r="V548" s="336">
        <f t="shared" ca="1" si="380"/>
        <v>0</v>
      </c>
      <c r="W548" s="336">
        <f t="shared" ca="1" si="380"/>
        <v>0</v>
      </c>
      <c r="X548" s="336">
        <f t="shared" ca="1" si="380"/>
        <v>0</v>
      </c>
      <c r="Y548" s="336">
        <f t="shared" ca="1" si="380"/>
        <v>0</v>
      </c>
      <c r="Z548" s="336">
        <f t="shared" ca="1" si="380"/>
        <v>0</v>
      </c>
      <c r="AA548" s="336">
        <f t="shared" ca="1" si="380"/>
        <v>0</v>
      </c>
      <c r="AB548" s="336">
        <f t="shared" ca="1" si="380"/>
        <v>0</v>
      </c>
      <c r="AC548" s="336">
        <f t="shared" ca="1" si="380"/>
        <v>0</v>
      </c>
      <c r="AD548" s="336">
        <f t="shared" ca="1" si="380"/>
        <v>0</v>
      </c>
      <c r="AE548" s="336">
        <f t="shared" ca="1" si="380"/>
        <v>0</v>
      </c>
      <c r="AF548" s="336">
        <f t="shared" ca="1" si="380"/>
        <v>0</v>
      </c>
      <c r="AG548" s="336">
        <f t="shared" ca="1" si="380"/>
        <v>0</v>
      </c>
      <c r="AH548" s="336">
        <f t="shared" ca="1" si="380"/>
        <v>0</v>
      </c>
      <c r="AI548" s="336">
        <f t="shared" ca="1" si="380"/>
        <v>0</v>
      </c>
      <c r="AJ548" s="336">
        <f t="shared" ca="1" si="380"/>
        <v>0</v>
      </c>
      <c r="AK548" s="336">
        <f t="shared" ca="1" si="380"/>
        <v>0</v>
      </c>
      <c r="AL548" s="336">
        <f t="shared" ca="1" si="380"/>
        <v>0</v>
      </c>
      <c r="AM548" s="336">
        <f t="shared" ca="1" si="380"/>
        <v>0</v>
      </c>
      <c r="AN548" s="336">
        <f t="shared" ca="1" si="380"/>
        <v>0</v>
      </c>
      <c r="AO548" s="336">
        <f t="shared" ca="1" si="380"/>
        <v>0</v>
      </c>
      <c r="AP548" s="336">
        <f t="shared" ca="1" si="380"/>
        <v>0</v>
      </c>
      <c r="AQ548" s="336">
        <f t="shared" ca="1" si="380"/>
        <v>0</v>
      </c>
      <c r="AR548" s="336">
        <f t="shared" ca="1" si="380"/>
        <v>0</v>
      </c>
      <c r="AS548" s="336">
        <f t="shared" ca="1" si="380"/>
        <v>0</v>
      </c>
      <c r="AT548" s="336">
        <f t="shared" ca="1" si="380"/>
        <v>0</v>
      </c>
      <c r="AU548" s="336">
        <f t="shared" ca="1" si="380"/>
        <v>0</v>
      </c>
      <c r="AV548" s="336">
        <f t="shared" ca="1" si="380"/>
        <v>0</v>
      </c>
      <c r="AW548" s="336">
        <f t="shared" ca="1" si="380"/>
        <v>0</v>
      </c>
      <c r="AX548" s="336">
        <f t="shared" ca="1" si="380"/>
        <v>0</v>
      </c>
      <c r="AY548" s="336">
        <f t="shared" ca="1" si="380"/>
        <v>0</v>
      </c>
      <c r="AZ548" s="336">
        <f t="shared" ca="1" si="380"/>
        <v>0</v>
      </c>
      <c r="BA548" s="336">
        <f t="shared" ca="1" si="380"/>
        <v>0</v>
      </c>
      <c r="BB548" s="336">
        <f t="shared" ca="1" si="380"/>
        <v>0</v>
      </c>
      <c r="BC548" s="336">
        <f t="shared" ca="1" si="380"/>
        <v>0</v>
      </c>
      <c r="BD548" s="336">
        <f t="shared" ca="1" si="380"/>
        <v>0</v>
      </c>
      <c r="BE548" s="336">
        <f t="shared" ca="1" si="380"/>
        <v>0</v>
      </c>
      <c r="BF548" s="336">
        <f t="shared" ca="1" si="380"/>
        <v>0</v>
      </c>
      <c r="BG548" s="336">
        <f t="shared" ca="1" si="380"/>
        <v>0</v>
      </c>
      <c r="BH548" s="336">
        <f t="shared" ca="1" si="380"/>
        <v>0</v>
      </c>
      <c r="BI548" s="336">
        <f t="shared" ca="1" si="380"/>
        <v>0</v>
      </c>
      <c r="BJ548" s="336">
        <f t="shared" ca="1" si="380"/>
        <v>0</v>
      </c>
      <c r="BK548" s="336">
        <f t="shared" ca="1" si="380"/>
        <v>0</v>
      </c>
      <c r="BL548" s="336">
        <f t="shared" ca="1" si="380"/>
        <v>0</v>
      </c>
      <c r="BM548" s="336">
        <f t="shared" ca="1" si="380"/>
        <v>0</v>
      </c>
      <c r="BN548" s="336">
        <f t="shared" ca="1" si="380"/>
        <v>0</v>
      </c>
      <c r="BO548" s="336">
        <f t="shared" ca="1" si="380"/>
        <v>0</v>
      </c>
      <c r="BP548" s="336">
        <f t="shared" ca="1" si="380"/>
        <v>0</v>
      </c>
      <c r="BQ548" s="336">
        <f t="shared" ca="1" si="380"/>
        <v>0</v>
      </c>
      <c r="BR548" s="336">
        <f t="shared" ca="1" si="380"/>
        <v>0</v>
      </c>
      <c r="BS548" s="336">
        <f t="shared" ca="1" si="380"/>
        <v>0</v>
      </c>
      <c r="BT548" s="336">
        <f t="shared" ca="1" si="380"/>
        <v>0</v>
      </c>
      <c r="BU548" s="336">
        <f t="shared" ca="1" si="380"/>
        <v>0</v>
      </c>
      <c r="BV548" s="336">
        <f t="shared" ca="1" si="380"/>
        <v>0</v>
      </c>
      <c r="BW548" s="336">
        <f t="shared" ca="1" si="380"/>
        <v>0</v>
      </c>
      <c r="BX548" s="336">
        <f t="shared" ca="1" si="380"/>
        <v>0</v>
      </c>
      <c r="BY548" s="336">
        <f t="shared" ca="1" si="380"/>
        <v>0</v>
      </c>
      <c r="BZ548" s="336">
        <f t="shared" ca="1" si="380"/>
        <v>0</v>
      </c>
      <c r="CA548" s="336">
        <f t="shared" ca="1" si="380"/>
        <v>0</v>
      </c>
      <c r="CB548" s="336">
        <f t="shared" ca="1" si="380"/>
        <v>0</v>
      </c>
      <c r="CC548" s="336">
        <f t="shared" ca="1" si="380"/>
        <v>0</v>
      </c>
      <c r="CD548" s="336">
        <f t="shared" ca="1" si="380"/>
        <v>0</v>
      </c>
      <c r="CE548" s="336">
        <f t="shared" ca="1" si="380"/>
        <v>0</v>
      </c>
      <c r="CF548" s="336">
        <f t="shared" ca="1" si="380"/>
        <v>0</v>
      </c>
      <c r="CG548" s="336">
        <f t="shared" ref="CG548:CN548" ca="1" si="381">+CG547*CG543/$I536*12/$U$7</f>
        <v>0</v>
      </c>
      <c r="CH548" s="336">
        <f t="shared" ca="1" si="381"/>
        <v>0</v>
      </c>
      <c r="CI548" s="336">
        <f t="shared" ca="1" si="381"/>
        <v>0</v>
      </c>
      <c r="CJ548" s="336">
        <f t="shared" ca="1" si="381"/>
        <v>0</v>
      </c>
      <c r="CK548" s="336">
        <f t="shared" ca="1" si="381"/>
        <v>0</v>
      </c>
      <c r="CL548" s="336">
        <f t="shared" ca="1" si="381"/>
        <v>0</v>
      </c>
      <c r="CM548" s="336">
        <f t="shared" ca="1" si="381"/>
        <v>0</v>
      </c>
      <c r="CN548" s="336">
        <f t="shared" ca="1" si="381"/>
        <v>0</v>
      </c>
    </row>
    <row r="549" spans="1:92" x14ac:dyDescent="0.25">
      <c r="B549" s="214"/>
      <c r="C549" s="10"/>
      <c r="D549" t="s">
        <v>490</v>
      </c>
      <c r="E549" s="106"/>
      <c r="F549" s="106"/>
      <c r="G549" s="106"/>
      <c r="H549" s="106"/>
      <c r="I549" s="175"/>
      <c r="J549" s="17"/>
      <c r="K549" s="42"/>
      <c r="L549" s="42"/>
      <c r="M549" s="42"/>
      <c r="N549" s="42"/>
      <c r="O549" s="42"/>
      <c r="P549" s="42"/>
      <c r="Q549" s="42"/>
      <c r="T549" s="276"/>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row>
    <row r="550" spans="1:92" x14ac:dyDescent="0.25">
      <c r="B550" s="214" t="s">
        <v>500</v>
      </c>
      <c r="C550" s="10"/>
      <c r="D550" t="s">
        <v>490</v>
      </c>
      <c r="E550" s="106"/>
      <c r="F550" s="106"/>
      <c r="G550" s="106"/>
      <c r="H550" s="106"/>
      <c r="I550" s="175"/>
      <c r="J550" s="17"/>
      <c r="L550" s="42"/>
      <c r="M550" s="42"/>
      <c r="N550" s="42"/>
      <c r="O550" s="42"/>
      <c r="P550" s="42"/>
      <c r="Q550" s="42"/>
      <c r="T550" s="276"/>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row>
    <row r="551" spans="1:92" x14ac:dyDescent="0.25">
      <c r="B551" s="337" t="s">
        <v>354</v>
      </c>
      <c r="C551" s="10"/>
      <c r="D551" t="s">
        <v>490</v>
      </c>
      <c r="E551" s="106"/>
      <c r="F551" s="106"/>
      <c r="G551" s="106"/>
      <c r="H551" s="106"/>
      <c r="I551" s="175"/>
      <c r="J551" s="17"/>
      <c r="K551" s="3">
        <f ca="1">+K554-K553-K552</f>
        <v>0</v>
      </c>
      <c r="L551" s="42">
        <f ca="1">+K554</f>
        <v>0</v>
      </c>
      <c r="M551" s="42"/>
      <c r="N551" s="42"/>
      <c r="O551" s="42"/>
      <c r="P551" s="42"/>
      <c r="Q551" s="42"/>
      <c r="T551" s="276"/>
      <c r="U551" s="275">
        <f t="shared" ref="U551:CF551" ca="1" si="382">+T554</f>
        <v>0</v>
      </c>
      <c r="V551" s="275">
        <f t="shared" ca="1" si="382"/>
        <v>0</v>
      </c>
      <c r="W551" s="275">
        <f t="shared" ca="1" si="382"/>
        <v>0</v>
      </c>
      <c r="X551" s="275">
        <f t="shared" ca="1" si="382"/>
        <v>0</v>
      </c>
      <c r="Y551" s="275">
        <f t="shared" ca="1" si="382"/>
        <v>0</v>
      </c>
      <c r="Z551" s="275">
        <f t="shared" ca="1" si="382"/>
        <v>0</v>
      </c>
      <c r="AA551" s="275">
        <f t="shared" ca="1" si="382"/>
        <v>0</v>
      </c>
      <c r="AB551" s="275">
        <f t="shared" ca="1" si="382"/>
        <v>0</v>
      </c>
      <c r="AC551" s="275">
        <f t="shared" ca="1" si="382"/>
        <v>0</v>
      </c>
      <c r="AD551" s="275">
        <f t="shared" ca="1" si="382"/>
        <v>0</v>
      </c>
      <c r="AE551" s="275">
        <f t="shared" ca="1" si="382"/>
        <v>0</v>
      </c>
      <c r="AF551" s="275">
        <f t="shared" ca="1" si="382"/>
        <v>0</v>
      </c>
      <c r="AG551" s="275">
        <f t="shared" ca="1" si="382"/>
        <v>0</v>
      </c>
      <c r="AH551" s="275">
        <f t="shared" ca="1" si="382"/>
        <v>0</v>
      </c>
      <c r="AI551" s="275">
        <f t="shared" ca="1" si="382"/>
        <v>0</v>
      </c>
      <c r="AJ551" s="275">
        <f t="shared" ca="1" si="382"/>
        <v>0</v>
      </c>
      <c r="AK551" s="275">
        <f t="shared" ca="1" si="382"/>
        <v>0</v>
      </c>
      <c r="AL551" s="275">
        <f t="shared" ca="1" si="382"/>
        <v>0</v>
      </c>
      <c r="AM551" s="275">
        <f t="shared" ca="1" si="382"/>
        <v>0</v>
      </c>
      <c r="AN551" s="275">
        <f t="shared" ca="1" si="382"/>
        <v>0</v>
      </c>
      <c r="AO551" s="275">
        <f t="shared" ca="1" si="382"/>
        <v>0</v>
      </c>
      <c r="AP551" s="275">
        <f t="shared" ca="1" si="382"/>
        <v>0</v>
      </c>
      <c r="AQ551" s="275">
        <f t="shared" ca="1" si="382"/>
        <v>0</v>
      </c>
      <c r="AR551" s="275">
        <f t="shared" ca="1" si="382"/>
        <v>0</v>
      </c>
      <c r="AS551" s="275">
        <f t="shared" ca="1" si="382"/>
        <v>0</v>
      </c>
      <c r="AT551" s="275">
        <f t="shared" ca="1" si="382"/>
        <v>0</v>
      </c>
      <c r="AU551" s="275">
        <f t="shared" ca="1" si="382"/>
        <v>0</v>
      </c>
      <c r="AV551" s="275">
        <f t="shared" ca="1" si="382"/>
        <v>0</v>
      </c>
      <c r="AW551" s="275">
        <f t="shared" ca="1" si="382"/>
        <v>0</v>
      </c>
      <c r="AX551" s="275">
        <f t="shared" ca="1" si="382"/>
        <v>0</v>
      </c>
      <c r="AY551" s="275">
        <f t="shared" ca="1" si="382"/>
        <v>0</v>
      </c>
      <c r="AZ551" s="275">
        <f t="shared" ca="1" si="382"/>
        <v>0</v>
      </c>
      <c r="BA551" s="275">
        <f t="shared" ca="1" si="382"/>
        <v>0</v>
      </c>
      <c r="BB551" s="275">
        <f t="shared" ca="1" si="382"/>
        <v>0</v>
      </c>
      <c r="BC551" s="275">
        <f t="shared" ca="1" si="382"/>
        <v>0</v>
      </c>
      <c r="BD551" s="275">
        <f t="shared" ca="1" si="382"/>
        <v>0</v>
      </c>
      <c r="BE551" s="275">
        <f t="shared" ca="1" si="382"/>
        <v>0</v>
      </c>
      <c r="BF551" s="275">
        <f t="shared" ca="1" si="382"/>
        <v>0</v>
      </c>
      <c r="BG551" s="275">
        <f t="shared" ca="1" si="382"/>
        <v>0</v>
      </c>
      <c r="BH551" s="275">
        <f t="shared" ca="1" si="382"/>
        <v>0</v>
      </c>
      <c r="BI551" s="275">
        <f t="shared" ca="1" si="382"/>
        <v>0</v>
      </c>
      <c r="BJ551" s="275">
        <f t="shared" ca="1" si="382"/>
        <v>0</v>
      </c>
      <c r="BK551" s="275">
        <f t="shared" ca="1" si="382"/>
        <v>0</v>
      </c>
      <c r="BL551" s="275">
        <f t="shared" ca="1" si="382"/>
        <v>0</v>
      </c>
      <c r="BM551" s="275">
        <f t="shared" ca="1" si="382"/>
        <v>0</v>
      </c>
      <c r="BN551" s="275">
        <f t="shared" ca="1" si="382"/>
        <v>0</v>
      </c>
      <c r="BO551" s="275">
        <f t="shared" ca="1" si="382"/>
        <v>0</v>
      </c>
      <c r="BP551" s="275">
        <f t="shared" ca="1" si="382"/>
        <v>0</v>
      </c>
      <c r="BQ551" s="275">
        <f t="shared" ca="1" si="382"/>
        <v>0</v>
      </c>
      <c r="BR551" s="275">
        <f t="shared" ca="1" si="382"/>
        <v>0</v>
      </c>
      <c r="BS551" s="275">
        <f t="shared" ca="1" si="382"/>
        <v>0</v>
      </c>
      <c r="BT551" s="275">
        <f t="shared" ca="1" si="382"/>
        <v>0</v>
      </c>
      <c r="BU551" s="275">
        <f t="shared" ca="1" si="382"/>
        <v>0</v>
      </c>
      <c r="BV551" s="275">
        <f t="shared" ca="1" si="382"/>
        <v>0</v>
      </c>
      <c r="BW551" s="275">
        <f t="shared" ca="1" si="382"/>
        <v>0</v>
      </c>
      <c r="BX551" s="275">
        <f t="shared" ca="1" si="382"/>
        <v>0</v>
      </c>
      <c r="BY551" s="275">
        <f t="shared" ca="1" si="382"/>
        <v>0</v>
      </c>
      <c r="BZ551" s="275">
        <f t="shared" ca="1" si="382"/>
        <v>0</v>
      </c>
      <c r="CA551" s="275">
        <f t="shared" ca="1" si="382"/>
        <v>0</v>
      </c>
      <c r="CB551" s="275">
        <f t="shared" ca="1" si="382"/>
        <v>0</v>
      </c>
      <c r="CC551" s="275">
        <f t="shared" ca="1" si="382"/>
        <v>0</v>
      </c>
      <c r="CD551" s="275">
        <f t="shared" ca="1" si="382"/>
        <v>0</v>
      </c>
      <c r="CE551" s="275">
        <f t="shared" ca="1" si="382"/>
        <v>0</v>
      </c>
      <c r="CF551" s="275">
        <f t="shared" ca="1" si="382"/>
        <v>0</v>
      </c>
      <c r="CG551" s="275">
        <f t="shared" ref="CG551:CN551" ca="1" si="383">+CF554</f>
        <v>0</v>
      </c>
      <c r="CH551" s="275">
        <f t="shared" ca="1" si="383"/>
        <v>0</v>
      </c>
      <c r="CI551" s="275">
        <f t="shared" ca="1" si="383"/>
        <v>0</v>
      </c>
      <c r="CJ551" s="275">
        <f t="shared" ca="1" si="383"/>
        <v>0</v>
      </c>
      <c r="CK551" s="275">
        <f t="shared" ca="1" si="383"/>
        <v>0</v>
      </c>
      <c r="CL551" s="275">
        <f t="shared" ca="1" si="383"/>
        <v>0</v>
      </c>
      <c r="CM551" s="275">
        <f t="shared" ca="1" si="383"/>
        <v>0</v>
      </c>
      <c r="CN551" s="275">
        <f t="shared" ca="1" si="383"/>
        <v>0</v>
      </c>
    </row>
    <row r="552" spans="1:92" x14ac:dyDescent="0.25">
      <c r="B552" s="337" t="s">
        <v>501</v>
      </c>
      <c r="C552" s="10"/>
      <c r="D552" t="s">
        <v>490</v>
      </c>
      <c r="E552" s="106"/>
      <c r="F552" s="106"/>
      <c r="G552" s="106"/>
      <c r="H552" s="106"/>
      <c r="I552" s="175"/>
      <c r="J552" s="13">
        <f t="shared" ref="J552:P553" ca="1" si="384">SUMIF($3:$3, INDIRECT(ADDRESS(2,COLUMN(),2)), INDIRECT(ROW() &amp; ":" &amp; ROW()))</f>
        <v>0</v>
      </c>
      <c r="K552" s="275">
        <f t="shared" ca="1" si="384"/>
        <v>0</v>
      </c>
      <c r="L552" s="275">
        <f t="shared" ca="1" si="384"/>
        <v>0</v>
      </c>
      <c r="M552" s="13">
        <f t="shared" ca="1" si="384"/>
        <v>0</v>
      </c>
      <c r="N552" s="13">
        <f t="shared" ca="1" si="384"/>
        <v>0</v>
      </c>
      <c r="O552" s="13">
        <f t="shared" ca="1" si="384"/>
        <v>0</v>
      </c>
      <c r="P552" s="13">
        <f t="shared" ca="1" si="384"/>
        <v>0</v>
      </c>
      <c r="Q552" s="13"/>
      <c r="T552" s="276"/>
      <c r="U552" s="275">
        <f t="shared" ref="U552:CF552" ca="1" si="385">+(U540+U541)*U547</f>
        <v>0</v>
      </c>
      <c r="V552" s="275">
        <f t="shared" ca="1" si="385"/>
        <v>0</v>
      </c>
      <c r="W552" s="275">
        <f t="shared" ca="1" si="385"/>
        <v>0</v>
      </c>
      <c r="X552" s="275">
        <f t="shared" ca="1" si="385"/>
        <v>0</v>
      </c>
      <c r="Y552" s="275">
        <f t="shared" ca="1" si="385"/>
        <v>0</v>
      </c>
      <c r="Z552" s="275">
        <f t="shared" ca="1" si="385"/>
        <v>0</v>
      </c>
      <c r="AA552" s="275">
        <f t="shared" ca="1" si="385"/>
        <v>0</v>
      </c>
      <c r="AB552" s="275">
        <f t="shared" ca="1" si="385"/>
        <v>0</v>
      </c>
      <c r="AC552" s="275">
        <f t="shared" ca="1" si="385"/>
        <v>0</v>
      </c>
      <c r="AD552" s="275">
        <f t="shared" ca="1" si="385"/>
        <v>0</v>
      </c>
      <c r="AE552" s="275">
        <f t="shared" ca="1" si="385"/>
        <v>0</v>
      </c>
      <c r="AF552" s="275">
        <f t="shared" ca="1" si="385"/>
        <v>0</v>
      </c>
      <c r="AG552" s="275">
        <f t="shared" ca="1" si="385"/>
        <v>0</v>
      </c>
      <c r="AH552" s="275">
        <f t="shared" ca="1" si="385"/>
        <v>0</v>
      </c>
      <c r="AI552" s="275">
        <f t="shared" ca="1" si="385"/>
        <v>0</v>
      </c>
      <c r="AJ552" s="275">
        <f t="shared" ca="1" si="385"/>
        <v>0</v>
      </c>
      <c r="AK552" s="275">
        <f t="shared" ca="1" si="385"/>
        <v>0</v>
      </c>
      <c r="AL552" s="275">
        <f t="shared" ca="1" si="385"/>
        <v>0</v>
      </c>
      <c r="AM552" s="275">
        <f t="shared" ca="1" si="385"/>
        <v>0</v>
      </c>
      <c r="AN552" s="275">
        <f t="shared" ca="1" si="385"/>
        <v>0</v>
      </c>
      <c r="AO552" s="275">
        <f t="shared" ca="1" si="385"/>
        <v>0</v>
      </c>
      <c r="AP552" s="275">
        <f t="shared" ca="1" si="385"/>
        <v>0</v>
      </c>
      <c r="AQ552" s="275">
        <f t="shared" ca="1" si="385"/>
        <v>0</v>
      </c>
      <c r="AR552" s="275">
        <f t="shared" ca="1" si="385"/>
        <v>0</v>
      </c>
      <c r="AS552" s="275">
        <f t="shared" ca="1" si="385"/>
        <v>0</v>
      </c>
      <c r="AT552" s="275">
        <f t="shared" ca="1" si="385"/>
        <v>0</v>
      </c>
      <c r="AU552" s="275">
        <f t="shared" ca="1" si="385"/>
        <v>0</v>
      </c>
      <c r="AV552" s="275">
        <f t="shared" ca="1" si="385"/>
        <v>0</v>
      </c>
      <c r="AW552" s="275">
        <f t="shared" ca="1" si="385"/>
        <v>0</v>
      </c>
      <c r="AX552" s="275">
        <f t="shared" ca="1" si="385"/>
        <v>0</v>
      </c>
      <c r="AY552" s="275">
        <f t="shared" ca="1" si="385"/>
        <v>0</v>
      </c>
      <c r="AZ552" s="275">
        <f t="shared" ca="1" si="385"/>
        <v>0</v>
      </c>
      <c r="BA552" s="275">
        <f t="shared" ca="1" si="385"/>
        <v>0</v>
      </c>
      <c r="BB552" s="275">
        <f t="shared" ca="1" si="385"/>
        <v>0</v>
      </c>
      <c r="BC552" s="275">
        <f t="shared" ca="1" si="385"/>
        <v>0</v>
      </c>
      <c r="BD552" s="275">
        <f t="shared" ca="1" si="385"/>
        <v>0</v>
      </c>
      <c r="BE552" s="275">
        <f t="shared" ca="1" si="385"/>
        <v>0</v>
      </c>
      <c r="BF552" s="275">
        <f t="shared" ca="1" si="385"/>
        <v>0</v>
      </c>
      <c r="BG552" s="275">
        <f t="shared" ca="1" si="385"/>
        <v>0</v>
      </c>
      <c r="BH552" s="275">
        <f t="shared" ca="1" si="385"/>
        <v>0</v>
      </c>
      <c r="BI552" s="275">
        <f t="shared" ca="1" si="385"/>
        <v>0</v>
      </c>
      <c r="BJ552" s="275">
        <f t="shared" ca="1" si="385"/>
        <v>0</v>
      </c>
      <c r="BK552" s="275">
        <f t="shared" ca="1" si="385"/>
        <v>0</v>
      </c>
      <c r="BL552" s="275">
        <f t="shared" ca="1" si="385"/>
        <v>0</v>
      </c>
      <c r="BM552" s="275">
        <f t="shared" ca="1" si="385"/>
        <v>0</v>
      </c>
      <c r="BN552" s="275">
        <f t="shared" ca="1" si="385"/>
        <v>0</v>
      </c>
      <c r="BO552" s="275">
        <f t="shared" ca="1" si="385"/>
        <v>0</v>
      </c>
      <c r="BP552" s="275">
        <f t="shared" ca="1" si="385"/>
        <v>0</v>
      </c>
      <c r="BQ552" s="275">
        <f t="shared" ca="1" si="385"/>
        <v>0</v>
      </c>
      <c r="BR552" s="275">
        <f t="shared" ca="1" si="385"/>
        <v>0</v>
      </c>
      <c r="BS552" s="275">
        <f t="shared" ca="1" si="385"/>
        <v>0</v>
      </c>
      <c r="BT552" s="275">
        <f t="shared" ca="1" si="385"/>
        <v>0</v>
      </c>
      <c r="BU552" s="275">
        <f t="shared" ca="1" si="385"/>
        <v>0</v>
      </c>
      <c r="BV552" s="275">
        <f t="shared" ca="1" si="385"/>
        <v>0</v>
      </c>
      <c r="BW552" s="275">
        <f t="shared" ca="1" si="385"/>
        <v>0</v>
      </c>
      <c r="BX552" s="275">
        <f t="shared" ca="1" si="385"/>
        <v>0</v>
      </c>
      <c r="BY552" s="275">
        <f t="shared" ca="1" si="385"/>
        <v>0</v>
      </c>
      <c r="BZ552" s="275">
        <f t="shared" ca="1" si="385"/>
        <v>0</v>
      </c>
      <c r="CA552" s="275">
        <f t="shared" ca="1" si="385"/>
        <v>0</v>
      </c>
      <c r="CB552" s="275">
        <f t="shared" ca="1" si="385"/>
        <v>0</v>
      </c>
      <c r="CC552" s="275">
        <f t="shared" ca="1" si="385"/>
        <v>0</v>
      </c>
      <c r="CD552" s="275">
        <f t="shared" ca="1" si="385"/>
        <v>0</v>
      </c>
      <c r="CE552" s="275">
        <f t="shared" ca="1" si="385"/>
        <v>0</v>
      </c>
      <c r="CF552" s="275">
        <f t="shared" ca="1" si="385"/>
        <v>0</v>
      </c>
      <c r="CG552" s="275">
        <f t="shared" ref="CG552:CN552" ca="1" si="386">+(CG540+CG541)*CG547</f>
        <v>0</v>
      </c>
      <c r="CH552" s="275">
        <f t="shared" ca="1" si="386"/>
        <v>0</v>
      </c>
      <c r="CI552" s="275">
        <f t="shared" ca="1" si="386"/>
        <v>0</v>
      </c>
      <c r="CJ552" s="275">
        <f t="shared" ca="1" si="386"/>
        <v>0</v>
      </c>
      <c r="CK552" s="275">
        <f t="shared" ca="1" si="386"/>
        <v>0</v>
      </c>
      <c r="CL552" s="275">
        <f t="shared" ca="1" si="386"/>
        <v>0</v>
      </c>
      <c r="CM552" s="275">
        <f t="shared" ca="1" si="386"/>
        <v>0</v>
      </c>
      <c r="CN552" s="275">
        <f t="shared" ca="1" si="386"/>
        <v>0</v>
      </c>
    </row>
    <row r="553" spans="1:92" x14ac:dyDescent="0.25">
      <c r="B553" s="337" t="s">
        <v>502</v>
      </c>
      <c r="C553" s="10"/>
      <c r="D553" t="s">
        <v>490</v>
      </c>
      <c r="E553" s="106"/>
      <c r="F553" s="106"/>
      <c r="G553" s="106"/>
      <c r="H553" s="106"/>
      <c r="I553" s="175"/>
      <c r="J553" s="13">
        <f t="shared" ca="1" si="384"/>
        <v>0</v>
      </c>
      <c r="K553" s="275">
        <f t="shared" ca="1" si="384"/>
        <v>0</v>
      </c>
      <c r="L553" s="275">
        <f t="shared" ca="1" si="384"/>
        <v>0</v>
      </c>
      <c r="M553" s="13">
        <f t="shared" ca="1" si="384"/>
        <v>0</v>
      </c>
      <c r="N553" s="13">
        <f t="shared" ca="1" si="384"/>
        <v>0</v>
      </c>
      <c r="O553" s="13">
        <f t="shared" ca="1" si="384"/>
        <v>0</v>
      </c>
      <c r="P553" s="13">
        <f t="shared" ca="1" si="384"/>
        <v>0</v>
      </c>
      <c r="Q553" s="13"/>
      <c r="T553" s="276"/>
      <c r="U553" s="338">
        <f t="shared" ref="U553:CF553" ca="1" si="387">-U548</f>
        <v>0</v>
      </c>
      <c r="V553" s="338">
        <f t="shared" ca="1" si="387"/>
        <v>0</v>
      </c>
      <c r="W553" s="338">
        <f t="shared" ca="1" si="387"/>
        <v>0</v>
      </c>
      <c r="X553" s="338">
        <f t="shared" ca="1" si="387"/>
        <v>0</v>
      </c>
      <c r="Y553" s="338">
        <f t="shared" ca="1" si="387"/>
        <v>0</v>
      </c>
      <c r="Z553" s="338">
        <f t="shared" ca="1" si="387"/>
        <v>0</v>
      </c>
      <c r="AA553" s="338">
        <f t="shared" ca="1" si="387"/>
        <v>0</v>
      </c>
      <c r="AB553" s="338">
        <f t="shared" ca="1" si="387"/>
        <v>0</v>
      </c>
      <c r="AC553" s="338">
        <f t="shared" ca="1" si="387"/>
        <v>0</v>
      </c>
      <c r="AD553" s="338">
        <f t="shared" ca="1" si="387"/>
        <v>0</v>
      </c>
      <c r="AE553" s="338">
        <f t="shared" ca="1" si="387"/>
        <v>0</v>
      </c>
      <c r="AF553" s="338">
        <f t="shared" ca="1" si="387"/>
        <v>0</v>
      </c>
      <c r="AG553" s="338">
        <f t="shared" ca="1" si="387"/>
        <v>0</v>
      </c>
      <c r="AH553" s="338">
        <f t="shared" ca="1" si="387"/>
        <v>0</v>
      </c>
      <c r="AI553" s="338">
        <f t="shared" ca="1" si="387"/>
        <v>0</v>
      </c>
      <c r="AJ553" s="338">
        <f t="shared" ca="1" si="387"/>
        <v>0</v>
      </c>
      <c r="AK553" s="338">
        <f t="shared" ca="1" si="387"/>
        <v>0</v>
      </c>
      <c r="AL553" s="338">
        <f t="shared" ca="1" si="387"/>
        <v>0</v>
      </c>
      <c r="AM553" s="338">
        <f t="shared" ca="1" si="387"/>
        <v>0</v>
      </c>
      <c r="AN553" s="338">
        <f t="shared" ca="1" si="387"/>
        <v>0</v>
      </c>
      <c r="AO553" s="338">
        <f t="shared" ca="1" si="387"/>
        <v>0</v>
      </c>
      <c r="AP553" s="338">
        <f t="shared" ca="1" si="387"/>
        <v>0</v>
      </c>
      <c r="AQ553" s="338">
        <f t="shared" ca="1" si="387"/>
        <v>0</v>
      </c>
      <c r="AR553" s="338">
        <f t="shared" ca="1" si="387"/>
        <v>0</v>
      </c>
      <c r="AS553" s="338">
        <f t="shared" ca="1" si="387"/>
        <v>0</v>
      </c>
      <c r="AT553" s="338">
        <f t="shared" ca="1" si="387"/>
        <v>0</v>
      </c>
      <c r="AU553" s="338">
        <f t="shared" ca="1" si="387"/>
        <v>0</v>
      </c>
      <c r="AV553" s="338">
        <f t="shared" ca="1" si="387"/>
        <v>0</v>
      </c>
      <c r="AW553" s="338">
        <f t="shared" ca="1" si="387"/>
        <v>0</v>
      </c>
      <c r="AX553" s="338">
        <f t="shared" ca="1" si="387"/>
        <v>0</v>
      </c>
      <c r="AY553" s="338">
        <f t="shared" ca="1" si="387"/>
        <v>0</v>
      </c>
      <c r="AZ553" s="338">
        <f t="shared" ca="1" si="387"/>
        <v>0</v>
      </c>
      <c r="BA553" s="338">
        <f t="shared" ca="1" si="387"/>
        <v>0</v>
      </c>
      <c r="BB553" s="338">
        <f t="shared" ca="1" si="387"/>
        <v>0</v>
      </c>
      <c r="BC553" s="338">
        <f t="shared" ca="1" si="387"/>
        <v>0</v>
      </c>
      <c r="BD553" s="338">
        <f t="shared" ca="1" si="387"/>
        <v>0</v>
      </c>
      <c r="BE553" s="338">
        <f t="shared" ca="1" si="387"/>
        <v>0</v>
      </c>
      <c r="BF553" s="338">
        <f t="shared" ca="1" si="387"/>
        <v>0</v>
      </c>
      <c r="BG553" s="338">
        <f t="shared" ca="1" si="387"/>
        <v>0</v>
      </c>
      <c r="BH553" s="338">
        <f t="shared" ca="1" si="387"/>
        <v>0</v>
      </c>
      <c r="BI553" s="338">
        <f t="shared" ca="1" si="387"/>
        <v>0</v>
      </c>
      <c r="BJ553" s="338">
        <f t="shared" ca="1" si="387"/>
        <v>0</v>
      </c>
      <c r="BK553" s="338">
        <f t="shared" ca="1" si="387"/>
        <v>0</v>
      </c>
      <c r="BL553" s="338">
        <f t="shared" ca="1" si="387"/>
        <v>0</v>
      </c>
      <c r="BM553" s="338">
        <f t="shared" ca="1" si="387"/>
        <v>0</v>
      </c>
      <c r="BN553" s="338">
        <f t="shared" ca="1" si="387"/>
        <v>0</v>
      </c>
      <c r="BO553" s="338">
        <f t="shared" ca="1" si="387"/>
        <v>0</v>
      </c>
      <c r="BP553" s="338">
        <f t="shared" ca="1" si="387"/>
        <v>0</v>
      </c>
      <c r="BQ553" s="338">
        <f t="shared" ca="1" si="387"/>
        <v>0</v>
      </c>
      <c r="BR553" s="338">
        <f t="shared" ca="1" si="387"/>
        <v>0</v>
      </c>
      <c r="BS553" s="338">
        <f t="shared" ca="1" si="387"/>
        <v>0</v>
      </c>
      <c r="BT553" s="338">
        <f t="shared" ca="1" si="387"/>
        <v>0</v>
      </c>
      <c r="BU553" s="338">
        <f t="shared" ca="1" si="387"/>
        <v>0</v>
      </c>
      <c r="BV553" s="338">
        <f t="shared" ca="1" si="387"/>
        <v>0</v>
      </c>
      <c r="BW553" s="338">
        <f t="shared" ca="1" si="387"/>
        <v>0</v>
      </c>
      <c r="BX553" s="338">
        <f t="shared" ca="1" si="387"/>
        <v>0</v>
      </c>
      <c r="BY553" s="338">
        <f t="shared" ca="1" si="387"/>
        <v>0</v>
      </c>
      <c r="BZ553" s="338">
        <f t="shared" ca="1" si="387"/>
        <v>0</v>
      </c>
      <c r="CA553" s="338">
        <f t="shared" ca="1" si="387"/>
        <v>0</v>
      </c>
      <c r="CB553" s="338">
        <f t="shared" ca="1" si="387"/>
        <v>0</v>
      </c>
      <c r="CC553" s="338">
        <f t="shared" ca="1" si="387"/>
        <v>0</v>
      </c>
      <c r="CD553" s="338">
        <f t="shared" ca="1" si="387"/>
        <v>0</v>
      </c>
      <c r="CE553" s="338">
        <f t="shared" ca="1" si="387"/>
        <v>0</v>
      </c>
      <c r="CF553" s="338">
        <f t="shared" ca="1" si="387"/>
        <v>0</v>
      </c>
      <c r="CG553" s="338">
        <f t="shared" ref="CG553:CN553" ca="1" si="388">-CG548</f>
        <v>0</v>
      </c>
      <c r="CH553" s="338">
        <f t="shared" ca="1" si="388"/>
        <v>0</v>
      </c>
      <c r="CI553" s="338">
        <f t="shared" ca="1" si="388"/>
        <v>0</v>
      </c>
      <c r="CJ553" s="338">
        <f t="shared" ca="1" si="388"/>
        <v>0</v>
      </c>
      <c r="CK553" s="338">
        <f t="shared" ca="1" si="388"/>
        <v>0</v>
      </c>
      <c r="CL553" s="338">
        <f t="shared" ca="1" si="388"/>
        <v>0</v>
      </c>
      <c r="CM553" s="338">
        <f t="shared" ca="1" si="388"/>
        <v>0</v>
      </c>
      <c r="CN553" s="338">
        <f t="shared" ca="1" si="388"/>
        <v>0</v>
      </c>
    </row>
    <row r="554" spans="1:92" x14ac:dyDescent="0.25">
      <c r="A554" t="s">
        <v>374</v>
      </c>
      <c r="B554" s="335" t="s">
        <v>503</v>
      </c>
      <c r="C554" s="10" t="s">
        <v>52</v>
      </c>
      <c r="D554" t="s">
        <v>490</v>
      </c>
      <c r="E554" s="106"/>
      <c r="F554" s="106"/>
      <c r="G554" s="106"/>
      <c r="H554" s="106"/>
      <c r="I554" s="175"/>
      <c r="J554" s="17"/>
      <c r="K554" s="244">
        <f t="shared" ref="K554:P554" ca="1" si="389">SUMIF($4:$4, INDIRECT(ADDRESS(2,COLUMN(),2)), INDIRECT(ROW() &amp; ":" &amp; ROW()))</f>
        <v>0</v>
      </c>
      <c r="L554" s="244">
        <f t="shared" ca="1" si="389"/>
        <v>0</v>
      </c>
      <c r="M554" s="244">
        <f t="shared" ca="1" si="389"/>
        <v>0</v>
      </c>
      <c r="N554" s="244">
        <f t="shared" ca="1" si="389"/>
        <v>0</v>
      </c>
      <c r="O554" s="244">
        <f t="shared" ca="1" si="389"/>
        <v>0</v>
      </c>
      <c r="P554" s="244">
        <f t="shared" ca="1" si="389"/>
        <v>0</v>
      </c>
      <c r="Q554" s="30"/>
      <c r="T554" s="286">
        <f t="shared" ref="T554" ca="1" si="390">IFERROR(INDEX(INDIRECT("Financials!$A:$AD"), MATCH(INDIRECT(ADDRESS(ROW(),2)), INDIRECT("Financials!$B:$B"), 0), MATCH(INDIRECT(ADDRESS(1,COLUMN())), INDIRECT("Financials!$1:$1"), 0)),0)</f>
        <v>0</v>
      </c>
      <c r="U554" s="336">
        <f t="shared" ref="U554:AZ554" ca="1" si="391">SUM(U551:U553)</f>
        <v>0</v>
      </c>
      <c r="V554" s="336">
        <f t="shared" ca="1" si="391"/>
        <v>0</v>
      </c>
      <c r="W554" s="336">
        <f t="shared" ca="1" si="391"/>
        <v>0</v>
      </c>
      <c r="X554" s="336">
        <f t="shared" ca="1" si="391"/>
        <v>0</v>
      </c>
      <c r="Y554" s="336">
        <f t="shared" ca="1" si="391"/>
        <v>0</v>
      </c>
      <c r="Z554" s="336">
        <f t="shared" ca="1" si="391"/>
        <v>0</v>
      </c>
      <c r="AA554" s="336">
        <f t="shared" ca="1" si="391"/>
        <v>0</v>
      </c>
      <c r="AB554" s="336">
        <f t="shared" ca="1" si="391"/>
        <v>0</v>
      </c>
      <c r="AC554" s="336">
        <f t="shared" ca="1" si="391"/>
        <v>0</v>
      </c>
      <c r="AD554" s="336">
        <f t="shared" ca="1" si="391"/>
        <v>0</v>
      </c>
      <c r="AE554" s="336">
        <f t="shared" ca="1" si="391"/>
        <v>0</v>
      </c>
      <c r="AF554" s="336">
        <f t="shared" ca="1" si="391"/>
        <v>0</v>
      </c>
      <c r="AG554" s="336">
        <f t="shared" ca="1" si="391"/>
        <v>0</v>
      </c>
      <c r="AH554" s="336">
        <f t="shared" ca="1" si="391"/>
        <v>0</v>
      </c>
      <c r="AI554" s="336">
        <f t="shared" ca="1" si="391"/>
        <v>0</v>
      </c>
      <c r="AJ554" s="336">
        <f t="shared" ca="1" si="391"/>
        <v>0</v>
      </c>
      <c r="AK554" s="336">
        <f t="shared" ca="1" si="391"/>
        <v>0</v>
      </c>
      <c r="AL554" s="336">
        <f t="shared" ca="1" si="391"/>
        <v>0</v>
      </c>
      <c r="AM554" s="336">
        <f t="shared" ca="1" si="391"/>
        <v>0</v>
      </c>
      <c r="AN554" s="336">
        <f t="shared" ca="1" si="391"/>
        <v>0</v>
      </c>
      <c r="AO554" s="336">
        <f t="shared" ca="1" si="391"/>
        <v>0</v>
      </c>
      <c r="AP554" s="336">
        <f t="shared" ca="1" si="391"/>
        <v>0</v>
      </c>
      <c r="AQ554" s="336">
        <f t="shared" ca="1" si="391"/>
        <v>0</v>
      </c>
      <c r="AR554" s="336">
        <f t="shared" ca="1" si="391"/>
        <v>0</v>
      </c>
      <c r="AS554" s="336">
        <f t="shared" ca="1" si="391"/>
        <v>0</v>
      </c>
      <c r="AT554" s="336">
        <f t="shared" ca="1" si="391"/>
        <v>0</v>
      </c>
      <c r="AU554" s="336">
        <f t="shared" ca="1" si="391"/>
        <v>0</v>
      </c>
      <c r="AV554" s="336">
        <f t="shared" ca="1" si="391"/>
        <v>0</v>
      </c>
      <c r="AW554" s="336">
        <f t="shared" ca="1" si="391"/>
        <v>0</v>
      </c>
      <c r="AX554" s="336">
        <f t="shared" ca="1" si="391"/>
        <v>0</v>
      </c>
      <c r="AY554" s="336">
        <f t="shared" ca="1" si="391"/>
        <v>0</v>
      </c>
      <c r="AZ554" s="336">
        <f t="shared" ca="1" si="391"/>
        <v>0</v>
      </c>
      <c r="BA554" s="336">
        <f t="shared" ref="BA554:CN554" ca="1" si="392">SUM(BA551:BA553)</f>
        <v>0</v>
      </c>
      <c r="BB554" s="336">
        <f t="shared" ca="1" si="392"/>
        <v>0</v>
      </c>
      <c r="BC554" s="336">
        <f t="shared" ca="1" si="392"/>
        <v>0</v>
      </c>
      <c r="BD554" s="336">
        <f t="shared" ca="1" si="392"/>
        <v>0</v>
      </c>
      <c r="BE554" s="336">
        <f t="shared" ca="1" si="392"/>
        <v>0</v>
      </c>
      <c r="BF554" s="336">
        <f t="shared" ca="1" si="392"/>
        <v>0</v>
      </c>
      <c r="BG554" s="336">
        <f t="shared" ca="1" si="392"/>
        <v>0</v>
      </c>
      <c r="BH554" s="336">
        <f t="shared" ca="1" si="392"/>
        <v>0</v>
      </c>
      <c r="BI554" s="336">
        <f t="shared" ca="1" si="392"/>
        <v>0</v>
      </c>
      <c r="BJ554" s="336">
        <f t="shared" ca="1" si="392"/>
        <v>0</v>
      </c>
      <c r="BK554" s="336">
        <f t="shared" ca="1" si="392"/>
        <v>0</v>
      </c>
      <c r="BL554" s="336">
        <f t="shared" ca="1" si="392"/>
        <v>0</v>
      </c>
      <c r="BM554" s="336">
        <f t="shared" ca="1" si="392"/>
        <v>0</v>
      </c>
      <c r="BN554" s="336">
        <f t="shared" ca="1" si="392"/>
        <v>0</v>
      </c>
      <c r="BO554" s="336">
        <f t="shared" ca="1" si="392"/>
        <v>0</v>
      </c>
      <c r="BP554" s="336">
        <f t="shared" ca="1" si="392"/>
        <v>0</v>
      </c>
      <c r="BQ554" s="336">
        <f t="shared" ca="1" si="392"/>
        <v>0</v>
      </c>
      <c r="BR554" s="336">
        <f t="shared" ca="1" si="392"/>
        <v>0</v>
      </c>
      <c r="BS554" s="336">
        <f t="shared" ca="1" si="392"/>
        <v>0</v>
      </c>
      <c r="BT554" s="336">
        <f t="shared" ca="1" si="392"/>
        <v>0</v>
      </c>
      <c r="BU554" s="336">
        <f t="shared" ca="1" si="392"/>
        <v>0</v>
      </c>
      <c r="BV554" s="336">
        <f t="shared" ca="1" si="392"/>
        <v>0</v>
      </c>
      <c r="BW554" s="336">
        <f t="shared" ca="1" si="392"/>
        <v>0</v>
      </c>
      <c r="BX554" s="336">
        <f t="shared" ca="1" si="392"/>
        <v>0</v>
      </c>
      <c r="BY554" s="336">
        <f t="shared" ca="1" si="392"/>
        <v>0</v>
      </c>
      <c r="BZ554" s="336">
        <f t="shared" ca="1" si="392"/>
        <v>0</v>
      </c>
      <c r="CA554" s="336">
        <f t="shared" ca="1" si="392"/>
        <v>0</v>
      </c>
      <c r="CB554" s="336">
        <f t="shared" ca="1" si="392"/>
        <v>0</v>
      </c>
      <c r="CC554" s="336">
        <f t="shared" ca="1" si="392"/>
        <v>0</v>
      </c>
      <c r="CD554" s="336">
        <f t="shared" ca="1" si="392"/>
        <v>0</v>
      </c>
      <c r="CE554" s="336">
        <f t="shared" ca="1" si="392"/>
        <v>0</v>
      </c>
      <c r="CF554" s="336">
        <f t="shared" ca="1" si="392"/>
        <v>0</v>
      </c>
      <c r="CG554" s="336">
        <f t="shared" ca="1" si="392"/>
        <v>0</v>
      </c>
      <c r="CH554" s="336">
        <f t="shared" ca="1" si="392"/>
        <v>0</v>
      </c>
      <c r="CI554" s="336">
        <f t="shared" ca="1" si="392"/>
        <v>0</v>
      </c>
      <c r="CJ554" s="336">
        <f t="shared" ca="1" si="392"/>
        <v>0</v>
      </c>
      <c r="CK554" s="336">
        <f t="shared" ca="1" si="392"/>
        <v>0</v>
      </c>
      <c r="CL554" s="336">
        <f t="shared" ca="1" si="392"/>
        <v>0</v>
      </c>
      <c r="CM554" s="336">
        <f t="shared" ca="1" si="392"/>
        <v>0</v>
      </c>
      <c r="CN554" s="336">
        <f t="shared" ca="1" si="392"/>
        <v>0</v>
      </c>
    </row>
    <row r="555" spans="1:92" x14ac:dyDescent="0.25">
      <c r="B555" s="214"/>
      <c r="C555" s="10"/>
      <c r="D555" t="s">
        <v>490</v>
      </c>
      <c r="E555" s="106"/>
      <c r="F555" s="106"/>
      <c r="G555" s="106"/>
      <c r="H555" s="106"/>
      <c r="I555" s="175"/>
      <c r="J555" s="17"/>
      <c r="K555" s="42"/>
      <c r="L555" s="42"/>
      <c r="M555" s="42"/>
      <c r="N555" s="42"/>
      <c r="O555" s="42"/>
      <c r="P555" s="42"/>
      <c r="Q555" s="42"/>
      <c r="T555" s="276"/>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row>
    <row r="556" spans="1:92" x14ac:dyDescent="0.25">
      <c r="A556" t="s">
        <v>504</v>
      </c>
      <c r="B556" s="335" t="s">
        <v>505</v>
      </c>
      <c r="C556" t="s">
        <v>68</v>
      </c>
      <c r="D556" t="s">
        <v>490</v>
      </c>
      <c r="E556" s="106"/>
      <c r="F556" s="106"/>
      <c r="G556" s="106"/>
      <c r="H556" s="106"/>
      <c r="I556" s="175"/>
      <c r="J556" s="13">
        <f t="shared" ref="J556:P556" ca="1" si="393">SUMIF($3:$3, INDIRECT(ADDRESS(2,COLUMN(),2)), INDIRECT(ROW() &amp; ":" &amp; ROW()))</f>
        <v>0</v>
      </c>
      <c r="K556" s="328">
        <f t="shared" ca="1" si="393"/>
        <v>0</v>
      </c>
      <c r="L556" s="328">
        <f t="shared" ca="1" si="393"/>
        <v>0</v>
      </c>
      <c r="M556" s="328">
        <f t="shared" ca="1" si="393"/>
        <v>0</v>
      </c>
      <c r="N556" s="328">
        <f t="shared" ca="1" si="393"/>
        <v>0</v>
      </c>
      <c r="O556" s="328">
        <f t="shared" ca="1" si="393"/>
        <v>0</v>
      </c>
      <c r="P556" s="328">
        <f t="shared" ca="1" si="393"/>
        <v>0</v>
      </c>
      <c r="Q556" s="328"/>
      <c r="T556" s="276"/>
      <c r="U556" s="328">
        <f t="shared" ref="U556:CF556" ca="1" si="394">+U554-T554</f>
        <v>0</v>
      </c>
      <c r="V556" s="328">
        <f t="shared" ca="1" si="394"/>
        <v>0</v>
      </c>
      <c r="W556" s="328">
        <f t="shared" ca="1" si="394"/>
        <v>0</v>
      </c>
      <c r="X556" s="328">
        <f t="shared" ca="1" si="394"/>
        <v>0</v>
      </c>
      <c r="Y556" s="328">
        <f t="shared" ca="1" si="394"/>
        <v>0</v>
      </c>
      <c r="Z556" s="328">
        <f t="shared" ca="1" si="394"/>
        <v>0</v>
      </c>
      <c r="AA556" s="328">
        <f t="shared" ca="1" si="394"/>
        <v>0</v>
      </c>
      <c r="AB556" s="328">
        <f t="shared" ca="1" si="394"/>
        <v>0</v>
      </c>
      <c r="AC556" s="328">
        <f t="shared" ca="1" si="394"/>
        <v>0</v>
      </c>
      <c r="AD556" s="328">
        <f t="shared" ca="1" si="394"/>
        <v>0</v>
      </c>
      <c r="AE556" s="328">
        <f t="shared" ca="1" si="394"/>
        <v>0</v>
      </c>
      <c r="AF556" s="328">
        <f t="shared" ca="1" si="394"/>
        <v>0</v>
      </c>
      <c r="AG556" s="328">
        <f t="shared" ca="1" si="394"/>
        <v>0</v>
      </c>
      <c r="AH556" s="328">
        <f t="shared" ca="1" si="394"/>
        <v>0</v>
      </c>
      <c r="AI556" s="328">
        <f t="shared" ca="1" si="394"/>
        <v>0</v>
      </c>
      <c r="AJ556" s="328">
        <f t="shared" ca="1" si="394"/>
        <v>0</v>
      </c>
      <c r="AK556" s="328">
        <f t="shared" ca="1" si="394"/>
        <v>0</v>
      </c>
      <c r="AL556" s="328">
        <f t="shared" ca="1" si="394"/>
        <v>0</v>
      </c>
      <c r="AM556" s="328">
        <f t="shared" ca="1" si="394"/>
        <v>0</v>
      </c>
      <c r="AN556" s="328">
        <f t="shared" ca="1" si="394"/>
        <v>0</v>
      </c>
      <c r="AO556" s="328">
        <f t="shared" ca="1" si="394"/>
        <v>0</v>
      </c>
      <c r="AP556" s="328">
        <f t="shared" ca="1" si="394"/>
        <v>0</v>
      </c>
      <c r="AQ556" s="328">
        <f t="shared" ca="1" si="394"/>
        <v>0</v>
      </c>
      <c r="AR556" s="328">
        <f t="shared" ca="1" si="394"/>
        <v>0</v>
      </c>
      <c r="AS556" s="328">
        <f t="shared" ca="1" si="394"/>
        <v>0</v>
      </c>
      <c r="AT556" s="328">
        <f t="shared" ca="1" si="394"/>
        <v>0</v>
      </c>
      <c r="AU556" s="328">
        <f t="shared" ca="1" si="394"/>
        <v>0</v>
      </c>
      <c r="AV556" s="328">
        <f t="shared" ca="1" si="394"/>
        <v>0</v>
      </c>
      <c r="AW556" s="328">
        <f t="shared" ca="1" si="394"/>
        <v>0</v>
      </c>
      <c r="AX556" s="328">
        <f t="shared" ca="1" si="394"/>
        <v>0</v>
      </c>
      <c r="AY556" s="328">
        <f t="shared" ca="1" si="394"/>
        <v>0</v>
      </c>
      <c r="AZ556" s="328">
        <f t="shared" ca="1" si="394"/>
        <v>0</v>
      </c>
      <c r="BA556" s="328">
        <f t="shared" ca="1" si="394"/>
        <v>0</v>
      </c>
      <c r="BB556" s="328">
        <f t="shared" ca="1" si="394"/>
        <v>0</v>
      </c>
      <c r="BC556" s="328">
        <f t="shared" ca="1" si="394"/>
        <v>0</v>
      </c>
      <c r="BD556" s="328">
        <f t="shared" ca="1" si="394"/>
        <v>0</v>
      </c>
      <c r="BE556" s="328">
        <f t="shared" ca="1" si="394"/>
        <v>0</v>
      </c>
      <c r="BF556" s="328">
        <f t="shared" ca="1" si="394"/>
        <v>0</v>
      </c>
      <c r="BG556" s="328">
        <f t="shared" ca="1" si="394"/>
        <v>0</v>
      </c>
      <c r="BH556" s="328">
        <f t="shared" ca="1" si="394"/>
        <v>0</v>
      </c>
      <c r="BI556" s="328">
        <f t="shared" ca="1" si="394"/>
        <v>0</v>
      </c>
      <c r="BJ556" s="328">
        <f t="shared" ca="1" si="394"/>
        <v>0</v>
      </c>
      <c r="BK556" s="328">
        <f t="shared" ca="1" si="394"/>
        <v>0</v>
      </c>
      <c r="BL556" s="328">
        <f t="shared" ca="1" si="394"/>
        <v>0</v>
      </c>
      <c r="BM556" s="328">
        <f t="shared" ca="1" si="394"/>
        <v>0</v>
      </c>
      <c r="BN556" s="328">
        <f t="shared" ca="1" si="394"/>
        <v>0</v>
      </c>
      <c r="BO556" s="328">
        <f t="shared" ca="1" si="394"/>
        <v>0</v>
      </c>
      <c r="BP556" s="328">
        <f t="shared" ca="1" si="394"/>
        <v>0</v>
      </c>
      <c r="BQ556" s="328">
        <f t="shared" ca="1" si="394"/>
        <v>0</v>
      </c>
      <c r="BR556" s="328">
        <f t="shared" ca="1" si="394"/>
        <v>0</v>
      </c>
      <c r="BS556" s="328">
        <f t="shared" ca="1" si="394"/>
        <v>0</v>
      </c>
      <c r="BT556" s="328">
        <f t="shared" ca="1" si="394"/>
        <v>0</v>
      </c>
      <c r="BU556" s="328">
        <f t="shared" ca="1" si="394"/>
        <v>0</v>
      </c>
      <c r="BV556" s="328">
        <f t="shared" ca="1" si="394"/>
        <v>0</v>
      </c>
      <c r="BW556" s="328">
        <f t="shared" ca="1" si="394"/>
        <v>0</v>
      </c>
      <c r="BX556" s="328">
        <f t="shared" ca="1" si="394"/>
        <v>0</v>
      </c>
      <c r="BY556" s="328">
        <f t="shared" ca="1" si="394"/>
        <v>0</v>
      </c>
      <c r="BZ556" s="328">
        <f t="shared" ca="1" si="394"/>
        <v>0</v>
      </c>
      <c r="CA556" s="328">
        <f t="shared" ca="1" si="394"/>
        <v>0</v>
      </c>
      <c r="CB556" s="328">
        <f t="shared" ca="1" si="394"/>
        <v>0</v>
      </c>
      <c r="CC556" s="328">
        <f t="shared" ca="1" si="394"/>
        <v>0</v>
      </c>
      <c r="CD556" s="328">
        <f t="shared" ca="1" si="394"/>
        <v>0</v>
      </c>
      <c r="CE556" s="328">
        <f t="shared" ca="1" si="394"/>
        <v>0</v>
      </c>
      <c r="CF556" s="328">
        <f t="shared" ca="1" si="394"/>
        <v>0</v>
      </c>
      <c r="CG556" s="328">
        <f t="shared" ref="CG556:CN556" ca="1" si="395">+CG554-CF554</f>
        <v>0</v>
      </c>
      <c r="CH556" s="328">
        <f t="shared" ca="1" si="395"/>
        <v>0</v>
      </c>
      <c r="CI556" s="328">
        <f t="shared" ca="1" si="395"/>
        <v>0</v>
      </c>
      <c r="CJ556" s="328">
        <f t="shared" ca="1" si="395"/>
        <v>0</v>
      </c>
      <c r="CK556" s="328">
        <f t="shared" ca="1" si="395"/>
        <v>0</v>
      </c>
      <c r="CL556" s="328">
        <f t="shared" ca="1" si="395"/>
        <v>0</v>
      </c>
      <c r="CM556" s="328">
        <f t="shared" ca="1" si="395"/>
        <v>0</v>
      </c>
      <c r="CN556" s="328">
        <f t="shared" ca="1" si="395"/>
        <v>0</v>
      </c>
    </row>
    <row r="557" spans="1:92" x14ac:dyDescent="0.25">
      <c r="B557" s="214"/>
      <c r="C557" s="10"/>
      <c r="E557" s="106"/>
      <c r="F557" s="106"/>
      <c r="G557" s="106"/>
      <c r="H557" s="106"/>
      <c r="I557" s="175"/>
      <c r="J557" s="17"/>
      <c r="K557" s="42"/>
      <c r="L557" s="42"/>
      <c r="M557" s="42"/>
      <c r="N557" s="42"/>
      <c r="O557" s="42"/>
      <c r="P557" s="42"/>
      <c r="Q557" s="42"/>
      <c r="T557" s="276"/>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row>
    <row r="558" spans="1:92" x14ac:dyDescent="0.25">
      <c r="B558" s="214"/>
      <c r="C558" s="10"/>
      <c r="E558" s="106"/>
      <c r="F558" s="106"/>
      <c r="G558" s="106"/>
      <c r="H558" s="106"/>
      <c r="I558" s="175"/>
      <c r="J558" s="17"/>
      <c r="K558" s="42"/>
      <c r="L558" s="42"/>
      <c r="M558" s="42"/>
      <c r="N558" s="42"/>
      <c r="O558" s="42"/>
      <c r="P558" s="42"/>
      <c r="Q558" s="42"/>
      <c r="T558" s="276"/>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row>
    <row r="559" spans="1:92" x14ac:dyDescent="0.25">
      <c r="B559" s="214"/>
      <c r="C559" s="10"/>
      <c r="E559" s="106"/>
      <c r="F559" s="106"/>
      <c r="G559" s="106"/>
      <c r="H559" s="106"/>
      <c r="I559" s="175"/>
      <c r="J559" s="17"/>
      <c r="K559" s="42"/>
      <c r="L559" s="42"/>
      <c r="M559" s="42"/>
      <c r="N559" s="42"/>
      <c r="O559" s="42"/>
      <c r="P559" s="42"/>
      <c r="Q559" s="42"/>
      <c r="T559" s="276"/>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row>
    <row r="560" spans="1:92" x14ac:dyDescent="0.25">
      <c r="A560" s="137"/>
      <c r="B560" s="208"/>
      <c r="C560" s="139"/>
      <c r="D560" s="137" t="s">
        <v>506</v>
      </c>
      <c r="E560" s="140" t="s">
        <v>506</v>
      </c>
      <c r="F560" s="140"/>
      <c r="G560" s="140"/>
      <c r="H560" s="141"/>
      <c r="I560" s="221"/>
      <c r="J560" s="222"/>
      <c r="K560" s="139"/>
      <c r="L560" s="139"/>
      <c r="M560" s="139"/>
      <c r="N560" s="139"/>
      <c r="O560" s="139"/>
      <c r="P560" s="139"/>
      <c r="Q560" s="139"/>
      <c r="T560" s="233"/>
      <c r="U560" s="145" t="s">
        <v>507</v>
      </c>
      <c r="V560" s="145" t="s">
        <v>507</v>
      </c>
      <c r="W560" s="145" t="s">
        <v>507</v>
      </c>
      <c r="X560" s="145" t="s">
        <v>507</v>
      </c>
      <c r="Y560" s="145" t="s">
        <v>507</v>
      </c>
      <c r="Z560" s="145" t="s">
        <v>507</v>
      </c>
      <c r="AA560" s="145" t="s">
        <v>507</v>
      </c>
      <c r="AB560" s="145" t="s">
        <v>507</v>
      </c>
      <c r="AC560" s="145" t="s">
        <v>507</v>
      </c>
      <c r="AD560" s="145" t="s">
        <v>507</v>
      </c>
      <c r="AE560" s="145" t="s">
        <v>507</v>
      </c>
      <c r="AF560" s="145" t="s">
        <v>507</v>
      </c>
      <c r="AG560" s="145" t="s">
        <v>507</v>
      </c>
      <c r="AH560" s="145" t="s">
        <v>507</v>
      </c>
      <c r="AI560" s="145" t="s">
        <v>507</v>
      </c>
      <c r="AJ560" s="145" t="s">
        <v>507</v>
      </c>
      <c r="AK560" s="145" t="s">
        <v>507</v>
      </c>
      <c r="AL560" s="145" t="s">
        <v>507</v>
      </c>
      <c r="AM560" s="145" t="s">
        <v>507</v>
      </c>
      <c r="AN560" s="145" t="s">
        <v>507</v>
      </c>
      <c r="AO560" s="145" t="s">
        <v>507</v>
      </c>
      <c r="AP560" s="145" t="s">
        <v>507</v>
      </c>
      <c r="AQ560" s="145" t="s">
        <v>507</v>
      </c>
      <c r="AR560" s="145" t="s">
        <v>507</v>
      </c>
      <c r="AS560" s="145" t="s">
        <v>507</v>
      </c>
      <c r="AT560" s="145" t="s">
        <v>507</v>
      </c>
      <c r="AU560" s="145" t="s">
        <v>507</v>
      </c>
      <c r="AV560" s="145" t="s">
        <v>507</v>
      </c>
      <c r="AW560" s="145" t="s">
        <v>507</v>
      </c>
      <c r="AX560" s="145" t="s">
        <v>507</v>
      </c>
      <c r="AY560" s="145" t="s">
        <v>507</v>
      </c>
      <c r="AZ560" s="145" t="s">
        <v>507</v>
      </c>
      <c r="BA560" s="145" t="s">
        <v>507</v>
      </c>
      <c r="BB560" s="145" t="s">
        <v>507</v>
      </c>
      <c r="BC560" s="145" t="s">
        <v>507</v>
      </c>
      <c r="BD560" s="145" t="s">
        <v>507</v>
      </c>
      <c r="BE560" s="145" t="s">
        <v>507</v>
      </c>
      <c r="BF560" s="145" t="s">
        <v>507</v>
      </c>
      <c r="BG560" s="145" t="s">
        <v>507</v>
      </c>
      <c r="BH560" s="145" t="s">
        <v>507</v>
      </c>
      <c r="BI560" s="145" t="s">
        <v>507</v>
      </c>
      <c r="BJ560" s="145" t="s">
        <v>507</v>
      </c>
      <c r="BK560" s="145" t="s">
        <v>507</v>
      </c>
      <c r="BL560" s="145" t="s">
        <v>507</v>
      </c>
      <c r="BM560" s="145" t="s">
        <v>507</v>
      </c>
      <c r="BN560" s="145" t="s">
        <v>507</v>
      </c>
      <c r="BO560" s="145" t="s">
        <v>507</v>
      </c>
      <c r="BP560" s="145" t="s">
        <v>507</v>
      </c>
      <c r="BQ560" s="145" t="s">
        <v>507</v>
      </c>
      <c r="BR560" s="145" t="s">
        <v>507</v>
      </c>
      <c r="BS560" s="145" t="s">
        <v>507</v>
      </c>
      <c r="BT560" s="145" t="s">
        <v>507</v>
      </c>
      <c r="BU560" s="145" t="s">
        <v>507</v>
      </c>
      <c r="BV560" s="145" t="s">
        <v>507</v>
      </c>
      <c r="BW560" s="145" t="s">
        <v>507</v>
      </c>
      <c r="BX560" s="145" t="s">
        <v>507</v>
      </c>
      <c r="BY560" s="145" t="s">
        <v>507</v>
      </c>
      <c r="BZ560" s="145" t="s">
        <v>507</v>
      </c>
      <c r="CA560" s="145" t="s">
        <v>507</v>
      </c>
      <c r="CB560" s="145" t="s">
        <v>507</v>
      </c>
      <c r="CC560" s="145" t="s">
        <v>507</v>
      </c>
      <c r="CD560" s="145" t="s">
        <v>507</v>
      </c>
      <c r="CE560" s="145" t="s">
        <v>507</v>
      </c>
      <c r="CF560" s="145" t="s">
        <v>507</v>
      </c>
      <c r="CG560" s="145" t="s">
        <v>507</v>
      </c>
      <c r="CH560" s="145" t="s">
        <v>507</v>
      </c>
      <c r="CI560" s="145" t="s">
        <v>507</v>
      </c>
      <c r="CJ560" s="145" t="s">
        <v>507</v>
      </c>
      <c r="CK560" s="145" t="s">
        <v>507</v>
      </c>
      <c r="CL560" s="145" t="s">
        <v>507</v>
      </c>
      <c r="CM560" s="145" t="s">
        <v>507</v>
      </c>
      <c r="CN560" s="145" t="s">
        <v>507</v>
      </c>
    </row>
    <row r="561" spans="1:92" x14ac:dyDescent="0.25">
      <c r="B561" s="174" t="s">
        <v>142</v>
      </c>
      <c r="C561" s="53"/>
      <c r="D561" t="s">
        <v>506</v>
      </c>
      <c r="E561" s="229"/>
      <c r="F561" s="229"/>
      <c r="G561" s="229"/>
      <c r="I561" s="267"/>
      <c r="J561" s="268"/>
      <c r="K561" s="31"/>
      <c r="L561" s="31"/>
      <c r="M561" s="31"/>
      <c r="N561" s="31"/>
      <c r="O561" s="31"/>
      <c r="P561" s="31"/>
      <c r="Q561" s="31"/>
      <c r="T561" s="327"/>
      <c r="U561" s="328"/>
      <c r="V561" s="328"/>
      <c r="W561" s="328"/>
      <c r="X561" s="328"/>
      <c r="Y561" s="328"/>
      <c r="Z561" s="328"/>
      <c r="AA561" s="328"/>
      <c r="AB561" s="328"/>
      <c r="AC561" s="328"/>
      <c r="AD561" s="328"/>
      <c r="AE561" s="328"/>
      <c r="AF561" s="328"/>
      <c r="AG561" s="328"/>
      <c r="AH561" s="328"/>
      <c r="AI561" s="328"/>
      <c r="AJ561" s="328"/>
      <c r="AK561" s="328"/>
      <c r="AL561" s="328"/>
      <c r="AM561" s="328"/>
      <c r="AN561" s="328"/>
      <c r="AO561" s="328"/>
      <c r="AP561" s="328"/>
      <c r="AQ561" s="328"/>
      <c r="AR561" s="328"/>
      <c r="AS561" s="328"/>
      <c r="AT561" s="328"/>
      <c r="AU561" s="328"/>
      <c r="AV561" s="328"/>
      <c r="AW561" s="328"/>
      <c r="AX561" s="328"/>
      <c r="AY561" s="328"/>
      <c r="AZ561" s="328"/>
      <c r="BA561" s="328"/>
      <c r="BB561" s="328"/>
      <c r="BC561" s="328"/>
      <c r="BD561" s="328"/>
      <c r="BE561" s="328"/>
      <c r="BF561" s="328"/>
      <c r="BG561" s="328"/>
      <c r="BH561" s="328"/>
      <c r="BI561" s="328"/>
      <c r="BJ561" s="328"/>
      <c r="BK561" s="328"/>
      <c r="BL561" s="328"/>
      <c r="BM561" s="328"/>
      <c r="BN561" s="328"/>
      <c r="BO561" s="328"/>
      <c r="BP561" s="328"/>
      <c r="BQ561" s="328"/>
      <c r="BR561" s="328"/>
      <c r="BS561" s="328"/>
      <c r="BT561" s="328"/>
      <c r="BU561" s="328"/>
      <c r="BV561" s="328"/>
      <c r="BW561" s="328"/>
      <c r="BX561" s="328"/>
      <c r="BY561" s="328"/>
      <c r="BZ561" s="328"/>
      <c r="CA561" s="328"/>
      <c r="CB561" s="328"/>
      <c r="CC561" s="328"/>
      <c r="CD561" s="328"/>
      <c r="CE561" s="328"/>
      <c r="CF561" s="328"/>
      <c r="CG561" s="328"/>
      <c r="CH561" s="328"/>
      <c r="CI561" s="328"/>
      <c r="CJ561" s="328"/>
      <c r="CK561" s="328"/>
      <c r="CL561" s="328"/>
      <c r="CM561" s="328"/>
      <c r="CN561" s="328"/>
    </row>
    <row r="562" spans="1:92" x14ac:dyDescent="0.25">
      <c r="A562" t="s">
        <v>143</v>
      </c>
      <c r="B562" s="214" t="s">
        <v>508</v>
      </c>
      <c r="C562" s="53"/>
      <c r="D562" t="s">
        <v>506</v>
      </c>
      <c r="E562" s="229"/>
      <c r="F562" s="229"/>
      <c r="G562" s="229"/>
      <c r="I562" s="175">
        <v>60</v>
      </c>
      <c r="J562" s="175"/>
      <c r="K562" s="31"/>
      <c r="L562" s="31"/>
      <c r="M562" s="31"/>
      <c r="N562" s="31"/>
      <c r="O562" s="31"/>
      <c r="P562" s="31"/>
      <c r="Q562" s="31"/>
      <c r="T562" s="276"/>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row>
    <row r="563" spans="1:92" x14ac:dyDescent="0.25">
      <c r="A563" t="s">
        <v>143</v>
      </c>
      <c r="B563" s="329"/>
      <c r="C563" s="148"/>
      <c r="D563" t="s">
        <v>506</v>
      </c>
      <c r="E563" s="149"/>
      <c r="F563" s="149"/>
      <c r="G563" s="149"/>
      <c r="H563" s="106"/>
      <c r="I563" s="210"/>
      <c r="J563" s="226"/>
      <c r="K563" s="330"/>
      <c r="L563" s="330"/>
      <c r="M563" s="330"/>
      <c r="N563" s="330"/>
      <c r="O563" s="330"/>
      <c r="P563" s="330"/>
      <c r="Q563" s="330"/>
      <c r="T563" s="213"/>
      <c r="U563" s="212"/>
      <c r="V563" s="212"/>
      <c r="W563" s="212"/>
      <c r="X563" s="212"/>
      <c r="Y563" s="212"/>
      <c r="Z563" s="212"/>
      <c r="AA563" s="212"/>
      <c r="AB563" s="212"/>
      <c r="AC563" s="212"/>
      <c r="AD563" s="212"/>
      <c r="AE563" s="212"/>
      <c r="AF563" s="212"/>
      <c r="AG563" s="212"/>
      <c r="AH563" s="212"/>
      <c r="AI563" s="212"/>
      <c r="AJ563" s="212"/>
      <c r="AK563" s="212"/>
      <c r="AL563" s="212"/>
      <c r="AM563" s="212"/>
      <c r="AN563" s="212"/>
      <c r="AO563" s="212"/>
      <c r="AP563" s="212"/>
      <c r="AQ563" s="212"/>
      <c r="AR563" s="212"/>
      <c r="AS563" s="212"/>
      <c r="AT563" s="212"/>
      <c r="AU563" s="212"/>
      <c r="AV563" s="212"/>
      <c r="AW563" s="212"/>
      <c r="AX563" s="212"/>
      <c r="AY563" s="212"/>
      <c r="AZ563" s="212"/>
      <c r="BA563" s="212"/>
      <c r="BB563" s="212"/>
      <c r="BC563" s="212"/>
      <c r="BD563" s="212"/>
      <c r="BE563" s="212"/>
      <c r="BF563" s="212"/>
      <c r="BG563" s="212"/>
      <c r="BH563" s="212"/>
      <c r="BI563" s="212"/>
      <c r="BJ563" s="212"/>
      <c r="BK563" s="212"/>
      <c r="BL563" s="212"/>
      <c r="BM563" s="212"/>
      <c r="BN563" s="212"/>
      <c r="BO563" s="212"/>
      <c r="BP563" s="212"/>
      <c r="BQ563" s="212"/>
      <c r="BR563" s="212"/>
      <c r="BS563" s="212"/>
      <c r="BT563" s="212"/>
      <c r="BU563" s="212"/>
      <c r="BV563" s="212"/>
      <c r="BW563" s="212"/>
      <c r="BX563" s="212"/>
      <c r="BY563" s="212"/>
      <c r="BZ563" s="212"/>
      <c r="CA563" s="212"/>
      <c r="CB563" s="212"/>
      <c r="CC563" s="212"/>
      <c r="CD563" s="212"/>
      <c r="CE563" s="212"/>
      <c r="CF563" s="212"/>
      <c r="CG563" s="212"/>
      <c r="CH563" s="212"/>
      <c r="CI563" s="212"/>
      <c r="CJ563" s="212"/>
      <c r="CK563" s="212"/>
      <c r="CL563" s="212"/>
      <c r="CM563" s="212"/>
      <c r="CN563" s="212"/>
    </row>
    <row r="564" spans="1:92" x14ac:dyDescent="0.25">
      <c r="B564" s="174" t="s">
        <v>485</v>
      </c>
      <c r="C564" s="10"/>
      <c r="D564" t="s">
        <v>506</v>
      </c>
      <c r="E564" s="106"/>
      <c r="F564" s="106"/>
      <c r="G564" s="106"/>
      <c r="H564" s="106"/>
      <c r="I564" s="175"/>
      <c r="J564" s="17"/>
      <c r="T564" s="205"/>
    </row>
    <row r="565" spans="1:92" x14ac:dyDescent="0.25">
      <c r="B565" s="214" t="s">
        <v>354</v>
      </c>
      <c r="D565" t="s">
        <v>506</v>
      </c>
      <c r="K565" s="61">
        <f>+T568</f>
        <v>0</v>
      </c>
      <c r="L565" s="61">
        <f ca="1">K568</f>
        <v>0</v>
      </c>
      <c r="M565" s="61">
        <f ca="1">L568</f>
        <v>0</v>
      </c>
      <c r="N565" s="61">
        <f ca="1">M568</f>
        <v>0</v>
      </c>
      <c r="O565" s="61">
        <f ca="1">N568</f>
        <v>0</v>
      </c>
      <c r="P565" s="61">
        <f ca="1">O568</f>
        <v>0</v>
      </c>
      <c r="Q565" s="61"/>
      <c r="T565" s="276"/>
      <c r="U565" s="13">
        <f t="shared" ref="U565:CF565" si="396">T568</f>
        <v>0</v>
      </c>
      <c r="V565" s="13">
        <f t="shared" ca="1" si="396"/>
        <v>0</v>
      </c>
      <c r="W565" s="13">
        <f t="shared" ca="1" si="396"/>
        <v>0</v>
      </c>
      <c r="X565" s="13">
        <f t="shared" ca="1" si="396"/>
        <v>0</v>
      </c>
      <c r="Y565" s="13">
        <f t="shared" ca="1" si="396"/>
        <v>0</v>
      </c>
      <c r="Z565" s="13">
        <f t="shared" ca="1" si="396"/>
        <v>0</v>
      </c>
      <c r="AA565" s="13">
        <f t="shared" ca="1" si="396"/>
        <v>0</v>
      </c>
      <c r="AB565" s="13">
        <f t="shared" ca="1" si="396"/>
        <v>0</v>
      </c>
      <c r="AC565" s="13">
        <f t="shared" ca="1" si="396"/>
        <v>0</v>
      </c>
      <c r="AD565" s="13">
        <f t="shared" ca="1" si="396"/>
        <v>0</v>
      </c>
      <c r="AE565" s="13">
        <f t="shared" ca="1" si="396"/>
        <v>0</v>
      </c>
      <c r="AF565" s="13">
        <f t="shared" ca="1" si="396"/>
        <v>0</v>
      </c>
      <c r="AG565" s="13">
        <f t="shared" ca="1" si="396"/>
        <v>0</v>
      </c>
      <c r="AH565" s="13">
        <f t="shared" ca="1" si="396"/>
        <v>0</v>
      </c>
      <c r="AI565" s="13">
        <f t="shared" ca="1" si="396"/>
        <v>0</v>
      </c>
      <c r="AJ565" s="13">
        <f t="shared" ca="1" si="396"/>
        <v>0</v>
      </c>
      <c r="AK565" s="13">
        <f t="shared" ca="1" si="396"/>
        <v>0</v>
      </c>
      <c r="AL565" s="13">
        <f t="shared" ca="1" si="396"/>
        <v>0</v>
      </c>
      <c r="AM565" s="13">
        <f t="shared" ca="1" si="396"/>
        <v>0</v>
      </c>
      <c r="AN565" s="13">
        <f t="shared" ca="1" si="396"/>
        <v>0</v>
      </c>
      <c r="AO565" s="13">
        <f t="shared" ca="1" si="396"/>
        <v>0</v>
      </c>
      <c r="AP565" s="13">
        <f t="shared" ca="1" si="396"/>
        <v>0</v>
      </c>
      <c r="AQ565" s="13">
        <f t="shared" ca="1" si="396"/>
        <v>0</v>
      </c>
      <c r="AR565" s="13">
        <f t="shared" ca="1" si="396"/>
        <v>0</v>
      </c>
      <c r="AS565" s="13">
        <f t="shared" ca="1" si="396"/>
        <v>0</v>
      </c>
      <c r="AT565" s="13">
        <f t="shared" ca="1" si="396"/>
        <v>0</v>
      </c>
      <c r="AU565" s="13">
        <f t="shared" ca="1" si="396"/>
        <v>0</v>
      </c>
      <c r="AV565" s="13">
        <f t="shared" ca="1" si="396"/>
        <v>0</v>
      </c>
      <c r="AW565" s="13">
        <f t="shared" ca="1" si="396"/>
        <v>0</v>
      </c>
      <c r="AX565" s="13">
        <f t="shared" ca="1" si="396"/>
        <v>0</v>
      </c>
      <c r="AY565" s="13">
        <f t="shared" ca="1" si="396"/>
        <v>0</v>
      </c>
      <c r="AZ565" s="13">
        <f t="shared" ca="1" si="396"/>
        <v>0</v>
      </c>
      <c r="BA565" s="13">
        <f t="shared" ca="1" si="396"/>
        <v>0</v>
      </c>
      <c r="BB565" s="13">
        <f t="shared" ca="1" si="396"/>
        <v>0</v>
      </c>
      <c r="BC565" s="13">
        <f t="shared" ca="1" si="396"/>
        <v>0</v>
      </c>
      <c r="BD565" s="13">
        <f t="shared" ca="1" si="396"/>
        <v>0</v>
      </c>
      <c r="BE565" s="13">
        <f t="shared" ca="1" si="396"/>
        <v>0</v>
      </c>
      <c r="BF565" s="13">
        <f t="shared" ca="1" si="396"/>
        <v>0</v>
      </c>
      <c r="BG565" s="13">
        <f t="shared" ca="1" si="396"/>
        <v>0</v>
      </c>
      <c r="BH565" s="13">
        <f t="shared" ca="1" si="396"/>
        <v>0</v>
      </c>
      <c r="BI565" s="13">
        <f t="shared" ca="1" si="396"/>
        <v>0</v>
      </c>
      <c r="BJ565" s="13">
        <f t="shared" ca="1" si="396"/>
        <v>0</v>
      </c>
      <c r="BK565" s="13">
        <f t="shared" ca="1" si="396"/>
        <v>0</v>
      </c>
      <c r="BL565" s="13">
        <f t="shared" ca="1" si="396"/>
        <v>0</v>
      </c>
      <c r="BM565" s="13">
        <f t="shared" ca="1" si="396"/>
        <v>0</v>
      </c>
      <c r="BN565" s="13">
        <f t="shared" ca="1" si="396"/>
        <v>0</v>
      </c>
      <c r="BO565" s="13">
        <f t="shared" ca="1" si="396"/>
        <v>0</v>
      </c>
      <c r="BP565" s="13">
        <f t="shared" ca="1" si="396"/>
        <v>0</v>
      </c>
      <c r="BQ565" s="13">
        <f t="shared" ca="1" si="396"/>
        <v>0</v>
      </c>
      <c r="BR565" s="13">
        <f t="shared" ca="1" si="396"/>
        <v>0</v>
      </c>
      <c r="BS565" s="13">
        <f t="shared" ca="1" si="396"/>
        <v>0</v>
      </c>
      <c r="BT565" s="13">
        <f t="shared" ca="1" si="396"/>
        <v>0</v>
      </c>
      <c r="BU565" s="13">
        <f t="shared" ca="1" si="396"/>
        <v>0</v>
      </c>
      <c r="BV565" s="13">
        <f t="shared" ca="1" si="396"/>
        <v>0</v>
      </c>
      <c r="BW565" s="13">
        <f t="shared" ca="1" si="396"/>
        <v>0</v>
      </c>
      <c r="BX565" s="13">
        <f t="shared" ca="1" si="396"/>
        <v>0</v>
      </c>
      <c r="BY565" s="13">
        <f t="shared" ca="1" si="396"/>
        <v>0</v>
      </c>
      <c r="BZ565" s="13">
        <f t="shared" ca="1" si="396"/>
        <v>0</v>
      </c>
      <c r="CA565" s="13">
        <f t="shared" ca="1" si="396"/>
        <v>0</v>
      </c>
      <c r="CB565" s="13">
        <f t="shared" ca="1" si="396"/>
        <v>0</v>
      </c>
      <c r="CC565" s="13">
        <f t="shared" ca="1" si="396"/>
        <v>0</v>
      </c>
      <c r="CD565" s="13">
        <f t="shared" ca="1" si="396"/>
        <v>0</v>
      </c>
      <c r="CE565" s="13">
        <f t="shared" ca="1" si="396"/>
        <v>0</v>
      </c>
      <c r="CF565" s="13">
        <f t="shared" ca="1" si="396"/>
        <v>0</v>
      </c>
      <c r="CG565" s="13">
        <f t="shared" ref="CG565:CN565" ca="1" si="397">CF568</f>
        <v>0</v>
      </c>
      <c r="CH565" s="13">
        <f t="shared" ca="1" si="397"/>
        <v>0</v>
      </c>
      <c r="CI565" s="13">
        <f t="shared" ca="1" si="397"/>
        <v>0</v>
      </c>
      <c r="CJ565" s="13">
        <f t="shared" ca="1" si="397"/>
        <v>0</v>
      </c>
      <c r="CK565" s="13">
        <f t="shared" ca="1" si="397"/>
        <v>0</v>
      </c>
      <c r="CL565" s="13">
        <f t="shared" ca="1" si="397"/>
        <v>0</v>
      </c>
      <c r="CM565" s="13">
        <f t="shared" ca="1" si="397"/>
        <v>0</v>
      </c>
      <c r="CN565" s="13">
        <f t="shared" ca="1" si="397"/>
        <v>0</v>
      </c>
    </row>
    <row r="566" spans="1:92" x14ac:dyDescent="0.25">
      <c r="A566" t="s">
        <v>188</v>
      </c>
      <c r="B566" s="214" t="s">
        <v>509</v>
      </c>
      <c r="D566" t="s">
        <v>506</v>
      </c>
      <c r="K566" s="42">
        <f ca="1">SUMIF($3:$3,K$2,566:566)</f>
        <v>0</v>
      </c>
      <c r="L566" s="42">
        <f ca="1">SUMIF($3:$3,L$2,566:566)</f>
        <v>0</v>
      </c>
      <c r="M566" s="42">
        <f ca="1">SUMIF($3:$3,M$2,566:566)</f>
        <v>0</v>
      </c>
      <c r="N566" s="42">
        <f ca="1">SUMIF($3:$3,N$2,566:566)</f>
        <v>0</v>
      </c>
      <c r="O566" s="42">
        <f ca="1">SUMIF($3:$3,O$2,566:566)</f>
        <v>0</v>
      </c>
      <c r="P566" s="42">
        <f ca="1">SUMIF($3:$3,P$2,566:566)</f>
        <v>0</v>
      </c>
      <c r="Q566" s="42"/>
      <c r="T566" s="276"/>
      <c r="U566" s="13" cm="1">
        <f t="array" aca="1" ref="U566" ca="1">+INDIRECT(U560)</f>
        <v>0</v>
      </c>
      <c r="V566" s="13" cm="1">
        <f t="array" aca="1" ref="V566" ca="1">+INDIRECT(V560)</f>
        <v>0</v>
      </c>
      <c r="W566" s="13" cm="1">
        <f t="array" aca="1" ref="W566" ca="1">+INDIRECT(W560)</f>
        <v>0</v>
      </c>
      <c r="X566" s="13" cm="1">
        <f t="array" aca="1" ref="X566" ca="1">+INDIRECT(X560)</f>
        <v>0</v>
      </c>
      <c r="Y566" s="13" cm="1">
        <f t="array" aca="1" ref="Y566" ca="1">+INDIRECT(Y560)</f>
        <v>0</v>
      </c>
      <c r="Z566" s="13" cm="1">
        <f t="array" aca="1" ref="Z566" ca="1">+INDIRECT(Z560)</f>
        <v>0</v>
      </c>
      <c r="AA566" s="13" cm="1">
        <f t="array" aca="1" ref="AA566" ca="1">+INDIRECT(AA560)</f>
        <v>0</v>
      </c>
      <c r="AB566" s="13" cm="1">
        <f t="array" aca="1" ref="AB566" ca="1">+INDIRECT(AB560)</f>
        <v>0</v>
      </c>
      <c r="AC566" s="13" cm="1">
        <f t="array" aca="1" ref="AC566" ca="1">+INDIRECT(AC560)</f>
        <v>0</v>
      </c>
      <c r="AD566" s="13" cm="1">
        <f t="array" aca="1" ref="AD566" ca="1">+INDIRECT(AD560)</f>
        <v>0</v>
      </c>
      <c r="AE566" s="13" cm="1">
        <f t="array" aca="1" ref="AE566" ca="1">+INDIRECT(AE560)</f>
        <v>0</v>
      </c>
      <c r="AF566" s="13" cm="1">
        <f t="array" aca="1" ref="AF566" ca="1">+INDIRECT(AF560)</f>
        <v>0</v>
      </c>
      <c r="AG566" s="13" cm="1">
        <f t="array" aca="1" ref="AG566" ca="1">+INDIRECT(AG560)</f>
        <v>0</v>
      </c>
      <c r="AH566" s="13" cm="1">
        <f t="array" aca="1" ref="AH566" ca="1">+INDIRECT(AH560)</f>
        <v>0</v>
      </c>
      <c r="AI566" s="13" cm="1">
        <f t="array" aca="1" ref="AI566" ca="1">+INDIRECT(AI560)</f>
        <v>0</v>
      </c>
      <c r="AJ566" s="13" cm="1">
        <f t="array" aca="1" ref="AJ566" ca="1">+INDIRECT(AJ560)</f>
        <v>0</v>
      </c>
      <c r="AK566" s="13" cm="1">
        <f t="array" aca="1" ref="AK566" ca="1">+INDIRECT(AK560)</f>
        <v>0</v>
      </c>
      <c r="AL566" s="13" cm="1">
        <f t="array" aca="1" ref="AL566" ca="1">+INDIRECT(AL560)</f>
        <v>0</v>
      </c>
      <c r="AM566" s="13" cm="1">
        <f t="array" aca="1" ref="AM566" ca="1">+INDIRECT(AM560)</f>
        <v>0</v>
      </c>
      <c r="AN566" s="13" cm="1">
        <f t="array" aca="1" ref="AN566" ca="1">+INDIRECT(AN560)</f>
        <v>0</v>
      </c>
      <c r="AO566" s="13" cm="1">
        <f t="array" aca="1" ref="AO566" ca="1">+INDIRECT(AO560)</f>
        <v>0</v>
      </c>
      <c r="AP566" s="13" cm="1">
        <f t="array" aca="1" ref="AP566" ca="1">+INDIRECT(AP560)</f>
        <v>0</v>
      </c>
      <c r="AQ566" s="13" cm="1">
        <f t="array" aca="1" ref="AQ566" ca="1">+INDIRECT(AQ560)</f>
        <v>0</v>
      </c>
      <c r="AR566" s="13" cm="1">
        <f t="array" aca="1" ref="AR566" ca="1">+INDIRECT(AR560)</f>
        <v>0</v>
      </c>
      <c r="AS566" s="13" cm="1">
        <f t="array" aca="1" ref="AS566" ca="1">+INDIRECT(AS560)</f>
        <v>0</v>
      </c>
      <c r="AT566" s="13" cm="1">
        <f t="array" aca="1" ref="AT566" ca="1">+INDIRECT(AT560)</f>
        <v>0</v>
      </c>
      <c r="AU566" s="13" cm="1">
        <f t="array" aca="1" ref="AU566" ca="1">+INDIRECT(AU560)</f>
        <v>0</v>
      </c>
      <c r="AV566" s="13" cm="1">
        <f t="array" aca="1" ref="AV566" ca="1">+INDIRECT(AV560)</f>
        <v>0</v>
      </c>
      <c r="AW566" s="13" cm="1">
        <f t="array" aca="1" ref="AW566" ca="1">+INDIRECT(AW560)</f>
        <v>0</v>
      </c>
      <c r="AX566" s="13" cm="1">
        <f t="array" aca="1" ref="AX566" ca="1">+INDIRECT(AX560)</f>
        <v>0</v>
      </c>
      <c r="AY566" s="13" cm="1">
        <f t="array" aca="1" ref="AY566" ca="1">+INDIRECT(AY560)</f>
        <v>0</v>
      </c>
      <c r="AZ566" s="13" cm="1">
        <f t="array" aca="1" ref="AZ566" ca="1">+INDIRECT(AZ560)</f>
        <v>0</v>
      </c>
      <c r="BA566" s="13" cm="1">
        <f t="array" aca="1" ref="BA566" ca="1">+INDIRECT(BA560)</f>
        <v>0</v>
      </c>
      <c r="BB566" s="13" cm="1">
        <f t="array" aca="1" ref="BB566" ca="1">+INDIRECT(BB560)</f>
        <v>0</v>
      </c>
      <c r="BC566" s="13" cm="1">
        <f t="array" aca="1" ref="BC566" ca="1">+INDIRECT(BC560)</f>
        <v>0</v>
      </c>
      <c r="BD566" s="13" cm="1">
        <f t="array" aca="1" ref="BD566" ca="1">+INDIRECT(BD560)</f>
        <v>0</v>
      </c>
      <c r="BE566" s="13" cm="1">
        <f t="array" aca="1" ref="BE566" ca="1">+INDIRECT(BE560)</f>
        <v>0</v>
      </c>
      <c r="BF566" s="13" cm="1">
        <f t="array" aca="1" ref="BF566" ca="1">+INDIRECT(BF560)</f>
        <v>0</v>
      </c>
      <c r="BG566" s="13" cm="1">
        <f t="array" aca="1" ref="BG566" ca="1">+INDIRECT(BG560)</f>
        <v>0</v>
      </c>
      <c r="BH566" s="13" cm="1">
        <f t="array" aca="1" ref="BH566" ca="1">+INDIRECT(BH560)</f>
        <v>0</v>
      </c>
      <c r="BI566" s="13" cm="1">
        <f t="array" aca="1" ref="BI566" ca="1">+INDIRECT(BI560)</f>
        <v>0</v>
      </c>
      <c r="BJ566" s="13" cm="1">
        <f t="array" aca="1" ref="BJ566" ca="1">+INDIRECT(BJ560)</f>
        <v>0</v>
      </c>
      <c r="BK566" s="13" cm="1">
        <f t="array" aca="1" ref="BK566" ca="1">+INDIRECT(BK560)</f>
        <v>0</v>
      </c>
      <c r="BL566" s="13" cm="1">
        <f t="array" aca="1" ref="BL566" ca="1">+INDIRECT(BL560)</f>
        <v>0</v>
      </c>
      <c r="BM566" s="13" cm="1">
        <f t="array" aca="1" ref="BM566" ca="1">+INDIRECT(BM560)</f>
        <v>0</v>
      </c>
      <c r="BN566" s="13" cm="1">
        <f t="array" aca="1" ref="BN566" ca="1">+INDIRECT(BN560)</f>
        <v>0</v>
      </c>
      <c r="BO566" s="13" cm="1">
        <f t="array" aca="1" ref="BO566" ca="1">+INDIRECT(BO560)</f>
        <v>0</v>
      </c>
      <c r="BP566" s="13" cm="1">
        <f t="array" aca="1" ref="BP566" ca="1">+INDIRECT(BP560)</f>
        <v>0</v>
      </c>
      <c r="BQ566" s="13" cm="1">
        <f t="array" aca="1" ref="BQ566" ca="1">+INDIRECT(BQ560)</f>
        <v>0</v>
      </c>
      <c r="BR566" s="13" cm="1">
        <f t="array" aca="1" ref="BR566" ca="1">+INDIRECT(BR560)</f>
        <v>0</v>
      </c>
      <c r="BS566" s="13" cm="1">
        <f t="array" aca="1" ref="BS566" ca="1">+INDIRECT(BS560)</f>
        <v>0</v>
      </c>
      <c r="BT566" s="13" cm="1">
        <f t="array" aca="1" ref="BT566" ca="1">+INDIRECT(BT560)</f>
        <v>0</v>
      </c>
      <c r="BU566" s="13" cm="1">
        <f t="array" aca="1" ref="BU566" ca="1">+INDIRECT(BU560)</f>
        <v>0</v>
      </c>
      <c r="BV566" s="13" cm="1">
        <f t="array" aca="1" ref="BV566" ca="1">+INDIRECT(BV560)</f>
        <v>0</v>
      </c>
      <c r="BW566" s="13" cm="1">
        <f t="array" aca="1" ref="BW566" ca="1">+INDIRECT(BW560)</f>
        <v>0</v>
      </c>
      <c r="BX566" s="13" cm="1">
        <f t="array" aca="1" ref="BX566" ca="1">+INDIRECT(BX560)</f>
        <v>0</v>
      </c>
      <c r="BY566" s="13" cm="1">
        <f t="array" aca="1" ref="BY566" ca="1">+INDIRECT(BY560)</f>
        <v>0</v>
      </c>
      <c r="BZ566" s="13" cm="1">
        <f t="array" aca="1" ref="BZ566" ca="1">+INDIRECT(BZ560)</f>
        <v>0</v>
      </c>
      <c r="CA566" s="13" cm="1">
        <f t="array" aca="1" ref="CA566" ca="1">+INDIRECT(CA560)</f>
        <v>0</v>
      </c>
      <c r="CB566" s="13" cm="1">
        <f t="array" aca="1" ref="CB566" ca="1">+INDIRECT(CB560)</f>
        <v>0</v>
      </c>
      <c r="CC566" s="13" cm="1">
        <f t="array" aca="1" ref="CC566" ca="1">+INDIRECT(CC560)</f>
        <v>0</v>
      </c>
      <c r="CD566" s="13" cm="1">
        <f t="array" aca="1" ref="CD566" ca="1">+INDIRECT(CD560)</f>
        <v>0</v>
      </c>
      <c r="CE566" s="13" cm="1">
        <f t="array" aca="1" ref="CE566" ca="1">+INDIRECT(CE560)</f>
        <v>0</v>
      </c>
      <c r="CF566" s="13" cm="1">
        <f t="array" aca="1" ref="CF566" ca="1">+INDIRECT(CF560)</f>
        <v>0</v>
      </c>
      <c r="CG566" s="13" cm="1">
        <f t="array" aca="1" ref="CG566" ca="1">+INDIRECT(CG560)</f>
        <v>0</v>
      </c>
      <c r="CH566" s="13" cm="1">
        <f t="array" aca="1" ref="CH566" ca="1">+INDIRECT(CH560)</f>
        <v>0</v>
      </c>
      <c r="CI566" s="13" cm="1">
        <f t="array" aca="1" ref="CI566" ca="1">+INDIRECT(CI560)</f>
        <v>0</v>
      </c>
      <c r="CJ566" s="13" cm="1">
        <f t="array" aca="1" ref="CJ566" ca="1">+INDIRECT(CJ560)</f>
        <v>0</v>
      </c>
      <c r="CK566" s="13" cm="1">
        <f t="array" aca="1" ref="CK566" ca="1">+INDIRECT(CK560)</f>
        <v>0</v>
      </c>
      <c r="CL566" s="13" cm="1">
        <f t="array" aca="1" ref="CL566" ca="1">+INDIRECT(CL560)</f>
        <v>0</v>
      </c>
      <c r="CM566" s="13" cm="1">
        <f t="array" aca="1" ref="CM566" ca="1">+INDIRECT(CM560)</f>
        <v>0</v>
      </c>
      <c r="CN566" s="13" cm="1">
        <f t="array" aca="1" ref="CN566" ca="1">+INDIRECT(CN560)</f>
        <v>0</v>
      </c>
    </row>
    <row r="567" spans="1:92" x14ac:dyDescent="0.25">
      <c r="B567" s="214" t="s">
        <v>510</v>
      </c>
      <c r="D567" t="s">
        <v>506</v>
      </c>
      <c r="K567" s="42">
        <f ca="1">SUMIF($3:$3,K$2,567:567)</f>
        <v>0</v>
      </c>
      <c r="L567" s="42">
        <f ca="1">SUMIF($3:$3,L$2,567:567)</f>
        <v>0</v>
      </c>
      <c r="M567" s="42">
        <f ca="1">SUMIF($3:$3,M$2,567:567)</f>
        <v>0</v>
      </c>
      <c r="N567" s="42">
        <f ca="1">SUMIF($3:$3,N$2,567:567)</f>
        <v>0</v>
      </c>
      <c r="O567" s="42">
        <f ca="1">SUMIF($3:$3,O$2,567:567)</f>
        <v>0</v>
      </c>
      <c r="P567" s="42">
        <f ca="1">SUMIF($3:$3,P$2,567:567)</f>
        <v>0</v>
      </c>
      <c r="Q567" s="42"/>
      <c r="T567" s="276"/>
      <c r="U567" s="13">
        <f t="shared" ref="U567:CF567" ca="1" si="398">-+IF((COLUMN()-COLUMN($T567))&lt;=$I562,0,OFFSET(U566,0,-$I562))</f>
        <v>0</v>
      </c>
      <c r="V567" s="13">
        <f t="shared" ca="1" si="398"/>
        <v>0</v>
      </c>
      <c r="W567" s="13">
        <f t="shared" ca="1" si="398"/>
        <v>0</v>
      </c>
      <c r="X567" s="13">
        <f t="shared" ca="1" si="398"/>
        <v>0</v>
      </c>
      <c r="Y567" s="13">
        <f t="shared" ca="1" si="398"/>
        <v>0</v>
      </c>
      <c r="Z567" s="13">
        <f t="shared" ca="1" si="398"/>
        <v>0</v>
      </c>
      <c r="AA567" s="13">
        <f t="shared" ca="1" si="398"/>
        <v>0</v>
      </c>
      <c r="AB567" s="13">
        <f t="shared" ca="1" si="398"/>
        <v>0</v>
      </c>
      <c r="AC567" s="13">
        <f t="shared" ca="1" si="398"/>
        <v>0</v>
      </c>
      <c r="AD567" s="13">
        <f t="shared" ca="1" si="398"/>
        <v>0</v>
      </c>
      <c r="AE567" s="13">
        <f t="shared" ca="1" si="398"/>
        <v>0</v>
      </c>
      <c r="AF567" s="13">
        <f t="shared" ca="1" si="398"/>
        <v>0</v>
      </c>
      <c r="AG567" s="13">
        <f t="shared" ca="1" si="398"/>
        <v>0</v>
      </c>
      <c r="AH567" s="13">
        <f t="shared" ca="1" si="398"/>
        <v>0</v>
      </c>
      <c r="AI567" s="13">
        <f t="shared" ca="1" si="398"/>
        <v>0</v>
      </c>
      <c r="AJ567" s="13">
        <f t="shared" ca="1" si="398"/>
        <v>0</v>
      </c>
      <c r="AK567" s="13">
        <f t="shared" ca="1" si="398"/>
        <v>0</v>
      </c>
      <c r="AL567" s="13">
        <f t="shared" ca="1" si="398"/>
        <v>0</v>
      </c>
      <c r="AM567" s="13">
        <f t="shared" ca="1" si="398"/>
        <v>0</v>
      </c>
      <c r="AN567" s="13">
        <f t="shared" ca="1" si="398"/>
        <v>0</v>
      </c>
      <c r="AO567" s="13">
        <f t="shared" ca="1" si="398"/>
        <v>0</v>
      </c>
      <c r="AP567" s="13">
        <f t="shared" ca="1" si="398"/>
        <v>0</v>
      </c>
      <c r="AQ567" s="13">
        <f t="shared" ca="1" si="398"/>
        <v>0</v>
      </c>
      <c r="AR567" s="13">
        <f t="shared" ca="1" si="398"/>
        <v>0</v>
      </c>
      <c r="AS567" s="13">
        <f t="shared" ca="1" si="398"/>
        <v>0</v>
      </c>
      <c r="AT567" s="13">
        <f t="shared" ca="1" si="398"/>
        <v>0</v>
      </c>
      <c r="AU567" s="13">
        <f t="shared" ca="1" si="398"/>
        <v>0</v>
      </c>
      <c r="AV567" s="13">
        <f t="shared" ca="1" si="398"/>
        <v>0</v>
      </c>
      <c r="AW567" s="13">
        <f t="shared" ca="1" si="398"/>
        <v>0</v>
      </c>
      <c r="AX567" s="13">
        <f t="shared" ca="1" si="398"/>
        <v>0</v>
      </c>
      <c r="AY567" s="13">
        <f t="shared" ca="1" si="398"/>
        <v>0</v>
      </c>
      <c r="AZ567" s="13">
        <f t="shared" ca="1" si="398"/>
        <v>0</v>
      </c>
      <c r="BA567" s="13">
        <f t="shared" ca="1" si="398"/>
        <v>0</v>
      </c>
      <c r="BB567" s="13">
        <f t="shared" ca="1" si="398"/>
        <v>0</v>
      </c>
      <c r="BC567" s="13">
        <f t="shared" ca="1" si="398"/>
        <v>0</v>
      </c>
      <c r="BD567" s="13">
        <f t="shared" ca="1" si="398"/>
        <v>0</v>
      </c>
      <c r="BE567" s="13">
        <f t="shared" ca="1" si="398"/>
        <v>0</v>
      </c>
      <c r="BF567" s="13">
        <f t="shared" ca="1" si="398"/>
        <v>0</v>
      </c>
      <c r="BG567" s="13">
        <f t="shared" ca="1" si="398"/>
        <v>0</v>
      </c>
      <c r="BH567" s="13">
        <f t="shared" ca="1" si="398"/>
        <v>0</v>
      </c>
      <c r="BI567" s="13">
        <f t="shared" ca="1" si="398"/>
        <v>0</v>
      </c>
      <c r="BJ567" s="13">
        <f t="shared" ca="1" si="398"/>
        <v>0</v>
      </c>
      <c r="BK567" s="13">
        <f t="shared" ca="1" si="398"/>
        <v>0</v>
      </c>
      <c r="BL567" s="13">
        <f t="shared" ca="1" si="398"/>
        <v>0</v>
      </c>
      <c r="BM567" s="13">
        <f t="shared" ca="1" si="398"/>
        <v>0</v>
      </c>
      <c r="BN567" s="13">
        <f t="shared" ca="1" si="398"/>
        <v>0</v>
      </c>
      <c r="BO567" s="13">
        <f t="shared" ca="1" si="398"/>
        <v>0</v>
      </c>
      <c r="BP567" s="13">
        <f t="shared" ca="1" si="398"/>
        <v>0</v>
      </c>
      <c r="BQ567" s="13">
        <f t="shared" ca="1" si="398"/>
        <v>0</v>
      </c>
      <c r="BR567" s="13">
        <f t="shared" ca="1" si="398"/>
        <v>0</v>
      </c>
      <c r="BS567" s="13">
        <f t="shared" ca="1" si="398"/>
        <v>0</v>
      </c>
      <c r="BT567" s="13">
        <f t="shared" ca="1" si="398"/>
        <v>0</v>
      </c>
      <c r="BU567" s="13">
        <f t="shared" ca="1" si="398"/>
        <v>0</v>
      </c>
      <c r="BV567" s="13">
        <f t="shared" ca="1" si="398"/>
        <v>0</v>
      </c>
      <c r="BW567" s="13">
        <f t="shared" ca="1" si="398"/>
        <v>0</v>
      </c>
      <c r="BX567" s="13">
        <f t="shared" ca="1" si="398"/>
        <v>0</v>
      </c>
      <c r="BY567" s="13">
        <f t="shared" ca="1" si="398"/>
        <v>0</v>
      </c>
      <c r="BZ567" s="13">
        <f t="shared" ca="1" si="398"/>
        <v>0</v>
      </c>
      <c r="CA567" s="13">
        <f t="shared" ca="1" si="398"/>
        <v>0</v>
      </c>
      <c r="CB567" s="13">
        <f t="shared" ca="1" si="398"/>
        <v>0</v>
      </c>
      <c r="CC567" s="13">
        <f t="shared" ca="1" si="398"/>
        <v>0</v>
      </c>
      <c r="CD567" s="13">
        <f t="shared" ca="1" si="398"/>
        <v>0</v>
      </c>
      <c r="CE567" s="13">
        <f t="shared" ca="1" si="398"/>
        <v>0</v>
      </c>
      <c r="CF567" s="13">
        <f t="shared" ca="1" si="398"/>
        <v>0</v>
      </c>
      <c r="CG567" s="13">
        <f t="shared" ref="CG567:CN567" ca="1" si="399">-+IF((COLUMN()-COLUMN($T567))&lt;=$I562,0,OFFSET(CG566,0,-$I562))</f>
        <v>0</v>
      </c>
      <c r="CH567" s="13">
        <f t="shared" ca="1" si="399"/>
        <v>0</v>
      </c>
      <c r="CI567" s="13">
        <f t="shared" ca="1" si="399"/>
        <v>0</v>
      </c>
      <c r="CJ567" s="13">
        <f t="shared" ca="1" si="399"/>
        <v>0</v>
      </c>
      <c r="CK567" s="13">
        <f t="shared" ca="1" si="399"/>
        <v>0</v>
      </c>
      <c r="CL567" s="13">
        <f t="shared" ca="1" si="399"/>
        <v>0</v>
      </c>
      <c r="CM567" s="13">
        <f t="shared" ca="1" si="399"/>
        <v>0</v>
      </c>
      <c r="CN567" s="13">
        <f t="shared" ca="1" si="399"/>
        <v>0</v>
      </c>
    </row>
    <row r="568" spans="1:92" x14ac:dyDescent="0.25">
      <c r="A568" t="s">
        <v>151</v>
      </c>
      <c r="B568" s="209" t="s">
        <v>489</v>
      </c>
      <c r="C568" s="148"/>
      <c r="D568" t="s">
        <v>506</v>
      </c>
      <c r="E568" s="149"/>
      <c r="F568" s="149"/>
      <c r="G568" s="149"/>
      <c r="H568" s="106"/>
      <c r="I568" s="210"/>
      <c r="J568" s="226"/>
      <c r="K568" s="211">
        <f ca="1">SUMIF($4:$4,K$2,568:568)</f>
        <v>0</v>
      </c>
      <c r="L568" s="211">
        <f ca="1">SUMIF($4:$4,L$2,568:568)</f>
        <v>0</v>
      </c>
      <c r="M568" s="211">
        <f ca="1">SUMIF($4:$4,M$2,568:568)</f>
        <v>0</v>
      </c>
      <c r="N568" s="211">
        <f ca="1">SUMIF($4:$4,N$2,568:568)</f>
        <v>0</v>
      </c>
      <c r="O568" s="211">
        <f ca="1">SUMIF($4:$4,O$2,568:568)</f>
        <v>0</v>
      </c>
      <c r="P568" s="211">
        <f ca="1">SUMIF($4:$4,P$2,568:568)</f>
        <v>0</v>
      </c>
      <c r="Q568" s="77"/>
      <c r="T568" s="331"/>
      <c r="U568" s="332">
        <f t="shared" ref="U568:CF568" ca="1" si="400">U565+U566+U567</f>
        <v>0</v>
      </c>
      <c r="V568" s="332">
        <f t="shared" ca="1" si="400"/>
        <v>0</v>
      </c>
      <c r="W568" s="332">
        <f t="shared" ca="1" si="400"/>
        <v>0</v>
      </c>
      <c r="X568" s="332">
        <f t="shared" ca="1" si="400"/>
        <v>0</v>
      </c>
      <c r="Y568" s="332">
        <f t="shared" ca="1" si="400"/>
        <v>0</v>
      </c>
      <c r="Z568" s="332">
        <f t="shared" ca="1" si="400"/>
        <v>0</v>
      </c>
      <c r="AA568" s="332">
        <f t="shared" ca="1" si="400"/>
        <v>0</v>
      </c>
      <c r="AB568" s="332">
        <f t="shared" ca="1" si="400"/>
        <v>0</v>
      </c>
      <c r="AC568" s="332">
        <f t="shared" ca="1" si="400"/>
        <v>0</v>
      </c>
      <c r="AD568" s="332">
        <f t="shared" ca="1" si="400"/>
        <v>0</v>
      </c>
      <c r="AE568" s="332">
        <f t="shared" ca="1" si="400"/>
        <v>0</v>
      </c>
      <c r="AF568" s="332">
        <f t="shared" ca="1" si="400"/>
        <v>0</v>
      </c>
      <c r="AG568" s="332">
        <f t="shared" ca="1" si="400"/>
        <v>0</v>
      </c>
      <c r="AH568" s="332">
        <f t="shared" ca="1" si="400"/>
        <v>0</v>
      </c>
      <c r="AI568" s="332">
        <f t="shared" ca="1" si="400"/>
        <v>0</v>
      </c>
      <c r="AJ568" s="332">
        <f t="shared" ca="1" si="400"/>
        <v>0</v>
      </c>
      <c r="AK568" s="332">
        <f t="shared" ca="1" si="400"/>
        <v>0</v>
      </c>
      <c r="AL568" s="332">
        <f t="shared" ca="1" si="400"/>
        <v>0</v>
      </c>
      <c r="AM568" s="332">
        <f t="shared" ca="1" si="400"/>
        <v>0</v>
      </c>
      <c r="AN568" s="332">
        <f t="shared" ca="1" si="400"/>
        <v>0</v>
      </c>
      <c r="AO568" s="332">
        <f t="shared" ca="1" si="400"/>
        <v>0</v>
      </c>
      <c r="AP568" s="332">
        <f t="shared" ca="1" si="400"/>
        <v>0</v>
      </c>
      <c r="AQ568" s="332">
        <f t="shared" ca="1" si="400"/>
        <v>0</v>
      </c>
      <c r="AR568" s="332">
        <f t="shared" ca="1" si="400"/>
        <v>0</v>
      </c>
      <c r="AS568" s="332">
        <f t="shared" ca="1" si="400"/>
        <v>0</v>
      </c>
      <c r="AT568" s="332">
        <f t="shared" ca="1" si="400"/>
        <v>0</v>
      </c>
      <c r="AU568" s="332">
        <f t="shared" ca="1" si="400"/>
        <v>0</v>
      </c>
      <c r="AV568" s="332">
        <f t="shared" ca="1" si="400"/>
        <v>0</v>
      </c>
      <c r="AW568" s="332">
        <f t="shared" ca="1" si="400"/>
        <v>0</v>
      </c>
      <c r="AX568" s="332">
        <f t="shared" ca="1" si="400"/>
        <v>0</v>
      </c>
      <c r="AY568" s="332">
        <f t="shared" ca="1" si="400"/>
        <v>0</v>
      </c>
      <c r="AZ568" s="332">
        <f t="shared" ca="1" si="400"/>
        <v>0</v>
      </c>
      <c r="BA568" s="332">
        <f t="shared" ca="1" si="400"/>
        <v>0</v>
      </c>
      <c r="BB568" s="332">
        <f t="shared" ca="1" si="400"/>
        <v>0</v>
      </c>
      <c r="BC568" s="332">
        <f t="shared" ca="1" si="400"/>
        <v>0</v>
      </c>
      <c r="BD568" s="332">
        <f t="shared" ca="1" si="400"/>
        <v>0</v>
      </c>
      <c r="BE568" s="332">
        <f t="shared" ca="1" si="400"/>
        <v>0</v>
      </c>
      <c r="BF568" s="332">
        <f t="shared" ca="1" si="400"/>
        <v>0</v>
      </c>
      <c r="BG568" s="332">
        <f t="shared" ca="1" si="400"/>
        <v>0</v>
      </c>
      <c r="BH568" s="332">
        <f t="shared" ca="1" si="400"/>
        <v>0</v>
      </c>
      <c r="BI568" s="332">
        <f t="shared" ca="1" si="400"/>
        <v>0</v>
      </c>
      <c r="BJ568" s="332">
        <f t="shared" ca="1" si="400"/>
        <v>0</v>
      </c>
      <c r="BK568" s="332">
        <f t="shared" ca="1" si="400"/>
        <v>0</v>
      </c>
      <c r="BL568" s="332">
        <f t="shared" ca="1" si="400"/>
        <v>0</v>
      </c>
      <c r="BM568" s="332">
        <f t="shared" ca="1" si="400"/>
        <v>0</v>
      </c>
      <c r="BN568" s="332">
        <f t="shared" ca="1" si="400"/>
        <v>0</v>
      </c>
      <c r="BO568" s="332">
        <f t="shared" ca="1" si="400"/>
        <v>0</v>
      </c>
      <c r="BP568" s="332">
        <f t="shared" ca="1" si="400"/>
        <v>0</v>
      </c>
      <c r="BQ568" s="332">
        <f t="shared" ca="1" si="400"/>
        <v>0</v>
      </c>
      <c r="BR568" s="332">
        <f t="shared" ca="1" si="400"/>
        <v>0</v>
      </c>
      <c r="BS568" s="332">
        <f t="shared" ca="1" si="400"/>
        <v>0</v>
      </c>
      <c r="BT568" s="332">
        <f t="shared" ca="1" si="400"/>
        <v>0</v>
      </c>
      <c r="BU568" s="332">
        <f t="shared" ca="1" si="400"/>
        <v>0</v>
      </c>
      <c r="BV568" s="332">
        <f t="shared" ca="1" si="400"/>
        <v>0</v>
      </c>
      <c r="BW568" s="332">
        <f t="shared" ca="1" si="400"/>
        <v>0</v>
      </c>
      <c r="BX568" s="332">
        <f t="shared" ca="1" si="400"/>
        <v>0</v>
      </c>
      <c r="BY568" s="332">
        <f t="shared" ca="1" si="400"/>
        <v>0</v>
      </c>
      <c r="BZ568" s="332">
        <f t="shared" ca="1" si="400"/>
        <v>0</v>
      </c>
      <c r="CA568" s="332">
        <f t="shared" ca="1" si="400"/>
        <v>0</v>
      </c>
      <c r="CB568" s="332">
        <f t="shared" ca="1" si="400"/>
        <v>0</v>
      </c>
      <c r="CC568" s="332">
        <f t="shared" ca="1" si="400"/>
        <v>0</v>
      </c>
      <c r="CD568" s="332">
        <f t="shared" ca="1" si="400"/>
        <v>0</v>
      </c>
      <c r="CE568" s="332">
        <f t="shared" ca="1" si="400"/>
        <v>0</v>
      </c>
      <c r="CF568" s="332">
        <f t="shared" ca="1" si="400"/>
        <v>0</v>
      </c>
      <c r="CG568" s="332">
        <f t="shared" ref="CG568:CN568" ca="1" si="401">CG565+CG566+CG567</f>
        <v>0</v>
      </c>
      <c r="CH568" s="332">
        <f t="shared" ca="1" si="401"/>
        <v>0</v>
      </c>
      <c r="CI568" s="332">
        <f t="shared" ca="1" si="401"/>
        <v>0</v>
      </c>
      <c r="CJ568" s="332">
        <f t="shared" ca="1" si="401"/>
        <v>0</v>
      </c>
      <c r="CK568" s="332">
        <f t="shared" ca="1" si="401"/>
        <v>0</v>
      </c>
      <c r="CL568" s="332">
        <f t="shared" ca="1" si="401"/>
        <v>0</v>
      </c>
      <c r="CM568" s="332">
        <f t="shared" ca="1" si="401"/>
        <v>0</v>
      </c>
      <c r="CN568" s="332">
        <f t="shared" ca="1" si="401"/>
        <v>0</v>
      </c>
    </row>
    <row r="569" spans="1:92" x14ac:dyDescent="0.25">
      <c r="B569" s="214" t="s">
        <v>62</v>
      </c>
      <c r="C569" s="10"/>
      <c r="D569" t="s">
        <v>506</v>
      </c>
      <c r="E569" s="106"/>
      <c r="F569" s="106"/>
      <c r="G569" s="106"/>
      <c r="H569" s="106"/>
      <c r="I569" s="175"/>
      <c r="J569" s="17"/>
      <c r="K569" s="13">
        <f t="shared" ref="K569:P569" ca="1" si="402">K568-SUM(K565:K566,K567)</f>
        <v>0</v>
      </c>
      <c r="L569" s="13">
        <f t="shared" ca="1" si="402"/>
        <v>0</v>
      </c>
      <c r="M569" s="13">
        <f t="shared" ca="1" si="402"/>
        <v>0</v>
      </c>
      <c r="N569" s="13">
        <f t="shared" ca="1" si="402"/>
        <v>0</v>
      </c>
      <c r="O569" s="13">
        <f t="shared" ca="1" si="402"/>
        <v>0</v>
      </c>
      <c r="P569" s="13">
        <f t="shared" ca="1" si="402"/>
        <v>0</v>
      </c>
      <c r="Q569" s="13"/>
      <c r="T569" s="276"/>
      <c r="U569" s="13">
        <f t="shared" ref="U569:CF569" ca="1" si="403">U568-SUM(U565:U566,U567)</f>
        <v>0</v>
      </c>
      <c r="V569" s="13">
        <f t="shared" ca="1" si="403"/>
        <v>0</v>
      </c>
      <c r="W569" s="13">
        <f t="shared" ca="1" si="403"/>
        <v>0</v>
      </c>
      <c r="X569" s="13">
        <f t="shared" ca="1" si="403"/>
        <v>0</v>
      </c>
      <c r="Y569" s="13">
        <f t="shared" ca="1" si="403"/>
        <v>0</v>
      </c>
      <c r="Z569" s="13">
        <f t="shared" ca="1" si="403"/>
        <v>0</v>
      </c>
      <c r="AA569" s="13">
        <f t="shared" ca="1" si="403"/>
        <v>0</v>
      </c>
      <c r="AB569" s="13">
        <f t="shared" ca="1" si="403"/>
        <v>0</v>
      </c>
      <c r="AC569" s="13">
        <f t="shared" ca="1" si="403"/>
        <v>0</v>
      </c>
      <c r="AD569" s="13">
        <f t="shared" ca="1" si="403"/>
        <v>0</v>
      </c>
      <c r="AE569" s="13">
        <f t="shared" ca="1" si="403"/>
        <v>0</v>
      </c>
      <c r="AF569" s="13">
        <f t="shared" ca="1" si="403"/>
        <v>0</v>
      </c>
      <c r="AG569" s="13">
        <f t="shared" ca="1" si="403"/>
        <v>0</v>
      </c>
      <c r="AH569" s="13">
        <f t="shared" ca="1" si="403"/>
        <v>0</v>
      </c>
      <c r="AI569" s="13">
        <f t="shared" ca="1" si="403"/>
        <v>0</v>
      </c>
      <c r="AJ569" s="13">
        <f t="shared" ca="1" si="403"/>
        <v>0</v>
      </c>
      <c r="AK569" s="13">
        <f t="shared" ca="1" si="403"/>
        <v>0</v>
      </c>
      <c r="AL569" s="13">
        <f t="shared" ca="1" si="403"/>
        <v>0</v>
      </c>
      <c r="AM569" s="13">
        <f t="shared" ca="1" si="403"/>
        <v>0</v>
      </c>
      <c r="AN569" s="13">
        <f t="shared" ca="1" si="403"/>
        <v>0</v>
      </c>
      <c r="AO569" s="13">
        <f t="shared" ca="1" si="403"/>
        <v>0</v>
      </c>
      <c r="AP569" s="13">
        <f t="shared" ca="1" si="403"/>
        <v>0</v>
      </c>
      <c r="AQ569" s="13">
        <f t="shared" ca="1" si="403"/>
        <v>0</v>
      </c>
      <c r="AR569" s="13">
        <f t="shared" ca="1" si="403"/>
        <v>0</v>
      </c>
      <c r="AS569" s="13">
        <f t="shared" ca="1" si="403"/>
        <v>0</v>
      </c>
      <c r="AT569" s="13">
        <f t="shared" ca="1" si="403"/>
        <v>0</v>
      </c>
      <c r="AU569" s="13">
        <f t="shared" ca="1" si="403"/>
        <v>0</v>
      </c>
      <c r="AV569" s="13">
        <f t="shared" ca="1" si="403"/>
        <v>0</v>
      </c>
      <c r="AW569" s="13">
        <f t="shared" ca="1" si="403"/>
        <v>0</v>
      </c>
      <c r="AX569" s="13">
        <f t="shared" ca="1" si="403"/>
        <v>0</v>
      </c>
      <c r="AY569" s="13">
        <f t="shared" ca="1" si="403"/>
        <v>0</v>
      </c>
      <c r="AZ569" s="13">
        <f t="shared" ca="1" si="403"/>
        <v>0</v>
      </c>
      <c r="BA569" s="13">
        <f t="shared" ca="1" si="403"/>
        <v>0</v>
      </c>
      <c r="BB569" s="13">
        <f t="shared" ca="1" si="403"/>
        <v>0</v>
      </c>
      <c r="BC569" s="13">
        <f t="shared" ca="1" si="403"/>
        <v>0</v>
      </c>
      <c r="BD569" s="13">
        <f t="shared" ca="1" si="403"/>
        <v>0</v>
      </c>
      <c r="BE569" s="13">
        <f t="shared" ca="1" si="403"/>
        <v>0</v>
      </c>
      <c r="BF569" s="13">
        <f t="shared" ca="1" si="403"/>
        <v>0</v>
      </c>
      <c r="BG569" s="13">
        <f t="shared" ca="1" si="403"/>
        <v>0</v>
      </c>
      <c r="BH569" s="13">
        <f t="shared" ca="1" si="403"/>
        <v>0</v>
      </c>
      <c r="BI569" s="13">
        <f t="shared" ca="1" si="403"/>
        <v>0</v>
      </c>
      <c r="BJ569" s="13">
        <f t="shared" ca="1" si="403"/>
        <v>0</v>
      </c>
      <c r="BK569" s="13">
        <f t="shared" ca="1" si="403"/>
        <v>0</v>
      </c>
      <c r="BL569" s="13">
        <f t="shared" ca="1" si="403"/>
        <v>0</v>
      </c>
      <c r="BM569" s="13">
        <f t="shared" ca="1" si="403"/>
        <v>0</v>
      </c>
      <c r="BN569" s="13">
        <f t="shared" ca="1" si="403"/>
        <v>0</v>
      </c>
      <c r="BO569" s="13">
        <f t="shared" ca="1" si="403"/>
        <v>0</v>
      </c>
      <c r="BP569" s="13">
        <f t="shared" ca="1" si="403"/>
        <v>0</v>
      </c>
      <c r="BQ569" s="13">
        <f t="shared" ca="1" si="403"/>
        <v>0</v>
      </c>
      <c r="BR569" s="13">
        <f t="shared" ca="1" si="403"/>
        <v>0</v>
      </c>
      <c r="BS569" s="13">
        <f t="shared" ca="1" si="403"/>
        <v>0</v>
      </c>
      <c r="BT569" s="13">
        <f t="shared" ca="1" si="403"/>
        <v>0</v>
      </c>
      <c r="BU569" s="13">
        <f t="shared" ca="1" si="403"/>
        <v>0</v>
      </c>
      <c r="BV569" s="13">
        <f t="shared" ca="1" si="403"/>
        <v>0</v>
      </c>
      <c r="BW569" s="13">
        <f t="shared" ca="1" si="403"/>
        <v>0</v>
      </c>
      <c r="BX569" s="13">
        <f t="shared" ca="1" si="403"/>
        <v>0</v>
      </c>
      <c r="BY569" s="13">
        <f t="shared" ca="1" si="403"/>
        <v>0</v>
      </c>
      <c r="BZ569" s="13">
        <f t="shared" ca="1" si="403"/>
        <v>0</v>
      </c>
      <c r="CA569" s="13">
        <f t="shared" ca="1" si="403"/>
        <v>0</v>
      </c>
      <c r="CB569" s="13">
        <f t="shared" ca="1" si="403"/>
        <v>0</v>
      </c>
      <c r="CC569" s="13">
        <f t="shared" ca="1" si="403"/>
        <v>0</v>
      </c>
      <c r="CD569" s="13">
        <f t="shared" ca="1" si="403"/>
        <v>0</v>
      </c>
      <c r="CE569" s="13">
        <f t="shared" ca="1" si="403"/>
        <v>0</v>
      </c>
      <c r="CF569" s="13">
        <f t="shared" ca="1" si="403"/>
        <v>0</v>
      </c>
      <c r="CG569" s="13">
        <f t="shared" ref="CG569:CN569" ca="1" si="404">CG568-SUM(CG565:CG566,CG567)</f>
        <v>0</v>
      </c>
      <c r="CH569" s="13">
        <f t="shared" ca="1" si="404"/>
        <v>0</v>
      </c>
      <c r="CI569" s="13">
        <f t="shared" ca="1" si="404"/>
        <v>0</v>
      </c>
      <c r="CJ569" s="13">
        <f t="shared" ca="1" si="404"/>
        <v>0</v>
      </c>
      <c r="CK569" s="13">
        <f t="shared" ca="1" si="404"/>
        <v>0</v>
      </c>
      <c r="CL569" s="13">
        <f t="shared" ca="1" si="404"/>
        <v>0</v>
      </c>
      <c r="CM569" s="13">
        <f t="shared" ca="1" si="404"/>
        <v>0</v>
      </c>
      <c r="CN569" s="13">
        <f t="shared" ca="1" si="404"/>
        <v>0</v>
      </c>
    </row>
    <row r="570" spans="1:92" x14ac:dyDescent="0.25">
      <c r="A570" s="137"/>
      <c r="B570" s="339"/>
      <c r="C570" s="139"/>
      <c r="D570" s="137" t="s">
        <v>511</v>
      </c>
      <c r="E570" s="140" t="s">
        <v>511</v>
      </c>
      <c r="F570" s="140"/>
      <c r="G570" s="140"/>
      <c r="H570" s="340"/>
      <c r="I570" s="221"/>
      <c r="J570" s="222"/>
      <c r="K570" s="139"/>
      <c r="L570" s="139"/>
      <c r="M570" s="139"/>
      <c r="N570" s="139"/>
      <c r="O570" s="139"/>
      <c r="P570" s="139"/>
      <c r="Q570" s="139"/>
      <c r="R570" s="137"/>
      <c r="S570" s="137"/>
      <c r="T570" s="233"/>
      <c r="U570" s="145" t="str">
        <f t="shared" ref="U570:CF570" si="405">ADDRESS(ROW(U522),COLUMN(U522),4)</f>
        <v>U522</v>
      </c>
      <c r="V570" s="145" t="str">
        <f t="shared" si="405"/>
        <v>V522</v>
      </c>
      <c r="W570" s="145" t="str">
        <f t="shared" si="405"/>
        <v>W522</v>
      </c>
      <c r="X570" s="145" t="str">
        <f t="shared" si="405"/>
        <v>X522</v>
      </c>
      <c r="Y570" s="145" t="str">
        <f t="shared" si="405"/>
        <v>Y522</v>
      </c>
      <c r="Z570" s="145" t="str">
        <f t="shared" si="405"/>
        <v>Z522</v>
      </c>
      <c r="AA570" s="145" t="str">
        <f t="shared" si="405"/>
        <v>AA522</v>
      </c>
      <c r="AB570" s="145" t="str">
        <f t="shared" si="405"/>
        <v>AB522</v>
      </c>
      <c r="AC570" s="145" t="str">
        <f t="shared" si="405"/>
        <v>AC522</v>
      </c>
      <c r="AD570" s="145" t="str">
        <f t="shared" si="405"/>
        <v>AD522</v>
      </c>
      <c r="AE570" s="145" t="str">
        <f t="shared" si="405"/>
        <v>AE522</v>
      </c>
      <c r="AF570" s="145" t="str">
        <f t="shared" si="405"/>
        <v>AF522</v>
      </c>
      <c r="AG570" s="145" t="str">
        <f t="shared" si="405"/>
        <v>AG522</v>
      </c>
      <c r="AH570" s="145" t="str">
        <f t="shared" si="405"/>
        <v>AH522</v>
      </c>
      <c r="AI570" s="145" t="str">
        <f t="shared" si="405"/>
        <v>AI522</v>
      </c>
      <c r="AJ570" s="145" t="str">
        <f t="shared" si="405"/>
        <v>AJ522</v>
      </c>
      <c r="AK570" s="145" t="str">
        <f t="shared" si="405"/>
        <v>AK522</v>
      </c>
      <c r="AL570" s="145" t="str">
        <f t="shared" si="405"/>
        <v>AL522</v>
      </c>
      <c r="AM570" s="145" t="str">
        <f t="shared" si="405"/>
        <v>AM522</v>
      </c>
      <c r="AN570" s="145" t="str">
        <f t="shared" si="405"/>
        <v>AN522</v>
      </c>
      <c r="AO570" s="145" t="str">
        <f t="shared" si="405"/>
        <v>AO522</v>
      </c>
      <c r="AP570" s="145" t="str">
        <f t="shared" si="405"/>
        <v>AP522</v>
      </c>
      <c r="AQ570" s="145" t="str">
        <f t="shared" si="405"/>
        <v>AQ522</v>
      </c>
      <c r="AR570" s="145" t="str">
        <f t="shared" si="405"/>
        <v>AR522</v>
      </c>
      <c r="AS570" s="145" t="str">
        <f t="shared" si="405"/>
        <v>AS522</v>
      </c>
      <c r="AT570" s="145" t="str">
        <f t="shared" si="405"/>
        <v>AT522</v>
      </c>
      <c r="AU570" s="145" t="str">
        <f t="shared" si="405"/>
        <v>AU522</v>
      </c>
      <c r="AV570" s="145" t="str">
        <f t="shared" si="405"/>
        <v>AV522</v>
      </c>
      <c r="AW570" s="145" t="str">
        <f t="shared" si="405"/>
        <v>AW522</v>
      </c>
      <c r="AX570" s="145" t="str">
        <f t="shared" si="405"/>
        <v>AX522</v>
      </c>
      <c r="AY570" s="145" t="str">
        <f t="shared" si="405"/>
        <v>AY522</v>
      </c>
      <c r="AZ570" s="145" t="str">
        <f t="shared" si="405"/>
        <v>AZ522</v>
      </c>
      <c r="BA570" s="145" t="str">
        <f t="shared" si="405"/>
        <v>BA522</v>
      </c>
      <c r="BB570" s="145" t="str">
        <f t="shared" si="405"/>
        <v>BB522</v>
      </c>
      <c r="BC570" s="145" t="str">
        <f t="shared" si="405"/>
        <v>BC522</v>
      </c>
      <c r="BD570" s="145" t="str">
        <f t="shared" si="405"/>
        <v>BD522</v>
      </c>
      <c r="BE570" s="145" t="str">
        <f t="shared" si="405"/>
        <v>BE522</v>
      </c>
      <c r="BF570" s="145" t="str">
        <f t="shared" si="405"/>
        <v>BF522</v>
      </c>
      <c r="BG570" s="145" t="str">
        <f t="shared" si="405"/>
        <v>BG522</v>
      </c>
      <c r="BH570" s="145" t="str">
        <f t="shared" si="405"/>
        <v>BH522</v>
      </c>
      <c r="BI570" s="145" t="str">
        <f t="shared" si="405"/>
        <v>BI522</v>
      </c>
      <c r="BJ570" s="145" t="str">
        <f t="shared" si="405"/>
        <v>BJ522</v>
      </c>
      <c r="BK570" s="145" t="str">
        <f t="shared" si="405"/>
        <v>BK522</v>
      </c>
      <c r="BL570" s="145" t="str">
        <f t="shared" si="405"/>
        <v>BL522</v>
      </c>
      <c r="BM570" s="145" t="str">
        <f t="shared" si="405"/>
        <v>BM522</v>
      </c>
      <c r="BN570" s="145" t="str">
        <f t="shared" si="405"/>
        <v>BN522</v>
      </c>
      <c r="BO570" s="145" t="str">
        <f t="shared" si="405"/>
        <v>BO522</v>
      </c>
      <c r="BP570" s="145" t="str">
        <f t="shared" si="405"/>
        <v>BP522</v>
      </c>
      <c r="BQ570" s="145" t="str">
        <f t="shared" si="405"/>
        <v>BQ522</v>
      </c>
      <c r="BR570" s="145" t="str">
        <f t="shared" si="405"/>
        <v>BR522</v>
      </c>
      <c r="BS570" s="145" t="str">
        <f t="shared" si="405"/>
        <v>BS522</v>
      </c>
      <c r="BT570" s="145" t="str">
        <f t="shared" si="405"/>
        <v>BT522</v>
      </c>
      <c r="BU570" s="145" t="str">
        <f t="shared" si="405"/>
        <v>BU522</v>
      </c>
      <c r="BV570" s="145" t="str">
        <f t="shared" si="405"/>
        <v>BV522</v>
      </c>
      <c r="BW570" s="145" t="str">
        <f t="shared" si="405"/>
        <v>BW522</v>
      </c>
      <c r="BX570" s="145" t="str">
        <f t="shared" si="405"/>
        <v>BX522</v>
      </c>
      <c r="BY570" s="145" t="str">
        <f t="shared" si="405"/>
        <v>BY522</v>
      </c>
      <c r="BZ570" s="145" t="str">
        <f t="shared" si="405"/>
        <v>BZ522</v>
      </c>
      <c r="CA570" s="145" t="str">
        <f t="shared" si="405"/>
        <v>CA522</v>
      </c>
      <c r="CB570" s="145" t="str">
        <f t="shared" si="405"/>
        <v>CB522</v>
      </c>
      <c r="CC570" s="145" t="str">
        <f t="shared" si="405"/>
        <v>CC522</v>
      </c>
      <c r="CD570" s="145" t="str">
        <f t="shared" si="405"/>
        <v>CD522</v>
      </c>
      <c r="CE570" s="145" t="str">
        <f t="shared" si="405"/>
        <v>CE522</v>
      </c>
      <c r="CF570" s="145" t="str">
        <f t="shared" si="405"/>
        <v>CF522</v>
      </c>
      <c r="CG570" s="145" t="str">
        <f t="shared" ref="CG570:CN570" si="406">ADDRESS(ROW(CG522),COLUMN(CG522),4)</f>
        <v>CG522</v>
      </c>
      <c r="CH570" s="145" t="str">
        <f t="shared" si="406"/>
        <v>CH522</v>
      </c>
      <c r="CI570" s="145" t="str">
        <f t="shared" si="406"/>
        <v>CI522</v>
      </c>
      <c r="CJ570" s="145" t="str">
        <f t="shared" si="406"/>
        <v>CJ522</v>
      </c>
      <c r="CK570" s="145" t="str">
        <f t="shared" si="406"/>
        <v>CK522</v>
      </c>
      <c r="CL570" s="145" t="str">
        <f t="shared" si="406"/>
        <v>CL522</v>
      </c>
      <c r="CM570" s="145" t="str">
        <f t="shared" si="406"/>
        <v>CM522</v>
      </c>
      <c r="CN570" s="145" t="str">
        <f t="shared" si="406"/>
        <v>CN522</v>
      </c>
    </row>
    <row r="571" spans="1:92" x14ac:dyDescent="0.25">
      <c r="B571" s="7" t="s">
        <v>512</v>
      </c>
      <c r="D571" t="s">
        <v>511</v>
      </c>
      <c r="I571" s="102"/>
      <c r="J571"/>
      <c r="T571" s="205"/>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143</v>
      </c>
      <c r="B572" s="33" t="s">
        <v>513</v>
      </c>
      <c r="D572" t="s">
        <v>511</v>
      </c>
      <c r="I572" s="102"/>
      <c r="J572"/>
      <c r="K572" s="341">
        <v>2.5</v>
      </c>
      <c r="L572" s="341">
        <v>2.2000000000000002</v>
      </c>
      <c r="M572" s="341">
        <v>2.1</v>
      </c>
      <c r="N572" s="341">
        <v>2</v>
      </c>
      <c r="O572" s="341">
        <v>2</v>
      </c>
      <c r="P572" s="341">
        <v>2</v>
      </c>
      <c r="Q572" s="341"/>
      <c r="R572" s="194"/>
      <c r="S572" s="194"/>
      <c r="T572" s="260"/>
      <c r="U572" s="147">
        <f ca="1">INDEX($A:$CN,ROW(),MATCH(INDIRECT(ADDRESS(3,COLUMN(),2)),$2:$2,0))</f>
        <v>2.5</v>
      </c>
      <c r="V572" s="147">
        <f ca="1">INDEX($A:$CN,ROW(),MATCH(INDIRECT(ADDRESS(3,COLUMN(),2)),$2:$2,0))</f>
        <v>2.5</v>
      </c>
      <c r="W572" s="147">
        <f ca="1">INDEX($A:$CN,ROW(),MATCH(INDIRECT(ADDRESS(3,COLUMN(),2)),$2:$2,0))</f>
        <v>2.5</v>
      </c>
      <c r="X572" s="147">
        <f ca="1">INDEX($A:$CN,ROW(),MATCH(INDIRECT(ADDRESS(3,COLUMN(),2)),$2:$2,0))</f>
        <v>2.5</v>
      </c>
      <c r="Y572" s="147">
        <f ca="1">INDEX($A:$CN,ROW(),MATCH(INDIRECT(ADDRESS(3,COLUMN(),2)),$2:$2,0))</f>
        <v>2.5</v>
      </c>
      <c r="Z572" s="147">
        <f ca="1">INDEX($A:$CN,ROW(),MATCH(INDIRECT(ADDRESS(3,COLUMN(),2)),$2:$2,0))</f>
        <v>2.5</v>
      </c>
      <c r="AA572" s="147">
        <f ca="1">INDEX($A:$CN,ROW(),MATCH(INDIRECT(ADDRESS(3,COLUMN(),2)),$2:$2,0))</f>
        <v>2.5</v>
      </c>
      <c r="AB572" s="147">
        <f ca="1">INDEX($A:$CN,ROW(),MATCH(INDIRECT(ADDRESS(3,COLUMN(),2)),$2:$2,0))</f>
        <v>2.5</v>
      </c>
      <c r="AC572" s="147">
        <f ca="1">INDEX($A:$CN,ROW(),MATCH(INDIRECT(ADDRESS(3,COLUMN(),2)),$2:$2,0))</f>
        <v>2.5</v>
      </c>
      <c r="AD572" s="147">
        <f ca="1">INDEX($A:$CN,ROW(),MATCH(INDIRECT(ADDRESS(3,COLUMN(),2)),$2:$2,0))</f>
        <v>2.5</v>
      </c>
      <c r="AE572" s="147">
        <f ca="1">INDEX($A:$CN,ROW(),MATCH(INDIRECT(ADDRESS(3,COLUMN(),2)),$2:$2,0))</f>
        <v>2.5</v>
      </c>
      <c r="AF572" s="147">
        <f ca="1">INDEX($A:$CN,ROW(),MATCH(INDIRECT(ADDRESS(3,COLUMN(),2)),$2:$2,0))</f>
        <v>2.5</v>
      </c>
      <c r="AG572" s="147">
        <f ca="1">INDEX($A:$CN,ROW(),MATCH(INDIRECT(ADDRESS(3,COLUMN(),2)),$2:$2,0))</f>
        <v>2.2000000000000002</v>
      </c>
      <c r="AH572" s="147">
        <f ca="1">INDEX($A:$CN,ROW(),MATCH(INDIRECT(ADDRESS(3,COLUMN(),2)),$2:$2,0))</f>
        <v>2.2000000000000002</v>
      </c>
      <c r="AI572" s="147">
        <f ca="1">INDEX($A:$CN,ROW(),MATCH(INDIRECT(ADDRESS(3,COLUMN(),2)),$2:$2,0))</f>
        <v>2.2000000000000002</v>
      </c>
      <c r="AJ572" s="147">
        <f ca="1">INDEX($A:$CN,ROW(),MATCH(INDIRECT(ADDRESS(3,COLUMN(),2)),$2:$2,0))</f>
        <v>2.2000000000000002</v>
      </c>
      <c r="AK572" s="147">
        <f ca="1">INDEX($A:$CN,ROW(),MATCH(INDIRECT(ADDRESS(3,COLUMN(),2)),$2:$2,0))</f>
        <v>2.2000000000000002</v>
      </c>
      <c r="AL572" s="147">
        <f ca="1">INDEX($A:$CN,ROW(),MATCH(INDIRECT(ADDRESS(3,COLUMN(),2)),$2:$2,0))</f>
        <v>2.2000000000000002</v>
      </c>
      <c r="AM572" s="147">
        <f ca="1">INDEX($A:$CN,ROW(),MATCH(INDIRECT(ADDRESS(3,COLUMN(),2)),$2:$2,0))</f>
        <v>2.2000000000000002</v>
      </c>
      <c r="AN572" s="147">
        <f ca="1">INDEX($A:$CN,ROW(),MATCH(INDIRECT(ADDRESS(3,COLUMN(),2)),$2:$2,0))</f>
        <v>2.2000000000000002</v>
      </c>
      <c r="AO572" s="147">
        <f ca="1">INDEX($A:$CN,ROW(),MATCH(INDIRECT(ADDRESS(3,COLUMN(),2)),$2:$2,0))</f>
        <v>2.2000000000000002</v>
      </c>
      <c r="AP572" s="147">
        <f ca="1">INDEX($A:$CN,ROW(),MATCH(INDIRECT(ADDRESS(3,COLUMN(),2)),$2:$2,0))</f>
        <v>2.2000000000000002</v>
      </c>
      <c r="AQ572" s="147">
        <f ca="1">INDEX($A:$CN,ROW(),MATCH(INDIRECT(ADDRESS(3,COLUMN(),2)),$2:$2,0))</f>
        <v>2.2000000000000002</v>
      </c>
      <c r="AR572" s="147">
        <f ca="1">INDEX($A:$CN,ROW(),MATCH(INDIRECT(ADDRESS(3,COLUMN(),2)),$2:$2,0))</f>
        <v>2.2000000000000002</v>
      </c>
      <c r="AS572" s="147">
        <f ca="1">INDEX($A:$CN,ROW(),MATCH(INDIRECT(ADDRESS(3,COLUMN(),2)),$2:$2,0))</f>
        <v>2.1</v>
      </c>
      <c r="AT572" s="147">
        <f ca="1">INDEX($A:$CN,ROW(),MATCH(INDIRECT(ADDRESS(3,COLUMN(),2)),$2:$2,0))</f>
        <v>2.1</v>
      </c>
      <c r="AU572" s="147">
        <f ca="1">INDEX($A:$CN,ROW(),MATCH(INDIRECT(ADDRESS(3,COLUMN(),2)),$2:$2,0))</f>
        <v>2.1</v>
      </c>
      <c r="AV572" s="147">
        <f ca="1">INDEX($A:$CN,ROW(),MATCH(INDIRECT(ADDRESS(3,COLUMN(),2)),$2:$2,0))</f>
        <v>2.1</v>
      </c>
      <c r="AW572" s="147">
        <f ca="1">INDEX($A:$CN,ROW(),MATCH(INDIRECT(ADDRESS(3,COLUMN(),2)),$2:$2,0))</f>
        <v>2.1</v>
      </c>
      <c r="AX572" s="147">
        <f ca="1">INDEX($A:$CN,ROW(),MATCH(INDIRECT(ADDRESS(3,COLUMN(),2)),$2:$2,0))</f>
        <v>2.1</v>
      </c>
      <c r="AY572" s="147">
        <f ca="1">INDEX($A:$CN,ROW(),MATCH(INDIRECT(ADDRESS(3,COLUMN(),2)),$2:$2,0))</f>
        <v>2.1</v>
      </c>
      <c r="AZ572" s="147">
        <f ca="1">INDEX($A:$CN,ROW(),MATCH(INDIRECT(ADDRESS(3,COLUMN(),2)),$2:$2,0))</f>
        <v>2.1</v>
      </c>
      <c r="BA572" s="147">
        <f ca="1">INDEX($A:$CN,ROW(),MATCH(INDIRECT(ADDRESS(3,COLUMN(),2)),$2:$2,0))</f>
        <v>2.1</v>
      </c>
      <c r="BB572" s="147">
        <f ca="1">INDEX($A:$CN,ROW(),MATCH(INDIRECT(ADDRESS(3,COLUMN(),2)),$2:$2,0))</f>
        <v>2.1</v>
      </c>
      <c r="BC572" s="147">
        <f ca="1">INDEX($A:$CN,ROW(),MATCH(INDIRECT(ADDRESS(3,COLUMN(),2)),$2:$2,0))</f>
        <v>2.1</v>
      </c>
      <c r="BD572" s="147">
        <f ca="1">INDEX($A:$CN,ROW(),MATCH(INDIRECT(ADDRESS(3,COLUMN(),2)),$2:$2,0))</f>
        <v>2.1</v>
      </c>
      <c r="BE572" s="147">
        <f ca="1">INDEX($A:$CN,ROW(),MATCH(INDIRECT(ADDRESS(3,COLUMN(),2)),$2:$2,0))</f>
        <v>2</v>
      </c>
      <c r="BF572" s="147">
        <f ca="1">INDEX($A:$CN,ROW(),MATCH(INDIRECT(ADDRESS(3,COLUMN(),2)),$2:$2,0))</f>
        <v>2</v>
      </c>
      <c r="BG572" s="147">
        <f ca="1">INDEX($A:$CN,ROW(),MATCH(INDIRECT(ADDRESS(3,COLUMN(),2)),$2:$2,0))</f>
        <v>2</v>
      </c>
      <c r="BH572" s="147">
        <f ca="1">INDEX($A:$CN,ROW(),MATCH(INDIRECT(ADDRESS(3,COLUMN(),2)),$2:$2,0))</f>
        <v>2</v>
      </c>
      <c r="BI572" s="147">
        <f ca="1">INDEX($A:$CN,ROW(),MATCH(INDIRECT(ADDRESS(3,COLUMN(),2)),$2:$2,0))</f>
        <v>2</v>
      </c>
      <c r="BJ572" s="147">
        <f ca="1">INDEX($A:$CN,ROW(),MATCH(INDIRECT(ADDRESS(3,COLUMN(),2)),$2:$2,0))</f>
        <v>2</v>
      </c>
      <c r="BK572" s="147">
        <f ca="1">INDEX($A:$CN,ROW(),MATCH(INDIRECT(ADDRESS(3,COLUMN(),2)),$2:$2,0))</f>
        <v>2</v>
      </c>
      <c r="BL572" s="147">
        <f ca="1">INDEX($A:$CN,ROW(),MATCH(INDIRECT(ADDRESS(3,COLUMN(),2)),$2:$2,0))</f>
        <v>2</v>
      </c>
      <c r="BM572" s="147">
        <f ca="1">INDEX($A:$CN,ROW(),MATCH(INDIRECT(ADDRESS(3,COLUMN(),2)),$2:$2,0))</f>
        <v>2</v>
      </c>
      <c r="BN572" s="147">
        <f ca="1">INDEX($A:$CN,ROW(),MATCH(INDIRECT(ADDRESS(3,COLUMN(),2)),$2:$2,0))</f>
        <v>2</v>
      </c>
      <c r="BO572" s="147">
        <f ca="1">INDEX($A:$CN,ROW(),MATCH(INDIRECT(ADDRESS(3,COLUMN(),2)),$2:$2,0))</f>
        <v>2</v>
      </c>
      <c r="BP572" s="147">
        <f ca="1">INDEX($A:$CN,ROW(),MATCH(INDIRECT(ADDRESS(3,COLUMN(),2)),$2:$2,0))</f>
        <v>2</v>
      </c>
      <c r="BQ572" s="147">
        <f ca="1">INDEX($A:$CN,ROW(),MATCH(INDIRECT(ADDRESS(3,COLUMN(),2)),$2:$2,0))</f>
        <v>2</v>
      </c>
      <c r="BR572" s="147">
        <f ca="1">INDEX($A:$CN,ROW(),MATCH(INDIRECT(ADDRESS(3,COLUMN(),2)),$2:$2,0))</f>
        <v>2</v>
      </c>
      <c r="BS572" s="147">
        <f ca="1">INDEX($A:$CN,ROW(),MATCH(INDIRECT(ADDRESS(3,COLUMN(),2)),$2:$2,0))</f>
        <v>2</v>
      </c>
      <c r="BT572" s="147">
        <f ca="1">INDEX($A:$CN,ROW(),MATCH(INDIRECT(ADDRESS(3,COLUMN(),2)),$2:$2,0))</f>
        <v>2</v>
      </c>
      <c r="BU572" s="147">
        <f ca="1">INDEX($A:$CN,ROW(),MATCH(INDIRECT(ADDRESS(3,COLUMN(),2)),$2:$2,0))</f>
        <v>2</v>
      </c>
      <c r="BV572" s="147">
        <f ca="1">INDEX($A:$CN,ROW(),MATCH(INDIRECT(ADDRESS(3,COLUMN(),2)),$2:$2,0))</f>
        <v>2</v>
      </c>
      <c r="BW572" s="147">
        <f ca="1">INDEX($A:$CN,ROW(),MATCH(INDIRECT(ADDRESS(3,COLUMN(),2)),$2:$2,0))</f>
        <v>2</v>
      </c>
      <c r="BX572" s="147">
        <f ca="1">INDEX($A:$CN,ROW(),MATCH(INDIRECT(ADDRESS(3,COLUMN(),2)),$2:$2,0))</f>
        <v>2</v>
      </c>
      <c r="BY572" s="147">
        <f ca="1">INDEX($A:$CN,ROW(),MATCH(INDIRECT(ADDRESS(3,COLUMN(),2)),$2:$2,0))</f>
        <v>2</v>
      </c>
      <c r="BZ572" s="147">
        <f ca="1">INDEX($A:$CN,ROW(),MATCH(INDIRECT(ADDRESS(3,COLUMN(),2)),$2:$2,0))</f>
        <v>2</v>
      </c>
      <c r="CA572" s="147">
        <f ca="1">INDEX($A:$CN,ROW(),MATCH(INDIRECT(ADDRESS(3,COLUMN(),2)),$2:$2,0))</f>
        <v>2</v>
      </c>
      <c r="CB572" s="147">
        <f ca="1">INDEX($A:$CN,ROW(),MATCH(INDIRECT(ADDRESS(3,COLUMN(),2)),$2:$2,0))</f>
        <v>2</v>
      </c>
      <c r="CC572" s="147">
        <f ca="1">INDEX($A:$CN,ROW(),MATCH(INDIRECT(ADDRESS(3,COLUMN(),2)),$2:$2,0))</f>
        <v>2</v>
      </c>
      <c r="CD572" s="147">
        <f ca="1">INDEX($A:$CN,ROW(),MATCH(INDIRECT(ADDRESS(3,COLUMN(),2)),$2:$2,0))</f>
        <v>2</v>
      </c>
      <c r="CE572" s="147">
        <f ca="1">INDEX($A:$CN,ROW(),MATCH(INDIRECT(ADDRESS(3,COLUMN(),2)),$2:$2,0))</f>
        <v>2</v>
      </c>
      <c r="CF572" s="147">
        <f ca="1">INDEX($A:$CN,ROW(),MATCH(INDIRECT(ADDRESS(3,COLUMN(),2)),$2:$2,0))</f>
        <v>2</v>
      </c>
      <c r="CG572" s="147">
        <f ca="1">INDEX($A:$CN,ROW(),MATCH(INDIRECT(ADDRESS(3,COLUMN(),2)),$2:$2,0))</f>
        <v>2</v>
      </c>
      <c r="CH572" s="147">
        <f ca="1">INDEX($A:$CN,ROW(),MATCH(INDIRECT(ADDRESS(3,COLUMN(),2)),$2:$2,0))</f>
        <v>2</v>
      </c>
      <c r="CI572" s="147">
        <f ca="1">INDEX($A:$CN,ROW(),MATCH(INDIRECT(ADDRESS(3,COLUMN(),2)),$2:$2,0))</f>
        <v>2</v>
      </c>
      <c r="CJ572" s="147">
        <f ca="1">INDEX($A:$CN,ROW(),MATCH(INDIRECT(ADDRESS(3,COLUMN(),2)),$2:$2,0))</f>
        <v>2</v>
      </c>
      <c r="CK572" s="147">
        <f ca="1">INDEX($A:$CN,ROW(),MATCH(INDIRECT(ADDRESS(3,COLUMN(),2)),$2:$2,0))</f>
        <v>2</v>
      </c>
      <c r="CL572" s="147">
        <f ca="1">INDEX($A:$CN,ROW(),MATCH(INDIRECT(ADDRESS(3,COLUMN(),2)),$2:$2,0))</f>
        <v>2</v>
      </c>
      <c r="CM572" s="147">
        <f ca="1">INDEX($A:$CN,ROW(),MATCH(INDIRECT(ADDRESS(3,COLUMN(),2)),$2:$2,0))</f>
        <v>2</v>
      </c>
      <c r="CN572" s="147">
        <f ca="1">INDEX($A:$CN,ROW(),MATCH(INDIRECT(ADDRESS(3,COLUMN(),2)),$2:$2,0))</f>
        <v>2</v>
      </c>
    </row>
    <row r="573" spans="1:92" x14ac:dyDescent="0.25">
      <c r="A573" t="s">
        <v>143</v>
      </c>
      <c r="B573" s="33" t="s">
        <v>514</v>
      </c>
      <c r="C573" s="10"/>
      <c r="D573" t="s">
        <v>511</v>
      </c>
      <c r="E573" s="106"/>
      <c r="F573" s="106"/>
      <c r="G573" s="106"/>
      <c r="H573" s="106"/>
      <c r="I573" s="175"/>
      <c r="J573" s="17"/>
      <c r="K573" s="264">
        <v>0.5</v>
      </c>
      <c r="L573" s="264">
        <v>0.5</v>
      </c>
      <c r="M573" s="264">
        <v>0.5</v>
      </c>
      <c r="N573" s="264">
        <v>0.5</v>
      </c>
      <c r="O573" s="264">
        <v>0.5</v>
      </c>
      <c r="P573" s="264">
        <v>0.5</v>
      </c>
      <c r="Q573" s="192"/>
      <c r="T573" s="265"/>
      <c r="U573" s="266">
        <f ca="1">INDEX($A:$CN,ROW(),MATCH(INDIRECT(ADDRESS(3,COLUMN(),2)),$2:$2,0))</f>
        <v>0.5</v>
      </c>
      <c r="V573" s="266">
        <f ca="1">INDEX($A:$CN,ROW(),MATCH(INDIRECT(ADDRESS(3,COLUMN(),2)),$2:$2,0))</f>
        <v>0.5</v>
      </c>
      <c r="W573" s="266">
        <f ca="1">INDEX($A:$CN,ROW(),MATCH(INDIRECT(ADDRESS(3,COLUMN(),2)),$2:$2,0))</f>
        <v>0.5</v>
      </c>
      <c r="X573" s="266">
        <f ca="1">INDEX($A:$CN,ROW(),MATCH(INDIRECT(ADDRESS(3,COLUMN(),2)),$2:$2,0))</f>
        <v>0.5</v>
      </c>
      <c r="Y573" s="266">
        <f ca="1">INDEX($A:$CN,ROW(),MATCH(INDIRECT(ADDRESS(3,COLUMN(),2)),$2:$2,0))</f>
        <v>0.5</v>
      </c>
      <c r="Z573" s="266">
        <f ca="1">INDEX($A:$CN,ROW(),MATCH(INDIRECT(ADDRESS(3,COLUMN(),2)),$2:$2,0))</f>
        <v>0.5</v>
      </c>
      <c r="AA573" s="266">
        <f ca="1">INDEX($A:$CN,ROW(),MATCH(INDIRECT(ADDRESS(3,COLUMN(),2)),$2:$2,0))</f>
        <v>0.5</v>
      </c>
      <c r="AB573" s="266">
        <f ca="1">INDEX($A:$CN,ROW(),MATCH(INDIRECT(ADDRESS(3,COLUMN(),2)),$2:$2,0))</f>
        <v>0.5</v>
      </c>
      <c r="AC573" s="266">
        <f ca="1">INDEX($A:$CN,ROW(),MATCH(INDIRECT(ADDRESS(3,COLUMN(),2)),$2:$2,0))</f>
        <v>0.5</v>
      </c>
      <c r="AD573" s="266">
        <f ca="1">INDEX($A:$CN,ROW(),MATCH(INDIRECT(ADDRESS(3,COLUMN(),2)),$2:$2,0))</f>
        <v>0.5</v>
      </c>
      <c r="AE573" s="266">
        <f ca="1">INDEX($A:$CN,ROW(),MATCH(INDIRECT(ADDRESS(3,COLUMN(),2)),$2:$2,0))</f>
        <v>0.5</v>
      </c>
      <c r="AF573" s="266">
        <f ca="1">INDEX($A:$CN,ROW(),MATCH(INDIRECT(ADDRESS(3,COLUMN(),2)),$2:$2,0))</f>
        <v>0.5</v>
      </c>
      <c r="AG573" s="266">
        <f ca="1">INDEX($A:$CN,ROW(),MATCH(INDIRECT(ADDRESS(3,COLUMN(),2)),$2:$2,0))</f>
        <v>0.5</v>
      </c>
      <c r="AH573" s="266">
        <f ca="1">INDEX($A:$CN,ROW(),MATCH(INDIRECT(ADDRESS(3,COLUMN(),2)),$2:$2,0))</f>
        <v>0.5</v>
      </c>
      <c r="AI573" s="266">
        <f ca="1">INDEX($A:$CN,ROW(),MATCH(INDIRECT(ADDRESS(3,COLUMN(),2)),$2:$2,0))</f>
        <v>0.5</v>
      </c>
      <c r="AJ573" s="266">
        <f ca="1">INDEX($A:$CN,ROW(),MATCH(INDIRECT(ADDRESS(3,COLUMN(),2)),$2:$2,0))</f>
        <v>0.5</v>
      </c>
      <c r="AK573" s="266">
        <f ca="1">INDEX($A:$CN,ROW(),MATCH(INDIRECT(ADDRESS(3,COLUMN(),2)),$2:$2,0))</f>
        <v>0.5</v>
      </c>
      <c r="AL573" s="266">
        <f ca="1">INDEX($A:$CN,ROW(),MATCH(INDIRECT(ADDRESS(3,COLUMN(),2)),$2:$2,0))</f>
        <v>0.5</v>
      </c>
      <c r="AM573" s="266">
        <f ca="1">INDEX($A:$CN,ROW(),MATCH(INDIRECT(ADDRESS(3,COLUMN(),2)),$2:$2,0))</f>
        <v>0.5</v>
      </c>
      <c r="AN573" s="266">
        <f ca="1">INDEX($A:$CN,ROW(),MATCH(INDIRECT(ADDRESS(3,COLUMN(),2)),$2:$2,0))</f>
        <v>0.5</v>
      </c>
      <c r="AO573" s="266">
        <f ca="1">INDEX($A:$CN,ROW(),MATCH(INDIRECT(ADDRESS(3,COLUMN(),2)),$2:$2,0))</f>
        <v>0.5</v>
      </c>
      <c r="AP573" s="266">
        <f ca="1">INDEX($A:$CN,ROW(),MATCH(INDIRECT(ADDRESS(3,COLUMN(),2)),$2:$2,0))</f>
        <v>0.5</v>
      </c>
      <c r="AQ573" s="266">
        <f ca="1">INDEX($A:$CN,ROW(),MATCH(INDIRECT(ADDRESS(3,COLUMN(),2)),$2:$2,0))</f>
        <v>0.5</v>
      </c>
      <c r="AR573" s="266">
        <f ca="1">INDEX($A:$CN,ROW(),MATCH(INDIRECT(ADDRESS(3,COLUMN(),2)),$2:$2,0))</f>
        <v>0.5</v>
      </c>
      <c r="AS573" s="266">
        <f ca="1">INDEX($A:$CN,ROW(),MATCH(INDIRECT(ADDRESS(3,COLUMN(),2)),$2:$2,0))</f>
        <v>0.5</v>
      </c>
      <c r="AT573" s="266">
        <f ca="1">INDEX($A:$CN,ROW(),MATCH(INDIRECT(ADDRESS(3,COLUMN(),2)),$2:$2,0))</f>
        <v>0.5</v>
      </c>
      <c r="AU573" s="266">
        <f ca="1">INDEX($A:$CN,ROW(),MATCH(INDIRECT(ADDRESS(3,COLUMN(),2)),$2:$2,0))</f>
        <v>0.5</v>
      </c>
      <c r="AV573" s="266">
        <f ca="1">INDEX($A:$CN,ROW(),MATCH(INDIRECT(ADDRESS(3,COLUMN(),2)),$2:$2,0))</f>
        <v>0.5</v>
      </c>
      <c r="AW573" s="266">
        <f ca="1">INDEX($A:$CN,ROW(),MATCH(INDIRECT(ADDRESS(3,COLUMN(),2)),$2:$2,0))</f>
        <v>0.5</v>
      </c>
      <c r="AX573" s="266">
        <f ca="1">INDEX($A:$CN,ROW(),MATCH(INDIRECT(ADDRESS(3,COLUMN(),2)),$2:$2,0))</f>
        <v>0.5</v>
      </c>
      <c r="AY573" s="266">
        <f ca="1">INDEX($A:$CN,ROW(),MATCH(INDIRECT(ADDRESS(3,COLUMN(),2)),$2:$2,0))</f>
        <v>0.5</v>
      </c>
      <c r="AZ573" s="266">
        <f ca="1">INDEX($A:$CN,ROW(),MATCH(INDIRECT(ADDRESS(3,COLUMN(),2)),$2:$2,0))</f>
        <v>0.5</v>
      </c>
      <c r="BA573" s="266">
        <f ca="1">INDEX($A:$CN,ROW(),MATCH(INDIRECT(ADDRESS(3,COLUMN(),2)),$2:$2,0))</f>
        <v>0.5</v>
      </c>
      <c r="BB573" s="266">
        <f ca="1">INDEX($A:$CN,ROW(),MATCH(INDIRECT(ADDRESS(3,COLUMN(),2)),$2:$2,0))</f>
        <v>0.5</v>
      </c>
      <c r="BC573" s="266">
        <f ca="1">INDEX($A:$CN,ROW(),MATCH(INDIRECT(ADDRESS(3,COLUMN(),2)),$2:$2,0))</f>
        <v>0.5</v>
      </c>
      <c r="BD573" s="266">
        <f ca="1">INDEX($A:$CN,ROW(),MATCH(INDIRECT(ADDRESS(3,COLUMN(),2)),$2:$2,0))</f>
        <v>0.5</v>
      </c>
      <c r="BE573" s="266">
        <f ca="1">INDEX($A:$CN,ROW(),MATCH(INDIRECT(ADDRESS(3,COLUMN(),2)),$2:$2,0))</f>
        <v>0.5</v>
      </c>
      <c r="BF573" s="266">
        <f ca="1">INDEX($A:$CN,ROW(),MATCH(INDIRECT(ADDRESS(3,COLUMN(),2)),$2:$2,0))</f>
        <v>0.5</v>
      </c>
      <c r="BG573" s="266">
        <f ca="1">INDEX($A:$CN,ROW(),MATCH(INDIRECT(ADDRESS(3,COLUMN(),2)),$2:$2,0))</f>
        <v>0.5</v>
      </c>
      <c r="BH573" s="266">
        <f ca="1">INDEX($A:$CN,ROW(),MATCH(INDIRECT(ADDRESS(3,COLUMN(),2)),$2:$2,0))</f>
        <v>0.5</v>
      </c>
      <c r="BI573" s="266">
        <f ca="1">INDEX($A:$CN,ROW(),MATCH(INDIRECT(ADDRESS(3,COLUMN(),2)),$2:$2,0))</f>
        <v>0.5</v>
      </c>
      <c r="BJ573" s="266">
        <f ca="1">INDEX($A:$CN,ROW(),MATCH(INDIRECT(ADDRESS(3,COLUMN(),2)),$2:$2,0))</f>
        <v>0.5</v>
      </c>
      <c r="BK573" s="266">
        <f ca="1">INDEX($A:$CN,ROW(),MATCH(INDIRECT(ADDRESS(3,COLUMN(),2)),$2:$2,0))</f>
        <v>0.5</v>
      </c>
      <c r="BL573" s="266">
        <f ca="1">INDEX($A:$CN,ROW(),MATCH(INDIRECT(ADDRESS(3,COLUMN(),2)),$2:$2,0))</f>
        <v>0.5</v>
      </c>
      <c r="BM573" s="266">
        <f ca="1">INDEX($A:$CN,ROW(),MATCH(INDIRECT(ADDRESS(3,COLUMN(),2)),$2:$2,0))</f>
        <v>0.5</v>
      </c>
      <c r="BN573" s="266">
        <f ca="1">INDEX($A:$CN,ROW(),MATCH(INDIRECT(ADDRESS(3,COLUMN(),2)),$2:$2,0))</f>
        <v>0.5</v>
      </c>
      <c r="BO573" s="266">
        <f ca="1">INDEX($A:$CN,ROW(),MATCH(INDIRECT(ADDRESS(3,COLUMN(),2)),$2:$2,0))</f>
        <v>0.5</v>
      </c>
      <c r="BP573" s="266">
        <f ca="1">INDEX($A:$CN,ROW(),MATCH(INDIRECT(ADDRESS(3,COLUMN(),2)),$2:$2,0))</f>
        <v>0.5</v>
      </c>
      <c r="BQ573" s="266">
        <f ca="1">INDEX($A:$CN,ROW(),MATCH(INDIRECT(ADDRESS(3,COLUMN(),2)),$2:$2,0))</f>
        <v>0.5</v>
      </c>
      <c r="BR573" s="266">
        <f ca="1">INDEX($A:$CN,ROW(),MATCH(INDIRECT(ADDRESS(3,COLUMN(),2)),$2:$2,0))</f>
        <v>0.5</v>
      </c>
      <c r="BS573" s="266">
        <f ca="1">INDEX($A:$CN,ROW(),MATCH(INDIRECT(ADDRESS(3,COLUMN(),2)),$2:$2,0))</f>
        <v>0.5</v>
      </c>
      <c r="BT573" s="266">
        <f ca="1">INDEX($A:$CN,ROW(),MATCH(INDIRECT(ADDRESS(3,COLUMN(),2)),$2:$2,0))</f>
        <v>0.5</v>
      </c>
      <c r="BU573" s="266">
        <f ca="1">INDEX($A:$CN,ROW(),MATCH(INDIRECT(ADDRESS(3,COLUMN(),2)),$2:$2,0))</f>
        <v>0.5</v>
      </c>
      <c r="BV573" s="266">
        <f ca="1">INDEX($A:$CN,ROW(),MATCH(INDIRECT(ADDRESS(3,COLUMN(),2)),$2:$2,0))</f>
        <v>0.5</v>
      </c>
      <c r="BW573" s="266">
        <f ca="1">INDEX($A:$CN,ROW(),MATCH(INDIRECT(ADDRESS(3,COLUMN(),2)),$2:$2,0))</f>
        <v>0.5</v>
      </c>
      <c r="BX573" s="266">
        <f ca="1">INDEX($A:$CN,ROW(),MATCH(INDIRECT(ADDRESS(3,COLUMN(),2)),$2:$2,0))</f>
        <v>0.5</v>
      </c>
      <c r="BY573" s="266">
        <f ca="1">INDEX($A:$CN,ROW(),MATCH(INDIRECT(ADDRESS(3,COLUMN(),2)),$2:$2,0))</f>
        <v>0.5</v>
      </c>
      <c r="BZ573" s="266">
        <f ca="1">INDEX($A:$CN,ROW(),MATCH(INDIRECT(ADDRESS(3,COLUMN(),2)),$2:$2,0))</f>
        <v>0.5</v>
      </c>
      <c r="CA573" s="266">
        <f ca="1">INDEX($A:$CN,ROW(),MATCH(INDIRECT(ADDRESS(3,COLUMN(),2)),$2:$2,0))</f>
        <v>0.5</v>
      </c>
      <c r="CB573" s="266">
        <f ca="1">INDEX($A:$CN,ROW(),MATCH(INDIRECT(ADDRESS(3,COLUMN(),2)),$2:$2,0))</f>
        <v>0.5</v>
      </c>
      <c r="CC573" s="266">
        <f ca="1">INDEX($A:$CN,ROW(),MATCH(INDIRECT(ADDRESS(3,COLUMN(),2)),$2:$2,0))</f>
        <v>0.5</v>
      </c>
      <c r="CD573" s="266">
        <f ca="1">INDEX($A:$CN,ROW(),MATCH(INDIRECT(ADDRESS(3,COLUMN(),2)),$2:$2,0))</f>
        <v>0.5</v>
      </c>
      <c r="CE573" s="266">
        <f ca="1">INDEX($A:$CN,ROW(),MATCH(INDIRECT(ADDRESS(3,COLUMN(),2)),$2:$2,0))</f>
        <v>0.5</v>
      </c>
      <c r="CF573" s="266">
        <f ca="1">INDEX($A:$CN,ROW(),MATCH(INDIRECT(ADDRESS(3,COLUMN(),2)),$2:$2,0))</f>
        <v>0.5</v>
      </c>
      <c r="CG573" s="266">
        <f ca="1">INDEX($A:$CN,ROW(),MATCH(INDIRECT(ADDRESS(3,COLUMN(),2)),$2:$2,0))</f>
        <v>0.5</v>
      </c>
      <c r="CH573" s="266">
        <f ca="1">INDEX($A:$CN,ROW(),MATCH(INDIRECT(ADDRESS(3,COLUMN(),2)),$2:$2,0))</f>
        <v>0.5</v>
      </c>
      <c r="CI573" s="266">
        <f ca="1">INDEX($A:$CN,ROW(),MATCH(INDIRECT(ADDRESS(3,COLUMN(),2)),$2:$2,0))</f>
        <v>0.5</v>
      </c>
      <c r="CJ573" s="266">
        <f ca="1">INDEX($A:$CN,ROW(),MATCH(INDIRECT(ADDRESS(3,COLUMN(),2)),$2:$2,0))</f>
        <v>0.5</v>
      </c>
      <c r="CK573" s="266">
        <f ca="1">INDEX($A:$CN,ROW(),MATCH(INDIRECT(ADDRESS(3,COLUMN(),2)),$2:$2,0))</f>
        <v>0.5</v>
      </c>
      <c r="CL573" s="266">
        <f ca="1">INDEX($A:$CN,ROW(),MATCH(INDIRECT(ADDRESS(3,COLUMN(),2)),$2:$2,0))</f>
        <v>0.5</v>
      </c>
      <c r="CM573" s="266">
        <f ca="1">INDEX($A:$CN,ROW(),MATCH(INDIRECT(ADDRESS(3,COLUMN(),2)),$2:$2,0))</f>
        <v>0.5</v>
      </c>
      <c r="CN573" s="266">
        <f ca="1">INDEX($A:$CN,ROW(),MATCH(INDIRECT(ADDRESS(3,COLUMN(),2)),$2:$2,0))</f>
        <v>0.5</v>
      </c>
    </row>
    <row r="574" spans="1:92" x14ac:dyDescent="0.25">
      <c r="B574" s="75" t="s">
        <v>515</v>
      </c>
      <c r="C574" s="10"/>
      <c r="D574" t="s">
        <v>511</v>
      </c>
      <c r="E574" s="106"/>
      <c r="F574" s="106"/>
      <c r="G574" s="106"/>
      <c r="H574" s="106"/>
      <c r="I574" s="175"/>
      <c r="J574" s="17"/>
      <c r="K574" s="342">
        <f t="shared" ref="K574:P574" ca="1" si="407">AVERAGEIF($3:$3, INDIRECT(ADDRESS(ROW($A$2),COLUMN(),2)), INDIRECT(ROW() &amp; ":" &amp; ROW()))</f>
        <v>1.25</v>
      </c>
      <c r="L574" s="342">
        <f t="shared" ca="1" si="407"/>
        <v>1.0999999999999999</v>
      </c>
      <c r="M574" s="342">
        <f t="shared" ca="1" si="407"/>
        <v>1.0500000000000003</v>
      </c>
      <c r="N574" s="342">
        <f t="shared" ca="1" si="407"/>
        <v>1</v>
      </c>
      <c r="O574" s="342">
        <f t="shared" ca="1" si="407"/>
        <v>1</v>
      </c>
      <c r="P574" s="342">
        <f t="shared" ca="1" si="407"/>
        <v>1</v>
      </c>
      <c r="Q574" s="342"/>
      <c r="T574" s="343"/>
      <c r="U574" s="342">
        <f t="shared" ref="U574:CF574" ca="1" si="408">+U573*U572</f>
        <v>1.25</v>
      </c>
      <c r="V574" s="342">
        <f t="shared" ca="1" si="408"/>
        <v>1.25</v>
      </c>
      <c r="W574" s="342">
        <f t="shared" ca="1" si="408"/>
        <v>1.25</v>
      </c>
      <c r="X574" s="342">
        <f t="shared" ca="1" si="408"/>
        <v>1.25</v>
      </c>
      <c r="Y574" s="342">
        <f t="shared" ca="1" si="408"/>
        <v>1.25</v>
      </c>
      <c r="Z574" s="342">
        <f t="shared" ca="1" si="408"/>
        <v>1.25</v>
      </c>
      <c r="AA574" s="342">
        <f t="shared" ca="1" si="408"/>
        <v>1.25</v>
      </c>
      <c r="AB574" s="342">
        <f t="shared" ca="1" si="408"/>
        <v>1.25</v>
      </c>
      <c r="AC574" s="342">
        <f t="shared" ca="1" si="408"/>
        <v>1.25</v>
      </c>
      <c r="AD574" s="342">
        <f t="shared" ca="1" si="408"/>
        <v>1.25</v>
      </c>
      <c r="AE574" s="342">
        <f t="shared" ca="1" si="408"/>
        <v>1.25</v>
      </c>
      <c r="AF574" s="342">
        <f t="shared" ca="1" si="408"/>
        <v>1.25</v>
      </c>
      <c r="AG574" s="342">
        <f t="shared" ca="1" si="408"/>
        <v>1.1000000000000001</v>
      </c>
      <c r="AH574" s="342">
        <f t="shared" ca="1" si="408"/>
        <v>1.1000000000000001</v>
      </c>
      <c r="AI574" s="342">
        <f t="shared" ca="1" si="408"/>
        <v>1.1000000000000001</v>
      </c>
      <c r="AJ574" s="342">
        <f t="shared" ca="1" si="408"/>
        <v>1.1000000000000001</v>
      </c>
      <c r="AK574" s="342">
        <f t="shared" ca="1" si="408"/>
        <v>1.1000000000000001</v>
      </c>
      <c r="AL574" s="342">
        <f t="shared" ca="1" si="408"/>
        <v>1.1000000000000001</v>
      </c>
      <c r="AM574" s="342">
        <f t="shared" ca="1" si="408"/>
        <v>1.1000000000000001</v>
      </c>
      <c r="AN574" s="342">
        <f t="shared" ca="1" si="408"/>
        <v>1.1000000000000001</v>
      </c>
      <c r="AO574" s="342">
        <f t="shared" ca="1" si="408"/>
        <v>1.1000000000000001</v>
      </c>
      <c r="AP574" s="342">
        <f t="shared" ca="1" si="408"/>
        <v>1.1000000000000001</v>
      </c>
      <c r="AQ574" s="342">
        <f t="shared" ca="1" si="408"/>
        <v>1.1000000000000001</v>
      </c>
      <c r="AR574" s="342">
        <f t="shared" ca="1" si="408"/>
        <v>1.1000000000000001</v>
      </c>
      <c r="AS574" s="342">
        <f t="shared" ca="1" si="408"/>
        <v>1.05</v>
      </c>
      <c r="AT574" s="342">
        <f t="shared" ca="1" si="408"/>
        <v>1.05</v>
      </c>
      <c r="AU574" s="342">
        <f t="shared" ca="1" si="408"/>
        <v>1.05</v>
      </c>
      <c r="AV574" s="342">
        <f t="shared" ca="1" si="408"/>
        <v>1.05</v>
      </c>
      <c r="AW574" s="342">
        <f t="shared" ca="1" si="408"/>
        <v>1.05</v>
      </c>
      <c r="AX574" s="342">
        <f t="shared" ca="1" si="408"/>
        <v>1.05</v>
      </c>
      <c r="AY574" s="342">
        <f t="shared" ca="1" si="408"/>
        <v>1.05</v>
      </c>
      <c r="AZ574" s="342">
        <f t="shared" ca="1" si="408"/>
        <v>1.05</v>
      </c>
      <c r="BA574" s="342">
        <f t="shared" ca="1" si="408"/>
        <v>1.05</v>
      </c>
      <c r="BB574" s="342">
        <f t="shared" ca="1" si="408"/>
        <v>1.05</v>
      </c>
      <c r="BC574" s="342">
        <f t="shared" ca="1" si="408"/>
        <v>1.05</v>
      </c>
      <c r="BD574" s="342">
        <f t="shared" ca="1" si="408"/>
        <v>1.05</v>
      </c>
      <c r="BE574" s="342">
        <f t="shared" ca="1" si="408"/>
        <v>1</v>
      </c>
      <c r="BF574" s="342">
        <f t="shared" ca="1" si="408"/>
        <v>1</v>
      </c>
      <c r="BG574" s="342">
        <f t="shared" ca="1" si="408"/>
        <v>1</v>
      </c>
      <c r="BH574" s="342">
        <f t="shared" ca="1" si="408"/>
        <v>1</v>
      </c>
      <c r="BI574" s="342">
        <f t="shared" ca="1" si="408"/>
        <v>1</v>
      </c>
      <c r="BJ574" s="342">
        <f t="shared" ca="1" si="408"/>
        <v>1</v>
      </c>
      <c r="BK574" s="342">
        <f t="shared" ca="1" si="408"/>
        <v>1</v>
      </c>
      <c r="BL574" s="342">
        <f t="shared" ca="1" si="408"/>
        <v>1</v>
      </c>
      <c r="BM574" s="342">
        <f t="shared" ca="1" si="408"/>
        <v>1</v>
      </c>
      <c r="BN574" s="342">
        <f t="shared" ca="1" si="408"/>
        <v>1</v>
      </c>
      <c r="BO574" s="342">
        <f t="shared" ca="1" si="408"/>
        <v>1</v>
      </c>
      <c r="BP574" s="342">
        <f t="shared" ca="1" si="408"/>
        <v>1</v>
      </c>
      <c r="BQ574" s="342">
        <f t="shared" ca="1" si="408"/>
        <v>1</v>
      </c>
      <c r="BR574" s="342">
        <f t="shared" ca="1" si="408"/>
        <v>1</v>
      </c>
      <c r="BS574" s="342">
        <f t="shared" ca="1" si="408"/>
        <v>1</v>
      </c>
      <c r="BT574" s="342">
        <f t="shared" ca="1" si="408"/>
        <v>1</v>
      </c>
      <c r="BU574" s="342">
        <f t="shared" ca="1" si="408"/>
        <v>1</v>
      </c>
      <c r="BV574" s="342">
        <f t="shared" ca="1" si="408"/>
        <v>1</v>
      </c>
      <c r="BW574" s="342">
        <f t="shared" ca="1" si="408"/>
        <v>1</v>
      </c>
      <c r="BX574" s="342">
        <f t="shared" ca="1" si="408"/>
        <v>1</v>
      </c>
      <c r="BY574" s="342">
        <f t="shared" ca="1" si="408"/>
        <v>1</v>
      </c>
      <c r="BZ574" s="342">
        <f t="shared" ca="1" si="408"/>
        <v>1</v>
      </c>
      <c r="CA574" s="342">
        <f t="shared" ca="1" si="408"/>
        <v>1</v>
      </c>
      <c r="CB574" s="342">
        <f t="shared" ca="1" si="408"/>
        <v>1</v>
      </c>
      <c r="CC574" s="342">
        <f t="shared" ca="1" si="408"/>
        <v>1</v>
      </c>
      <c r="CD574" s="342">
        <f t="shared" ca="1" si="408"/>
        <v>1</v>
      </c>
      <c r="CE574" s="342">
        <f t="shared" ca="1" si="408"/>
        <v>1</v>
      </c>
      <c r="CF574" s="342">
        <f t="shared" ca="1" si="408"/>
        <v>1</v>
      </c>
      <c r="CG574" s="342">
        <f t="shared" ref="CG574:CN574" ca="1" si="409">+CG573*CG572</f>
        <v>1</v>
      </c>
      <c r="CH574" s="342">
        <f t="shared" ca="1" si="409"/>
        <v>1</v>
      </c>
      <c r="CI574" s="342">
        <f t="shared" ca="1" si="409"/>
        <v>1</v>
      </c>
      <c r="CJ574" s="342">
        <f t="shared" ca="1" si="409"/>
        <v>1</v>
      </c>
      <c r="CK574" s="342">
        <f t="shared" ca="1" si="409"/>
        <v>1</v>
      </c>
      <c r="CL574" s="342">
        <f t="shared" ca="1" si="409"/>
        <v>1</v>
      </c>
      <c r="CM574" s="342">
        <f t="shared" ca="1" si="409"/>
        <v>1</v>
      </c>
      <c r="CN574" s="342">
        <f t="shared" ca="1" si="409"/>
        <v>1</v>
      </c>
    </row>
    <row r="575" spans="1:92" x14ac:dyDescent="0.25">
      <c r="A575" t="s">
        <v>143</v>
      </c>
      <c r="B575" s="75"/>
      <c r="C575" s="10"/>
      <c r="D575" t="s">
        <v>511</v>
      </c>
      <c r="E575" s="106"/>
      <c r="F575" s="106"/>
      <c r="G575" s="106"/>
      <c r="H575" s="106"/>
      <c r="I575" s="175"/>
      <c r="J575" s="17"/>
      <c r="K575" s="192"/>
      <c r="L575" s="195"/>
      <c r="M575" s="195"/>
      <c r="N575" s="195"/>
      <c r="O575" s="195"/>
      <c r="P575" s="195"/>
      <c r="Q575" s="195"/>
      <c r="T575" s="256"/>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6"/>
      <c r="AZ575" s="36"/>
      <c r="BA575" s="36"/>
      <c r="BB575" s="36"/>
      <c r="BC575" s="36"/>
      <c r="BD575" s="36"/>
      <c r="BE575" s="36"/>
      <c r="BF575" s="36"/>
      <c r="BG575" s="36"/>
      <c r="BH575" s="36"/>
      <c r="BI575" s="36"/>
      <c r="BJ575" s="36"/>
      <c r="BK575" s="36"/>
      <c r="BL575" s="36"/>
      <c r="BM575" s="36"/>
      <c r="BN575" s="36"/>
      <c r="BO575" s="36"/>
      <c r="BP575" s="36"/>
      <c r="BQ575" s="36"/>
      <c r="BR575" s="36"/>
      <c r="BS575" s="36"/>
      <c r="BT575" s="36"/>
      <c r="BU575" s="36"/>
      <c r="BV575" s="36"/>
      <c r="BW575" s="36"/>
      <c r="BX575" s="36"/>
      <c r="BY575" s="36"/>
      <c r="BZ575" s="36"/>
      <c r="CA575" s="36"/>
      <c r="CB575" s="36"/>
      <c r="CC575" s="36"/>
      <c r="CD575" s="36"/>
      <c r="CE575" s="36"/>
      <c r="CF575" s="36"/>
      <c r="CG575" s="36"/>
      <c r="CH575" s="36"/>
      <c r="CI575" s="36"/>
      <c r="CJ575" s="36"/>
      <c r="CK575" s="36"/>
      <c r="CL575" s="36"/>
      <c r="CM575" s="36"/>
      <c r="CN575" s="36"/>
    </row>
    <row r="576" spans="1:92" x14ac:dyDescent="0.25">
      <c r="A576" t="s">
        <v>143</v>
      </c>
      <c r="B576" s="7" t="s">
        <v>516</v>
      </c>
      <c r="C576" s="10"/>
      <c r="D576" t="s">
        <v>511</v>
      </c>
      <c r="E576" s="106"/>
      <c r="F576" s="106"/>
      <c r="G576" s="106"/>
      <c r="H576" s="106"/>
      <c r="I576" s="175"/>
      <c r="J576" s="17"/>
      <c r="K576" s="192"/>
      <c r="L576" s="195"/>
      <c r="M576" s="195"/>
      <c r="N576" s="195"/>
      <c r="O576" s="195"/>
      <c r="P576" s="195"/>
      <c r="Q576" s="195"/>
      <c r="T576" s="256"/>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c r="BA576" s="36"/>
      <c r="BB576" s="36"/>
      <c r="BC576" s="36"/>
      <c r="BD576" s="36"/>
      <c r="BE576" s="36"/>
      <c r="BF576" s="36"/>
      <c r="BG576" s="36"/>
      <c r="BH576" s="36"/>
      <c r="BI576" s="36"/>
      <c r="BJ576" s="36"/>
      <c r="BK576" s="36"/>
      <c r="BL576" s="36"/>
      <c r="BM576" s="36"/>
      <c r="BN576" s="36"/>
      <c r="BO576" s="36"/>
      <c r="BP576" s="36"/>
      <c r="BQ576" s="36"/>
      <c r="BR576" s="36"/>
      <c r="BS576" s="36"/>
      <c r="BT576" s="36"/>
      <c r="BU576" s="36"/>
      <c r="BV576" s="36"/>
      <c r="BW576" s="36"/>
      <c r="BX576" s="36"/>
      <c r="BY576" s="36"/>
      <c r="BZ576" s="36"/>
      <c r="CA576" s="36"/>
      <c r="CB576" s="36"/>
      <c r="CC576" s="36"/>
      <c r="CD576" s="36"/>
      <c r="CE576" s="36"/>
      <c r="CF576" s="36"/>
      <c r="CG576" s="36"/>
      <c r="CH576" s="36"/>
      <c r="CI576" s="36"/>
      <c r="CJ576" s="36"/>
      <c r="CK576" s="36"/>
      <c r="CL576" s="36"/>
      <c r="CM576" s="36"/>
      <c r="CN576" s="36"/>
    </row>
    <row r="577" spans="1:92" x14ac:dyDescent="0.25">
      <c r="A577" t="s">
        <v>143</v>
      </c>
      <c r="B577" s="33" t="s">
        <v>517</v>
      </c>
      <c r="C577" s="10"/>
      <c r="D577" t="s">
        <v>511</v>
      </c>
      <c r="E577" s="106"/>
      <c r="F577" s="106"/>
      <c r="G577" s="106"/>
      <c r="H577" s="106"/>
      <c r="I577" s="175"/>
      <c r="J577" s="17"/>
      <c r="K577" s="194">
        <v>30</v>
      </c>
      <c r="L577" s="194">
        <v>30</v>
      </c>
      <c r="M577" s="194">
        <v>30</v>
      </c>
      <c r="N577" s="194">
        <v>30</v>
      </c>
      <c r="O577" s="194">
        <v>30</v>
      </c>
      <c r="P577" s="194">
        <v>30</v>
      </c>
      <c r="Q577" s="194"/>
      <c r="T577" s="215"/>
      <c r="U577" s="61">
        <f ca="1">INDEX($A:$CN,ROW(),MATCH(INDIRECT(ADDRESS(3,COLUMN(),2)),$2:$2,0))</f>
        <v>30</v>
      </c>
      <c r="V577" s="61">
        <f ca="1">INDEX($A:$CN,ROW(),MATCH(INDIRECT(ADDRESS(3,COLUMN(),2)),$2:$2,0))</f>
        <v>30</v>
      </c>
      <c r="W577" s="61">
        <f ca="1">INDEX($A:$CN,ROW(),MATCH(INDIRECT(ADDRESS(3,COLUMN(),2)),$2:$2,0))</f>
        <v>30</v>
      </c>
      <c r="X577" s="61">
        <f ca="1">INDEX($A:$CN,ROW(),MATCH(INDIRECT(ADDRESS(3,COLUMN(),2)),$2:$2,0))</f>
        <v>30</v>
      </c>
      <c r="Y577" s="61">
        <f ca="1">INDEX($A:$CN,ROW(),MATCH(INDIRECT(ADDRESS(3,COLUMN(),2)),$2:$2,0))</f>
        <v>30</v>
      </c>
      <c r="Z577" s="61">
        <f ca="1">INDEX($A:$CN,ROW(),MATCH(INDIRECT(ADDRESS(3,COLUMN(),2)),$2:$2,0))</f>
        <v>30</v>
      </c>
      <c r="AA577" s="61">
        <f ca="1">INDEX($A:$CN,ROW(),MATCH(INDIRECT(ADDRESS(3,COLUMN(),2)),$2:$2,0))</f>
        <v>30</v>
      </c>
      <c r="AB577" s="61">
        <f ca="1">INDEX($A:$CN,ROW(),MATCH(INDIRECT(ADDRESS(3,COLUMN(),2)),$2:$2,0))</f>
        <v>30</v>
      </c>
      <c r="AC577" s="61">
        <f ca="1">INDEX($A:$CN,ROW(),MATCH(INDIRECT(ADDRESS(3,COLUMN(),2)),$2:$2,0))</f>
        <v>30</v>
      </c>
      <c r="AD577" s="61">
        <f ca="1">INDEX($A:$CN,ROW(),MATCH(INDIRECT(ADDRESS(3,COLUMN(),2)),$2:$2,0))</f>
        <v>30</v>
      </c>
      <c r="AE577" s="61">
        <f ca="1">INDEX($A:$CN,ROW(),MATCH(INDIRECT(ADDRESS(3,COLUMN(),2)),$2:$2,0))</f>
        <v>30</v>
      </c>
      <c r="AF577" s="61">
        <f ca="1">INDEX($A:$CN,ROW(),MATCH(INDIRECT(ADDRESS(3,COLUMN(),2)),$2:$2,0))</f>
        <v>30</v>
      </c>
      <c r="AG577" s="61">
        <f ca="1">INDEX($A:$CN,ROW(),MATCH(INDIRECT(ADDRESS(3,COLUMN(),2)),$2:$2,0))</f>
        <v>30</v>
      </c>
      <c r="AH577" s="61">
        <f ca="1">INDEX($A:$CN,ROW(),MATCH(INDIRECT(ADDRESS(3,COLUMN(),2)),$2:$2,0))</f>
        <v>30</v>
      </c>
      <c r="AI577" s="61">
        <f ca="1">INDEX($A:$CN,ROW(),MATCH(INDIRECT(ADDRESS(3,COLUMN(),2)),$2:$2,0))</f>
        <v>30</v>
      </c>
      <c r="AJ577" s="61">
        <f ca="1">INDEX($A:$CN,ROW(),MATCH(INDIRECT(ADDRESS(3,COLUMN(),2)),$2:$2,0))</f>
        <v>30</v>
      </c>
      <c r="AK577" s="61">
        <f ca="1">INDEX($A:$CN,ROW(),MATCH(INDIRECT(ADDRESS(3,COLUMN(),2)),$2:$2,0))</f>
        <v>30</v>
      </c>
      <c r="AL577" s="61">
        <f ca="1">INDEX($A:$CN,ROW(),MATCH(INDIRECT(ADDRESS(3,COLUMN(),2)),$2:$2,0))</f>
        <v>30</v>
      </c>
      <c r="AM577" s="61">
        <f ca="1">INDEX($A:$CN,ROW(),MATCH(INDIRECT(ADDRESS(3,COLUMN(),2)),$2:$2,0))</f>
        <v>30</v>
      </c>
      <c r="AN577" s="61">
        <f ca="1">INDEX($A:$CN,ROW(),MATCH(INDIRECT(ADDRESS(3,COLUMN(),2)),$2:$2,0))</f>
        <v>30</v>
      </c>
      <c r="AO577" s="61">
        <f ca="1">INDEX($A:$CN,ROW(),MATCH(INDIRECT(ADDRESS(3,COLUMN(),2)),$2:$2,0))</f>
        <v>30</v>
      </c>
      <c r="AP577" s="61">
        <f ca="1">INDEX($A:$CN,ROW(),MATCH(INDIRECT(ADDRESS(3,COLUMN(),2)),$2:$2,0))</f>
        <v>30</v>
      </c>
      <c r="AQ577" s="61">
        <f ca="1">INDEX($A:$CN,ROW(),MATCH(INDIRECT(ADDRESS(3,COLUMN(),2)),$2:$2,0))</f>
        <v>30</v>
      </c>
      <c r="AR577" s="61">
        <f ca="1">INDEX($A:$CN,ROW(),MATCH(INDIRECT(ADDRESS(3,COLUMN(),2)),$2:$2,0))</f>
        <v>30</v>
      </c>
      <c r="AS577" s="61">
        <f ca="1">INDEX($A:$CN,ROW(),MATCH(INDIRECT(ADDRESS(3,COLUMN(),2)),$2:$2,0))</f>
        <v>30</v>
      </c>
      <c r="AT577" s="61">
        <f ca="1">INDEX($A:$CN,ROW(),MATCH(INDIRECT(ADDRESS(3,COLUMN(),2)),$2:$2,0))</f>
        <v>30</v>
      </c>
      <c r="AU577" s="61">
        <f ca="1">INDEX($A:$CN,ROW(),MATCH(INDIRECT(ADDRESS(3,COLUMN(),2)),$2:$2,0))</f>
        <v>30</v>
      </c>
      <c r="AV577" s="61">
        <f ca="1">INDEX($A:$CN,ROW(),MATCH(INDIRECT(ADDRESS(3,COLUMN(),2)),$2:$2,0))</f>
        <v>30</v>
      </c>
      <c r="AW577" s="61">
        <f ca="1">INDEX($A:$CN,ROW(),MATCH(INDIRECT(ADDRESS(3,COLUMN(),2)),$2:$2,0))</f>
        <v>30</v>
      </c>
      <c r="AX577" s="61">
        <f ca="1">INDEX($A:$CN,ROW(),MATCH(INDIRECT(ADDRESS(3,COLUMN(),2)),$2:$2,0))</f>
        <v>30</v>
      </c>
      <c r="AY577" s="61">
        <f ca="1">INDEX($A:$CN,ROW(),MATCH(INDIRECT(ADDRESS(3,COLUMN(),2)),$2:$2,0))</f>
        <v>30</v>
      </c>
      <c r="AZ577" s="61">
        <f ca="1">INDEX($A:$CN,ROW(),MATCH(INDIRECT(ADDRESS(3,COLUMN(),2)),$2:$2,0))</f>
        <v>30</v>
      </c>
      <c r="BA577" s="61">
        <f ca="1">INDEX($A:$CN,ROW(),MATCH(INDIRECT(ADDRESS(3,COLUMN(),2)),$2:$2,0))</f>
        <v>30</v>
      </c>
      <c r="BB577" s="61">
        <f ca="1">INDEX($A:$CN,ROW(),MATCH(INDIRECT(ADDRESS(3,COLUMN(),2)),$2:$2,0))</f>
        <v>30</v>
      </c>
      <c r="BC577" s="61">
        <f ca="1">INDEX($A:$CN,ROW(),MATCH(INDIRECT(ADDRESS(3,COLUMN(),2)),$2:$2,0))</f>
        <v>30</v>
      </c>
      <c r="BD577" s="61">
        <f ca="1">INDEX($A:$CN,ROW(),MATCH(INDIRECT(ADDRESS(3,COLUMN(),2)),$2:$2,0))</f>
        <v>30</v>
      </c>
      <c r="BE577" s="61">
        <f ca="1">INDEX($A:$CN,ROW(),MATCH(INDIRECT(ADDRESS(3,COLUMN(),2)),$2:$2,0))</f>
        <v>30</v>
      </c>
      <c r="BF577" s="61">
        <f ca="1">INDEX($A:$CN,ROW(),MATCH(INDIRECT(ADDRESS(3,COLUMN(),2)),$2:$2,0))</f>
        <v>30</v>
      </c>
      <c r="BG577" s="61">
        <f ca="1">INDEX($A:$CN,ROW(),MATCH(INDIRECT(ADDRESS(3,COLUMN(),2)),$2:$2,0))</f>
        <v>30</v>
      </c>
      <c r="BH577" s="61">
        <f ca="1">INDEX($A:$CN,ROW(),MATCH(INDIRECT(ADDRESS(3,COLUMN(),2)),$2:$2,0))</f>
        <v>30</v>
      </c>
      <c r="BI577" s="61">
        <f ca="1">INDEX($A:$CN,ROW(),MATCH(INDIRECT(ADDRESS(3,COLUMN(),2)),$2:$2,0))</f>
        <v>30</v>
      </c>
      <c r="BJ577" s="61">
        <f ca="1">INDEX($A:$CN,ROW(),MATCH(INDIRECT(ADDRESS(3,COLUMN(),2)),$2:$2,0))</f>
        <v>30</v>
      </c>
      <c r="BK577" s="61">
        <f ca="1">INDEX($A:$CN,ROW(),MATCH(INDIRECT(ADDRESS(3,COLUMN(),2)),$2:$2,0))</f>
        <v>30</v>
      </c>
      <c r="BL577" s="61">
        <f ca="1">INDEX($A:$CN,ROW(),MATCH(INDIRECT(ADDRESS(3,COLUMN(),2)),$2:$2,0))</f>
        <v>30</v>
      </c>
      <c r="BM577" s="61">
        <f ca="1">INDEX($A:$CN,ROW(),MATCH(INDIRECT(ADDRESS(3,COLUMN(),2)),$2:$2,0))</f>
        <v>30</v>
      </c>
      <c r="BN577" s="61">
        <f ca="1">INDEX($A:$CN,ROW(),MATCH(INDIRECT(ADDRESS(3,COLUMN(),2)),$2:$2,0))</f>
        <v>30</v>
      </c>
      <c r="BO577" s="61">
        <f ca="1">INDEX($A:$CN,ROW(),MATCH(INDIRECT(ADDRESS(3,COLUMN(),2)),$2:$2,0))</f>
        <v>30</v>
      </c>
      <c r="BP577" s="61">
        <f ca="1">INDEX($A:$CN,ROW(),MATCH(INDIRECT(ADDRESS(3,COLUMN(),2)),$2:$2,0))</f>
        <v>30</v>
      </c>
      <c r="BQ577" s="61">
        <f ca="1">INDEX($A:$CN,ROW(),MATCH(INDIRECT(ADDRESS(3,COLUMN(),2)),$2:$2,0))</f>
        <v>30</v>
      </c>
      <c r="BR577" s="61">
        <f ca="1">INDEX($A:$CN,ROW(),MATCH(INDIRECT(ADDRESS(3,COLUMN(),2)),$2:$2,0))</f>
        <v>30</v>
      </c>
      <c r="BS577" s="61">
        <f ca="1">INDEX($A:$CN,ROW(),MATCH(INDIRECT(ADDRESS(3,COLUMN(),2)),$2:$2,0))</f>
        <v>30</v>
      </c>
      <c r="BT577" s="61">
        <f ca="1">INDEX($A:$CN,ROW(),MATCH(INDIRECT(ADDRESS(3,COLUMN(),2)),$2:$2,0))</f>
        <v>30</v>
      </c>
      <c r="BU577" s="61">
        <f ca="1">INDEX($A:$CN,ROW(),MATCH(INDIRECT(ADDRESS(3,COLUMN(),2)),$2:$2,0))</f>
        <v>30</v>
      </c>
      <c r="BV577" s="61">
        <f ca="1">INDEX($A:$CN,ROW(),MATCH(INDIRECT(ADDRESS(3,COLUMN(),2)),$2:$2,0))</f>
        <v>30</v>
      </c>
      <c r="BW577" s="61">
        <f ca="1">INDEX($A:$CN,ROW(),MATCH(INDIRECT(ADDRESS(3,COLUMN(),2)),$2:$2,0))</f>
        <v>30</v>
      </c>
      <c r="BX577" s="61">
        <f ca="1">INDEX($A:$CN,ROW(),MATCH(INDIRECT(ADDRESS(3,COLUMN(),2)),$2:$2,0))</f>
        <v>30</v>
      </c>
      <c r="BY577" s="61">
        <f ca="1">INDEX($A:$CN,ROW(),MATCH(INDIRECT(ADDRESS(3,COLUMN(),2)),$2:$2,0))</f>
        <v>30</v>
      </c>
      <c r="BZ577" s="61">
        <f ca="1">INDEX($A:$CN,ROW(),MATCH(INDIRECT(ADDRESS(3,COLUMN(),2)),$2:$2,0))</f>
        <v>30</v>
      </c>
      <c r="CA577" s="61">
        <f ca="1">INDEX($A:$CN,ROW(),MATCH(INDIRECT(ADDRESS(3,COLUMN(),2)),$2:$2,0))</f>
        <v>30</v>
      </c>
      <c r="CB577" s="61">
        <f ca="1">INDEX($A:$CN,ROW(),MATCH(INDIRECT(ADDRESS(3,COLUMN(),2)),$2:$2,0))</f>
        <v>30</v>
      </c>
      <c r="CC577" s="61">
        <f ca="1">INDEX($A:$CN,ROW(),MATCH(INDIRECT(ADDRESS(3,COLUMN(),2)),$2:$2,0))</f>
        <v>30</v>
      </c>
      <c r="CD577" s="61">
        <f ca="1">INDEX($A:$CN,ROW(),MATCH(INDIRECT(ADDRESS(3,COLUMN(),2)),$2:$2,0))</f>
        <v>30</v>
      </c>
      <c r="CE577" s="61">
        <f ca="1">INDEX($A:$CN,ROW(),MATCH(INDIRECT(ADDRESS(3,COLUMN(),2)),$2:$2,0))</f>
        <v>30</v>
      </c>
      <c r="CF577" s="61">
        <f ca="1">INDEX($A:$CN,ROW(),MATCH(INDIRECT(ADDRESS(3,COLUMN(),2)),$2:$2,0))</f>
        <v>30</v>
      </c>
      <c r="CG577" s="61">
        <f ca="1">INDEX($A:$CN,ROW(),MATCH(INDIRECT(ADDRESS(3,COLUMN(),2)),$2:$2,0))</f>
        <v>30</v>
      </c>
      <c r="CH577" s="61">
        <f ca="1">INDEX($A:$CN,ROW(),MATCH(INDIRECT(ADDRESS(3,COLUMN(),2)),$2:$2,0))</f>
        <v>30</v>
      </c>
      <c r="CI577" s="61">
        <f ca="1">INDEX($A:$CN,ROW(),MATCH(INDIRECT(ADDRESS(3,COLUMN(),2)),$2:$2,0))</f>
        <v>30</v>
      </c>
      <c r="CJ577" s="61">
        <f ca="1">INDEX($A:$CN,ROW(),MATCH(INDIRECT(ADDRESS(3,COLUMN(),2)),$2:$2,0))</f>
        <v>30</v>
      </c>
      <c r="CK577" s="61">
        <f ca="1">INDEX($A:$CN,ROW(),MATCH(INDIRECT(ADDRESS(3,COLUMN(),2)),$2:$2,0))</f>
        <v>30</v>
      </c>
      <c r="CL577" s="61">
        <f ca="1">INDEX($A:$CN,ROW(),MATCH(INDIRECT(ADDRESS(3,COLUMN(),2)),$2:$2,0))</f>
        <v>30</v>
      </c>
      <c r="CM577" s="61">
        <f ca="1">INDEX($A:$CN,ROW(),MATCH(INDIRECT(ADDRESS(3,COLUMN(),2)),$2:$2,0))</f>
        <v>30</v>
      </c>
      <c r="CN577" s="61">
        <f ca="1">INDEX($A:$CN,ROW(),MATCH(INDIRECT(ADDRESS(3,COLUMN(),2)),$2:$2,0))</f>
        <v>30</v>
      </c>
    </row>
    <row r="578" spans="1:92" x14ac:dyDescent="0.25">
      <c r="B578" s="75" t="s">
        <v>518</v>
      </c>
      <c r="C578" s="10"/>
      <c r="D578" t="s">
        <v>511</v>
      </c>
      <c r="E578" s="106"/>
      <c r="F578" s="106"/>
      <c r="G578" s="106"/>
      <c r="H578" s="106"/>
      <c r="I578" s="175"/>
      <c r="J578" s="17"/>
      <c r="K578" s="201">
        <f t="shared" ref="K578:P578" ca="1" si="410">SUMIF($3:$3, INDIRECT(ADDRESS(ROW($A$2),COLUMN(),2)), INDIRECT(ROW() &amp; ":" &amp; ROW()))</f>
        <v>12</v>
      </c>
      <c r="L578" s="201">
        <f t="shared" ca="1" si="410"/>
        <v>12</v>
      </c>
      <c r="M578" s="201">
        <f t="shared" ca="1" si="410"/>
        <v>12</v>
      </c>
      <c r="N578" s="201">
        <f t="shared" ca="1" si="410"/>
        <v>12</v>
      </c>
      <c r="O578" s="201">
        <f t="shared" ca="1" si="410"/>
        <v>12</v>
      </c>
      <c r="P578" s="201">
        <f t="shared" ca="1" si="410"/>
        <v>12</v>
      </c>
      <c r="Q578" s="212"/>
      <c r="T578" s="250"/>
      <c r="U578" s="201">
        <f t="shared" ref="U578:CF578" ca="1" si="411">30/U577</f>
        <v>1</v>
      </c>
      <c r="V578" s="201">
        <f t="shared" ca="1" si="411"/>
        <v>1</v>
      </c>
      <c r="W578" s="201">
        <f t="shared" ca="1" si="411"/>
        <v>1</v>
      </c>
      <c r="X578" s="201">
        <f t="shared" ca="1" si="411"/>
        <v>1</v>
      </c>
      <c r="Y578" s="201">
        <f t="shared" ca="1" si="411"/>
        <v>1</v>
      </c>
      <c r="Z578" s="201">
        <f t="shared" ca="1" si="411"/>
        <v>1</v>
      </c>
      <c r="AA578" s="201">
        <f t="shared" ca="1" si="411"/>
        <v>1</v>
      </c>
      <c r="AB578" s="201">
        <f t="shared" ca="1" si="411"/>
        <v>1</v>
      </c>
      <c r="AC578" s="201">
        <f t="shared" ca="1" si="411"/>
        <v>1</v>
      </c>
      <c r="AD578" s="201">
        <f t="shared" ca="1" si="411"/>
        <v>1</v>
      </c>
      <c r="AE578" s="201">
        <f t="shared" ca="1" si="411"/>
        <v>1</v>
      </c>
      <c r="AF578" s="201">
        <f t="shared" ca="1" si="411"/>
        <v>1</v>
      </c>
      <c r="AG578" s="201">
        <f t="shared" ca="1" si="411"/>
        <v>1</v>
      </c>
      <c r="AH578" s="201">
        <f t="shared" ca="1" si="411"/>
        <v>1</v>
      </c>
      <c r="AI578" s="201">
        <f t="shared" ca="1" si="411"/>
        <v>1</v>
      </c>
      <c r="AJ578" s="201">
        <f t="shared" ca="1" si="411"/>
        <v>1</v>
      </c>
      <c r="AK578" s="201">
        <f t="shared" ca="1" si="411"/>
        <v>1</v>
      </c>
      <c r="AL578" s="201">
        <f t="shared" ca="1" si="411"/>
        <v>1</v>
      </c>
      <c r="AM578" s="201">
        <f t="shared" ca="1" si="411"/>
        <v>1</v>
      </c>
      <c r="AN578" s="201">
        <f t="shared" ca="1" si="411"/>
        <v>1</v>
      </c>
      <c r="AO578" s="201">
        <f t="shared" ca="1" si="411"/>
        <v>1</v>
      </c>
      <c r="AP578" s="201">
        <f t="shared" ca="1" si="411"/>
        <v>1</v>
      </c>
      <c r="AQ578" s="201">
        <f t="shared" ca="1" si="411"/>
        <v>1</v>
      </c>
      <c r="AR578" s="201">
        <f t="shared" ca="1" si="411"/>
        <v>1</v>
      </c>
      <c r="AS578" s="201">
        <f t="shared" ca="1" si="411"/>
        <v>1</v>
      </c>
      <c r="AT578" s="201">
        <f t="shared" ca="1" si="411"/>
        <v>1</v>
      </c>
      <c r="AU578" s="201">
        <f t="shared" ca="1" si="411"/>
        <v>1</v>
      </c>
      <c r="AV578" s="201">
        <f t="shared" ca="1" si="411"/>
        <v>1</v>
      </c>
      <c r="AW578" s="201">
        <f t="shared" ca="1" si="411"/>
        <v>1</v>
      </c>
      <c r="AX578" s="201">
        <f t="shared" ca="1" si="411"/>
        <v>1</v>
      </c>
      <c r="AY578" s="201">
        <f t="shared" ca="1" si="411"/>
        <v>1</v>
      </c>
      <c r="AZ578" s="201">
        <f t="shared" ca="1" si="411"/>
        <v>1</v>
      </c>
      <c r="BA578" s="201">
        <f t="shared" ca="1" si="411"/>
        <v>1</v>
      </c>
      <c r="BB578" s="201">
        <f t="shared" ca="1" si="411"/>
        <v>1</v>
      </c>
      <c r="BC578" s="201">
        <f t="shared" ca="1" si="411"/>
        <v>1</v>
      </c>
      <c r="BD578" s="201">
        <f t="shared" ca="1" si="411"/>
        <v>1</v>
      </c>
      <c r="BE578" s="201">
        <f t="shared" ca="1" si="411"/>
        <v>1</v>
      </c>
      <c r="BF578" s="201">
        <f t="shared" ca="1" si="411"/>
        <v>1</v>
      </c>
      <c r="BG578" s="201">
        <f t="shared" ca="1" si="411"/>
        <v>1</v>
      </c>
      <c r="BH578" s="201">
        <f t="shared" ca="1" si="411"/>
        <v>1</v>
      </c>
      <c r="BI578" s="201">
        <f t="shared" ca="1" si="411"/>
        <v>1</v>
      </c>
      <c r="BJ578" s="201">
        <f t="shared" ca="1" si="411"/>
        <v>1</v>
      </c>
      <c r="BK578" s="201">
        <f t="shared" ca="1" si="411"/>
        <v>1</v>
      </c>
      <c r="BL578" s="201">
        <f t="shared" ca="1" si="411"/>
        <v>1</v>
      </c>
      <c r="BM578" s="201">
        <f t="shared" ca="1" si="411"/>
        <v>1</v>
      </c>
      <c r="BN578" s="201">
        <f t="shared" ca="1" si="411"/>
        <v>1</v>
      </c>
      <c r="BO578" s="201">
        <f t="shared" ca="1" si="411"/>
        <v>1</v>
      </c>
      <c r="BP578" s="201">
        <f t="shared" ca="1" si="411"/>
        <v>1</v>
      </c>
      <c r="BQ578" s="201">
        <f t="shared" ca="1" si="411"/>
        <v>1</v>
      </c>
      <c r="BR578" s="201">
        <f t="shared" ca="1" si="411"/>
        <v>1</v>
      </c>
      <c r="BS578" s="201">
        <f t="shared" ca="1" si="411"/>
        <v>1</v>
      </c>
      <c r="BT578" s="201">
        <f t="shared" ca="1" si="411"/>
        <v>1</v>
      </c>
      <c r="BU578" s="201">
        <f t="shared" ca="1" si="411"/>
        <v>1</v>
      </c>
      <c r="BV578" s="201">
        <f t="shared" ca="1" si="411"/>
        <v>1</v>
      </c>
      <c r="BW578" s="201">
        <f t="shared" ca="1" si="411"/>
        <v>1</v>
      </c>
      <c r="BX578" s="201">
        <f t="shared" ca="1" si="411"/>
        <v>1</v>
      </c>
      <c r="BY578" s="201">
        <f t="shared" ca="1" si="411"/>
        <v>1</v>
      </c>
      <c r="BZ578" s="201">
        <f t="shared" ca="1" si="411"/>
        <v>1</v>
      </c>
      <c r="CA578" s="201">
        <f t="shared" ca="1" si="411"/>
        <v>1</v>
      </c>
      <c r="CB578" s="201">
        <f t="shared" ca="1" si="411"/>
        <v>1</v>
      </c>
      <c r="CC578" s="201">
        <f t="shared" ca="1" si="411"/>
        <v>1</v>
      </c>
      <c r="CD578" s="201">
        <f t="shared" ca="1" si="411"/>
        <v>1</v>
      </c>
      <c r="CE578" s="201">
        <f t="shared" ca="1" si="411"/>
        <v>1</v>
      </c>
      <c r="CF578" s="201">
        <f t="shared" ca="1" si="411"/>
        <v>1</v>
      </c>
      <c r="CG578" s="201">
        <f t="shared" ref="CG578:CN578" ca="1" si="412">30/CG577</f>
        <v>1</v>
      </c>
      <c r="CH578" s="201">
        <f t="shared" ca="1" si="412"/>
        <v>1</v>
      </c>
      <c r="CI578" s="201">
        <f t="shared" ca="1" si="412"/>
        <v>1</v>
      </c>
      <c r="CJ578" s="201">
        <f t="shared" ca="1" si="412"/>
        <v>1</v>
      </c>
      <c r="CK578" s="201">
        <f t="shared" ca="1" si="412"/>
        <v>1</v>
      </c>
      <c r="CL578" s="201">
        <f t="shared" ca="1" si="412"/>
        <v>1</v>
      </c>
      <c r="CM578" s="201">
        <f t="shared" ca="1" si="412"/>
        <v>1</v>
      </c>
      <c r="CN578" s="201">
        <f t="shared" ca="1" si="412"/>
        <v>1</v>
      </c>
    </row>
    <row r="579" spans="1:92" x14ac:dyDescent="0.25">
      <c r="A579" t="s">
        <v>143</v>
      </c>
      <c r="B579" s="75"/>
      <c r="C579" s="10"/>
      <c r="D579" t="s">
        <v>511</v>
      </c>
      <c r="E579" s="106"/>
      <c r="F579" s="106"/>
      <c r="G579" s="106"/>
      <c r="H579" s="106"/>
      <c r="I579" s="175"/>
      <c r="J579" s="17"/>
      <c r="K579" s="192"/>
      <c r="L579" s="195"/>
      <c r="M579" s="195"/>
      <c r="N579" s="195"/>
      <c r="O579" s="195"/>
      <c r="P579" s="195"/>
      <c r="Q579" s="195"/>
      <c r="T579" s="215"/>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c r="BB579" s="61"/>
      <c r="BC579" s="61"/>
      <c r="BD579" s="61"/>
      <c r="BE579" s="61"/>
      <c r="BF579" s="61"/>
      <c r="BG579" s="61"/>
      <c r="BH579" s="61"/>
      <c r="BI579" s="61"/>
      <c r="BJ579" s="61"/>
      <c r="BK579" s="61"/>
      <c r="BL579" s="61"/>
      <c r="BM579" s="61"/>
      <c r="BN579" s="61"/>
      <c r="BO579" s="61"/>
      <c r="BP579" s="61"/>
      <c r="BQ579" s="61"/>
      <c r="BR579" s="61"/>
      <c r="BS579" s="61"/>
      <c r="BT579" s="61"/>
      <c r="BU579" s="61"/>
      <c r="BV579" s="61"/>
      <c r="BW579" s="61"/>
      <c r="BX579" s="61"/>
      <c r="BY579" s="61"/>
      <c r="BZ579" s="61"/>
      <c r="CA579" s="61"/>
      <c r="CB579" s="61"/>
      <c r="CC579" s="61"/>
      <c r="CD579" s="61"/>
      <c r="CE579" s="61"/>
      <c r="CF579" s="61"/>
      <c r="CG579" s="61"/>
      <c r="CH579" s="61"/>
      <c r="CI579" s="61"/>
      <c r="CJ579" s="61"/>
      <c r="CK579" s="61"/>
      <c r="CL579" s="61"/>
      <c r="CM579" s="61"/>
      <c r="CN579" s="61"/>
    </row>
    <row r="580" spans="1:92" x14ac:dyDescent="0.25">
      <c r="A580" t="s">
        <v>188</v>
      </c>
      <c r="B580" s="75" t="s">
        <v>519</v>
      </c>
      <c r="C580" s="53"/>
      <c r="D580" t="s">
        <v>511</v>
      </c>
      <c r="E580" s="229"/>
      <c r="F580" s="229"/>
      <c r="G580" s="229"/>
      <c r="I580" s="267"/>
      <c r="J580" s="268"/>
      <c r="K580" s="212">
        <f t="shared" ref="K580:P580" ca="1" si="413">SUMIF($3:$3, K$2, INDIRECT(ROW() &amp; ":" &amp; ROW()))</f>
        <v>0</v>
      </c>
      <c r="L580" s="212">
        <f t="shared" ca="1" si="413"/>
        <v>0</v>
      </c>
      <c r="M580" s="212">
        <f t="shared" ca="1" si="413"/>
        <v>0</v>
      </c>
      <c r="N580" s="212">
        <f t="shared" ca="1" si="413"/>
        <v>0</v>
      </c>
      <c r="O580" s="212">
        <f t="shared" ca="1" si="413"/>
        <v>0</v>
      </c>
      <c r="P580" s="212">
        <f t="shared" ca="1" si="413"/>
        <v>0</v>
      </c>
      <c r="Q580" s="212"/>
      <c r="T580" s="213"/>
      <c r="U580" s="212" cm="1">
        <f t="array" aca="1" ref="U580" ca="1">IF(U574=1,INDIRECT(U570)*(U578+1)+U581*U578,(INDIRECT(U570)+U581)*(1-U574^(U578+1))/(1-U574)-U581)</f>
        <v>0</v>
      </c>
      <c r="V580" s="212" cm="1">
        <f t="array" aca="1" ref="V580" ca="1">IF(V574=1,INDIRECT(V570)*(V578+1)+V581*V578,(INDIRECT(V570)+V581)*(1-V574^(V578+1))/(1-V574)-V581)</f>
        <v>0</v>
      </c>
      <c r="W580" s="212" cm="1">
        <f t="array" aca="1" ref="W580" ca="1">IF(W574=1,INDIRECT(W570)*(W578+1)+W581*W578,(INDIRECT(W570)+W581)*(1-W574^(W578+1))/(1-W574)-W581)</f>
        <v>0</v>
      </c>
      <c r="X580" s="212" cm="1">
        <f t="array" aca="1" ref="X580" ca="1">IF(X574=1,INDIRECT(X570)*(X578+1)+X581*X578,(INDIRECT(X570)+X581)*(1-X574^(X578+1))/(1-X574)-X581)</f>
        <v>0</v>
      </c>
      <c r="Y580" s="212" cm="1">
        <f t="array" aca="1" ref="Y580" ca="1">IF(Y574=1,INDIRECT(Y570)*(Y578+1)+Y581*Y578,(INDIRECT(Y570)+Y581)*(1-Y574^(Y578+1))/(1-Y574)-Y581)</f>
        <v>0</v>
      </c>
      <c r="Z580" s="212" cm="1">
        <f t="array" aca="1" ref="Z580" ca="1">IF(Z574=1,INDIRECT(Z570)*(Z578+1)+Z581*Z578,(INDIRECT(Z570)+Z581)*(1-Z574^(Z578+1))/(1-Z574)-Z581)</f>
        <v>0</v>
      </c>
      <c r="AA580" s="212" cm="1">
        <f t="array" aca="1" ref="AA580" ca="1">IF(AA574=1,INDIRECT(AA570)*(AA578+1)+AA581*AA578,(INDIRECT(AA570)+AA581)*(1-AA574^(AA578+1))/(1-AA574)-AA581)</f>
        <v>0</v>
      </c>
      <c r="AB580" s="212" cm="1">
        <f t="array" aca="1" ref="AB580" ca="1">IF(AB574=1,INDIRECT(AB570)*(AB578+1)+AB581*AB578,(INDIRECT(AB570)+AB581)*(1-AB574^(AB578+1))/(1-AB574)-AB581)</f>
        <v>0</v>
      </c>
      <c r="AC580" s="212" cm="1">
        <f t="array" aca="1" ref="AC580" ca="1">IF(AC574=1,INDIRECT(AC570)*(AC578+1)+AC581*AC578,(INDIRECT(AC570)+AC581)*(1-AC574^(AC578+1))/(1-AC574)-AC581)</f>
        <v>0</v>
      </c>
      <c r="AD580" s="212" cm="1">
        <f t="array" aca="1" ref="AD580" ca="1">IF(AD574=1,INDIRECT(AD570)*(AD578+1)+AD581*AD578,(INDIRECT(AD570)+AD581)*(1-AD574^(AD578+1))/(1-AD574)-AD581)</f>
        <v>0</v>
      </c>
      <c r="AE580" s="212" cm="1">
        <f t="array" aca="1" ref="AE580" ca="1">IF(AE574=1,INDIRECT(AE570)*(AE578+1)+AE581*AE578,(INDIRECT(AE570)+AE581)*(1-AE574^(AE578+1))/(1-AE574)-AE581)</f>
        <v>0</v>
      </c>
      <c r="AF580" s="212" cm="1">
        <f t="array" aca="1" ref="AF580" ca="1">IF(AF574=1,INDIRECT(AF570)*(AF578+1)+AF581*AF578,(INDIRECT(AF570)+AF581)*(1-AF574^(AF578+1))/(1-AF574)-AF581)</f>
        <v>0</v>
      </c>
      <c r="AG580" s="212" cm="1">
        <f t="array" aca="1" ref="AG580" ca="1">IF(AG574=1,INDIRECT(AG570)*(AG578+1)+AG581*AG578,(INDIRECT(AG570)+AG581)*(1-AG574^(AG578+1))/(1-AG574)-AG581)</f>
        <v>0</v>
      </c>
      <c r="AH580" s="212" cm="1">
        <f t="array" aca="1" ref="AH580" ca="1">IF(AH574=1,INDIRECT(AH570)*(AH578+1)+AH581*AH578,(INDIRECT(AH570)+AH581)*(1-AH574^(AH578+1))/(1-AH574)-AH581)</f>
        <v>0</v>
      </c>
      <c r="AI580" s="212" cm="1">
        <f t="array" aca="1" ref="AI580" ca="1">IF(AI574=1,INDIRECT(AI570)*(AI578+1)+AI581*AI578,(INDIRECT(AI570)+AI581)*(1-AI574^(AI578+1))/(1-AI574)-AI581)</f>
        <v>0</v>
      </c>
      <c r="AJ580" s="212" cm="1">
        <f t="array" aca="1" ref="AJ580" ca="1">IF(AJ574=1,INDIRECT(AJ570)*(AJ578+1)+AJ581*AJ578,(INDIRECT(AJ570)+AJ581)*(1-AJ574^(AJ578+1))/(1-AJ574)-AJ581)</f>
        <v>0</v>
      </c>
      <c r="AK580" s="212" cm="1">
        <f t="array" aca="1" ref="AK580" ca="1">IF(AK574=1,INDIRECT(AK570)*(AK578+1)+AK581*AK578,(INDIRECT(AK570)+AK581)*(1-AK574^(AK578+1))/(1-AK574)-AK581)</f>
        <v>0</v>
      </c>
      <c r="AL580" s="212" cm="1">
        <f t="array" aca="1" ref="AL580" ca="1">IF(AL574=1,INDIRECT(AL570)*(AL578+1)+AL581*AL578,(INDIRECT(AL570)+AL581)*(1-AL574^(AL578+1))/(1-AL574)-AL581)</f>
        <v>0</v>
      </c>
      <c r="AM580" s="212" cm="1">
        <f t="array" aca="1" ref="AM580" ca="1">IF(AM574=1,INDIRECT(AM570)*(AM578+1)+AM581*AM578,(INDIRECT(AM570)+AM581)*(1-AM574^(AM578+1))/(1-AM574)-AM581)</f>
        <v>0</v>
      </c>
      <c r="AN580" s="212" cm="1">
        <f t="array" aca="1" ref="AN580" ca="1">IF(AN574=1,INDIRECT(AN570)*(AN578+1)+AN581*AN578,(INDIRECT(AN570)+AN581)*(1-AN574^(AN578+1))/(1-AN574)-AN581)</f>
        <v>0</v>
      </c>
      <c r="AO580" s="212" cm="1">
        <f t="array" aca="1" ref="AO580" ca="1">IF(AO574=1,INDIRECT(AO570)*(AO578+1)+AO581*AO578,(INDIRECT(AO570)+AO581)*(1-AO574^(AO578+1))/(1-AO574)-AO581)</f>
        <v>0</v>
      </c>
      <c r="AP580" s="212" cm="1">
        <f t="array" aca="1" ref="AP580" ca="1">IF(AP574=1,INDIRECT(AP570)*(AP578+1)+AP581*AP578,(INDIRECT(AP570)+AP581)*(1-AP574^(AP578+1))/(1-AP574)-AP581)</f>
        <v>0</v>
      </c>
      <c r="AQ580" s="212" cm="1">
        <f t="array" aca="1" ref="AQ580" ca="1">IF(AQ574=1,INDIRECT(AQ570)*(AQ578+1)+AQ581*AQ578,(INDIRECT(AQ570)+AQ581)*(1-AQ574^(AQ578+1))/(1-AQ574)-AQ581)</f>
        <v>0</v>
      </c>
      <c r="AR580" s="212" cm="1">
        <f t="array" aca="1" ref="AR580" ca="1">IF(AR574=1,INDIRECT(AR570)*(AR578+1)+AR581*AR578,(INDIRECT(AR570)+AR581)*(1-AR574^(AR578+1))/(1-AR574)-AR581)</f>
        <v>0</v>
      </c>
      <c r="AS580" s="212" cm="1">
        <f t="array" aca="1" ref="AS580" ca="1">IF(AS574=1,INDIRECT(AS570)*(AS578+1)+AS581*AS578,(INDIRECT(AS570)+AS581)*(1-AS574^(AS578+1))/(1-AS574)-AS581)</f>
        <v>0</v>
      </c>
      <c r="AT580" s="212" cm="1">
        <f t="array" aca="1" ref="AT580" ca="1">IF(AT574=1,INDIRECT(AT570)*(AT578+1)+AT581*AT578,(INDIRECT(AT570)+AT581)*(1-AT574^(AT578+1))/(1-AT574)-AT581)</f>
        <v>0</v>
      </c>
      <c r="AU580" s="212" cm="1">
        <f t="array" aca="1" ref="AU580" ca="1">IF(AU574=1,INDIRECT(AU570)*(AU578+1)+AU581*AU578,(INDIRECT(AU570)+AU581)*(1-AU574^(AU578+1))/(1-AU574)-AU581)</f>
        <v>0</v>
      </c>
      <c r="AV580" s="212" cm="1">
        <f t="array" aca="1" ref="AV580" ca="1">IF(AV574=1,INDIRECT(AV570)*(AV578+1)+AV581*AV578,(INDIRECT(AV570)+AV581)*(1-AV574^(AV578+1))/(1-AV574)-AV581)</f>
        <v>0</v>
      </c>
      <c r="AW580" s="212" cm="1">
        <f t="array" aca="1" ref="AW580" ca="1">IF(AW574=1,INDIRECT(AW570)*(AW578+1)+AW581*AW578,(INDIRECT(AW570)+AW581)*(1-AW574^(AW578+1))/(1-AW574)-AW581)</f>
        <v>0</v>
      </c>
      <c r="AX580" s="212" cm="1">
        <f t="array" aca="1" ref="AX580" ca="1">IF(AX574=1,INDIRECT(AX570)*(AX578+1)+AX581*AX578,(INDIRECT(AX570)+AX581)*(1-AX574^(AX578+1))/(1-AX574)-AX581)</f>
        <v>0</v>
      </c>
      <c r="AY580" s="212" cm="1">
        <f t="array" aca="1" ref="AY580" ca="1">IF(AY574=1,INDIRECT(AY570)*(AY578+1)+AY581*AY578,(INDIRECT(AY570)+AY581)*(1-AY574^(AY578+1))/(1-AY574)-AY581)</f>
        <v>0</v>
      </c>
      <c r="AZ580" s="212" cm="1">
        <f t="array" aca="1" ref="AZ580" ca="1">IF(AZ574=1,INDIRECT(AZ570)*(AZ578+1)+AZ581*AZ578,(INDIRECT(AZ570)+AZ581)*(1-AZ574^(AZ578+1))/(1-AZ574)-AZ581)</f>
        <v>0</v>
      </c>
      <c r="BA580" s="212" cm="1">
        <f t="array" aca="1" ref="BA580" ca="1">IF(BA574=1,INDIRECT(BA570)*(BA578+1)+BA581*BA578,(INDIRECT(BA570)+BA581)*(1-BA574^(BA578+1))/(1-BA574)-BA581)</f>
        <v>0</v>
      </c>
      <c r="BB580" s="212" cm="1">
        <f t="array" aca="1" ref="BB580" ca="1">IF(BB574=1,INDIRECT(BB570)*(BB578+1)+BB581*BB578,(INDIRECT(BB570)+BB581)*(1-BB574^(BB578+1))/(1-BB574)-BB581)</f>
        <v>0</v>
      </c>
      <c r="BC580" s="212" cm="1">
        <f t="array" aca="1" ref="BC580" ca="1">IF(BC574=1,INDIRECT(BC570)*(BC578+1)+BC581*BC578,(INDIRECT(BC570)+BC581)*(1-BC574^(BC578+1))/(1-BC574)-BC581)</f>
        <v>0</v>
      </c>
      <c r="BD580" s="212" cm="1">
        <f t="array" aca="1" ref="BD580" ca="1">IF(BD574=1,INDIRECT(BD570)*(BD578+1)+BD581*BD578,(INDIRECT(BD570)+BD581)*(1-BD574^(BD578+1))/(1-BD574)-BD581)</f>
        <v>0</v>
      </c>
      <c r="BE580" s="212" cm="1">
        <f t="array" aca="1" ref="BE580" ca="1">IF(BE574=1,INDIRECT(BE570)*(BE578+1)+BE581*BE578,(INDIRECT(BE570)+BE581)*(1-BE574^(BE578+1))/(1-BE574)-BE581)</f>
        <v>0</v>
      </c>
      <c r="BF580" s="212" cm="1">
        <f t="array" aca="1" ref="BF580" ca="1">IF(BF574=1,INDIRECT(BF570)*(BF578+1)+BF581*BF578,(INDIRECT(BF570)+BF581)*(1-BF574^(BF578+1))/(1-BF574)-BF581)</f>
        <v>0</v>
      </c>
      <c r="BG580" s="212" cm="1">
        <f t="array" aca="1" ref="BG580" ca="1">IF(BG574=1,INDIRECT(BG570)*(BG578+1)+BG581*BG578,(INDIRECT(BG570)+BG581)*(1-BG574^(BG578+1))/(1-BG574)-BG581)</f>
        <v>0</v>
      </c>
      <c r="BH580" s="212" cm="1">
        <f t="array" aca="1" ref="BH580" ca="1">IF(BH574=1,INDIRECT(BH570)*(BH578+1)+BH581*BH578,(INDIRECT(BH570)+BH581)*(1-BH574^(BH578+1))/(1-BH574)-BH581)</f>
        <v>0</v>
      </c>
      <c r="BI580" s="212" cm="1">
        <f t="array" aca="1" ref="BI580" ca="1">IF(BI574=1,INDIRECT(BI570)*(BI578+1)+BI581*BI578,(INDIRECT(BI570)+BI581)*(1-BI574^(BI578+1))/(1-BI574)-BI581)</f>
        <v>0</v>
      </c>
      <c r="BJ580" s="212" cm="1">
        <f t="array" aca="1" ref="BJ580" ca="1">IF(BJ574=1,INDIRECT(BJ570)*(BJ578+1)+BJ581*BJ578,(INDIRECT(BJ570)+BJ581)*(1-BJ574^(BJ578+1))/(1-BJ574)-BJ581)</f>
        <v>0</v>
      </c>
      <c r="BK580" s="212" cm="1">
        <f t="array" aca="1" ref="BK580" ca="1">IF(BK574=1,INDIRECT(BK570)*(BK578+1)+BK581*BK578,(INDIRECT(BK570)+BK581)*(1-BK574^(BK578+1))/(1-BK574)-BK581)</f>
        <v>0</v>
      </c>
      <c r="BL580" s="212" cm="1">
        <f t="array" aca="1" ref="BL580" ca="1">IF(BL574=1,INDIRECT(BL570)*(BL578+1)+BL581*BL578,(INDIRECT(BL570)+BL581)*(1-BL574^(BL578+1))/(1-BL574)-BL581)</f>
        <v>0</v>
      </c>
      <c r="BM580" s="212" cm="1">
        <f t="array" aca="1" ref="BM580" ca="1">IF(BM574=1,INDIRECT(BM570)*(BM578+1)+BM581*BM578,(INDIRECT(BM570)+BM581)*(1-BM574^(BM578+1))/(1-BM574)-BM581)</f>
        <v>0</v>
      </c>
      <c r="BN580" s="212" cm="1">
        <f t="array" aca="1" ref="BN580" ca="1">IF(BN574=1,INDIRECT(BN570)*(BN578+1)+BN581*BN578,(INDIRECT(BN570)+BN581)*(1-BN574^(BN578+1))/(1-BN574)-BN581)</f>
        <v>0</v>
      </c>
      <c r="BO580" s="212" cm="1">
        <f t="array" aca="1" ref="BO580" ca="1">IF(BO574=1,INDIRECT(BO570)*(BO578+1)+BO581*BO578,(INDIRECT(BO570)+BO581)*(1-BO574^(BO578+1))/(1-BO574)-BO581)</f>
        <v>0</v>
      </c>
      <c r="BP580" s="212" cm="1">
        <f t="array" aca="1" ref="BP580" ca="1">IF(BP574=1,INDIRECT(BP570)*(BP578+1)+BP581*BP578,(INDIRECT(BP570)+BP581)*(1-BP574^(BP578+1))/(1-BP574)-BP581)</f>
        <v>0</v>
      </c>
      <c r="BQ580" s="212" cm="1">
        <f t="array" aca="1" ref="BQ580" ca="1">IF(BQ574=1,INDIRECT(BQ570)*(BQ578+1)+BQ581*BQ578,(INDIRECT(BQ570)+BQ581)*(1-BQ574^(BQ578+1))/(1-BQ574)-BQ581)</f>
        <v>0</v>
      </c>
      <c r="BR580" s="212" cm="1">
        <f t="array" aca="1" ref="BR580" ca="1">IF(BR574=1,INDIRECT(BR570)*(BR578+1)+BR581*BR578,(INDIRECT(BR570)+BR581)*(1-BR574^(BR578+1))/(1-BR574)-BR581)</f>
        <v>0</v>
      </c>
      <c r="BS580" s="212" cm="1">
        <f t="array" aca="1" ref="BS580" ca="1">IF(BS574=1,INDIRECT(BS570)*(BS578+1)+BS581*BS578,(INDIRECT(BS570)+BS581)*(1-BS574^(BS578+1))/(1-BS574)-BS581)</f>
        <v>0</v>
      </c>
      <c r="BT580" s="212" cm="1">
        <f t="array" aca="1" ref="BT580" ca="1">IF(BT574=1,INDIRECT(BT570)*(BT578+1)+BT581*BT578,(INDIRECT(BT570)+BT581)*(1-BT574^(BT578+1))/(1-BT574)-BT581)</f>
        <v>0</v>
      </c>
      <c r="BU580" s="212" cm="1">
        <f t="array" aca="1" ref="BU580" ca="1">IF(BU574=1,INDIRECT(BU570)*(BU578+1)+BU581*BU578,(INDIRECT(BU570)+BU581)*(1-BU574^(BU578+1))/(1-BU574)-BU581)</f>
        <v>0</v>
      </c>
      <c r="BV580" s="212" cm="1">
        <f t="array" aca="1" ref="BV580" ca="1">IF(BV574=1,INDIRECT(BV570)*(BV578+1)+BV581*BV578,(INDIRECT(BV570)+BV581)*(1-BV574^(BV578+1))/(1-BV574)-BV581)</f>
        <v>0</v>
      </c>
      <c r="BW580" s="212" cm="1">
        <f t="array" aca="1" ref="BW580" ca="1">IF(BW574=1,INDIRECT(BW570)*(BW578+1)+BW581*BW578,(INDIRECT(BW570)+BW581)*(1-BW574^(BW578+1))/(1-BW574)-BW581)</f>
        <v>0</v>
      </c>
      <c r="BX580" s="212" cm="1">
        <f t="array" aca="1" ref="BX580" ca="1">IF(BX574=1,INDIRECT(BX570)*(BX578+1)+BX581*BX578,(INDIRECT(BX570)+BX581)*(1-BX574^(BX578+1))/(1-BX574)-BX581)</f>
        <v>0</v>
      </c>
      <c r="BY580" s="212" cm="1">
        <f t="array" aca="1" ref="BY580" ca="1">IF(BY574=1,INDIRECT(BY570)*(BY578+1)+BY581*BY578,(INDIRECT(BY570)+BY581)*(1-BY574^(BY578+1))/(1-BY574)-BY581)</f>
        <v>0</v>
      </c>
      <c r="BZ580" s="212" cm="1">
        <f t="array" aca="1" ref="BZ580" ca="1">IF(BZ574=1,INDIRECT(BZ570)*(BZ578+1)+BZ581*BZ578,(INDIRECT(BZ570)+BZ581)*(1-BZ574^(BZ578+1))/(1-BZ574)-BZ581)</f>
        <v>0</v>
      </c>
      <c r="CA580" s="212" cm="1">
        <f t="array" aca="1" ref="CA580" ca="1">IF(CA574=1,INDIRECT(CA570)*(CA578+1)+CA581*CA578,(INDIRECT(CA570)+CA581)*(1-CA574^(CA578+1))/(1-CA574)-CA581)</f>
        <v>0</v>
      </c>
      <c r="CB580" s="212" cm="1">
        <f t="array" aca="1" ref="CB580" ca="1">IF(CB574=1,INDIRECT(CB570)*(CB578+1)+CB581*CB578,(INDIRECT(CB570)+CB581)*(1-CB574^(CB578+1))/(1-CB574)-CB581)</f>
        <v>0</v>
      </c>
      <c r="CC580" s="212" cm="1">
        <f t="array" aca="1" ref="CC580" ca="1">IF(CC574=1,INDIRECT(CC570)*(CC578+1)+CC581*CC578,(INDIRECT(CC570)+CC581)*(1-CC574^(CC578+1))/(1-CC574)-CC581)</f>
        <v>0</v>
      </c>
      <c r="CD580" s="212" cm="1">
        <f t="array" aca="1" ref="CD580" ca="1">IF(CD574=1,INDIRECT(CD570)*(CD578+1)+CD581*CD578,(INDIRECT(CD570)+CD581)*(1-CD574^(CD578+1))/(1-CD574)-CD581)</f>
        <v>0</v>
      </c>
      <c r="CE580" s="212" cm="1">
        <f t="array" aca="1" ref="CE580" ca="1">IF(CE574=1,INDIRECT(CE570)*(CE578+1)+CE581*CE578,(INDIRECT(CE570)+CE581)*(1-CE574^(CE578+1))/(1-CE574)-CE581)</f>
        <v>0</v>
      </c>
      <c r="CF580" s="212" cm="1">
        <f t="array" aca="1" ref="CF580" ca="1">IF(CF574=1,INDIRECT(CF570)*(CF578+1)+CF581*CF578,(INDIRECT(CF570)+CF581)*(1-CF574^(CF578+1))/(1-CF574)-CF581)</f>
        <v>0</v>
      </c>
      <c r="CG580" s="212" cm="1">
        <f t="array" aca="1" ref="CG580" ca="1">IF(CG574=1,INDIRECT(CG570)*(CG578+1)+CG581*CG578,(INDIRECT(CG570)+CG581)*(1-CG574^(CG578+1))/(1-CG574)-CG581)</f>
        <v>0</v>
      </c>
      <c r="CH580" s="212" cm="1">
        <f t="array" aca="1" ref="CH580" ca="1">IF(CH574=1,INDIRECT(CH570)*(CH578+1)+CH581*CH578,(INDIRECT(CH570)+CH581)*(1-CH574^(CH578+1))/(1-CH574)-CH581)</f>
        <v>0</v>
      </c>
      <c r="CI580" s="212" cm="1">
        <f t="array" aca="1" ref="CI580" ca="1">IF(CI574=1,INDIRECT(CI570)*(CI578+1)+CI581*CI578,(INDIRECT(CI570)+CI581)*(1-CI574^(CI578+1))/(1-CI574)-CI581)</f>
        <v>0</v>
      </c>
      <c r="CJ580" s="212" cm="1">
        <f t="array" aca="1" ref="CJ580" ca="1">IF(CJ574=1,INDIRECT(CJ570)*(CJ578+1)+CJ581*CJ578,(INDIRECT(CJ570)+CJ581)*(1-CJ574^(CJ578+1))/(1-CJ574)-CJ581)</f>
        <v>0</v>
      </c>
      <c r="CK580" s="212" cm="1">
        <f t="array" aca="1" ref="CK580" ca="1">IF(CK574=1,INDIRECT(CK570)*(CK578+1)+CK581*CK578,(INDIRECT(CK570)+CK581)*(1-CK574^(CK578+1))/(1-CK574)-CK581)</f>
        <v>0</v>
      </c>
      <c r="CL580" s="212" cm="1">
        <f t="array" aca="1" ref="CL580" ca="1">IF(CL574=1,INDIRECT(CL570)*(CL578+1)+CL581*CL578,(INDIRECT(CL570)+CL581)*(1-CL574^(CL578+1))/(1-CL574)-CL581)</f>
        <v>0</v>
      </c>
      <c r="CM580" s="212" cm="1">
        <f t="array" aca="1" ref="CM580" ca="1">IF(CM574=1,INDIRECT(CM570)*(CM578+1)+CM581*CM578,(INDIRECT(CM570)+CM581)*(1-CM574^(CM578+1))/(1-CM574)-CM581)</f>
        <v>0</v>
      </c>
      <c r="CN580" s="212" cm="1">
        <f t="array" aca="1" ref="CN580" ca="1">IF(CN574=1,INDIRECT(CN570)*(CN578+1)+CN581*CN578,(INDIRECT(CN570)+CN581)*(1-CN574^(CN578+1))/(1-CN574)-CN581)</f>
        <v>0</v>
      </c>
    </row>
    <row r="581" spans="1:92" x14ac:dyDescent="0.25">
      <c r="B581" s="7" t="s">
        <v>520</v>
      </c>
      <c r="D581" t="s">
        <v>511</v>
      </c>
      <c r="K581" s="344"/>
      <c r="L581" s="344"/>
      <c r="M581" s="344"/>
      <c r="N581" s="344"/>
      <c r="O581" s="344"/>
      <c r="P581" s="344"/>
      <c r="Q581" s="344"/>
      <c r="T581" s="345"/>
      <c r="U581" s="344"/>
      <c r="V581" s="344"/>
      <c r="W581" s="344"/>
      <c r="X581" s="344"/>
      <c r="Y581" s="344"/>
      <c r="Z581" s="344"/>
      <c r="AA581" s="344"/>
      <c r="AB581" s="344"/>
      <c r="AC581" s="344"/>
      <c r="AD581" s="344"/>
      <c r="AE581" s="344"/>
      <c r="AF581" s="344"/>
      <c r="AG581" s="344"/>
      <c r="AH581" s="344"/>
      <c r="AI581" s="344"/>
      <c r="AJ581" s="344"/>
      <c r="AK581" s="344"/>
      <c r="AL581" s="344"/>
      <c r="AM581" s="344"/>
      <c r="AN581" s="344"/>
      <c r="AO581" s="344"/>
      <c r="AP581" s="344"/>
      <c r="AQ581" s="344"/>
      <c r="AR581" s="344"/>
      <c r="AS581" s="344"/>
      <c r="AT581" s="344"/>
      <c r="AU581" s="344"/>
      <c r="AV581" s="344"/>
      <c r="AW581" s="344"/>
      <c r="AX581" s="344"/>
      <c r="AY581" s="344"/>
      <c r="AZ581" s="344"/>
      <c r="BA581" s="344"/>
      <c r="BB581" s="344"/>
      <c r="BC581" s="344"/>
      <c r="BD581" s="344"/>
      <c r="BE581" s="344"/>
      <c r="BF581" s="344"/>
      <c r="BG581" s="344"/>
      <c r="BH581" s="344"/>
      <c r="BI581" s="344"/>
      <c r="BJ581" s="344"/>
      <c r="BK581" s="344"/>
      <c r="BL581" s="344"/>
      <c r="BM581" s="344"/>
      <c r="BN581" s="344"/>
      <c r="BO581" s="344"/>
      <c r="BP581" s="344"/>
      <c r="BQ581" s="344"/>
      <c r="BR581" s="344"/>
      <c r="BS581" s="344"/>
      <c r="BT581" s="344"/>
      <c r="BU581" s="344"/>
      <c r="BV581" s="344"/>
      <c r="BW581" s="344"/>
      <c r="BX581" s="344"/>
      <c r="BY581" s="344"/>
      <c r="BZ581" s="344"/>
      <c r="CA581" s="344"/>
      <c r="CB581" s="344"/>
      <c r="CC581" s="344"/>
      <c r="CD581" s="344"/>
      <c r="CE581" s="344"/>
      <c r="CF581" s="344"/>
      <c r="CG581" s="344"/>
      <c r="CH581" s="344"/>
      <c r="CI581" s="344"/>
      <c r="CJ581" s="344"/>
      <c r="CK581" s="344"/>
      <c r="CL581" s="344"/>
      <c r="CM581" s="344"/>
      <c r="CN581" s="344"/>
    </row>
    <row r="582" spans="1:92" x14ac:dyDescent="0.25">
      <c r="B582" s="75"/>
      <c r="C582" s="53"/>
      <c r="E582" s="229"/>
      <c r="F582" s="229"/>
      <c r="G582" s="229"/>
      <c r="I582" s="267"/>
      <c r="J582" s="268"/>
      <c r="K582" s="245"/>
      <c r="L582" s="245"/>
      <c r="M582" s="245"/>
      <c r="N582" s="245"/>
      <c r="O582" s="245"/>
      <c r="P582" s="245"/>
      <c r="Q582" s="245"/>
      <c r="T582" s="246"/>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row>
    <row r="583" spans="1:92" x14ac:dyDescent="0.25">
      <c r="A583" s="137"/>
      <c r="B583" s="208"/>
      <c r="C583" s="139"/>
      <c r="D583" s="137" t="s">
        <v>521</v>
      </c>
      <c r="E583" s="140" t="s">
        <v>521</v>
      </c>
      <c r="F583" s="140"/>
      <c r="G583" s="140"/>
      <c r="H583" s="141"/>
      <c r="I583" s="221" t="s">
        <v>522</v>
      </c>
      <c r="J583" s="222"/>
      <c r="K583" s="139"/>
      <c r="L583" s="139"/>
      <c r="M583" s="139"/>
      <c r="N583" s="139"/>
      <c r="O583" s="139"/>
      <c r="P583" s="139"/>
      <c r="Q583" s="139"/>
      <c r="T583" s="233"/>
      <c r="U583" s="145" t="s">
        <v>507</v>
      </c>
      <c r="V583" s="145" t="s">
        <v>507</v>
      </c>
      <c r="W583" s="145" t="s">
        <v>507</v>
      </c>
      <c r="X583" s="145" t="s">
        <v>507</v>
      </c>
      <c r="Y583" s="145" t="s">
        <v>507</v>
      </c>
      <c r="Z583" s="145" t="s">
        <v>507</v>
      </c>
      <c r="AA583" s="145" t="s">
        <v>507</v>
      </c>
      <c r="AB583" s="145" t="s">
        <v>507</v>
      </c>
      <c r="AC583" s="145" t="s">
        <v>507</v>
      </c>
      <c r="AD583" s="145" t="s">
        <v>507</v>
      </c>
      <c r="AE583" s="145" t="s">
        <v>507</v>
      </c>
      <c r="AF583" s="145" t="s">
        <v>507</v>
      </c>
      <c r="AG583" s="145" t="s">
        <v>507</v>
      </c>
      <c r="AH583" s="145" t="s">
        <v>507</v>
      </c>
      <c r="AI583" s="145" t="s">
        <v>507</v>
      </c>
      <c r="AJ583" s="145" t="s">
        <v>507</v>
      </c>
      <c r="AK583" s="145" t="s">
        <v>507</v>
      </c>
      <c r="AL583" s="145" t="s">
        <v>507</v>
      </c>
      <c r="AM583" s="145" t="s">
        <v>507</v>
      </c>
      <c r="AN583" s="145" t="s">
        <v>507</v>
      </c>
      <c r="AO583" s="145" t="s">
        <v>507</v>
      </c>
      <c r="AP583" s="145" t="s">
        <v>507</v>
      </c>
      <c r="AQ583" s="145" t="s">
        <v>507</v>
      </c>
      <c r="AR583" s="145" t="s">
        <v>507</v>
      </c>
      <c r="AS583" s="145" t="s">
        <v>507</v>
      </c>
      <c r="AT583" s="145" t="s">
        <v>507</v>
      </c>
      <c r="AU583" s="145" t="s">
        <v>507</v>
      </c>
      <c r="AV583" s="145" t="s">
        <v>507</v>
      </c>
      <c r="AW583" s="145" t="s">
        <v>507</v>
      </c>
      <c r="AX583" s="145" t="s">
        <v>507</v>
      </c>
      <c r="AY583" s="145" t="s">
        <v>507</v>
      </c>
      <c r="AZ583" s="145" t="s">
        <v>507</v>
      </c>
      <c r="BA583" s="145" t="s">
        <v>507</v>
      </c>
      <c r="BB583" s="145" t="s">
        <v>507</v>
      </c>
      <c r="BC583" s="145" t="s">
        <v>507</v>
      </c>
      <c r="BD583" s="145" t="s">
        <v>507</v>
      </c>
      <c r="BE583" s="145" t="s">
        <v>507</v>
      </c>
      <c r="BF583" s="145" t="s">
        <v>507</v>
      </c>
      <c r="BG583" s="145" t="s">
        <v>507</v>
      </c>
      <c r="BH583" s="145" t="s">
        <v>507</v>
      </c>
      <c r="BI583" s="145" t="s">
        <v>507</v>
      </c>
      <c r="BJ583" s="145" t="s">
        <v>507</v>
      </c>
      <c r="BK583" s="145" t="s">
        <v>507</v>
      </c>
      <c r="BL583" s="145" t="s">
        <v>507</v>
      </c>
      <c r="BM583" s="145" t="s">
        <v>507</v>
      </c>
      <c r="BN583" s="145" t="s">
        <v>507</v>
      </c>
      <c r="BO583" s="145" t="s">
        <v>507</v>
      </c>
      <c r="BP583" s="145" t="s">
        <v>507</v>
      </c>
      <c r="BQ583" s="145" t="s">
        <v>507</v>
      </c>
      <c r="BR583" s="145" t="s">
        <v>507</v>
      </c>
      <c r="BS583" s="145" t="s">
        <v>507</v>
      </c>
      <c r="BT583" s="145" t="s">
        <v>507</v>
      </c>
      <c r="BU583" s="145" t="s">
        <v>507</v>
      </c>
      <c r="BV583" s="145" t="s">
        <v>507</v>
      </c>
      <c r="BW583" s="145" t="s">
        <v>507</v>
      </c>
      <c r="BX583" s="145" t="s">
        <v>507</v>
      </c>
      <c r="BY583" s="145" t="s">
        <v>507</v>
      </c>
      <c r="BZ583" s="145" t="s">
        <v>507</v>
      </c>
      <c r="CA583" s="145" t="s">
        <v>507</v>
      </c>
      <c r="CB583" s="145" t="s">
        <v>507</v>
      </c>
      <c r="CC583" s="145" t="s">
        <v>507</v>
      </c>
      <c r="CD583" s="145" t="s">
        <v>507</v>
      </c>
      <c r="CE583" s="145" t="s">
        <v>507</v>
      </c>
      <c r="CF583" s="145" t="s">
        <v>507</v>
      </c>
      <c r="CG583" s="145" t="s">
        <v>507</v>
      </c>
      <c r="CH583" s="145" t="s">
        <v>507</v>
      </c>
      <c r="CI583" s="145" t="s">
        <v>507</v>
      </c>
      <c r="CJ583" s="145" t="s">
        <v>507</v>
      </c>
      <c r="CK583" s="145" t="s">
        <v>507</v>
      </c>
      <c r="CL583" s="145" t="s">
        <v>507</v>
      </c>
      <c r="CM583" s="145" t="s">
        <v>507</v>
      </c>
      <c r="CN583" s="145" t="s">
        <v>507</v>
      </c>
    </row>
    <row r="584" spans="1:92" x14ac:dyDescent="0.25">
      <c r="A584" t="s">
        <v>160</v>
      </c>
      <c r="B584" s="216" t="s">
        <v>169</v>
      </c>
      <c r="C584" s="53" t="s">
        <v>16</v>
      </c>
      <c r="D584" t="s">
        <v>521</v>
      </c>
      <c r="E584" s="229" t="s">
        <v>203</v>
      </c>
      <c r="F584" s="229"/>
      <c r="G584" s="229"/>
      <c r="I584" s="267"/>
      <c r="J584" s="268"/>
      <c r="K584" s="30">
        <f t="shared" ref="K584:P584" ca="1" si="414">SUMIF($3:$3, INDIRECT(ADDRESS(ROW($A$2),COLUMN(),2)), INDIRECT(ROW() &amp; ":" &amp; ROW()))</f>
        <v>99999.999999999985</v>
      </c>
      <c r="L584" s="30">
        <f t="shared" ca="1" si="414"/>
        <v>99999.999999999985</v>
      </c>
      <c r="M584" s="30">
        <f t="shared" ca="1" si="414"/>
        <v>99999.999999999985</v>
      </c>
      <c r="N584" s="30">
        <f t="shared" ca="1" si="414"/>
        <v>99999.999999999985</v>
      </c>
      <c r="O584" s="30">
        <f t="shared" ca="1" si="414"/>
        <v>99999.999999999985</v>
      </c>
      <c r="P584" s="30">
        <f t="shared" ca="1" si="414"/>
        <v>99999.999999999985</v>
      </c>
      <c r="Q584" s="30"/>
      <c r="T584" s="204">
        <f t="shared" ref="T584" ca="1" si="415">IFERROR(INDEX(INDIRECT("Financials!$A:$AD"), MATCH(INDIRECT(ADDRESS(ROW(),2)), INDIRECT("Financials!$B:$B"), 0), MATCH(INDIRECT(ADDRESS(1,COLUMN())), INDIRECT("Financials!$1:$1"), 0)),0)</f>
        <v>0</v>
      </c>
      <c r="U584" s="252">
        <v>8333.3333333333339</v>
      </c>
      <c r="V584" s="252">
        <v>8333.3333333333339</v>
      </c>
      <c r="W584" s="252">
        <v>8333.3333333333339</v>
      </c>
      <c r="X584" s="252">
        <v>8333.3333333333339</v>
      </c>
      <c r="Y584" s="252">
        <v>8333.3333333333339</v>
      </c>
      <c r="Z584" s="252">
        <v>8333.3333333333339</v>
      </c>
      <c r="AA584" s="252">
        <v>8333.3333333333339</v>
      </c>
      <c r="AB584" s="252">
        <v>8333.3333333333339</v>
      </c>
      <c r="AC584" s="252">
        <v>8333.3333333333339</v>
      </c>
      <c r="AD584" s="252">
        <v>8333.3333333333339</v>
      </c>
      <c r="AE584" s="252">
        <v>8333.3333333333339</v>
      </c>
      <c r="AF584" s="252">
        <v>8333.3333333333339</v>
      </c>
      <c r="AG584" s="252">
        <v>8333.3333333333339</v>
      </c>
      <c r="AH584" s="252">
        <v>8333.3333333333339</v>
      </c>
      <c r="AI584" s="252">
        <v>8333.3333333333339</v>
      </c>
      <c r="AJ584" s="252">
        <v>8333.3333333333339</v>
      </c>
      <c r="AK584" s="252">
        <v>8333.3333333333339</v>
      </c>
      <c r="AL584" s="252">
        <v>8333.3333333333339</v>
      </c>
      <c r="AM584" s="252">
        <v>8333.3333333333339</v>
      </c>
      <c r="AN584" s="252">
        <v>8333.3333333333339</v>
      </c>
      <c r="AO584" s="252">
        <v>8333.3333333333339</v>
      </c>
      <c r="AP584" s="252">
        <v>8333.3333333333339</v>
      </c>
      <c r="AQ584" s="252">
        <v>8333.3333333333339</v>
      </c>
      <c r="AR584" s="252">
        <v>8333.3333333333339</v>
      </c>
      <c r="AS584" s="252">
        <v>8333.3333333333339</v>
      </c>
      <c r="AT584" s="252">
        <v>8333.3333333333339</v>
      </c>
      <c r="AU584" s="252">
        <v>8333.3333333333339</v>
      </c>
      <c r="AV584" s="252">
        <v>8333.3333333333339</v>
      </c>
      <c r="AW584" s="252">
        <v>8333.3333333333339</v>
      </c>
      <c r="AX584" s="252">
        <v>8333.3333333333339</v>
      </c>
      <c r="AY584" s="252">
        <v>8333.3333333333339</v>
      </c>
      <c r="AZ584" s="252">
        <v>8333.3333333333339</v>
      </c>
      <c r="BA584" s="252">
        <v>8333.3333333333339</v>
      </c>
      <c r="BB584" s="252">
        <v>8333.3333333333339</v>
      </c>
      <c r="BC584" s="252">
        <v>8333.3333333333339</v>
      </c>
      <c r="BD584" s="252">
        <v>8333.3333333333339</v>
      </c>
      <c r="BE584" s="252">
        <v>8333.3333333333339</v>
      </c>
      <c r="BF584" s="252">
        <v>8333.3333333333339</v>
      </c>
      <c r="BG584" s="252">
        <v>8333.3333333333339</v>
      </c>
      <c r="BH584" s="252">
        <v>8333.3333333333339</v>
      </c>
      <c r="BI584" s="252">
        <v>8333.3333333333339</v>
      </c>
      <c r="BJ584" s="252">
        <v>8333.3333333333339</v>
      </c>
      <c r="BK584" s="252">
        <v>8333.3333333333339</v>
      </c>
      <c r="BL584" s="252">
        <v>8333.3333333333339</v>
      </c>
      <c r="BM584" s="252">
        <v>8333.3333333333339</v>
      </c>
      <c r="BN584" s="252">
        <v>8333.3333333333339</v>
      </c>
      <c r="BO584" s="252">
        <v>8333.3333333333339</v>
      </c>
      <c r="BP584" s="252">
        <v>8333.3333333333339</v>
      </c>
      <c r="BQ584" s="252">
        <v>8333.3333333333339</v>
      </c>
      <c r="BR584" s="252">
        <v>8333.3333333333339</v>
      </c>
      <c r="BS584" s="252">
        <v>8333.3333333333339</v>
      </c>
      <c r="BT584" s="252">
        <v>8333.3333333333339</v>
      </c>
      <c r="BU584" s="252">
        <v>8333.3333333333339</v>
      </c>
      <c r="BV584" s="252">
        <v>8333.3333333333339</v>
      </c>
      <c r="BW584" s="252">
        <v>8333.3333333333339</v>
      </c>
      <c r="BX584" s="252">
        <v>8333.3333333333339</v>
      </c>
      <c r="BY584" s="252">
        <v>8333.3333333333339</v>
      </c>
      <c r="BZ584" s="252">
        <v>8333.3333333333339</v>
      </c>
      <c r="CA584" s="252">
        <v>8333.3333333333339</v>
      </c>
      <c r="CB584" s="252">
        <v>8333.3333333333339</v>
      </c>
      <c r="CC584" s="252">
        <v>8333.3333333333339</v>
      </c>
      <c r="CD584" s="252">
        <v>8333.3333333333339</v>
      </c>
      <c r="CE584" s="252">
        <v>8333.3333333333339</v>
      </c>
      <c r="CF584" s="252">
        <v>8333.3333333333339</v>
      </c>
      <c r="CG584" s="252">
        <v>8333.3333333333339</v>
      </c>
      <c r="CH584" s="252">
        <v>8333.3333333333339</v>
      </c>
      <c r="CI584" s="252">
        <v>8333.3333333333339</v>
      </c>
      <c r="CJ584" s="252">
        <v>8333.3333333333339</v>
      </c>
      <c r="CK584" s="252">
        <v>8333.3333333333339</v>
      </c>
      <c r="CL584" s="252">
        <v>8333.3333333333339</v>
      </c>
      <c r="CM584" s="252">
        <v>8333.3333333333339</v>
      </c>
      <c r="CN584" s="252">
        <v>8333.3333333333339</v>
      </c>
    </row>
    <row r="585" spans="1:92" x14ac:dyDescent="0.25">
      <c r="B585"/>
      <c r="I585" s="102"/>
      <c r="J585"/>
      <c r="T585" s="20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137"/>
      <c r="B586" s="208"/>
      <c r="C586" s="139"/>
      <c r="D586" s="137" t="s">
        <v>523</v>
      </c>
      <c r="E586" s="140" t="s">
        <v>523</v>
      </c>
      <c r="F586" s="140"/>
      <c r="G586" s="140" t="s">
        <v>524</v>
      </c>
      <c r="H586" s="141"/>
      <c r="I586" s="221"/>
      <c r="J586" s="222"/>
      <c r="K586" s="139"/>
      <c r="L586" s="139"/>
      <c r="M586" s="139"/>
      <c r="N586" s="139"/>
      <c r="O586" s="139"/>
      <c r="P586" s="139"/>
      <c r="Q586" s="139"/>
      <c r="T586" s="233"/>
      <c r="U586" s="145" t="s">
        <v>507</v>
      </c>
      <c r="V586" s="145" t="s">
        <v>507</v>
      </c>
      <c r="W586" s="145" t="s">
        <v>507</v>
      </c>
      <c r="X586" s="145" t="s">
        <v>507</v>
      </c>
      <c r="Y586" s="145" t="s">
        <v>507</v>
      </c>
      <c r="Z586" s="145" t="s">
        <v>507</v>
      </c>
      <c r="AA586" s="145" t="s">
        <v>507</v>
      </c>
      <c r="AB586" s="145" t="s">
        <v>507</v>
      </c>
      <c r="AC586" s="145" t="s">
        <v>507</v>
      </c>
      <c r="AD586" s="145" t="s">
        <v>507</v>
      </c>
      <c r="AE586" s="145" t="s">
        <v>507</v>
      </c>
      <c r="AF586" s="145" t="s">
        <v>507</v>
      </c>
      <c r="AG586" s="145" t="s">
        <v>507</v>
      </c>
      <c r="AH586" s="145" t="s">
        <v>507</v>
      </c>
      <c r="AI586" s="145" t="s">
        <v>507</v>
      </c>
      <c r="AJ586" s="145" t="s">
        <v>507</v>
      </c>
      <c r="AK586" s="145" t="s">
        <v>507</v>
      </c>
      <c r="AL586" s="145" t="s">
        <v>507</v>
      </c>
      <c r="AM586" s="145" t="s">
        <v>507</v>
      </c>
      <c r="AN586" s="145" t="s">
        <v>507</v>
      </c>
      <c r="AO586" s="145" t="s">
        <v>507</v>
      </c>
      <c r="AP586" s="145" t="s">
        <v>507</v>
      </c>
      <c r="AQ586" s="145" t="s">
        <v>507</v>
      </c>
      <c r="AR586" s="145" t="s">
        <v>507</v>
      </c>
      <c r="AS586" s="145" t="s">
        <v>507</v>
      </c>
      <c r="AT586" s="145" t="s">
        <v>507</v>
      </c>
      <c r="AU586" s="145" t="s">
        <v>507</v>
      </c>
      <c r="AV586" s="145" t="s">
        <v>507</v>
      </c>
      <c r="AW586" s="145" t="s">
        <v>507</v>
      </c>
      <c r="AX586" s="145" t="s">
        <v>507</v>
      </c>
      <c r="AY586" s="145" t="s">
        <v>507</v>
      </c>
      <c r="AZ586" s="145" t="s">
        <v>507</v>
      </c>
      <c r="BA586" s="145" t="s">
        <v>507</v>
      </c>
      <c r="BB586" s="145" t="s">
        <v>507</v>
      </c>
      <c r="BC586" s="145" t="s">
        <v>507</v>
      </c>
      <c r="BD586" s="145" t="s">
        <v>507</v>
      </c>
      <c r="BE586" s="145" t="s">
        <v>507</v>
      </c>
      <c r="BF586" s="145" t="s">
        <v>507</v>
      </c>
      <c r="BG586" s="145" t="s">
        <v>507</v>
      </c>
      <c r="BH586" s="145" t="s">
        <v>507</v>
      </c>
      <c r="BI586" s="145" t="s">
        <v>507</v>
      </c>
      <c r="BJ586" s="145" t="s">
        <v>507</v>
      </c>
      <c r="BK586" s="145" t="s">
        <v>507</v>
      </c>
      <c r="BL586" s="145" t="s">
        <v>507</v>
      </c>
      <c r="BM586" s="145" t="s">
        <v>507</v>
      </c>
      <c r="BN586" s="145" t="s">
        <v>507</v>
      </c>
      <c r="BO586" s="145" t="s">
        <v>507</v>
      </c>
      <c r="BP586" s="145" t="s">
        <v>507</v>
      </c>
      <c r="BQ586" s="145" t="s">
        <v>507</v>
      </c>
      <c r="BR586" s="145" t="s">
        <v>507</v>
      </c>
      <c r="BS586" s="145" t="s">
        <v>507</v>
      </c>
      <c r="BT586" s="145" t="s">
        <v>507</v>
      </c>
      <c r="BU586" s="145" t="s">
        <v>507</v>
      </c>
      <c r="BV586" s="145" t="s">
        <v>507</v>
      </c>
      <c r="BW586" s="145" t="s">
        <v>507</v>
      </c>
      <c r="BX586" s="145" t="s">
        <v>507</v>
      </c>
      <c r="BY586" s="145" t="s">
        <v>507</v>
      </c>
      <c r="BZ586" s="145" t="s">
        <v>507</v>
      </c>
      <c r="CA586" s="145" t="s">
        <v>507</v>
      </c>
      <c r="CB586" s="145" t="s">
        <v>507</v>
      </c>
      <c r="CC586" s="145" t="s">
        <v>507</v>
      </c>
      <c r="CD586" s="145" t="s">
        <v>507</v>
      </c>
      <c r="CE586" s="145" t="s">
        <v>507</v>
      </c>
      <c r="CF586" s="145" t="s">
        <v>507</v>
      </c>
      <c r="CG586" s="145" t="s">
        <v>507</v>
      </c>
      <c r="CH586" s="145" t="s">
        <v>507</v>
      </c>
      <c r="CI586" s="145" t="s">
        <v>507</v>
      </c>
      <c r="CJ586" s="145" t="s">
        <v>507</v>
      </c>
      <c r="CK586" s="145" t="s">
        <v>507</v>
      </c>
      <c r="CL586" s="145" t="s">
        <v>507</v>
      </c>
      <c r="CM586" s="145" t="s">
        <v>507</v>
      </c>
      <c r="CN586" s="145" t="s">
        <v>507</v>
      </c>
    </row>
    <row r="587" spans="1:92" x14ac:dyDescent="0.25">
      <c r="A587" t="s">
        <v>143</v>
      </c>
      <c r="B587" s="214" t="s">
        <v>250</v>
      </c>
      <c r="C587" s="10"/>
      <c r="D587" t="s">
        <v>523</v>
      </c>
      <c r="E587" s="106"/>
      <c r="F587" s="106"/>
      <c r="G587" s="106"/>
      <c r="H587" s="106"/>
      <c r="I587" s="175"/>
      <c r="J587" s="17"/>
      <c r="K587" s="346">
        <v>10</v>
      </c>
      <c r="L587" s="346">
        <v>10</v>
      </c>
      <c r="M587" s="346">
        <v>10</v>
      </c>
      <c r="N587" s="346">
        <v>10</v>
      </c>
      <c r="O587" s="346">
        <v>10</v>
      </c>
      <c r="P587" s="346">
        <v>10</v>
      </c>
      <c r="Q587" s="195"/>
      <c r="T587" s="347"/>
      <c r="U587" s="348">
        <f ca="1">INDEX($A:$CN,ROW(),MATCH(INDIRECT(ADDRESS(3,COLUMN(),2)),$2:$2,0))</f>
        <v>10</v>
      </c>
      <c r="V587" s="348" cm="1">
        <f t="array" ref="V587">INDEX($K:$P,ROW(),MATCH(V$3,$K$2:$P$2,0))</f>
        <v>10</v>
      </c>
      <c r="W587" s="348" cm="1">
        <f t="array" ref="W587">INDEX($K:$P,ROW(),MATCH(W$3,$K$2:$P$2,0))</f>
        <v>10</v>
      </c>
      <c r="X587" s="348" cm="1">
        <f t="array" ref="X587">INDEX($K:$P,ROW(),MATCH(X$3,$K$2:$P$2,0))</f>
        <v>10</v>
      </c>
      <c r="Y587" s="348" cm="1">
        <f t="array" ref="Y587">INDEX($K:$P,ROW(),MATCH(Y$3,$K$2:$P$2,0))</f>
        <v>10</v>
      </c>
      <c r="Z587" s="348" cm="1">
        <f t="array" ref="Z587">INDEX($K:$P,ROW(),MATCH(Z$3,$K$2:$P$2,0))</f>
        <v>10</v>
      </c>
      <c r="AA587" s="348" cm="1">
        <f t="array" ref="AA587">INDEX($K:$P,ROW(),MATCH(AA$3,$K$2:$P$2,0))</f>
        <v>10</v>
      </c>
      <c r="AB587" s="348" cm="1">
        <f t="array" ref="AB587">INDEX($K:$P,ROW(),MATCH(AB$3,$K$2:$P$2,0))</f>
        <v>10</v>
      </c>
      <c r="AC587" s="348" cm="1">
        <f t="array" ref="AC587">INDEX($K:$P,ROW(),MATCH(AC$3,$K$2:$P$2,0))</f>
        <v>10</v>
      </c>
      <c r="AD587" s="348" cm="1">
        <f t="array" ref="AD587">INDEX($K:$P,ROW(),MATCH(AD$3,$K$2:$P$2,0))</f>
        <v>10</v>
      </c>
      <c r="AE587" s="348" cm="1">
        <f t="array" ref="AE587">INDEX($K:$P,ROW(),MATCH(AE$3,$K$2:$P$2,0))</f>
        <v>10</v>
      </c>
      <c r="AF587" s="348" cm="1">
        <f t="array" ref="AF587">INDEX($K:$P,ROW(),MATCH(AF$3,$K$2:$P$2,0))</f>
        <v>10</v>
      </c>
      <c r="AG587" s="348" cm="1">
        <f t="array" ref="AG587">INDEX($K:$P,ROW(),MATCH(AG$3,$K$2:$P$2,0))</f>
        <v>10</v>
      </c>
      <c r="AH587" s="348" cm="1">
        <f t="array" ref="AH587">INDEX($K:$P,ROW(),MATCH(AH$3,$K$2:$P$2,0))</f>
        <v>10</v>
      </c>
      <c r="AI587" s="348" cm="1">
        <f t="array" ref="AI587">INDEX($K:$P,ROW(),MATCH(AI$3,$K$2:$P$2,0))</f>
        <v>10</v>
      </c>
      <c r="AJ587" s="348" cm="1">
        <f t="array" ref="AJ587">INDEX($K:$P,ROW(),MATCH(AJ$3,$K$2:$P$2,0))</f>
        <v>10</v>
      </c>
      <c r="AK587" s="348" cm="1">
        <f t="array" ref="AK587">INDEX($K:$P,ROW(),MATCH(AK$3,$K$2:$P$2,0))</f>
        <v>10</v>
      </c>
      <c r="AL587" s="348" cm="1">
        <f t="array" ref="AL587">INDEX($K:$P,ROW(),MATCH(AL$3,$K$2:$P$2,0))</f>
        <v>10</v>
      </c>
      <c r="AM587" s="348" cm="1">
        <f t="array" ref="AM587">INDEX($K:$P,ROW(),MATCH(AM$3,$K$2:$P$2,0))</f>
        <v>10</v>
      </c>
      <c r="AN587" s="348" cm="1">
        <f t="array" ref="AN587">INDEX($K:$P,ROW(),MATCH(AN$3,$K$2:$P$2,0))</f>
        <v>10</v>
      </c>
      <c r="AO587" s="348" cm="1">
        <f t="array" ref="AO587">INDEX($K:$P,ROW(),MATCH(AO$3,$K$2:$P$2,0))</f>
        <v>10</v>
      </c>
      <c r="AP587" s="348" cm="1">
        <f t="array" ref="AP587">INDEX($K:$P,ROW(),MATCH(AP$3,$K$2:$P$2,0))</f>
        <v>10</v>
      </c>
      <c r="AQ587" s="348" cm="1">
        <f t="array" ref="AQ587">INDEX($K:$P,ROW(),MATCH(AQ$3,$K$2:$P$2,0))</f>
        <v>10</v>
      </c>
      <c r="AR587" s="348" cm="1">
        <f t="array" ref="AR587">INDEX($K:$P,ROW(),MATCH(AR$3,$K$2:$P$2,0))</f>
        <v>10</v>
      </c>
      <c r="AS587" s="348" cm="1">
        <f t="array" ref="AS587">INDEX($K:$P,ROW(),MATCH(AS$3,$K$2:$P$2,0))</f>
        <v>10</v>
      </c>
      <c r="AT587" s="348" cm="1">
        <f t="array" ref="AT587">INDEX($K:$P,ROW(),MATCH(AT$3,$K$2:$P$2,0))</f>
        <v>10</v>
      </c>
      <c r="AU587" s="348" cm="1">
        <f t="array" ref="AU587">INDEX($K:$P,ROW(),MATCH(AU$3,$K$2:$P$2,0))</f>
        <v>10</v>
      </c>
      <c r="AV587" s="348" cm="1">
        <f t="array" ref="AV587">INDEX($K:$P,ROW(),MATCH(AV$3,$K$2:$P$2,0))</f>
        <v>10</v>
      </c>
      <c r="AW587" s="348" cm="1">
        <f t="array" ref="AW587">INDEX($K:$P,ROW(),MATCH(AW$3,$K$2:$P$2,0))</f>
        <v>10</v>
      </c>
      <c r="AX587" s="348" cm="1">
        <f t="array" ref="AX587">INDEX($K:$P,ROW(),MATCH(AX$3,$K$2:$P$2,0))</f>
        <v>10</v>
      </c>
      <c r="AY587" s="348" cm="1">
        <f t="array" ref="AY587">INDEX($K:$P,ROW(),MATCH(AY$3,$K$2:$P$2,0))</f>
        <v>10</v>
      </c>
      <c r="AZ587" s="348" cm="1">
        <f t="array" ref="AZ587">INDEX($K:$P,ROW(),MATCH(AZ$3,$K$2:$P$2,0))</f>
        <v>10</v>
      </c>
      <c r="BA587" s="348" cm="1">
        <f t="array" ref="BA587">INDEX($K:$P,ROW(),MATCH(BA$3,$K$2:$P$2,0))</f>
        <v>10</v>
      </c>
      <c r="BB587" s="348" cm="1">
        <f t="array" ref="BB587">INDEX($K:$P,ROW(),MATCH(BB$3,$K$2:$P$2,0))</f>
        <v>10</v>
      </c>
      <c r="BC587" s="348" cm="1">
        <f t="array" ref="BC587">INDEX($K:$P,ROW(),MATCH(BC$3,$K$2:$P$2,0))</f>
        <v>10</v>
      </c>
      <c r="BD587" s="348" cm="1">
        <f t="array" ref="BD587">INDEX($K:$P,ROW(),MATCH(BD$3,$K$2:$P$2,0))</f>
        <v>10</v>
      </c>
      <c r="BE587" s="348" cm="1">
        <f t="array" ref="BE587">INDEX($K:$P,ROW(),MATCH(BE$3,$K$2:$P$2,0))</f>
        <v>10</v>
      </c>
      <c r="BF587" s="348" cm="1">
        <f t="array" ref="BF587">INDEX($K:$P,ROW(),MATCH(BF$3,$K$2:$P$2,0))</f>
        <v>10</v>
      </c>
      <c r="BG587" s="348" cm="1">
        <f t="array" ref="BG587">INDEX($K:$P,ROW(),MATCH(BG$3,$K$2:$P$2,0))</f>
        <v>10</v>
      </c>
      <c r="BH587" s="348" cm="1">
        <f t="array" ref="BH587">INDEX($K:$P,ROW(),MATCH(BH$3,$K$2:$P$2,0))</f>
        <v>10</v>
      </c>
      <c r="BI587" s="348" cm="1">
        <f t="array" ref="BI587">INDEX($K:$P,ROW(),MATCH(BI$3,$K$2:$P$2,0))</f>
        <v>10</v>
      </c>
      <c r="BJ587" s="348" cm="1">
        <f t="array" ref="BJ587">INDEX($K:$P,ROW(),MATCH(BJ$3,$K$2:$P$2,0))</f>
        <v>10</v>
      </c>
      <c r="BK587" s="348" cm="1">
        <f t="array" ref="BK587">INDEX($K:$P,ROW(),MATCH(BK$3,$K$2:$P$2,0))</f>
        <v>10</v>
      </c>
      <c r="BL587" s="348" cm="1">
        <f t="array" ref="BL587">INDEX($K:$P,ROW(),MATCH(BL$3,$K$2:$P$2,0))</f>
        <v>10</v>
      </c>
      <c r="BM587" s="348" cm="1">
        <f t="array" ref="BM587">INDEX($K:$P,ROW(),MATCH(BM$3,$K$2:$P$2,0))</f>
        <v>10</v>
      </c>
      <c r="BN587" s="348" cm="1">
        <f t="array" ref="BN587">INDEX($K:$P,ROW(),MATCH(BN$3,$K$2:$P$2,0))</f>
        <v>10</v>
      </c>
      <c r="BO587" s="348" cm="1">
        <f t="array" ref="BO587">INDEX($K:$P,ROW(),MATCH(BO$3,$K$2:$P$2,0))</f>
        <v>10</v>
      </c>
      <c r="BP587" s="348" cm="1">
        <f t="array" ref="BP587">INDEX($K:$P,ROW(),MATCH(BP$3,$K$2:$P$2,0))</f>
        <v>10</v>
      </c>
      <c r="BQ587" s="348" cm="1">
        <f t="array" ref="BQ587">INDEX($K:$P,ROW(),MATCH(BQ$3,$K$2:$P$2,0))</f>
        <v>10</v>
      </c>
      <c r="BR587" s="348" cm="1">
        <f t="array" ref="BR587">INDEX($K:$P,ROW(),MATCH(BR$3,$K$2:$P$2,0))</f>
        <v>10</v>
      </c>
      <c r="BS587" s="348" cm="1">
        <f t="array" ref="BS587">INDEX($K:$P,ROW(),MATCH(BS$3,$K$2:$P$2,0))</f>
        <v>10</v>
      </c>
      <c r="BT587" s="348" cm="1">
        <f t="array" ref="BT587">INDEX($K:$P,ROW(),MATCH(BT$3,$K$2:$P$2,0))</f>
        <v>10</v>
      </c>
      <c r="BU587" s="348" cm="1">
        <f t="array" ref="BU587">INDEX($K:$P,ROW(),MATCH(BU$3,$K$2:$P$2,0))</f>
        <v>10</v>
      </c>
      <c r="BV587" s="348" cm="1">
        <f t="array" ref="BV587">INDEX($K:$P,ROW(),MATCH(BV$3,$K$2:$P$2,0))</f>
        <v>10</v>
      </c>
      <c r="BW587" s="348" cm="1">
        <f t="array" ref="BW587">INDEX($K:$P,ROW(),MATCH(BW$3,$K$2:$P$2,0))</f>
        <v>10</v>
      </c>
      <c r="BX587" s="348" cm="1">
        <f t="array" ref="BX587">INDEX($K:$P,ROW(),MATCH(BX$3,$K$2:$P$2,0))</f>
        <v>10</v>
      </c>
      <c r="BY587" s="348" cm="1">
        <f t="array" ref="BY587">INDEX($K:$P,ROW(),MATCH(BY$3,$K$2:$P$2,0))</f>
        <v>10</v>
      </c>
      <c r="BZ587" s="348" cm="1">
        <f t="array" ref="BZ587">INDEX($K:$P,ROW(),MATCH(BZ$3,$K$2:$P$2,0))</f>
        <v>10</v>
      </c>
      <c r="CA587" s="348" cm="1">
        <f t="array" ref="CA587">INDEX($K:$P,ROW(),MATCH(CA$3,$K$2:$P$2,0))</f>
        <v>10</v>
      </c>
      <c r="CB587" s="348" cm="1">
        <f t="array" ref="CB587">INDEX($K:$P,ROW(),MATCH(CB$3,$K$2:$P$2,0))</f>
        <v>10</v>
      </c>
      <c r="CC587" s="348" cm="1">
        <f t="array" ref="CC587">INDEX($K:$P,ROW(),MATCH(CC$3,$K$2:$P$2,0))</f>
        <v>10</v>
      </c>
      <c r="CD587" s="348" cm="1">
        <f t="array" ref="CD587">INDEX($K:$P,ROW(),MATCH(CD$3,$K$2:$P$2,0))</f>
        <v>10</v>
      </c>
      <c r="CE587" s="348" cm="1">
        <f t="array" ref="CE587">INDEX($K:$P,ROW(),MATCH(CE$3,$K$2:$P$2,0))</f>
        <v>10</v>
      </c>
      <c r="CF587" s="348" cm="1">
        <f t="array" ref="CF587">INDEX($K:$P,ROW(),MATCH(CF$3,$K$2:$P$2,0))</f>
        <v>10</v>
      </c>
      <c r="CG587" s="348" cm="1">
        <f t="array" ref="CG587">INDEX($K:$P,ROW(),MATCH(CG$3,$K$2:$P$2,0))</f>
        <v>10</v>
      </c>
      <c r="CH587" s="348" cm="1">
        <f t="array" ref="CH587">INDEX($K:$P,ROW(),MATCH(CH$3,$K$2:$P$2,0))</f>
        <v>10</v>
      </c>
      <c r="CI587" s="348" cm="1">
        <f t="array" ref="CI587">INDEX($K:$P,ROW(),MATCH(CI$3,$K$2:$P$2,0))</f>
        <v>10</v>
      </c>
      <c r="CJ587" s="348" cm="1">
        <f t="array" ref="CJ587">INDEX($K:$P,ROW(),MATCH(CJ$3,$K$2:$P$2,0))</f>
        <v>10</v>
      </c>
      <c r="CK587" s="348" cm="1">
        <f t="array" ref="CK587">INDEX($K:$P,ROW(),MATCH(CK$3,$K$2:$P$2,0))</f>
        <v>10</v>
      </c>
      <c r="CL587" s="348" cm="1">
        <f t="array" ref="CL587">INDEX($K:$P,ROW(),MATCH(CL$3,$K$2:$P$2,0))</f>
        <v>10</v>
      </c>
      <c r="CM587" s="348" cm="1">
        <f t="array" ref="CM587">INDEX($K:$P,ROW(),MATCH(CM$3,$K$2:$P$2,0))</f>
        <v>10</v>
      </c>
      <c r="CN587" s="348" cm="1">
        <f t="array" ref="CN587">INDEX($K:$P,ROW(),MATCH(CN$3,$K$2:$P$2,0))</f>
        <v>10</v>
      </c>
    </row>
    <row r="588" spans="1:92" x14ac:dyDescent="0.25">
      <c r="A588" t="s">
        <v>160</v>
      </c>
      <c r="B588" s="216" t="s">
        <v>169</v>
      </c>
      <c r="C588" s="53" t="s">
        <v>16</v>
      </c>
      <c r="D588" t="s">
        <v>523</v>
      </c>
      <c r="E588" s="229" t="s">
        <v>203</v>
      </c>
      <c r="F588" s="229"/>
      <c r="G588" s="229"/>
      <c r="I588" s="267"/>
      <c r="J588" s="268"/>
      <c r="K588" s="30">
        <f t="shared" ref="K588:P588" ca="1" si="416">SUMIF($3:$3, K$2, INDIRECT(ROW() &amp; ":" &amp; ROW()))</f>
        <v>0</v>
      </c>
      <c r="L588" s="30">
        <f t="shared" ca="1" si="416"/>
        <v>0</v>
      </c>
      <c r="M588" s="30">
        <f t="shared" ca="1" si="416"/>
        <v>0</v>
      </c>
      <c r="N588" s="30">
        <f t="shared" ca="1" si="416"/>
        <v>0</v>
      </c>
      <c r="O588" s="30">
        <f t="shared" ca="1" si="416"/>
        <v>0</v>
      </c>
      <c r="P588" s="30">
        <f t="shared" ca="1" si="416"/>
        <v>0</v>
      </c>
      <c r="Q588" s="30"/>
      <c r="T588" s="204">
        <f t="shared" ref="T588" ca="1" si="417">IFERROR(INDEX(INDIRECT("Financials!$A:$AD"), MATCH(INDIRECT(ADDRESS(ROW(),2)), INDIRECT("Financials!$B:$B"), 0), MATCH(INDIRECT(ADDRESS(1,COLUMN())), INDIRECT("Financials!$1:$1"), 0)),0)</f>
        <v>0</v>
      </c>
      <c r="U588" s="30" cm="1">
        <f t="array" aca="1" ref="U588" ca="1">U587*INDIRECT(U586)</f>
        <v>0</v>
      </c>
      <c r="V588" s="30" cm="1">
        <f t="array" aca="1" ref="V588" ca="1">V587*INDIRECT(V586)</f>
        <v>0</v>
      </c>
      <c r="W588" s="30" cm="1">
        <f t="array" aca="1" ref="W588" ca="1">W587*INDIRECT(W586)</f>
        <v>0</v>
      </c>
      <c r="X588" s="30" cm="1">
        <f t="array" aca="1" ref="X588" ca="1">X587*INDIRECT(X586)</f>
        <v>0</v>
      </c>
      <c r="Y588" s="30" cm="1">
        <f t="array" aca="1" ref="Y588" ca="1">Y587*INDIRECT(Y586)</f>
        <v>0</v>
      </c>
      <c r="Z588" s="30" cm="1">
        <f t="array" aca="1" ref="Z588" ca="1">Z587*INDIRECT(Z586)</f>
        <v>0</v>
      </c>
      <c r="AA588" s="30" cm="1">
        <f t="array" aca="1" ref="AA588" ca="1">AA587*INDIRECT(AA586)</f>
        <v>0</v>
      </c>
      <c r="AB588" s="30" cm="1">
        <f t="array" aca="1" ref="AB588" ca="1">AB587*INDIRECT(AB586)</f>
        <v>0</v>
      </c>
      <c r="AC588" s="30" cm="1">
        <f t="array" aca="1" ref="AC588" ca="1">AC587*INDIRECT(AC586)</f>
        <v>0</v>
      </c>
      <c r="AD588" s="30" cm="1">
        <f t="array" aca="1" ref="AD588" ca="1">AD587*INDIRECT(AD586)</f>
        <v>0</v>
      </c>
      <c r="AE588" s="30" cm="1">
        <f t="array" aca="1" ref="AE588" ca="1">AE587*INDIRECT(AE586)</f>
        <v>0</v>
      </c>
      <c r="AF588" s="30" cm="1">
        <f t="array" aca="1" ref="AF588" ca="1">AF587*INDIRECT(AF586)</f>
        <v>0</v>
      </c>
      <c r="AG588" s="30" cm="1">
        <f t="array" aca="1" ref="AG588" ca="1">AG587*INDIRECT(AG586)</f>
        <v>0</v>
      </c>
      <c r="AH588" s="30" cm="1">
        <f t="array" aca="1" ref="AH588" ca="1">AH587*INDIRECT(AH586)</f>
        <v>0</v>
      </c>
      <c r="AI588" s="30" cm="1">
        <f t="array" aca="1" ref="AI588" ca="1">AI587*INDIRECT(AI586)</f>
        <v>0</v>
      </c>
      <c r="AJ588" s="30" cm="1">
        <f t="array" aca="1" ref="AJ588" ca="1">AJ587*INDIRECT(AJ586)</f>
        <v>0</v>
      </c>
      <c r="AK588" s="30" cm="1">
        <f t="array" aca="1" ref="AK588" ca="1">AK587*INDIRECT(AK586)</f>
        <v>0</v>
      </c>
      <c r="AL588" s="30" cm="1">
        <f t="array" aca="1" ref="AL588" ca="1">AL587*INDIRECT(AL586)</f>
        <v>0</v>
      </c>
      <c r="AM588" s="30" cm="1">
        <f t="array" aca="1" ref="AM588" ca="1">AM587*INDIRECT(AM586)</f>
        <v>0</v>
      </c>
      <c r="AN588" s="30" cm="1">
        <f t="array" aca="1" ref="AN588" ca="1">AN587*INDIRECT(AN586)</f>
        <v>0</v>
      </c>
      <c r="AO588" s="30" cm="1">
        <f t="array" aca="1" ref="AO588" ca="1">AO587*INDIRECT(AO586)</f>
        <v>0</v>
      </c>
      <c r="AP588" s="30" cm="1">
        <f t="array" aca="1" ref="AP588" ca="1">AP587*INDIRECT(AP586)</f>
        <v>0</v>
      </c>
      <c r="AQ588" s="30" cm="1">
        <f t="array" aca="1" ref="AQ588" ca="1">AQ587*INDIRECT(AQ586)</f>
        <v>0</v>
      </c>
      <c r="AR588" s="30" cm="1">
        <f t="array" aca="1" ref="AR588" ca="1">AR587*INDIRECT(AR586)</f>
        <v>0</v>
      </c>
      <c r="AS588" s="30" cm="1">
        <f t="array" aca="1" ref="AS588" ca="1">AS587*INDIRECT(AS586)</f>
        <v>0</v>
      </c>
      <c r="AT588" s="30" cm="1">
        <f t="array" aca="1" ref="AT588" ca="1">AT587*INDIRECT(AT586)</f>
        <v>0</v>
      </c>
      <c r="AU588" s="30" cm="1">
        <f t="array" aca="1" ref="AU588" ca="1">AU587*INDIRECT(AU586)</f>
        <v>0</v>
      </c>
      <c r="AV588" s="30" cm="1">
        <f t="array" aca="1" ref="AV588" ca="1">AV587*INDIRECT(AV586)</f>
        <v>0</v>
      </c>
      <c r="AW588" s="30" cm="1">
        <f t="array" aca="1" ref="AW588" ca="1">AW587*INDIRECT(AW586)</f>
        <v>0</v>
      </c>
      <c r="AX588" s="30" cm="1">
        <f t="array" aca="1" ref="AX588" ca="1">AX587*INDIRECT(AX586)</f>
        <v>0</v>
      </c>
      <c r="AY588" s="30" cm="1">
        <f t="array" aca="1" ref="AY588" ca="1">AY587*INDIRECT(AY586)</f>
        <v>0</v>
      </c>
      <c r="AZ588" s="30" cm="1">
        <f t="array" aca="1" ref="AZ588" ca="1">AZ587*INDIRECT(AZ586)</f>
        <v>0</v>
      </c>
      <c r="BA588" s="30" cm="1">
        <f t="array" aca="1" ref="BA588" ca="1">BA587*INDIRECT(BA586)</f>
        <v>0</v>
      </c>
      <c r="BB588" s="30" cm="1">
        <f t="array" aca="1" ref="BB588" ca="1">BB587*INDIRECT(BB586)</f>
        <v>0</v>
      </c>
      <c r="BC588" s="30" cm="1">
        <f t="array" aca="1" ref="BC588" ca="1">BC587*INDIRECT(BC586)</f>
        <v>0</v>
      </c>
      <c r="BD588" s="30" cm="1">
        <f t="array" aca="1" ref="BD588" ca="1">BD587*INDIRECT(BD586)</f>
        <v>0</v>
      </c>
      <c r="BE588" s="30" cm="1">
        <f t="array" aca="1" ref="BE588" ca="1">BE587*INDIRECT(BE586)</f>
        <v>0</v>
      </c>
      <c r="BF588" s="30" cm="1">
        <f t="array" aca="1" ref="BF588" ca="1">BF587*INDIRECT(BF586)</f>
        <v>0</v>
      </c>
      <c r="BG588" s="30" cm="1">
        <f t="array" aca="1" ref="BG588" ca="1">BG587*INDIRECT(BG586)</f>
        <v>0</v>
      </c>
      <c r="BH588" s="30" cm="1">
        <f t="array" aca="1" ref="BH588" ca="1">BH587*INDIRECT(BH586)</f>
        <v>0</v>
      </c>
      <c r="BI588" s="30" cm="1">
        <f t="array" aca="1" ref="BI588" ca="1">BI587*INDIRECT(BI586)</f>
        <v>0</v>
      </c>
      <c r="BJ588" s="30" cm="1">
        <f t="array" aca="1" ref="BJ588" ca="1">BJ587*INDIRECT(BJ586)</f>
        <v>0</v>
      </c>
      <c r="BK588" s="30" cm="1">
        <f t="array" aca="1" ref="BK588" ca="1">BK587*INDIRECT(BK586)</f>
        <v>0</v>
      </c>
      <c r="BL588" s="30" cm="1">
        <f t="array" aca="1" ref="BL588" ca="1">BL587*INDIRECT(BL586)</f>
        <v>0</v>
      </c>
      <c r="BM588" s="30" cm="1">
        <f t="array" aca="1" ref="BM588" ca="1">BM587*INDIRECT(BM586)</f>
        <v>0</v>
      </c>
      <c r="BN588" s="30" cm="1">
        <f t="array" aca="1" ref="BN588" ca="1">BN587*INDIRECT(BN586)</f>
        <v>0</v>
      </c>
      <c r="BO588" s="30" cm="1">
        <f t="array" aca="1" ref="BO588" ca="1">BO587*INDIRECT(BO586)</f>
        <v>0</v>
      </c>
      <c r="BP588" s="30" cm="1">
        <f t="array" aca="1" ref="BP588" ca="1">BP587*INDIRECT(BP586)</f>
        <v>0</v>
      </c>
      <c r="BQ588" s="30" cm="1">
        <f t="array" aca="1" ref="BQ588" ca="1">BQ587*INDIRECT(BQ586)</f>
        <v>0</v>
      </c>
      <c r="BR588" s="30" cm="1">
        <f t="array" aca="1" ref="BR588" ca="1">BR587*INDIRECT(BR586)</f>
        <v>0</v>
      </c>
      <c r="BS588" s="30" cm="1">
        <f t="array" aca="1" ref="BS588" ca="1">BS587*INDIRECT(BS586)</f>
        <v>0</v>
      </c>
      <c r="BT588" s="30" cm="1">
        <f t="array" aca="1" ref="BT588" ca="1">BT587*INDIRECT(BT586)</f>
        <v>0</v>
      </c>
      <c r="BU588" s="30" cm="1">
        <f t="array" aca="1" ref="BU588" ca="1">BU587*INDIRECT(BU586)</f>
        <v>0</v>
      </c>
      <c r="BV588" s="30" cm="1">
        <f t="array" aca="1" ref="BV588" ca="1">BV587*INDIRECT(BV586)</f>
        <v>0</v>
      </c>
      <c r="BW588" s="30" cm="1">
        <f t="array" aca="1" ref="BW588" ca="1">BW587*INDIRECT(BW586)</f>
        <v>0</v>
      </c>
      <c r="BX588" s="30" cm="1">
        <f t="array" aca="1" ref="BX588" ca="1">BX587*INDIRECT(BX586)</f>
        <v>0</v>
      </c>
      <c r="BY588" s="30" cm="1">
        <f t="array" aca="1" ref="BY588" ca="1">BY587*INDIRECT(BY586)</f>
        <v>0</v>
      </c>
      <c r="BZ588" s="30" cm="1">
        <f t="array" aca="1" ref="BZ588" ca="1">BZ587*INDIRECT(BZ586)</f>
        <v>0</v>
      </c>
      <c r="CA588" s="30" cm="1">
        <f t="array" aca="1" ref="CA588" ca="1">CA587*INDIRECT(CA586)</f>
        <v>0</v>
      </c>
      <c r="CB588" s="30" cm="1">
        <f t="array" aca="1" ref="CB588" ca="1">CB587*INDIRECT(CB586)</f>
        <v>0</v>
      </c>
      <c r="CC588" s="30" cm="1">
        <f t="array" aca="1" ref="CC588" ca="1">CC587*INDIRECT(CC586)</f>
        <v>0</v>
      </c>
      <c r="CD588" s="30" cm="1">
        <f t="array" aca="1" ref="CD588" ca="1">CD587*INDIRECT(CD586)</f>
        <v>0</v>
      </c>
      <c r="CE588" s="30" cm="1">
        <f t="array" aca="1" ref="CE588" ca="1">CE587*INDIRECT(CE586)</f>
        <v>0</v>
      </c>
      <c r="CF588" s="30" cm="1">
        <f t="array" aca="1" ref="CF588" ca="1">CF587*INDIRECT(CF586)</f>
        <v>0</v>
      </c>
      <c r="CG588" s="30" cm="1">
        <f t="array" aca="1" ref="CG588" ca="1">CG587*INDIRECT(CG586)</f>
        <v>0</v>
      </c>
      <c r="CH588" s="30" cm="1">
        <f t="array" aca="1" ref="CH588" ca="1">CH587*INDIRECT(CH586)</f>
        <v>0</v>
      </c>
      <c r="CI588" s="30" cm="1">
        <f t="array" aca="1" ref="CI588" ca="1">CI587*INDIRECT(CI586)</f>
        <v>0</v>
      </c>
      <c r="CJ588" s="30" cm="1">
        <f t="array" aca="1" ref="CJ588" ca="1">CJ587*INDIRECT(CJ586)</f>
        <v>0</v>
      </c>
      <c r="CK588" s="30" cm="1">
        <f t="array" aca="1" ref="CK588" ca="1">CK587*INDIRECT(CK586)</f>
        <v>0</v>
      </c>
      <c r="CL588" s="30" cm="1">
        <f t="array" aca="1" ref="CL588" ca="1">CL587*INDIRECT(CL586)</f>
        <v>0</v>
      </c>
      <c r="CM588" s="30" cm="1">
        <f t="array" aca="1" ref="CM588" ca="1">CM587*INDIRECT(CM586)</f>
        <v>0</v>
      </c>
      <c r="CN588" s="30" cm="1">
        <f t="array" aca="1" ref="CN588" ca="1">CN587*INDIRECT(CN586)</f>
        <v>0</v>
      </c>
    </row>
    <row r="589" spans="1:92" x14ac:dyDescent="0.25">
      <c r="B589"/>
      <c r="I589" s="102"/>
      <c r="J589"/>
      <c r="T589" s="205"/>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137"/>
      <c r="B590" s="208"/>
      <c r="C590" s="139"/>
      <c r="D590" s="137" t="s">
        <v>525</v>
      </c>
      <c r="E590" s="140" t="s">
        <v>525</v>
      </c>
      <c r="F590" s="140"/>
      <c r="G590" s="140" t="s">
        <v>526</v>
      </c>
      <c r="H590" s="141"/>
      <c r="I590" s="142"/>
      <c r="J590" s="143"/>
      <c r="K590" s="139"/>
      <c r="L590" s="139"/>
      <c r="M590" s="139"/>
      <c r="N590" s="139"/>
      <c r="O590" s="139"/>
      <c r="P590" s="139"/>
      <c r="Q590" s="139"/>
      <c r="T590" s="233"/>
      <c r="U590" s="145" t="s">
        <v>507</v>
      </c>
      <c r="V590" s="145" t="s">
        <v>507</v>
      </c>
      <c r="W590" s="145" t="s">
        <v>507</v>
      </c>
      <c r="X590" s="145" t="s">
        <v>507</v>
      </c>
      <c r="Y590" s="145" t="s">
        <v>507</v>
      </c>
      <c r="Z590" s="145" t="s">
        <v>507</v>
      </c>
      <c r="AA590" s="145" t="s">
        <v>507</v>
      </c>
      <c r="AB590" s="145" t="s">
        <v>507</v>
      </c>
      <c r="AC590" s="145" t="s">
        <v>507</v>
      </c>
      <c r="AD590" s="145" t="s">
        <v>507</v>
      </c>
      <c r="AE590" s="145" t="s">
        <v>507</v>
      </c>
      <c r="AF590" s="145" t="s">
        <v>507</v>
      </c>
      <c r="AG590" s="145" t="s">
        <v>507</v>
      </c>
      <c r="AH590" s="145" t="s">
        <v>507</v>
      </c>
      <c r="AI590" s="145" t="s">
        <v>507</v>
      </c>
      <c r="AJ590" s="145" t="s">
        <v>507</v>
      </c>
      <c r="AK590" s="145" t="s">
        <v>507</v>
      </c>
      <c r="AL590" s="145" t="s">
        <v>507</v>
      </c>
      <c r="AM590" s="145" t="s">
        <v>507</v>
      </c>
      <c r="AN590" s="145" t="s">
        <v>507</v>
      </c>
      <c r="AO590" s="145" t="s">
        <v>507</v>
      </c>
      <c r="AP590" s="145" t="s">
        <v>507</v>
      </c>
      <c r="AQ590" s="145" t="s">
        <v>507</v>
      </c>
      <c r="AR590" s="145" t="s">
        <v>507</v>
      </c>
      <c r="AS590" s="145" t="s">
        <v>507</v>
      </c>
      <c r="AT590" s="145" t="s">
        <v>507</v>
      </c>
      <c r="AU590" s="145" t="s">
        <v>507</v>
      </c>
      <c r="AV590" s="145" t="s">
        <v>507</v>
      </c>
      <c r="AW590" s="145" t="s">
        <v>507</v>
      </c>
      <c r="AX590" s="145" t="s">
        <v>507</v>
      </c>
      <c r="AY590" s="145" t="s">
        <v>507</v>
      </c>
      <c r="AZ590" s="145" t="s">
        <v>507</v>
      </c>
      <c r="BA590" s="145" t="s">
        <v>507</v>
      </c>
      <c r="BB590" s="145" t="s">
        <v>507</v>
      </c>
      <c r="BC590" s="145" t="s">
        <v>507</v>
      </c>
      <c r="BD590" s="145" t="s">
        <v>507</v>
      </c>
      <c r="BE590" s="145" t="s">
        <v>507</v>
      </c>
      <c r="BF590" s="145" t="s">
        <v>507</v>
      </c>
      <c r="BG590" s="145" t="s">
        <v>507</v>
      </c>
      <c r="BH590" s="145" t="s">
        <v>507</v>
      </c>
      <c r="BI590" s="145" t="s">
        <v>507</v>
      </c>
      <c r="BJ590" s="145" t="s">
        <v>507</v>
      </c>
      <c r="BK590" s="145" t="s">
        <v>507</v>
      </c>
      <c r="BL590" s="145" t="s">
        <v>507</v>
      </c>
      <c r="BM590" s="145" t="s">
        <v>507</v>
      </c>
      <c r="BN590" s="145" t="s">
        <v>507</v>
      </c>
      <c r="BO590" s="145" t="s">
        <v>507</v>
      </c>
      <c r="BP590" s="145" t="s">
        <v>507</v>
      </c>
      <c r="BQ590" s="145" t="s">
        <v>507</v>
      </c>
      <c r="BR590" s="145" t="s">
        <v>507</v>
      </c>
      <c r="BS590" s="145" t="s">
        <v>507</v>
      </c>
      <c r="BT590" s="145" t="s">
        <v>507</v>
      </c>
      <c r="BU590" s="145" t="s">
        <v>507</v>
      </c>
      <c r="BV590" s="145" t="s">
        <v>507</v>
      </c>
      <c r="BW590" s="145" t="s">
        <v>507</v>
      </c>
      <c r="BX590" s="145" t="s">
        <v>507</v>
      </c>
      <c r="BY590" s="145" t="s">
        <v>507</v>
      </c>
      <c r="BZ590" s="145" t="s">
        <v>507</v>
      </c>
      <c r="CA590" s="145" t="s">
        <v>507</v>
      </c>
      <c r="CB590" s="145" t="s">
        <v>507</v>
      </c>
      <c r="CC590" s="145" t="s">
        <v>507</v>
      </c>
      <c r="CD590" s="145" t="s">
        <v>507</v>
      </c>
      <c r="CE590" s="145" t="s">
        <v>507</v>
      </c>
      <c r="CF590" s="145" t="s">
        <v>507</v>
      </c>
      <c r="CG590" s="145" t="s">
        <v>507</v>
      </c>
      <c r="CH590" s="145" t="s">
        <v>507</v>
      </c>
      <c r="CI590" s="145" t="s">
        <v>507</v>
      </c>
      <c r="CJ590" s="145" t="s">
        <v>507</v>
      </c>
      <c r="CK590" s="145" t="s">
        <v>507</v>
      </c>
      <c r="CL590" s="145" t="s">
        <v>507</v>
      </c>
      <c r="CM590" s="145" t="s">
        <v>507</v>
      </c>
      <c r="CN590" s="145" t="s">
        <v>507</v>
      </c>
    </row>
    <row r="591" spans="1:92" x14ac:dyDescent="0.25">
      <c r="A591" t="s">
        <v>143</v>
      </c>
      <c r="B591" s="214" t="s">
        <v>250</v>
      </c>
      <c r="C591" s="10"/>
      <c r="D591" t="s">
        <v>525</v>
      </c>
      <c r="E591" s="106"/>
      <c r="F591" s="106"/>
      <c r="G591" s="106"/>
      <c r="H591" s="106"/>
      <c r="I591" s="175"/>
      <c r="J591" s="17"/>
      <c r="K591" s="346">
        <v>10</v>
      </c>
      <c r="L591" s="346">
        <v>10</v>
      </c>
      <c r="M591" s="346">
        <v>10</v>
      </c>
      <c r="N591" s="346">
        <v>10</v>
      </c>
      <c r="O591" s="346">
        <v>10</v>
      </c>
      <c r="P591" s="346">
        <v>10</v>
      </c>
      <c r="Q591" s="195"/>
      <c r="T591" s="347"/>
      <c r="U591" s="348">
        <f ca="1">INDEX($A:$CN,ROW(),MATCH(INDIRECT(ADDRESS(3,COLUMN(),2)),$2:$2,0))</f>
        <v>10</v>
      </c>
      <c r="V591" s="348" cm="1">
        <f t="array" ref="V591">INDEX($K:$P,ROW(),MATCH(V$3,$K$2:$P$2,0))</f>
        <v>10</v>
      </c>
      <c r="W591" s="348" cm="1">
        <f t="array" ref="W591">INDEX($K:$P,ROW(),MATCH(W$3,$K$2:$P$2,0))</f>
        <v>10</v>
      </c>
      <c r="X591" s="348" cm="1">
        <f t="array" ref="X591">INDEX($K:$P,ROW(),MATCH(X$3,$K$2:$P$2,0))</f>
        <v>10</v>
      </c>
      <c r="Y591" s="348" cm="1">
        <f t="array" ref="Y591">INDEX($K:$P,ROW(),MATCH(Y$3,$K$2:$P$2,0))</f>
        <v>10</v>
      </c>
      <c r="Z591" s="348" cm="1">
        <f t="array" ref="Z591">INDEX($K:$P,ROW(),MATCH(Z$3,$K$2:$P$2,0))</f>
        <v>10</v>
      </c>
      <c r="AA591" s="348" cm="1">
        <f t="array" ref="AA591">INDEX($K:$P,ROW(),MATCH(AA$3,$K$2:$P$2,0))</f>
        <v>10</v>
      </c>
      <c r="AB591" s="348" cm="1">
        <f t="array" ref="AB591">INDEX($K:$P,ROW(),MATCH(AB$3,$K$2:$P$2,0))</f>
        <v>10</v>
      </c>
      <c r="AC591" s="348" cm="1">
        <f t="array" ref="AC591">INDEX($K:$P,ROW(),MATCH(AC$3,$K$2:$P$2,0))</f>
        <v>10</v>
      </c>
      <c r="AD591" s="348" cm="1">
        <f t="array" ref="AD591">INDEX($K:$P,ROW(),MATCH(AD$3,$K$2:$P$2,0))</f>
        <v>10</v>
      </c>
      <c r="AE591" s="348" cm="1">
        <f t="array" ref="AE591">INDEX($K:$P,ROW(),MATCH(AE$3,$K$2:$P$2,0))</f>
        <v>10</v>
      </c>
      <c r="AF591" s="348" cm="1">
        <f t="array" ref="AF591">INDEX($K:$P,ROW(),MATCH(AF$3,$K$2:$P$2,0))</f>
        <v>10</v>
      </c>
      <c r="AG591" s="348" cm="1">
        <f t="array" ref="AG591">INDEX($K:$P,ROW(),MATCH(AG$3,$K$2:$P$2,0))</f>
        <v>10</v>
      </c>
      <c r="AH591" s="348" cm="1">
        <f t="array" ref="AH591">INDEX($K:$P,ROW(),MATCH(AH$3,$K$2:$P$2,0))</f>
        <v>10</v>
      </c>
      <c r="AI591" s="348" cm="1">
        <f t="array" ref="AI591">INDEX($K:$P,ROW(),MATCH(AI$3,$K$2:$P$2,0))</f>
        <v>10</v>
      </c>
      <c r="AJ591" s="348" cm="1">
        <f t="array" ref="AJ591">INDEX($K:$P,ROW(),MATCH(AJ$3,$K$2:$P$2,0))</f>
        <v>10</v>
      </c>
      <c r="AK591" s="348" cm="1">
        <f t="array" ref="AK591">INDEX($K:$P,ROW(),MATCH(AK$3,$K$2:$P$2,0))</f>
        <v>10</v>
      </c>
      <c r="AL591" s="348" cm="1">
        <f t="array" ref="AL591">INDEX($K:$P,ROW(),MATCH(AL$3,$K$2:$P$2,0))</f>
        <v>10</v>
      </c>
      <c r="AM591" s="348" cm="1">
        <f t="array" ref="AM591">INDEX($K:$P,ROW(),MATCH(AM$3,$K$2:$P$2,0))</f>
        <v>10</v>
      </c>
      <c r="AN591" s="348" cm="1">
        <f t="array" ref="AN591">INDEX($K:$P,ROW(),MATCH(AN$3,$K$2:$P$2,0))</f>
        <v>10</v>
      </c>
      <c r="AO591" s="348" cm="1">
        <f t="array" ref="AO591">INDEX($K:$P,ROW(),MATCH(AO$3,$K$2:$P$2,0))</f>
        <v>10</v>
      </c>
      <c r="AP591" s="348" cm="1">
        <f t="array" ref="AP591">INDEX($K:$P,ROW(),MATCH(AP$3,$K$2:$P$2,0))</f>
        <v>10</v>
      </c>
      <c r="AQ591" s="348" cm="1">
        <f t="array" ref="AQ591">INDEX($K:$P,ROW(),MATCH(AQ$3,$K$2:$P$2,0))</f>
        <v>10</v>
      </c>
      <c r="AR591" s="348" cm="1">
        <f t="array" ref="AR591">INDEX($K:$P,ROW(),MATCH(AR$3,$K$2:$P$2,0))</f>
        <v>10</v>
      </c>
      <c r="AS591" s="348" cm="1">
        <f t="array" ref="AS591">INDEX($K:$P,ROW(),MATCH(AS$3,$K$2:$P$2,0))</f>
        <v>10</v>
      </c>
      <c r="AT591" s="348" cm="1">
        <f t="array" ref="AT591">INDEX($K:$P,ROW(),MATCH(AT$3,$K$2:$P$2,0))</f>
        <v>10</v>
      </c>
      <c r="AU591" s="348" cm="1">
        <f t="array" ref="AU591">INDEX($K:$P,ROW(),MATCH(AU$3,$K$2:$P$2,0))</f>
        <v>10</v>
      </c>
      <c r="AV591" s="348" cm="1">
        <f t="array" ref="AV591">INDEX($K:$P,ROW(),MATCH(AV$3,$K$2:$P$2,0))</f>
        <v>10</v>
      </c>
      <c r="AW591" s="348" cm="1">
        <f t="array" ref="AW591">INDEX($K:$P,ROW(),MATCH(AW$3,$K$2:$P$2,0))</f>
        <v>10</v>
      </c>
      <c r="AX591" s="348" cm="1">
        <f t="array" ref="AX591">INDEX($K:$P,ROW(),MATCH(AX$3,$K$2:$P$2,0))</f>
        <v>10</v>
      </c>
      <c r="AY591" s="348" cm="1">
        <f t="array" ref="AY591">INDEX($K:$P,ROW(),MATCH(AY$3,$K$2:$P$2,0))</f>
        <v>10</v>
      </c>
      <c r="AZ591" s="348" cm="1">
        <f t="array" ref="AZ591">INDEX($K:$P,ROW(),MATCH(AZ$3,$K$2:$P$2,0))</f>
        <v>10</v>
      </c>
      <c r="BA591" s="348" cm="1">
        <f t="array" ref="BA591">INDEX($K:$P,ROW(),MATCH(BA$3,$K$2:$P$2,0))</f>
        <v>10</v>
      </c>
      <c r="BB591" s="348" cm="1">
        <f t="array" ref="BB591">INDEX($K:$P,ROW(),MATCH(BB$3,$K$2:$P$2,0))</f>
        <v>10</v>
      </c>
      <c r="BC591" s="348" cm="1">
        <f t="array" ref="BC591">INDEX($K:$P,ROW(),MATCH(BC$3,$K$2:$P$2,0))</f>
        <v>10</v>
      </c>
      <c r="BD591" s="348" cm="1">
        <f t="array" ref="BD591">INDEX($K:$P,ROW(),MATCH(BD$3,$K$2:$P$2,0))</f>
        <v>10</v>
      </c>
      <c r="BE591" s="348" cm="1">
        <f t="array" ref="BE591">INDEX($K:$P,ROW(),MATCH(BE$3,$K$2:$P$2,0))</f>
        <v>10</v>
      </c>
      <c r="BF591" s="348" cm="1">
        <f t="array" ref="BF591">INDEX($K:$P,ROW(),MATCH(BF$3,$K$2:$P$2,0))</f>
        <v>10</v>
      </c>
      <c r="BG591" s="348" cm="1">
        <f t="array" ref="BG591">INDEX($K:$P,ROW(),MATCH(BG$3,$K$2:$P$2,0))</f>
        <v>10</v>
      </c>
      <c r="BH591" s="348" cm="1">
        <f t="array" ref="BH591">INDEX($K:$P,ROW(),MATCH(BH$3,$K$2:$P$2,0))</f>
        <v>10</v>
      </c>
      <c r="BI591" s="348" cm="1">
        <f t="array" ref="BI591">INDEX($K:$P,ROW(),MATCH(BI$3,$K$2:$P$2,0))</f>
        <v>10</v>
      </c>
      <c r="BJ591" s="348" cm="1">
        <f t="array" ref="BJ591">INDEX($K:$P,ROW(),MATCH(BJ$3,$K$2:$P$2,0))</f>
        <v>10</v>
      </c>
      <c r="BK591" s="348" cm="1">
        <f t="array" ref="BK591">INDEX($K:$P,ROW(),MATCH(BK$3,$K$2:$P$2,0))</f>
        <v>10</v>
      </c>
      <c r="BL591" s="348" cm="1">
        <f t="array" ref="BL591">INDEX($K:$P,ROW(),MATCH(BL$3,$K$2:$P$2,0))</f>
        <v>10</v>
      </c>
      <c r="BM591" s="348" cm="1">
        <f t="array" ref="BM591">INDEX($K:$P,ROW(),MATCH(BM$3,$K$2:$P$2,0))</f>
        <v>10</v>
      </c>
      <c r="BN591" s="348" cm="1">
        <f t="array" ref="BN591">INDEX($K:$P,ROW(),MATCH(BN$3,$K$2:$P$2,0))</f>
        <v>10</v>
      </c>
      <c r="BO591" s="348" cm="1">
        <f t="array" ref="BO591">INDEX($K:$P,ROW(),MATCH(BO$3,$K$2:$P$2,0))</f>
        <v>10</v>
      </c>
      <c r="BP591" s="348" cm="1">
        <f t="array" ref="BP591">INDEX($K:$P,ROW(),MATCH(BP$3,$K$2:$P$2,0))</f>
        <v>10</v>
      </c>
      <c r="BQ591" s="348" cm="1">
        <f t="array" ref="BQ591">INDEX($K:$P,ROW(),MATCH(BQ$3,$K$2:$P$2,0))</f>
        <v>10</v>
      </c>
      <c r="BR591" s="348" cm="1">
        <f t="array" ref="BR591">INDEX($K:$P,ROW(),MATCH(BR$3,$K$2:$P$2,0))</f>
        <v>10</v>
      </c>
      <c r="BS591" s="348" cm="1">
        <f t="array" ref="BS591">INDEX($K:$P,ROW(),MATCH(BS$3,$K$2:$P$2,0))</f>
        <v>10</v>
      </c>
      <c r="BT591" s="348" cm="1">
        <f t="array" ref="BT591">INDEX($K:$P,ROW(),MATCH(BT$3,$K$2:$P$2,0))</f>
        <v>10</v>
      </c>
      <c r="BU591" s="348" cm="1">
        <f t="array" ref="BU591">INDEX($K:$P,ROW(),MATCH(BU$3,$K$2:$P$2,0))</f>
        <v>10</v>
      </c>
      <c r="BV591" s="348" cm="1">
        <f t="array" ref="BV591">INDEX($K:$P,ROW(),MATCH(BV$3,$K$2:$P$2,0))</f>
        <v>10</v>
      </c>
      <c r="BW591" s="348" cm="1">
        <f t="array" ref="BW591">INDEX($K:$P,ROW(),MATCH(BW$3,$K$2:$P$2,0))</f>
        <v>10</v>
      </c>
      <c r="BX591" s="348" cm="1">
        <f t="array" ref="BX591">INDEX($K:$P,ROW(),MATCH(BX$3,$K$2:$P$2,0))</f>
        <v>10</v>
      </c>
      <c r="BY591" s="348" cm="1">
        <f t="array" ref="BY591">INDEX($K:$P,ROW(),MATCH(BY$3,$K$2:$P$2,0))</f>
        <v>10</v>
      </c>
      <c r="BZ591" s="348" cm="1">
        <f t="array" ref="BZ591">INDEX($K:$P,ROW(),MATCH(BZ$3,$K$2:$P$2,0))</f>
        <v>10</v>
      </c>
      <c r="CA591" s="348" cm="1">
        <f t="array" ref="CA591">INDEX($K:$P,ROW(),MATCH(CA$3,$K$2:$P$2,0))</f>
        <v>10</v>
      </c>
      <c r="CB591" s="348" cm="1">
        <f t="array" ref="CB591">INDEX($K:$P,ROW(),MATCH(CB$3,$K$2:$P$2,0))</f>
        <v>10</v>
      </c>
      <c r="CC591" s="348" cm="1">
        <f t="array" ref="CC591">INDEX($K:$P,ROW(),MATCH(CC$3,$K$2:$P$2,0))</f>
        <v>10</v>
      </c>
      <c r="CD591" s="348" cm="1">
        <f t="array" ref="CD591">INDEX($K:$P,ROW(),MATCH(CD$3,$K$2:$P$2,0))</f>
        <v>10</v>
      </c>
      <c r="CE591" s="348" cm="1">
        <f t="array" ref="CE591">INDEX($K:$P,ROW(),MATCH(CE$3,$K$2:$P$2,0))</f>
        <v>10</v>
      </c>
      <c r="CF591" s="348" cm="1">
        <f t="array" ref="CF591">INDEX($K:$P,ROW(),MATCH(CF$3,$K$2:$P$2,0))</f>
        <v>10</v>
      </c>
      <c r="CG591" s="348" cm="1">
        <f t="array" ref="CG591">INDEX($K:$P,ROW(),MATCH(CG$3,$K$2:$P$2,0))</f>
        <v>10</v>
      </c>
      <c r="CH591" s="348" cm="1">
        <f t="array" ref="CH591">INDEX($K:$P,ROW(),MATCH(CH$3,$K$2:$P$2,0))</f>
        <v>10</v>
      </c>
      <c r="CI591" s="348" cm="1">
        <f t="array" ref="CI591">INDEX($K:$P,ROW(),MATCH(CI$3,$K$2:$P$2,0))</f>
        <v>10</v>
      </c>
      <c r="CJ591" s="348" cm="1">
        <f t="array" ref="CJ591">INDEX($K:$P,ROW(),MATCH(CJ$3,$K$2:$P$2,0))</f>
        <v>10</v>
      </c>
      <c r="CK591" s="348" cm="1">
        <f t="array" ref="CK591">INDEX($K:$P,ROW(),MATCH(CK$3,$K$2:$P$2,0))</f>
        <v>10</v>
      </c>
      <c r="CL591" s="348" cm="1">
        <f t="array" ref="CL591">INDEX($K:$P,ROW(),MATCH(CL$3,$K$2:$P$2,0))</f>
        <v>10</v>
      </c>
      <c r="CM591" s="348" cm="1">
        <f t="array" ref="CM591">INDEX($K:$P,ROW(),MATCH(CM$3,$K$2:$P$2,0))</f>
        <v>10</v>
      </c>
      <c r="CN591" s="348" cm="1">
        <f t="array" ref="CN591">INDEX($K:$P,ROW(),MATCH(CN$3,$K$2:$P$2,0))</f>
        <v>10</v>
      </c>
    </row>
    <row r="592" spans="1:92" x14ac:dyDescent="0.25">
      <c r="A592" t="s">
        <v>170</v>
      </c>
      <c r="B592" s="216" t="s">
        <v>334</v>
      </c>
      <c r="C592" s="53" t="s">
        <v>241</v>
      </c>
      <c r="D592" t="s">
        <v>525</v>
      </c>
      <c r="E592" s="229" t="s">
        <v>203</v>
      </c>
      <c r="F592" s="229"/>
      <c r="G592" s="229"/>
      <c r="I592" s="267"/>
      <c r="J592" s="268"/>
      <c r="K592" s="30">
        <f t="shared" ref="K592:P592" ca="1" si="418">SUMIF($3:$3, K$2, INDIRECT(ROW() &amp; ":" &amp; ROW()))</f>
        <v>0</v>
      </c>
      <c r="L592" s="30">
        <f t="shared" ca="1" si="418"/>
        <v>0</v>
      </c>
      <c r="M592" s="30">
        <f t="shared" ca="1" si="418"/>
        <v>0</v>
      </c>
      <c r="N592" s="30">
        <f t="shared" ca="1" si="418"/>
        <v>0</v>
      </c>
      <c r="O592" s="30">
        <f t="shared" ca="1" si="418"/>
        <v>0</v>
      </c>
      <c r="P592" s="30">
        <f t="shared" ca="1" si="418"/>
        <v>0</v>
      </c>
      <c r="Q592" s="30"/>
      <c r="T592" s="204">
        <f t="shared" ref="T592" ca="1" si="419">IFERROR(INDEX(INDIRECT("Financials!$A:$AD"), MATCH(INDIRECT(ADDRESS(ROW(),2)), INDIRECT("Financials!$B:$B"), 0), MATCH(INDIRECT(ADDRESS(1,COLUMN())), INDIRECT("Financials!$1:$1"), 0)),0)</f>
        <v>0</v>
      </c>
      <c r="U592" s="30">
        <f t="shared" ref="U592:CF592" ca="1" si="420">-U591*INDIRECT(U590)</f>
        <v>0</v>
      </c>
      <c r="V592" s="30">
        <f t="shared" ca="1" si="420"/>
        <v>0</v>
      </c>
      <c r="W592" s="30">
        <f t="shared" ca="1" si="420"/>
        <v>0</v>
      </c>
      <c r="X592" s="30">
        <f t="shared" ca="1" si="420"/>
        <v>0</v>
      </c>
      <c r="Y592" s="30">
        <f t="shared" ca="1" si="420"/>
        <v>0</v>
      </c>
      <c r="Z592" s="30">
        <f t="shared" ca="1" si="420"/>
        <v>0</v>
      </c>
      <c r="AA592" s="30">
        <f t="shared" ca="1" si="420"/>
        <v>0</v>
      </c>
      <c r="AB592" s="30">
        <f t="shared" ca="1" si="420"/>
        <v>0</v>
      </c>
      <c r="AC592" s="30">
        <f t="shared" ca="1" si="420"/>
        <v>0</v>
      </c>
      <c r="AD592" s="30">
        <f t="shared" ca="1" si="420"/>
        <v>0</v>
      </c>
      <c r="AE592" s="30">
        <f t="shared" ca="1" si="420"/>
        <v>0</v>
      </c>
      <c r="AF592" s="30">
        <f t="shared" ca="1" si="420"/>
        <v>0</v>
      </c>
      <c r="AG592" s="30">
        <f t="shared" ca="1" si="420"/>
        <v>0</v>
      </c>
      <c r="AH592" s="30">
        <f t="shared" ca="1" si="420"/>
        <v>0</v>
      </c>
      <c r="AI592" s="30">
        <f t="shared" ca="1" si="420"/>
        <v>0</v>
      </c>
      <c r="AJ592" s="30">
        <f t="shared" ca="1" si="420"/>
        <v>0</v>
      </c>
      <c r="AK592" s="30">
        <f t="shared" ca="1" si="420"/>
        <v>0</v>
      </c>
      <c r="AL592" s="30">
        <f t="shared" ca="1" si="420"/>
        <v>0</v>
      </c>
      <c r="AM592" s="30">
        <f t="shared" ca="1" si="420"/>
        <v>0</v>
      </c>
      <c r="AN592" s="30">
        <f t="shared" ca="1" si="420"/>
        <v>0</v>
      </c>
      <c r="AO592" s="30">
        <f t="shared" ca="1" si="420"/>
        <v>0</v>
      </c>
      <c r="AP592" s="30">
        <f t="shared" ca="1" si="420"/>
        <v>0</v>
      </c>
      <c r="AQ592" s="30">
        <f t="shared" ca="1" si="420"/>
        <v>0</v>
      </c>
      <c r="AR592" s="30">
        <f t="shared" ca="1" si="420"/>
        <v>0</v>
      </c>
      <c r="AS592" s="30">
        <f t="shared" ca="1" si="420"/>
        <v>0</v>
      </c>
      <c r="AT592" s="30">
        <f t="shared" ca="1" si="420"/>
        <v>0</v>
      </c>
      <c r="AU592" s="30">
        <f t="shared" ca="1" si="420"/>
        <v>0</v>
      </c>
      <c r="AV592" s="30">
        <f t="shared" ca="1" si="420"/>
        <v>0</v>
      </c>
      <c r="AW592" s="30">
        <f t="shared" ca="1" si="420"/>
        <v>0</v>
      </c>
      <c r="AX592" s="30">
        <f t="shared" ca="1" si="420"/>
        <v>0</v>
      </c>
      <c r="AY592" s="30">
        <f t="shared" ca="1" si="420"/>
        <v>0</v>
      </c>
      <c r="AZ592" s="30">
        <f t="shared" ca="1" si="420"/>
        <v>0</v>
      </c>
      <c r="BA592" s="30">
        <f t="shared" ca="1" si="420"/>
        <v>0</v>
      </c>
      <c r="BB592" s="30">
        <f t="shared" ca="1" si="420"/>
        <v>0</v>
      </c>
      <c r="BC592" s="30">
        <f t="shared" ca="1" si="420"/>
        <v>0</v>
      </c>
      <c r="BD592" s="30">
        <f t="shared" ca="1" si="420"/>
        <v>0</v>
      </c>
      <c r="BE592" s="30">
        <f t="shared" ca="1" si="420"/>
        <v>0</v>
      </c>
      <c r="BF592" s="30">
        <f t="shared" ca="1" si="420"/>
        <v>0</v>
      </c>
      <c r="BG592" s="30">
        <f t="shared" ca="1" si="420"/>
        <v>0</v>
      </c>
      <c r="BH592" s="30">
        <f t="shared" ca="1" si="420"/>
        <v>0</v>
      </c>
      <c r="BI592" s="30">
        <f t="shared" ca="1" si="420"/>
        <v>0</v>
      </c>
      <c r="BJ592" s="30">
        <f t="shared" ca="1" si="420"/>
        <v>0</v>
      </c>
      <c r="BK592" s="30">
        <f t="shared" ca="1" si="420"/>
        <v>0</v>
      </c>
      <c r="BL592" s="30">
        <f t="shared" ca="1" si="420"/>
        <v>0</v>
      </c>
      <c r="BM592" s="30">
        <f t="shared" ca="1" si="420"/>
        <v>0</v>
      </c>
      <c r="BN592" s="30">
        <f t="shared" ca="1" si="420"/>
        <v>0</v>
      </c>
      <c r="BO592" s="30">
        <f t="shared" ca="1" si="420"/>
        <v>0</v>
      </c>
      <c r="BP592" s="30">
        <f t="shared" ca="1" si="420"/>
        <v>0</v>
      </c>
      <c r="BQ592" s="30">
        <f t="shared" ca="1" si="420"/>
        <v>0</v>
      </c>
      <c r="BR592" s="30">
        <f t="shared" ca="1" si="420"/>
        <v>0</v>
      </c>
      <c r="BS592" s="30">
        <f t="shared" ca="1" si="420"/>
        <v>0</v>
      </c>
      <c r="BT592" s="30">
        <f t="shared" ca="1" si="420"/>
        <v>0</v>
      </c>
      <c r="BU592" s="30">
        <f t="shared" ca="1" si="420"/>
        <v>0</v>
      </c>
      <c r="BV592" s="30">
        <f t="shared" ca="1" si="420"/>
        <v>0</v>
      </c>
      <c r="BW592" s="30">
        <f t="shared" ca="1" si="420"/>
        <v>0</v>
      </c>
      <c r="BX592" s="30">
        <f t="shared" ca="1" si="420"/>
        <v>0</v>
      </c>
      <c r="BY592" s="30">
        <f t="shared" ca="1" si="420"/>
        <v>0</v>
      </c>
      <c r="BZ592" s="30">
        <f t="shared" ca="1" si="420"/>
        <v>0</v>
      </c>
      <c r="CA592" s="30">
        <f t="shared" ca="1" si="420"/>
        <v>0</v>
      </c>
      <c r="CB592" s="30">
        <f t="shared" ca="1" si="420"/>
        <v>0</v>
      </c>
      <c r="CC592" s="30">
        <f t="shared" ca="1" si="420"/>
        <v>0</v>
      </c>
      <c r="CD592" s="30">
        <f t="shared" ca="1" si="420"/>
        <v>0</v>
      </c>
      <c r="CE592" s="30">
        <f t="shared" ca="1" si="420"/>
        <v>0</v>
      </c>
      <c r="CF592" s="30">
        <f t="shared" ca="1" si="420"/>
        <v>0</v>
      </c>
      <c r="CG592" s="30">
        <f t="shared" ref="CG592:CN592" ca="1" si="421">-CG591*INDIRECT(CG590)</f>
        <v>0</v>
      </c>
      <c r="CH592" s="30">
        <f t="shared" ca="1" si="421"/>
        <v>0</v>
      </c>
      <c r="CI592" s="30">
        <f t="shared" ca="1" si="421"/>
        <v>0</v>
      </c>
      <c r="CJ592" s="30">
        <f t="shared" ca="1" si="421"/>
        <v>0</v>
      </c>
      <c r="CK592" s="30">
        <f t="shared" ca="1" si="421"/>
        <v>0</v>
      </c>
      <c r="CL592" s="30">
        <f t="shared" ca="1" si="421"/>
        <v>0</v>
      </c>
      <c r="CM592" s="30">
        <f t="shared" ca="1" si="421"/>
        <v>0</v>
      </c>
      <c r="CN592" s="30">
        <f t="shared" ca="1" si="421"/>
        <v>0</v>
      </c>
    </row>
    <row r="593" spans="1:92" x14ac:dyDescent="0.25">
      <c r="B593"/>
      <c r="I593" s="102"/>
      <c r="J593"/>
      <c r="T593" s="205"/>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137"/>
      <c r="B594" s="208"/>
      <c r="C594" s="139"/>
      <c r="D594" s="137" t="s">
        <v>527</v>
      </c>
      <c r="E594" s="140" t="s">
        <v>527</v>
      </c>
      <c r="F594" s="140"/>
      <c r="G594" s="140" t="s">
        <v>528</v>
      </c>
      <c r="H594" s="141"/>
      <c r="I594" s="142"/>
      <c r="J594" s="143"/>
      <c r="K594" s="139"/>
      <c r="L594" s="139"/>
      <c r="M594" s="139"/>
      <c r="N594" s="139"/>
      <c r="O594" s="139"/>
      <c r="P594" s="139"/>
      <c r="Q594" s="139"/>
      <c r="T594" s="233"/>
      <c r="U594" s="145" t="s">
        <v>507</v>
      </c>
      <c r="V594" s="145" t="s">
        <v>507</v>
      </c>
      <c r="W594" s="145" t="s">
        <v>507</v>
      </c>
      <c r="X594" s="145" t="s">
        <v>507</v>
      </c>
      <c r="Y594" s="145" t="s">
        <v>507</v>
      </c>
      <c r="Z594" s="145" t="s">
        <v>507</v>
      </c>
      <c r="AA594" s="145" t="s">
        <v>507</v>
      </c>
      <c r="AB594" s="145" t="s">
        <v>507</v>
      </c>
      <c r="AC594" s="145" t="s">
        <v>507</v>
      </c>
      <c r="AD594" s="145" t="s">
        <v>507</v>
      </c>
      <c r="AE594" s="145" t="s">
        <v>507</v>
      </c>
      <c r="AF594" s="145" t="s">
        <v>507</v>
      </c>
      <c r="AG594" s="145" t="s">
        <v>507</v>
      </c>
      <c r="AH594" s="145" t="s">
        <v>507</v>
      </c>
      <c r="AI594" s="145" t="s">
        <v>507</v>
      </c>
      <c r="AJ594" s="145" t="s">
        <v>507</v>
      </c>
      <c r="AK594" s="145" t="s">
        <v>507</v>
      </c>
      <c r="AL594" s="145" t="s">
        <v>507</v>
      </c>
      <c r="AM594" s="145" t="s">
        <v>507</v>
      </c>
      <c r="AN594" s="145" t="s">
        <v>507</v>
      </c>
      <c r="AO594" s="145" t="s">
        <v>507</v>
      </c>
      <c r="AP594" s="145" t="s">
        <v>507</v>
      </c>
      <c r="AQ594" s="145" t="s">
        <v>507</v>
      </c>
      <c r="AR594" s="145" t="s">
        <v>507</v>
      </c>
      <c r="AS594" s="145" t="s">
        <v>507</v>
      </c>
      <c r="AT594" s="145" t="s">
        <v>507</v>
      </c>
      <c r="AU594" s="145" t="s">
        <v>507</v>
      </c>
      <c r="AV594" s="145" t="s">
        <v>507</v>
      </c>
      <c r="AW594" s="145" t="s">
        <v>507</v>
      </c>
      <c r="AX594" s="145" t="s">
        <v>507</v>
      </c>
      <c r="AY594" s="145" t="s">
        <v>507</v>
      </c>
      <c r="AZ594" s="145" t="s">
        <v>507</v>
      </c>
      <c r="BA594" s="145" t="s">
        <v>507</v>
      </c>
      <c r="BB594" s="145" t="s">
        <v>507</v>
      </c>
      <c r="BC594" s="145" t="s">
        <v>507</v>
      </c>
      <c r="BD594" s="145" t="s">
        <v>507</v>
      </c>
      <c r="BE594" s="145" t="s">
        <v>507</v>
      </c>
      <c r="BF594" s="145" t="s">
        <v>507</v>
      </c>
      <c r="BG594" s="145" t="s">
        <v>507</v>
      </c>
      <c r="BH594" s="145" t="s">
        <v>507</v>
      </c>
      <c r="BI594" s="145" t="s">
        <v>507</v>
      </c>
      <c r="BJ594" s="145" t="s">
        <v>507</v>
      </c>
      <c r="BK594" s="145" t="s">
        <v>507</v>
      </c>
      <c r="BL594" s="145" t="s">
        <v>507</v>
      </c>
      <c r="BM594" s="145" t="s">
        <v>507</v>
      </c>
      <c r="BN594" s="145" t="s">
        <v>507</v>
      </c>
      <c r="BO594" s="145" t="s">
        <v>507</v>
      </c>
      <c r="BP594" s="145" t="s">
        <v>507</v>
      </c>
      <c r="BQ594" s="145" t="s">
        <v>507</v>
      </c>
      <c r="BR594" s="145" t="s">
        <v>507</v>
      </c>
      <c r="BS594" s="145" t="s">
        <v>507</v>
      </c>
      <c r="BT594" s="145" t="s">
        <v>507</v>
      </c>
      <c r="BU594" s="145" t="s">
        <v>507</v>
      </c>
      <c r="BV594" s="145" t="s">
        <v>507</v>
      </c>
      <c r="BW594" s="145" t="s">
        <v>507</v>
      </c>
      <c r="BX594" s="145" t="s">
        <v>507</v>
      </c>
      <c r="BY594" s="145" t="s">
        <v>507</v>
      </c>
      <c r="BZ594" s="145" t="s">
        <v>507</v>
      </c>
      <c r="CA594" s="145" t="s">
        <v>507</v>
      </c>
      <c r="CB594" s="145" t="s">
        <v>507</v>
      </c>
      <c r="CC594" s="145" t="s">
        <v>507</v>
      </c>
      <c r="CD594" s="145" t="s">
        <v>507</v>
      </c>
      <c r="CE594" s="145" t="s">
        <v>507</v>
      </c>
      <c r="CF594" s="145" t="s">
        <v>507</v>
      </c>
      <c r="CG594" s="145" t="s">
        <v>507</v>
      </c>
      <c r="CH594" s="145" t="s">
        <v>507</v>
      </c>
      <c r="CI594" s="145" t="s">
        <v>507</v>
      </c>
      <c r="CJ594" s="145" t="s">
        <v>507</v>
      </c>
      <c r="CK594" s="145" t="s">
        <v>507</v>
      </c>
      <c r="CL594" s="145" t="s">
        <v>507</v>
      </c>
      <c r="CM594" s="145" t="s">
        <v>507</v>
      </c>
      <c r="CN594" s="145" t="s">
        <v>507</v>
      </c>
    </row>
    <row r="595" spans="1:92" x14ac:dyDescent="0.25">
      <c r="A595" t="s">
        <v>206</v>
      </c>
      <c r="B595" s="214" t="s">
        <v>529</v>
      </c>
      <c r="C595" s="10"/>
      <c r="D595" t="s">
        <v>527</v>
      </c>
      <c r="E595" s="106"/>
      <c r="F595" s="106"/>
      <c r="G595" s="106"/>
      <c r="H595" s="106"/>
      <c r="I595" s="175"/>
      <c r="J595" s="17"/>
      <c r="K595" s="195">
        <v>10</v>
      </c>
      <c r="L595" s="195">
        <v>10</v>
      </c>
      <c r="M595" s="195">
        <v>10</v>
      </c>
      <c r="N595" s="195">
        <v>10</v>
      </c>
      <c r="O595" s="195">
        <v>10</v>
      </c>
      <c r="P595" s="195">
        <v>10</v>
      </c>
      <c r="Q595" s="195"/>
      <c r="T595" s="256"/>
      <c r="U595" s="36">
        <f ca="1">INDEX($A:$CN,ROW(),MATCH(INDIRECT(ADDRESS(3,COLUMN(),2)),$2:$2,0))</f>
        <v>10</v>
      </c>
      <c r="V595" s="36" cm="1">
        <f t="array" ref="V595">INDEX($K:$P,ROW(),MATCH(V$3,$K$2:$P$2,0))</f>
        <v>10</v>
      </c>
      <c r="W595" s="36" cm="1">
        <f t="array" ref="W595">INDEX($K:$P,ROW(),MATCH(W$3,$K$2:$P$2,0))</f>
        <v>10</v>
      </c>
      <c r="X595" s="36" cm="1">
        <f t="array" ref="X595">INDEX($K:$P,ROW(),MATCH(X$3,$K$2:$P$2,0))</f>
        <v>10</v>
      </c>
      <c r="Y595" s="36" cm="1">
        <f t="array" ref="Y595">INDEX($K:$P,ROW(),MATCH(Y$3,$K$2:$P$2,0))</f>
        <v>10</v>
      </c>
      <c r="Z595" s="36" cm="1">
        <f t="array" ref="Z595">INDEX($K:$P,ROW(),MATCH(Z$3,$K$2:$P$2,0))</f>
        <v>10</v>
      </c>
      <c r="AA595" s="36" cm="1">
        <f t="array" ref="AA595">INDEX($K:$P,ROW(),MATCH(AA$3,$K$2:$P$2,0))</f>
        <v>10</v>
      </c>
      <c r="AB595" s="36" cm="1">
        <f t="array" ref="AB595">INDEX($K:$P,ROW(),MATCH(AB$3,$K$2:$P$2,0))</f>
        <v>10</v>
      </c>
      <c r="AC595" s="36" cm="1">
        <f t="array" ref="AC595">INDEX($K:$P,ROW(),MATCH(AC$3,$K$2:$P$2,0))</f>
        <v>10</v>
      </c>
      <c r="AD595" s="36" cm="1">
        <f t="array" ref="AD595">INDEX($K:$P,ROW(),MATCH(AD$3,$K$2:$P$2,0))</f>
        <v>10</v>
      </c>
      <c r="AE595" s="36" cm="1">
        <f t="array" ref="AE595">INDEX($K:$P,ROW(),MATCH(AE$3,$K$2:$P$2,0))</f>
        <v>10</v>
      </c>
      <c r="AF595" s="36" cm="1">
        <f t="array" ref="AF595">INDEX($K:$P,ROW(),MATCH(AF$3,$K$2:$P$2,0))</f>
        <v>10</v>
      </c>
      <c r="AG595" s="36" cm="1">
        <f t="array" ref="AG595">INDEX($K:$P,ROW(),MATCH(AG$3,$K$2:$P$2,0))</f>
        <v>10</v>
      </c>
      <c r="AH595" s="36" cm="1">
        <f t="array" ref="AH595">INDEX($K:$P,ROW(),MATCH(AH$3,$K$2:$P$2,0))</f>
        <v>10</v>
      </c>
      <c r="AI595" s="36" cm="1">
        <f t="array" ref="AI595">INDEX($K:$P,ROW(),MATCH(AI$3,$K$2:$P$2,0))</f>
        <v>10</v>
      </c>
      <c r="AJ595" s="36" cm="1">
        <f t="array" ref="AJ595">INDEX($K:$P,ROW(),MATCH(AJ$3,$K$2:$P$2,0))</f>
        <v>10</v>
      </c>
      <c r="AK595" s="36" cm="1">
        <f t="array" ref="AK595">INDEX($K:$P,ROW(),MATCH(AK$3,$K$2:$P$2,0))</f>
        <v>10</v>
      </c>
      <c r="AL595" s="36" cm="1">
        <f t="array" ref="AL595">INDEX($K:$P,ROW(),MATCH(AL$3,$K$2:$P$2,0))</f>
        <v>10</v>
      </c>
      <c r="AM595" s="36" cm="1">
        <f t="array" ref="AM595">INDEX($K:$P,ROW(),MATCH(AM$3,$K$2:$P$2,0))</f>
        <v>10</v>
      </c>
      <c r="AN595" s="36" cm="1">
        <f t="array" ref="AN595">INDEX($K:$P,ROW(),MATCH(AN$3,$K$2:$P$2,0))</f>
        <v>10</v>
      </c>
      <c r="AO595" s="36" cm="1">
        <f t="array" ref="AO595">INDEX($K:$P,ROW(),MATCH(AO$3,$K$2:$P$2,0))</f>
        <v>10</v>
      </c>
      <c r="AP595" s="36" cm="1">
        <f t="array" ref="AP595">INDEX($K:$P,ROW(),MATCH(AP$3,$K$2:$P$2,0))</f>
        <v>10</v>
      </c>
      <c r="AQ595" s="36" cm="1">
        <f t="array" ref="AQ595">INDEX($K:$P,ROW(),MATCH(AQ$3,$K$2:$P$2,0))</f>
        <v>10</v>
      </c>
      <c r="AR595" s="36" cm="1">
        <f t="array" ref="AR595">INDEX($K:$P,ROW(),MATCH(AR$3,$K$2:$P$2,0))</f>
        <v>10</v>
      </c>
      <c r="AS595" s="36" cm="1">
        <f t="array" ref="AS595">INDEX($K:$P,ROW(),MATCH(AS$3,$K$2:$P$2,0))</f>
        <v>10</v>
      </c>
      <c r="AT595" s="36" cm="1">
        <f t="array" ref="AT595">INDEX($K:$P,ROW(),MATCH(AT$3,$K$2:$P$2,0))</f>
        <v>10</v>
      </c>
      <c r="AU595" s="36" cm="1">
        <f t="array" ref="AU595">INDEX($K:$P,ROW(),MATCH(AU$3,$K$2:$P$2,0))</f>
        <v>10</v>
      </c>
      <c r="AV595" s="36" cm="1">
        <f t="array" ref="AV595">INDEX($K:$P,ROW(),MATCH(AV$3,$K$2:$P$2,0))</f>
        <v>10</v>
      </c>
      <c r="AW595" s="36" cm="1">
        <f t="array" ref="AW595">INDEX($K:$P,ROW(),MATCH(AW$3,$K$2:$P$2,0))</f>
        <v>10</v>
      </c>
      <c r="AX595" s="36" cm="1">
        <f t="array" ref="AX595">INDEX($K:$P,ROW(),MATCH(AX$3,$K$2:$P$2,0))</f>
        <v>10</v>
      </c>
      <c r="AY595" s="36" cm="1">
        <f t="array" ref="AY595">INDEX($K:$P,ROW(),MATCH(AY$3,$K$2:$P$2,0))</f>
        <v>10</v>
      </c>
      <c r="AZ595" s="36" cm="1">
        <f t="array" ref="AZ595">INDEX($K:$P,ROW(),MATCH(AZ$3,$K$2:$P$2,0))</f>
        <v>10</v>
      </c>
      <c r="BA595" s="36" cm="1">
        <f t="array" ref="BA595">INDEX($K:$P,ROW(),MATCH(BA$3,$K$2:$P$2,0))</f>
        <v>10</v>
      </c>
      <c r="BB595" s="36" cm="1">
        <f t="array" ref="BB595">INDEX($K:$P,ROW(),MATCH(BB$3,$K$2:$P$2,0))</f>
        <v>10</v>
      </c>
      <c r="BC595" s="36" cm="1">
        <f t="array" ref="BC595">INDEX($K:$P,ROW(),MATCH(BC$3,$K$2:$P$2,0))</f>
        <v>10</v>
      </c>
      <c r="BD595" s="36" cm="1">
        <f t="array" ref="BD595">INDEX($K:$P,ROW(),MATCH(BD$3,$K$2:$P$2,0))</f>
        <v>10</v>
      </c>
      <c r="BE595" s="36" cm="1">
        <f t="array" ref="BE595">INDEX($K:$P,ROW(),MATCH(BE$3,$K$2:$P$2,0))</f>
        <v>10</v>
      </c>
      <c r="BF595" s="36" cm="1">
        <f t="array" ref="BF595">INDEX($K:$P,ROW(),MATCH(BF$3,$K$2:$P$2,0))</f>
        <v>10</v>
      </c>
      <c r="BG595" s="36" cm="1">
        <f t="array" ref="BG595">INDEX($K:$P,ROW(),MATCH(BG$3,$K$2:$P$2,0))</f>
        <v>10</v>
      </c>
      <c r="BH595" s="36" cm="1">
        <f t="array" ref="BH595">INDEX($K:$P,ROW(),MATCH(BH$3,$K$2:$P$2,0))</f>
        <v>10</v>
      </c>
      <c r="BI595" s="36" cm="1">
        <f t="array" ref="BI595">INDEX($K:$P,ROW(),MATCH(BI$3,$K$2:$P$2,0))</f>
        <v>10</v>
      </c>
      <c r="BJ595" s="36" cm="1">
        <f t="array" ref="BJ595">INDEX($K:$P,ROW(),MATCH(BJ$3,$K$2:$P$2,0))</f>
        <v>10</v>
      </c>
      <c r="BK595" s="36" cm="1">
        <f t="array" ref="BK595">INDEX($K:$P,ROW(),MATCH(BK$3,$K$2:$P$2,0))</f>
        <v>10</v>
      </c>
      <c r="BL595" s="36" cm="1">
        <f t="array" ref="BL595">INDEX($K:$P,ROW(),MATCH(BL$3,$K$2:$P$2,0))</f>
        <v>10</v>
      </c>
      <c r="BM595" s="36" cm="1">
        <f t="array" ref="BM595">INDEX($K:$P,ROW(),MATCH(BM$3,$K$2:$P$2,0))</f>
        <v>10</v>
      </c>
      <c r="BN595" s="36" cm="1">
        <f t="array" ref="BN595">INDEX($K:$P,ROW(),MATCH(BN$3,$K$2:$P$2,0))</f>
        <v>10</v>
      </c>
      <c r="BO595" s="36" cm="1">
        <f t="array" ref="BO595">INDEX($K:$P,ROW(),MATCH(BO$3,$K$2:$P$2,0))</f>
        <v>10</v>
      </c>
      <c r="BP595" s="36" cm="1">
        <f t="array" ref="BP595">INDEX($K:$P,ROW(),MATCH(BP$3,$K$2:$P$2,0))</f>
        <v>10</v>
      </c>
      <c r="BQ595" s="36" cm="1">
        <f t="array" ref="BQ595">INDEX($K:$P,ROW(),MATCH(BQ$3,$K$2:$P$2,0))</f>
        <v>10</v>
      </c>
      <c r="BR595" s="36" cm="1">
        <f t="array" ref="BR595">INDEX($K:$P,ROW(),MATCH(BR$3,$K$2:$P$2,0))</f>
        <v>10</v>
      </c>
      <c r="BS595" s="36" cm="1">
        <f t="array" ref="BS595">INDEX($K:$P,ROW(),MATCH(BS$3,$K$2:$P$2,0))</f>
        <v>10</v>
      </c>
      <c r="BT595" s="36" cm="1">
        <f t="array" ref="BT595">INDEX($K:$P,ROW(),MATCH(BT$3,$K$2:$P$2,0))</f>
        <v>10</v>
      </c>
      <c r="BU595" s="36" cm="1">
        <f t="array" ref="BU595">INDEX($K:$P,ROW(),MATCH(BU$3,$K$2:$P$2,0))</f>
        <v>10</v>
      </c>
      <c r="BV595" s="36" cm="1">
        <f t="array" ref="BV595">INDEX($K:$P,ROW(),MATCH(BV$3,$K$2:$P$2,0))</f>
        <v>10</v>
      </c>
      <c r="BW595" s="36" cm="1">
        <f t="array" ref="BW595">INDEX($K:$P,ROW(),MATCH(BW$3,$K$2:$P$2,0))</f>
        <v>10</v>
      </c>
      <c r="BX595" s="36" cm="1">
        <f t="array" ref="BX595">INDEX($K:$P,ROW(),MATCH(BX$3,$K$2:$P$2,0))</f>
        <v>10</v>
      </c>
      <c r="BY595" s="36" cm="1">
        <f t="array" ref="BY595">INDEX($K:$P,ROW(),MATCH(BY$3,$K$2:$P$2,0))</f>
        <v>10</v>
      </c>
      <c r="BZ595" s="36" cm="1">
        <f t="array" ref="BZ595">INDEX($K:$P,ROW(),MATCH(BZ$3,$K$2:$P$2,0))</f>
        <v>10</v>
      </c>
      <c r="CA595" s="36" cm="1">
        <f t="array" ref="CA595">INDEX($K:$P,ROW(),MATCH(CA$3,$K$2:$P$2,0))</f>
        <v>10</v>
      </c>
      <c r="CB595" s="36" cm="1">
        <f t="array" ref="CB595">INDEX($K:$P,ROW(),MATCH(CB$3,$K$2:$P$2,0))</f>
        <v>10</v>
      </c>
      <c r="CC595" s="36" cm="1">
        <f t="array" ref="CC595">INDEX($K:$P,ROW(),MATCH(CC$3,$K$2:$P$2,0))</f>
        <v>10</v>
      </c>
      <c r="CD595" s="36" cm="1">
        <f t="array" ref="CD595">INDEX($K:$P,ROW(),MATCH(CD$3,$K$2:$P$2,0))</f>
        <v>10</v>
      </c>
      <c r="CE595" s="36" cm="1">
        <f t="array" ref="CE595">INDEX($K:$P,ROW(),MATCH(CE$3,$K$2:$P$2,0))</f>
        <v>10</v>
      </c>
      <c r="CF595" s="36" cm="1">
        <f t="array" ref="CF595">INDEX($K:$P,ROW(),MATCH(CF$3,$K$2:$P$2,0))</f>
        <v>10</v>
      </c>
      <c r="CG595" s="36" cm="1">
        <f t="array" ref="CG595">INDEX($K:$P,ROW(),MATCH(CG$3,$K$2:$P$2,0))</f>
        <v>10</v>
      </c>
      <c r="CH595" s="36" cm="1">
        <f t="array" ref="CH595">INDEX($K:$P,ROW(),MATCH(CH$3,$K$2:$P$2,0))</f>
        <v>10</v>
      </c>
      <c r="CI595" s="36" cm="1">
        <f t="array" ref="CI595">INDEX($K:$P,ROW(),MATCH(CI$3,$K$2:$P$2,0))</f>
        <v>10</v>
      </c>
      <c r="CJ595" s="36" cm="1">
        <f t="array" ref="CJ595">INDEX($K:$P,ROW(),MATCH(CJ$3,$K$2:$P$2,0))</f>
        <v>10</v>
      </c>
      <c r="CK595" s="36" cm="1">
        <f t="array" ref="CK595">INDEX($K:$P,ROW(),MATCH(CK$3,$K$2:$P$2,0))</f>
        <v>10</v>
      </c>
      <c r="CL595" s="36" cm="1">
        <f t="array" ref="CL595">INDEX($K:$P,ROW(),MATCH(CL$3,$K$2:$P$2,0))</f>
        <v>10</v>
      </c>
      <c r="CM595" s="36" cm="1">
        <f t="array" ref="CM595">INDEX($K:$P,ROW(),MATCH(CM$3,$K$2:$P$2,0))</f>
        <v>10</v>
      </c>
      <c r="CN595" s="36" cm="1">
        <f t="array" ref="CN595">INDEX($K:$P,ROW(),MATCH(CN$3,$K$2:$P$2,0))</f>
        <v>10</v>
      </c>
    </row>
    <row r="596" spans="1:92" x14ac:dyDescent="0.25">
      <c r="A596" t="s">
        <v>170</v>
      </c>
      <c r="B596" s="216" t="s">
        <v>530</v>
      </c>
      <c r="C596" s="53" t="s">
        <v>241</v>
      </c>
      <c r="D596" t="s">
        <v>527</v>
      </c>
      <c r="E596" s="229" t="s">
        <v>203</v>
      </c>
      <c r="F596" s="229"/>
      <c r="G596" s="229"/>
      <c r="I596" s="267"/>
      <c r="J596" s="268"/>
      <c r="K596" s="244">
        <f t="shared" ref="K596:P596" ca="1" si="422">SUMIF($3:$3, K$2, INDIRECT(ROW() &amp; ":" &amp; ROW()))</f>
        <v>0</v>
      </c>
      <c r="L596" s="244">
        <f t="shared" ca="1" si="422"/>
        <v>0</v>
      </c>
      <c r="M596" s="244">
        <f t="shared" ca="1" si="422"/>
        <v>0</v>
      </c>
      <c r="N596" s="244">
        <f t="shared" ca="1" si="422"/>
        <v>0</v>
      </c>
      <c r="O596" s="244">
        <f t="shared" ca="1" si="422"/>
        <v>0</v>
      </c>
      <c r="P596" s="244">
        <f t="shared" ca="1" si="422"/>
        <v>0</v>
      </c>
      <c r="Q596" s="30"/>
      <c r="T596" s="286">
        <f t="shared" ref="T596" ca="1" si="423">IFERROR(INDEX(INDIRECT("Financials!$A:$AD"), MATCH(INDIRECT(ADDRESS(ROW(),2)), INDIRECT("Financials!$B:$B"), 0), MATCH(INDIRECT(ADDRESS(1,COLUMN())), INDIRECT("Financials!$1:$1"), 0)),0)</f>
        <v>0</v>
      </c>
      <c r="U596" s="244">
        <f ca="1">-SUM(U595:OFFSET(U596,-1,0))*INDIRECT(U594)</f>
        <v>0</v>
      </c>
      <c r="V596" s="244">
        <f ca="1">-SUM(V595:OFFSET(V596,-1,0))*INDIRECT(V594)</f>
        <v>0</v>
      </c>
      <c r="W596" s="244">
        <f ca="1">-SUM(W595:OFFSET(W596,-1,0))*INDIRECT(W594)</f>
        <v>0</v>
      </c>
      <c r="X596" s="244">
        <f ca="1">-SUM(X595:OFFSET(X596,-1,0))*INDIRECT(X594)</f>
        <v>0</v>
      </c>
      <c r="Y596" s="244">
        <f ca="1">-SUM(Y595:OFFSET(Y596,-1,0))*INDIRECT(Y594)</f>
        <v>0</v>
      </c>
      <c r="Z596" s="244">
        <f ca="1">-SUM(Z595:OFFSET(Z596,-1,0))*INDIRECT(Z594)</f>
        <v>0</v>
      </c>
      <c r="AA596" s="244">
        <f ca="1">-SUM(AA595:OFFSET(AA596,-1,0))*INDIRECT(AA594)</f>
        <v>0</v>
      </c>
      <c r="AB596" s="244">
        <f ca="1">-SUM(AB595:OFFSET(AB596,-1,0))*INDIRECT(AB594)</f>
        <v>0</v>
      </c>
      <c r="AC596" s="244">
        <f ca="1">-SUM(AC595:OFFSET(AC596,-1,0))*INDIRECT(AC594)</f>
        <v>0</v>
      </c>
      <c r="AD596" s="244">
        <f ca="1">-SUM(AD595:OFFSET(AD596,-1,0))*INDIRECT(AD594)</f>
        <v>0</v>
      </c>
      <c r="AE596" s="244">
        <f ca="1">-SUM(AE595:OFFSET(AE596,-1,0))*INDIRECT(AE594)</f>
        <v>0</v>
      </c>
      <c r="AF596" s="244">
        <f ca="1">-SUM(AF595:OFFSET(AF596,-1,0))*INDIRECT(AF594)</f>
        <v>0</v>
      </c>
      <c r="AG596" s="244">
        <f ca="1">-SUM(AG595:OFFSET(AG596,-1,0))*INDIRECT(AG594)</f>
        <v>0</v>
      </c>
      <c r="AH596" s="244">
        <f ca="1">-SUM(AH595:OFFSET(AH596,-1,0))*INDIRECT(AH594)</f>
        <v>0</v>
      </c>
      <c r="AI596" s="244">
        <f ca="1">-SUM(AI595:OFFSET(AI596,-1,0))*INDIRECT(AI594)</f>
        <v>0</v>
      </c>
      <c r="AJ596" s="244">
        <f ca="1">-SUM(AJ595:OFFSET(AJ596,-1,0))*INDIRECT(AJ594)</f>
        <v>0</v>
      </c>
      <c r="AK596" s="244">
        <f ca="1">-SUM(AK595:OFFSET(AK596,-1,0))*INDIRECT(AK594)</f>
        <v>0</v>
      </c>
      <c r="AL596" s="244">
        <f ca="1">-SUM(AL595:OFFSET(AL596,-1,0))*INDIRECT(AL594)</f>
        <v>0</v>
      </c>
      <c r="AM596" s="244">
        <f ca="1">-SUM(AM595:OFFSET(AM596,-1,0))*INDIRECT(AM594)</f>
        <v>0</v>
      </c>
      <c r="AN596" s="244">
        <f ca="1">-SUM(AN595:OFFSET(AN596,-1,0))*INDIRECT(AN594)</f>
        <v>0</v>
      </c>
      <c r="AO596" s="244">
        <f ca="1">-SUM(AO595:OFFSET(AO596,-1,0))*INDIRECT(AO594)</f>
        <v>0</v>
      </c>
      <c r="AP596" s="244">
        <f ca="1">-SUM(AP595:OFFSET(AP596,-1,0))*INDIRECT(AP594)</f>
        <v>0</v>
      </c>
      <c r="AQ596" s="244">
        <f ca="1">-SUM(AQ595:OFFSET(AQ596,-1,0))*INDIRECT(AQ594)</f>
        <v>0</v>
      </c>
      <c r="AR596" s="244">
        <f ca="1">-SUM(AR595:OFFSET(AR596,-1,0))*INDIRECT(AR594)</f>
        <v>0</v>
      </c>
      <c r="AS596" s="244">
        <f ca="1">-SUM(AS595:OFFSET(AS596,-1,0))*INDIRECT(AS594)</f>
        <v>0</v>
      </c>
      <c r="AT596" s="244">
        <f ca="1">-SUM(AT595:OFFSET(AT596,-1,0))*INDIRECT(AT594)</f>
        <v>0</v>
      </c>
      <c r="AU596" s="244">
        <f ca="1">-SUM(AU595:OFFSET(AU596,-1,0))*INDIRECT(AU594)</f>
        <v>0</v>
      </c>
      <c r="AV596" s="244">
        <f ca="1">-SUM(AV595:OFFSET(AV596,-1,0))*INDIRECT(AV594)</f>
        <v>0</v>
      </c>
      <c r="AW596" s="244">
        <f ca="1">-SUM(AW595:OFFSET(AW596,-1,0))*INDIRECT(AW594)</f>
        <v>0</v>
      </c>
      <c r="AX596" s="244">
        <f ca="1">-SUM(AX595:OFFSET(AX596,-1,0))*INDIRECT(AX594)</f>
        <v>0</v>
      </c>
      <c r="AY596" s="244">
        <f ca="1">-SUM(AY595:OFFSET(AY596,-1,0))*INDIRECT(AY594)</f>
        <v>0</v>
      </c>
      <c r="AZ596" s="244">
        <f ca="1">-SUM(AZ595:OFFSET(AZ596,-1,0))*INDIRECT(AZ594)</f>
        <v>0</v>
      </c>
      <c r="BA596" s="244">
        <f ca="1">-SUM(BA595:OFFSET(BA596,-1,0))*INDIRECT(BA594)</f>
        <v>0</v>
      </c>
      <c r="BB596" s="244">
        <f ca="1">-SUM(BB595:OFFSET(BB596,-1,0))*INDIRECT(BB594)</f>
        <v>0</v>
      </c>
      <c r="BC596" s="244">
        <f ca="1">-SUM(BC595:OFFSET(BC596,-1,0))*INDIRECT(BC594)</f>
        <v>0</v>
      </c>
      <c r="BD596" s="244">
        <f ca="1">-SUM(BD595:OFFSET(BD596,-1,0))*INDIRECT(BD594)</f>
        <v>0</v>
      </c>
      <c r="BE596" s="244">
        <f ca="1">-SUM(BE595:OFFSET(BE596,-1,0))*INDIRECT(BE594)</f>
        <v>0</v>
      </c>
      <c r="BF596" s="244">
        <f ca="1">-SUM(BF595:OFFSET(BF596,-1,0))*INDIRECT(BF594)</f>
        <v>0</v>
      </c>
      <c r="BG596" s="244">
        <f ca="1">-SUM(BG595:OFFSET(BG596,-1,0))*INDIRECT(BG594)</f>
        <v>0</v>
      </c>
      <c r="BH596" s="244">
        <f ca="1">-SUM(BH595:OFFSET(BH596,-1,0))*INDIRECT(BH594)</f>
        <v>0</v>
      </c>
      <c r="BI596" s="244">
        <f ca="1">-SUM(BI595:OFFSET(BI596,-1,0))*INDIRECT(BI594)</f>
        <v>0</v>
      </c>
      <c r="BJ596" s="244">
        <f ca="1">-SUM(BJ595:OFFSET(BJ596,-1,0))*INDIRECT(BJ594)</f>
        <v>0</v>
      </c>
      <c r="BK596" s="244">
        <f ca="1">-SUM(BK595:OFFSET(BK596,-1,0))*INDIRECT(BK594)</f>
        <v>0</v>
      </c>
      <c r="BL596" s="244">
        <f ca="1">-SUM(BL595:OFFSET(BL596,-1,0))*INDIRECT(BL594)</f>
        <v>0</v>
      </c>
      <c r="BM596" s="244">
        <f ca="1">-SUM(BM595:OFFSET(BM596,-1,0))*INDIRECT(BM594)</f>
        <v>0</v>
      </c>
      <c r="BN596" s="244">
        <f ca="1">-SUM(BN595:OFFSET(BN596,-1,0))*INDIRECT(BN594)</f>
        <v>0</v>
      </c>
      <c r="BO596" s="244">
        <f ca="1">-SUM(BO595:OFFSET(BO596,-1,0))*INDIRECT(BO594)</f>
        <v>0</v>
      </c>
      <c r="BP596" s="244">
        <f ca="1">-SUM(BP595:OFFSET(BP596,-1,0))*INDIRECT(BP594)</f>
        <v>0</v>
      </c>
      <c r="BQ596" s="244">
        <f ca="1">-SUM(BQ595:OFFSET(BQ596,-1,0))*INDIRECT(BQ594)</f>
        <v>0</v>
      </c>
      <c r="BR596" s="244">
        <f ca="1">-SUM(BR595:OFFSET(BR596,-1,0))*INDIRECT(BR594)</f>
        <v>0</v>
      </c>
      <c r="BS596" s="244">
        <f ca="1">-SUM(BS595:OFFSET(BS596,-1,0))*INDIRECT(BS594)</f>
        <v>0</v>
      </c>
      <c r="BT596" s="244">
        <f ca="1">-SUM(BT595:OFFSET(BT596,-1,0))*INDIRECT(BT594)</f>
        <v>0</v>
      </c>
      <c r="BU596" s="244">
        <f ca="1">-SUM(BU595:OFFSET(BU596,-1,0))*INDIRECT(BU594)</f>
        <v>0</v>
      </c>
      <c r="BV596" s="244">
        <f ca="1">-SUM(BV595:OFFSET(BV596,-1,0))*INDIRECT(BV594)</f>
        <v>0</v>
      </c>
      <c r="BW596" s="244">
        <f ca="1">-SUM(BW595:OFFSET(BW596,-1,0))*INDIRECT(BW594)</f>
        <v>0</v>
      </c>
      <c r="BX596" s="244">
        <f ca="1">-SUM(BX595:OFFSET(BX596,-1,0))*INDIRECT(BX594)</f>
        <v>0</v>
      </c>
      <c r="BY596" s="244">
        <f ca="1">-SUM(BY595:OFFSET(BY596,-1,0))*INDIRECT(BY594)</f>
        <v>0</v>
      </c>
      <c r="BZ596" s="244">
        <f ca="1">-SUM(BZ595:OFFSET(BZ596,-1,0))*INDIRECT(BZ594)</f>
        <v>0</v>
      </c>
      <c r="CA596" s="244">
        <f ca="1">-SUM(CA595:OFFSET(CA596,-1,0))*INDIRECT(CA594)</f>
        <v>0</v>
      </c>
      <c r="CB596" s="244">
        <f ca="1">-SUM(CB595:OFFSET(CB596,-1,0))*INDIRECT(CB594)</f>
        <v>0</v>
      </c>
      <c r="CC596" s="244">
        <f ca="1">-SUM(CC595:OFFSET(CC596,-1,0))*INDIRECT(CC594)</f>
        <v>0</v>
      </c>
      <c r="CD596" s="244">
        <f ca="1">-SUM(CD595:OFFSET(CD596,-1,0))*INDIRECT(CD594)</f>
        <v>0</v>
      </c>
      <c r="CE596" s="244">
        <f ca="1">-SUM(CE595:OFFSET(CE596,-1,0))*INDIRECT(CE594)</f>
        <v>0</v>
      </c>
      <c r="CF596" s="244">
        <f ca="1">-SUM(CF595:OFFSET(CF596,-1,0))*INDIRECT(CF594)</f>
        <v>0</v>
      </c>
      <c r="CG596" s="244">
        <f ca="1">-SUM(CG595:OFFSET(CG596,-1,0))*INDIRECT(CG594)</f>
        <v>0</v>
      </c>
      <c r="CH596" s="244">
        <f ca="1">-SUM(CH595:OFFSET(CH596,-1,0))*INDIRECT(CH594)</f>
        <v>0</v>
      </c>
      <c r="CI596" s="244">
        <f ca="1">-SUM(CI595:OFFSET(CI596,-1,0))*INDIRECT(CI594)</f>
        <v>0</v>
      </c>
      <c r="CJ596" s="244">
        <f ca="1">-SUM(CJ595:OFFSET(CJ596,-1,0))*INDIRECT(CJ594)</f>
        <v>0</v>
      </c>
      <c r="CK596" s="244">
        <f ca="1">-SUM(CK595:OFFSET(CK596,-1,0))*INDIRECT(CK594)</f>
        <v>0</v>
      </c>
      <c r="CL596" s="244">
        <f ca="1">-SUM(CL595:OFFSET(CL596,-1,0))*INDIRECT(CL594)</f>
        <v>0</v>
      </c>
      <c r="CM596" s="244">
        <f ca="1">-SUM(CM595:OFFSET(CM596,-1,0))*INDIRECT(CM594)</f>
        <v>0</v>
      </c>
      <c r="CN596" s="244">
        <f ca="1">-SUM(CN595:OFFSET(CN596,-1,0))*INDIRECT(CN594)</f>
        <v>0</v>
      </c>
    </row>
    <row r="597" spans="1:92" x14ac:dyDescent="0.25">
      <c r="B597"/>
      <c r="I597" s="102"/>
      <c r="J597"/>
      <c r="T597" s="205"/>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137"/>
      <c r="B598" s="140"/>
      <c r="C598" s="139"/>
      <c r="D598" s="137" t="s">
        <v>531</v>
      </c>
      <c r="E598" s="140" t="s">
        <v>531</v>
      </c>
      <c r="F598" s="140"/>
      <c r="G598" s="140"/>
      <c r="H598" s="184"/>
      <c r="I598" s="185"/>
      <c r="J598" s="185"/>
      <c r="K598" s="139"/>
      <c r="L598" s="139"/>
      <c r="M598" s="139"/>
      <c r="N598" s="139"/>
      <c r="O598" s="139"/>
      <c r="P598" s="139"/>
      <c r="Q598" s="139"/>
      <c r="T598" s="207"/>
      <c r="U598" s="208"/>
      <c r="V598" s="208"/>
      <c r="W598" s="208"/>
      <c r="X598" s="208"/>
      <c r="Y598" s="208"/>
      <c r="Z598" s="208"/>
      <c r="AA598" s="208"/>
      <c r="AB598" s="208"/>
      <c r="AC598" s="208"/>
      <c r="AD598" s="208"/>
      <c r="AE598" s="208"/>
      <c r="AF598" s="208"/>
      <c r="AG598" s="208"/>
      <c r="AH598" s="208"/>
      <c r="AI598" s="208"/>
      <c r="AJ598" s="208"/>
      <c r="AK598" s="208"/>
      <c r="AL598" s="208"/>
      <c r="AM598" s="208"/>
      <c r="AN598" s="208"/>
      <c r="AO598" s="208"/>
      <c r="AP598" s="208"/>
      <c r="AQ598" s="208"/>
      <c r="AR598" s="208"/>
      <c r="AS598" s="208"/>
      <c r="AT598" s="208"/>
      <c r="AU598" s="208"/>
      <c r="AV598" s="208"/>
      <c r="AW598" s="208"/>
      <c r="AX598" s="208"/>
      <c r="AY598" s="208"/>
      <c r="AZ598" s="208"/>
      <c r="BA598" s="208"/>
      <c r="BB598" s="208"/>
      <c r="BC598" s="208"/>
      <c r="BD598" s="208"/>
      <c r="BE598" s="208"/>
      <c r="BF598" s="208"/>
      <c r="BG598" s="208"/>
      <c r="BH598" s="208"/>
      <c r="BI598" s="208"/>
      <c r="BJ598" s="208"/>
      <c r="BK598" s="208"/>
      <c r="BL598" s="208"/>
      <c r="BM598" s="208"/>
      <c r="BN598" s="208"/>
      <c r="BO598" s="208"/>
      <c r="BP598" s="208"/>
      <c r="BQ598" s="208"/>
      <c r="BR598" s="208"/>
      <c r="BS598" s="208"/>
      <c r="BT598" s="208"/>
      <c r="BU598" s="208"/>
      <c r="BV598" s="208"/>
      <c r="BW598" s="208"/>
      <c r="BX598" s="208"/>
      <c r="BY598" s="208"/>
      <c r="BZ598" s="208"/>
      <c r="CA598" s="208"/>
      <c r="CB598" s="208"/>
      <c r="CC598" s="208"/>
      <c r="CD598" s="208"/>
      <c r="CE598" s="208"/>
      <c r="CF598" s="208"/>
      <c r="CG598" s="208"/>
      <c r="CH598" s="208"/>
      <c r="CI598" s="208"/>
      <c r="CJ598" s="208"/>
      <c r="CK598" s="208"/>
      <c r="CL598" s="208"/>
      <c r="CM598" s="208"/>
      <c r="CN598" s="208"/>
    </row>
    <row r="599" spans="1:92" x14ac:dyDescent="0.25">
      <c r="A599" s="148" t="s">
        <v>314</v>
      </c>
      <c r="B599" s="335" t="s">
        <v>169</v>
      </c>
      <c r="C599" s="148" t="s">
        <v>241</v>
      </c>
      <c r="D599" s="53" t="s">
        <v>531</v>
      </c>
      <c r="E599" s="149"/>
      <c r="F599" s="149"/>
      <c r="G599" s="149"/>
      <c r="H599" s="106"/>
      <c r="I599" s="349">
        <v>-5000</v>
      </c>
      <c r="J599" s="226"/>
      <c r="K599" s="30">
        <f t="shared" ref="K599:P599" ca="1" si="424">SUMIF($3:$3, INDIRECT(ADDRESS(ROW($A$2),COLUMN(),2)), INDIRECT(ROW() &amp; ":" &amp; ROW()))</f>
        <v>-60000</v>
      </c>
      <c r="L599" s="30">
        <f t="shared" ca="1" si="424"/>
        <v>-60000</v>
      </c>
      <c r="M599" s="30">
        <f t="shared" ca="1" si="424"/>
        <v>-60000</v>
      </c>
      <c r="N599" s="30">
        <f t="shared" ca="1" si="424"/>
        <v>-60000</v>
      </c>
      <c r="O599" s="30">
        <f t="shared" ca="1" si="424"/>
        <v>-60000</v>
      </c>
      <c r="P599" s="30">
        <f t="shared" ca="1" si="424"/>
        <v>-60000</v>
      </c>
      <c r="Q599" s="30"/>
      <c r="R599" s="53"/>
      <c r="S599" s="53"/>
      <c r="T599" s="204">
        <f t="shared" ref="T599" ca="1" si="425">IFERROR(INDEX(INDIRECT("Financials!$A:$AD"), MATCH(INDIRECT(ADDRESS(ROW(),2)), INDIRECT("Financials!$B:$B"), 0), MATCH(INDIRECT(ADDRESS(1,COLUMN())), INDIRECT("Financials!$1:$1"), 0)),0)</f>
        <v>0</v>
      </c>
      <c r="U599" s="30">
        <f t="shared" ref="U599:CF599" si="426">$I599</f>
        <v>-5000</v>
      </c>
      <c r="V599" s="30">
        <f t="shared" si="426"/>
        <v>-5000</v>
      </c>
      <c r="W599" s="30">
        <f t="shared" si="426"/>
        <v>-5000</v>
      </c>
      <c r="X599" s="30">
        <f t="shared" si="426"/>
        <v>-5000</v>
      </c>
      <c r="Y599" s="30">
        <f t="shared" si="426"/>
        <v>-5000</v>
      </c>
      <c r="Z599" s="30">
        <f t="shared" si="426"/>
        <v>-5000</v>
      </c>
      <c r="AA599" s="30">
        <f t="shared" si="426"/>
        <v>-5000</v>
      </c>
      <c r="AB599" s="30">
        <f t="shared" si="426"/>
        <v>-5000</v>
      </c>
      <c r="AC599" s="30">
        <f t="shared" si="426"/>
        <v>-5000</v>
      </c>
      <c r="AD599" s="30">
        <f t="shared" si="426"/>
        <v>-5000</v>
      </c>
      <c r="AE599" s="30">
        <f t="shared" si="426"/>
        <v>-5000</v>
      </c>
      <c r="AF599" s="30">
        <f t="shared" si="426"/>
        <v>-5000</v>
      </c>
      <c r="AG599" s="30">
        <f t="shared" si="426"/>
        <v>-5000</v>
      </c>
      <c r="AH599" s="30">
        <f t="shared" si="426"/>
        <v>-5000</v>
      </c>
      <c r="AI599" s="30">
        <f t="shared" si="426"/>
        <v>-5000</v>
      </c>
      <c r="AJ599" s="30">
        <f t="shared" si="426"/>
        <v>-5000</v>
      </c>
      <c r="AK599" s="30">
        <f t="shared" si="426"/>
        <v>-5000</v>
      </c>
      <c r="AL599" s="30">
        <f t="shared" si="426"/>
        <v>-5000</v>
      </c>
      <c r="AM599" s="30">
        <f t="shared" si="426"/>
        <v>-5000</v>
      </c>
      <c r="AN599" s="30">
        <f t="shared" si="426"/>
        <v>-5000</v>
      </c>
      <c r="AO599" s="30">
        <f t="shared" si="426"/>
        <v>-5000</v>
      </c>
      <c r="AP599" s="30">
        <f t="shared" si="426"/>
        <v>-5000</v>
      </c>
      <c r="AQ599" s="30">
        <f t="shared" si="426"/>
        <v>-5000</v>
      </c>
      <c r="AR599" s="30">
        <f t="shared" si="426"/>
        <v>-5000</v>
      </c>
      <c r="AS599" s="30">
        <f t="shared" si="426"/>
        <v>-5000</v>
      </c>
      <c r="AT599" s="30">
        <f t="shared" si="426"/>
        <v>-5000</v>
      </c>
      <c r="AU599" s="30">
        <f t="shared" si="426"/>
        <v>-5000</v>
      </c>
      <c r="AV599" s="30">
        <f t="shared" si="426"/>
        <v>-5000</v>
      </c>
      <c r="AW599" s="30">
        <f t="shared" si="426"/>
        <v>-5000</v>
      </c>
      <c r="AX599" s="30">
        <f t="shared" si="426"/>
        <v>-5000</v>
      </c>
      <c r="AY599" s="30">
        <f t="shared" si="426"/>
        <v>-5000</v>
      </c>
      <c r="AZ599" s="30">
        <f t="shared" si="426"/>
        <v>-5000</v>
      </c>
      <c r="BA599" s="30">
        <f t="shared" si="426"/>
        <v>-5000</v>
      </c>
      <c r="BB599" s="30">
        <f t="shared" si="426"/>
        <v>-5000</v>
      </c>
      <c r="BC599" s="30">
        <f t="shared" si="426"/>
        <v>-5000</v>
      </c>
      <c r="BD599" s="30">
        <f t="shared" si="426"/>
        <v>-5000</v>
      </c>
      <c r="BE599" s="30">
        <f t="shared" si="426"/>
        <v>-5000</v>
      </c>
      <c r="BF599" s="30">
        <f t="shared" si="426"/>
        <v>-5000</v>
      </c>
      <c r="BG599" s="30">
        <f t="shared" si="426"/>
        <v>-5000</v>
      </c>
      <c r="BH599" s="30">
        <f t="shared" si="426"/>
        <v>-5000</v>
      </c>
      <c r="BI599" s="30">
        <f t="shared" si="426"/>
        <v>-5000</v>
      </c>
      <c r="BJ599" s="30">
        <f t="shared" si="426"/>
        <v>-5000</v>
      </c>
      <c r="BK599" s="30">
        <f t="shared" si="426"/>
        <v>-5000</v>
      </c>
      <c r="BL599" s="30">
        <f t="shared" si="426"/>
        <v>-5000</v>
      </c>
      <c r="BM599" s="30">
        <f t="shared" si="426"/>
        <v>-5000</v>
      </c>
      <c r="BN599" s="30">
        <f t="shared" si="426"/>
        <v>-5000</v>
      </c>
      <c r="BO599" s="30">
        <f t="shared" si="426"/>
        <v>-5000</v>
      </c>
      <c r="BP599" s="30">
        <f t="shared" si="426"/>
        <v>-5000</v>
      </c>
      <c r="BQ599" s="30">
        <f t="shared" si="426"/>
        <v>-5000</v>
      </c>
      <c r="BR599" s="30">
        <f t="shared" si="426"/>
        <v>-5000</v>
      </c>
      <c r="BS599" s="30">
        <f t="shared" si="426"/>
        <v>-5000</v>
      </c>
      <c r="BT599" s="30">
        <f t="shared" si="426"/>
        <v>-5000</v>
      </c>
      <c r="BU599" s="30">
        <f t="shared" si="426"/>
        <v>-5000</v>
      </c>
      <c r="BV599" s="30">
        <f t="shared" si="426"/>
        <v>-5000</v>
      </c>
      <c r="BW599" s="30">
        <f t="shared" si="426"/>
        <v>-5000</v>
      </c>
      <c r="BX599" s="30">
        <f t="shared" si="426"/>
        <v>-5000</v>
      </c>
      <c r="BY599" s="30">
        <f t="shared" si="426"/>
        <v>-5000</v>
      </c>
      <c r="BZ599" s="30">
        <f t="shared" si="426"/>
        <v>-5000</v>
      </c>
      <c r="CA599" s="30">
        <f t="shared" si="426"/>
        <v>-5000</v>
      </c>
      <c r="CB599" s="30">
        <f t="shared" si="426"/>
        <v>-5000</v>
      </c>
      <c r="CC599" s="30">
        <f t="shared" si="426"/>
        <v>-5000</v>
      </c>
      <c r="CD599" s="30">
        <f t="shared" si="426"/>
        <v>-5000</v>
      </c>
      <c r="CE599" s="30">
        <f t="shared" si="426"/>
        <v>-5000</v>
      </c>
      <c r="CF599" s="30">
        <f t="shared" si="426"/>
        <v>-5000</v>
      </c>
      <c r="CG599" s="30">
        <f t="shared" ref="CG599:CN599" si="427">$I599</f>
        <v>-5000</v>
      </c>
      <c r="CH599" s="30">
        <f t="shared" si="427"/>
        <v>-5000</v>
      </c>
      <c r="CI599" s="30">
        <f t="shared" si="427"/>
        <v>-5000</v>
      </c>
      <c r="CJ599" s="30">
        <f t="shared" si="427"/>
        <v>-5000</v>
      </c>
      <c r="CK599" s="30">
        <f t="shared" si="427"/>
        <v>-5000</v>
      </c>
      <c r="CL599" s="30">
        <f t="shared" si="427"/>
        <v>-5000</v>
      </c>
      <c r="CM599" s="30">
        <f t="shared" si="427"/>
        <v>-5000</v>
      </c>
      <c r="CN599" s="30">
        <f t="shared" si="427"/>
        <v>-5000</v>
      </c>
    </row>
    <row r="600" spans="1:92" x14ac:dyDescent="0.25">
      <c r="A600" s="148"/>
      <c r="B600" s="216"/>
      <c r="C600" s="148"/>
      <c r="D600" s="53"/>
      <c r="E600" s="149"/>
      <c r="F600" s="149"/>
      <c r="G600" s="149"/>
      <c r="H600" s="106"/>
      <c r="I600" s="210"/>
      <c r="J600" s="226"/>
      <c r="K600" s="30"/>
      <c r="L600" s="30"/>
      <c r="M600" s="30"/>
      <c r="N600" s="30"/>
      <c r="O600" s="30"/>
      <c r="P600" s="30"/>
      <c r="Q600" s="30"/>
      <c r="T600" s="204"/>
      <c r="U600" s="252"/>
      <c r="V600" s="252"/>
      <c r="W600" s="252"/>
      <c r="X600" s="252"/>
      <c r="Y600" s="252"/>
      <c r="Z600" s="252"/>
      <c r="AA600" s="252"/>
      <c r="AB600" s="252"/>
      <c r="AC600" s="252"/>
      <c r="AD600" s="252"/>
      <c r="AE600" s="252"/>
      <c r="AF600" s="252"/>
      <c r="AG600" s="252"/>
      <c r="AH600" s="252"/>
      <c r="AI600" s="252"/>
      <c r="AJ600" s="252"/>
      <c r="AK600" s="252"/>
      <c r="AL600" s="252"/>
      <c r="AM600" s="252"/>
      <c r="AN600" s="252"/>
      <c r="AO600" s="252"/>
      <c r="AP600" s="252"/>
      <c r="AQ600" s="252"/>
      <c r="AR600" s="252"/>
      <c r="AS600" s="252"/>
      <c r="AT600" s="252"/>
      <c r="AU600" s="252"/>
      <c r="AV600" s="252"/>
      <c r="AW600" s="252"/>
      <c r="AX600" s="252"/>
      <c r="AY600" s="252"/>
      <c r="AZ600" s="252"/>
      <c r="BA600" s="252"/>
      <c r="BB600" s="252"/>
      <c r="BC600" s="252"/>
      <c r="BD600" s="252"/>
      <c r="BE600" s="252"/>
      <c r="BF600" s="252"/>
      <c r="BG600" s="252"/>
      <c r="BH600" s="252"/>
      <c r="BI600" s="252"/>
      <c r="BJ600" s="252"/>
      <c r="BK600" s="252"/>
      <c r="BL600" s="252"/>
      <c r="BM600" s="252"/>
      <c r="BN600" s="252"/>
      <c r="BO600" s="252"/>
      <c r="BP600" s="252"/>
      <c r="BQ600" s="252"/>
      <c r="BR600" s="252"/>
      <c r="BS600" s="252"/>
      <c r="BT600" s="252"/>
      <c r="BU600" s="252"/>
      <c r="BV600" s="252"/>
      <c r="BW600" s="252"/>
      <c r="BX600" s="252"/>
      <c r="BY600" s="252"/>
      <c r="BZ600" s="252"/>
      <c r="CA600" s="252"/>
      <c r="CB600" s="252"/>
      <c r="CC600" s="252"/>
      <c r="CD600" s="252"/>
      <c r="CE600" s="252"/>
      <c r="CF600" s="252"/>
      <c r="CG600" s="252"/>
      <c r="CH600" s="252"/>
      <c r="CI600" s="252"/>
      <c r="CJ600" s="252"/>
      <c r="CK600" s="252"/>
      <c r="CL600" s="252"/>
      <c r="CM600" s="252"/>
      <c r="CN600" s="252"/>
    </row>
    <row r="601" spans="1:92" x14ac:dyDescent="0.25">
      <c r="A601" s="137"/>
      <c r="B601" s="208"/>
      <c r="C601" s="139"/>
      <c r="D601" s="137" t="s">
        <v>532</v>
      </c>
      <c r="E601" s="140" t="s">
        <v>532</v>
      </c>
      <c r="F601" s="140"/>
      <c r="G601" s="140"/>
      <c r="H601" s="141"/>
      <c r="I601" s="142"/>
      <c r="J601" s="143"/>
      <c r="K601" s="139"/>
      <c r="L601" s="139"/>
      <c r="M601" s="139"/>
      <c r="N601" s="139"/>
      <c r="O601" s="139"/>
      <c r="P601" s="139"/>
      <c r="Q601" s="139"/>
      <c r="T601" s="233"/>
      <c r="U601" s="145" t="s">
        <v>507</v>
      </c>
      <c r="V601" s="145" t="s">
        <v>507</v>
      </c>
      <c r="W601" s="145" t="s">
        <v>507</v>
      </c>
      <c r="X601" s="145" t="s">
        <v>507</v>
      </c>
      <c r="Y601" s="145" t="s">
        <v>507</v>
      </c>
      <c r="Z601" s="145" t="s">
        <v>507</v>
      </c>
      <c r="AA601" s="145" t="s">
        <v>507</v>
      </c>
      <c r="AB601" s="145" t="s">
        <v>507</v>
      </c>
      <c r="AC601" s="145" t="s">
        <v>507</v>
      </c>
      <c r="AD601" s="145" t="s">
        <v>507</v>
      </c>
      <c r="AE601" s="145" t="s">
        <v>507</v>
      </c>
      <c r="AF601" s="145" t="s">
        <v>507</v>
      </c>
      <c r="AG601" s="145" t="s">
        <v>507</v>
      </c>
      <c r="AH601" s="145" t="s">
        <v>507</v>
      </c>
      <c r="AI601" s="145" t="s">
        <v>507</v>
      </c>
      <c r="AJ601" s="145" t="s">
        <v>507</v>
      </c>
      <c r="AK601" s="145" t="s">
        <v>507</v>
      </c>
      <c r="AL601" s="145" t="s">
        <v>507</v>
      </c>
      <c r="AM601" s="145" t="s">
        <v>507</v>
      </c>
      <c r="AN601" s="145" t="s">
        <v>507</v>
      </c>
      <c r="AO601" s="145" t="s">
        <v>507</v>
      </c>
      <c r="AP601" s="145" t="s">
        <v>507</v>
      </c>
      <c r="AQ601" s="145" t="s">
        <v>507</v>
      </c>
      <c r="AR601" s="145" t="s">
        <v>507</v>
      </c>
      <c r="AS601" s="145" t="s">
        <v>507</v>
      </c>
      <c r="AT601" s="145" t="s">
        <v>507</v>
      </c>
      <c r="AU601" s="145" t="s">
        <v>507</v>
      </c>
      <c r="AV601" s="145" t="s">
        <v>507</v>
      </c>
      <c r="AW601" s="145" t="s">
        <v>507</v>
      </c>
      <c r="AX601" s="145" t="s">
        <v>507</v>
      </c>
      <c r="AY601" s="145" t="s">
        <v>507</v>
      </c>
      <c r="AZ601" s="145" t="s">
        <v>507</v>
      </c>
      <c r="BA601" s="145" t="s">
        <v>507</v>
      </c>
      <c r="BB601" s="145" t="s">
        <v>507</v>
      </c>
      <c r="BC601" s="145" t="s">
        <v>507</v>
      </c>
      <c r="BD601" s="145" t="s">
        <v>507</v>
      </c>
      <c r="BE601" s="145" t="s">
        <v>507</v>
      </c>
      <c r="BF601" s="145" t="s">
        <v>507</v>
      </c>
      <c r="BG601" s="145" t="s">
        <v>507</v>
      </c>
      <c r="BH601" s="145" t="s">
        <v>507</v>
      </c>
      <c r="BI601" s="145" t="s">
        <v>507</v>
      </c>
      <c r="BJ601" s="145" t="s">
        <v>507</v>
      </c>
      <c r="BK601" s="145" t="s">
        <v>507</v>
      </c>
      <c r="BL601" s="145" t="s">
        <v>507</v>
      </c>
      <c r="BM601" s="145" t="s">
        <v>507</v>
      </c>
      <c r="BN601" s="145" t="s">
        <v>507</v>
      </c>
      <c r="BO601" s="145" t="s">
        <v>507</v>
      </c>
      <c r="BP601" s="145" t="s">
        <v>507</v>
      </c>
      <c r="BQ601" s="145" t="s">
        <v>507</v>
      </c>
      <c r="BR601" s="145" t="s">
        <v>507</v>
      </c>
      <c r="BS601" s="145" t="s">
        <v>507</v>
      </c>
      <c r="BT601" s="145" t="s">
        <v>507</v>
      </c>
      <c r="BU601" s="145" t="s">
        <v>507</v>
      </c>
      <c r="BV601" s="145" t="s">
        <v>507</v>
      </c>
      <c r="BW601" s="145" t="s">
        <v>507</v>
      </c>
      <c r="BX601" s="145" t="s">
        <v>507</v>
      </c>
      <c r="BY601" s="145" t="s">
        <v>507</v>
      </c>
      <c r="BZ601" s="145" t="s">
        <v>507</v>
      </c>
      <c r="CA601" s="145" t="s">
        <v>507</v>
      </c>
      <c r="CB601" s="145" t="s">
        <v>507</v>
      </c>
      <c r="CC601" s="145" t="s">
        <v>507</v>
      </c>
      <c r="CD601" s="145" t="s">
        <v>507</v>
      </c>
      <c r="CE601" s="145" t="s">
        <v>507</v>
      </c>
      <c r="CF601" s="145" t="s">
        <v>507</v>
      </c>
      <c r="CG601" s="145" t="s">
        <v>507</v>
      </c>
      <c r="CH601" s="145" t="s">
        <v>507</v>
      </c>
      <c r="CI601" s="145" t="s">
        <v>507</v>
      </c>
      <c r="CJ601" s="145" t="s">
        <v>507</v>
      </c>
      <c r="CK601" s="145" t="s">
        <v>507</v>
      </c>
      <c r="CL601" s="145" t="s">
        <v>507</v>
      </c>
      <c r="CM601" s="145" t="s">
        <v>507</v>
      </c>
      <c r="CN601" s="145" t="s">
        <v>507</v>
      </c>
    </row>
    <row r="602" spans="1:92" x14ac:dyDescent="0.25">
      <c r="B602" s="174" t="s">
        <v>533</v>
      </c>
      <c r="C602" s="10"/>
      <c r="D602" t="s">
        <v>532</v>
      </c>
      <c r="E602" s="106"/>
      <c r="F602" s="106"/>
      <c r="G602" s="106"/>
      <c r="H602" s="106"/>
      <c r="I602" s="175"/>
      <c r="J602" s="17"/>
      <c r="K602" s="61"/>
      <c r="L602" s="61"/>
      <c r="M602" s="61"/>
      <c r="N602" s="61"/>
      <c r="O602" s="61"/>
      <c r="P602" s="61"/>
      <c r="Q602" s="61"/>
      <c r="T602" s="215"/>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c r="BB602" s="61"/>
      <c r="BC602" s="61"/>
      <c r="BD602" s="61"/>
      <c r="BE602" s="61"/>
      <c r="BF602" s="61"/>
      <c r="BG602" s="61"/>
      <c r="BH602" s="61"/>
      <c r="BI602" s="61"/>
      <c r="BJ602" s="61"/>
      <c r="BK602" s="61"/>
      <c r="BL602" s="61"/>
      <c r="BM602" s="61"/>
      <c r="BN602" s="61"/>
      <c r="BO602" s="61"/>
      <c r="BP602" s="61"/>
      <c r="BQ602" s="61"/>
      <c r="BR602" s="61"/>
      <c r="BS602" s="61"/>
      <c r="BT602" s="61"/>
      <c r="BU602" s="61"/>
      <c r="BV602" s="61"/>
      <c r="BW602" s="61"/>
      <c r="BX602" s="61"/>
      <c r="BY602" s="61"/>
      <c r="BZ602" s="61"/>
      <c r="CA602" s="61"/>
      <c r="CB602" s="61"/>
      <c r="CC602" s="61"/>
      <c r="CD602" s="61"/>
      <c r="CE602" s="61"/>
      <c r="CF602" s="61"/>
      <c r="CG602" s="61"/>
      <c r="CH602" s="61"/>
      <c r="CI602" s="61"/>
      <c r="CJ602" s="61"/>
      <c r="CK602" s="61"/>
      <c r="CL602" s="61"/>
      <c r="CM602" s="61"/>
      <c r="CN602" s="61"/>
    </row>
    <row r="603" spans="1:92" x14ac:dyDescent="0.25">
      <c r="A603" t="s">
        <v>143</v>
      </c>
      <c r="B603" s="100" t="s">
        <v>534</v>
      </c>
      <c r="C603" s="10"/>
      <c r="D603" t="s">
        <v>532</v>
      </c>
      <c r="E603" s="106"/>
      <c r="F603" s="106"/>
      <c r="G603" s="106"/>
      <c r="H603" s="106"/>
      <c r="I603" s="175"/>
      <c r="J603" s="17"/>
      <c r="K603" s="195">
        <v>-10</v>
      </c>
      <c r="L603" s="195">
        <v>-10</v>
      </c>
      <c r="M603" s="195">
        <v>-10</v>
      </c>
      <c r="N603" s="195">
        <v>-10</v>
      </c>
      <c r="O603" s="195">
        <v>-10</v>
      </c>
      <c r="P603" s="195">
        <v>-10</v>
      </c>
      <c r="Q603" s="195"/>
      <c r="T603" s="256"/>
      <c r="U603" s="36">
        <f ca="1">INDEX($A:$CN,ROW(),MATCH(INDIRECT(ADDRESS(3,COLUMN(),2)),$2:$2,0))</f>
        <v>-10</v>
      </c>
      <c r="V603" s="36" cm="1">
        <f t="array" ref="V603">INDEX($K:$P,ROW(),MATCH(V$3,$K$2:$P$2,0))</f>
        <v>-10</v>
      </c>
      <c r="W603" s="36" cm="1">
        <f t="array" ref="W603">INDEX($K:$P,ROW(),MATCH(W$3,$K$2:$P$2,0))</f>
        <v>-10</v>
      </c>
      <c r="X603" s="36" cm="1">
        <f t="array" ref="X603">INDEX($K:$P,ROW(),MATCH(X$3,$K$2:$P$2,0))</f>
        <v>-10</v>
      </c>
      <c r="Y603" s="36" cm="1">
        <f t="array" ref="Y603">INDEX($K:$P,ROW(),MATCH(Y$3,$K$2:$P$2,0))</f>
        <v>-10</v>
      </c>
      <c r="Z603" s="36" cm="1">
        <f t="array" ref="Z603">INDEX($K:$P,ROW(),MATCH(Z$3,$K$2:$P$2,0))</f>
        <v>-10</v>
      </c>
      <c r="AA603" s="36" cm="1">
        <f t="array" ref="AA603">INDEX($K:$P,ROW(),MATCH(AA$3,$K$2:$P$2,0))</f>
        <v>-10</v>
      </c>
      <c r="AB603" s="36" cm="1">
        <f t="array" ref="AB603">INDEX($K:$P,ROW(),MATCH(AB$3,$K$2:$P$2,0))</f>
        <v>-10</v>
      </c>
      <c r="AC603" s="36" cm="1">
        <f t="array" ref="AC603">INDEX($K:$P,ROW(),MATCH(AC$3,$K$2:$P$2,0))</f>
        <v>-10</v>
      </c>
      <c r="AD603" s="36" cm="1">
        <f t="array" ref="AD603">INDEX($K:$P,ROW(),MATCH(AD$3,$K$2:$P$2,0))</f>
        <v>-10</v>
      </c>
      <c r="AE603" s="36" cm="1">
        <f t="array" ref="AE603">INDEX($K:$P,ROW(),MATCH(AE$3,$K$2:$P$2,0))</f>
        <v>-10</v>
      </c>
      <c r="AF603" s="36" cm="1">
        <f t="array" ref="AF603">INDEX($K:$P,ROW(),MATCH(AF$3,$K$2:$P$2,0))</f>
        <v>-10</v>
      </c>
      <c r="AG603" s="36" cm="1">
        <f t="array" ref="AG603">INDEX($K:$P,ROW(),MATCH(AG$3,$K$2:$P$2,0))</f>
        <v>-10</v>
      </c>
      <c r="AH603" s="36" cm="1">
        <f t="array" ref="AH603">INDEX($K:$P,ROW(),MATCH(AH$3,$K$2:$P$2,0))</f>
        <v>-10</v>
      </c>
      <c r="AI603" s="36" cm="1">
        <f t="array" ref="AI603">INDEX($K:$P,ROW(),MATCH(AI$3,$K$2:$P$2,0))</f>
        <v>-10</v>
      </c>
      <c r="AJ603" s="36" cm="1">
        <f t="array" ref="AJ603">INDEX($K:$P,ROW(),MATCH(AJ$3,$K$2:$P$2,0))</f>
        <v>-10</v>
      </c>
      <c r="AK603" s="36" cm="1">
        <f t="array" ref="AK603">INDEX($K:$P,ROW(),MATCH(AK$3,$K$2:$P$2,0))</f>
        <v>-10</v>
      </c>
      <c r="AL603" s="36" cm="1">
        <f t="array" ref="AL603">INDEX($K:$P,ROW(),MATCH(AL$3,$K$2:$P$2,0))</f>
        <v>-10</v>
      </c>
      <c r="AM603" s="36" cm="1">
        <f t="array" ref="AM603">INDEX($K:$P,ROW(),MATCH(AM$3,$K$2:$P$2,0))</f>
        <v>-10</v>
      </c>
      <c r="AN603" s="36" cm="1">
        <f t="array" ref="AN603">INDEX($K:$P,ROW(),MATCH(AN$3,$K$2:$P$2,0))</f>
        <v>-10</v>
      </c>
      <c r="AO603" s="36" cm="1">
        <f t="array" ref="AO603">INDEX($K:$P,ROW(),MATCH(AO$3,$K$2:$P$2,0))</f>
        <v>-10</v>
      </c>
      <c r="AP603" s="36" cm="1">
        <f t="array" ref="AP603">INDEX($K:$P,ROW(),MATCH(AP$3,$K$2:$P$2,0))</f>
        <v>-10</v>
      </c>
      <c r="AQ603" s="36" cm="1">
        <f t="array" ref="AQ603">INDEX($K:$P,ROW(),MATCH(AQ$3,$K$2:$P$2,0))</f>
        <v>-10</v>
      </c>
      <c r="AR603" s="36" cm="1">
        <f t="array" ref="AR603">INDEX($K:$P,ROW(),MATCH(AR$3,$K$2:$P$2,0))</f>
        <v>-10</v>
      </c>
      <c r="AS603" s="36" cm="1">
        <f t="array" ref="AS603">INDEX($K:$P,ROW(),MATCH(AS$3,$K$2:$P$2,0))</f>
        <v>-10</v>
      </c>
      <c r="AT603" s="36" cm="1">
        <f t="array" ref="AT603">INDEX($K:$P,ROW(),MATCH(AT$3,$K$2:$P$2,0))</f>
        <v>-10</v>
      </c>
      <c r="AU603" s="36" cm="1">
        <f t="array" ref="AU603">INDEX($K:$P,ROW(),MATCH(AU$3,$K$2:$P$2,0))</f>
        <v>-10</v>
      </c>
      <c r="AV603" s="36" cm="1">
        <f t="array" ref="AV603">INDEX($K:$P,ROW(),MATCH(AV$3,$K$2:$P$2,0))</f>
        <v>-10</v>
      </c>
      <c r="AW603" s="36" cm="1">
        <f t="array" ref="AW603">INDEX($K:$P,ROW(),MATCH(AW$3,$K$2:$P$2,0))</f>
        <v>-10</v>
      </c>
      <c r="AX603" s="36" cm="1">
        <f t="array" ref="AX603">INDEX($K:$P,ROW(),MATCH(AX$3,$K$2:$P$2,0))</f>
        <v>-10</v>
      </c>
      <c r="AY603" s="36" cm="1">
        <f t="array" ref="AY603">INDEX($K:$P,ROW(),MATCH(AY$3,$K$2:$P$2,0))</f>
        <v>-10</v>
      </c>
      <c r="AZ603" s="36" cm="1">
        <f t="array" ref="AZ603">INDEX($K:$P,ROW(),MATCH(AZ$3,$K$2:$P$2,0))</f>
        <v>-10</v>
      </c>
      <c r="BA603" s="36" cm="1">
        <f t="array" ref="BA603">INDEX($K:$P,ROW(),MATCH(BA$3,$K$2:$P$2,0))</f>
        <v>-10</v>
      </c>
      <c r="BB603" s="36" cm="1">
        <f t="array" ref="BB603">INDEX($K:$P,ROW(),MATCH(BB$3,$K$2:$P$2,0))</f>
        <v>-10</v>
      </c>
      <c r="BC603" s="36" cm="1">
        <f t="array" ref="BC603">INDEX($K:$P,ROW(),MATCH(BC$3,$K$2:$P$2,0))</f>
        <v>-10</v>
      </c>
      <c r="BD603" s="36" cm="1">
        <f t="array" ref="BD603">INDEX($K:$P,ROW(),MATCH(BD$3,$K$2:$P$2,0))</f>
        <v>-10</v>
      </c>
      <c r="BE603" s="36" cm="1">
        <f t="array" ref="BE603">INDEX($K:$P,ROW(),MATCH(BE$3,$K$2:$P$2,0))</f>
        <v>-10</v>
      </c>
      <c r="BF603" s="36" cm="1">
        <f t="array" ref="BF603">INDEX($K:$P,ROW(),MATCH(BF$3,$K$2:$P$2,0))</f>
        <v>-10</v>
      </c>
      <c r="BG603" s="36" cm="1">
        <f t="array" ref="BG603">INDEX($K:$P,ROW(),MATCH(BG$3,$K$2:$P$2,0))</f>
        <v>-10</v>
      </c>
      <c r="BH603" s="36" cm="1">
        <f t="array" ref="BH603">INDEX($K:$P,ROW(),MATCH(BH$3,$K$2:$P$2,0))</f>
        <v>-10</v>
      </c>
      <c r="BI603" s="36" cm="1">
        <f t="array" ref="BI603">INDEX($K:$P,ROW(),MATCH(BI$3,$K$2:$P$2,0))</f>
        <v>-10</v>
      </c>
      <c r="BJ603" s="36" cm="1">
        <f t="array" ref="BJ603">INDEX($K:$P,ROW(),MATCH(BJ$3,$K$2:$P$2,0))</f>
        <v>-10</v>
      </c>
      <c r="BK603" s="36" cm="1">
        <f t="array" ref="BK603">INDEX($K:$P,ROW(),MATCH(BK$3,$K$2:$P$2,0))</f>
        <v>-10</v>
      </c>
      <c r="BL603" s="36" cm="1">
        <f t="array" ref="BL603">INDEX($K:$P,ROW(),MATCH(BL$3,$K$2:$P$2,0))</f>
        <v>-10</v>
      </c>
      <c r="BM603" s="36" cm="1">
        <f t="array" ref="BM603">INDEX($K:$P,ROW(),MATCH(BM$3,$K$2:$P$2,0))</f>
        <v>-10</v>
      </c>
      <c r="BN603" s="36" cm="1">
        <f t="array" ref="BN603">INDEX($K:$P,ROW(),MATCH(BN$3,$K$2:$P$2,0))</f>
        <v>-10</v>
      </c>
      <c r="BO603" s="36" cm="1">
        <f t="array" ref="BO603">INDEX($K:$P,ROW(),MATCH(BO$3,$K$2:$P$2,0))</f>
        <v>-10</v>
      </c>
      <c r="BP603" s="36" cm="1">
        <f t="array" ref="BP603">INDEX($K:$P,ROW(),MATCH(BP$3,$K$2:$P$2,0))</f>
        <v>-10</v>
      </c>
      <c r="BQ603" s="36" cm="1">
        <f t="array" ref="BQ603">INDEX($K:$P,ROW(),MATCH(BQ$3,$K$2:$P$2,0))</f>
        <v>-10</v>
      </c>
      <c r="BR603" s="36" cm="1">
        <f t="array" ref="BR603">INDEX($K:$P,ROW(),MATCH(BR$3,$K$2:$P$2,0))</f>
        <v>-10</v>
      </c>
      <c r="BS603" s="36" cm="1">
        <f t="array" ref="BS603">INDEX($K:$P,ROW(),MATCH(BS$3,$K$2:$P$2,0))</f>
        <v>-10</v>
      </c>
      <c r="BT603" s="36" cm="1">
        <f t="array" ref="BT603">INDEX($K:$P,ROW(),MATCH(BT$3,$K$2:$P$2,0))</f>
        <v>-10</v>
      </c>
      <c r="BU603" s="36" cm="1">
        <f t="array" ref="BU603">INDEX($K:$P,ROW(),MATCH(BU$3,$K$2:$P$2,0))</f>
        <v>-10</v>
      </c>
      <c r="BV603" s="36" cm="1">
        <f t="array" ref="BV603">INDEX($K:$P,ROW(),MATCH(BV$3,$K$2:$P$2,0))</f>
        <v>-10</v>
      </c>
      <c r="BW603" s="36" cm="1">
        <f t="array" ref="BW603">INDEX($K:$P,ROW(),MATCH(BW$3,$K$2:$P$2,0))</f>
        <v>-10</v>
      </c>
      <c r="BX603" s="36" cm="1">
        <f t="array" ref="BX603">INDEX($K:$P,ROW(),MATCH(BX$3,$K$2:$P$2,0))</f>
        <v>-10</v>
      </c>
      <c r="BY603" s="36" cm="1">
        <f t="array" ref="BY603">INDEX($K:$P,ROW(),MATCH(BY$3,$K$2:$P$2,0))</f>
        <v>-10</v>
      </c>
      <c r="BZ603" s="36" cm="1">
        <f t="array" ref="BZ603">INDEX($K:$P,ROW(),MATCH(BZ$3,$K$2:$P$2,0))</f>
        <v>-10</v>
      </c>
      <c r="CA603" s="36" cm="1">
        <f t="array" ref="CA603">INDEX($K:$P,ROW(),MATCH(CA$3,$K$2:$P$2,0))</f>
        <v>-10</v>
      </c>
      <c r="CB603" s="36" cm="1">
        <f t="array" ref="CB603">INDEX($K:$P,ROW(),MATCH(CB$3,$K$2:$P$2,0))</f>
        <v>-10</v>
      </c>
      <c r="CC603" s="36" cm="1">
        <f t="array" ref="CC603">INDEX($K:$P,ROW(),MATCH(CC$3,$K$2:$P$2,0))</f>
        <v>-10</v>
      </c>
      <c r="CD603" s="36" cm="1">
        <f t="array" ref="CD603">INDEX($K:$P,ROW(),MATCH(CD$3,$K$2:$P$2,0))</f>
        <v>-10</v>
      </c>
      <c r="CE603" s="36" cm="1">
        <f t="array" ref="CE603">INDEX($K:$P,ROW(),MATCH(CE$3,$K$2:$P$2,0))</f>
        <v>-10</v>
      </c>
      <c r="CF603" s="36" cm="1">
        <f t="array" ref="CF603">INDEX($K:$P,ROW(),MATCH(CF$3,$K$2:$P$2,0))</f>
        <v>-10</v>
      </c>
      <c r="CG603" s="36" cm="1">
        <f t="array" ref="CG603">INDEX($K:$P,ROW(),MATCH(CG$3,$K$2:$P$2,0))</f>
        <v>-10</v>
      </c>
      <c r="CH603" s="36" cm="1">
        <f t="array" ref="CH603">INDEX($K:$P,ROW(),MATCH(CH$3,$K$2:$P$2,0))</f>
        <v>-10</v>
      </c>
      <c r="CI603" s="36" cm="1">
        <f t="array" ref="CI603">INDEX($K:$P,ROW(),MATCH(CI$3,$K$2:$P$2,0))</f>
        <v>-10</v>
      </c>
      <c r="CJ603" s="36" cm="1">
        <f t="array" ref="CJ603">INDEX($K:$P,ROW(),MATCH(CJ$3,$K$2:$P$2,0))</f>
        <v>-10</v>
      </c>
      <c r="CK603" s="36" cm="1">
        <f t="array" ref="CK603">INDEX($K:$P,ROW(),MATCH(CK$3,$K$2:$P$2,0))</f>
        <v>-10</v>
      </c>
      <c r="CL603" s="36" cm="1">
        <f t="array" ref="CL603">INDEX($K:$P,ROW(),MATCH(CL$3,$K$2:$P$2,0))</f>
        <v>-10</v>
      </c>
      <c r="CM603" s="36" cm="1">
        <f t="array" ref="CM603">INDEX($K:$P,ROW(),MATCH(CM$3,$K$2:$P$2,0))</f>
        <v>-10</v>
      </c>
      <c r="CN603" s="36" cm="1">
        <f t="array" ref="CN603">INDEX($K:$P,ROW(),MATCH(CN$3,$K$2:$P$2,0))</f>
        <v>-10</v>
      </c>
    </row>
    <row r="604" spans="1:92" x14ac:dyDescent="0.25">
      <c r="A604" t="s">
        <v>143</v>
      </c>
      <c r="B604" s="100" t="s">
        <v>534</v>
      </c>
      <c r="C604" s="10"/>
      <c r="D604" t="s">
        <v>532</v>
      </c>
      <c r="E604" s="106"/>
      <c r="F604" s="106"/>
      <c r="G604" s="106"/>
      <c r="H604" s="106"/>
      <c r="I604" s="175"/>
      <c r="J604" s="17"/>
      <c r="K604" s="195">
        <v>-10</v>
      </c>
      <c r="L604" s="195">
        <v>-10</v>
      </c>
      <c r="M604" s="195">
        <v>-10</v>
      </c>
      <c r="N604" s="195">
        <v>-10</v>
      </c>
      <c r="O604" s="195">
        <v>-10</v>
      </c>
      <c r="P604" s="195">
        <v>-10</v>
      </c>
      <c r="Q604" s="195"/>
      <c r="T604" s="256"/>
      <c r="U604" s="36">
        <f ca="1">INDEX($A:$CN,ROW(),MATCH(INDIRECT(ADDRESS(3,COLUMN(),2)),$2:$2,0))</f>
        <v>-10</v>
      </c>
      <c r="V604" s="36" cm="1">
        <f t="array" ref="V604">INDEX($K:$P,ROW(),MATCH(V$3,$K$2:$P$2,0))</f>
        <v>-10</v>
      </c>
      <c r="W604" s="36" cm="1">
        <f t="array" ref="W604">INDEX($K:$P,ROW(),MATCH(W$3,$K$2:$P$2,0))</f>
        <v>-10</v>
      </c>
      <c r="X604" s="36" cm="1">
        <f t="array" ref="X604">INDEX($K:$P,ROW(),MATCH(X$3,$K$2:$P$2,0))</f>
        <v>-10</v>
      </c>
      <c r="Y604" s="36" cm="1">
        <f t="array" ref="Y604">INDEX($K:$P,ROW(),MATCH(Y$3,$K$2:$P$2,0))</f>
        <v>-10</v>
      </c>
      <c r="Z604" s="36" cm="1">
        <f t="array" ref="Z604">INDEX($K:$P,ROW(),MATCH(Z$3,$K$2:$P$2,0))</f>
        <v>-10</v>
      </c>
      <c r="AA604" s="36" cm="1">
        <f t="array" ref="AA604">INDEX($K:$P,ROW(),MATCH(AA$3,$K$2:$P$2,0))</f>
        <v>-10</v>
      </c>
      <c r="AB604" s="36" cm="1">
        <f t="array" ref="AB604">INDEX($K:$P,ROW(),MATCH(AB$3,$K$2:$P$2,0))</f>
        <v>-10</v>
      </c>
      <c r="AC604" s="36" cm="1">
        <f t="array" ref="AC604">INDEX($K:$P,ROW(),MATCH(AC$3,$K$2:$P$2,0))</f>
        <v>-10</v>
      </c>
      <c r="AD604" s="36" cm="1">
        <f t="array" ref="AD604">INDEX($K:$P,ROW(),MATCH(AD$3,$K$2:$P$2,0))</f>
        <v>-10</v>
      </c>
      <c r="AE604" s="36" cm="1">
        <f t="array" ref="AE604">INDEX($K:$P,ROW(),MATCH(AE$3,$K$2:$P$2,0))</f>
        <v>-10</v>
      </c>
      <c r="AF604" s="36" cm="1">
        <f t="array" ref="AF604">INDEX($K:$P,ROW(),MATCH(AF$3,$K$2:$P$2,0))</f>
        <v>-10</v>
      </c>
      <c r="AG604" s="36" cm="1">
        <f t="array" ref="AG604">INDEX($K:$P,ROW(),MATCH(AG$3,$K$2:$P$2,0))</f>
        <v>-10</v>
      </c>
      <c r="AH604" s="36" cm="1">
        <f t="array" ref="AH604">INDEX($K:$P,ROW(),MATCH(AH$3,$K$2:$P$2,0))</f>
        <v>-10</v>
      </c>
      <c r="AI604" s="36" cm="1">
        <f t="array" ref="AI604">INDEX($K:$P,ROW(),MATCH(AI$3,$K$2:$P$2,0))</f>
        <v>-10</v>
      </c>
      <c r="AJ604" s="36" cm="1">
        <f t="array" ref="AJ604">INDEX($K:$P,ROW(),MATCH(AJ$3,$K$2:$P$2,0))</f>
        <v>-10</v>
      </c>
      <c r="AK604" s="36" cm="1">
        <f t="array" ref="AK604">INDEX($K:$P,ROW(),MATCH(AK$3,$K$2:$P$2,0))</f>
        <v>-10</v>
      </c>
      <c r="AL604" s="36" cm="1">
        <f t="array" ref="AL604">INDEX($K:$P,ROW(),MATCH(AL$3,$K$2:$P$2,0))</f>
        <v>-10</v>
      </c>
      <c r="AM604" s="36" cm="1">
        <f t="array" ref="AM604">INDEX($K:$P,ROW(),MATCH(AM$3,$K$2:$P$2,0))</f>
        <v>-10</v>
      </c>
      <c r="AN604" s="36" cm="1">
        <f t="array" ref="AN604">INDEX($K:$P,ROW(),MATCH(AN$3,$K$2:$P$2,0))</f>
        <v>-10</v>
      </c>
      <c r="AO604" s="36" cm="1">
        <f t="array" ref="AO604">INDEX($K:$P,ROW(),MATCH(AO$3,$K$2:$P$2,0))</f>
        <v>-10</v>
      </c>
      <c r="AP604" s="36" cm="1">
        <f t="array" ref="AP604">INDEX($K:$P,ROW(),MATCH(AP$3,$K$2:$P$2,0))</f>
        <v>-10</v>
      </c>
      <c r="AQ604" s="36" cm="1">
        <f t="array" ref="AQ604">INDEX($K:$P,ROW(),MATCH(AQ$3,$K$2:$P$2,0))</f>
        <v>-10</v>
      </c>
      <c r="AR604" s="36" cm="1">
        <f t="array" ref="AR604">INDEX($K:$P,ROW(),MATCH(AR$3,$K$2:$P$2,0))</f>
        <v>-10</v>
      </c>
      <c r="AS604" s="36" cm="1">
        <f t="array" ref="AS604">INDEX($K:$P,ROW(),MATCH(AS$3,$K$2:$P$2,0))</f>
        <v>-10</v>
      </c>
      <c r="AT604" s="36" cm="1">
        <f t="array" ref="AT604">INDEX($K:$P,ROW(),MATCH(AT$3,$K$2:$P$2,0))</f>
        <v>-10</v>
      </c>
      <c r="AU604" s="36" cm="1">
        <f t="array" ref="AU604">INDEX($K:$P,ROW(),MATCH(AU$3,$K$2:$P$2,0))</f>
        <v>-10</v>
      </c>
      <c r="AV604" s="36" cm="1">
        <f t="array" ref="AV604">INDEX($K:$P,ROW(),MATCH(AV$3,$K$2:$P$2,0))</f>
        <v>-10</v>
      </c>
      <c r="AW604" s="36" cm="1">
        <f t="array" ref="AW604">INDEX($K:$P,ROW(),MATCH(AW$3,$K$2:$P$2,0))</f>
        <v>-10</v>
      </c>
      <c r="AX604" s="36" cm="1">
        <f t="array" ref="AX604">INDEX($K:$P,ROW(),MATCH(AX$3,$K$2:$P$2,0))</f>
        <v>-10</v>
      </c>
      <c r="AY604" s="36" cm="1">
        <f t="array" ref="AY604">INDEX($K:$P,ROW(),MATCH(AY$3,$K$2:$P$2,0))</f>
        <v>-10</v>
      </c>
      <c r="AZ604" s="36" cm="1">
        <f t="array" ref="AZ604">INDEX($K:$P,ROW(),MATCH(AZ$3,$K$2:$P$2,0))</f>
        <v>-10</v>
      </c>
      <c r="BA604" s="36" cm="1">
        <f t="array" ref="BA604">INDEX($K:$P,ROW(),MATCH(BA$3,$K$2:$P$2,0))</f>
        <v>-10</v>
      </c>
      <c r="BB604" s="36" cm="1">
        <f t="array" ref="BB604">INDEX($K:$P,ROW(),MATCH(BB$3,$K$2:$P$2,0))</f>
        <v>-10</v>
      </c>
      <c r="BC604" s="36" cm="1">
        <f t="array" ref="BC604">INDEX($K:$P,ROW(),MATCH(BC$3,$K$2:$P$2,0))</f>
        <v>-10</v>
      </c>
      <c r="BD604" s="36" cm="1">
        <f t="array" ref="BD604">INDEX($K:$P,ROW(),MATCH(BD$3,$K$2:$P$2,0))</f>
        <v>-10</v>
      </c>
      <c r="BE604" s="36" cm="1">
        <f t="array" ref="BE604">INDEX($K:$P,ROW(),MATCH(BE$3,$K$2:$P$2,0))</f>
        <v>-10</v>
      </c>
      <c r="BF604" s="36" cm="1">
        <f t="array" ref="BF604">INDEX($K:$P,ROW(),MATCH(BF$3,$K$2:$P$2,0))</f>
        <v>-10</v>
      </c>
      <c r="BG604" s="36" cm="1">
        <f t="array" ref="BG604">INDEX($K:$P,ROW(),MATCH(BG$3,$K$2:$P$2,0))</f>
        <v>-10</v>
      </c>
      <c r="BH604" s="36" cm="1">
        <f t="array" ref="BH604">INDEX($K:$P,ROW(),MATCH(BH$3,$K$2:$P$2,0))</f>
        <v>-10</v>
      </c>
      <c r="BI604" s="36" cm="1">
        <f t="array" ref="BI604">INDEX($K:$P,ROW(),MATCH(BI$3,$K$2:$P$2,0))</f>
        <v>-10</v>
      </c>
      <c r="BJ604" s="36" cm="1">
        <f t="array" ref="BJ604">INDEX($K:$P,ROW(),MATCH(BJ$3,$K$2:$P$2,0))</f>
        <v>-10</v>
      </c>
      <c r="BK604" s="36" cm="1">
        <f t="array" ref="BK604">INDEX($K:$P,ROW(),MATCH(BK$3,$K$2:$P$2,0))</f>
        <v>-10</v>
      </c>
      <c r="BL604" s="36" cm="1">
        <f t="array" ref="BL604">INDEX($K:$P,ROW(),MATCH(BL$3,$K$2:$P$2,0))</f>
        <v>-10</v>
      </c>
      <c r="BM604" s="36" cm="1">
        <f t="array" ref="BM604">INDEX($K:$P,ROW(),MATCH(BM$3,$K$2:$P$2,0))</f>
        <v>-10</v>
      </c>
      <c r="BN604" s="36" cm="1">
        <f t="array" ref="BN604">INDEX($K:$P,ROW(),MATCH(BN$3,$K$2:$P$2,0))</f>
        <v>-10</v>
      </c>
      <c r="BO604" s="36" cm="1">
        <f t="array" ref="BO604">INDEX($K:$P,ROW(),MATCH(BO$3,$K$2:$P$2,0))</f>
        <v>-10</v>
      </c>
      <c r="BP604" s="36" cm="1">
        <f t="array" ref="BP604">INDEX($K:$P,ROW(),MATCH(BP$3,$K$2:$P$2,0))</f>
        <v>-10</v>
      </c>
      <c r="BQ604" s="36" cm="1">
        <f t="array" ref="BQ604">INDEX($K:$P,ROW(),MATCH(BQ$3,$K$2:$P$2,0))</f>
        <v>-10</v>
      </c>
      <c r="BR604" s="36" cm="1">
        <f t="array" ref="BR604">INDEX($K:$P,ROW(),MATCH(BR$3,$K$2:$P$2,0))</f>
        <v>-10</v>
      </c>
      <c r="BS604" s="36" cm="1">
        <f t="array" ref="BS604">INDEX($K:$P,ROW(),MATCH(BS$3,$K$2:$P$2,0))</f>
        <v>-10</v>
      </c>
      <c r="BT604" s="36" cm="1">
        <f t="array" ref="BT604">INDEX($K:$P,ROW(),MATCH(BT$3,$K$2:$P$2,0))</f>
        <v>-10</v>
      </c>
      <c r="BU604" s="36" cm="1">
        <f t="array" ref="BU604">INDEX($K:$P,ROW(),MATCH(BU$3,$K$2:$P$2,0))</f>
        <v>-10</v>
      </c>
      <c r="BV604" s="36" cm="1">
        <f t="array" ref="BV604">INDEX($K:$P,ROW(),MATCH(BV$3,$K$2:$P$2,0))</f>
        <v>-10</v>
      </c>
      <c r="BW604" s="36" cm="1">
        <f t="array" ref="BW604">INDEX($K:$P,ROW(),MATCH(BW$3,$K$2:$P$2,0))</f>
        <v>-10</v>
      </c>
      <c r="BX604" s="36" cm="1">
        <f t="array" ref="BX604">INDEX($K:$P,ROW(),MATCH(BX$3,$K$2:$P$2,0))</f>
        <v>-10</v>
      </c>
      <c r="BY604" s="36" cm="1">
        <f t="array" ref="BY604">INDEX($K:$P,ROW(),MATCH(BY$3,$K$2:$P$2,0))</f>
        <v>-10</v>
      </c>
      <c r="BZ604" s="36" cm="1">
        <f t="array" ref="BZ604">INDEX($K:$P,ROW(),MATCH(BZ$3,$K$2:$P$2,0))</f>
        <v>-10</v>
      </c>
      <c r="CA604" s="36" cm="1">
        <f t="array" ref="CA604">INDEX($K:$P,ROW(),MATCH(CA$3,$K$2:$P$2,0))</f>
        <v>-10</v>
      </c>
      <c r="CB604" s="36" cm="1">
        <f t="array" ref="CB604">INDEX($K:$P,ROW(),MATCH(CB$3,$K$2:$P$2,0))</f>
        <v>-10</v>
      </c>
      <c r="CC604" s="36" cm="1">
        <f t="array" ref="CC604">INDEX($K:$P,ROW(),MATCH(CC$3,$K$2:$P$2,0))</f>
        <v>-10</v>
      </c>
      <c r="CD604" s="36" cm="1">
        <f t="array" ref="CD604">INDEX($K:$P,ROW(),MATCH(CD$3,$K$2:$P$2,0))</f>
        <v>-10</v>
      </c>
      <c r="CE604" s="36" cm="1">
        <f t="array" ref="CE604">INDEX($K:$P,ROW(),MATCH(CE$3,$K$2:$P$2,0))</f>
        <v>-10</v>
      </c>
      <c r="CF604" s="36" cm="1">
        <f t="array" ref="CF604">INDEX($K:$P,ROW(),MATCH(CF$3,$K$2:$P$2,0))</f>
        <v>-10</v>
      </c>
      <c r="CG604" s="36" cm="1">
        <f t="array" ref="CG604">INDEX($K:$P,ROW(),MATCH(CG$3,$K$2:$P$2,0))</f>
        <v>-10</v>
      </c>
      <c r="CH604" s="36" cm="1">
        <f t="array" ref="CH604">INDEX($K:$P,ROW(),MATCH(CH$3,$K$2:$P$2,0))</f>
        <v>-10</v>
      </c>
      <c r="CI604" s="36" cm="1">
        <f t="array" ref="CI604">INDEX($K:$P,ROW(),MATCH(CI$3,$K$2:$P$2,0))</f>
        <v>-10</v>
      </c>
      <c r="CJ604" s="36" cm="1">
        <f t="array" ref="CJ604">INDEX($K:$P,ROW(),MATCH(CJ$3,$K$2:$P$2,0))</f>
        <v>-10</v>
      </c>
      <c r="CK604" s="36" cm="1">
        <f t="array" ref="CK604">INDEX($K:$P,ROW(),MATCH(CK$3,$K$2:$P$2,0))</f>
        <v>-10</v>
      </c>
      <c r="CL604" s="36" cm="1">
        <f t="array" ref="CL604">INDEX($K:$P,ROW(),MATCH(CL$3,$K$2:$P$2,0))</f>
        <v>-10</v>
      </c>
      <c r="CM604" s="36" cm="1">
        <f t="array" ref="CM604">INDEX($K:$P,ROW(),MATCH(CM$3,$K$2:$P$2,0))</f>
        <v>-10</v>
      </c>
      <c r="CN604" s="36" cm="1">
        <f t="array" ref="CN604">INDEX($K:$P,ROW(),MATCH(CN$3,$K$2:$P$2,0))</f>
        <v>-10</v>
      </c>
    </row>
    <row r="605" spans="1:92" x14ac:dyDescent="0.25">
      <c r="A605" t="s">
        <v>143</v>
      </c>
      <c r="B605" s="100" t="s">
        <v>534</v>
      </c>
      <c r="C605" s="10"/>
      <c r="D605" t="s">
        <v>532</v>
      </c>
      <c r="E605" s="106"/>
      <c r="F605" s="106"/>
      <c r="G605" s="106"/>
      <c r="H605" s="106"/>
      <c r="I605" s="175"/>
      <c r="J605" s="17"/>
      <c r="K605" s="195">
        <v>-10</v>
      </c>
      <c r="L605" s="195">
        <v>-10</v>
      </c>
      <c r="M605" s="195">
        <v>-10</v>
      </c>
      <c r="N605" s="195">
        <v>-10</v>
      </c>
      <c r="O605" s="195">
        <v>-10</v>
      </c>
      <c r="P605" s="195">
        <v>-10</v>
      </c>
      <c r="Q605" s="195"/>
      <c r="T605" s="256"/>
      <c r="U605" s="36">
        <f ca="1">INDEX($A:$CN,ROW(),MATCH(INDIRECT(ADDRESS(3,COLUMN(),2)),$2:$2,0))</f>
        <v>-10</v>
      </c>
      <c r="V605" s="36" cm="1">
        <f t="array" ref="V605">INDEX($K:$P,ROW(),MATCH(V$3,$K$2:$P$2,0))</f>
        <v>-10</v>
      </c>
      <c r="W605" s="36" cm="1">
        <f t="array" ref="W605">INDEX($K:$P,ROW(),MATCH(W$3,$K$2:$P$2,0))</f>
        <v>-10</v>
      </c>
      <c r="X605" s="36" cm="1">
        <f t="array" ref="X605">INDEX($K:$P,ROW(),MATCH(X$3,$K$2:$P$2,0))</f>
        <v>-10</v>
      </c>
      <c r="Y605" s="36" cm="1">
        <f t="array" ref="Y605">INDEX($K:$P,ROW(),MATCH(Y$3,$K$2:$P$2,0))</f>
        <v>-10</v>
      </c>
      <c r="Z605" s="36" cm="1">
        <f t="array" ref="Z605">INDEX($K:$P,ROW(),MATCH(Z$3,$K$2:$P$2,0))</f>
        <v>-10</v>
      </c>
      <c r="AA605" s="36" cm="1">
        <f t="array" ref="AA605">INDEX($K:$P,ROW(),MATCH(AA$3,$K$2:$P$2,0))</f>
        <v>-10</v>
      </c>
      <c r="AB605" s="36" cm="1">
        <f t="array" ref="AB605">INDEX($K:$P,ROW(),MATCH(AB$3,$K$2:$P$2,0))</f>
        <v>-10</v>
      </c>
      <c r="AC605" s="36" cm="1">
        <f t="array" ref="AC605">INDEX($K:$P,ROW(),MATCH(AC$3,$K$2:$P$2,0))</f>
        <v>-10</v>
      </c>
      <c r="AD605" s="36" cm="1">
        <f t="array" ref="AD605">INDEX($K:$P,ROW(),MATCH(AD$3,$K$2:$P$2,0))</f>
        <v>-10</v>
      </c>
      <c r="AE605" s="36" cm="1">
        <f t="array" ref="AE605">INDEX($K:$P,ROW(),MATCH(AE$3,$K$2:$P$2,0))</f>
        <v>-10</v>
      </c>
      <c r="AF605" s="36" cm="1">
        <f t="array" ref="AF605">INDEX($K:$P,ROW(),MATCH(AF$3,$K$2:$P$2,0))</f>
        <v>-10</v>
      </c>
      <c r="AG605" s="36" cm="1">
        <f t="array" ref="AG605">INDEX($K:$P,ROW(),MATCH(AG$3,$K$2:$P$2,0))</f>
        <v>-10</v>
      </c>
      <c r="AH605" s="36" cm="1">
        <f t="array" ref="AH605">INDEX($K:$P,ROW(),MATCH(AH$3,$K$2:$P$2,0))</f>
        <v>-10</v>
      </c>
      <c r="AI605" s="36" cm="1">
        <f t="array" ref="AI605">INDEX($K:$P,ROW(),MATCH(AI$3,$K$2:$P$2,0))</f>
        <v>-10</v>
      </c>
      <c r="AJ605" s="36" cm="1">
        <f t="array" ref="AJ605">INDEX($K:$P,ROW(),MATCH(AJ$3,$K$2:$P$2,0))</f>
        <v>-10</v>
      </c>
      <c r="AK605" s="36" cm="1">
        <f t="array" ref="AK605">INDEX($K:$P,ROW(),MATCH(AK$3,$K$2:$P$2,0))</f>
        <v>-10</v>
      </c>
      <c r="AL605" s="36" cm="1">
        <f t="array" ref="AL605">INDEX($K:$P,ROW(),MATCH(AL$3,$K$2:$P$2,0))</f>
        <v>-10</v>
      </c>
      <c r="AM605" s="36" cm="1">
        <f t="array" ref="AM605">INDEX($K:$P,ROW(),MATCH(AM$3,$K$2:$P$2,0))</f>
        <v>-10</v>
      </c>
      <c r="AN605" s="36" cm="1">
        <f t="array" ref="AN605">INDEX($K:$P,ROW(),MATCH(AN$3,$K$2:$P$2,0))</f>
        <v>-10</v>
      </c>
      <c r="AO605" s="36" cm="1">
        <f t="array" ref="AO605">INDEX($K:$P,ROW(),MATCH(AO$3,$K$2:$P$2,0))</f>
        <v>-10</v>
      </c>
      <c r="AP605" s="36" cm="1">
        <f t="array" ref="AP605">INDEX($K:$P,ROW(),MATCH(AP$3,$K$2:$P$2,0))</f>
        <v>-10</v>
      </c>
      <c r="AQ605" s="36" cm="1">
        <f t="array" ref="AQ605">INDEX($K:$P,ROW(),MATCH(AQ$3,$K$2:$P$2,0))</f>
        <v>-10</v>
      </c>
      <c r="AR605" s="36" cm="1">
        <f t="array" ref="AR605">INDEX($K:$P,ROW(),MATCH(AR$3,$K$2:$P$2,0))</f>
        <v>-10</v>
      </c>
      <c r="AS605" s="36" cm="1">
        <f t="array" ref="AS605">INDEX($K:$P,ROW(),MATCH(AS$3,$K$2:$P$2,0))</f>
        <v>-10</v>
      </c>
      <c r="AT605" s="36" cm="1">
        <f t="array" ref="AT605">INDEX($K:$P,ROW(),MATCH(AT$3,$K$2:$P$2,0))</f>
        <v>-10</v>
      </c>
      <c r="AU605" s="36" cm="1">
        <f t="array" ref="AU605">INDEX($K:$P,ROW(),MATCH(AU$3,$K$2:$P$2,0))</f>
        <v>-10</v>
      </c>
      <c r="AV605" s="36" cm="1">
        <f t="array" ref="AV605">INDEX($K:$P,ROW(),MATCH(AV$3,$K$2:$P$2,0))</f>
        <v>-10</v>
      </c>
      <c r="AW605" s="36" cm="1">
        <f t="array" ref="AW605">INDEX($K:$P,ROW(),MATCH(AW$3,$K$2:$P$2,0))</f>
        <v>-10</v>
      </c>
      <c r="AX605" s="36" cm="1">
        <f t="array" ref="AX605">INDEX($K:$P,ROW(),MATCH(AX$3,$K$2:$P$2,0))</f>
        <v>-10</v>
      </c>
      <c r="AY605" s="36" cm="1">
        <f t="array" ref="AY605">INDEX($K:$P,ROW(),MATCH(AY$3,$K$2:$P$2,0))</f>
        <v>-10</v>
      </c>
      <c r="AZ605" s="36" cm="1">
        <f t="array" ref="AZ605">INDEX($K:$P,ROW(),MATCH(AZ$3,$K$2:$P$2,0))</f>
        <v>-10</v>
      </c>
      <c r="BA605" s="36" cm="1">
        <f t="array" ref="BA605">INDEX($K:$P,ROW(),MATCH(BA$3,$K$2:$P$2,0))</f>
        <v>-10</v>
      </c>
      <c r="BB605" s="36" cm="1">
        <f t="array" ref="BB605">INDEX($K:$P,ROW(),MATCH(BB$3,$K$2:$P$2,0))</f>
        <v>-10</v>
      </c>
      <c r="BC605" s="36" cm="1">
        <f t="array" ref="BC605">INDEX($K:$P,ROW(),MATCH(BC$3,$K$2:$P$2,0))</f>
        <v>-10</v>
      </c>
      <c r="BD605" s="36" cm="1">
        <f t="array" ref="BD605">INDEX($K:$P,ROW(),MATCH(BD$3,$K$2:$P$2,0))</f>
        <v>-10</v>
      </c>
      <c r="BE605" s="36" cm="1">
        <f t="array" ref="BE605">INDEX($K:$P,ROW(),MATCH(BE$3,$K$2:$P$2,0))</f>
        <v>-10</v>
      </c>
      <c r="BF605" s="36" cm="1">
        <f t="array" ref="BF605">INDEX($K:$P,ROW(),MATCH(BF$3,$K$2:$P$2,0))</f>
        <v>-10</v>
      </c>
      <c r="BG605" s="36" cm="1">
        <f t="array" ref="BG605">INDEX($K:$P,ROW(),MATCH(BG$3,$K$2:$P$2,0))</f>
        <v>-10</v>
      </c>
      <c r="BH605" s="36" cm="1">
        <f t="array" ref="BH605">INDEX($K:$P,ROW(),MATCH(BH$3,$K$2:$P$2,0))</f>
        <v>-10</v>
      </c>
      <c r="BI605" s="36" cm="1">
        <f t="array" ref="BI605">INDEX($K:$P,ROW(),MATCH(BI$3,$K$2:$P$2,0))</f>
        <v>-10</v>
      </c>
      <c r="BJ605" s="36" cm="1">
        <f t="array" ref="BJ605">INDEX($K:$P,ROW(),MATCH(BJ$3,$K$2:$P$2,0))</f>
        <v>-10</v>
      </c>
      <c r="BK605" s="36" cm="1">
        <f t="array" ref="BK605">INDEX($K:$P,ROW(),MATCH(BK$3,$K$2:$P$2,0))</f>
        <v>-10</v>
      </c>
      <c r="BL605" s="36" cm="1">
        <f t="array" ref="BL605">INDEX($K:$P,ROW(),MATCH(BL$3,$K$2:$P$2,0))</f>
        <v>-10</v>
      </c>
      <c r="BM605" s="36" cm="1">
        <f t="array" ref="BM605">INDEX($K:$P,ROW(),MATCH(BM$3,$K$2:$P$2,0))</f>
        <v>-10</v>
      </c>
      <c r="BN605" s="36" cm="1">
        <f t="array" ref="BN605">INDEX($K:$P,ROW(),MATCH(BN$3,$K$2:$P$2,0))</f>
        <v>-10</v>
      </c>
      <c r="BO605" s="36" cm="1">
        <f t="array" ref="BO605">INDEX($K:$P,ROW(),MATCH(BO$3,$K$2:$P$2,0))</f>
        <v>-10</v>
      </c>
      <c r="BP605" s="36" cm="1">
        <f t="array" ref="BP605">INDEX($K:$P,ROW(),MATCH(BP$3,$K$2:$P$2,0))</f>
        <v>-10</v>
      </c>
      <c r="BQ605" s="36" cm="1">
        <f t="array" ref="BQ605">INDEX($K:$P,ROW(),MATCH(BQ$3,$K$2:$P$2,0))</f>
        <v>-10</v>
      </c>
      <c r="BR605" s="36" cm="1">
        <f t="array" ref="BR605">INDEX($K:$P,ROW(),MATCH(BR$3,$K$2:$P$2,0))</f>
        <v>-10</v>
      </c>
      <c r="BS605" s="36" cm="1">
        <f t="array" ref="BS605">INDEX($K:$P,ROW(),MATCH(BS$3,$K$2:$P$2,0))</f>
        <v>-10</v>
      </c>
      <c r="BT605" s="36" cm="1">
        <f t="array" ref="BT605">INDEX($K:$P,ROW(),MATCH(BT$3,$K$2:$P$2,0))</f>
        <v>-10</v>
      </c>
      <c r="BU605" s="36" cm="1">
        <f t="array" ref="BU605">INDEX($K:$P,ROW(),MATCH(BU$3,$K$2:$P$2,0))</f>
        <v>-10</v>
      </c>
      <c r="BV605" s="36" cm="1">
        <f t="array" ref="BV605">INDEX($K:$P,ROW(),MATCH(BV$3,$K$2:$P$2,0))</f>
        <v>-10</v>
      </c>
      <c r="BW605" s="36" cm="1">
        <f t="array" ref="BW605">INDEX($K:$P,ROW(),MATCH(BW$3,$K$2:$P$2,0))</f>
        <v>-10</v>
      </c>
      <c r="BX605" s="36" cm="1">
        <f t="array" ref="BX605">INDEX($K:$P,ROW(),MATCH(BX$3,$K$2:$P$2,0))</f>
        <v>-10</v>
      </c>
      <c r="BY605" s="36" cm="1">
        <f t="array" ref="BY605">INDEX($K:$P,ROW(),MATCH(BY$3,$K$2:$P$2,0))</f>
        <v>-10</v>
      </c>
      <c r="BZ605" s="36" cm="1">
        <f t="array" ref="BZ605">INDEX($K:$P,ROW(),MATCH(BZ$3,$K$2:$P$2,0))</f>
        <v>-10</v>
      </c>
      <c r="CA605" s="36" cm="1">
        <f t="array" ref="CA605">INDEX($K:$P,ROW(),MATCH(CA$3,$K$2:$P$2,0))</f>
        <v>-10</v>
      </c>
      <c r="CB605" s="36" cm="1">
        <f t="array" ref="CB605">INDEX($K:$P,ROW(),MATCH(CB$3,$K$2:$P$2,0))</f>
        <v>-10</v>
      </c>
      <c r="CC605" s="36" cm="1">
        <f t="array" ref="CC605">INDEX($K:$P,ROW(),MATCH(CC$3,$K$2:$P$2,0))</f>
        <v>-10</v>
      </c>
      <c r="CD605" s="36" cm="1">
        <f t="array" ref="CD605">INDEX($K:$P,ROW(),MATCH(CD$3,$K$2:$P$2,0))</f>
        <v>-10</v>
      </c>
      <c r="CE605" s="36" cm="1">
        <f t="array" ref="CE605">INDEX($K:$P,ROW(),MATCH(CE$3,$K$2:$P$2,0))</f>
        <v>-10</v>
      </c>
      <c r="CF605" s="36" cm="1">
        <f t="array" ref="CF605">INDEX($K:$P,ROW(),MATCH(CF$3,$K$2:$P$2,0))</f>
        <v>-10</v>
      </c>
      <c r="CG605" s="36" cm="1">
        <f t="array" ref="CG605">INDEX($K:$P,ROW(),MATCH(CG$3,$K$2:$P$2,0))</f>
        <v>-10</v>
      </c>
      <c r="CH605" s="36" cm="1">
        <f t="array" ref="CH605">INDEX($K:$P,ROW(),MATCH(CH$3,$K$2:$P$2,0))</f>
        <v>-10</v>
      </c>
      <c r="CI605" s="36" cm="1">
        <f t="array" ref="CI605">INDEX($K:$P,ROW(),MATCH(CI$3,$K$2:$P$2,0))</f>
        <v>-10</v>
      </c>
      <c r="CJ605" s="36" cm="1">
        <f t="array" ref="CJ605">INDEX($K:$P,ROW(),MATCH(CJ$3,$K$2:$P$2,0))</f>
        <v>-10</v>
      </c>
      <c r="CK605" s="36" cm="1">
        <f t="array" ref="CK605">INDEX($K:$P,ROW(),MATCH(CK$3,$K$2:$P$2,0))</f>
        <v>-10</v>
      </c>
      <c r="CL605" s="36" cm="1">
        <f t="array" ref="CL605">INDEX($K:$P,ROW(),MATCH(CL$3,$K$2:$P$2,0))</f>
        <v>-10</v>
      </c>
      <c r="CM605" s="36" cm="1">
        <f t="array" ref="CM605">INDEX($K:$P,ROW(),MATCH(CM$3,$K$2:$P$2,0))</f>
        <v>-10</v>
      </c>
      <c r="CN605" s="36" cm="1">
        <f t="array" ref="CN605">INDEX($K:$P,ROW(),MATCH(CN$3,$K$2:$P$2,0))</f>
        <v>-10</v>
      </c>
    </row>
    <row r="606" spans="1:92" x14ac:dyDescent="0.25">
      <c r="A606" t="s">
        <v>160</v>
      </c>
      <c r="B606" s="216" t="s">
        <v>535</v>
      </c>
      <c r="C606" s="53" t="s">
        <v>241</v>
      </c>
      <c r="D606" t="s">
        <v>532</v>
      </c>
      <c r="E606" s="229" t="s">
        <v>203</v>
      </c>
      <c r="F606" s="229"/>
      <c r="G606" s="229"/>
      <c r="I606" s="267"/>
      <c r="J606" s="268"/>
      <c r="K606" s="244">
        <f t="shared" ref="K606:P606" ca="1" si="428">SUMIF($3:$3, K$2, INDIRECT(ROW() &amp; ":" &amp; ROW()))</f>
        <v>0</v>
      </c>
      <c r="L606" s="244">
        <f t="shared" ca="1" si="428"/>
        <v>0</v>
      </c>
      <c r="M606" s="244">
        <f t="shared" ca="1" si="428"/>
        <v>0</v>
      </c>
      <c r="N606" s="244">
        <f t="shared" ca="1" si="428"/>
        <v>0</v>
      </c>
      <c r="O606" s="244">
        <f t="shared" ca="1" si="428"/>
        <v>0</v>
      </c>
      <c r="P606" s="244">
        <f t="shared" ca="1" si="428"/>
        <v>0</v>
      </c>
      <c r="Q606" s="30"/>
      <c r="T606" s="286">
        <f t="shared" ref="T606" ca="1" si="429">IFERROR(INDEX(INDIRECT("Financials!$A:$AD"), MATCH(INDIRECT(ADDRESS(ROW(),2)), INDIRECT("Financials!$B:$B"), 0), MATCH(INDIRECT(ADDRESS(1,COLUMN())), INDIRECT("Financials!$1:$1"), 0)),0)</f>
        <v>0</v>
      </c>
      <c r="U606" s="244" cm="1">
        <f t="array" aca="1" ref="U606" ca="1">SUM(U603:OFFSET(U606,-1,0))*INDIRECT(U601)</f>
        <v>0</v>
      </c>
      <c r="V606" s="244" cm="1">
        <f t="array" aca="1" ref="V606" ca="1">SUM(V603:OFFSET(V606,-1,0))*INDIRECT(V601)</f>
        <v>0</v>
      </c>
      <c r="W606" s="244" cm="1">
        <f t="array" aca="1" ref="W606" ca="1">SUM(W603:OFFSET(W606,-1,0))*INDIRECT(W601)</f>
        <v>0</v>
      </c>
      <c r="X606" s="244" cm="1">
        <f t="array" aca="1" ref="X606" ca="1">SUM(X603:OFFSET(X606,-1,0))*INDIRECT(X601)</f>
        <v>0</v>
      </c>
      <c r="Y606" s="244" cm="1">
        <f t="array" aca="1" ref="Y606" ca="1">SUM(Y603:OFFSET(Y606,-1,0))*INDIRECT(Y601)</f>
        <v>0</v>
      </c>
      <c r="Z606" s="244" cm="1">
        <f t="array" aca="1" ref="Z606" ca="1">SUM(Z603:OFFSET(Z606,-1,0))*INDIRECT(Z601)</f>
        <v>0</v>
      </c>
      <c r="AA606" s="244" cm="1">
        <f t="array" aca="1" ref="AA606" ca="1">SUM(AA603:OFFSET(AA606,-1,0))*INDIRECT(AA601)</f>
        <v>0</v>
      </c>
      <c r="AB606" s="244" cm="1">
        <f t="array" aca="1" ref="AB606" ca="1">SUM(AB603:OFFSET(AB606,-1,0))*INDIRECT(AB601)</f>
        <v>0</v>
      </c>
      <c r="AC606" s="244" cm="1">
        <f t="array" aca="1" ref="AC606" ca="1">SUM(AC603:OFFSET(AC606,-1,0))*INDIRECT(AC601)</f>
        <v>0</v>
      </c>
      <c r="AD606" s="244" cm="1">
        <f t="array" aca="1" ref="AD606" ca="1">SUM(AD603:OFFSET(AD606,-1,0))*INDIRECT(AD601)</f>
        <v>0</v>
      </c>
      <c r="AE606" s="244" cm="1">
        <f t="array" aca="1" ref="AE606" ca="1">SUM(AE603:OFFSET(AE606,-1,0))*INDIRECT(AE601)</f>
        <v>0</v>
      </c>
      <c r="AF606" s="244" cm="1">
        <f t="array" aca="1" ref="AF606" ca="1">SUM(AF603:OFFSET(AF606,-1,0))*INDIRECT(AF601)</f>
        <v>0</v>
      </c>
      <c r="AG606" s="244" cm="1">
        <f t="array" aca="1" ref="AG606" ca="1">SUM(AG603:OFFSET(AG606,-1,0))*INDIRECT(AG601)</f>
        <v>0</v>
      </c>
      <c r="AH606" s="244" cm="1">
        <f t="array" aca="1" ref="AH606" ca="1">SUM(AH603:OFFSET(AH606,-1,0))*INDIRECT(AH601)</f>
        <v>0</v>
      </c>
      <c r="AI606" s="244" cm="1">
        <f t="array" aca="1" ref="AI606" ca="1">SUM(AI603:OFFSET(AI606,-1,0))*INDIRECT(AI601)</f>
        <v>0</v>
      </c>
      <c r="AJ606" s="244" cm="1">
        <f t="array" aca="1" ref="AJ606" ca="1">SUM(AJ603:OFFSET(AJ606,-1,0))*INDIRECT(AJ601)</f>
        <v>0</v>
      </c>
      <c r="AK606" s="244" cm="1">
        <f t="array" aca="1" ref="AK606" ca="1">SUM(AK603:OFFSET(AK606,-1,0))*INDIRECT(AK601)</f>
        <v>0</v>
      </c>
      <c r="AL606" s="244" cm="1">
        <f t="array" aca="1" ref="AL606" ca="1">SUM(AL603:OFFSET(AL606,-1,0))*INDIRECT(AL601)</f>
        <v>0</v>
      </c>
      <c r="AM606" s="244" cm="1">
        <f t="array" aca="1" ref="AM606" ca="1">SUM(AM603:OFFSET(AM606,-1,0))*INDIRECT(AM601)</f>
        <v>0</v>
      </c>
      <c r="AN606" s="244" cm="1">
        <f t="array" aca="1" ref="AN606" ca="1">SUM(AN603:OFFSET(AN606,-1,0))*INDIRECT(AN601)</f>
        <v>0</v>
      </c>
      <c r="AO606" s="244" cm="1">
        <f t="array" aca="1" ref="AO606" ca="1">SUM(AO603:OFFSET(AO606,-1,0))*INDIRECT(AO601)</f>
        <v>0</v>
      </c>
      <c r="AP606" s="244" cm="1">
        <f t="array" aca="1" ref="AP606" ca="1">SUM(AP603:OFFSET(AP606,-1,0))*INDIRECT(AP601)</f>
        <v>0</v>
      </c>
      <c r="AQ606" s="244" cm="1">
        <f t="array" aca="1" ref="AQ606" ca="1">SUM(AQ603:OFFSET(AQ606,-1,0))*INDIRECT(AQ601)</f>
        <v>0</v>
      </c>
      <c r="AR606" s="244" cm="1">
        <f t="array" aca="1" ref="AR606" ca="1">SUM(AR603:OFFSET(AR606,-1,0))*INDIRECT(AR601)</f>
        <v>0</v>
      </c>
      <c r="AS606" s="244" cm="1">
        <f t="array" aca="1" ref="AS606" ca="1">SUM(AS603:OFFSET(AS606,-1,0))*INDIRECT(AS601)</f>
        <v>0</v>
      </c>
      <c r="AT606" s="244" cm="1">
        <f t="array" aca="1" ref="AT606" ca="1">SUM(AT603:OFFSET(AT606,-1,0))*INDIRECT(AT601)</f>
        <v>0</v>
      </c>
      <c r="AU606" s="244" cm="1">
        <f t="array" aca="1" ref="AU606" ca="1">SUM(AU603:OFFSET(AU606,-1,0))*INDIRECT(AU601)</f>
        <v>0</v>
      </c>
      <c r="AV606" s="244" cm="1">
        <f t="array" aca="1" ref="AV606" ca="1">SUM(AV603:OFFSET(AV606,-1,0))*INDIRECT(AV601)</f>
        <v>0</v>
      </c>
      <c r="AW606" s="244" cm="1">
        <f t="array" aca="1" ref="AW606" ca="1">SUM(AW603:OFFSET(AW606,-1,0))*INDIRECT(AW601)</f>
        <v>0</v>
      </c>
      <c r="AX606" s="244" cm="1">
        <f t="array" aca="1" ref="AX606" ca="1">SUM(AX603:OFFSET(AX606,-1,0))*INDIRECT(AX601)</f>
        <v>0</v>
      </c>
      <c r="AY606" s="244" cm="1">
        <f t="array" aca="1" ref="AY606" ca="1">SUM(AY603:OFFSET(AY606,-1,0))*INDIRECT(AY601)</f>
        <v>0</v>
      </c>
      <c r="AZ606" s="244" cm="1">
        <f t="array" aca="1" ref="AZ606" ca="1">SUM(AZ603:OFFSET(AZ606,-1,0))*INDIRECT(AZ601)</f>
        <v>0</v>
      </c>
      <c r="BA606" s="244" cm="1">
        <f t="array" aca="1" ref="BA606" ca="1">SUM(BA603:OFFSET(BA606,-1,0))*INDIRECT(BA601)</f>
        <v>0</v>
      </c>
      <c r="BB606" s="244" cm="1">
        <f t="array" aca="1" ref="BB606" ca="1">SUM(BB603:OFFSET(BB606,-1,0))*INDIRECT(BB601)</f>
        <v>0</v>
      </c>
      <c r="BC606" s="244" cm="1">
        <f t="array" aca="1" ref="BC606" ca="1">SUM(BC603:OFFSET(BC606,-1,0))*INDIRECT(BC601)</f>
        <v>0</v>
      </c>
      <c r="BD606" s="244" cm="1">
        <f t="array" aca="1" ref="BD606" ca="1">SUM(BD603:OFFSET(BD606,-1,0))*INDIRECT(BD601)</f>
        <v>0</v>
      </c>
      <c r="BE606" s="244" cm="1">
        <f t="array" aca="1" ref="BE606" ca="1">SUM(BE603:OFFSET(BE606,-1,0))*INDIRECT(BE601)</f>
        <v>0</v>
      </c>
      <c r="BF606" s="244" cm="1">
        <f t="array" aca="1" ref="BF606" ca="1">SUM(BF603:OFFSET(BF606,-1,0))*INDIRECT(BF601)</f>
        <v>0</v>
      </c>
      <c r="BG606" s="244" cm="1">
        <f t="array" aca="1" ref="BG606" ca="1">SUM(BG603:OFFSET(BG606,-1,0))*INDIRECT(BG601)</f>
        <v>0</v>
      </c>
      <c r="BH606" s="244" cm="1">
        <f t="array" aca="1" ref="BH606" ca="1">SUM(BH603:OFFSET(BH606,-1,0))*INDIRECT(BH601)</f>
        <v>0</v>
      </c>
      <c r="BI606" s="244" cm="1">
        <f t="array" aca="1" ref="BI606" ca="1">SUM(BI603:OFFSET(BI606,-1,0))*INDIRECT(BI601)</f>
        <v>0</v>
      </c>
      <c r="BJ606" s="244" cm="1">
        <f t="array" aca="1" ref="BJ606" ca="1">SUM(BJ603:OFFSET(BJ606,-1,0))*INDIRECT(BJ601)</f>
        <v>0</v>
      </c>
      <c r="BK606" s="244" cm="1">
        <f t="array" aca="1" ref="BK606" ca="1">SUM(BK603:OFFSET(BK606,-1,0))*INDIRECT(BK601)</f>
        <v>0</v>
      </c>
      <c r="BL606" s="244" cm="1">
        <f t="array" aca="1" ref="BL606" ca="1">SUM(BL603:OFFSET(BL606,-1,0))*INDIRECT(BL601)</f>
        <v>0</v>
      </c>
      <c r="BM606" s="244" cm="1">
        <f t="array" aca="1" ref="BM606" ca="1">SUM(BM603:OFFSET(BM606,-1,0))*INDIRECT(BM601)</f>
        <v>0</v>
      </c>
      <c r="BN606" s="244" cm="1">
        <f t="array" aca="1" ref="BN606" ca="1">SUM(BN603:OFFSET(BN606,-1,0))*INDIRECT(BN601)</f>
        <v>0</v>
      </c>
      <c r="BO606" s="244" cm="1">
        <f t="array" aca="1" ref="BO606" ca="1">SUM(BO603:OFFSET(BO606,-1,0))*INDIRECT(BO601)</f>
        <v>0</v>
      </c>
      <c r="BP606" s="244" cm="1">
        <f t="array" aca="1" ref="BP606" ca="1">SUM(BP603:OFFSET(BP606,-1,0))*INDIRECT(BP601)</f>
        <v>0</v>
      </c>
      <c r="BQ606" s="244" cm="1">
        <f t="array" aca="1" ref="BQ606" ca="1">SUM(BQ603:OFFSET(BQ606,-1,0))*INDIRECT(BQ601)</f>
        <v>0</v>
      </c>
      <c r="BR606" s="244" cm="1">
        <f t="array" aca="1" ref="BR606" ca="1">SUM(BR603:OFFSET(BR606,-1,0))*INDIRECT(BR601)</f>
        <v>0</v>
      </c>
      <c r="BS606" s="244" cm="1">
        <f t="array" aca="1" ref="BS606" ca="1">SUM(BS603:OFFSET(BS606,-1,0))*INDIRECT(BS601)</f>
        <v>0</v>
      </c>
      <c r="BT606" s="244" cm="1">
        <f t="array" aca="1" ref="BT606" ca="1">SUM(BT603:OFFSET(BT606,-1,0))*INDIRECT(BT601)</f>
        <v>0</v>
      </c>
      <c r="BU606" s="244" cm="1">
        <f t="array" aca="1" ref="BU606" ca="1">SUM(BU603:OFFSET(BU606,-1,0))*INDIRECT(BU601)</f>
        <v>0</v>
      </c>
      <c r="BV606" s="244" cm="1">
        <f t="array" aca="1" ref="BV606" ca="1">SUM(BV603:OFFSET(BV606,-1,0))*INDIRECT(BV601)</f>
        <v>0</v>
      </c>
      <c r="BW606" s="244" cm="1">
        <f t="array" aca="1" ref="BW606" ca="1">SUM(BW603:OFFSET(BW606,-1,0))*INDIRECT(BW601)</f>
        <v>0</v>
      </c>
      <c r="BX606" s="244" cm="1">
        <f t="array" aca="1" ref="BX606" ca="1">SUM(BX603:OFFSET(BX606,-1,0))*INDIRECT(BX601)</f>
        <v>0</v>
      </c>
      <c r="BY606" s="244" cm="1">
        <f t="array" aca="1" ref="BY606" ca="1">SUM(BY603:OFFSET(BY606,-1,0))*INDIRECT(BY601)</f>
        <v>0</v>
      </c>
      <c r="BZ606" s="244" cm="1">
        <f t="array" aca="1" ref="BZ606" ca="1">SUM(BZ603:OFFSET(BZ606,-1,0))*INDIRECT(BZ601)</f>
        <v>0</v>
      </c>
      <c r="CA606" s="244" cm="1">
        <f t="array" aca="1" ref="CA606" ca="1">SUM(CA603:OFFSET(CA606,-1,0))*INDIRECT(CA601)</f>
        <v>0</v>
      </c>
      <c r="CB606" s="244" cm="1">
        <f t="array" aca="1" ref="CB606" ca="1">SUM(CB603:OFFSET(CB606,-1,0))*INDIRECT(CB601)</f>
        <v>0</v>
      </c>
      <c r="CC606" s="244" cm="1">
        <f t="array" aca="1" ref="CC606" ca="1">SUM(CC603:OFFSET(CC606,-1,0))*INDIRECT(CC601)</f>
        <v>0</v>
      </c>
      <c r="CD606" s="244" cm="1">
        <f t="array" aca="1" ref="CD606" ca="1">SUM(CD603:OFFSET(CD606,-1,0))*INDIRECT(CD601)</f>
        <v>0</v>
      </c>
      <c r="CE606" s="244" cm="1">
        <f t="array" aca="1" ref="CE606" ca="1">SUM(CE603:OFFSET(CE606,-1,0))*INDIRECT(CE601)</f>
        <v>0</v>
      </c>
      <c r="CF606" s="244" cm="1">
        <f t="array" aca="1" ref="CF606" ca="1">SUM(CF603:OFFSET(CF606,-1,0))*INDIRECT(CF601)</f>
        <v>0</v>
      </c>
      <c r="CG606" s="244" cm="1">
        <f t="array" aca="1" ref="CG606" ca="1">SUM(CG603:OFFSET(CG606,-1,0))*INDIRECT(CG601)</f>
        <v>0</v>
      </c>
      <c r="CH606" s="244" cm="1">
        <f t="array" aca="1" ref="CH606" ca="1">SUM(CH603:OFFSET(CH606,-1,0))*INDIRECT(CH601)</f>
        <v>0</v>
      </c>
      <c r="CI606" s="244" cm="1">
        <f t="array" aca="1" ref="CI606" ca="1">SUM(CI603:OFFSET(CI606,-1,0))*INDIRECT(CI601)</f>
        <v>0</v>
      </c>
      <c r="CJ606" s="244" cm="1">
        <f t="array" aca="1" ref="CJ606" ca="1">SUM(CJ603:OFFSET(CJ606,-1,0))*INDIRECT(CJ601)</f>
        <v>0</v>
      </c>
      <c r="CK606" s="244" cm="1">
        <f t="array" aca="1" ref="CK606" ca="1">SUM(CK603:OFFSET(CK606,-1,0))*INDIRECT(CK601)</f>
        <v>0</v>
      </c>
      <c r="CL606" s="244" cm="1">
        <f t="array" aca="1" ref="CL606" ca="1">SUM(CL603:OFFSET(CL606,-1,0))*INDIRECT(CL601)</f>
        <v>0</v>
      </c>
      <c r="CM606" s="244" cm="1">
        <f t="array" aca="1" ref="CM606" ca="1">SUM(CM603:OFFSET(CM606,-1,0))*INDIRECT(CM601)</f>
        <v>0</v>
      </c>
      <c r="CN606" s="244" cm="1">
        <f t="array" aca="1" ref="CN606" ca="1">SUM(CN603:OFFSET(CN606,-1,0))*INDIRECT(CN601)</f>
        <v>0</v>
      </c>
    </row>
    <row r="607" spans="1:92" x14ac:dyDescent="0.25">
      <c r="B607"/>
      <c r="I607" s="102"/>
      <c r="J607"/>
      <c r="T607" s="205"/>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137"/>
      <c r="B608" s="208"/>
      <c r="C608" s="139"/>
      <c r="D608" s="137" t="s">
        <v>536</v>
      </c>
      <c r="E608" s="140" t="s">
        <v>536</v>
      </c>
      <c r="F608" s="140"/>
      <c r="G608" s="140"/>
      <c r="H608" s="141"/>
      <c r="I608" s="142"/>
      <c r="J608" s="143"/>
      <c r="K608" s="139"/>
      <c r="L608" s="139"/>
      <c r="M608" s="139"/>
      <c r="N608" s="139"/>
      <c r="O608" s="139"/>
      <c r="P608" s="139"/>
      <c r="Q608" s="139"/>
      <c r="T608" s="233"/>
      <c r="U608" s="145" t="s">
        <v>507</v>
      </c>
      <c r="V608" s="145" t="s">
        <v>507</v>
      </c>
      <c r="W608" s="145" t="s">
        <v>507</v>
      </c>
      <c r="X608" s="145" t="s">
        <v>507</v>
      </c>
      <c r="Y608" s="145" t="s">
        <v>507</v>
      </c>
      <c r="Z608" s="145" t="s">
        <v>507</v>
      </c>
      <c r="AA608" s="145" t="s">
        <v>507</v>
      </c>
      <c r="AB608" s="145" t="s">
        <v>507</v>
      </c>
      <c r="AC608" s="145" t="s">
        <v>507</v>
      </c>
      <c r="AD608" s="145" t="s">
        <v>507</v>
      </c>
      <c r="AE608" s="145" t="s">
        <v>507</v>
      </c>
      <c r="AF608" s="145" t="s">
        <v>507</v>
      </c>
      <c r="AG608" s="145" t="s">
        <v>507</v>
      </c>
      <c r="AH608" s="145" t="s">
        <v>507</v>
      </c>
      <c r="AI608" s="145" t="s">
        <v>507</v>
      </c>
      <c r="AJ608" s="145" t="s">
        <v>507</v>
      </c>
      <c r="AK608" s="145" t="s">
        <v>507</v>
      </c>
      <c r="AL608" s="145" t="s">
        <v>507</v>
      </c>
      <c r="AM608" s="145" t="s">
        <v>507</v>
      </c>
      <c r="AN608" s="145" t="s">
        <v>507</v>
      </c>
      <c r="AO608" s="145" t="s">
        <v>507</v>
      </c>
      <c r="AP608" s="145" t="s">
        <v>507</v>
      </c>
      <c r="AQ608" s="145" t="s">
        <v>507</v>
      </c>
      <c r="AR608" s="145" t="s">
        <v>507</v>
      </c>
      <c r="AS608" s="145" t="s">
        <v>507</v>
      </c>
      <c r="AT608" s="145" t="s">
        <v>507</v>
      </c>
      <c r="AU608" s="145" t="s">
        <v>507</v>
      </c>
      <c r="AV608" s="145" t="s">
        <v>507</v>
      </c>
      <c r="AW608" s="145" t="s">
        <v>507</v>
      </c>
      <c r="AX608" s="145" t="s">
        <v>507</v>
      </c>
      <c r="AY608" s="145" t="s">
        <v>507</v>
      </c>
      <c r="AZ608" s="145" t="s">
        <v>507</v>
      </c>
      <c r="BA608" s="145" t="s">
        <v>507</v>
      </c>
      <c r="BB608" s="145" t="s">
        <v>507</v>
      </c>
      <c r="BC608" s="145" t="s">
        <v>507</v>
      </c>
      <c r="BD608" s="145" t="s">
        <v>507</v>
      </c>
      <c r="BE608" s="145" t="s">
        <v>507</v>
      </c>
      <c r="BF608" s="145" t="s">
        <v>507</v>
      </c>
      <c r="BG608" s="145" t="s">
        <v>507</v>
      </c>
      <c r="BH608" s="145" t="s">
        <v>507</v>
      </c>
      <c r="BI608" s="145" t="s">
        <v>507</v>
      </c>
      <c r="BJ608" s="145" t="s">
        <v>507</v>
      </c>
      <c r="BK608" s="145" t="s">
        <v>507</v>
      </c>
      <c r="BL608" s="145" t="s">
        <v>507</v>
      </c>
      <c r="BM608" s="145" t="s">
        <v>507</v>
      </c>
      <c r="BN608" s="145" t="s">
        <v>507</v>
      </c>
      <c r="BO608" s="145" t="s">
        <v>507</v>
      </c>
      <c r="BP608" s="145" t="s">
        <v>507</v>
      </c>
      <c r="BQ608" s="145" t="s">
        <v>507</v>
      </c>
      <c r="BR608" s="145" t="s">
        <v>507</v>
      </c>
      <c r="BS608" s="145" t="s">
        <v>507</v>
      </c>
      <c r="BT608" s="145" t="s">
        <v>507</v>
      </c>
      <c r="BU608" s="145" t="s">
        <v>507</v>
      </c>
      <c r="BV608" s="145" t="s">
        <v>507</v>
      </c>
      <c r="BW608" s="145" t="s">
        <v>507</v>
      </c>
      <c r="BX608" s="145" t="s">
        <v>507</v>
      </c>
      <c r="BY608" s="145" t="s">
        <v>507</v>
      </c>
      <c r="BZ608" s="145" t="s">
        <v>507</v>
      </c>
      <c r="CA608" s="145" t="s">
        <v>507</v>
      </c>
      <c r="CB608" s="145" t="s">
        <v>507</v>
      </c>
      <c r="CC608" s="145" t="s">
        <v>507</v>
      </c>
      <c r="CD608" s="145" t="s">
        <v>507</v>
      </c>
      <c r="CE608" s="145" t="s">
        <v>507</v>
      </c>
      <c r="CF608" s="145" t="s">
        <v>507</v>
      </c>
      <c r="CG608" s="145" t="s">
        <v>507</v>
      </c>
      <c r="CH608" s="145" t="s">
        <v>507</v>
      </c>
      <c r="CI608" s="145" t="s">
        <v>507</v>
      </c>
      <c r="CJ608" s="145" t="s">
        <v>507</v>
      </c>
      <c r="CK608" s="145" t="s">
        <v>507</v>
      </c>
      <c r="CL608" s="145" t="s">
        <v>507</v>
      </c>
      <c r="CM608" s="145" t="s">
        <v>507</v>
      </c>
      <c r="CN608" s="145" t="s">
        <v>507</v>
      </c>
    </row>
    <row r="609" spans="1:92" x14ac:dyDescent="0.25">
      <c r="B609" s="174" t="s">
        <v>533</v>
      </c>
      <c r="C609" s="10"/>
      <c r="D609" t="s">
        <v>536</v>
      </c>
      <c r="E609" s="106"/>
      <c r="F609" s="106"/>
      <c r="G609" s="106"/>
      <c r="H609" s="106"/>
      <c r="I609" s="175"/>
      <c r="J609" s="17"/>
      <c r="K609" s="61"/>
      <c r="L609" s="61"/>
      <c r="M609" s="61"/>
      <c r="N609" s="61"/>
      <c r="O609" s="61"/>
      <c r="P609" s="61"/>
      <c r="Q609" s="61"/>
      <c r="T609" s="215"/>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c r="BB609" s="61"/>
      <c r="BC609" s="61"/>
      <c r="BD609" s="61"/>
      <c r="BE609" s="61"/>
      <c r="BF609" s="61"/>
      <c r="BG609" s="61"/>
      <c r="BH609" s="61"/>
      <c r="BI609" s="61"/>
      <c r="BJ609" s="61"/>
      <c r="BK609" s="61"/>
      <c r="BL609" s="61"/>
      <c r="BM609" s="61"/>
      <c r="BN609" s="61"/>
      <c r="BO609" s="61"/>
      <c r="BP609" s="61"/>
      <c r="BQ609" s="61"/>
      <c r="BR609" s="61"/>
      <c r="BS609" s="61"/>
      <c r="BT609" s="61"/>
      <c r="BU609" s="61"/>
      <c r="BV609" s="61"/>
      <c r="BW609" s="61"/>
      <c r="BX609" s="61"/>
      <c r="BY609" s="61"/>
      <c r="BZ609" s="61"/>
      <c r="CA609" s="61"/>
      <c r="CB609" s="61"/>
      <c r="CC609" s="61"/>
      <c r="CD609" s="61"/>
      <c r="CE609" s="61"/>
      <c r="CF609" s="61"/>
      <c r="CG609" s="61"/>
      <c r="CH609" s="61"/>
      <c r="CI609" s="61"/>
      <c r="CJ609" s="61"/>
      <c r="CK609" s="61"/>
      <c r="CL609" s="61"/>
      <c r="CM609" s="61"/>
      <c r="CN609" s="61"/>
    </row>
    <row r="610" spans="1:92" x14ac:dyDescent="0.25">
      <c r="A610" t="s">
        <v>143</v>
      </c>
      <c r="B610" s="100" t="s">
        <v>534</v>
      </c>
      <c r="C610" s="10"/>
      <c r="D610" t="s">
        <v>536</v>
      </c>
      <c r="E610" s="106"/>
      <c r="F610" s="106"/>
      <c r="G610" s="106"/>
      <c r="H610" s="106"/>
      <c r="I610" s="175"/>
      <c r="J610" s="17"/>
      <c r="K610" s="195">
        <v>-1000</v>
      </c>
      <c r="L610" s="195">
        <v>-1000</v>
      </c>
      <c r="M610" s="195">
        <v>-1000</v>
      </c>
      <c r="N610" s="195">
        <v>-1000</v>
      </c>
      <c r="O610" s="195">
        <v>-1000</v>
      </c>
      <c r="P610" s="195">
        <v>-1000</v>
      </c>
      <c r="Q610" s="195"/>
      <c r="T610" s="256"/>
      <c r="U610" s="36">
        <f ca="1">INDEX($A:$CN,ROW(),MATCH(INDIRECT(ADDRESS(3,COLUMN(),2)),$2:$2,0))/12</f>
        <v>-83.333333333333329</v>
      </c>
      <c r="V610" s="36" cm="1">
        <f t="array" ref="V610">INDEX($K:$P,ROW(),MATCH(V$3,$K$2:$P$2,0))/12</f>
        <v>-83.333333333333329</v>
      </c>
      <c r="W610" s="36" cm="1">
        <f t="array" ref="W610">INDEX($K:$P,ROW(),MATCH(W$3,$K$2:$P$2,0))/12</f>
        <v>-83.333333333333329</v>
      </c>
      <c r="X610" s="36" cm="1">
        <f t="array" ref="X610">INDEX($K:$P,ROW(),MATCH(X$3,$K$2:$P$2,0))/12</f>
        <v>-83.333333333333329</v>
      </c>
      <c r="Y610" s="36" cm="1">
        <f t="array" ref="Y610">INDEX($K:$P,ROW(),MATCH(Y$3,$K$2:$P$2,0))/12</f>
        <v>-83.333333333333329</v>
      </c>
      <c r="Z610" s="36" cm="1">
        <f t="array" ref="Z610">INDEX($K:$P,ROW(),MATCH(Z$3,$K$2:$P$2,0))/12</f>
        <v>-83.333333333333329</v>
      </c>
      <c r="AA610" s="36" cm="1">
        <f t="array" ref="AA610">INDEX($K:$P,ROW(),MATCH(AA$3,$K$2:$P$2,0))/12</f>
        <v>-83.333333333333329</v>
      </c>
      <c r="AB610" s="36" cm="1">
        <f t="array" ref="AB610">INDEX($K:$P,ROW(),MATCH(AB$3,$K$2:$P$2,0))/12</f>
        <v>-83.333333333333329</v>
      </c>
      <c r="AC610" s="36" cm="1">
        <f t="array" ref="AC610">INDEX($K:$P,ROW(),MATCH(AC$3,$K$2:$P$2,0))/12</f>
        <v>-83.333333333333329</v>
      </c>
      <c r="AD610" s="36" cm="1">
        <f t="array" ref="AD610">INDEX($K:$P,ROW(),MATCH(AD$3,$K$2:$P$2,0))/12</f>
        <v>-83.333333333333329</v>
      </c>
      <c r="AE610" s="36" cm="1">
        <f t="array" ref="AE610">INDEX($K:$P,ROW(),MATCH(AE$3,$K$2:$P$2,0))/12</f>
        <v>-83.333333333333329</v>
      </c>
      <c r="AF610" s="36" cm="1">
        <f t="array" ref="AF610">INDEX($K:$P,ROW(),MATCH(AF$3,$K$2:$P$2,0))/12</f>
        <v>-83.333333333333329</v>
      </c>
      <c r="AG610" s="36" cm="1">
        <f t="array" ref="AG610">INDEX($K:$P,ROW(),MATCH(AG$3,$K$2:$P$2,0))/12</f>
        <v>-83.333333333333329</v>
      </c>
      <c r="AH610" s="36" cm="1">
        <f t="array" ref="AH610">INDEX($K:$P,ROW(),MATCH(AH$3,$K$2:$P$2,0))/12</f>
        <v>-83.333333333333329</v>
      </c>
      <c r="AI610" s="36" cm="1">
        <f t="array" ref="AI610">INDEX($K:$P,ROW(),MATCH(AI$3,$K$2:$P$2,0))/12</f>
        <v>-83.333333333333329</v>
      </c>
      <c r="AJ610" s="36" cm="1">
        <f t="array" ref="AJ610">INDEX($K:$P,ROW(),MATCH(AJ$3,$K$2:$P$2,0))/12</f>
        <v>-83.333333333333329</v>
      </c>
      <c r="AK610" s="36" cm="1">
        <f t="array" ref="AK610">INDEX($K:$P,ROW(),MATCH(AK$3,$K$2:$P$2,0))/12</f>
        <v>-83.333333333333329</v>
      </c>
      <c r="AL610" s="36" cm="1">
        <f t="array" ref="AL610">INDEX($K:$P,ROW(),MATCH(AL$3,$K$2:$P$2,0))/12</f>
        <v>-83.333333333333329</v>
      </c>
      <c r="AM610" s="36" cm="1">
        <f t="array" ref="AM610">INDEX($K:$P,ROW(),MATCH(AM$3,$K$2:$P$2,0))/12</f>
        <v>-83.333333333333329</v>
      </c>
      <c r="AN610" s="36" cm="1">
        <f t="array" ref="AN610">INDEX($K:$P,ROW(),MATCH(AN$3,$K$2:$P$2,0))/12</f>
        <v>-83.333333333333329</v>
      </c>
      <c r="AO610" s="36" cm="1">
        <f t="array" ref="AO610">INDEX($K:$P,ROW(),MATCH(AO$3,$K$2:$P$2,0))/12</f>
        <v>-83.333333333333329</v>
      </c>
      <c r="AP610" s="36" cm="1">
        <f t="array" ref="AP610">INDEX($K:$P,ROW(),MATCH(AP$3,$K$2:$P$2,0))/12</f>
        <v>-83.333333333333329</v>
      </c>
      <c r="AQ610" s="36" cm="1">
        <f t="array" ref="AQ610">INDEX($K:$P,ROW(),MATCH(AQ$3,$K$2:$P$2,0))/12</f>
        <v>-83.333333333333329</v>
      </c>
      <c r="AR610" s="36" cm="1">
        <f t="array" ref="AR610">INDEX($K:$P,ROW(),MATCH(AR$3,$K$2:$P$2,0))/12</f>
        <v>-83.333333333333329</v>
      </c>
      <c r="AS610" s="36" cm="1">
        <f t="array" ref="AS610">INDEX($K:$P,ROW(),MATCH(AS$3,$K$2:$P$2,0))/12</f>
        <v>-83.333333333333329</v>
      </c>
      <c r="AT610" s="36" cm="1">
        <f t="array" ref="AT610">INDEX($K:$P,ROW(),MATCH(AT$3,$K$2:$P$2,0))/12</f>
        <v>-83.333333333333329</v>
      </c>
      <c r="AU610" s="36" cm="1">
        <f t="array" ref="AU610">INDEX($K:$P,ROW(),MATCH(AU$3,$K$2:$P$2,0))/12</f>
        <v>-83.333333333333329</v>
      </c>
      <c r="AV610" s="36" cm="1">
        <f t="array" ref="AV610">INDEX($K:$P,ROW(),MATCH(AV$3,$K$2:$P$2,0))/12</f>
        <v>-83.333333333333329</v>
      </c>
      <c r="AW610" s="36" cm="1">
        <f t="array" ref="AW610">INDEX($K:$P,ROW(),MATCH(AW$3,$K$2:$P$2,0))/12</f>
        <v>-83.333333333333329</v>
      </c>
      <c r="AX610" s="36" cm="1">
        <f t="array" ref="AX610">INDEX($K:$P,ROW(),MATCH(AX$3,$K$2:$P$2,0))/12</f>
        <v>-83.333333333333329</v>
      </c>
      <c r="AY610" s="36" cm="1">
        <f t="array" ref="AY610">INDEX($K:$P,ROW(),MATCH(AY$3,$K$2:$P$2,0))/12</f>
        <v>-83.333333333333329</v>
      </c>
      <c r="AZ610" s="36" cm="1">
        <f t="array" ref="AZ610">INDEX($K:$P,ROW(),MATCH(AZ$3,$K$2:$P$2,0))/12</f>
        <v>-83.333333333333329</v>
      </c>
      <c r="BA610" s="36" cm="1">
        <f t="array" ref="BA610">INDEX($K:$P,ROW(),MATCH(BA$3,$K$2:$P$2,0))/12</f>
        <v>-83.333333333333329</v>
      </c>
      <c r="BB610" s="36" cm="1">
        <f t="array" ref="BB610">INDEX($K:$P,ROW(),MATCH(BB$3,$K$2:$P$2,0))/12</f>
        <v>-83.333333333333329</v>
      </c>
      <c r="BC610" s="36" cm="1">
        <f t="array" ref="BC610">INDEX($K:$P,ROW(),MATCH(BC$3,$K$2:$P$2,0))/12</f>
        <v>-83.333333333333329</v>
      </c>
      <c r="BD610" s="36" cm="1">
        <f t="array" ref="BD610">INDEX($K:$P,ROW(),MATCH(BD$3,$K$2:$P$2,0))/12</f>
        <v>-83.333333333333329</v>
      </c>
      <c r="BE610" s="36" cm="1">
        <f t="array" ref="BE610">INDEX($K:$P,ROW(),MATCH(BE$3,$K$2:$P$2,0))/12</f>
        <v>-83.333333333333329</v>
      </c>
      <c r="BF610" s="36" cm="1">
        <f t="array" ref="BF610">INDEX($K:$P,ROW(),MATCH(BF$3,$K$2:$P$2,0))/12</f>
        <v>-83.333333333333329</v>
      </c>
      <c r="BG610" s="36" cm="1">
        <f t="array" ref="BG610">INDEX($K:$P,ROW(),MATCH(BG$3,$K$2:$P$2,0))/12</f>
        <v>-83.333333333333329</v>
      </c>
      <c r="BH610" s="36" cm="1">
        <f t="array" ref="BH610">INDEX($K:$P,ROW(),MATCH(BH$3,$K$2:$P$2,0))/12</f>
        <v>-83.333333333333329</v>
      </c>
      <c r="BI610" s="36" cm="1">
        <f t="array" ref="BI610">INDEX($K:$P,ROW(),MATCH(BI$3,$K$2:$P$2,0))/12</f>
        <v>-83.333333333333329</v>
      </c>
      <c r="BJ610" s="36" cm="1">
        <f t="array" ref="BJ610">INDEX($K:$P,ROW(),MATCH(BJ$3,$K$2:$P$2,0))/12</f>
        <v>-83.333333333333329</v>
      </c>
      <c r="BK610" s="36" cm="1">
        <f t="array" ref="BK610">INDEX($K:$P,ROW(),MATCH(BK$3,$K$2:$P$2,0))/12</f>
        <v>-83.333333333333329</v>
      </c>
      <c r="BL610" s="36" cm="1">
        <f t="array" ref="BL610">INDEX($K:$P,ROW(),MATCH(BL$3,$K$2:$P$2,0))/12</f>
        <v>-83.333333333333329</v>
      </c>
      <c r="BM610" s="36" cm="1">
        <f t="array" ref="BM610">INDEX($K:$P,ROW(),MATCH(BM$3,$K$2:$P$2,0))/12</f>
        <v>-83.333333333333329</v>
      </c>
      <c r="BN610" s="36" cm="1">
        <f t="array" ref="BN610">INDEX($K:$P,ROW(),MATCH(BN$3,$K$2:$P$2,0))/12</f>
        <v>-83.333333333333329</v>
      </c>
      <c r="BO610" s="36" cm="1">
        <f t="array" ref="BO610">INDEX($K:$P,ROW(),MATCH(BO$3,$K$2:$P$2,0))/12</f>
        <v>-83.333333333333329</v>
      </c>
      <c r="BP610" s="36" cm="1">
        <f t="array" ref="BP610">INDEX($K:$P,ROW(),MATCH(BP$3,$K$2:$P$2,0))/12</f>
        <v>-83.333333333333329</v>
      </c>
      <c r="BQ610" s="36" cm="1">
        <f t="array" ref="BQ610">INDEX($K:$P,ROW(),MATCH(BQ$3,$K$2:$P$2,0))/12</f>
        <v>-83.333333333333329</v>
      </c>
      <c r="BR610" s="36" cm="1">
        <f t="array" ref="BR610">INDEX($K:$P,ROW(),MATCH(BR$3,$K$2:$P$2,0))/12</f>
        <v>-83.333333333333329</v>
      </c>
      <c r="BS610" s="36" cm="1">
        <f t="array" ref="BS610">INDEX($K:$P,ROW(),MATCH(BS$3,$K$2:$P$2,0))/12</f>
        <v>-83.333333333333329</v>
      </c>
      <c r="BT610" s="36" cm="1">
        <f t="array" ref="BT610">INDEX($K:$P,ROW(),MATCH(BT$3,$K$2:$P$2,0))/12</f>
        <v>-83.333333333333329</v>
      </c>
      <c r="BU610" s="36" cm="1">
        <f t="array" ref="BU610">INDEX($K:$P,ROW(),MATCH(BU$3,$K$2:$P$2,0))/12</f>
        <v>-83.333333333333329</v>
      </c>
      <c r="BV610" s="36" cm="1">
        <f t="array" ref="BV610">INDEX($K:$P,ROW(),MATCH(BV$3,$K$2:$P$2,0))/12</f>
        <v>-83.333333333333329</v>
      </c>
      <c r="BW610" s="36" cm="1">
        <f t="array" ref="BW610">INDEX($K:$P,ROW(),MATCH(BW$3,$K$2:$P$2,0))/12</f>
        <v>-83.333333333333329</v>
      </c>
      <c r="BX610" s="36" cm="1">
        <f t="array" ref="BX610">INDEX($K:$P,ROW(),MATCH(BX$3,$K$2:$P$2,0))/12</f>
        <v>-83.333333333333329</v>
      </c>
      <c r="BY610" s="36" cm="1">
        <f t="array" ref="BY610">INDEX($K:$P,ROW(),MATCH(BY$3,$K$2:$P$2,0))/12</f>
        <v>-83.333333333333329</v>
      </c>
      <c r="BZ610" s="36" cm="1">
        <f t="array" ref="BZ610">INDEX($K:$P,ROW(),MATCH(BZ$3,$K$2:$P$2,0))/12</f>
        <v>-83.333333333333329</v>
      </c>
      <c r="CA610" s="36" cm="1">
        <f t="array" ref="CA610">INDEX($K:$P,ROW(),MATCH(CA$3,$K$2:$P$2,0))/12</f>
        <v>-83.333333333333329</v>
      </c>
      <c r="CB610" s="36" cm="1">
        <f t="array" ref="CB610">INDEX($K:$P,ROW(),MATCH(CB$3,$K$2:$P$2,0))/12</f>
        <v>-83.333333333333329</v>
      </c>
      <c r="CC610" s="36" cm="1">
        <f t="array" ref="CC610">INDEX($K:$P,ROW(),MATCH(CC$3,$K$2:$P$2,0))/12</f>
        <v>-83.333333333333329</v>
      </c>
      <c r="CD610" s="36" cm="1">
        <f t="array" ref="CD610">INDEX($K:$P,ROW(),MATCH(CD$3,$K$2:$P$2,0))/12</f>
        <v>-83.333333333333329</v>
      </c>
      <c r="CE610" s="36" cm="1">
        <f t="array" ref="CE610">INDEX($K:$P,ROW(),MATCH(CE$3,$K$2:$P$2,0))/12</f>
        <v>-83.333333333333329</v>
      </c>
      <c r="CF610" s="36" cm="1">
        <f t="array" ref="CF610">INDEX($K:$P,ROW(),MATCH(CF$3,$K$2:$P$2,0))/12</f>
        <v>-83.333333333333329</v>
      </c>
      <c r="CG610" s="36" cm="1">
        <f t="array" ref="CG610">INDEX($K:$P,ROW(),MATCH(CG$3,$K$2:$P$2,0))/12</f>
        <v>-83.333333333333329</v>
      </c>
      <c r="CH610" s="36" cm="1">
        <f t="array" ref="CH610">INDEX($K:$P,ROW(),MATCH(CH$3,$K$2:$P$2,0))/12</f>
        <v>-83.333333333333329</v>
      </c>
      <c r="CI610" s="36" cm="1">
        <f t="array" ref="CI610">INDEX($K:$P,ROW(),MATCH(CI$3,$K$2:$P$2,0))/12</f>
        <v>-83.333333333333329</v>
      </c>
      <c r="CJ610" s="36" cm="1">
        <f t="array" ref="CJ610">INDEX($K:$P,ROW(),MATCH(CJ$3,$K$2:$P$2,0))/12</f>
        <v>-83.333333333333329</v>
      </c>
      <c r="CK610" s="36" cm="1">
        <f t="array" ref="CK610">INDEX($K:$P,ROW(),MATCH(CK$3,$K$2:$P$2,0))/12</f>
        <v>-83.333333333333329</v>
      </c>
      <c r="CL610" s="36" cm="1">
        <f t="array" ref="CL610">INDEX($K:$P,ROW(),MATCH(CL$3,$K$2:$P$2,0))/12</f>
        <v>-83.333333333333329</v>
      </c>
      <c r="CM610" s="36" cm="1">
        <f t="array" ref="CM610">INDEX($K:$P,ROW(),MATCH(CM$3,$K$2:$P$2,0))/12</f>
        <v>-83.333333333333329</v>
      </c>
      <c r="CN610" s="36" cm="1">
        <f t="array" ref="CN610">INDEX($K:$P,ROW(),MATCH(CN$3,$K$2:$P$2,0))/12</f>
        <v>-83.333333333333329</v>
      </c>
    </row>
    <row r="611" spans="1:92" x14ac:dyDescent="0.25">
      <c r="A611" t="s">
        <v>143</v>
      </c>
      <c r="B611" s="100" t="s">
        <v>534</v>
      </c>
      <c r="C611" s="10"/>
      <c r="D611" t="s">
        <v>536</v>
      </c>
      <c r="E611" s="106"/>
      <c r="F611" s="106"/>
      <c r="G611" s="106"/>
      <c r="H611" s="106"/>
      <c r="I611" s="175"/>
      <c r="J611" s="17"/>
      <c r="K611" s="195">
        <v>-1000</v>
      </c>
      <c r="L611" s="195">
        <v>-1000</v>
      </c>
      <c r="M611" s="195">
        <v>-1000</v>
      </c>
      <c r="N611" s="195">
        <v>-1000</v>
      </c>
      <c r="O611" s="195">
        <v>-1000</v>
      </c>
      <c r="P611" s="195">
        <v>-1000</v>
      </c>
      <c r="Q611" s="195"/>
      <c r="T611" s="256"/>
      <c r="U611" s="36">
        <f ca="1">INDEX($A:$CN,ROW(),MATCH(INDIRECT(ADDRESS(3,COLUMN(),2)),$2:$2,0))/12</f>
        <v>-83.333333333333329</v>
      </c>
      <c r="V611" s="36" cm="1">
        <f t="array" ref="V611">INDEX($K:$P,ROW(),MATCH(V$3,$K$2:$P$2,0))/12</f>
        <v>-83.333333333333329</v>
      </c>
      <c r="W611" s="36" cm="1">
        <f t="array" ref="W611">INDEX($K:$P,ROW(),MATCH(W$3,$K$2:$P$2,0))/12</f>
        <v>-83.333333333333329</v>
      </c>
      <c r="X611" s="36" cm="1">
        <f t="array" ref="X611">INDEX($K:$P,ROW(),MATCH(X$3,$K$2:$P$2,0))/12</f>
        <v>-83.333333333333329</v>
      </c>
      <c r="Y611" s="36" cm="1">
        <f t="array" ref="Y611">INDEX($K:$P,ROW(),MATCH(Y$3,$K$2:$P$2,0))/12</f>
        <v>-83.333333333333329</v>
      </c>
      <c r="Z611" s="36" cm="1">
        <f t="array" ref="Z611">INDEX($K:$P,ROW(),MATCH(Z$3,$K$2:$P$2,0))/12</f>
        <v>-83.333333333333329</v>
      </c>
      <c r="AA611" s="36" cm="1">
        <f t="array" ref="AA611">INDEX($K:$P,ROW(),MATCH(AA$3,$K$2:$P$2,0))/12</f>
        <v>-83.333333333333329</v>
      </c>
      <c r="AB611" s="36" cm="1">
        <f t="array" ref="AB611">INDEX($K:$P,ROW(),MATCH(AB$3,$K$2:$P$2,0))/12</f>
        <v>-83.333333333333329</v>
      </c>
      <c r="AC611" s="36" cm="1">
        <f t="array" ref="AC611">INDEX($K:$P,ROW(),MATCH(AC$3,$K$2:$P$2,0))/12</f>
        <v>-83.333333333333329</v>
      </c>
      <c r="AD611" s="36" cm="1">
        <f t="array" ref="AD611">INDEX($K:$P,ROW(),MATCH(AD$3,$K$2:$P$2,0))/12</f>
        <v>-83.333333333333329</v>
      </c>
      <c r="AE611" s="36" cm="1">
        <f t="array" ref="AE611">INDEX($K:$P,ROW(),MATCH(AE$3,$K$2:$P$2,0))/12</f>
        <v>-83.333333333333329</v>
      </c>
      <c r="AF611" s="36" cm="1">
        <f t="array" ref="AF611">INDEX($K:$P,ROW(),MATCH(AF$3,$K$2:$P$2,0))/12</f>
        <v>-83.333333333333329</v>
      </c>
      <c r="AG611" s="36" cm="1">
        <f t="array" ref="AG611">INDEX($K:$P,ROW(),MATCH(AG$3,$K$2:$P$2,0))/12</f>
        <v>-83.333333333333329</v>
      </c>
      <c r="AH611" s="36" cm="1">
        <f t="array" ref="AH611">INDEX($K:$P,ROW(),MATCH(AH$3,$K$2:$P$2,0))/12</f>
        <v>-83.333333333333329</v>
      </c>
      <c r="AI611" s="36" cm="1">
        <f t="array" ref="AI611">INDEX($K:$P,ROW(),MATCH(AI$3,$K$2:$P$2,0))/12</f>
        <v>-83.333333333333329</v>
      </c>
      <c r="AJ611" s="36" cm="1">
        <f t="array" ref="AJ611">INDEX($K:$P,ROW(),MATCH(AJ$3,$K$2:$P$2,0))/12</f>
        <v>-83.333333333333329</v>
      </c>
      <c r="AK611" s="36" cm="1">
        <f t="array" ref="AK611">INDEX($K:$P,ROW(),MATCH(AK$3,$K$2:$P$2,0))/12</f>
        <v>-83.333333333333329</v>
      </c>
      <c r="AL611" s="36" cm="1">
        <f t="array" ref="AL611">INDEX($K:$P,ROW(),MATCH(AL$3,$K$2:$P$2,0))/12</f>
        <v>-83.333333333333329</v>
      </c>
      <c r="AM611" s="36" cm="1">
        <f t="array" ref="AM611">INDEX($K:$P,ROW(),MATCH(AM$3,$K$2:$P$2,0))/12</f>
        <v>-83.333333333333329</v>
      </c>
      <c r="AN611" s="36" cm="1">
        <f t="array" ref="AN611">INDEX($K:$P,ROW(),MATCH(AN$3,$K$2:$P$2,0))/12</f>
        <v>-83.333333333333329</v>
      </c>
      <c r="AO611" s="36" cm="1">
        <f t="array" ref="AO611">INDEX($K:$P,ROW(),MATCH(AO$3,$K$2:$P$2,0))/12</f>
        <v>-83.333333333333329</v>
      </c>
      <c r="AP611" s="36" cm="1">
        <f t="array" ref="AP611">INDEX($K:$P,ROW(),MATCH(AP$3,$K$2:$P$2,0))/12</f>
        <v>-83.333333333333329</v>
      </c>
      <c r="AQ611" s="36" cm="1">
        <f t="array" ref="AQ611">INDEX($K:$P,ROW(),MATCH(AQ$3,$K$2:$P$2,0))/12</f>
        <v>-83.333333333333329</v>
      </c>
      <c r="AR611" s="36" cm="1">
        <f t="array" ref="AR611">INDEX($K:$P,ROW(),MATCH(AR$3,$K$2:$P$2,0))/12</f>
        <v>-83.333333333333329</v>
      </c>
      <c r="AS611" s="36" cm="1">
        <f t="array" ref="AS611">INDEX($K:$P,ROW(),MATCH(AS$3,$K$2:$P$2,0))/12</f>
        <v>-83.333333333333329</v>
      </c>
      <c r="AT611" s="36" cm="1">
        <f t="array" ref="AT611">INDEX($K:$P,ROW(),MATCH(AT$3,$K$2:$P$2,0))/12</f>
        <v>-83.333333333333329</v>
      </c>
      <c r="AU611" s="36" cm="1">
        <f t="array" ref="AU611">INDEX($K:$P,ROW(),MATCH(AU$3,$K$2:$P$2,0))/12</f>
        <v>-83.333333333333329</v>
      </c>
      <c r="AV611" s="36" cm="1">
        <f t="array" ref="AV611">INDEX($K:$P,ROW(),MATCH(AV$3,$K$2:$P$2,0))/12</f>
        <v>-83.333333333333329</v>
      </c>
      <c r="AW611" s="36" cm="1">
        <f t="array" ref="AW611">INDEX($K:$P,ROW(),MATCH(AW$3,$K$2:$P$2,0))/12</f>
        <v>-83.333333333333329</v>
      </c>
      <c r="AX611" s="36" cm="1">
        <f t="array" ref="AX611">INDEX($K:$P,ROW(),MATCH(AX$3,$K$2:$P$2,0))/12</f>
        <v>-83.333333333333329</v>
      </c>
      <c r="AY611" s="36" cm="1">
        <f t="array" ref="AY611">INDEX($K:$P,ROW(),MATCH(AY$3,$K$2:$P$2,0))/12</f>
        <v>-83.333333333333329</v>
      </c>
      <c r="AZ611" s="36" cm="1">
        <f t="array" ref="AZ611">INDEX($K:$P,ROW(),MATCH(AZ$3,$K$2:$P$2,0))/12</f>
        <v>-83.333333333333329</v>
      </c>
      <c r="BA611" s="36" cm="1">
        <f t="array" ref="BA611">INDEX($K:$P,ROW(),MATCH(BA$3,$K$2:$P$2,0))/12</f>
        <v>-83.333333333333329</v>
      </c>
      <c r="BB611" s="36" cm="1">
        <f t="array" ref="BB611">INDEX($K:$P,ROW(),MATCH(BB$3,$K$2:$P$2,0))/12</f>
        <v>-83.333333333333329</v>
      </c>
      <c r="BC611" s="36" cm="1">
        <f t="array" ref="BC611">INDEX($K:$P,ROW(),MATCH(BC$3,$K$2:$P$2,0))/12</f>
        <v>-83.333333333333329</v>
      </c>
      <c r="BD611" s="36" cm="1">
        <f t="array" ref="BD611">INDEX($K:$P,ROW(),MATCH(BD$3,$K$2:$P$2,0))/12</f>
        <v>-83.333333333333329</v>
      </c>
      <c r="BE611" s="36" cm="1">
        <f t="array" ref="BE611">INDEX($K:$P,ROW(),MATCH(BE$3,$K$2:$P$2,0))/12</f>
        <v>-83.333333333333329</v>
      </c>
      <c r="BF611" s="36" cm="1">
        <f t="array" ref="BF611">INDEX($K:$P,ROW(),MATCH(BF$3,$K$2:$P$2,0))/12</f>
        <v>-83.333333333333329</v>
      </c>
      <c r="BG611" s="36" cm="1">
        <f t="array" ref="BG611">INDEX($K:$P,ROW(),MATCH(BG$3,$K$2:$P$2,0))/12</f>
        <v>-83.333333333333329</v>
      </c>
      <c r="BH611" s="36" cm="1">
        <f t="array" ref="BH611">INDEX($K:$P,ROW(),MATCH(BH$3,$K$2:$P$2,0))/12</f>
        <v>-83.333333333333329</v>
      </c>
      <c r="BI611" s="36" cm="1">
        <f t="array" ref="BI611">INDEX($K:$P,ROW(),MATCH(BI$3,$K$2:$P$2,0))/12</f>
        <v>-83.333333333333329</v>
      </c>
      <c r="BJ611" s="36" cm="1">
        <f t="array" ref="BJ611">INDEX($K:$P,ROW(),MATCH(BJ$3,$K$2:$P$2,0))/12</f>
        <v>-83.333333333333329</v>
      </c>
      <c r="BK611" s="36" cm="1">
        <f t="array" ref="BK611">INDEX($K:$P,ROW(),MATCH(BK$3,$K$2:$P$2,0))/12</f>
        <v>-83.333333333333329</v>
      </c>
      <c r="BL611" s="36" cm="1">
        <f t="array" ref="BL611">INDEX($K:$P,ROW(),MATCH(BL$3,$K$2:$P$2,0))/12</f>
        <v>-83.333333333333329</v>
      </c>
      <c r="BM611" s="36" cm="1">
        <f t="array" ref="BM611">INDEX($K:$P,ROW(),MATCH(BM$3,$K$2:$P$2,0))/12</f>
        <v>-83.333333333333329</v>
      </c>
      <c r="BN611" s="36" cm="1">
        <f t="array" ref="BN611">INDEX($K:$P,ROW(),MATCH(BN$3,$K$2:$P$2,0))/12</f>
        <v>-83.333333333333329</v>
      </c>
      <c r="BO611" s="36" cm="1">
        <f t="array" ref="BO611">INDEX($K:$P,ROW(),MATCH(BO$3,$K$2:$P$2,0))/12</f>
        <v>-83.333333333333329</v>
      </c>
      <c r="BP611" s="36" cm="1">
        <f t="array" ref="BP611">INDEX($K:$P,ROW(),MATCH(BP$3,$K$2:$P$2,0))/12</f>
        <v>-83.333333333333329</v>
      </c>
      <c r="BQ611" s="36" cm="1">
        <f t="array" ref="BQ611">INDEX($K:$P,ROW(),MATCH(BQ$3,$K$2:$P$2,0))/12</f>
        <v>-83.333333333333329</v>
      </c>
      <c r="BR611" s="36" cm="1">
        <f t="array" ref="BR611">INDEX($K:$P,ROW(),MATCH(BR$3,$K$2:$P$2,0))/12</f>
        <v>-83.333333333333329</v>
      </c>
      <c r="BS611" s="36" cm="1">
        <f t="array" ref="BS611">INDEX($K:$P,ROW(),MATCH(BS$3,$K$2:$P$2,0))/12</f>
        <v>-83.333333333333329</v>
      </c>
      <c r="BT611" s="36" cm="1">
        <f t="array" ref="BT611">INDEX($K:$P,ROW(),MATCH(BT$3,$K$2:$P$2,0))/12</f>
        <v>-83.333333333333329</v>
      </c>
      <c r="BU611" s="36" cm="1">
        <f t="array" ref="BU611">INDEX($K:$P,ROW(),MATCH(BU$3,$K$2:$P$2,0))/12</f>
        <v>-83.333333333333329</v>
      </c>
      <c r="BV611" s="36" cm="1">
        <f t="array" ref="BV611">INDEX($K:$P,ROW(),MATCH(BV$3,$K$2:$P$2,0))/12</f>
        <v>-83.333333333333329</v>
      </c>
      <c r="BW611" s="36" cm="1">
        <f t="array" ref="BW611">INDEX($K:$P,ROW(),MATCH(BW$3,$K$2:$P$2,0))/12</f>
        <v>-83.333333333333329</v>
      </c>
      <c r="BX611" s="36" cm="1">
        <f t="array" ref="BX611">INDEX($K:$P,ROW(),MATCH(BX$3,$K$2:$P$2,0))/12</f>
        <v>-83.333333333333329</v>
      </c>
      <c r="BY611" s="36" cm="1">
        <f t="array" ref="BY611">INDEX($K:$P,ROW(),MATCH(BY$3,$K$2:$P$2,0))/12</f>
        <v>-83.333333333333329</v>
      </c>
      <c r="BZ611" s="36" cm="1">
        <f t="array" ref="BZ611">INDEX($K:$P,ROW(),MATCH(BZ$3,$K$2:$P$2,0))/12</f>
        <v>-83.333333333333329</v>
      </c>
      <c r="CA611" s="36" cm="1">
        <f t="array" ref="CA611">INDEX($K:$P,ROW(),MATCH(CA$3,$K$2:$P$2,0))/12</f>
        <v>-83.333333333333329</v>
      </c>
      <c r="CB611" s="36" cm="1">
        <f t="array" ref="CB611">INDEX($K:$P,ROW(),MATCH(CB$3,$K$2:$P$2,0))/12</f>
        <v>-83.333333333333329</v>
      </c>
      <c r="CC611" s="36" cm="1">
        <f t="array" ref="CC611">INDEX($K:$P,ROW(),MATCH(CC$3,$K$2:$P$2,0))/12</f>
        <v>-83.333333333333329</v>
      </c>
      <c r="CD611" s="36" cm="1">
        <f t="array" ref="CD611">INDEX($K:$P,ROW(),MATCH(CD$3,$K$2:$P$2,0))/12</f>
        <v>-83.333333333333329</v>
      </c>
      <c r="CE611" s="36" cm="1">
        <f t="array" ref="CE611">INDEX($K:$P,ROW(),MATCH(CE$3,$K$2:$P$2,0))/12</f>
        <v>-83.333333333333329</v>
      </c>
      <c r="CF611" s="36" cm="1">
        <f t="array" ref="CF611">INDEX($K:$P,ROW(),MATCH(CF$3,$K$2:$P$2,0))/12</f>
        <v>-83.333333333333329</v>
      </c>
      <c r="CG611" s="36" cm="1">
        <f t="array" ref="CG611">INDEX($K:$P,ROW(),MATCH(CG$3,$K$2:$P$2,0))/12</f>
        <v>-83.333333333333329</v>
      </c>
      <c r="CH611" s="36" cm="1">
        <f t="array" ref="CH611">INDEX($K:$P,ROW(),MATCH(CH$3,$K$2:$P$2,0))/12</f>
        <v>-83.333333333333329</v>
      </c>
      <c r="CI611" s="36" cm="1">
        <f t="array" ref="CI611">INDEX($K:$P,ROW(),MATCH(CI$3,$K$2:$P$2,0))/12</f>
        <v>-83.333333333333329</v>
      </c>
      <c r="CJ611" s="36" cm="1">
        <f t="array" ref="CJ611">INDEX($K:$P,ROW(),MATCH(CJ$3,$K$2:$P$2,0))/12</f>
        <v>-83.333333333333329</v>
      </c>
      <c r="CK611" s="36" cm="1">
        <f t="array" ref="CK611">INDEX($K:$P,ROW(),MATCH(CK$3,$K$2:$P$2,0))/12</f>
        <v>-83.333333333333329</v>
      </c>
      <c r="CL611" s="36" cm="1">
        <f t="array" ref="CL611">INDEX($K:$P,ROW(),MATCH(CL$3,$K$2:$P$2,0))/12</f>
        <v>-83.333333333333329</v>
      </c>
      <c r="CM611" s="36" cm="1">
        <f t="array" ref="CM611">INDEX($K:$P,ROW(),MATCH(CM$3,$K$2:$P$2,0))/12</f>
        <v>-83.333333333333329</v>
      </c>
      <c r="CN611" s="36" cm="1">
        <f t="array" ref="CN611">INDEX($K:$P,ROW(),MATCH(CN$3,$K$2:$P$2,0))/12</f>
        <v>-83.333333333333329</v>
      </c>
    </row>
    <row r="612" spans="1:92" x14ac:dyDescent="0.25">
      <c r="A612" t="s">
        <v>143</v>
      </c>
      <c r="B612" s="100" t="s">
        <v>534</v>
      </c>
      <c r="C612" s="10"/>
      <c r="D612" t="s">
        <v>536</v>
      </c>
      <c r="E612" s="106"/>
      <c r="F612" s="106"/>
      <c r="G612" s="106"/>
      <c r="H612" s="106"/>
      <c r="I612" s="175"/>
      <c r="J612" s="17"/>
      <c r="K612" s="346">
        <v>-1000</v>
      </c>
      <c r="L612" s="346">
        <v>-1000</v>
      </c>
      <c r="M612" s="346">
        <v>-1000</v>
      </c>
      <c r="N612" s="346">
        <v>-1000</v>
      </c>
      <c r="O612" s="346">
        <v>-1000</v>
      </c>
      <c r="P612" s="346">
        <v>-1000</v>
      </c>
      <c r="Q612" s="195"/>
      <c r="T612" s="256"/>
      <c r="U612" s="36">
        <f ca="1">INDEX($A:$CN,ROW(),MATCH(INDIRECT(ADDRESS(3,COLUMN(),2)),$2:$2,0))/12</f>
        <v>-83.333333333333329</v>
      </c>
      <c r="V612" s="36" cm="1">
        <f t="array" ref="V612">INDEX($K:$P,ROW(),MATCH(V$3,$K$2:$P$2,0))/12</f>
        <v>-83.333333333333329</v>
      </c>
      <c r="W612" s="36" cm="1">
        <f t="array" ref="W612">INDEX($K:$P,ROW(),MATCH(W$3,$K$2:$P$2,0))/12</f>
        <v>-83.333333333333329</v>
      </c>
      <c r="X612" s="36" cm="1">
        <f t="array" ref="X612">INDEX($K:$P,ROW(),MATCH(X$3,$K$2:$P$2,0))/12</f>
        <v>-83.333333333333329</v>
      </c>
      <c r="Y612" s="36" cm="1">
        <f t="array" ref="Y612">INDEX($K:$P,ROW(),MATCH(Y$3,$K$2:$P$2,0))/12</f>
        <v>-83.333333333333329</v>
      </c>
      <c r="Z612" s="36" cm="1">
        <f t="array" ref="Z612">INDEX($K:$P,ROW(),MATCH(Z$3,$K$2:$P$2,0))/12</f>
        <v>-83.333333333333329</v>
      </c>
      <c r="AA612" s="36" cm="1">
        <f t="array" ref="AA612">INDEX($K:$P,ROW(),MATCH(AA$3,$K$2:$P$2,0))/12</f>
        <v>-83.333333333333329</v>
      </c>
      <c r="AB612" s="36" cm="1">
        <f t="array" ref="AB612">INDEX($K:$P,ROW(),MATCH(AB$3,$K$2:$P$2,0))/12</f>
        <v>-83.333333333333329</v>
      </c>
      <c r="AC612" s="36" cm="1">
        <f t="array" ref="AC612">INDEX($K:$P,ROW(),MATCH(AC$3,$K$2:$P$2,0))/12</f>
        <v>-83.333333333333329</v>
      </c>
      <c r="AD612" s="36" cm="1">
        <f t="array" ref="AD612">INDEX($K:$P,ROW(),MATCH(AD$3,$K$2:$P$2,0))/12</f>
        <v>-83.333333333333329</v>
      </c>
      <c r="AE612" s="36" cm="1">
        <f t="array" ref="AE612">INDEX($K:$P,ROW(),MATCH(AE$3,$K$2:$P$2,0))/12</f>
        <v>-83.333333333333329</v>
      </c>
      <c r="AF612" s="36" cm="1">
        <f t="array" ref="AF612">INDEX($K:$P,ROW(),MATCH(AF$3,$K$2:$P$2,0))/12</f>
        <v>-83.333333333333329</v>
      </c>
      <c r="AG612" s="36" cm="1">
        <f t="array" ref="AG612">INDEX($K:$P,ROW(),MATCH(AG$3,$K$2:$P$2,0))/12</f>
        <v>-83.333333333333329</v>
      </c>
      <c r="AH612" s="36" cm="1">
        <f t="array" ref="AH612">INDEX($K:$P,ROW(),MATCH(AH$3,$K$2:$P$2,0))/12</f>
        <v>-83.333333333333329</v>
      </c>
      <c r="AI612" s="36" cm="1">
        <f t="array" ref="AI612">INDEX($K:$P,ROW(),MATCH(AI$3,$K$2:$P$2,0))/12</f>
        <v>-83.333333333333329</v>
      </c>
      <c r="AJ612" s="36" cm="1">
        <f t="array" ref="AJ612">INDEX($K:$P,ROW(),MATCH(AJ$3,$K$2:$P$2,0))/12</f>
        <v>-83.333333333333329</v>
      </c>
      <c r="AK612" s="36" cm="1">
        <f t="array" ref="AK612">INDEX($K:$P,ROW(),MATCH(AK$3,$K$2:$P$2,0))/12</f>
        <v>-83.333333333333329</v>
      </c>
      <c r="AL612" s="36" cm="1">
        <f t="array" ref="AL612">INDEX($K:$P,ROW(),MATCH(AL$3,$K$2:$P$2,0))/12</f>
        <v>-83.333333333333329</v>
      </c>
      <c r="AM612" s="36" cm="1">
        <f t="array" ref="AM612">INDEX($K:$P,ROW(),MATCH(AM$3,$K$2:$P$2,0))/12</f>
        <v>-83.333333333333329</v>
      </c>
      <c r="AN612" s="36" cm="1">
        <f t="array" ref="AN612">INDEX($K:$P,ROW(),MATCH(AN$3,$K$2:$P$2,0))/12</f>
        <v>-83.333333333333329</v>
      </c>
      <c r="AO612" s="36" cm="1">
        <f t="array" ref="AO612">INDEX($K:$P,ROW(),MATCH(AO$3,$K$2:$P$2,0))/12</f>
        <v>-83.333333333333329</v>
      </c>
      <c r="AP612" s="36" cm="1">
        <f t="array" ref="AP612">INDEX($K:$P,ROW(),MATCH(AP$3,$K$2:$P$2,0))/12</f>
        <v>-83.333333333333329</v>
      </c>
      <c r="AQ612" s="36" cm="1">
        <f t="array" ref="AQ612">INDEX($K:$P,ROW(),MATCH(AQ$3,$K$2:$P$2,0))/12</f>
        <v>-83.333333333333329</v>
      </c>
      <c r="AR612" s="36" cm="1">
        <f t="array" ref="AR612">INDEX($K:$P,ROW(),MATCH(AR$3,$K$2:$P$2,0))/12</f>
        <v>-83.333333333333329</v>
      </c>
      <c r="AS612" s="36" cm="1">
        <f t="array" ref="AS612">INDEX($K:$P,ROW(),MATCH(AS$3,$K$2:$P$2,0))/12</f>
        <v>-83.333333333333329</v>
      </c>
      <c r="AT612" s="36" cm="1">
        <f t="array" ref="AT612">INDEX($K:$P,ROW(),MATCH(AT$3,$K$2:$P$2,0))/12</f>
        <v>-83.333333333333329</v>
      </c>
      <c r="AU612" s="36" cm="1">
        <f t="array" ref="AU612">INDEX($K:$P,ROW(),MATCH(AU$3,$K$2:$P$2,0))/12</f>
        <v>-83.333333333333329</v>
      </c>
      <c r="AV612" s="36" cm="1">
        <f t="array" ref="AV612">INDEX($K:$P,ROW(),MATCH(AV$3,$K$2:$P$2,0))/12</f>
        <v>-83.333333333333329</v>
      </c>
      <c r="AW612" s="36" cm="1">
        <f t="array" ref="AW612">INDEX($K:$P,ROW(),MATCH(AW$3,$K$2:$P$2,0))/12</f>
        <v>-83.333333333333329</v>
      </c>
      <c r="AX612" s="36" cm="1">
        <f t="array" ref="AX612">INDEX($K:$P,ROW(),MATCH(AX$3,$K$2:$P$2,0))/12</f>
        <v>-83.333333333333329</v>
      </c>
      <c r="AY612" s="36" cm="1">
        <f t="array" ref="AY612">INDEX($K:$P,ROW(),MATCH(AY$3,$K$2:$P$2,0))/12</f>
        <v>-83.333333333333329</v>
      </c>
      <c r="AZ612" s="36" cm="1">
        <f t="array" ref="AZ612">INDEX($K:$P,ROW(),MATCH(AZ$3,$K$2:$P$2,0))/12</f>
        <v>-83.333333333333329</v>
      </c>
      <c r="BA612" s="36" cm="1">
        <f t="array" ref="BA612">INDEX($K:$P,ROW(),MATCH(BA$3,$K$2:$P$2,0))/12</f>
        <v>-83.333333333333329</v>
      </c>
      <c r="BB612" s="36" cm="1">
        <f t="array" ref="BB612">INDEX($K:$P,ROW(),MATCH(BB$3,$K$2:$P$2,0))/12</f>
        <v>-83.333333333333329</v>
      </c>
      <c r="BC612" s="36" cm="1">
        <f t="array" ref="BC612">INDEX($K:$P,ROW(),MATCH(BC$3,$K$2:$P$2,0))/12</f>
        <v>-83.333333333333329</v>
      </c>
      <c r="BD612" s="36" cm="1">
        <f t="array" ref="BD612">INDEX($K:$P,ROW(),MATCH(BD$3,$K$2:$P$2,0))/12</f>
        <v>-83.333333333333329</v>
      </c>
      <c r="BE612" s="36" cm="1">
        <f t="array" ref="BE612">INDEX($K:$P,ROW(),MATCH(BE$3,$K$2:$P$2,0))/12</f>
        <v>-83.333333333333329</v>
      </c>
      <c r="BF612" s="36" cm="1">
        <f t="array" ref="BF612">INDEX($K:$P,ROW(),MATCH(BF$3,$K$2:$P$2,0))/12</f>
        <v>-83.333333333333329</v>
      </c>
      <c r="BG612" s="36" cm="1">
        <f t="array" ref="BG612">INDEX($K:$P,ROW(),MATCH(BG$3,$K$2:$P$2,0))/12</f>
        <v>-83.333333333333329</v>
      </c>
      <c r="BH612" s="36" cm="1">
        <f t="array" ref="BH612">INDEX($K:$P,ROW(),MATCH(BH$3,$K$2:$P$2,0))/12</f>
        <v>-83.333333333333329</v>
      </c>
      <c r="BI612" s="36" cm="1">
        <f t="array" ref="BI612">INDEX($K:$P,ROW(),MATCH(BI$3,$K$2:$P$2,0))/12</f>
        <v>-83.333333333333329</v>
      </c>
      <c r="BJ612" s="36" cm="1">
        <f t="array" ref="BJ612">INDEX($K:$P,ROW(),MATCH(BJ$3,$K$2:$P$2,0))/12</f>
        <v>-83.333333333333329</v>
      </c>
      <c r="BK612" s="36" cm="1">
        <f t="array" ref="BK612">INDEX($K:$P,ROW(),MATCH(BK$3,$K$2:$P$2,0))/12</f>
        <v>-83.333333333333329</v>
      </c>
      <c r="BL612" s="36" cm="1">
        <f t="array" ref="BL612">INDEX($K:$P,ROW(),MATCH(BL$3,$K$2:$P$2,0))/12</f>
        <v>-83.333333333333329</v>
      </c>
      <c r="BM612" s="36" cm="1">
        <f t="array" ref="BM612">INDEX($K:$P,ROW(),MATCH(BM$3,$K$2:$P$2,0))/12</f>
        <v>-83.333333333333329</v>
      </c>
      <c r="BN612" s="36" cm="1">
        <f t="array" ref="BN612">INDEX($K:$P,ROW(),MATCH(BN$3,$K$2:$P$2,0))/12</f>
        <v>-83.333333333333329</v>
      </c>
      <c r="BO612" s="36" cm="1">
        <f t="array" ref="BO612">INDEX($K:$P,ROW(),MATCH(BO$3,$K$2:$P$2,0))/12</f>
        <v>-83.333333333333329</v>
      </c>
      <c r="BP612" s="36" cm="1">
        <f t="array" ref="BP612">INDEX($K:$P,ROW(),MATCH(BP$3,$K$2:$P$2,0))/12</f>
        <v>-83.333333333333329</v>
      </c>
      <c r="BQ612" s="36" cm="1">
        <f t="array" ref="BQ612">INDEX($K:$P,ROW(),MATCH(BQ$3,$K$2:$P$2,0))/12</f>
        <v>-83.333333333333329</v>
      </c>
      <c r="BR612" s="36" cm="1">
        <f t="array" ref="BR612">INDEX($K:$P,ROW(),MATCH(BR$3,$K$2:$P$2,0))/12</f>
        <v>-83.333333333333329</v>
      </c>
      <c r="BS612" s="36" cm="1">
        <f t="array" ref="BS612">INDEX($K:$P,ROW(),MATCH(BS$3,$K$2:$P$2,0))/12</f>
        <v>-83.333333333333329</v>
      </c>
      <c r="BT612" s="36" cm="1">
        <f t="array" ref="BT612">INDEX($K:$P,ROW(),MATCH(BT$3,$K$2:$P$2,0))/12</f>
        <v>-83.333333333333329</v>
      </c>
      <c r="BU612" s="36" cm="1">
        <f t="array" ref="BU612">INDEX($K:$P,ROW(),MATCH(BU$3,$K$2:$P$2,0))/12</f>
        <v>-83.333333333333329</v>
      </c>
      <c r="BV612" s="36" cm="1">
        <f t="array" ref="BV612">INDEX($K:$P,ROW(),MATCH(BV$3,$K$2:$P$2,0))/12</f>
        <v>-83.333333333333329</v>
      </c>
      <c r="BW612" s="36" cm="1">
        <f t="array" ref="BW612">INDEX($K:$P,ROW(),MATCH(BW$3,$K$2:$P$2,0))/12</f>
        <v>-83.333333333333329</v>
      </c>
      <c r="BX612" s="36" cm="1">
        <f t="array" ref="BX612">INDEX($K:$P,ROW(),MATCH(BX$3,$K$2:$P$2,0))/12</f>
        <v>-83.333333333333329</v>
      </c>
      <c r="BY612" s="36" cm="1">
        <f t="array" ref="BY612">INDEX($K:$P,ROW(),MATCH(BY$3,$K$2:$P$2,0))/12</f>
        <v>-83.333333333333329</v>
      </c>
      <c r="BZ612" s="36" cm="1">
        <f t="array" ref="BZ612">INDEX($K:$P,ROW(),MATCH(BZ$3,$K$2:$P$2,0))/12</f>
        <v>-83.333333333333329</v>
      </c>
      <c r="CA612" s="36" cm="1">
        <f t="array" ref="CA612">INDEX($K:$P,ROW(),MATCH(CA$3,$K$2:$P$2,0))/12</f>
        <v>-83.333333333333329</v>
      </c>
      <c r="CB612" s="36" cm="1">
        <f t="array" ref="CB612">INDEX($K:$P,ROW(),MATCH(CB$3,$K$2:$P$2,0))/12</f>
        <v>-83.333333333333329</v>
      </c>
      <c r="CC612" s="36" cm="1">
        <f t="array" ref="CC612">INDEX($K:$P,ROW(),MATCH(CC$3,$K$2:$P$2,0))/12</f>
        <v>-83.333333333333329</v>
      </c>
      <c r="CD612" s="36" cm="1">
        <f t="array" ref="CD612">INDEX($K:$P,ROW(),MATCH(CD$3,$K$2:$P$2,0))/12</f>
        <v>-83.333333333333329</v>
      </c>
      <c r="CE612" s="36" cm="1">
        <f t="array" ref="CE612">INDEX($K:$P,ROW(),MATCH(CE$3,$K$2:$P$2,0))/12</f>
        <v>-83.333333333333329</v>
      </c>
      <c r="CF612" s="36" cm="1">
        <f t="array" ref="CF612">INDEX($K:$P,ROW(),MATCH(CF$3,$K$2:$P$2,0))/12</f>
        <v>-83.333333333333329</v>
      </c>
      <c r="CG612" s="36" cm="1">
        <f t="array" ref="CG612">INDEX($K:$P,ROW(),MATCH(CG$3,$K$2:$P$2,0))/12</f>
        <v>-83.333333333333329</v>
      </c>
      <c r="CH612" s="36" cm="1">
        <f t="array" ref="CH612">INDEX($K:$P,ROW(),MATCH(CH$3,$K$2:$P$2,0))/12</f>
        <v>-83.333333333333329</v>
      </c>
      <c r="CI612" s="36" cm="1">
        <f t="array" ref="CI612">INDEX($K:$P,ROW(),MATCH(CI$3,$K$2:$P$2,0))/12</f>
        <v>-83.333333333333329</v>
      </c>
      <c r="CJ612" s="36" cm="1">
        <f t="array" ref="CJ612">INDEX($K:$P,ROW(),MATCH(CJ$3,$K$2:$P$2,0))/12</f>
        <v>-83.333333333333329</v>
      </c>
      <c r="CK612" s="36" cm="1">
        <f t="array" ref="CK612">INDEX($K:$P,ROW(),MATCH(CK$3,$K$2:$P$2,0))/12</f>
        <v>-83.333333333333329</v>
      </c>
      <c r="CL612" s="36" cm="1">
        <f t="array" ref="CL612">INDEX($K:$P,ROW(),MATCH(CL$3,$K$2:$P$2,0))/12</f>
        <v>-83.333333333333329</v>
      </c>
      <c r="CM612" s="36" cm="1">
        <f t="array" ref="CM612">INDEX($K:$P,ROW(),MATCH(CM$3,$K$2:$P$2,0))/12</f>
        <v>-83.333333333333329</v>
      </c>
      <c r="CN612" s="36" cm="1">
        <f t="array" ref="CN612">INDEX($K:$P,ROW(),MATCH(CN$3,$K$2:$P$2,0))/12</f>
        <v>-83.333333333333329</v>
      </c>
    </row>
    <row r="613" spans="1:92" x14ac:dyDescent="0.25">
      <c r="A613" t="s">
        <v>160</v>
      </c>
      <c r="B613" s="216" t="s">
        <v>535</v>
      </c>
      <c r="C613" s="53" t="s">
        <v>241</v>
      </c>
      <c r="D613" t="s">
        <v>536</v>
      </c>
      <c r="E613" s="229" t="s">
        <v>203</v>
      </c>
      <c r="F613" s="229"/>
      <c r="G613" s="229"/>
      <c r="I613" s="267"/>
      <c r="J613" s="268"/>
      <c r="K613" s="30">
        <f t="shared" ref="K613:P613" ca="1" si="430">SUMIF($3:$3, K$2, INDIRECT(ROW() &amp; ":" &amp; ROW()))</f>
        <v>-3000</v>
      </c>
      <c r="L613" s="30">
        <f t="shared" ca="1" si="430"/>
        <v>-3000</v>
      </c>
      <c r="M613" s="30">
        <f t="shared" ca="1" si="430"/>
        <v>-3000</v>
      </c>
      <c r="N613" s="30">
        <f t="shared" ca="1" si="430"/>
        <v>-3000</v>
      </c>
      <c r="O613" s="30">
        <f t="shared" ca="1" si="430"/>
        <v>-3000</v>
      </c>
      <c r="P613" s="30">
        <f t="shared" ca="1" si="430"/>
        <v>-3000</v>
      </c>
      <c r="Q613" s="30"/>
      <c r="T613" s="286">
        <f t="shared" ref="T613" ca="1" si="431">IFERROR(INDEX(INDIRECT("Financials!$A:$AD"), MATCH(INDIRECT(ADDRESS(ROW(),2)), INDIRECT("Financials!$B:$B"), 0), MATCH(INDIRECT(ADDRESS(1,COLUMN())), INDIRECT("Financials!$1:$1"), 0)),0)</f>
        <v>0</v>
      </c>
      <c r="U613" s="244">
        <f ca="1">SUM(U610:OFFSET(U613,-1,0))</f>
        <v>-250</v>
      </c>
      <c r="V613" s="244">
        <f ca="1">SUM(V610:OFFSET(V613,-1,0))</f>
        <v>-250</v>
      </c>
      <c r="W613" s="244">
        <f ca="1">SUM(W610:OFFSET(W613,-1,0))</f>
        <v>-250</v>
      </c>
      <c r="X613" s="244">
        <f ca="1">SUM(X610:OFFSET(X613,-1,0))</f>
        <v>-250</v>
      </c>
      <c r="Y613" s="244">
        <f ca="1">SUM(Y610:OFFSET(Y613,-1,0))</f>
        <v>-250</v>
      </c>
      <c r="Z613" s="244">
        <f ca="1">SUM(Z610:OFFSET(Z613,-1,0))</f>
        <v>-250</v>
      </c>
      <c r="AA613" s="244">
        <f ca="1">SUM(AA610:OFFSET(AA613,-1,0))</f>
        <v>-250</v>
      </c>
      <c r="AB613" s="244">
        <f ca="1">SUM(AB610:OFFSET(AB613,-1,0))</f>
        <v>-250</v>
      </c>
      <c r="AC613" s="244">
        <f ca="1">SUM(AC610:OFFSET(AC613,-1,0))</f>
        <v>-250</v>
      </c>
      <c r="AD613" s="244">
        <f ca="1">SUM(AD610:OFFSET(AD613,-1,0))</f>
        <v>-250</v>
      </c>
      <c r="AE613" s="244">
        <f ca="1">SUM(AE610:OFFSET(AE613,-1,0))</f>
        <v>-250</v>
      </c>
      <c r="AF613" s="244">
        <f ca="1">SUM(AF610:OFFSET(AF613,-1,0))</f>
        <v>-250</v>
      </c>
      <c r="AG613" s="244">
        <f ca="1">SUM(AG610:OFFSET(AG613,-1,0))</f>
        <v>-250</v>
      </c>
      <c r="AH613" s="244">
        <f ca="1">SUM(AH610:OFFSET(AH613,-1,0))</f>
        <v>-250</v>
      </c>
      <c r="AI613" s="244">
        <f ca="1">SUM(AI610:OFFSET(AI613,-1,0))</f>
        <v>-250</v>
      </c>
      <c r="AJ613" s="244">
        <f ca="1">SUM(AJ610:OFFSET(AJ613,-1,0))</f>
        <v>-250</v>
      </c>
      <c r="AK613" s="244">
        <f ca="1">SUM(AK610:OFFSET(AK613,-1,0))</f>
        <v>-250</v>
      </c>
      <c r="AL613" s="244">
        <f ca="1">SUM(AL610:OFFSET(AL613,-1,0))</f>
        <v>-250</v>
      </c>
      <c r="AM613" s="244">
        <f ca="1">SUM(AM610:OFFSET(AM613,-1,0))</f>
        <v>-250</v>
      </c>
      <c r="AN613" s="244">
        <f ca="1">SUM(AN610:OFFSET(AN613,-1,0))</f>
        <v>-250</v>
      </c>
      <c r="AO613" s="244">
        <f ca="1">SUM(AO610:OFFSET(AO613,-1,0))</f>
        <v>-250</v>
      </c>
      <c r="AP613" s="244">
        <f ca="1">SUM(AP610:OFFSET(AP613,-1,0))</f>
        <v>-250</v>
      </c>
      <c r="AQ613" s="244">
        <f ca="1">SUM(AQ610:OFFSET(AQ613,-1,0))</f>
        <v>-250</v>
      </c>
      <c r="AR613" s="244">
        <f ca="1">SUM(AR610:OFFSET(AR613,-1,0))</f>
        <v>-250</v>
      </c>
      <c r="AS613" s="244">
        <f ca="1">SUM(AS610:OFFSET(AS613,-1,0))</f>
        <v>-250</v>
      </c>
      <c r="AT613" s="244">
        <f ca="1">SUM(AT610:OFFSET(AT613,-1,0))</f>
        <v>-250</v>
      </c>
      <c r="AU613" s="244">
        <f ca="1">SUM(AU610:OFFSET(AU613,-1,0))</f>
        <v>-250</v>
      </c>
      <c r="AV613" s="244">
        <f ca="1">SUM(AV610:OFFSET(AV613,-1,0))</f>
        <v>-250</v>
      </c>
      <c r="AW613" s="244">
        <f ca="1">SUM(AW610:OFFSET(AW613,-1,0))</f>
        <v>-250</v>
      </c>
      <c r="AX613" s="244">
        <f ca="1">SUM(AX610:OFFSET(AX613,-1,0))</f>
        <v>-250</v>
      </c>
      <c r="AY613" s="244">
        <f ca="1">SUM(AY610:OFFSET(AY613,-1,0))</f>
        <v>-250</v>
      </c>
      <c r="AZ613" s="244">
        <f ca="1">SUM(AZ610:OFFSET(AZ613,-1,0))</f>
        <v>-250</v>
      </c>
      <c r="BA613" s="244">
        <f ca="1">SUM(BA610:OFFSET(BA613,-1,0))</f>
        <v>-250</v>
      </c>
      <c r="BB613" s="244">
        <f ca="1">SUM(BB610:OFFSET(BB613,-1,0))</f>
        <v>-250</v>
      </c>
      <c r="BC613" s="244">
        <f ca="1">SUM(BC610:OFFSET(BC613,-1,0))</f>
        <v>-250</v>
      </c>
      <c r="BD613" s="244">
        <f ca="1">SUM(BD610:OFFSET(BD613,-1,0))</f>
        <v>-250</v>
      </c>
      <c r="BE613" s="244">
        <f ca="1">SUM(BE610:OFFSET(BE613,-1,0))</f>
        <v>-250</v>
      </c>
      <c r="BF613" s="244">
        <f ca="1">SUM(BF610:OFFSET(BF613,-1,0))</f>
        <v>-250</v>
      </c>
      <c r="BG613" s="244">
        <f ca="1">SUM(BG610:OFFSET(BG613,-1,0))</f>
        <v>-250</v>
      </c>
      <c r="BH613" s="244">
        <f ca="1">SUM(BH610:OFFSET(BH613,-1,0))</f>
        <v>-250</v>
      </c>
      <c r="BI613" s="244">
        <f ca="1">SUM(BI610:OFFSET(BI613,-1,0))</f>
        <v>-250</v>
      </c>
      <c r="BJ613" s="244">
        <f ca="1">SUM(BJ610:OFFSET(BJ613,-1,0))</f>
        <v>-250</v>
      </c>
      <c r="BK613" s="244">
        <f ca="1">SUM(BK610:OFFSET(BK613,-1,0))</f>
        <v>-250</v>
      </c>
      <c r="BL613" s="244">
        <f ca="1">SUM(BL610:OFFSET(BL613,-1,0))</f>
        <v>-250</v>
      </c>
      <c r="BM613" s="244">
        <f ca="1">SUM(BM610:OFFSET(BM613,-1,0))</f>
        <v>-250</v>
      </c>
      <c r="BN613" s="244">
        <f ca="1">SUM(BN610:OFFSET(BN613,-1,0))</f>
        <v>-250</v>
      </c>
      <c r="BO613" s="244">
        <f ca="1">SUM(BO610:OFFSET(BO613,-1,0))</f>
        <v>-250</v>
      </c>
      <c r="BP613" s="244">
        <f ca="1">SUM(BP610:OFFSET(BP613,-1,0))</f>
        <v>-250</v>
      </c>
      <c r="BQ613" s="244">
        <f ca="1">SUM(BQ610:OFFSET(BQ613,-1,0))</f>
        <v>-250</v>
      </c>
      <c r="BR613" s="244">
        <f ca="1">SUM(BR610:OFFSET(BR613,-1,0))</f>
        <v>-250</v>
      </c>
      <c r="BS613" s="244">
        <f ca="1">SUM(BS610:OFFSET(BS613,-1,0))</f>
        <v>-250</v>
      </c>
      <c r="BT613" s="244">
        <f ca="1">SUM(BT610:OFFSET(BT613,-1,0))</f>
        <v>-250</v>
      </c>
      <c r="BU613" s="244">
        <f ca="1">SUM(BU610:OFFSET(BU613,-1,0))</f>
        <v>-250</v>
      </c>
      <c r="BV613" s="244">
        <f ca="1">SUM(BV610:OFFSET(BV613,-1,0))</f>
        <v>-250</v>
      </c>
      <c r="BW613" s="244">
        <f ca="1">SUM(BW610:OFFSET(BW613,-1,0))</f>
        <v>-250</v>
      </c>
      <c r="BX613" s="244">
        <f ca="1">SUM(BX610:OFFSET(BX613,-1,0))</f>
        <v>-250</v>
      </c>
      <c r="BY613" s="244">
        <f ca="1">SUM(BY610:OFFSET(BY613,-1,0))</f>
        <v>-250</v>
      </c>
      <c r="BZ613" s="244">
        <f ca="1">SUM(BZ610:OFFSET(BZ613,-1,0))</f>
        <v>-250</v>
      </c>
      <c r="CA613" s="244">
        <f ca="1">SUM(CA610:OFFSET(CA613,-1,0))</f>
        <v>-250</v>
      </c>
      <c r="CB613" s="244">
        <f ca="1">SUM(CB610:OFFSET(CB613,-1,0))</f>
        <v>-250</v>
      </c>
      <c r="CC613" s="244">
        <f ca="1">SUM(CC610:OFFSET(CC613,-1,0))</f>
        <v>-250</v>
      </c>
      <c r="CD613" s="244">
        <f ca="1">SUM(CD610:OFFSET(CD613,-1,0))</f>
        <v>-250</v>
      </c>
      <c r="CE613" s="244">
        <f ca="1">SUM(CE610:OFFSET(CE613,-1,0))</f>
        <v>-250</v>
      </c>
      <c r="CF613" s="244">
        <f ca="1">SUM(CF610:OFFSET(CF613,-1,0))</f>
        <v>-250</v>
      </c>
      <c r="CG613" s="244">
        <f ca="1">SUM(CG610:OFFSET(CG613,-1,0))</f>
        <v>-250</v>
      </c>
      <c r="CH613" s="244">
        <f ca="1">SUM(CH610:OFFSET(CH613,-1,0))</f>
        <v>-250</v>
      </c>
      <c r="CI613" s="244">
        <f ca="1">SUM(CI610:OFFSET(CI613,-1,0))</f>
        <v>-250</v>
      </c>
      <c r="CJ613" s="244">
        <f ca="1">SUM(CJ610:OFFSET(CJ613,-1,0))</f>
        <v>-250</v>
      </c>
      <c r="CK613" s="244">
        <f ca="1">SUM(CK610:OFFSET(CK613,-1,0))</f>
        <v>-250</v>
      </c>
      <c r="CL613" s="244">
        <f ca="1">SUM(CL610:OFFSET(CL613,-1,0))</f>
        <v>-250</v>
      </c>
      <c r="CM613" s="244">
        <f ca="1">SUM(CM610:OFFSET(CM613,-1,0))</f>
        <v>-250</v>
      </c>
      <c r="CN613" s="244">
        <f ca="1">SUM(CN610:OFFSET(CN613,-1,0))</f>
        <v>-250</v>
      </c>
    </row>
    <row r="614" spans="1:92" x14ac:dyDescent="0.25">
      <c r="B614"/>
      <c r="I614" s="102"/>
      <c r="J614"/>
      <c r="T614" s="205"/>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137"/>
      <c r="B615" s="208"/>
      <c r="C615" s="139"/>
      <c r="D615" s="137" t="s">
        <v>537</v>
      </c>
      <c r="E615" s="140" t="s">
        <v>537</v>
      </c>
      <c r="F615" s="140"/>
      <c r="G615" s="140"/>
      <c r="H615" s="141"/>
      <c r="I615" s="142"/>
      <c r="J615" s="143"/>
      <c r="K615" s="139"/>
      <c r="L615" s="139"/>
      <c r="M615" s="139"/>
      <c r="N615" s="139"/>
      <c r="O615" s="139"/>
      <c r="P615" s="139"/>
      <c r="Q615" s="139"/>
      <c r="T615" s="233"/>
      <c r="U615" s="145" t="s">
        <v>507</v>
      </c>
      <c r="V615" s="145" t="s">
        <v>507</v>
      </c>
      <c r="W615" s="145" t="s">
        <v>507</v>
      </c>
      <c r="X615" s="145" t="s">
        <v>507</v>
      </c>
      <c r="Y615" s="145" t="s">
        <v>507</v>
      </c>
      <c r="Z615" s="145" t="s">
        <v>507</v>
      </c>
      <c r="AA615" s="145" t="s">
        <v>507</v>
      </c>
      <c r="AB615" s="145" t="s">
        <v>507</v>
      </c>
      <c r="AC615" s="145" t="s">
        <v>507</v>
      </c>
      <c r="AD615" s="145" t="s">
        <v>507</v>
      </c>
      <c r="AE615" s="145" t="s">
        <v>507</v>
      </c>
      <c r="AF615" s="145" t="s">
        <v>507</v>
      </c>
      <c r="AG615" s="145" t="s">
        <v>507</v>
      </c>
      <c r="AH615" s="145" t="s">
        <v>507</v>
      </c>
      <c r="AI615" s="145" t="s">
        <v>507</v>
      </c>
      <c r="AJ615" s="145" t="s">
        <v>507</v>
      </c>
      <c r="AK615" s="145" t="s">
        <v>507</v>
      </c>
      <c r="AL615" s="145" t="s">
        <v>507</v>
      </c>
      <c r="AM615" s="145" t="s">
        <v>507</v>
      </c>
      <c r="AN615" s="145" t="s">
        <v>507</v>
      </c>
      <c r="AO615" s="145" t="s">
        <v>507</v>
      </c>
      <c r="AP615" s="145" t="s">
        <v>507</v>
      </c>
      <c r="AQ615" s="145" t="s">
        <v>507</v>
      </c>
      <c r="AR615" s="145" t="s">
        <v>507</v>
      </c>
      <c r="AS615" s="145" t="s">
        <v>507</v>
      </c>
      <c r="AT615" s="145" t="s">
        <v>507</v>
      </c>
      <c r="AU615" s="145" t="s">
        <v>507</v>
      </c>
      <c r="AV615" s="145" t="s">
        <v>507</v>
      </c>
      <c r="AW615" s="145" t="s">
        <v>507</v>
      </c>
      <c r="AX615" s="145" t="s">
        <v>507</v>
      </c>
      <c r="AY615" s="145" t="s">
        <v>507</v>
      </c>
      <c r="AZ615" s="145" t="s">
        <v>507</v>
      </c>
      <c r="BA615" s="145" t="s">
        <v>507</v>
      </c>
      <c r="BB615" s="145" t="s">
        <v>507</v>
      </c>
      <c r="BC615" s="145" t="s">
        <v>507</v>
      </c>
      <c r="BD615" s="145" t="s">
        <v>507</v>
      </c>
      <c r="BE615" s="145" t="s">
        <v>507</v>
      </c>
      <c r="BF615" s="145" t="s">
        <v>507</v>
      </c>
      <c r="BG615" s="145" t="s">
        <v>507</v>
      </c>
      <c r="BH615" s="145" t="s">
        <v>507</v>
      </c>
      <c r="BI615" s="145" t="s">
        <v>507</v>
      </c>
      <c r="BJ615" s="145" t="s">
        <v>507</v>
      </c>
      <c r="BK615" s="145" t="s">
        <v>507</v>
      </c>
      <c r="BL615" s="145" t="s">
        <v>507</v>
      </c>
      <c r="BM615" s="145" t="s">
        <v>507</v>
      </c>
      <c r="BN615" s="145" t="s">
        <v>507</v>
      </c>
      <c r="BO615" s="145" t="s">
        <v>507</v>
      </c>
      <c r="BP615" s="145" t="s">
        <v>507</v>
      </c>
      <c r="BQ615" s="145" t="s">
        <v>507</v>
      </c>
      <c r="BR615" s="145" t="s">
        <v>507</v>
      </c>
      <c r="BS615" s="145" t="s">
        <v>507</v>
      </c>
      <c r="BT615" s="145" t="s">
        <v>507</v>
      </c>
      <c r="BU615" s="145" t="s">
        <v>507</v>
      </c>
      <c r="BV615" s="145" t="s">
        <v>507</v>
      </c>
      <c r="BW615" s="145" t="s">
        <v>507</v>
      </c>
      <c r="BX615" s="145" t="s">
        <v>507</v>
      </c>
      <c r="BY615" s="145" t="s">
        <v>507</v>
      </c>
      <c r="BZ615" s="145" t="s">
        <v>507</v>
      </c>
      <c r="CA615" s="145" t="s">
        <v>507</v>
      </c>
      <c r="CB615" s="145" t="s">
        <v>507</v>
      </c>
      <c r="CC615" s="145" t="s">
        <v>507</v>
      </c>
      <c r="CD615" s="145" t="s">
        <v>507</v>
      </c>
      <c r="CE615" s="145" t="s">
        <v>507</v>
      </c>
      <c r="CF615" s="145" t="s">
        <v>507</v>
      </c>
      <c r="CG615" s="145" t="s">
        <v>507</v>
      </c>
      <c r="CH615" s="145" t="s">
        <v>507</v>
      </c>
      <c r="CI615" s="145" t="s">
        <v>507</v>
      </c>
      <c r="CJ615" s="145" t="s">
        <v>507</v>
      </c>
      <c r="CK615" s="145" t="s">
        <v>507</v>
      </c>
      <c r="CL615" s="145" t="s">
        <v>507</v>
      </c>
      <c r="CM615" s="145" t="s">
        <v>507</v>
      </c>
      <c r="CN615" s="145" t="s">
        <v>507</v>
      </c>
    </row>
    <row r="616" spans="1:92" x14ac:dyDescent="0.25">
      <c r="A616" t="s">
        <v>143</v>
      </c>
      <c r="B616" s="214" t="s">
        <v>538</v>
      </c>
      <c r="C616" s="10"/>
      <c r="D616" t="s">
        <v>537</v>
      </c>
      <c r="E616" s="106"/>
      <c r="F616" s="106"/>
      <c r="G616" s="106"/>
      <c r="H616" s="106"/>
      <c r="I616" s="175"/>
      <c r="J616" s="17"/>
      <c r="K616" s="350">
        <v>10</v>
      </c>
      <c r="L616" s="350">
        <v>10</v>
      </c>
      <c r="M616" s="350">
        <v>10</v>
      </c>
      <c r="N616" s="350">
        <v>10</v>
      </c>
      <c r="O616" s="350">
        <v>10</v>
      </c>
      <c r="P616" s="350">
        <v>10</v>
      </c>
      <c r="Q616" s="194"/>
      <c r="T616" s="351"/>
      <c r="U616" s="352">
        <f ca="1">INDEX($A:$CN,ROW(),MATCH(INDIRECT(ADDRESS(3,COLUMN(),2)),$2:$2,0))</f>
        <v>10</v>
      </c>
      <c r="V616" s="352" cm="1">
        <f t="array" ref="V616">INDEX($K:$P,ROW(),MATCH(V$3,$K$2:$P$2,0))</f>
        <v>10</v>
      </c>
      <c r="W616" s="352" cm="1">
        <f t="array" ref="W616">INDEX($K:$P,ROW(),MATCH(W$3,$K$2:$P$2,0))</f>
        <v>10</v>
      </c>
      <c r="X616" s="352" cm="1">
        <f t="array" ref="X616">INDEX($K:$P,ROW(),MATCH(X$3,$K$2:$P$2,0))</f>
        <v>10</v>
      </c>
      <c r="Y616" s="352" cm="1">
        <f t="array" ref="Y616">INDEX($K:$P,ROW(),MATCH(Y$3,$K$2:$P$2,0))</f>
        <v>10</v>
      </c>
      <c r="Z616" s="352" cm="1">
        <f t="array" ref="Z616">INDEX($K:$P,ROW(),MATCH(Z$3,$K$2:$P$2,0))</f>
        <v>10</v>
      </c>
      <c r="AA616" s="352" cm="1">
        <f t="array" ref="AA616">INDEX($K:$P,ROW(),MATCH(AA$3,$K$2:$P$2,0))</f>
        <v>10</v>
      </c>
      <c r="AB616" s="352" cm="1">
        <f t="array" ref="AB616">INDEX($K:$P,ROW(),MATCH(AB$3,$K$2:$P$2,0))</f>
        <v>10</v>
      </c>
      <c r="AC616" s="352" cm="1">
        <f t="array" ref="AC616">INDEX($K:$P,ROW(),MATCH(AC$3,$K$2:$P$2,0))</f>
        <v>10</v>
      </c>
      <c r="AD616" s="352" cm="1">
        <f t="array" ref="AD616">INDEX($K:$P,ROW(),MATCH(AD$3,$K$2:$P$2,0))</f>
        <v>10</v>
      </c>
      <c r="AE616" s="352" cm="1">
        <f t="array" ref="AE616">INDEX($K:$P,ROW(),MATCH(AE$3,$K$2:$P$2,0))</f>
        <v>10</v>
      </c>
      <c r="AF616" s="352" cm="1">
        <f t="array" ref="AF616">INDEX($K:$P,ROW(),MATCH(AF$3,$K$2:$P$2,0))</f>
        <v>10</v>
      </c>
      <c r="AG616" s="352" cm="1">
        <f t="array" ref="AG616">INDEX($K:$P,ROW(),MATCH(AG$3,$K$2:$P$2,0))</f>
        <v>10</v>
      </c>
      <c r="AH616" s="352" cm="1">
        <f t="array" ref="AH616">INDEX($K:$P,ROW(),MATCH(AH$3,$K$2:$P$2,0))</f>
        <v>10</v>
      </c>
      <c r="AI616" s="352" cm="1">
        <f t="array" ref="AI616">INDEX($K:$P,ROW(),MATCH(AI$3,$K$2:$P$2,0))</f>
        <v>10</v>
      </c>
      <c r="AJ616" s="352" cm="1">
        <f t="array" ref="AJ616">INDEX($K:$P,ROW(),MATCH(AJ$3,$K$2:$P$2,0))</f>
        <v>10</v>
      </c>
      <c r="AK616" s="352" cm="1">
        <f t="array" ref="AK616">INDEX($K:$P,ROW(),MATCH(AK$3,$K$2:$P$2,0))</f>
        <v>10</v>
      </c>
      <c r="AL616" s="352" cm="1">
        <f t="array" ref="AL616">INDEX($K:$P,ROW(),MATCH(AL$3,$K$2:$P$2,0))</f>
        <v>10</v>
      </c>
      <c r="AM616" s="352" cm="1">
        <f t="array" ref="AM616">INDEX($K:$P,ROW(),MATCH(AM$3,$K$2:$P$2,0))</f>
        <v>10</v>
      </c>
      <c r="AN616" s="352" cm="1">
        <f t="array" ref="AN616">INDEX($K:$P,ROW(),MATCH(AN$3,$K$2:$P$2,0))</f>
        <v>10</v>
      </c>
      <c r="AO616" s="352" cm="1">
        <f t="array" ref="AO616">INDEX($K:$P,ROW(),MATCH(AO$3,$K$2:$P$2,0))</f>
        <v>10</v>
      </c>
      <c r="AP616" s="352" cm="1">
        <f t="array" ref="AP616">INDEX($K:$P,ROW(),MATCH(AP$3,$K$2:$P$2,0))</f>
        <v>10</v>
      </c>
      <c r="AQ616" s="352" cm="1">
        <f t="array" ref="AQ616">INDEX($K:$P,ROW(),MATCH(AQ$3,$K$2:$P$2,0))</f>
        <v>10</v>
      </c>
      <c r="AR616" s="352" cm="1">
        <f t="array" ref="AR616">INDEX($K:$P,ROW(),MATCH(AR$3,$K$2:$P$2,0))</f>
        <v>10</v>
      </c>
      <c r="AS616" s="352" cm="1">
        <f t="array" ref="AS616">INDEX($K:$P,ROW(),MATCH(AS$3,$K$2:$P$2,0))</f>
        <v>10</v>
      </c>
      <c r="AT616" s="352" cm="1">
        <f t="array" ref="AT616">INDEX($K:$P,ROW(),MATCH(AT$3,$K$2:$P$2,0))</f>
        <v>10</v>
      </c>
      <c r="AU616" s="352" cm="1">
        <f t="array" ref="AU616">INDEX($K:$P,ROW(),MATCH(AU$3,$K$2:$P$2,0))</f>
        <v>10</v>
      </c>
      <c r="AV616" s="352" cm="1">
        <f t="array" ref="AV616">INDEX($K:$P,ROW(),MATCH(AV$3,$K$2:$P$2,0))</f>
        <v>10</v>
      </c>
      <c r="AW616" s="352" cm="1">
        <f t="array" ref="AW616">INDEX($K:$P,ROW(),MATCH(AW$3,$K$2:$P$2,0))</f>
        <v>10</v>
      </c>
      <c r="AX616" s="352" cm="1">
        <f t="array" ref="AX616">INDEX($K:$P,ROW(),MATCH(AX$3,$K$2:$P$2,0))</f>
        <v>10</v>
      </c>
      <c r="AY616" s="352" cm="1">
        <f t="array" ref="AY616">INDEX($K:$P,ROW(),MATCH(AY$3,$K$2:$P$2,0))</f>
        <v>10</v>
      </c>
      <c r="AZ616" s="352" cm="1">
        <f t="array" ref="AZ616">INDEX($K:$P,ROW(),MATCH(AZ$3,$K$2:$P$2,0))</f>
        <v>10</v>
      </c>
      <c r="BA616" s="352" cm="1">
        <f t="array" ref="BA616">INDEX($K:$P,ROW(),MATCH(BA$3,$K$2:$P$2,0))</f>
        <v>10</v>
      </c>
      <c r="BB616" s="352" cm="1">
        <f t="array" ref="BB616">INDEX($K:$P,ROW(),MATCH(BB$3,$K$2:$P$2,0))</f>
        <v>10</v>
      </c>
      <c r="BC616" s="352" cm="1">
        <f t="array" ref="BC616">INDEX($K:$P,ROW(),MATCH(BC$3,$K$2:$P$2,0))</f>
        <v>10</v>
      </c>
      <c r="BD616" s="352" cm="1">
        <f t="array" ref="BD616">INDEX($K:$P,ROW(),MATCH(BD$3,$K$2:$P$2,0))</f>
        <v>10</v>
      </c>
      <c r="BE616" s="352" cm="1">
        <f t="array" ref="BE616">INDEX($K:$P,ROW(),MATCH(BE$3,$K$2:$P$2,0))</f>
        <v>10</v>
      </c>
      <c r="BF616" s="352" cm="1">
        <f t="array" ref="BF616">INDEX($K:$P,ROW(),MATCH(BF$3,$K$2:$P$2,0))</f>
        <v>10</v>
      </c>
      <c r="BG616" s="352" cm="1">
        <f t="array" ref="BG616">INDEX($K:$P,ROW(),MATCH(BG$3,$K$2:$P$2,0))</f>
        <v>10</v>
      </c>
      <c r="BH616" s="352" cm="1">
        <f t="array" ref="BH616">INDEX($K:$P,ROW(),MATCH(BH$3,$K$2:$P$2,0))</f>
        <v>10</v>
      </c>
      <c r="BI616" s="352" cm="1">
        <f t="array" ref="BI616">INDEX($K:$P,ROW(),MATCH(BI$3,$K$2:$P$2,0))</f>
        <v>10</v>
      </c>
      <c r="BJ616" s="352" cm="1">
        <f t="array" ref="BJ616">INDEX($K:$P,ROW(),MATCH(BJ$3,$K$2:$P$2,0))</f>
        <v>10</v>
      </c>
      <c r="BK616" s="352" cm="1">
        <f t="array" ref="BK616">INDEX($K:$P,ROW(),MATCH(BK$3,$K$2:$P$2,0))</f>
        <v>10</v>
      </c>
      <c r="BL616" s="352" cm="1">
        <f t="array" ref="BL616">INDEX($K:$P,ROW(),MATCH(BL$3,$K$2:$P$2,0))</f>
        <v>10</v>
      </c>
      <c r="BM616" s="352" cm="1">
        <f t="array" ref="BM616">INDEX($K:$P,ROW(),MATCH(BM$3,$K$2:$P$2,0))</f>
        <v>10</v>
      </c>
      <c r="BN616" s="352" cm="1">
        <f t="array" ref="BN616">INDEX($K:$P,ROW(),MATCH(BN$3,$K$2:$P$2,0))</f>
        <v>10</v>
      </c>
      <c r="BO616" s="352" cm="1">
        <f t="array" ref="BO616">INDEX($K:$P,ROW(),MATCH(BO$3,$K$2:$P$2,0))</f>
        <v>10</v>
      </c>
      <c r="BP616" s="352" cm="1">
        <f t="array" ref="BP616">INDEX($K:$P,ROW(),MATCH(BP$3,$K$2:$P$2,0))</f>
        <v>10</v>
      </c>
      <c r="BQ616" s="352" cm="1">
        <f t="array" ref="BQ616">INDEX($K:$P,ROW(),MATCH(BQ$3,$K$2:$P$2,0))</f>
        <v>10</v>
      </c>
      <c r="BR616" s="352" cm="1">
        <f t="array" ref="BR616">INDEX($K:$P,ROW(),MATCH(BR$3,$K$2:$P$2,0))</f>
        <v>10</v>
      </c>
      <c r="BS616" s="352" cm="1">
        <f t="array" ref="BS616">INDEX($K:$P,ROW(),MATCH(BS$3,$K$2:$P$2,0))</f>
        <v>10</v>
      </c>
      <c r="BT616" s="352" cm="1">
        <f t="array" ref="BT616">INDEX($K:$P,ROW(),MATCH(BT$3,$K$2:$P$2,0))</f>
        <v>10</v>
      </c>
      <c r="BU616" s="352" cm="1">
        <f t="array" ref="BU616">INDEX($K:$P,ROW(),MATCH(BU$3,$K$2:$P$2,0))</f>
        <v>10</v>
      </c>
      <c r="BV616" s="352" cm="1">
        <f t="array" ref="BV616">INDEX($K:$P,ROW(),MATCH(BV$3,$K$2:$P$2,0))</f>
        <v>10</v>
      </c>
      <c r="BW616" s="352" cm="1">
        <f t="array" ref="BW616">INDEX($K:$P,ROW(),MATCH(BW$3,$K$2:$P$2,0))</f>
        <v>10</v>
      </c>
      <c r="BX616" s="352" cm="1">
        <f t="array" ref="BX616">INDEX($K:$P,ROW(),MATCH(BX$3,$K$2:$P$2,0))</f>
        <v>10</v>
      </c>
      <c r="BY616" s="352" cm="1">
        <f t="array" ref="BY616">INDEX($K:$P,ROW(),MATCH(BY$3,$K$2:$P$2,0))</f>
        <v>10</v>
      </c>
      <c r="BZ616" s="352" cm="1">
        <f t="array" ref="BZ616">INDEX($K:$P,ROW(),MATCH(BZ$3,$K$2:$P$2,0))</f>
        <v>10</v>
      </c>
      <c r="CA616" s="352" cm="1">
        <f t="array" ref="CA616">INDEX($K:$P,ROW(),MATCH(CA$3,$K$2:$P$2,0))</f>
        <v>10</v>
      </c>
      <c r="CB616" s="352" cm="1">
        <f t="array" ref="CB616">INDEX($K:$P,ROW(),MATCH(CB$3,$K$2:$P$2,0))</f>
        <v>10</v>
      </c>
      <c r="CC616" s="352" cm="1">
        <f t="array" ref="CC616">INDEX($K:$P,ROW(),MATCH(CC$3,$K$2:$P$2,0))</f>
        <v>10</v>
      </c>
      <c r="CD616" s="352" cm="1">
        <f t="array" ref="CD616">INDEX($K:$P,ROW(),MATCH(CD$3,$K$2:$P$2,0))</f>
        <v>10</v>
      </c>
      <c r="CE616" s="352" cm="1">
        <f t="array" ref="CE616">INDEX($K:$P,ROW(),MATCH(CE$3,$K$2:$P$2,0))</f>
        <v>10</v>
      </c>
      <c r="CF616" s="352" cm="1">
        <f t="array" ref="CF616">INDEX($K:$P,ROW(),MATCH(CF$3,$K$2:$P$2,0))</f>
        <v>10</v>
      </c>
      <c r="CG616" s="352" cm="1">
        <f t="array" ref="CG616">INDEX($K:$P,ROW(),MATCH(CG$3,$K$2:$P$2,0))</f>
        <v>10</v>
      </c>
      <c r="CH616" s="352" cm="1">
        <f t="array" ref="CH616">INDEX($K:$P,ROW(),MATCH(CH$3,$K$2:$P$2,0))</f>
        <v>10</v>
      </c>
      <c r="CI616" s="352" cm="1">
        <f t="array" ref="CI616">INDEX($K:$P,ROW(),MATCH(CI$3,$K$2:$P$2,0))</f>
        <v>10</v>
      </c>
      <c r="CJ616" s="352" cm="1">
        <f t="array" ref="CJ616">INDEX($K:$P,ROW(),MATCH(CJ$3,$K$2:$P$2,0))</f>
        <v>10</v>
      </c>
      <c r="CK616" s="352" cm="1">
        <f t="array" ref="CK616">INDEX($K:$P,ROW(),MATCH(CK$3,$K$2:$P$2,0))</f>
        <v>10</v>
      </c>
      <c r="CL616" s="352" cm="1">
        <f t="array" ref="CL616">INDEX($K:$P,ROW(),MATCH(CL$3,$K$2:$P$2,0))</f>
        <v>10</v>
      </c>
      <c r="CM616" s="352" cm="1">
        <f t="array" ref="CM616">INDEX($K:$P,ROW(),MATCH(CM$3,$K$2:$P$2,0))</f>
        <v>10</v>
      </c>
      <c r="CN616" s="352" cm="1">
        <f t="array" ref="CN616">INDEX($K:$P,ROW(),MATCH(CN$3,$K$2:$P$2,0))</f>
        <v>10</v>
      </c>
    </row>
    <row r="617" spans="1:92" x14ac:dyDescent="0.25">
      <c r="A617" t="s">
        <v>151</v>
      </c>
      <c r="B617" s="209" t="s">
        <v>165</v>
      </c>
      <c r="C617" s="53"/>
      <c r="D617" t="s">
        <v>537</v>
      </c>
      <c r="E617" s="229" t="s">
        <v>203</v>
      </c>
      <c r="F617" s="229"/>
      <c r="G617" s="229"/>
      <c r="I617" s="267"/>
      <c r="J617" s="268"/>
      <c r="K617" s="212">
        <f t="shared" ref="K617:P617" ca="1" si="432">SUMIF($3:$3, K$2, INDIRECT(ROW() &amp; ":" &amp; ROW()))</f>
        <v>0</v>
      </c>
      <c r="L617" s="212">
        <f t="shared" ca="1" si="432"/>
        <v>0</v>
      </c>
      <c r="M617" s="212">
        <f t="shared" ca="1" si="432"/>
        <v>0</v>
      </c>
      <c r="N617" s="212">
        <f t="shared" ca="1" si="432"/>
        <v>0</v>
      </c>
      <c r="O617" s="212">
        <f t="shared" ca="1" si="432"/>
        <v>0</v>
      </c>
      <c r="P617" s="212">
        <f t="shared" ca="1" si="432"/>
        <v>0</v>
      </c>
      <c r="Q617" s="212"/>
      <c r="T617" s="213"/>
      <c r="U617" s="212" cm="1">
        <f t="array" aca="1" ref="U617" ca="1">ROUNDUP(INDIRECT(U615)/U616,0)</f>
        <v>0</v>
      </c>
      <c r="V617" s="212" cm="1">
        <f t="array" aca="1" ref="V617" ca="1">ROUNDUP(INDIRECT(V615)/V616,0)</f>
        <v>0</v>
      </c>
      <c r="W617" s="212" cm="1">
        <f t="array" aca="1" ref="W617" ca="1">ROUNDUP(INDIRECT(W615)/W616,0)</f>
        <v>0</v>
      </c>
      <c r="X617" s="212" cm="1">
        <f t="array" aca="1" ref="X617" ca="1">ROUNDUP(INDIRECT(X615)/X616,0)</f>
        <v>0</v>
      </c>
      <c r="Y617" s="212" cm="1">
        <f t="array" aca="1" ref="Y617" ca="1">ROUNDUP(INDIRECT(Y615)/Y616,0)</f>
        <v>0</v>
      </c>
      <c r="Z617" s="212" cm="1">
        <f t="array" aca="1" ref="Z617" ca="1">ROUNDUP(INDIRECT(Z615)/Z616,0)</f>
        <v>0</v>
      </c>
      <c r="AA617" s="212" cm="1">
        <f t="array" aca="1" ref="AA617" ca="1">ROUNDUP(INDIRECT(AA615)/AA616,0)</f>
        <v>0</v>
      </c>
      <c r="AB617" s="212" cm="1">
        <f t="array" aca="1" ref="AB617" ca="1">ROUNDUP(INDIRECT(AB615)/AB616,0)</f>
        <v>0</v>
      </c>
      <c r="AC617" s="212" cm="1">
        <f t="array" aca="1" ref="AC617" ca="1">ROUNDUP(INDIRECT(AC615)/AC616,0)</f>
        <v>0</v>
      </c>
      <c r="AD617" s="212" cm="1">
        <f t="array" aca="1" ref="AD617" ca="1">ROUNDUP(INDIRECT(AD615)/AD616,0)</f>
        <v>0</v>
      </c>
      <c r="AE617" s="212" cm="1">
        <f t="array" aca="1" ref="AE617" ca="1">ROUNDUP(INDIRECT(AE615)/AE616,0)</f>
        <v>0</v>
      </c>
      <c r="AF617" s="212" cm="1">
        <f t="array" aca="1" ref="AF617" ca="1">ROUNDUP(INDIRECT(AF615)/AF616,0)</f>
        <v>0</v>
      </c>
      <c r="AG617" s="212" cm="1">
        <f t="array" aca="1" ref="AG617" ca="1">ROUNDUP(INDIRECT(AG615)/AG616,0)</f>
        <v>0</v>
      </c>
      <c r="AH617" s="212" cm="1">
        <f t="array" aca="1" ref="AH617" ca="1">ROUNDUP(INDIRECT(AH615)/AH616,0)</f>
        <v>0</v>
      </c>
      <c r="AI617" s="212" cm="1">
        <f t="array" aca="1" ref="AI617" ca="1">ROUNDUP(INDIRECT(AI615)/AI616,0)</f>
        <v>0</v>
      </c>
      <c r="AJ617" s="212" cm="1">
        <f t="array" aca="1" ref="AJ617" ca="1">ROUNDUP(INDIRECT(AJ615)/AJ616,0)</f>
        <v>0</v>
      </c>
      <c r="AK617" s="212" cm="1">
        <f t="array" aca="1" ref="AK617" ca="1">ROUNDUP(INDIRECT(AK615)/AK616,0)</f>
        <v>0</v>
      </c>
      <c r="AL617" s="212" cm="1">
        <f t="array" aca="1" ref="AL617" ca="1">ROUNDUP(INDIRECT(AL615)/AL616,0)</f>
        <v>0</v>
      </c>
      <c r="AM617" s="212" cm="1">
        <f t="array" aca="1" ref="AM617" ca="1">ROUNDUP(INDIRECT(AM615)/AM616,0)</f>
        <v>0</v>
      </c>
      <c r="AN617" s="212" cm="1">
        <f t="array" aca="1" ref="AN617" ca="1">ROUNDUP(INDIRECT(AN615)/AN616,0)</f>
        <v>0</v>
      </c>
      <c r="AO617" s="212" cm="1">
        <f t="array" aca="1" ref="AO617" ca="1">ROUNDUP(INDIRECT(AO615)/AO616,0)</f>
        <v>0</v>
      </c>
      <c r="AP617" s="212" cm="1">
        <f t="array" aca="1" ref="AP617" ca="1">ROUNDUP(INDIRECT(AP615)/AP616,0)</f>
        <v>0</v>
      </c>
      <c r="AQ617" s="212" cm="1">
        <f t="array" aca="1" ref="AQ617" ca="1">ROUNDUP(INDIRECT(AQ615)/AQ616,0)</f>
        <v>0</v>
      </c>
      <c r="AR617" s="212" cm="1">
        <f t="array" aca="1" ref="AR617" ca="1">ROUNDUP(INDIRECT(AR615)/AR616,0)</f>
        <v>0</v>
      </c>
      <c r="AS617" s="212" cm="1">
        <f t="array" aca="1" ref="AS617" ca="1">ROUNDUP(INDIRECT(AS615)/AS616,0)</f>
        <v>0</v>
      </c>
      <c r="AT617" s="212" cm="1">
        <f t="array" aca="1" ref="AT617" ca="1">ROUNDUP(INDIRECT(AT615)/AT616,0)</f>
        <v>0</v>
      </c>
      <c r="AU617" s="212" cm="1">
        <f t="array" aca="1" ref="AU617" ca="1">ROUNDUP(INDIRECT(AU615)/AU616,0)</f>
        <v>0</v>
      </c>
      <c r="AV617" s="212" cm="1">
        <f t="array" aca="1" ref="AV617" ca="1">ROUNDUP(INDIRECT(AV615)/AV616,0)</f>
        <v>0</v>
      </c>
      <c r="AW617" s="212" cm="1">
        <f t="array" aca="1" ref="AW617" ca="1">ROUNDUP(INDIRECT(AW615)/AW616,0)</f>
        <v>0</v>
      </c>
      <c r="AX617" s="212" cm="1">
        <f t="array" aca="1" ref="AX617" ca="1">ROUNDUP(INDIRECT(AX615)/AX616,0)</f>
        <v>0</v>
      </c>
      <c r="AY617" s="212" cm="1">
        <f t="array" aca="1" ref="AY617" ca="1">ROUNDUP(INDIRECT(AY615)/AY616,0)</f>
        <v>0</v>
      </c>
      <c r="AZ617" s="212" cm="1">
        <f t="array" aca="1" ref="AZ617" ca="1">ROUNDUP(INDIRECT(AZ615)/AZ616,0)</f>
        <v>0</v>
      </c>
      <c r="BA617" s="212" cm="1">
        <f t="array" aca="1" ref="BA617" ca="1">ROUNDUP(INDIRECT(BA615)/BA616,0)</f>
        <v>0</v>
      </c>
      <c r="BB617" s="212" cm="1">
        <f t="array" aca="1" ref="BB617" ca="1">ROUNDUP(INDIRECT(BB615)/BB616,0)</f>
        <v>0</v>
      </c>
      <c r="BC617" s="212" cm="1">
        <f t="array" aca="1" ref="BC617" ca="1">ROUNDUP(INDIRECT(BC615)/BC616,0)</f>
        <v>0</v>
      </c>
      <c r="BD617" s="212" cm="1">
        <f t="array" aca="1" ref="BD617" ca="1">ROUNDUP(INDIRECT(BD615)/BD616,0)</f>
        <v>0</v>
      </c>
      <c r="BE617" s="212" cm="1">
        <f t="array" aca="1" ref="BE617" ca="1">ROUNDUP(INDIRECT(BE615)/BE616,0)</f>
        <v>0</v>
      </c>
      <c r="BF617" s="212" cm="1">
        <f t="array" aca="1" ref="BF617" ca="1">ROUNDUP(INDIRECT(BF615)/BF616,0)</f>
        <v>0</v>
      </c>
      <c r="BG617" s="212" cm="1">
        <f t="array" aca="1" ref="BG617" ca="1">ROUNDUP(INDIRECT(BG615)/BG616,0)</f>
        <v>0</v>
      </c>
      <c r="BH617" s="212" cm="1">
        <f t="array" aca="1" ref="BH617" ca="1">ROUNDUP(INDIRECT(BH615)/BH616,0)</f>
        <v>0</v>
      </c>
      <c r="BI617" s="212" cm="1">
        <f t="array" aca="1" ref="BI617" ca="1">ROUNDUP(INDIRECT(BI615)/BI616,0)</f>
        <v>0</v>
      </c>
      <c r="BJ617" s="212" cm="1">
        <f t="array" aca="1" ref="BJ617" ca="1">ROUNDUP(INDIRECT(BJ615)/BJ616,0)</f>
        <v>0</v>
      </c>
      <c r="BK617" s="212" cm="1">
        <f t="array" aca="1" ref="BK617" ca="1">ROUNDUP(INDIRECT(BK615)/BK616,0)</f>
        <v>0</v>
      </c>
      <c r="BL617" s="212" cm="1">
        <f t="array" aca="1" ref="BL617" ca="1">ROUNDUP(INDIRECT(BL615)/BL616,0)</f>
        <v>0</v>
      </c>
      <c r="BM617" s="212" cm="1">
        <f t="array" aca="1" ref="BM617" ca="1">ROUNDUP(INDIRECT(BM615)/BM616,0)</f>
        <v>0</v>
      </c>
      <c r="BN617" s="212" cm="1">
        <f t="array" aca="1" ref="BN617" ca="1">ROUNDUP(INDIRECT(BN615)/BN616,0)</f>
        <v>0</v>
      </c>
      <c r="BO617" s="212" cm="1">
        <f t="array" aca="1" ref="BO617" ca="1">ROUNDUP(INDIRECT(BO615)/BO616,0)</f>
        <v>0</v>
      </c>
      <c r="BP617" s="212" cm="1">
        <f t="array" aca="1" ref="BP617" ca="1">ROUNDUP(INDIRECT(BP615)/BP616,0)</f>
        <v>0</v>
      </c>
      <c r="BQ617" s="212" cm="1">
        <f t="array" aca="1" ref="BQ617" ca="1">ROUNDUP(INDIRECT(BQ615)/BQ616,0)</f>
        <v>0</v>
      </c>
      <c r="BR617" s="212" cm="1">
        <f t="array" aca="1" ref="BR617" ca="1">ROUNDUP(INDIRECT(BR615)/BR616,0)</f>
        <v>0</v>
      </c>
      <c r="BS617" s="212" cm="1">
        <f t="array" aca="1" ref="BS617" ca="1">ROUNDUP(INDIRECT(BS615)/BS616,0)</f>
        <v>0</v>
      </c>
      <c r="BT617" s="212" cm="1">
        <f t="array" aca="1" ref="BT617" ca="1">ROUNDUP(INDIRECT(BT615)/BT616,0)</f>
        <v>0</v>
      </c>
      <c r="BU617" s="212" cm="1">
        <f t="array" aca="1" ref="BU617" ca="1">ROUNDUP(INDIRECT(BU615)/BU616,0)</f>
        <v>0</v>
      </c>
      <c r="BV617" s="212" cm="1">
        <f t="array" aca="1" ref="BV617" ca="1">ROUNDUP(INDIRECT(BV615)/BV616,0)</f>
        <v>0</v>
      </c>
      <c r="BW617" s="212" cm="1">
        <f t="array" aca="1" ref="BW617" ca="1">ROUNDUP(INDIRECT(BW615)/BW616,0)</f>
        <v>0</v>
      </c>
      <c r="BX617" s="212" cm="1">
        <f t="array" aca="1" ref="BX617" ca="1">ROUNDUP(INDIRECT(BX615)/BX616,0)</f>
        <v>0</v>
      </c>
      <c r="BY617" s="212" cm="1">
        <f t="array" aca="1" ref="BY617" ca="1">ROUNDUP(INDIRECT(BY615)/BY616,0)</f>
        <v>0</v>
      </c>
      <c r="BZ617" s="212" cm="1">
        <f t="array" aca="1" ref="BZ617" ca="1">ROUNDUP(INDIRECT(BZ615)/BZ616,0)</f>
        <v>0</v>
      </c>
      <c r="CA617" s="212" cm="1">
        <f t="array" aca="1" ref="CA617" ca="1">ROUNDUP(INDIRECT(CA615)/CA616,0)</f>
        <v>0</v>
      </c>
      <c r="CB617" s="212" cm="1">
        <f t="array" aca="1" ref="CB617" ca="1">ROUNDUP(INDIRECT(CB615)/CB616,0)</f>
        <v>0</v>
      </c>
      <c r="CC617" s="212" cm="1">
        <f t="array" aca="1" ref="CC617" ca="1">ROUNDUP(INDIRECT(CC615)/CC616,0)</f>
        <v>0</v>
      </c>
      <c r="CD617" s="212" cm="1">
        <f t="array" aca="1" ref="CD617" ca="1">ROUNDUP(INDIRECT(CD615)/CD616,0)</f>
        <v>0</v>
      </c>
      <c r="CE617" s="212" cm="1">
        <f t="array" aca="1" ref="CE617" ca="1">ROUNDUP(INDIRECT(CE615)/CE616,0)</f>
        <v>0</v>
      </c>
      <c r="CF617" s="212" cm="1">
        <f t="array" aca="1" ref="CF617" ca="1">ROUNDUP(INDIRECT(CF615)/CF616,0)</f>
        <v>0</v>
      </c>
      <c r="CG617" s="212" cm="1">
        <f t="array" aca="1" ref="CG617" ca="1">ROUNDUP(INDIRECT(CG615)/CG616,0)</f>
        <v>0</v>
      </c>
      <c r="CH617" s="212" cm="1">
        <f t="array" aca="1" ref="CH617" ca="1">ROUNDUP(INDIRECT(CH615)/CH616,0)</f>
        <v>0</v>
      </c>
      <c r="CI617" s="212" cm="1">
        <f t="array" aca="1" ref="CI617" ca="1">ROUNDUP(INDIRECT(CI615)/CI616,0)</f>
        <v>0</v>
      </c>
      <c r="CJ617" s="212" cm="1">
        <f t="array" aca="1" ref="CJ617" ca="1">ROUNDUP(INDIRECT(CJ615)/CJ616,0)</f>
        <v>0</v>
      </c>
      <c r="CK617" s="212" cm="1">
        <f t="array" aca="1" ref="CK617" ca="1">ROUNDUP(INDIRECT(CK615)/CK616,0)</f>
        <v>0</v>
      </c>
      <c r="CL617" s="212" cm="1">
        <f t="array" aca="1" ref="CL617" ca="1">ROUNDUP(INDIRECT(CL615)/CL616,0)</f>
        <v>0</v>
      </c>
      <c r="CM617" s="212" cm="1">
        <f t="array" aca="1" ref="CM617" ca="1">ROUNDUP(INDIRECT(CM615)/CM616,0)</f>
        <v>0</v>
      </c>
      <c r="CN617" s="212" cm="1">
        <f t="array" aca="1" ref="CN617" ca="1">ROUNDUP(INDIRECT(CN615)/CN616,0)</f>
        <v>0</v>
      </c>
    </row>
    <row r="618" spans="1:92" x14ac:dyDescent="0.25">
      <c r="B618"/>
      <c r="I618" s="102"/>
      <c r="J618"/>
      <c r="T618" s="205"/>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137"/>
      <c r="B619" s="208"/>
      <c r="C619" s="139"/>
      <c r="D619" s="137" t="s">
        <v>539</v>
      </c>
      <c r="E619" s="140" t="s">
        <v>539</v>
      </c>
      <c r="F619" s="140"/>
      <c r="G619" s="140"/>
      <c r="H619" s="141"/>
      <c r="I619" s="142"/>
      <c r="J619" s="143"/>
      <c r="K619" s="139"/>
      <c r="L619" s="139"/>
      <c r="M619" s="139"/>
      <c r="N619" s="139"/>
      <c r="O619" s="139"/>
      <c r="P619" s="139"/>
      <c r="Q619" s="139"/>
      <c r="T619" s="233"/>
      <c r="U619" s="145" t="s">
        <v>507</v>
      </c>
      <c r="V619" s="145" t="s">
        <v>507</v>
      </c>
      <c r="W619" s="145" t="s">
        <v>507</v>
      </c>
      <c r="X619" s="145" t="s">
        <v>507</v>
      </c>
      <c r="Y619" s="145" t="s">
        <v>507</v>
      </c>
      <c r="Z619" s="145" t="s">
        <v>507</v>
      </c>
      <c r="AA619" s="145" t="s">
        <v>507</v>
      </c>
      <c r="AB619" s="145" t="s">
        <v>507</v>
      </c>
      <c r="AC619" s="145" t="s">
        <v>507</v>
      </c>
      <c r="AD619" s="145" t="s">
        <v>507</v>
      </c>
      <c r="AE619" s="145" t="s">
        <v>507</v>
      </c>
      <c r="AF619" s="145" t="s">
        <v>507</v>
      </c>
      <c r="AG619" s="145" t="s">
        <v>507</v>
      </c>
      <c r="AH619" s="145" t="s">
        <v>507</v>
      </c>
      <c r="AI619" s="145" t="s">
        <v>507</v>
      </c>
      <c r="AJ619" s="145" t="s">
        <v>507</v>
      </c>
      <c r="AK619" s="145" t="s">
        <v>507</v>
      </c>
      <c r="AL619" s="145" t="s">
        <v>507</v>
      </c>
      <c r="AM619" s="145" t="s">
        <v>507</v>
      </c>
      <c r="AN619" s="145" t="s">
        <v>507</v>
      </c>
      <c r="AO619" s="145" t="s">
        <v>507</v>
      </c>
      <c r="AP619" s="145" t="s">
        <v>507</v>
      </c>
      <c r="AQ619" s="145" t="s">
        <v>507</v>
      </c>
      <c r="AR619" s="145" t="s">
        <v>507</v>
      </c>
      <c r="AS619" s="145" t="s">
        <v>507</v>
      </c>
      <c r="AT619" s="145" t="s">
        <v>507</v>
      </c>
      <c r="AU619" s="145" t="s">
        <v>507</v>
      </c>
      <c r="AV619" s="145" t="s">
        <v>507</v>
      </c>
      <c r="AW619" s="145" t="s">
        <v>507</v>
      </c>
      <c r="AX619" s="145" t="s">
        <v>507</v>
      </c>
      <c r="AY619" s="145" t="s">
        <v>507</v>
      </c>
      <c r="AZ619" s="145" t="s">
        <v>507</v>
      </c>
      <c r="BA619" s="145" t="s">
        <v>507</v>
      </c>
      <c r="BB619" s="145" t="s">
        <v>507</v>
      </c>
      <c r="BC619" s="145" t="s">
        <v>507</v>
      </c>
      <c r="BD619" s="145" t="s">
        <v>507</v>
      </c>
      <c r="BE619" s="145" t="s">
        <v>507</v>
      </c>
      <c r="BF619" s="145" t="s">
        <v>507</v>
      </c>
      <c r="BG619" s="145" t="s">
        <v>507</v>
      </c>
      <c r="BH619" s="145" t="s">
        <v>507</v>
      </c>
      <c r="BI619" s="145" t="s">
        <v>507</v>
      </c>
      <c r="BJ619" s="145" t="s">
        <v>507</v>
      </c>
      <c r="BK619" s="145" t="s">
        <v>507</v>
      </c>
      <c r="BL619" s="145" t="s">
        <v>507</v>
      </c>
      <c r="BM619" s="145" t="s">
        <v>507</v>
      </c>
      <c r="BN619" s="145" t="s">
        <v>507</v>
      </c>
      <c r="BO619" s="145" t="s">
        <v>507</v>
      </c>
      <c r="BP619" s="145" t="s">
        <v>507</v>
      </c>
      <c r="BQ619" s="145" t="s">
        <v>507</v>
      </c>
      <c r="BR619" s="145" t="s">
        <v>507</v>
      </c>
      <c r="BS619" s="145" t="s">
        <v>507</v>
      </c>
      <c r="BT619" s="145" t="s">
        <v>507</v>
      </c>
      <c r="BU619" s="145" t="s">
        <v>507</v>
      </c>
      <c r="BV619" s="145" t="s">
        <v>507</v>
      </c>
      <c r="BW619" s="145" t="s">
        <v>507</v>
      </c>
      <c r="BX619" s="145" t="s">
        <v>507</v>
      </c>
      <c r="BY619" s="145" t="s">
        <v>507</v>
      </c>
      <c r="BZ619" s="145" t="s">
        <v>507</v>
      </c>
      <c r="CA619" s="145" t="s">
        <v>507</v>
      </c>
      <c r="CB619" s="145" t="s">
        <v>507</v>
      </c>
      <c r="CC619" s="145" t="s">
        <v>507</v>
      </c>
      <c r="CD619" s="145" t="s">
        <v>507</v>
      </c>
      <c r="CE619" s="145" t="s">
        <v>507</v>
      </c>
      <c r="CF619" s="145" t="s">
        <v>507</v>
      </c>
      <c r="CG619" s="145" t="s">
        <v>507</v>
      </c>
      <c r="CH619" s="145" t="s">
        <v>507</v>
      </c>
      <c r="CI619" s="145" t="s">
        <v>507</v>
      </c>
      <c r="CJ619" s="145" t="s">
        <v>507</v>
      </c>
      <c r="CK619" s="145" t="s">
        <v>507</v>
      </c>
      <c r="CL619" s="145" t="s">
        <v>507</v>
      </c>
      <c r="CM619" s="145" t="s">
        <v>507</v>
      </c>
      <c r="CN619" s="145" t="s">
        <v>507</v>
      </c>
    </row>
    <row r="620" spans="1:92" x14ac:dyDescent="0.25">
      <c r="A620" t="s">
        <v>314</v>
      </c>
      <c r="B620" s="100" t="s">
        <v>540</v>
      </c>
      <c r="C620" s="106"/>
      <c r="D620" s="102" t="s">
        <v>539</v>
      </c>
      <c r="E620" s="106"/>
      <c r="F620" s="106"/>
      <c r="G620" s="106"/>
      <c r="H620" s="106"/>
      <c r="I620" s="175"/>
      <c r="J620" s="175"/>
      <c r="K620" s="195">
        <v>-2500</v>
      </c>
      <c r="L620" s="195">
        <v>-2500</v>
      </c>
      <c r="M620" s="195">
        <v>-2500</v>
      </c>
      <c r="N620" s="195">
        <v>-2500</v>
      </c>
      <c r="O620" s="195">
        <v>-2500</v>
      </c>
      <c r="P620" s="195">
        <v>-2500</v>
      </c>
      <c r="Q620" s="195"/>
      <c r="R620" s="295"/>
      <c r="S620" s="295"/>
      <c r="T620" s="353"/>
      <c r="U620" s="354">
        <f ca="1">INDEX($A:$CN,ROW(),MATCH(INDIRECT(ADDRESS(3,COLUMN(),2)),$2:$2,0))</f>
        <v>-2500</v>
      </c>
      <c r="V620" s="354" cm="1">
        <f t="array" ref="V620">INDEX($K:$P,ROW(),MATCH(V$3,$K$2:$P$2,0))</f>
        <v>-2500</v>
      </c>
      <c r="W620" s="354" cm="1">
        <f t="array" ref="W620">INDEX($K:$P,ROW(),MATCH(W$3,$K$2:$P$2,0))</f>
        <v>-2500</v>
      </c>
      <c r="X620" s="354" cm="1">
        <f t="array" ref="X620">INDEX($K:$P,ROW(),MATCH(X$3,$K$2:$P$2,0))</f>
        <v>-2500</v>
      </c>
      <c r="Y620" s="354" cm="1">
        <f t="array" ref="Y620">INDEX($K:$P,ROW(),MATCH(Y$3,$K$2:$P$2,0))</f>
        <v>-2500</v>
      </c>
      <c r="Z620" s="354" cm="1">
        <f t="array" ref="Z620">INDEX($K:$P,ROW(),MATCH(Z$3,$K$2:$P$2,0))</f>
        <v>-2500</v>
      </c>
      <c r="AA620" s="354" cm="1">
        <f t="array" ref="AA620">INDEX($K:$P,ROW(),MATCH(AA$3,$K$2:$P$2,0))</f>
        <v>-2500</v>
      </c>
      <c r="AB620" s="354" cm="1">
        <f t="array" ref="AB620">INDEX($K:$P,ROW(),MATCH(AB$3,$K$2:$P$2,0))</f>
        <v>-2500</v>
      </c>
      <c r="AC620" s="354" cm="1">
        <f t="array" ref="AC620">INDEX($K:$P,ROW(),MATCH(AC$3,$K$2:$P$2,0))</f>
        <v>-2500</v>
      </c>
      <c r="AD620" s="354" cm="1">
        <f t="array" ref="AD620">INDEX($K:$P,ROW(),MATCH(AD$3,$K$2:$P$2,0))</f>
        <v>-2500</v>
      </c>
      <c r="AE620" s="354" cm="1">
        <f t="array" ref="AE620">INDEX($K:$P,ROW(),MATCH(AE$3,$K$2:$P$2,0))</f>
        <v>-2500</v>
      </c>
      <c r="AF620" s="354" cm="1">
        <f t="array" ref="AF620">INDEX($K:$P,ROW(),MATCH(AF$3,$K$2:$P$2,0))</f>
        <v>-2500</v>
      </c>
      <c r="AG620" s="354" cm="1">
        <f t="array" ref="AG620">INDEX($K:$P,ROW(),MATCH(AG$3,$K$2:$P$2,0))</f>
        <v>-2500</v>
      </c>
      <c r="AH620" s="354" cm="1">
        <f t="array" ref="AH620">INDEX($K:$P,ROW(),MATCH(AH$3,$K$2:$P$2,0))</f>
        <v>-2500</v>
      </c>
      <c r="AI620" s="354" cm="1">
        <f t="array" ref="AI620">INDEX($K:$P,ROW(),MATCH(AI$3,$K$2:$P$2,0))</f>
        <v>-2500</v>
      </c>
      <c r="AJ620" s="354" cm="1">
        <f t="array" ref="AJ620">INDEX($K:$P,ROW(),MATCH(AJ$3,$K$2:$P$2,0))</f>
        <v>-2500</v>
      </c>
      <c r="AK620" s="354" cm="1">
        <f t="array" ref="AK620">INDEX($K:$P,ROW(),MATCH(AK$3,$K$2:$P$2,0))</f>
        <v>-2500</v>
      </c>
      <c r="AL620" s="354" cm="1">
        <f t="array" ref="AL620">INDEX($K:$P,ROW(),MATCH(AL$3,$K$2:$P$2,0))</f>
        <v>-2500</v>
      </c>
      <c r="AM620" s="354" cm="1">
        <f t="array" ref="AM620">INDEX($K:$P,ROW(),MATCH(AM$3,$K$2:$P$2,0))</f>
        <v>-2500</v>
      </c>
      <c r="AN620" s="354" cm="1">
        <f t="array" ref="AN620">INDEX($K:$P,ROW(),MATCH(AN$3,$K$2:$P$2,0))</f>
        <v>-2500</v>
      </c>
      <c r="AO620" s="354" cm="1">
        <f t="array" ref="AO620">INDEX($K:$P,ROW(),MATCH(AO$3,$K$2:$P$2,0))</f>
        <v>-2500</v>
      </c>
      <c r="AP620" s="354" cm="1">
        <f t="array" ref="AP620">INDEX($K:$P,ROW(),MATCH(AP$3,$K$2:$P$2,0))</f>
        <v>-2500</v>
      </c>
      <c r="AQ620" s="354" cm="1">
        <f t="array" ref="AQ620">INDEX($K:$P,ROW(),MATCH(AQ$3,$K$2:$P$2,0))</f>
        <v>-2500</v>
      </c>
      <c r="AR620" s="354" cm="1">
        <f t="array" ref="AR620">INDEX($K:$P,ROW(),MATCH(AR$3,$K$2:$P$2,0))</f>
        <v>-2500</v>
      </c>
      <c r="AS620" s="354" cm="1">
        <f t="array" ref="AS620">INDEX($K:$P,ROW(),MATCH(AS$3,$K$2:$P$2,0))</f>
        <v>-2500</v>
      </c>
      <c r="AT620" s="354" cm="1">
        <f t="array" ref="AT620">INDEX($K:$P,ROW(),MATCH(AT$3,$K$2:$P$2,0))</f>
        <v>-2500</v>
      </c>
      <c r="AU620" s="354" cm="1">
        <f t="array" ref="AU620">INDEX($K:$P,ROW(),MATCH(AU$3,$K$2:$P$2,0))</f>
        <v>-2500</v>
      </c>
      <c r="AV620" s="354" cm="1">
        <f t="array" ref="AV620">INDEX($K:$P,ROW(),MATCH(AV$3,$K$2:$P$2,0))</f>
        <v>-2500</v>
      </c>
      <c r="AW620" s="354" cm="1">
        <f t="array" ref="AW620">INDEX($K:$P,ROW(),MATCH(AW$3,$K$2:$P$2,0))</f>
        <v>-2500</v>
      </c>
      <c r="AX620" s="354" cm="1">
        <f t="array" ref="AX620">INDEX($K:$P,ROW(),MATCH(AX$3,$K$2:$P$2,0))</f>
        <v>-2500</v>
      </c>
      <c r="AY620" s="354" cm="1">
        <f t="array" ref="AY620">INDEX($K:$P,ROW(),MATCH(AY$3,$K$2:$P$2,0))</f>
        <v>-2500</v>
      </c>
      <c r="AZ620" s="354" cm="1">
        <f t="array" ref="AZ620">INDEX($K:$P,ROW(),MATCH(AZ$3,$K$2:$P$2,0))</f>
        <v>-2500</v>
      </c>
      <c r="BA620" s="354" cm="1">
        <f t="array" ref="BA620">INDEX($K:$P,ROW(),MATCH(BA$3,$K$2:$P$2,0))</f>
        <v>-2500</v>
      </c>
      <c r="BB620" s="354" cm="1">
        <f t="array" ref="BB620">INDEX($K:$P,ROW(),MATCH(BB$3,$K$2:$P$2,0))</f>
        <v>-2500</v>
      </c>
      <c r="BC620" s="354" cm="1">
        <f t="array" ref="BC620">INDEX($K:$P,ROW(),MATCH(BC$3,$K$2:$P$2,0))</f>
        <v>-2500</v>
      </c>
      <c r="BD620" s="354" cm="1">
        <f t="array" ref="BD620">INDEX($K:$P,ROW(),MATCH(BD$3,$K$2:$P$2,0))</f>
        <v>-2500</v>
      </c>
      <c r="BE620" s="354" cm="1">
        <f t="array" ref="BE620">INDEX($K:$P,ROW(),MATCH(BE$3,$K$2:$P$2,0))</f>
        <v>-2500</v>
      </c>
      <c r="BF620" s="354" cm="1">
        <f t="array" ref="BF620">INDEX($K:$P,ROW(),MATCH(BF$3,$K$2:$P$2,0))</f>
        <v>-2500</v>
      </c>
      <c r="BG620" s="354" cm="1">
        <f t="array" ref="BG620">INDEX($K:$P,ROW(),MATCH(BG$3,$K$2:$P$2,0))</f>
        <v>-2500</v>
      </c>
      <c r="BH620" s="354" cm="1">
        <f t="array" ref="BH620">INDEX($K:$P,ROW(),MATCH(BH$3,$K$2:$P$2,0))</f>
        <v>-2500</v>
      </c>
      <c r="BI620" s="354" cm="1">
        <f t="array" ref="BI620">INDEX($K:$P,ROW(),MATCH(BI$3,$K$2:$P$2,0))</f>
        <v>-2500</v>
      </c>
      <c r="BJ620" s="354" cm="1">
        <f t="array" ref="BJ620">INDEX($K:$P,ROW(),MATCH(BJ$3,$K$2:$P$2,0))</f>
        <v>-2500</v>
      </c>
      <c r="BK620" s="354" cm="1">
        <f t="array" ref="BK620">INDEX($K:$P,ROW(),MATCH(BK$3,$K$2:$P$2,0))</f>
        <v>-2500</v>
      </c>
      <c r="BL620" s="354" cm="1">
        <f t="array" ref="BL620">INDEX($K:$P,ROW(),MATCH(BL$3,$K$2:$P$2,0))</f>
        <v>-2500</v>
      </c>
      <c r="BM620" s="354" cm="1">
        <f t="array" ref="BM620">INDEX($K:$P,ROW(),MATCH(BM$3,$K$2:$P$2,0))</f>
        <v>-2500</v>
      </c>
      <c r="BN620" s="354" cm="1">
        <f t="array" ref="BN620">INDEX($K:$P,ROW(),MATCH(BN$3,$K$2:$P$2,0))</f>
        <v>-2500</v>
      </c>
      <c r="BO620" s="354" cm="1">
        <f t="array" ref="BO620">INDEX($K:$P,ROW(),MATCH(BO$3,$K$2:$P$2,0))</f>
        <v>-2500</v>
      </c>
      <c r="BP620" s="354" cm="1">
        <f t="array" ref="BP620">INDEX($K:$P,ROW(),MATCH(BP$3,$K$2:$P$2,0))</f>
        <v>-2500</v>
      </c>
      <c r="BQ620" s="354" cm="1">
        <f t="array" ref="BQ620">INDEX($K:$P,ROW(),MATCH(BQ$3,$K$2:$P$2,0))</f>
        <v>-2500</v>
      </c>
      <c r="BR620" s="354" cm="1">
        <f t="array" ref="BR620">INDEX($K:$P,ROW(),MATCH(BR$3,$K$2:$P$2,0))</f>
        <v>-2500</v>
      </c>
      <c r="BS620" s="354" cm="1">
        <f t="array" ref="BS620">INDEX($K:$P,ROW(),MATCH(BS$3,$K$2:$P$2,0))</f>
        <v>-2500</v>
      </c>
      <c r="BT620" s="354" cm="1">
        <f t="array" ref="BT620">INDEX($K:$P,ROW(),MATCH(BT$3,$K$2:$P$2,0))</f>
        <v>-2500</v>
      </c>
      <c r="BU620" s="354" cm="1">
        <f t="array" ref="BU620">INDEX($K:$P,ROW(),MATCH(BU$3,$K$2:$P$2,0))</f>
        <v>-2500</v>
      </c>
      <c r="BV620" s="354" cm="1">
        <f t="array" ref="BV620">INDEX($K:$P,ROW(),MATCH(BV$3,$K$2:$P$2,0))</f>
        <v>-2500</v>
      </c>
      <c r="BW620" s="354" cm="1">
        <f t="array" ref="BW620">INDEX($K:$P,ROW(),MATCH(BW$3,$K$2:$P$2,0))</f>
        <v>-2500</v>
      </c>
      <c r="BX620" s="354" cm="1">
        <f t="array" ref="BX620">INDEX($K:$P,ROW(),MATCH(BX$3,$K$2:$P$2,0))</f>
        <v>-2500</v>
      </c>
      <c r="BY620" s="354" cm="1">
        <f t="array" ref="BY620">INDEX($K:$P,ROW(),MATCH(BY$3,$K$2:$P$2,0))</f>
        <v>-2500</v>
      </c>
      <c r="BZ620" s="354" cm="1">
        <f t="array" ref="BZ620">INDEX($K:$P,ROW(),MATCH(BZ$3,$K$2:$P$2,0))</f>
        <v>-2500</v>
      </c>
      <c r="CA620" s="354" cm="1">
        <f t="array" ref="CA620">INDEX($K:$P,ROW(),MATCH(CA$3,$K$2:$P$2,0))</f>
        <v>-2500</v>
      </c>
      <c r="CB620" s="354" cm="1">
        <f t="array" ref="CB620">INDEX($K:$P,ROW(),MATCH(CB$3,$K$2:$P$2,0))</f>
        <v>-2500</v>
      </c>
      <c r="CC620" s="354" cm="1">
        <f t="array" ref="CC620">INDEX($K:$P,ROW(),MATCH(CC$3,$K$2:$P$2,0))</f>
        <v>-2500</v>
      </c>
      <c r="CD620" s="354" cm="1">
        <f t="array" ref="CD620">INDEX($K:$P,ROW(),MATCH(CD$3,$K$2:$P$2,0))</f>
        <v>-2500</v>
      </c>
      <c r="CE620" s="354" cm="1">
        <f t="array" ref="CE620">INDEX($K:$P,ROW(),MATCH(CE$3,$K$2:$P$2,0))</f>
        <v>-2500</v>
      </c>
      <c r="CF620" s="354" cm="1">
        <f t="array" ref="CF620">INDEX($K:$P,ROW(),MATCH(CF$3,$K$2:$P$2,0))</f>
        <v>-2500</v>
      </c>
      <c r="CG620" s="354" cm="1">
        <f t="array" ref="CG620">INDEX($K:$P,ROW(),MATCH(CG$3,$K$2:$P$2,0))</f>
        <v>-2500</v>
      </c>
      <c r="CH620" s="354" cm="1">
        <f t="array" ref="CH620">INDEX($K:$P,ROW(),MATCH(CH$3,$K$2:$P$2,0))</f>
        <v>-2500</v>
      </c>
      <c r="CI620" s="354" cm="1">
        <f t="array" ref="CI620">INDEX($K:$P,ROW(),MATCH(CI$3,$K$2:$P$2,0))</f>
        <v>-2500</v>
      </c>
      <c r="CJ620" s="354" cm="1">
        <f t="array" ref="CJ620">INDEX($K:$P,ROW(),MATCH(CJ$3,$K$2:$P$2,0))</f>
        <v>-2500</v>
      </c>
      <c r="CK620" s="354" cm="1">
        <f t="array" ref="CK620">INDEX($K:$P,ROW(),MATCH(CK$3,$K$2:$P$2,0))</f>
        <v>-2500</v>
      </c>
      <c r="CL620" s="354" cm="1">
        <f t="array" ref="CL620">INDEX($K:$P,ROW(),MATCH(CL$3,$K$2:$P$2,0))</f>
        <v>-2500</v>
      </c>
      <c r="CM620" s="354" cm="1">
        <f t="array" ref="CM620">INDEX($K:$P,ROW(),MATCH(CM$3,$K$2:$P$2,0))</f>
        <v>-2500</v>
      </c>
      <c r="CN620" s="354" cm="1">
        <f t="array" ref="CN620">INDEX($K:$P,ROW(),MATCH(CN$3,$K$2:$P$2,0))</f>
        <v>-2500</v>
      </c>
    </row>
    <row r="621" spans="1:92" x14ac:dyDescent="0.25">
      <c r="A621" t="s">
        <v>143</v>
      </c>
      <c r="B621" s="100" t="s">
        <v>541</v>
      </c>
      <c r="C621" s="10"/>
      <c r="D621" t="s">
        <v>539</v>
      </c>
      <c r="E621" s="106"/>
      <c r="F621" s="106"/>
      <c r="G621" s="106"/>
      <c r="H621" s="106"/>
      <c r="I621" s="175"/>
      <c r="J621" s="17"/>
      <c r="K621" s="350">
        <v>45</v>
      </c>
      <c r="L621" s="350">
        <v>45</v>
      </c>
      <c r="M621" s="350">
        <v>45</v>
      </c>
      <c r="N621" s="350">
        <v>45</v>
      </c>
      <c r="O621" s="350">
        <v>45</v>
      </c>
      <c r="P621" s="350">
        <v>45</v>
      </c>
      <c r="Q621" s="194"/>
      <c r="T621" s="351"/>
      <c r="U621" s="352">
        <f ca="1">INDEX($A:$CN,ROW(),MATCH(INDIRECT(ADDRESS(3,COLUMN(),2)),$2:$2,0))</f>
        <v>45</v>
      </c>
      <c r="V621" s="352" cm="1">
        <f t="array" ref="V621">INDEX($K:$P,ROW(),MATCH(V$3,$K$2:$P$2,0))</f>
        <v>45</v>
      </c>
      <c r="W621" s="352" cm="1">
        <f t="array" ref="W621">INDEX($K:$P,ROW(),MATCH(W$3,$K$2:$P$2,0))</f>
        <v>45</v>
      </c>
      <c r="X621" s="352" cm="1">
        <f t="array" ref="X621">INDEX($K:$P,ROW(),MATCH(X$3,$K$2:$P$2,0))</f>
        <v>45</v>
      </c>
      <c r="Y621" s="352" cm="1">
        <f t="array" ref="Y621">INDEX($K:$P,ROW(),MATCH(Y$3,$K$2:$P$2,0))</f>
        <v>45</v>
      </c>
      <c r="Z621" s="352" cm="1">
        <f t="array" ref="Z621">INDEX($K:$P,ROW(),MATCH(Z$3,$K$2:$P$2,0))</f>
        <v>45</v>
      </c>
      <c r="AA621" s="352" cm="1">
        <f t="array" ref="AA621">INDEX($K:$P,ROW(),MATCH(AA$3,$K$2:$P$2,0))</f>
        <v>45</v>
      </c>
      <c r="AB621" s="352" cm="1">
        <f t="array" ref="AB621">INDEX($K:$P,ROW(),MATCH(AB$3,$K$2:$P$2,0))</f>
        <v>45</v>
      </c>
      <c r="AC621" s="352" cm="1">
        <f t="array" ref="AC621">INDEX($K:$P,ROW(),MATCH(AC$3,$K$2:$P$2,0))</f>
        <v>45</v>
      </c>
      <c r="AD621" s="352" cm="1">
        <f t="array" ref="AD621">INDEX($K:$P,ROW(),MATCH(AD$3,$K$2:$P$2,0))</f>
        <v>45</v>
      </c>
      <c r="AE621" s="352" cm="1">
        <f t="array" ref="AE621">INDEX($K:$P,ROW(),MATCH(AE$3,$K$2:$P$2,0))</f>
        <v>45</v>
      </c>
      <c r="AF621" s="352" cm="1">
        <f t="array" ref="AF621">INDEX($K:$P,ROW(),MATCH(AF$3,$K$2:$P$2,0))</f>
        <v>45</v>
      </c>
      <c r="AG621" s="352" cm="1">
        <f t="array" ref="AG621">INDEX($K:$P,ROW(),MATCH(AG$3,$K$2:$P$2,0))</f>
        <v>45</v>
      </c>
      <c r="AH621" s="352" cm="1">
        <f t="array" ref="AH621">INDEX($K:$P,ROW(),MATCH(AH$3,$K$2:$P$2,0))</f>
        <v>45</v>
      </c>
      <c r="AI621" s="352" cm="1">
        <f t="array" ref="AI621">INDEX($K:$P,ROW(),MATCH(AI$3,$K$2:$P$2,0))</f>
        <v>45</v>
      </c>
      <c r="AJ621" s="352" cm="1">
        <f t="array" ref="AJ621">INDEX($K:$P,ROW(),MATCH(AJ$3,$K$2:$P$2,0))</f>
        <v>45</v>
      </c>
      <c r="AK621" s="352" cm="1">
        <f t="array" ref="AK621">INDEX($K:$P,ROW(),MATCH(AK$3,$K$2:$P$2,0))</f>
        <v>45</v>
      </c>
      <c r="AL621" s="352" cm="1">
        <f t="array" ref="AL621">INDEX($K:$P,ROW(),MATCH(AL$3,$K$2:$P$2,0))</f>
        <v>45</v>
      </c>
      <c r="AM621" s="352" cm="1">
        <f t="array" ref="AM621">INDEX($K:$P,ROW(),MATCH(AM$3,$K$2:$P$2,0))</f>
        <v>45</v>
      </c>
      <c r="AN621" s="352" cm="1">
        <f t="array" ref="AN621">INDEX($K:$P,ROW(),MATCH(AN$3,$K$2:$P$2,0))</f>
        <v>45</v>
      </c>
      <c r="AO621" s="352" cm="1">
        <f t="array" ref="AO621">INDEX($K:$P,ROW(),MATCH(AO$3,$K$2:$P$2,0))</f>
        <v>45</v>
      </c>
      <c r="AP621" s="352" cm="1">
        <f t="array" ref="AP621">INDEX($K:$P,ROW(),MATCH(AP$3,$K$2:$P$2,0))</f>
        <v>45</v>
      </c>
      <c r="AQ621" s="352" cm="1">
        <f t="array" ref="AQ621">INDEX($K:$P,ROW(),MATCH(AQ$3,$K$2:$P$2,0))</f>
        <v>45</v>
      </c>
      <c r="AR621" s="352" cm="1">
        <f t="array" ref="AR621">INDEX($K:$P,ROW(),MATCH(AR$3,$K$2:$P$2,0))</f>
        <v>45</v>
      </c>
      <c r="AS621" s="352" cm="1">
        <f t="array" ref="AS621">INDEX($K:$P,ROW(),MATCH(AS$3,$K$2:$P$2,0))</f>
        <v>45</v>
      </c>
      <c r="AT621" s="352" cm="1">
        <f t="array" ref="AT621">INDEX($K:$P,ROW(),MATCH(AT$3,$K$2:$P$2,0))</f>
        <v>45</v>
      </c>
      <c r="AU621" s="352" cm="1">
        <f t="array" ref="AU621">INDEX($K:$P,ROW(),MATCH(AU$3,$K$2:$P$2,0))</f>
        <v>45</v>
      </c>
      <c r="AV621" s="352" cm="1">
        <f t="array" ref="AV621">INDEX($K:$P,ROW(),MATCH(AV$3,$K$2:$P$2,0))</f>
        <v>45</v>
      </c>
      <c r="AW621" s="352" cm="1">
        <f t="array" ref="AW621">INDEX($K:$P,ROW(),MATCH(AW$3,$K$2:$P$2,0))</f>
        <v>45</v>
      </c>
      <c r="AX621" s="352" cm="1">
        <f t="array" ref="AX621">INDEX($K:$P,ROW(),MATCH(AX$3,$K$2:$P$2,0))</f>
        <v>45</v>
      </c>
      <c r="AY621" s="352" cm="1">
        <f t="array" ref="AY621">INDEX($K:$P,ROW(),MATCH(AY$3,$K$2:$P$2,0))</f>
        <v>45</v>
      </c>
      <c r="AZ621" s="352" cm="1">
        <f t="array" ref="AZ621">INDEX($K:$P,ROW(),MATCH(AZ$3,$K$2:$P$2,0))</f>
        <v>45</v>
      </c>
      <c r="BA621" s="352" cm="1">
        <f t="array" ref="BA621">INDEX($K:$P,ROW(),MATCH(BA$3,$K$2:$P$2,0))</f>
        <v>45</v>
      </c>
      <c r="BB621" s="352" cm="1">
        <f t="array" ref="BB621">INDEX($K:$P,ROW(),MATCH(BB$3,$K$2:$P$2,0))</f>
        <v>45</v>
      </c>
      <c r="BC621" s="352" cm="1">
        <f t="array" ref="BC621">INDEX($K:$P,ROW(),MATCH(BC$3,$K$2:$P$2,0))</f>
        <v>45</v>
      </c>
      <c r="BD621" s="352" cm="1">
        <f t="array" ref="BD621">INDEX($K:$P,ROW(),MATCH(BD$3,$K$2:$P$2,0))</f>
        <v>45</v>
      </c>
      <c r="BE621" s="352" cm="1">
        <f t="array" ref="BE621">INDEX($K:$P,ROW(),MATCH(BE$3,$K$2:$P$2,0))</f>
        <v>45</v>
      </c>
      <c r="BF621" s="352" cm="1">
        <f t="array" ref="BF621">INDEX($K:$P,ROW(),MATCH(BF$3,$K$2:$P$2,0))</f>
        <v>45</v>
      </c>
      <c r="BG621" s="352" cm="1">
        <f t="array" ref="BG621">INDEX($K:$P,ROW(),MATCH(BG$3,$K$2:$P$2,0))</f>
        <v>45</v>
      </c>
      <c r="BH621" s="352" cm="1">
        <f t="array" ref="BH621">INDEX($K:$P,ROW(),MATCH(BH$3,$K$2:$P$2,0))</f>
        <v>45</v>
      </c>
      <c r="BI621" s="352" cm="1">
        <f t="array" ref="BI621">INDEX($K:$P,ROW(),MATCH(BI$3,$K$2:$P$2,0))</f>
        <v>45</v>
      </c>
      <c r="BJ621" s="352" cm="1">
        <f t="array" ref="BJ621">INDEX($K:$P,ROW(),MATCH(BJ$3,$K$2:$P$2,0))</f>
        <v>45</v>
      </c>
      <c r="BK621" s="352" cm="1">
        <f t="array" ref="BK621">INDEX($K:$P,ROW(),MATCH(BK$3,$K$2:$P$2,0))</f>
        <v>45</v>
      </c>
      <c r="BL621" s="352" cm="1">
        <f t="array" ref="BL621">INDEX($K:$P,ROW(),MATCH(BL$3,$K$2:$P$2,0))</f>
        <v>45</v>
      </c>
      <c r="BM621" s="352" cm="1">
        <f t="array" ref="BM621">INDEX($K:$P,ROW(),MATCH(BM$3,$K$2:$P$2,0))</f>
        <v>45</v>
      </c>
      <c r="BN621" s="352" cm="1">
        <f t="array" ref="BN621">INDEX($K:$P,ROW(),MATCH(BN$3,$K$2:$P$2,0))</f>
        <v>45</v>
      </c>
      <c r="BO621" s="352" cm="1">
        <f t="array" ref="BO621">INDEX($K:$P,ROW(),MATCH(BO$3,$K$2:$P$2,0))</f>
        <v>45</v>
      </c>
      <c r="BP621" s="352" cm="1">
        <f t="array" ref="BP621">INDEX($K:$P,ROW(),MATCH(BP$3,$K$2:$P$2,0))</f>
        <v>45</v>
      </c>
      <c r="BQ621" s="352" cm="1">
        <f t="array" ref="BQ621">INDEX($K:$P,ROW(),MATCH(BQ$3,$K$2:$P$2,0))</f>
        <v>45</v>
      </c>
      <c r="BR621" s="352" cm="1">
        <f t="array" ref="BR621">INDEX($K:$P,ROW(),MATCH(BR$3,$K$2:$P$2,0))</f>
        <v>45</v>
      </c>
      <c r="BS621" s="352" cm="1">
        <f t="array" ref="BS621">INDEX($K:$P,ROW(),MATCH(BS$3,$K$2:$P$2,0))</f>
        <v>45</v>
      </c>
      <c r="BT621" s="352" cm="1">
        <f t="array" ref="BT621">INDEX($K:$P,ROW(),MATCH(BT$3,$K$2:$P$2,0))</f>
        <v>45</v>
      </c>
      <c r="BU621" s="352" cm="1">
        <f t="array" ref="BU621">INDEX($K:$P,ROW(),MATCH(BU$3,$K$2:$P$2,0))</f>
        <v>45</v>
      </c>
      <c r="BV621" s="352" cm="1">
        <f t="array" ref="BV621">INDEX($K:$P,ROW(),MATCH(BV$3,$K$2:$P$2,0))</f>
        <v>45</v>
      </c>
      <c r="BW621" s="352" cm="1">
        <f t="array" ref="BW621">INDEX($K:$P,ROW(),MATCH(BW$3,$K$2:$P$2,0))</f>
        <v>45</v>
      </c>
      <c r="BX621" s="352" cm="1">
        <f t="array" ref="BX621">INDEX($K:$P,ROW(),MATCH(BX$3,$K$2:$P$2,0))</f>
        <v>45</v>
      </c>
      <c r="BY621" s="352" cm="1">
        <f t="array" ref="BY621">INDEX($K:$P,ROW(),MATCH(BY$3,$K$2:$P$2,0))</f>
        <v>45</v>
      </c>
      <c r="BZ621" s="352" cm="1">
        <f t="array" ref="BZ621">INDEX($K:$P,ROW(),MATCH(BZ$3,$K$2:$P$2,0))</f>
        <v>45</v>
      </c>
      <c r="CA621" s="352" cm="1">
        <f t="array" ref="CA621">INDEX($K:$P,ROW(),MATCH(CA$3,$K$2:$P$2,0))</f>
        <v>45</v>
      </c>
      <c r="CB621" s="352" cm="1">
        <f t="array" ref="CB621">INDEX($K:$P,ROW(),MATCH(CB$3,$K$2:$P$2,0))</f>
        <v>45</v>
      </c>
      <c r="CC621" s="352" cm="1">
        <f t="array" ref="CC621">INDEX($K:$P,ROW(),MATCH(CC$3,$K$2:$P$2,0))</f>
        <v>45</v>
      </c>
      <c r="CD621" s="352" cm="1">
        <f t="array" ref="CD621">INDEX($K:$P,ROW(),MATCH(CD$3,$K$2:$P$2,0))</f>
        <v>45</v>
      </c>
      <c r="CE621" s="352" cm="1">
        <f t="array" ref="CE621">INDEX($K:$P,ROW(),MATCH(CE$3,$K$2:$P$2,0))</f>
        <v>45</v>
      </c>
      <c r="CF621" s="352" cm="1">
        <f t="array" ref="CF621">INDEX($K:$P,ROW(),MATCH(CF$3,$K$2:$P$2,0))</f>
        <v>45</v>
      </c>
      <c r="CG621" s="352" cm="1">
        <f t="array" ref="CG621">INDEX($K:$P,ROW(),MATCH(CG$3,$K$2:$P$2,0))</f>
        <v>45</v>
      </c>
      <c r="CH621" s="352" cm="1">
        <f t="array" ref="CH621">INDEX($K:$P,ROW(),MATCH(CH$3,$K$2:$P$2,0))</f>
        <v>45</v>
      </c>
      <c r="CI621" s="352" cm="1">
        <f t="array" ref="CI621">INDEX($K:$P,ROW(),MATCH(CI$3,$K$2:$P$2,0))</f>
        <v>45</v>
      </c>
      <c r="CJ621" s="352" cm="1">
        <f t="array" ref="CJ621">INDEX($K:$P,ROW(),MATCH(CJ$3,$K$2:$P$2,0))</f>
        <v>45</v>
      </c>
      <c r="CK621" s="352" cm="1">
        <f t="array" ref="CK621">INDEX($K:$P,ROW(),MATCH(CK$3,$K$2:$P$2,0))</f>
        <v>45</v>
      </c>
      <c r="CL621" s="352" cm="1">
        <f t="array" ref="CL621">INDEX($K:$P,ROW(),MATCH(CL$3,$K$2:$P$2,0))</f>
        <v>45</v>
      </c>
      <c r="CM621" s="352" cm="1">
        <f t="array" ref="CM621">INDEX($K:$P,ROW(),MATCH(CM$3,$K$2:$P$2,0))</f>
        <v>45</v>
      </c>
      <c r="CN621" s="352" cm="1">
        <f t="array" ref="CN621">INDEX($K:$P,ROW(),MATCH(CN$3,$K$2:$P$2,0))</f>
        <v>45</v>
      </c>
    </row>
    <row r="622" spans="1:92" x14ac:dyDescent="0.25">
      <c r="A622" t="s">
        <v>151</v>
      </c>
      <c r="B622" s="216" t="s">
        <v>535</v>
      </c>
      <c r="C622" s="53" t="s">
        <v>25</v>
      </c>
      <c r="D622" t="s">
        <v>539</v>
      </c>
      <c r="E622" s="229" t="s">
        <v>203</v>
      </c>
      <c r="F622" s="229"/>
      <c r="G622" s="229"/>
      <c r="I622" s="267"/>
      <c r="J622" s="268"/>
      <c r="K622" s="30">
        <f t="shared" ref="K622:P622" ca="1" si="433">SUMIF($3:$3, K$2, INDIRECT(ROW() &amp; ":" &amp; ROW()))</f>
        <v>0</v>
      </c>
      <c r="L622" s="30">
        <f t="shared" ca="1" si="433"/>
        <v>0</v>
      </c>
      <c r="M622" s="30">
        <f t="shared" ca="1" si="433"/>
        <v>0</v>
      </c>
      <c r="N622" s="30">
        <f t="shared" ca="1" si="433"/>
        <v>0</v>
      </c>
      <c r="O622" s="30">
        <f t="shared" ca="1" si="433"/>
        <v>0</v>
      </c>
      <c r="P622" s="30">
        <f t="shared" ca="1" si="433"/>
        <v>0</v>
      </c>
      <c r="Q622" s="30"/>
      <c r="T622" s="204">
        <f t="shared" ref="T622" ca="1" si="434">IFERROR(INDEX(INDIRECT("Financials!$A:$AD"), MATCH(INDIRECT(ADDRESS(ROW(),2)), INDIRECT("Financials!$B:$B"), 0), MATCH(INDIRECT(ADDRESS(1,COLUMN())), INDIRECT("Financials!$1:$1"), 0)),0)</f>
        <v>0</v>
      </c>
      <c r="U622" s="30" cm="1">
        <f t="array" aca="1" ref="U622" ca="1">ROUNDUP(INDIRECT(U619)/U621,0)*U620</f>
        <v>0</v>
      </c>
      <c r="V622" s="30" cm="1">
        <f t="array" aca="1" ref="V622" ca="1">ROUNDUP(INDIRECT(V619)/V621,0)*V620</f>
        <v>0</v>
      </c>
      <c r="W622" s="30" cm="1">
        <f t="array" aca="1" ref="W622" ca="1">ROUNDUP(INDIRECT(W619)/W621,0)*W620</f>
        <v>0</v>
      </c>
      <c r="X622" s="30" cm="1">
        <f t="array" aca="1" ref="X622" ca="1">ROUNDUP(INDIRECT(X619)/X621,0)*X620</f>
        <v>0</v>
      </c>
      <c r="Y622" s="30" cm="1">
        <f t="array" aca="1" ref="Y622" ca="1">ROUNDUP(INDIRECT(Y619)/Y621,0)*Y620</f>
        <v>0</v>
      </c>
      <c r="Z622" s="30" cm="1">
        <f t="array" aca="1" ref="Z622" ca="1">ROUNDUP(INDIRECT(Z619)/Z621,0)*Z620</f>
        <v>0</v>
      </c>
      <c r="AA622" s="30" cm="1">
        <f t="array" aca="1" ref="AA622" ca="1">ROUNDUP(INDIRECT(AA619)/AA621,0)*AA620</f>
        <v>0</v>
      </c>
      <c r="AB622" s="30" cm="1">
        <f t="array" aca="1" ref="AB622" ca="1">ROUNDUP(INDIRECT(AB619)/AB621,0)*AB620</f>
        <v>0</v>
      </c>
      <c r="AC622" s="30" cm="1">
        <f t="array" aca="1" ref="AC622" ca="1">ROUNDUP(INDIRECT(AC619)/AC621,0)*AC620</f>
        <v>0</v>
      </c>
      <c r="AD622" s="30" cm="1">
        <f t="array" aca="1" ref="AD622" ca="1">ROUNDUP(INDIRECT(AD619)/AD621,0)*AD620</f>
        <v>0</v>
      </c>
      <c r="AE622" s="30" cm="1">
        <f t="array" aca="1" ref="AE622" ca="1">ROUNDUP(INDIRECT(AE619)/AE621,0)*AE620</f>
        <v>0</v>
      </c>
      <c r="AF622" s="30" cm="1">
        <f t="array" aca="1" ref="AF622" ca="1">ROUNDUP(INDIRECT(AF619)/AF621,0)*AF620</f>
        <v>0</v>
      </c>
      <c r="AG622" s="30" cm="1">
        <f t="array" aca="1" ref="AG622" ca="1">ROUNDUP(INDIRECT(AG619)/AG621,0)*AG620</f>
        <v>0</v>
      </c>
      <c r="AH622" s="30" cm="1">
        <f t="array" aca="1" ref="AH622" ca="1">ROUNDUP(INDIRECT(AH619)/AH621,0)*AH620</f>
        <v>0</v>
      </c>
      <c r="AI622" s="30" cm="1">
        <f t="array" aca="1" ref="AI622" ca="1">ROUNDUP(INDIRECT(AI619)/AI621,0)*AI620</f>
        <v>0</v>
      </c>
      <c r="AJ622" s="30" cm="1">
        <f t="array" aca="1" ref="AJ622" ca="1">ROUNDUP(INDIRECT(AJ619)/AJ621,0)*AJ620</f>
        <v>0</v>
      </c>
      <c r="AK622" s="30" cm="1">
        <f t="array" aca="1" ref="AK622" ca="1">ROUNDUP(INDIRECT(AK619)/AK621,0)*AK620</f>
        <v>0</v>
      </c>
      <c r="AL622" s="30" cm="1">
        <f t="array" aca="1" ref="AL622" ca="1">ROUNDUP(INDIRECT(AL619)/AL621,0)*AL620</f>
        <v>0</v>
      </c>
      <c r="AM622" s="30" cm="1">
        <f t="array" aca="1" ref="AM622" ca="1">ROUNDUP(INDIRECT(AM619)/AM621,0)*AM620</f>
        <v>0</v>
      </c>
      <c r="AN622" s="30" cm="1">
        <f t="array" aca="1" ref="AN622" ca="1">ROUNDUP(INDIRECT(AN619)/AN621,0)*AN620</f>
        <v>0</v>
      </c>
      <c r="AO622" s="30" cm="1">
        <f t="array" aca="1" ref="AO622" ca="1">ROUNDUP(INDIRECT(AO619)/AO621,0)*AO620</f>
        <v>0</v>
      </c>
      <c r="AP622" s="30" cm="1">
        <f t="array" aca="1" ref="AP622" ca="1">ROUNDUP(INDIRECT(AP619)/AP621,0)*AP620</f>
        <v>0</v>
      </c>
      <c r="AQ622" s="30" cm="1">
        <f t="array" aca="1" ref="AQ622" ca="1">ROUNDUP(INDIRECT(AQ619)/AQ621,0)*AQ620</f>
        <v>0</v>
      </c>
      <c r="AR622" s="30" cm="1">
        <f t="array" aca="1" ref="AR622" ca="1">ROUNDUP(INDIRECT(AR619)/AR621,0)*AR620</f>
        <v>0</v>
      </c>
      <c r="AS622" s="30" cm="1">
        <f t="array" aca="1" ref="AS622" ca="1">ROUNDUP(INDIRECT(AS619)/AS621,0)*AS620</f>
        <v>0</v>
      </c>
      <c r="AT622" s="30" cm="1">
        <f t="array" aca="1" ref="AT622" ca="1">ROUNDUP(INDIRECT(AT619)/AT621,0)*AT620</f>
        <v>0</v>
      </c>
      <c r="AU622" s="30" cm="1">
        <f t="array" aca="1" ref="AU622" ca="1">ROUNDUP(INDIRECT(AU619)/AU621,0)*AU620</f>
        <v>0</v>
      </c>
      <c r="AV622" s="30" cm="1">
        <f t="array" aca="1" ref="AV622" ca="1">ROUNDUP(INDIRECT(AV619)/AV621,0)*AV620</f>
        <v>0</v>
      </c>
      <c r="AW622" s="30" cm="1">
        <f t="array" aca="1" ref="AW622" ca="1">ROUNDUP(INDIRECT(AW619)/AW621,0)*AW620</f>
        <v>0</v>
      </c>
      <c r="AX622" s="30" cm="1">
        <f t="array" aca="1" ref="AX622" ca="1">ROUNDUP(INDIRECT(AX619)/AX621,0)*AX620</f>
        <v>0</v>
      </c>
      <c r="AY622" s="30" cm="1">
        <f t="array" aca="1" ref="AY622" ca="1">ROUNDUP(INDIRECT(AY619)/AY621,0)*AY620</f>
        <v>0</v>
      </c>
      <c r="AZ622" s="30" cm="1">
        <f t="array" aca="1" ref="AZ622" ca="1">ROUNDUP(INDIRECT(AZ619)/AZ621,0)*AZ620</f>
        <v>0</v>
      </c>
      <c r="BA622" s="30" cm="1">
        <f t="array" aca="1" ref="BA622" ca="1">ROUNDUP(INDIRECT(BA619)/BA621,0)*BA620</f>
        <v>0</v>
      </c>
      <c r="BB622" s="30" cm="1">
        <f t="array" aca="1" ref="BB622" ca="1">ROUNDUP(INDIRECT(BB619)/BB621,0)*BB620</f>
        <v>0</v>
      </c>
      <c r="BC622" s="30" cm="1">
        <f t="array" aca="1" ref="BC622" ca="1">ROUNDUP(INDIRECT(BC619)/BC621,0)*BC620</f>
        <v>0</v>
      </c>
      <c r="BD622" s="30" cm="1">
        <f t="array" aca="1" ref="BD622" ca="1">ROUNDUP(INDIRECT(BD619)/BD621,0)*BD620</f>
        <v>0</v>
      </c>
      <c r="BE622" s="30" cm="1">
        <f t="array" aca="1" ref="BE622" ca="1">ROUNDUP(INDIRECT(BE619)/BE621,0)*BE620</f>
        <v>0</v>
      </c>
      <c r="BF622" s="30" cm="1">
        <f t="array" aca="1" ref="BF622" ca="1">ROUNDUP(INDIRECT(BF619)/BF621,0)*BF620</f>
        <v>0</v>
      </c>
      <c r="BG622" s="30" cm="1">
        <f t="array" aca="1" ref="BG622" ca="1">ROUNDUP(INDIRECT(BG619)/BG621,0)*BG620</f>
        <v>0</v>
      </c>
      <c r="BH622" s="30" cm="1">
        <f t="array" aca="1" ref="BH622" ca="1">ROUNDUP(INDIRECT(BH619)/BH621,0)*BH620</f>
        <v>0</v>
      </c>
      <c r="BI622" s="30" cm="1">
        <f t="array" aca="1" ref="BI622" ca="1">ROUNDUP(INDIRECT(BI619)/BI621,0)*BI620</f>
        <v>0</v>
      </c>
      <c r="BJ622" s="30" cm="1">
        <f t="array" aca="1" ref="BJ622" ca="1">ROUNDUP(INDIRECT(BJ619)/BJ621,0)*BJ620</f>
        <v>0</v>
      </c>
      <c r="BK622" s="30" cm="1">
        <f t="array" aca="1" ref="BK622" ca="1">ROUNDUP(INDIRECT(BK619)/BK621,0)*BK620</f>
        <v>0</v>
      </c>
      <c r="BL622" s="30" cm="1">
        <f t="array" aca="1" ref="BL622" ca="1">ROUNDUP(INDIRECT(BL619)/BL621,0)*BL620</f>
        <v>0</v>
      </c>
      <c r="BM622" s="30" cm="1">
        <f t="array" aca="1" ref="BM622" ca="1">ROUNDUP(INDIRECT(BM619)/BM621,0)*BM620</f>
        <v>0</v>
      </c>
      <c r="BN622" s="30" cm="1">
        <f t="array" aca="1" ref="BN622" ca="1">ROUNDUP(INDIRECT(BN619)/BN621,0)*BN620</f>
        <v>0</v>
      </c>
      <c r="BO622" s="30" cm="1">
        <f t="array" aca="1" ref="BO622" ca="1">ROUNDUP(INDIRECT(BO619)/BO621,0)*BO620</f>
        <v>0</v>
      </c>
      <c r="BP622" s="30" cm="1">
        <f t="array" aca="1" ref="BP622" ca="1">ROUNDUP(INDIRECT(BP619)/BP621,0)*BP620</f>
        <v>0</v>
      </c>
      <c r="BQ622" s="30" cm="1">
        <f t="array" aca="1" ref="BQ622" ca="1">ROUNDUP(INDIRECT(BQ619)/BQ621,0)*BQ620</f>
        <v>0</v>
      </c>
      <c r="BR622" s="30" cm="1">
        <f t="array" aca="1" ref="BR622" ca="1">ROUNDUP(INDIRECT(BR619)/BR621,0)*BR620</f>
        <v>0</v>
      </c>
      <c r="BS622" s="30" cm="1">
        <f t="array" aca="1" ref="BS622" ca="1">ROUNDUP(INDIRECT(BS619)/BS621,0)*BS620</f>
        <v>0</v>
      </c>
      <c r="BT622" s="30" cm="1">
        <f t="array" aca="1" ref="BT622" ca="1">ROUNDUP(INDIRECT(BT619)/BT621,0)*BT620</f>
        <v>0</v>
      </c>
      <c r="BU622" s="30" cm="1">
        <f t="array" aca="1" ref="BU622" ca="1">ROUNDUP(INDIRECT(BU619)/BU621,0)*BU620</f>
        <v>0</v>
      </c>
      <c r="BV622" s="30" cm="1">
        <f t="array" aca="1" ref="BV622" ca="1">ROUNDUP(INDIRECT(BV619)/BV621,0)*BV620</f>
        <v>0</v>
      </c>
      <c r="BW622" s="30" cm="1">
        <f t="array" aca="1" ref="BW622" ca="1">ROUNDUP(INDIRECT(BW619)/BW621,0)*BW620</f>
        <v>0</v>
      </c>
      <c r="BX622" s="30" cm="1">
        <f t="array" aca="1" ref="BX622" ca="1">ROUNDUP(INDIRECT(BX619)/BX621,0)*BX620</f>
        <v>0</v>
      </c>
      <c r="BY622" s="30" cm="1">
        <f t="array" aca="1" ref="BY622" ca="1">ROUNDUP(INDIRECT(BY619)/BY621,0)*BY620</f>
        <v>0</v>
      </c>
      <c r="BZ622" s="30" cm="1">
        <f t="array" aca="1" ref="BZ622" ca="1">ROUNDUP(INDIRECT(BZ619)/BZ621,0)*BZ620</f>
        <v>0</v>
      </c>
      <c r="CA622" s="30" cm="1">
        <f t="array" aca="1" ref="CA622" ca="1">ROUNDUP(INDIRECT(CA619)/CA621,0)*CA620</f>
        <v>0</v>
      </c>
      <c r="CB622" s="30" cm="1">
        <f t="array" aca="1" ref="CB622" ca="1">ROUNDUP(INDIRECT(CB619)/CB621,0)*CB620</f>
        <v>0</v>
      </c>
      <c r="CC622" s="30" cm="1">
        <f t="array" aca="1" ref="CC622" ca="1">ROUNDUP(INDIRECT(CC619)/CC621,0)*CC620</f>
        <v>0</v>
      </c>
      <c r="CD622" s="30" cm="1">
        <f t="array" aca="1" ref="CD622" ca="1">ROUNDUP(INDIRECT(CD619)/CD621,0)*CD620</f>
        <v>0</v>
      </c>
      <c r="CE622" s="30" cm="1">
        <f t="array" aca="1" ref="CE622" ca="1">ROUNDUP(INDIRECT(CE619)/CE621,0)*CE620</f>
        <v>0</v>
      </c>
      <c r="CF622" s="30" cm="1">
        <f t="array" aca="1" ref="CF622" ca="1">ROUNDUP(INDIRECT(CF619)/CF621,0)*CF620</f>
        <v>0</v>
      </c>
      <c r="CG622" s="30" cm="1">
        <f t="array" aca="1" ref="CG622" ca="1">ROUNDUP(INDIRECT(CG619)/CG621,0)*CG620</f>
        <v>0</v>
      </c>
      <c r="CH622" s="30" cm="1">
        <f t="array" aca="1" ref="CH622" ca="1">ROUNDUP(INDIRECT(CH619)/CH621,0)*CH620</f>
        <v>0</v>
      </c>
      <c r="CI622" s="30" cm="1">
        <f t="array" aca="1" ref="CI622" ca="1">ROUNDUP(INDIRECT(CI619)/CI621,0)*CI620</f>
        <v>0</v>
      </c>
      <c r="CJ622" s="30" cm="1">
        <f t="array" aca="1" ref="CJ622" ca="1">ROUNDUP(INDIRECT(CJ619)/CJ621,0)*CJ620</f>
        <v>0</v>
      </c>
      <c r="CK622" s="30" cm="1">
        <f t="array" aca="1" ref="CK622" ca="1">ROUNDUP(INDIRECT(CK619)/CK621,0)*CK620</f>
        <v>0</v>
      </c>
      <c r="CL622" s="30" cm="1">
        <f t="array" aca="1" ref="CL622" ca="1">ROUNDUP(INDIRECT(CL619)/CL621,0)*CL620</f>
        <v>0</v>
      </c>
      <c r="CM622" s="30" cm="1">
        <f t="array" aca="1" ref="CM622" ca="1">ROUNDUP(INDIRECT(CM619)/CM621,0)*CM620</f>
        <v>0</v>
      </c>
      <c r="CN622" s="30" cm="1">
        <f t="array" aca="1" ref="CN622" ca="1">ROUNDUP(INDIRECT(CN619)/CN621,0)*CN620</f>
        <v>0</v>
      </c>
    </row>
    <row r="623" spans="1:92" x14ac:dyDescent="0.25">
      <c r="B623"/>
      <c r="I623" s="102"/>
      <c r="J623"/>
      <c r="T623" s="205"/>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137"/>
      <c r="B624" s="208"/>
      <c r="C624" s="139"/>
      <c r="D624" s="137" t="s">
        <v>542</v>
      </c>
      <c r="E624" s="140" t="s">
        <v>542</v>
      </c>
      <c r="F624" s="140"/>
      <c r="G624" s="140"/>
      <c r="H624" s="141"/>
      <c r="I624" s="142"/>
      <c r="J624" s="143"/>
      <c r="K624" s="139"/>
      <c r="L624" s="139"/>
      <c r="M624" s="139"/>
      <c r="N624" s="139"/>
      <c r="O624" s="139"/>
      <c r="P624" s="139"/>
      <c r="Q624" s="139"/>
      <c r="T624" s="233"/>
      <c r="U624" s="145" t="s">
        <v>543</v>
      </c>
      <c r="V624" s="145" t="s">
        <v>543</v>
      </c>
      <c r="W624" s="145" t="s">
        <v>543</v>
      </c>
      <c r="X624" s="145" t="s">
        <v>543</v>
      </c>
      <c r="Y624" s="145" t="s">
        <v>543</v>
      </c>
      <c r="Z624" s="145" t="s">
        <v>543</v>
      </c>
      <c r="AA624" s="145" t="s">
        <v>543</v>
      </c>
      <c r="AB624" s="145" t="s">
        <v>543</v>
      </c>
      <c r="AC624" s="145" t="s">
        <v>543</v>
      </c>
      <c r="AD624" s="145" t="s">
        <v>543</v>
      </c>
      <c r="AE624" s="145" t="s">
        <v>543</v>
      </c>
      <c r="AF624" s="145" t="s">
        <v>543</v>
      </c>
      <c r="AG624" s="145" t="s">
        <v>543</v>
      </c>
      <c r="AH624" s="145" t="s">
        <v>543</v>
      </c>
      <c r="AI624" s="145" t="s">
        <v>543</v>
      </c>
      <c r="AJ624" s="145" t="s">
        <v>543</v>
      </c>
      <c r="AK624" s="145" t="s">
        <v>543</v>
      </c>
      <c r="AL624" s="145" t="s">
        <v>543</v>
      </c>
      <c r="AM624" s="145" t="s">
        <v>543</v>
      </c>
      <c r="AN624" s="145" t="s">
        <v>543</v>
      </c>
      <c r="AO624" s="145" t="s">
        <v>543</v>
      </c>
      <c r="AP624" s="145" t="s">
        <v>543</v>
      </c>
      <c r="AQ624" s="145" t="s">
        <v>543</v>
      </c>
      <c r="AR624" s="145" t="s">
        <v>543</v>
      </c>
      <c r="AS624" s="145" t="s">
        <v>543</v>
      </c>
      <c r="AT624" s="145" t="s">
        <v>543</v>
      </c>
      <c r="AU624" s="145" t="s">
        <v>543</v>
      </c>
      <c r="AV624" s="145" t="s">
        <v>543</v>
      </c>
      <c r="AW624" s="145" t="s">
        <v>543</v>
      </c>
      <c r="AX624" s="145" t="s">
        <v>543</v>
      </c>
      <c r="AY624" s="145" t="s">
        <v>543</v>
      </c>
      <c r="AZ624" s="145" t="s">
        <v>543</v>
      </c>
      <c r="BA624" s="145" t="s">
        <v>543</v>
      </c>
      <c r="BB624" s="145" t="s">
        <v>543</v>
      </c>
      <c r="BC624" s="145" t="s">
        <v>543</v>
      </c>
      <c r="BD624" s="145" t="s">
        <v>543</v>
      </c>
      <c r="BE624" s="145" t="s">
        <v>543</v>
      </c>
      <c r="BF624" s="145" t="s">
        <v>543</v>
      </c>
      <c r="BG624" s="145" t="s">
        <v>543</v>
      </c>
      <c r="BH624" s="145" t="s">
        <v>543</v>
      </c>
      <c r="BI624" s="145" t="s">
        <v>543</v>
      </c>
      <c r="BJ624" s="145" t="s">
        <v>543</v>
      </c>
      <c r="BK624" s="145" t="s">
        <v>543</v>
      </c>
      <c r="BL624" s="145" t="s">
        <v>543</v>
      </c>
      <c r="BM624" s="145" t="s">
        <v>543</v>
      </c>
      <c r="BN624" s="145" t="s">
        <v>543</v>
      </c>
      <c r="BO624" s="145" t="s">
        <v>543</v>
      </c>
      <c r="BP624" s="145" t="s">
        <v>543</v>
      </c>
      <c r="BQ624" s="145" t="s">
        <v>543</v>
      </c>
      <c r="BR624" s="145" t="s">
        <v>543</v>
      </c>
      <c r="BS624" s="145" t="s">
        <v>543</v>
      </c>
      <c r="BT624" s="145" t="s">
        <v>543</v>
      </c>
      <c r="BU624" s="145" t="s">
        <v>543</v>
      </c>
      <c r="BV624" s="145" t="s">
        <v>543</v>
      </c>
      <c r="BW624" s="145" t="s">
        <v>543</v>
      </c>
      <c r="BX624" s="145" t="s">
        <v>543</v>
      </c>
      <c r="BY624" s="145" t="s">
        <v>543</v>
      </c>
      <c r="BZ624" s="145" t="s">
        <v>543</v>
      </c>
      <c r="CA624" s="145" t="s">
        <v>543</v>
      </c>
      <c r="CB624" s="145" t="s">
        <v>543</v>
      </c>
      <c r="CC624" s="145" t="s">
        <v>543</v>
      </c>
      <c r="CD624" s="145" t="s">
        <v>543</v>
      </c>
      <c r="CE624" s="145" t="s">
        <v>543</v>
      </c>
      <c r="CF624" s="145" t="s">
        <v>543</v>
      </c>
      <c r="CG624" s="145" t="s">
        <v>543</v>
      </c>
      <c r="CH624" s="145" t="s">
        <v>543</v>
      </c>
      <c r="CI624" s="145" t="s">
        <v>543</v>
      </c>
      <c r="CJ624" s="145" t="s">
        <v>543</v>
      </c>
      <c r="CK624" s="145" t="s">
        <v>543</v>
      </c>
      <c r="CL624" s="145" t="s">
        <v>543</v>
      </c>
      <c r="CM624" s="145" t="s">
        <v>543</v>
      </c>
      <c r="CN624" s="145" t="s">
        <v>543</v>
      </c>
    </row>
    <row r="625" spans="1:92" x14ac:dyDescent="0.25">
      <c r="B625" s="10" t="s">
        <v>544</v>
      </c>
      <c r="D625" t="s">
        <v>542</v>
      </c>
      <c r="I625" s="102"/>
      <c r="J625"/>
      <c r="T625" s="205"/>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542</v>
      </c>
      <c r="I626" s="102"/>
      <c r="J626"/>
      <c r="T626" s="205"/>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174" t="s">
        <v>545</v>
      </c>
      <c r="C627" s="10"/>
      <c r="D627" t="s">
        <v>542</v>
      </c>
      <c r="E627" s="106"/>
      <c r="F627" s="106"/>
      <c r="G627" s="106"/>
      <c r="H627" s="106"/>
      <c r="I627" s="175"/>
      <c r="J627" s="17"/>
      <c r="K627" s="61"/>
      <c r="L627" s="61"/>
      <c r="M627" s="61"/>
      <c r="N627" s="61"/>
      <c r="O627" s="61"/>
      <c r="P627" s="61"/>
      <c r="Q627" s="61"/>
      <c r="T627" s="215"/>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c r="BB627" s="61"/>
      <c r="BC627" s="61"/>
      <c r="BD627" s="61"/>
      <c r="BE627" s="61"/>
      <c r="BF627" s="61"/>
      <c r="BG627" s="61"/>
      <c r="BH627" s="61"/>
      <c r="BI627" s="61"/>
      <c r="BJ627" s="61"/>
      <c r="BK627" s="61"/>
      <c r="BL627" s="61"/>
      <c r="BM627" s="61"/>
      <c r="BN627" s="61"/>
      <c r="BO627" s="61"/>
      <c r="BP627" s="61"/>
      <c r="BQ627" s="61"/>
      <c r="BR627" s="61"/>
      <c r="BS627" s="61"/>
      <c r="BT627" s="61"/>
      <c r="BU627" s="61"/>
      <c r="BV627" s="61"/>
      <c r="BW627" s="61"/>
      <c r="BX627" s="61"/>
      <c r="BY627" s="61"/>
      <c r="BZ627" s="61"/>
      <c r="CA627" s="61"/>
      <c r="CB627" s="61"/>
      <c r="CC627" s="61"/>
      <c r="CD627" s="61"/>
      <c r="CE627" s="61"/>
      <c r="CF627" s="61"/>
      <c r="CG627" s="61"/>
      <c r="CH627" s="61"/>
      <c r="CI627" s="61"/>
      <c r="CJ627" s="61"/>
      <c r="CK627" s="61"/>
      <c r="CL627" s="61"/>
      <c r="CM627" s="61"/>
      <c r="CN627" s="61"/>
    </row>
    <row r="628" spans="1:92" x14ac:dyDescent="0.25">
      <c r="A628" t="s">
        <v>143</v>
      </c>
      <c r="B628" s="214" t="s">
        <v>546</v>
      </c>
      <c r="C628" s="10"/>
      <c r="D628" t="s">
        <v>542</v>
      </c>
      <c r="E628" s="106"/>
      <c r="F628" s="106"/>
      <c r="G628" s="106"/>
      <c r="H628" s="106"/>
      <c r="I628" s="175"/>
      <c r="J628" s="17"/>
      <c r="K628" s="350">
        <v>10000</v>
      </c>
      <c r="L628" s="350">
        <v>10000</v>
      </c>
      <c r="M628" s="350">
        <v>10000</v>
      </c>
      <c r="N628" s="350">
        <v>10000</v>
      </c>
      <c r="O628" s="350">
        <v>10000</v>
      </c>
      <c r="P628" s="350">
        <v>10000</v>
      </c>
      <c r="Q628" s="194"/>
      <c r="T628" s="351"/>
      <c r="U628" s="352">
        <f ca="1">INDEX($A:$CN,ROW(),MATCH(INDIRECT(ADDRESS(3,COLUMN(),2)),$2:$2,0))</f>
        <v>10000</v>
      </c>
      <c r="V628" s="352" cm="1">
        <f t="array" ref="V628">INDEX($K:$P,ROW(),MATCH(V$3,$K$2:$P$2,0))</f>
        <v>10000</v>
      </c>
      <c r="W628" s="352" cm="1">
        <f t="array" ref="W628">INDEX($K:$P,ROW(),MATCH(W$3,$K$2:$P$2,0))</f>
        <v>10000</v>
      </c>
      <c r="X628" s="352" cm="1">
        <f t="array" ref="X628">INDEX($K:$P,ROW(),MATCH(X$3,$K$2:$P$2,0))</f>
        <v>10000</v>
      </c>
      <c r="Y628" s="352" cm="1">
        <f t="array" ref="Y628">INDEX($K:$P,ROW(),MATCH(Y$3,$K$2:$P$2,0))</f>
        <v>10000</v>
      </c>
      <c r="Z628" s="352" cm="1">
        <f t="array" ref="Z628">INDEX($K:$P,ROW(),MATCH(Z$3,$K$2:$P$2,0))</f>
        <v>10000</v>
      </c>
      <c r="AA628" s="352" cm="1">
        <f t="array" ref="AA628">INDEX($K:$P,ROW(),MATCH(AA$3,$K$2:$P$2,0))</f>
        <v>10000</v>
      </c>
      <c r="AB628" s="352" cm="1">
        <f t="array" ref="AB628">INDEX($K:$P,ROW(),MATCH(AB$3,$K$2:$P$2,0))</f>
        <v>10000</v>
      </c>
      <c r="AC628" s="352" cm="1">
        <f t="array" ref="AC628">INDEX($K:$P,ROW(),MATCH(AC$3,$K$2:$P$2,0))</f>
        <v>10000</v>
      </c>
      <c r="AD628" s="352" cm="1">
        <f t="array" ref="AD628">INDEX($K:$P,ROW(),MATCH(AD$3,$K$2:$P$2,0))</f>
        <v>10000</v>
      </c>
      <c r="AE628" s="352" cm="1">
        <f t="array" ref="AE628">INDEX($K:$P,ROW(),MATCH(AE$3,$K$2:$P$2,0))</f>
        <v>10000</v>
      </c>
      <c r="AF628" s="352" cm="1">
        <f t="array" ref="AF628">INDEX($K:$P,ROW(),MATCH(AF$3,$K$2:$P$2,0))</f>
        <v>10000</v>
      </c>
      <c r="AG628" s="352" cm="1">
        <f t="array" ref="AG628">INDEX($K:$P,ROW(),MATCH(AG$3,$K$2:$P$2,0))</f>
        <v>10000</v>
      </c>
      <c r="AH628" s="352" cm="1">
        <f t="array" ref="AH628">INDEX($K:$P,ROW(),MATCH(AH$3,$K$2:$P$2,0))</f>
        <v>10000</v>
      </c>
      <c r="AI628" s="352" cm="1">
        <f t="array" ref="AI628">INDEX($K:$P,ROW(),MATCH(AI$3,$K$2:$P$2,0))</f>
        <v>10000</v>
      </c>
      <c r="AJ628" s="352" cm="1">
        <f t="array" ref="AJ628">INDEX($K:$P,ROW(),MATCH(AJ$3,$K$2:$P$2,0))</f>
        <v>10000</v>
      </c>
      <c r="AK628" s="352" cm="1">
        <f t="array" ref="AK628">INDEX($K:$P,ROW(),MATCH(AK$3,$K$2:$P$2,0))</f>
        <v>10000</v>
      </c>
      <c r="AL628" s="352" cm="1">
        <f t="array" ref="AL628">INDEX($K:$P,ROW(),MATCH(AL$3,$K$2:$P$2,0))</f>
        <v>10000</v>
      </c>
      <c r="AM628" s="352" cm="1">
        <f t="array" ref="AM628">INDEX($K:$P,ROW(),MATCH(AM$3,$K$2:$P$2,0))</f>
        <v>10000</v>
      </c>
      <c r="AN628" s="352" cm="1">
        <f t="array" ref="AN628">INDEX($K:$P,ROW(),MATCH(AN$3,$K$2:$P$2,0))</f>
        <v>10000</v>
      </c>
      <c r="AO628" s="352" cm="1">
        <f t="array" ref="AO628">INDEX($K:$P,ROW(),MATCH(AO$3,$K$2:$P$2,0))</f>
        <v>10000</v>
      </c>
      <c r="AP628" s="352" cm="1">
        <f t="array" ref="AP628">INDEX($K:$P,ROW(),MATCH(AP$3,$K$2:$P$2,0))</f>
        <v>10000</v>
      </c>
      <c r="AQ628" s="352" cm="1">
        <f t="array" ref="AQ628">INDEX($K:$P,ROW(),MATCH(AQ$3,$K$2:$P$2,0))</f>
        <v>10000</v>
      </c>
      <c r="AR628" s="352" cm="1">
        <f t="array" ref="AR628">INDEX($K:$P,ROW(),MATCH(AR$3,$K$2:$P$2,0))</f>
        <v>10000</v>
      </c>
      <c r="AS628" s="352" cm="1">
        <f t="array" ref="AS628">INDEX($K:$P,ROW(),MATCH(AS$3,$K$2:$P$2,0))</f>
        <v>10000</v>
      </c>
      <c r="AT628" s="352" cm="1">
        <f t="array" ref="AT628">INDEX($K:$P,ROW(),MATCH(AT$3,$K$2:$P$2,0))</f>
        <v>10000</v>
      </c>
      <c r="AU628" s="352" cm="1">
        <f t="array" ref="AU628">INDEX($K:$P,ROW(),MATCH(AU$3,$K$2:$P$2,0))</f>
        <v>10000</v>
      </c>
      <c r="AV628" s="352" cm="1">
        <f t="array" ref="AV628">INDEX($K:$P,ROW(),MATCH(AV$3,$K$2:$P$2,0))</f>
        <v>10000</v>
      </c>
      <c r="AW628" s="352" cm="1">
        <f t="array" ref="AW628">INDEX($K:$P,ROW(),MATCH(AW$3,$K$2:$P$2,0))</f>
        <v>10000</v>
      </c>
      <c r="AX628" s="352" cm="1">
        <f t="array" ref="AX628">INDEX($K:$P,ROW(),MATCH(AX$3,$K$2:$P$2,0))</f>
        <v>10000</v>
      </c>
      <c r="AY628" s="352" cm="1">
        <f t="array" ref="AY628">INDEX($K:$P,ROW(),MATCH(AY$3,$K$2:$P$2,0))</f>
        <v>10000</v>
      </c>
      <c r="AZ628" s="352" cm="1">
        <f t="array" ref="AZ628">INDEX($K:$P,ROW(),MATCH(AZ$3,$K$2:$P$2,0))</f>
        <v>10000</v>
      </c>
      <c r="BA628" s="352" cm="1">
        <f t="array" ref="BA628">INDEX($K:$P,ROW(),MATCH(BA$3,$K$2:$P$2,0))</f>
        <v>10000</v>
      </c>
      <c r="BB628" s="352" cm="1">
        <f t="array" ref="BB628">INDEX($K:$P,ROW(),MATCH(BB$3,$K$2:$P$2,0))</f>
        <v>10000</v>
      </c>
      <c r="BC628" s="352" cm="1">
        <f t="array" ref="BC628">INDEX($K:$P,ROW(),MATCH(BC$3,$K$2:$P$2,0))</f>
        <v>10000</v>
      </c>
      <c r="BD628" s="352" cm="1">
        <f t="array" ref="BD628">INDEX($K:$P,ROW(),MATCH(BD$3,$K$2:$P$2,0))</f>
        <v>10000</v>
      </c>
      <c r="BE628" s="352" cm="1">
        <f t="array" ref="BE628">INDEX($K:$P,ROW(),MATCH(BE$3,$K$2:$P$2,0))</f>
        <v>10000</v>
      </c>
      <c r="BF628" s="352" cm="1">
        <f t="array" ref="BF628">INDEX($K:$P,ROW(),MATCH(BF$3,$K$2:$P$2,0))</f>
        <v>10000</v>
      </c>
      <c r="BG628" s="352" cm="1">
        <f t="array" ref="BG628">INDEX($K:$P,ROW(),MATCH(BG$3,$K$2:$P$2,0))</f>
        <v>10000</v>
      </c>
      <c r="BH628" s="352" cm="1">
        <f t="array" ref="BH628">INDEX($K:$P,ROW(),MATCH(BH$3,$K$2:$P$2,0))</f>
        <v>10000</v>
      </c>
      <c r="BI628" s="352" cm="1">
        <f t="array" ref="BI628">INDEX($K:$P,ROW(),MATCH(BI$3,$K$2:$P$2,0))</f>
        <v>10000</v>
      </c>
      <c r="BJ628" s="352" cm="1">
        <f t="array" ref="BJ628">INDEX($K:$P,ROW(),MATCH(BJ$3,$K$2:$P$2,0))</f>
        <v>10000</v>
      </c>
      <c r="BK628" s="352" cm="1">
        <f t="array" ref="BK628">INDEX($K:$P,ROW(),MATCH(BK$3,$K$2:$P$2,0))</f>
        <v>10000</v>
      </c>
      <c r="BL628" s="352" cm="1">
        <f t="array" ref="BL628">INDEX($K:$P,ROW(),MATCH(BL$3,$K$2:$P$2,0))</f>
        <v>10000</v>
      </c>
      <c r="BM628" s="352" cm="1">
        <f t="array" ref="BM628">INDEX($K:$P,ROW(),MATCH(BM$3,$K$2:$P$2,0))</f>
        <v>10000</v>
      </c>
      <c r="BN628" s="352" cm="1">
        <f t="array" ref="BN628">INDEX($K:$P,ROW(),MATCH(BN$3,$K$2:$P$2,0))</f>
        <v>10000</v>
      </c>
      <c r="BO628" s="352" cm="1">
        <f t="array" ref="BO628">INDEX($K:$P,ROW(),MATCH(BO$3,$K$2:$P$2,0))</f>
        <v>10000</v>
      </c>
      <c r="BP628" s="352" cm="1">
        <f t="array" ref="BP628">INDEX($K:$P,ROW(),MATCH(BP$3,$K$2:$P$2,0))</f>
        <v>10000</v>
      </c>
      <c r="BQ628" s="352" cm="1">
        <f t="array" ref="BQ628">INDEX($K:$P,ROW(),MATCH(BQ$3,$K$2:$P$2,0))</f>
        <v>10000</v>
      </c>
      <c r="BR628" s="352" cm="1">
        <f t="array" ref="BR628">INDEX($K:$P,ROW(),MATCH(BR$3,$K$2:$P$2,0))</f>
        <v>10000</v>
      </c>
      <c r="BS628" s="352" cm="1">
        <f t="array" ref="BS628">INDEX($K:$P,ROW(),MATCH(BS$3,$K$2:$P$2,0))</f>
        <v>10000</v>
      </c>
      <c r="BT628" s="352" cm="1">
        <f t="array" ref="BT628">INDEX($K:$P,ROW(),MATCH(BT$3,$K$2:$P$2,0))</f>
        <v>10000</v>
      </c>
      <c r="BU628" s="352" cm="1">
        <f t="array" ref="BU628">INDEX($K:$P,ROW(),MATCH(BU$3,$K$2:$P$2,0))</f>
        <v>10000</v>
      </c>
      <c r="BV628" s="352" cm="1">
        <f t="array" ref="BV628">INDEX($K:$P,ROW(),MATCH(BV$3,$K$2:$P$2,0))</f>
        <v>10000</v>
      </c>
      <c r="BW628" s="352" cm="1">
        <f t="array" ref="BW628">INDEX($K:$P,ROW(),MATCH(BW$3,$K$2:$P$2,0))</f>
        <v>10000</v>
      </c>
      <c r="BX628" s="352" cm="1">
        <f t="array" ref="BX628">INDEX($K:$P,ROW(),MATCH(BX$3,$K$2:$P$2,0))</f>
        <v>10000</v>
      </c>
      <c r="BY628" s="352" cm="1">
        <f t="array" ref="BY628">INDEX($K:$P,ROW(),MATCH(BY$3,$K$2:$P$2,0))</f>
        <v>10000</v>
      </c>
      <c r="BZ628" s="352" cm="1">
        <f t="array" ref="BZ628">INDEX($K:$P,ROW(),MATCH(BZ$3,$K$2:$P$2,0))</f>
        <v>10000</v>
      </c>
      <c r="CA628" s="352" cm="1">
        <f t="array" ref="CA628">INDEX($K:$P,ROW(),MATCH(CA$3,$K$2:$P$2,0))</f>
        <v>10000</v>
      </c>
      <c r="CB628" s="352" cm="1">
        <f t="array" ref="CB628">INDEX($K:$P,ROW(),MATCH(CB$3,$K$2:$P$2,0))</f>
        <v>10000</v>
      </c>
      <c r="CC628" s="352" cm="1">
        <f t="array" ref="CC628">INDEX($K:$P,ROW(),MATCH(CC$3,$K$2:$P$2,0))</f>
        <v>10000</v>
      </c>
      <c r="CD628" s="352" cm="1">
        <f t="array" ref="CD628">INDEX($K:$P,ROW(),MATCH(CD$3,$K$2:$P$2,0))</f>
        <v>10000</v>
      </c>
      <c r="CE628" s="352" cm="1">
        <f t="array" ref="CE628">INDEX($K:$P,ROW(),MATCH(CE$3,$K$2:$P$2,0))</f>
        <v>10000</v>
      </c>
      <c r="CF628" s="352" cm="1">
        <f t="array" ref="CF628">INDEX($K:$P,ROW(),MATCH(CF$3,$K$2:$P$2,0))</f>
        <v>10000</v>
      </c>
      <c r="CG628" s="352" cm="1">
        <f t="array" ref="CG628">INDEX($K:$P,ROW(),MATCH(CG$3,$K$2:$P$2,0))</f>
        <v>10000</v>
      </c>
      <c r="CH628" s="352" cm="1">
        <f t="array" ref="CH628">INDEX($K:$P,ROW(),MATCH(CH$3,$K$2:$P$2,0))</f>
        <v>10000</v>
      </c>
      <c r="CI628" s="352" cm="1">
        <f t="array" ref="CI628">INDEX($K:$P,ROW(),MATCH(CI$3,$K$2:$P$2,0))</f>
        <v>10000</v>
      </c>
      <c r="CJ628" s="352" cm="1">
        <f t="array" ref="CJ628">INDEX($K:$P,ROW(),MATCH(CJ$3,$K$2:$P$2,0))</f>
        <v>10000</v>
      </c>
      <c r="CK628" s="352" cm="1">
        <f t="array" ref="CK628">INDEX($K:$P,ROW(),MATCH(CK$3,$K$2:$P$2,0))</f>
        <v>10000</v>
      </c>
      <c r="CL628" s="352" cm="1">
        <f t="array" ref="CL628">INDEX($K:$P,ROW(),MATCH(CL$3,$K$2:$P$2,0))</f>
        <v>10000</v>
      </c>
      <c r="CM628" s="352" cm="1">
        <f t="array" ref="CM628">INDEX($K:$P,ROW(),MATCH(CM$3,$K$2:$P$2,0))</f>
        <v>10000</v>
      </c>
      <c r="CN628" s="352" cm="1">
        <f t="array" ref="CN628">INDEX($K:$P,ROW(),MATCH(CN$3,$K$2:$P$2,0))</f>
        <v>10000</v>
      </c>
    </row>
    <row r="629" spans="1:92" x14ac:dyDescent="0.25">
      <c r="A629" t="s">
        <v>188</v>
      </c>
      <c r="B629" s="209" t="s">
        <v>214</v>
      </c>
      <c r="C629" s="53"/>
      <c r="D629" t="s">
        <v>542</v>
      </c>
      <c r="E629" s="229" t="s">
        <v>203</v>
      </c>
      <c r="F629" s="229"/>
      <c r="G629" s="229"/>
      <c r="I629" s="267"/>
      <c r="J629" s="268"/>
      <c r="K629" s="212">
        <f t="shared" ref="K629:P629" ca="1" si="435">SUMIF($3:$3, K$2, INDIRECT(ROW() &amp; ":" &amp; ROW()))</f>
        <v>0</v>
      </c>
      <c r="L629" s="212">
        <f t="shared" ca="1" si="435"/>
        <v>0</v>
      </c>
      <c r="M629" s="212">
        <f t="shared" ca="1" si="435"/>
        <v>0</v>
      </c>
      <c r="N629" s="212">
        <f t="shared" ca="1" si="435"/>
        <v>0</v>
      </c>
      <c r="O629" s="212">
        <f t="shared" ca="1" si="435"/>
        <v>0</v>
      </c>
      <c r="P629" s="212">
        <f t="shared" ca="1" si="435"/>
        <v>0</v>
      </c>
      <c r="Q629" s="212"/>
      <c r="T629" s="213">
        <f t="shared" ref="T629" ca="1" si="436">IFERROR(INDEX(INDIRECT("Financials!$A:$AD"), MATCH(INDIRECT(ADDRESS(ROW(),2)), INDIRECT("Financials!$B:$B"), 0), MATCH(INDIRECT(ADDRESS(1,COLUMN())), INDIRECT("Financials!$1:$1"), 0)),0)</f>
        <v>0</v>
      </c>
      <c r="U629" s="212">
        <f t="shared" ref="U629:CF629" ca="1" si="437">ROUNDUP(U625/U628,0)</f>
        <v>0</v>
      </c>
      <c r="V629" s="212">
        <f t="shared" ca="1" si="437"/>
        <v>0</v>
      </c>
      <c r="W629" s="212">
        <f t="shared" ca="1" si="437"/>
        <v>0</v>
      </c>
      <c r="X629" s="212">
        <f t="shared" ca="1" si="437"/>
        <v>0</v>
      </c>
      <c r="Y629" s="212">
        <f t="shared" ca="1" si="437"/>
        <v>0</v>
      </c>
      <c r="Z629" s="212">
        <f t="shared" ca="1" si="437"/>
        <v>0</v>
      </c>
      <c r="AA629" s="212">
        <f t="shared" ca="1" si="437"/>
        <v>0</v>
      </c>
      <c r="AB629" s="212">
        <f t="shared" ca="1" si="437"/>
        <v>0</v>
      </c>
      <c r="AC629" s="212">
        <f t="shared" ca="1" si="437"/>
        <v>0</v>
      </c>
      <c r="AD629" s="212">
        <f t="shared" ca="1" si="437"/>
        <v>0</v>
      </c>
      <c r="AE629" s="212">
        <f t="shared" ca="1" si="437"/>
        <v>0</v>
      </c>
      <c r="AF629" s="212">
        <f t="shared" ca="1" si="437"/>
        <v>0</v>
      </c>
      <c r="AG629" s="212">
        <f t="shared" ca="1" si="437"/>
        <v>0</v>
      </c>
      <c r="AH629" s="212">
        <f t="shared" ca="1" si="437"/>
        <v>0</v>
      </c>
      <c r="AI629" s="212">
        <f t="shared" ca="1" si="437"/>
        <v>0</v>
      </c>
      <c r="AJ629" s="212">
        <f t="shared" ca="1" si="437"/>
        <v>0</v>
      </c>
      <c r="AK629" s="212">
        <f t="shared" ca="1" si="437"/>
        <v>0</v>
      </c>
      <c r="AL629" s="212">
        <f t="shared" ca="1" si="437"/>
        <v>0</v>
      </c>
      <c r="AM629" s="212">
        <f t="shared" ca="1" si="437"/>
        <v>0</v>
      </c>
      <c r="AN629" s="212">
        <f t="shared" ca="1" si="437"/>
        <v>0</v>
      </c>
      <c r="AO629" s="212">
        <f t="shared" ca="1" si="437"/>
        <v>0</v>
      </c>
      <c r="AP629" s="212">
        <f t="shared" ca="1" si="437"/>
        <v>0</v>
      </c>
      <c r="AQ629" s="212">
        <f t="shared" ca="1" si="437"/>
        <v>0</v>
      </c>
      <c r="AR629" s="212">
        <f t="shared" ca="1" si="437"/>
        <v>0</v>
      </c>
      <c r="AS629" s="212">
        <f t="shared" ca="1" si="437"/>
        <v>0</v>
      </c>
      <c r="AT629" s="212">
        <f t="shared" ca="1" si="437"/>
        <v>0</v>
      </c>
      <c r="AU629" s="212">
        <f t="shared" ca="1" si="437"/>
        <v>0</v>
      </c>
      <c r="AV629" s="212">
        <f t="shared" ca="1" si="437"/>
        <v>0</v>
      </c>
      <c r="AW629" s="212">
        <f t="shared" ca="1" si="437"/>
        <v>0</v>
      </c>
      <c r="AX629" s="212">
        <f t="shared" ca="1" si="437"/>
        <v>0</v>
      </c>
      <c r="AY629" s="212">
        <f t="shared" ca="1" si="437"/>
        <v>0</v>
      </c>
      <c r="AZ629" s="212">
        <f t="shared" ca="1" si="437"/>
        <v>0</v>
      </c>
      <c r="BA629" s="212">
        <f t="shared" ca="1" si="437"/>
        <v>0</v>
      </c>
      <c r="BB629" s="212">
        <f t="shared" ca="1" si="437"/>
        <v>0</v>
      </c>
      <c r="BC629" s="212">
        <f t="shared" ca="1" si="437"/>
        <v>0</v>
      </c>
      <c r="BD629" s="212">
        <f t="shared" ca="1" si="437"/>
        <v>0</v>
      </c>
      <c r="BE629" s="212">
        <f t="shared" ca="1" si="437"/>
        <v>0</v>
      </c>
      <c r="BF629" s="212">
        <f t="shared" ca="1" si="437"/>
        <v>0</v>
      </c>
      <c r="BG629" s="212">
        <f t="shared" ca="1" si="437"/>
        <v>0</v>
      </c>
      <c r="BH629" s="212">
        <f t="shared" ca="1" si="437"/>
        <v>0</v>
      </c>
      <c r="BI629" s="212">
        <f t="shared" ca="1" si="437"/>
        <v>0</v>
      </c>
      <c r="BJ629" s="212">
        <f t="shared" ca="1" si="437"/>
        <v>0</v>
      </c>
      <c r="BK629" s="212">
        <f t="shared" ca="1" si="437"/>
        <v>0</v>
      </c>
      <c r="BL629" s="212">
        <f t="shared" ca="1" si="437"/>
        <v>0</v>
      </c>
      <c r="BM629" s="212">
        <f t="shared" ca="1" si="437"/>
        <v>0</v>
      </c>
      <c r="BN629" s="212">
        <f t="shared" ca="1" si="437"/>
        <v>0</v>
      </c>
      <c r="BO629" s="212">
        <f t="shared" ca="1" si="437"/>
        <v>0</v>
      </c>
      <c r="BP629" s="212">
        <f t="shared" ca="1" si="437"/>
        <v>0</v>
      </c>
      <c r="BQ629" s="212">
        <f t="shared" ca="1" si="437"/>
        <v>0</v>
      </c>
      <c r="BR629" s="212">
        <f t="shared" ca="1" si="437"/>
        <v>0</v>
      </c>
      <c r="BS629" s="212">
        <f t="shared" ca="1" si="437"/>
        <v>0</v>
      </c>
      <c r="BT629" s="212">
        <f t="shared" ca="1" si="437"/>
        <v>0</v>
      </c>
      <c r="BU629" s="212">
        <f t="shared" ca="1" si="437"/>
        <v>0</v>
      </c>
      <c r="BV629" s="212">
        <f t="shared" ca="1" si="437"/>
        <v>0</v>
      </c>
      <c r="BW629" s="212">
        <f t="shared" ca="1" si="437"/>
        <v>0</v>
      </c>
      <c r="BX629" s="212">
        <f t="shared" ca="1" si="437"/>
        <v>0</v>
      </c>
      <c r="BY629" s="212">
        <f t="shared" ca="1" si="437"/>
        <v>0</v>
      </c>
      <c r="BZ629" s="212">
        <f t="shared" ca="1" si="437"/>
        <v>0</v>
      </c>
      <c r="CA629" s="212">
        <f t="shared" ca="1" si="437"/>
        <v>0</v>
      </c>
      <c r="CB629" s="212">
        <f t="shared" ca="1" si="437"/>
        <v>0</v>
      </c>
      <c r="CC629" s="212">
        <f t="shared" ca="1" si="437"/>
        <v>0</v>
      </c>
      <c r="CD629" s="212">
        <f t="shared" ca="1" si="437"/>
        <v>0</v>
      </c>
      <c r="CE629" s="212">
        <f t="shared" ca="1" si="437"/>
        <v>0</v>
      </c>
      <c r="CF629" s="212">
        <f t="shared" ca="1" si="437"/>
        <v>0</v>
      </c>
      <c r="CG629" s="212">
        <f t="shared" ref="CG629:CN629" ca="1" si="438">ROUNDUP(CG625/CG628,0)</f>
        <v>0</v>
      </c>
      <c r="CH629" s="212">
        <f t="shared" ca="1" si="438"/>
        <v>0</v>
      </c>
      <c r="CI629" s="212">
        <f t="shared" ca="1" si="438"/>
        <v>0</v>
      </c>
      <c r="CJ629" s="212">
        <f t="shared" ca="1" si="438"/>
        <v>0</v>
      </c>
      <c r="CK629" s="212">
        <f t="shared" ca="1" si="438"/>
        <v>0</v>
      </c>
      <c r="CL629" s="212">
        <f t="shared" ca="1" si="438"/>
        <v>0</v>
      </c>
      <c r="CM629" s="212">
        <f t="shared" ca="1" si="438"/>
        <v>0</v>
      </c>
      <c r="CN629" s="212">
        <f t="shared" ca="1" si="438"/>
        <v>0</v>
      </c>
    </row>
    <row r="630" spans="1:92" x14ac:dyDescent="0.25">
      <c r="B630"/>
      <c r="I630" s="102"/>
      <c r="J630"/>
      <c r="T630" s="205"/>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137"/>
      <c r="B631" s="208"/>
      <c r="C631" s="139"/>
      <c r="D631" s="137" t="s">
        <v>547</v>
      </c>
      <c r="E631" s="140" t="s">
        <v>547</v>
      </c>
      <c r="F631" s="140"/>
      <c r="G631" s="141" t="s">
        <v>548</v>
      </c>
      <c r="H631" s="141" t="s">
        <v>549</v>
      </c>
      <c r="I631" s="142"/>
      <c r="J631" s="143"/>
      <c r="K631" s="139"/>
      <c r="L631" s="139"/>
      <c r="M631" s="139"/>
      <c r="N631" s="139"/>
      <c r="O631" s="139"/>
      <c r="P631" s="139"/>
      <c r="Q631" s="139"/>
      <c r="T631" s="233"/>
      <c r="U631" s="145" t="s">
        <v>507</v>
      </c>
      <c r="V631" s="145" t="s">
        <v>507</v>
      </c>
      <c r="W631" s="145" t="s">
        <v>507</v>
      </c>
      <c r="X631" s="145" t="s">
        <v>507</v>
      </c>
      <c r="Y631" s="145" t="s">
        <v>507</v>
      </c>
      <c r="Z631" s="145" t="s">
        <v>507</v>
      </c>
      <c r="AA631" s="145" t="s">
        <v>507</v>
      </c>
      <c r="AB631" s="145" t="s">
        <v>507</v>
      </c>
      <c r="AC631" s="145" t="s">
        <v>507</v>
      </c>
      <c r="AD631" s="145" t="s">
        <v>507</v>
      </c>
      <c r="AE631" s="145" t="s">
        <v>507</v>
      </c>
      <c r="AF631" s="145" t="s">
        <v>507</v>
      </c>
      <c r="AG631" s="145" t="s">
        <v>507</v>
      </c>
      <c r="AH631" s="145" t="s">
        <v>507</v>
      </c>
      <c r="AI631" s="145" t="s">
        <v>507</v>
      </c>
      <c r="AJ631" s="145" t="s">
        <v>507</v>
      </c>
      <c r="AK631" s="145" t="s">
        <v>507</v>
      </c>
      <c r="AL631" s="145" t="s">
        <v>507</v>
      </c>
      <c r="AM631" s="145" t="s">
        <v>507</v>
      </c>
      <c r="AN631" s="145" t="s">
        <v>507</v>
      </c>
      <c r="AO631" s="145" t="s">
        <v>507</v>
      </c>
      <c r="AP631" s="145" t="s">
        <v>507</v>
      </c>
      <c r="AQ631" s="145" t="s">
        <v>507</v>
      </c>
      <c r="AR631" s="145" t="s">
        <v>507</v>
      </c>
      <c r="AS631" s="145" t="s">
        <v>507</v>
      </c>
      <c r="AT631" s="145" t="s">
        <v>507</v>
      </c>
      <c r="AU631" s="145" t="s">
        <v>507</v>
      </c>
      <c r="AV631" s="145" t="s">
        <v>507</v>
      </c>
      <c r="AW631" s="145" t="s">
        <v>507</v>
      </c>
      <c r="AX631" s="145" t="s">
        <v>507</v>
      </c>
      <c r="AY631" s="145" t="s">
        <v>507</v>
      </c>
      <c r="AZ631" s="145" t="s">
        <v>507</v>
      </c>
      <c r="BA631" s="145" t="s">
        <v>507</v>
      </c>
      <c r="BB631" s="145" t="s">
        <v>507</v>
      </c>
      <c r="BC631" s="145" t="s">
        <v>507</v>
      </c>
      <c r="BD631" s="145" t="s">
        <v>507</v>
      </c>
      <c r="BE631" s="145" t="s">
        <v>507</v>
      </c>
      <c r="BF631" s="145" t="s">
        <v>507</v>
      </c>
      <c r="BG631" s="145" t="s">
        <v>507</v>
      </c>
      <c r="BH631" s="145" t="s">
        <v>507</v>
      </c>
      <c r="BI631" s="145" t="s">
        <v>507</v>
      </c>
      <c r="BJ631" s="145" t="s">
        <v>507</v>
      </c>
      <c r="BK631" s="145" t="s">
        <v>507</v>
      </c>
      <c r="BL631" s="145" t="s">
        <v>507</v>
      </c>
      <c r="BM631" s="145" t="s">
        <v>507</v>
      </c>
      <c r="BN631" s="145" t="s">
        <v>507</v>
      </c>
      <c r="BO631" s="145" t="s">
        <v>507</v>
      </c>
      <c r="BP631" s="145" t="s">
        <v>507</v>
      </c>
      <c r="BQ631" s="145" t="s">
        <v>507</v>
      </c>
      <c r="BR631" s="145" t="s">
        <v>507</v>
      </c>
      <c r="BS631" s="145" t="s">
        <v>507</v>
      </c>
      <c r="BT631" s="145" t="s">
        <v>507</v>
      </c>
      <c r="BU631" s="145" t="s">
        <v>507</v>
      </c>
      <c r="BV631" s="145" t="s">
        <v>507</v>
      </c>
      <c r="BW631" s="145" t="s">
        <v>507</v>
      </c>
      <c r="BX631" s="145" t="s">
        <v>507</v>
      </c>
      <c r="BY631" s="145" t="s">
        <v>507</v>
      </c>
      <c r="BZ631" s="145" t="s">
        <v>507</v>
      </c>
      <c r="CA631" s="145" t="s">
        <v>507</v>
      </c>
      <c r="CB631" s="145" t="s">
        <v>507</v>
      </c>
      <c r="CC631" s="145" t="s">
        <v>507</v>
      </c>
      <c r="CD631" s="145" t="s">
        <v>507</v>
      </c>
      <c r="CE631" s="145" t="s">
        <v>507</v>
      </c>
      <c r="CF631" s="145" t="s">
        <v>507</v>
      </c>
      <c r="CG631" s="145" t="s">
        <v>507</v>
      </c>
      <c r="CH631" s="145" t="s">
        <v>507</v>
      </c>
      <c r="CI631" s="145" t="s">
        <v>507</v>
      </c>
      <c r="CJ631" s="145" t="s">
        <v>507</v>
      </c>
      <c r="CK631" s="145" t="s">
        <v>507</v>
      </c>
      <c r="CL631" s="145" t="s">
        <v>507</v>
      </c>
      <c r="CM631" s="145" t="s">
        <v>507</v>
      </c>
      <c r="CN631" s="145" t="s">
        <v>507</v>
      </c>
    </row>
    <row r="632" spans="1:92" x14ac:dyDescent="0.25">
      <c r="B632" s="174" t="s">
        <v>545</v>
      </c>
      <c r="C632" s="10"/>
      <c r="D632" s="10" t="s">
        <v>547</v>
      </c>
      <c r="E632" s="106"/>
      <c r="F632" s="106"/>
      <c r="G632" s="106"/>
      <c r="H632" s="106"/>
      <c r="I632" s="175"/>
      <c r="J632" s="174" t="s">
        <v>545</v>
      </c>
      <c r="T632" s="355"/>
      <c r="U632" s="356"/>
      <c r="V632" s="356"/>
      <c r="W632" s="356"/>
      <c r="X632" s="356"/>
      <c r="Y632" s="356"/>
      <c r="Z632" s="356"/>
      <c r="AA632" s="356"/>
      <c r="AB632" s="356"/>
      <c r="AC632" s="356"/>
      <c r="AD632" s="356"/>
      <c r="AE632" s="356"/>
      <c r="AF632" s="356"/>
      <c r="AG632" s="356"/>
      <c r="AH632" s="356"/>
      <c r="AI632" s="356"/>
      <c r="AJ632" s="356"/>
      <c r="AK632" s="356"/>
      <c r="AL632" s="356"/>
      <c r="AM632" s="356"/>
      <c r="AN632" s="356"/>
      <c r="AO632" s="356"/>
      <c r="AP632" s="356"/>
      <c r="AQ632" s="356"/>
      <c r="AR632" s="356"/>
      <c r="AS632" s="356"/>
      <c r="AT632" s="356"/>
      <c r="AU632" s="356"/>
      <c r="AV632" s="356"/>
      <c r="AW632" s="356"/>
      <c r="AX632" s="356"/>
      <c r="AY632" s="356"/>
      <c r="AZ632" s="356"/>
      <c r="BA632" s="356"/>
      <c r="BB632" s="356"/>
      <c r="BC632" s="356"/>
      <c r="BD632" s="356"/>
      <c r="BE632" s="356"/>
      <c r="BF632" s="356"/>
      <c r="BG632" s="356"/>
      <c r="BH632" s="356"/>
      <c r="BI632" s="356"/>
      <c r="BJ632" s="356"/>
      <c r="BK632" s="356"/>
      <c r="BL632" s="356"/>
      <c r="BM632" s="356"/>
      <c r="BN632" s="356"/>
      <c r="BO632" s="356"/>
      <c r="BP632" s="356"/>
      <c r="BQ632" s="356"/>
      <c r="BR632" s="356"/>
      <c r="BS632" s="356"/>
      <c r="BT632" s="356"/>
      <c r="BU632" s="356"/>
      <c r="BV632" s="356"/>
      <c r="BW632" s="356"/>
      <c r="BX632" s="356"/>
      <c r="BY632" s="356"/>
      <c r="BZ632" s="356"/>
      <c r="CA632" s="356"/>
      <c r="CB632" s="356"/>
      <c r="CC632" s="356"/>
      <c r="CD632" s="356"/>
      <c r="CE632" s="356"/>
      <c r="CF632" s="356"/>
      <c r="CG632" s="356"/>
      <c r="CH632" s="356"/>
      <c r="CI632" s="356"/>
      <c r="CJ632" s="356"/>
      <c r="CK632" s="356"/>
      <c r="CL632" s="356"/>
      <c r="CM632" s="356"/>
      <c r="CN632" s="356"/>
    </row>
    <row r="633" spans="1:92" x14ac:dyDescent="0.25">
      <c r="A633" t="s">
        <v>494</v>
      </c>
      <c r="B633" s="223" t="s">
        <v>354</v>
      </c>
      <c r="D633" s="10" t="s">
        <v>547</v>
      </c>
      <c r="E633" s="102" t="s">
        <v>203</v>
      </c>
      <c r="J633" s="223" t="s">
        <v>354</v>
      </c>
      <c r="K633" s="61">
        <f ca="1">+U633</f>
        <v>0</v>
      </c>
      <c r="L633" s="61">
        <f ca="1">+K637</f>
        <v>0</v>
      </c>
      <c r="M633" s="61">
        <f ca="1">+L637</f>
        <v>0</v>
      </c>
      <c r="N633" s="61">
        <f ca="1">+M637</f>
        <v>0</v>
      </c>
      <c r="O633" s="61">
        <f ca="1">+N637</f>
        <v>0</v>
      </c>
      <c r="P633" s="61">
        <f ca="1">+O637</f>
        <v>0</v>
      </c>
      <c r="Q633" s="61"/>
      <c r="T633" s="276"/>
      <c r="U633" s="13">
        <f t="shared" ref="U633:CF633" ca="1" si="439">T637</f>
        <v>0</v>
      </c>
      <c r="V633" s="13">
        <f t="shared" ca="1" si="439"/>
        <v>0</v>
      </c>
      <c r="W633" s="13">
        <f t="shared" ca="1" si="439"/>
        <v>0</v>
      </c>
      <c r="X633" s="13">
        <f t="shared" ca="1" si="439"/>
        <v>0</v>
      </c>
      <c r="Y633" s="13">
        <f t="shared" ca="1" si="439"/>
        <v>0</v>
      </c>
      <c r="Z633" s="13">
        <f t="shared" ca="1" si="439"/>
        <v>0</v>
      </c>
      <c r="AA633" s="13">
        <f t="shared" ca="1" si="439"/>
        <v>0</v>
      </c>
      <c r="AB633" s="13">
        <f t="shared" ca="1" si="439"/>
        <v>0</v>
      </c>
      <c r="AC633" s="13">
        <f t="shared" ca="1" si="439"/>
        <v>0</v>
      </c>
      <c r="AD633" s="13">
        <f t="shared" ca="1" si="439"/>
        <v>0</v>
      </c>
      <c r="AE633" s="13">
        <f t="shared" ca="1" si="439"/>
        <v>0</v>
      </c>
      <c r="AF633" s="13">
        <f t="shared" ca="1" si="439"/>
        <v>0</v>
      </c>
      <c r="AG633" s="13">
        <f t="shared" ca="1" si="439"/>
        <v>0</v>
      </c>
      <c r="AH633" s="13">
        <f t="shared" ca="1" si="439"/>
        <v>0</v>
      </c>
      <c r="AI633" s="13">
        <f t="shared" ca="1" si="439"/>
        <v>0</v>
      </c>
      <c r="AJ633" s="13">
        <f t="shared" ca="1" si="439"/>
        <v>0</v>
      </c>
      <c r="AK633" s="13">
        <f t="shared" ca="1" si="439"/>
        <v>0</v>
      </c>
      <c r="AL633" s="13">
        <f t="shared" ca="1" si="439"/>
        <v>0</v>
      </c>
      <c r="AM633" s="13">
        <f t="shared" ca="1" si="439"/>
        <v>0</v>
      </c>
      <c r="AN633" s="13">
        <f t="shared" ca="1" si="439"/>
        <v>0</v>
      </c>
      <c r="AO633" s="13">
        <f t="shared" ca="1" si="439"/>
        <v>0</v>
      </c>
      <c r="AP633" s="13">
        <f t="shared" ca="1" si="439"/>
        <v>0</v>
      </c>
      <c r="AQ633" s="13">
        <f t="shared" ca="1" si="439"/>
        <v>0</v>
      </c>
      <c r="AR633" s="13">
        <f t="shared" ca="1" si="439"/>
        <v>0</v>
      </c>
      <c r="AS633" s="13">
        <f t="shared" ca="1" si="439"/>
        <v>0</v>
      </c>
      <c r="AT633" s="13">
        <f t="shared" ca="1" si="439"/>
        <v>0</v>
      </c>
      <c r="AU633" s="13">
        <f t="shared" ca="1" si="439"/>
        <v>0</v>
      </c>
      <c r="AV633" s="13">
        <f t="shared" ca="1" si="439"/>
        <v>0</v>
      </c>
      <c r="AW633" s="13">
        <f t="shared" ca="1" si="439"/>
        <v>0</v>
      </c>
      <c r="AX633" s="13">
        <f t="shared" ca="1" si="439"/>
        <v>0</v>
      </c>
      <c r="AY633" s="13">
        <f t="shared" ca="1" si="439"/>
        <v>0</v>
      </c>
      <c r="AZ633" s="13">
        <f t="shared" ca="1" si="439"/>
        <v>0</v>
      </c>
      <c r="BA633" s="13">
        <f t="shared" ca="1" si="439"/>
        <v>0</v>
      </c>
      <c r="BB633" s="13">
        <f t="shared" ca="1" si="439"/>
        <v>0</v>
      </c>
      <c r="BC633" s="13">
        <f t="shared" ca="1" si="439"/>
        <v>0</v>
      </c>
      <c r="BD633" s="13">
        <f t="shared" ca="1" si="439"/>
        <v>0</v>
      </c>
      <c r="BE633" s="13">
        <f t="shared" ca="1" si="439"/>
        <v>0</v>
      </c>
      <c r="BF633" s="13">
        <f t="shared" ca="1" si="439"/>
        <v>0</v>
      </c>
      <c r="BG633" s="13">
        <f t="shared" ca="1" si="439"/>
        <v>0</v>
      </c>
      <c r="BH633" s="13">
        <f t="shared" ca="1" si="439"/>
        <v>0</v>
      </c>
      <c r="BI633" s="13">
        <f t="shared" ca="1" si="439"/>
        <v>0</v>
      </c>
      <c r="BJ633" s="13">
        <f t="shared" ca="1" si="439"/>
        <v>0</v>
      </c>
      <c r="BK633" s="13">
        <f t="shared" ca="1" si="439"/>
        <v>0</v>
      </c>
      <c r="BL633" s="13">
        <f t="shared" ca="1" si="439"/>
        <v>0</v>
      </c>
      <c r="BM633" s="13">
        <f t="shared" ca="1" si="439"/>
        <v>0</v>
      </c>
      <c r="BN633" s="13">
        <f t="shared" ca="1" si="439"/>
        <v>0</v>
      </c>
      <c r="BO633" s="13">
        <f t="shared" ca="1" si="439"/>
        <v>0</v>
      </c>
      <c r="BP633" s="13">
        <f t="shared" ca="1" si="439"/>
        <v>0</v>
      </c>
      <c r="BQ633" s="13">
        <f t="shared" ca="1" si="439"/>
        <v>0</v>
      </c>
      <c r="BR633" s="13">
        <f t="shared" ca="1" si="439"/>
        <v>0</v>
      </c>
      <c r="BS633" s="13">
        <f t="shared" ca="1" si="439"/>
        <v>0</v>
      </c>
      <c r="BT633" s="13">
        <f t="shared" ca="1" si="439"/>
        <v>0</v>
      </c>
      <c r="BU633" s="13">
        <f t="shared" ca="1" si="439"/>
        <v>0</v>
      </c>
      <c r="BV633" s="13">
        <f t="shared" ca="1" si="439"/>
        <v>0</v>
      </c>
      <c r="BW633" s="13">
        <f t="shared" ca="1" si="439"/>
        <v>0</v>
      </c>
      <c r="BX633" s="13">
        <f t="shared" ca="1" si="439"/>
        <v>0</v>
      </c>
      <c r="BY633" s="13">
        <f t="shared" ca="1" si="439"/>
        <v>0</v>
      </c>
      <c r="BZ633" s="13">
        <f t="shared" ca="1" si="439"/>
        <v>0</v>
      </c>
      <c r="CA633" s="13">
        <f t="shared" ca="1" si="439"/>
        <v>0</v>
      </c>
      <c r="CB633" s="13">
        <f t="shared" ca="1" si="439"/>
        <v>0</v>
      </c>
      <c r="CC633" s="13">
        <f t="shared" ca="1" si="439"/>
        <v>0</v>
      </c>
      <c r="CD633" s="13">
        <f t="shared" ca="1" si="439"/>
        <v>0</v>
      </c>
      <c r="CE633" s="13">
        <f t="shared" ca="1" si="439"/>
        <v>0</v>
      </c>
      <c r="CF633" s="13">
        <f t="shared" ca="1" si="439"/>
        <v>0</v>
      </c>
      <c r="CG633" s="13">
        <f t="shared" ref="CG633:CN633" ca="1" si="440">CF637</f>
        <v>0</v>
      </c>
      <c r="CH633" s="13">
        <f t="shared" ca="1" si="440"/>
        <v>0</v>
      </c>
      <c r="CI633" s="13">
        <f t="shared" ca="1" si="440"/>
        <v>0</v>
      </c>
      <c r="CJ633" s="13">
        <f t="shared" ca="1" si="440"/>
        <v>0</v>
      </c>
      <c r="CK633" s="13">
        <f t="shared" ca="1" si="440"/>
        <v>0</v>
      </c>
      <c r="CL633" s="13">
        <f t="shared" ca="1" si="440"/>
        <v>0</v>
      </c>
      <c r="CM633" s="13">
        <f t="shared" ca="1" si="440"/>
        <v>0</v>
      </c>
      <c r="CN633" s="13">
        <f t="shared" ca="1" si="440"/>
        <v>0</v>
      </c>
    </row>
    <row r="634" spans="1:92" x14ac:dyDescent="0.25">
      <c r="A634" t="s">
        <v>550</v>
      </c>
      <c r="B634" s="223" t="s">
        <v>486</v>
      </c>
      <c r="D634" s="10" t="s">
        <v>547</v>
      </c>
      <c r="E634" s="102" t="s">
        <v>203</v>
      </c>
      <c r="J634" s="223" t="s">
        <v>486</v>
      </c>
      <c r="K634" s="42">
        <f t="shared" ref="K634:P634" ca="1" si="441">SUMIF($3:$3, K$2, INDIRECT(ROW() &amp; ":" &amp; ROW()))</f>
        <v>0</v>
      </c>
      <c r="L634" s="42">
        <f t="shared" ca="1" si="441"/>
        <v>0</v>
      </c>
      <c r="M634" s="42">
        <f t="shared" ca="1" si="441"/>
        <v>0</v>
      </c>
      <c r="N634" s="42">
        <f t="shared" ca="1" si="441"/>
        <v>0</v>
      </c>
      <c r="O634" s="42">
        <f t="shared" ca="1" si="441"/>
        <v>0</v>
      </c>
      <c r="P634" s="42">
        <f t="shared" ca="1" si="441"/>
        <v>0</v>
      </c>
      <c r="Q634" s="42"/>
      <c r="T634" s="276"/>
      <c r="U634" s="13" cm="1">
        <f t="array" aca="1" ref="U634" ca="1">INDIRECT(U631)</f>
        <v>0</v>
      </c>
      <c r="V634" s="13" cm="1">
        <f t="array" aca="1" ref="V634" ca="1">INDIRECT(V631)</f>
        <v>0</v>
      </c>
      <c r="W634" s="13" cm="1">
        <f t="array" aca="1" ref="W634" ca="1">INDIRECT(W631)</f>
        <v>0</v>
      </c>
      <c r="X634" s="13" cm="1">
        <f t="array" aca="1" ref="X634" ca="1">INDIRECT(X631)</f>
        <v>0</v>
      </c>
      <c r="Y634" s="13" cm="1">
        <f t="array" aca="1" ref="Y634" ca="1">INDIRECT(Y631)</f>
        <v>0</v>
      </c>
      <c r="Z634" s="13" cm="1">
        <f t="array" aca="1" ref="Z634" ca="1">INDIRECT(Z631)</f>
        <v>0</v>
      </c>
      <c r="AA634" s="13" cm="1">
        <f t="array" aca="1" ref="AA634" ca="1">INDIRECT(AA631)</f>
        <v>0</v>
      </c>
      <c r="AB634" s="13" cm="1">
        <f t="array" aca="1" ref="AB634" ca="1">INDIRECT(AB631)</f>
        <v>0</v>
      </c>
      <c r="AC634" s="13" cm="1">
        <f t="array" aca="1" ref="AC634" ca="1">INDIRECT(AC631)</f>
        <v>0</v>
      </c>
      <c r="AD634" s="13" cm="1">
        <f t="array" aca="1" ref="AD634" ca="1">INDIRECT(AD631)</f>
        <v>0</v>
      </c>
      <c r="AE634" s="13" cm="1">
        <f t="array" aca="1" ref="AE634" ca="1">INDIRECT(AE631)</f>
        <v>0</v>
      </c>
      <c r="AF634" s="13" cm="1">
        <f t="array" aca="1" ref="AF634" ca="1">INDIRECT(AF631)</f>
        <v>0</v>
      </c>
      <c r="AG634" s="13" cm="1">
        <f t="array" aca="1" ref="AG634" ca="1">INDIRECT(AG631)</f>
        <v>0</v>
      </c>
      <c r="AH634" s="13" cm="1">
        <f t="array" aca="1" ref="AH634" ca="1">INDIRECT(AH631)</f>
        <v>0</v>
      </c>
      <c r="AI634" s="13" cm="1">
        <f t="array" aca="1" ref="AI634" ca="1">INDIRECT(AI631)</f>
        <v>0</v>
      </c>
      <c r="AJ634" s="13" cm="1">
        <f t="array" aca="1" ref="AJ634" ca="1">INDIRECT(AJ631)</f>
        <v>0</v>
      </c>
      <c r="AK634" s="13" cm="1">
        <f t="array" aca="1" ref="AK634" ca="1">INDIRECT(AK631)</f>
        <v>0</v>
      </c>
      <c r="AL634" s="13" cm="1">
        <f t="array" aca="1" ref="AL634" ca="1">INDIRECT(AL631)</f>
        <v>0</v>
      </c>
      <c r="AM634" s="13" cm="1">
        <f t="array" aca="1" ref="AM634" ca="1">INDIRECT(AM631)</f>
        <v>0</v>
      </c>
      <c r="AN634" s="13" cm="1">
        <f t="array" aca="1" ref="AN634" ca="1">INDIRECT(AN631)</f>
        <v>0</v>
      </c>
      <c r="AO634" s="13" cm="1">
        <f t="array" aca="1" ref="AO634" ca="1">INDIRECT(AO631)</f>
        <v>0</v>
      </c>
      <c r="AP634" s="13" cm="1">
        <f t="array" aca="1" ref="AP634" ca="1">INDIRECT(AP631)</f>
        <v>0</v>
      </c>
      <c r="AQ634" s="13" cm="1">
        <f t="array" aca="1" ref="AQ634" ca="1">INDIRECT(AQ631)</f>
        <v>0</v>
      </c>
      <c r="AR634" s="13" cm="1">
        <f t="array" aca="1" ref="AR634" ca="1">INDIRECT(AR631)</f>
        <v>0</v>
      </c>
      <c r="AS634" s="13" cm="1">
        <f t="array" aca="1" ref="AS634" ca="1">INDIRECT(AS631)</f>
        <v>0</v>
      </c>
      <c r="AT634" s="13" cm="1">
        <f t="array" aca="1" ref="AT634" ca="1">INDIRECT(AT631)</f>
        <v>0</v>
      </c>
      <c r="AU634" s="13" cm="1">
        <f t="array" aca="1" ref="AU634" ca="1">INDIRECT(AU631)</f>
        <v>0</v>
      </c>
      <c r="AV634" s="13" cm="1">
        <f t="array" aca="1" ref="AV634" ca="1">INDIRECT(AV631)</f>
        <v>0</v>
      </c>
      <c r="AW634" s="13" cm="1">
        <f t="array" aca="1" ref="AW634" ca="1">INDIRECT(AW631)</f>
        <v>0</v>
      </c>
      <c r="AX634" s="13" cm="1">
        <f t="array" aca="1" ref="AX634" ca="1">INDIRECT(AX631)</f>
        <v>0</v>
      </c>
      <c r="AY634" s="13" cm="1">
        <f t="array" aca="1" ref="AY634" ca="1">INDIRECT(AY631)</f>
        <v>0</v>
      </c>
      <c r="AZ634" s="13" cm="1">
        <f t="array" aca="1" ref="AZ634" ca="1">INDIRECT(AZ631)</f>
        <v>0</v>
      </c>
      <c r="BA634" s="13" cm="1">
        <f t="array" aca="1" ref="BA634" ca="1">INDIRECT(BA631)</f>
        <v>0</v>
      </c>
      <c r="BB634" s="13" cm="1">
        <f t="array" aca="1" ref="BB634" ca="1">INDIRECT(BB631)</f>
        <v>0</v>
      </c>
      <c r="BC634" s="13" cm="1">
        <f t="array" aca="1" ref="BC634" ca="1">INDIRECT(BC631)</f>
        <v>0</v>
      </c>
      <c r="BD634" s="13" cm="1">
        <f t="array" aca="1" ref="BD634" ca="1">INDIRECT(BD631)</f>
        <v>0</v>
      </c>
      <c r="BE634" s="13" cm="1">
        <f t="array" aca="1" ref="BE634" ca="1">INDIRECT(BE631)</f>
        <v>0</v>
      </c>
      <c r="BF634" s="13" cm="1">
        <f t="array" aca="1" ref="BF634" ca="1">INDIRECT(BF631)</f>
        <v>0</v>
      </c>
      <c r="BG634" s="13" cm="1">
        <f t="array" aca="1" ref="BG634" ca="1">INDIRECT(BG631)</f>
        <v>0</v>
      </c>
      <c r="BH634" s="13" cm="1">
        <f t="array" aca="1" ref="BH634" ca="1">INDIRECT(BH631)</f>
        <v>0</v>
      </c>
      <c r="BI634" s="13" cm="1">
        <f t="array" aca="1" ref="BI634" ca="1">INDIRECT(BI631)</f>
        <v>0</v>
      </c>
      <c r="BJ634" s="13" cm="1">
        <f t="array" aca="1" ref="BJ634" ca="1">INDIRECT(BJ631)</f>
        <v>0</v>
      </c>
      <c r="BK634" s="13" cm="1">
        <f t="array" aca="1" ref="BK634" ca="1">INDIRECT(BK631)</f>
        <v>0</v>
      </c>
      <c r="BL634" s="13" cm="1">
        <f t="array" aca="1" ref="BL634" ca="1">INDIRECT(BL631)</f>
        <v>0</v>
      </c>
      <c r="BM634" s="13" cm="1">
        <f t="array" aca="1" ref="BM634" ca="1">INDIRECT(BM631)</f>
        <v>0</v>
      </c>
      <c r="BN634" s="13" cm="1">
        <f t="array" aca="1" ref="BN634" ca="1">INDIRECT(BN631)</f>
        <v>0</v>
      </c>
      <c r="BO634" s="13" cm="1">
        <f t="array" aca="1" ref="BO634" ca="1">INDIRECT(BO631)</f>
        <v>0</v>
      </c>
      <c r="BP634" s="13" cm="1">
        <f t="array" aca="1" ref="BP634" ca="1">INDIRECT(BP631)</f>
        <v>0</v>
      </c>
      <c r="BQ634" s="13" cm="1">
        <f t="array" aca="1" ref="BQ634" ca="1">INDIRECT(BQ631)</f>
        <v>0</v>
      </c>
      <c r="BR634" s="13" cm="1">
        <f t="array" aca="1" ref="BR634" ca="1">INDIRECT(BR631)</f>
        <v>0</v>
      </c>
      <c r="BS634" s="13" cm="1">
        <f t="array" aca="1" ref="BS634" ca="1">INDIRECT(BS631)</f>
        <v>0</v>
      </c>
      <c r="BT634" s="13" cm="1">
        <f t="array" aca="1" ref="BT634" ca="1">INDIRECT(BT631)</f>
        <v>0</v>
      </c>
      <c r="BU634" s="13" cm="1">
        <f t="array" aca="1" ref="BU634" ca="1">INDIRECT(BU631)</f>
        <v>0</v>
      </c>
      <c r="BV634" s="13" cm="1">
        <f t="array" aca="1" ref="BV634" ca="1">INDIRECT(BV631)</f>
        <v>0</v>
      </c>
      <c r="BW634" s="13" cm="1">
        <f t="array" aca="1" ref="BW634" ca="1">INDIRECT(BW631)</f>
        <v>0</v>
      </c>
      <c r="BX634" s="13" cm="1">
        <f t="array" aca="1" ref="BX634" ca="1">INDIRECT(BX631)</f>
        <v>0</v>
      </c>
      <c r="BY634" s="13" cm="1">
        <f t="array" aca="1" ref="BY634" ca="1">INDIRECT(BY631)</f>
        <v>0</v>
      </c>
      <c r="BZ634" s="13" cm="1">
        <f t="array" aca="1" ref="BZ634" ca="1">INDIRECT(BZ631)</f>
        <v>0</v>
      </c>
      <c r="CA634" s="13" cm="1">
        <f t="array" aca="1" ref="CA634" ca="1">INDIRECT(CA631)</f>
        <v>0</v>
      </c>
      <c r="CB634" s="13" cm="1">
        <f t="array" aca="1" ref="CB634" ca="1">INDIRECT(CB631)</f>
        <v>0</v>
      </c>
      <c r="CC634" s="13" cm="1">
        <f t="array" aca="1" ref="CC634" ca="1">INDIRECT(CC631)</f>
        <v>0</v>
      </c>
      <c r="CD634" s="13" cm="1">
        <f t="array" aca="1" ref="CD634" ca="1">INDIRECT(CD631)</f>
        <v>0</v>
      </c>
      <c r="CE634" s="13" cm="1">
        <f t="array" aca="1" ref="CE634" ca="1">INDIRECT(CE631)</f>
        <v>0</v>
      </c>
      <c r="CF634" s="13" cm="1">
        <f t="array" aca="1" ref="CF634" ca="1">INDIRECT(CF631)</f>
        <v>0</v>
      </c>
      <c r="CG634" s="13" cm="1">
        <f t="array" aca="1" ref="CG634" ca="1">INDIRECT(CG631)</f>
        <v>0</v>
      </c>
      <c r="CH634" s="13" cm="1">
        <f t="array" aca="1" ref="CH634" ca="1">INDIRECT(CH631)</f>
        <v>0</v>
      </c>
      <c r="CI634" s="13" cm="1">
        <f t="array" aca="1" ref="CI634" ca="1">INDIRECT(CI631)</f>
        <v>0</v>
      </c>
      <c r="CJ634" s="13" cm="1">
        <f t="array" aca="1" ref="CJ634" ca="1">INDIRECT(CJ631)</f>
        <v>0</v>
      </c>
      <c r="CK634" s="13" cm="1">
        <f t="array" aca="1" ref="CK634" ca="1">INDIRECT(CK631)</f>
        <v>0</v>
      </c>
      <c r="CL634" s="13" cm="1">
        <f t="array" aca="1" ref="CL634" ca="1">INDIRECT(CL631)</f>
        <v>0</v>
      </c>
      <c r="CM634" s="13" cm="1">
        <f t="array" aca="1" ref="CM634" ca="1">INDIRECT(CM631)</f>
        <v>0</v>
      </c>
      <c r="CN634" s="13" cm="1">
        <f t="array" aca="1" ref="CN634" ca="1">INDIRECT(CN631)</f>
        <v>0</v>
      </c>
    </row>
    <row r="635" spans="1:92" x14ac:dyDescent="0.25">
      <c r="A635" t="s">
        <v>143</v>
      </c>
      <c r="B635" s="333" t="s">
        <v>144</v>
      </c>
      <c r="C635" s="10"/>
      <c r="D635" s="10" t="s">
        <v>547</v>
      </c>
      <c r="E635" s="106"/>
      <c r="F635" s="106"/>
      <c r="G635" s="106"/>
      <c r="H635" s="106"/>
      <c r="I635" s="175"/>
      <c r="J635" s="333" t="s">
        <v>144</v>
      </c>
      <c r="K635" s="192">
        <v>0.05</v>
      </c>
      <c r="L635" s="192">
        <v>0.05</v>
      </c>
      <c r="M635" s="192">
        <v>0.05</v>
      </c>
      <c r="N635" s="192">
        <v>0.05</v>
      </c>
      <c r="O635" s="192">
        <v>0.05</v>
      </c>
      <c r="P635" s="192">
        <v>0.05</v>
      </c>
      <c r="Q635" s="192"/>
      <c r="T635" s="274"/>
      <c r="U635" s="314">
        <f ca="1">INDEX($A:$CN,ROW(),MATCH(INDIRECT(ADDRESS(3,COLUMN(),2)),$2:$2,0))/12</f>
        <v>4.1666666666666666E-3</v>
      </c>
      <c r="V635" s="314" cm="1">
        <f t="array" ref="V635">INDEX($K:$P,ROW(),MATCH(V$3,$K$2:$P$2,0))/12</f>
        <v>4.1666666666666666E-3</v>
      </c>
      <c r="W635" s="314" cm="1">
        <f t="array" ref="W635">INDEX($K:$P,ROW(),MATCH(W$3,$K$2:$P$2,0))/12</f>
        <v>4.1666666666666666E-3</v>
      </c>
      <c r="X635" s="314" cm="1">
        <f t="array" ref="X635">INDEX($K:$P,ROW(),MATCH(X$3,$K$2:$P$2,0))/12</f>
        <v>4.1666666666666666E-3</v>
      </c>
      <c r="Y635" s="314" cm="1">
        <f t="array" ref="Y635">INDEX($K:$P,ROW(),MATCH(Y$3,$K$2:$P$2,0))/12</f>
        <v>4.1666666666666666E-3</v>
      </c>
      <c r="Z635" s="314" cm="1">
        <f t="array" ref="Z635">INDEX($K:$P,ROW(),MATCH(Z$3,$K$2:$P$2,0))/12</f>
        <v>4.1666666666666666E-3</v>
      </c>
      <c r="AA635" s="314" cm="1">
        <f t="array" ref="AA635">INDEX($K:$P,ROW(),MATCH(AA$3,$K$2:$P$2,0))/12</f>
        <v>4.1666666666666666E-3</v>
      </c>
      <c r="AB635" s="314" cm="1">
        <f t="array" ref="AB635">INDEX($K:$P,ROW(),MATCH(AB$3,$K$2:$P$2,0))/12</f>
        <v>4.1666666666666666E-3</v>
      </c>
      <c r="AC635" s="314" cm="1">
        <f t="array" ref="AC635">INDEX($K:$P,ROW(),MATCH(AC$3,$K$2:$P$2,0))/12</f>
        <v>4.1666666666666666E-3</v>
      </c>
      <c r="AD635" s="314" cm="1">
        <f t="array" ref="AD635">INDEX($K:$P,ROW(),MATCH(AD$3,$K$2:$P$2,0))/12</f>
        <v>4.1666666666666666E-3</v>
      </c>
      <c r="AE635" s="314" cm="1">
        <f t="array" ref="AE635">INDEX($K:$P,ROW(),MATCH(AE$3,$K$2:$P$2,0))/12</f>
        <v>4.1666666666666666E-3</v>
      </c>
      <c r="AF635" s="314" cm="1">
        <f t="array" ref="AF635">INDEX($K:$P,ROW(),MATCH(AF$3,$K$2:$P$2,0))/12</f>
        <v>4.1666666666666666E-3</v>
      </c>
      <c r="AG635" s="314" cm="1">
        <f t="array" ref="AG635">INDEX($K:$P,ROW(),MATCH(AG$3,$K$2:$P$2,0))/12</f>
        <v>4.1666666666666666E-3</v>
      </c>
      <c r="AH635" s="314" cm="1">
        <f t="array" ref="AH635">INDEX($K:$P,ROW(),MATCH(AH$3,$K$2:$P$2,0))/12</f>
        <v>4.1666666666666666E-3</v>
      </c>
      <c r="AI635" s="314" cm="1">
        <f t="array" ref="AI635">INDEX($K:$P,ROW(),MATCH(AI$3,$K$2:$P$2,0))/12</f>
        <v>4.1666666666666666E-3</v>
      </c>
      <c r="AJ635" s="314" cm="1">
        <f t="array" ref="AJ635">INDEX($K:$P,ROW(),MATCH(AJ$3,$K$2:$P$2,0))/12</f>
        <v>4.1666666666666666E-3</v>
      </c>
      <c r="AK635" s="314" cm="1">
        <f t="array" ref="AK635">INDEX($K:$P,ROW(),MATCH(AK$3,$K$2:$P$2,0))/12</f>
        <v>4.1666666666666666E-3</v>
      </c>
      <c r="AL635" s="314" cm="1">
        <f t="array" ref="AL635">INDEX($K:$P,ROW(),MATCH(AL$3,$K$2:$P$2,0))/12</f>
        <v>4.1666666666666666E-3</v>
      </c>
      <c r="AM635" s="314" cm="1">
        <f t="array" ref="AM635">INDEX($K:$P,ROW(),MATCH(AM$3,$K$2:$P$2,0))/12</f>
        <v>4.1666666666666666E-3</v>
      </c>
      <c r="AN635" s="314" cm="1">
        <f t="array" ref="AN635">INDEX($K:$P,ROW(),MATCH(AN$3,$K$2:$P$2,0))/12</f>
        <v>4.1666666666666666E-3</v>
      </c>
      <c r="AO635" s="314" cm="1">
        <f t="array" ref="AO635">INDEX($K:$P,ROW(),MATCH(AO$3,$K$2:$P$2,0))/12</f>
        <v>4.1666666666666666E-3</v>
      </c>
      <c r="AP635" s="314" cm="1">
        <f t="array" ref="AP635">INDEX($K:$P,ROW(),MATCH(AP$3,$K$2:$P$2,0))/12</f>
        <v>4.1666666666666666E-3</v>
      </c>
      <c r="AQ635" s="314" cm="1">
        <f t="array" ref="AQ635">INDEX($K:$P,ROW(),MATCH(AQ$3,$K$2:$P$2,0))/12</f>
        <v>4.1666666666666666E-3</v>
      </c>
      <c r="AR635" s="314" cm="1">
        <f t="array" ref="AR635">INDEX($K:$P,ROW(),MATCH(AR$3,$K$2:$P$2,0))/12</f>
        <v>4.1666666666666666E-3</v>
      </c>
      <c r="AS635" s="314" cm="1">
        <f t="array" ref="AS635">INDEX($K:$P,ROW(),MATCH(AS$3,$K$2:$P$2,0))/12</f>
        <v>4.1666666666666666E-3</v>
      </c>
      <c r="AT635" s="314" cm="1">
        <f t="array" ref="AT635">INDEX($K:$P,ROW(),MATCH(AT$3,$K$2:$P$2,0))/12</f>
        <v>4.1666666666666666E-3</v>
      </c>
      <c r="AU635" s="314" cm="1">
        <f t="array" ref="AU635">INDEX($K:$P,ROW(),MATCH(AU$3,$K$2:$P$2,0))/12</f>
        <v>4.1666666666666666E-3</v>
      </c>
      <c r="AV635" s="314" cm="1">
        <f t="array" ref="AV635">INDEX($K:$P,ROW(),MATCH(AV$3,$K$2:$P$2,0))/12</f>
        <v>4.1666666666666666E-3</v>
      </c>
      <c r="AW635" s="314" cm="1">
        <f t="array" ref="AW635">INDEX($K:$P,ROW(),MATCH(AW$3,$K$2:$P$2,0))/12</f>
        <v>4.1666666666666666E-3</v>
      </c>
      <c r="AX635" s="314" cm="1">
        <f t="array" ref="AX635">INDEX($K:$P,ROW(),MATCH(AX$3,$K$2:$P$2,0))/12</f>
        <v>4.1666666666666666E-3</v>
      </c>
      <c r="AY635" s="314" cm="1">
        <f t="array" ref="AY635">INDEX($K:$P,ROW(),MATCH(AY$3,$K$2:$P$2,0))/12</f>
        <v>4.1666666666666666E-3</v>
      </c>
      <c r="AZ635" s="314" cm="1">
        <f t="array" ref="AZ635">INDEX($K:$P,ROW(),MATCH(AZ$3,$K$2:$P$2,0))/12</f>
        <v>4.1666666666666666E-3</v>
      </c>
      <c r="BA635" s="314" cm="1">
        <f t="array" ref="BA635">INDEX($K:$P,ROW(),MATCH(BA$3,$K$2:$P$2,0))/12</f>
        <v>4.1666666666666666E-3</v>
      </c>
      <c r="BB635" s="314" cm="1">
        <f t="array" ref="BB635">INDEX($K:$P,ROW(),MATCH(BB$3,$K$2:$P$2,0))/12</f>
        <v>4.1666666666666666E-3</v>
      </c>
      <c r="BC635" s="314" cm="1">
        <f t="array" ref="BC635">INDEX($K:$P,ROW(),MATCH(BC$3,$K$2:$P$2,0))/12</f>
        <v>4.1666666666666666E-3</v>
      </c>
      <c r="BD635" s="314" cm="1">
        <f t="array" ref="BD635">INDEX($K:$P,ROW(),MATCH(BD$3,$K$2:$P$2,0))/12</f>
        <v>4.1666666666666666E-3</v>
      </c>
      <c r="BE635" s="314" cm="1">
        <f t="array" ref="BE635">INDEX($K:$P,ROW(),MATCH(BE$3,$K$2:$P$2,0))/12</f>
        <v>4.1666666666666666E-3</v>
      </c>
      <c r="BF635" s="314" cm="1">
        <f t="array" ref="BF635">INDEX($K:$P,ROW(),MATCH(BF$3,$K$2:$P$2,0))/12</f>
        <v>4.1666666666666666E-3</v>
      </c>
      <c r="BG635" s="314" cm="1">
        <f t="array" ref="BG635">INDEX($K:$P,ROW(),MATCH(BG$3,$K$2:$P$2,0))/12</f>
        <v>4.1666666666666666E-3</v>
      </c>
      <c r="BH635" s="314" cm="1">
        <f t="array" ref="BH635">INDEX($K:$P,ROW(),MATCH(BH$3,$K$2:$P$2,0))/12</f>
        <v>4.1666666666666666E-3</v>
      </c>
      <c r="BI635" s="314" cm="1">
        <f t="array" ref="BI635">INDEX($K:$P,ROW(),MATCH(BI$3,$K$2:$P$2,0))/12</f>
        <v>4.1666666666666666E-3</v>
      </c>
      <c r="BJ635" s="314" cm="1">
        <f t="array" ref="BJ635">INDEX($K:$P,ROW(),MATCH(BJ$3,$K$2:$P$2,0))/12</f>
        <v>4.1666666666666666E-3</v>
      </c>
      <c r="BK635" s="314" cm="1">
        <f t="array" ref="BK635">INDEX($K:$P,ROW(),MATCH(BK$3,$K$2:$P$2,0))/12</f>
        <v>4.1666666666666666E-3</v>
      </c>
      <c r="BL635" s="314" cm="1">
        <f t="array" ref="BL635">INDEX($K:$P,ROW(),MATCH(BL$3,$K$2:$P$2,0))/12</f>
        <v>4.1666666666666666E-3</v>
      </c>
      <c r="BM635" s="314" cm="1">
        <f t="array" ref="BM635">INDEX($K:$P,ROW(),MATCH(BM$3,$K$2:$P$2,0))/12</f>
        <v>4.1666666666666666E-3</v>
      </c>
      <c r="BN635" s="314" cm="1">
        <f t="array" ref="BN635">INDEX($K:$P,ROW(),MATCH(BN$3,$K$2:$P$2,0))/12</f>
        <v>4.1666666666666666E-3</v>
      </c>
      <c r="BO635" s="314" cm="1">
        <f t="array" ref="BO635">INDEX($K:$P,ROW(),MATCH(BO$3,$K$2:$P$2,0))/12</f>
        <v>4.1666666666666666E-3</v>
      </c>
      <c r="BP635" s="314" cm="1">
        <f t="array" ref="BP635">INDEX($K:$P,ROW(),MATCH(BP$3,$K$2:$P$2,0))/12</f>
        <v>4.1666666666666666E-3</v>
      </c>
      <c r="BQ635" s="314" cm="1">
        <f t="array" ref="BQ635">INDEX($K:$P,ROW(),MATCH(BQ$3,$K$2:$P$2,0))/12</f>
        <v>4.1666666666666666E-3</v>
      </c>
      <c r="BR635" s="314" cm="1">
        <f t="array" ref="BR635">INDEX($K:$P,ROW(),MATCH(BR$3,$K$2:$P$2,0))/12</f>
        <v>4.1666666666666666E-3</v>
      </c>
      <c r="BS635" s="314" cm="1">
        <f t="array" ref="BS635">INDEX($K:$P,ROW(),MATCH(BS$3,$K$2:$P$2,0))/12</f>
        <v>4.1666666666666666E-3</v>
      </c>
      <c r="BT635" s="314" cm="1">
        <f t="array" ref="BT635">INDEX($K:$P,ROW(),MATCH(BT$3,$K$2:$P$2,0))/12</f>
        <v>4.1666666666666666E-3</v>
      </c>
      <c r="BU635" s="314" cm="1">
        <f t="array" ref="BU635">INDEX($K:$P,ROW(),MATCH(BU$3,$K$2:$P$2,0))/12</f>
        <v>4.1666666666666666E-3</v>
      </c>
      <c r="BV635" s="314" cm="1">
        <f t="array" ref="BV635">INDEX($K:$P,ROW(),MATCH(BV$3,$K$2:$P$2,0))/12</f>
        <v>4.1666666666666666E-3</v>
      </c>
      <c r="BW635" s="314" cm="1">
        <f t="array" ref="BW635">INDEX($K:$P,ROW(),MATCH(BW$3,$K$2:$P$2,0))/12</f>
        <v>4.1666666666666666E-3</v>
      </c>
      <c r="BX635" s="314" cm="1">
        <f t="array" ref="BX635">INDEX($K:$P,ROW(),MATCH(BX$3,$K$2:$P$2,0))/12</f>
        <v>4.1666666666666666E-3</v>
      </c>
      <c r="BY635" s="314" cm="1">
        <f t="array" ref="BY635">INDEX($K:$P,ROW(),MATCH(BY$3,$K$2:$P$2,0))/12</f>
        <v>4.1666666666666666E-3</v>
      </c>
      <c r="BZ635" s="314" cm="1">
        <f t="array" ref="BZ635">INDEX($K:$P,ROW(),MATCH(BZ$3,$K$2:$P$2,0))/12</f>
        <v>4.1666666666666666E-3</v>
      </c>
      <c r="CA635" s="314" cm="1">
        <f t="array" ref="CA635">INDEX($K:$P,ROW(),MATCH(CA$3,$K$2:$P$2,0))/12</f>
        <v>4.1666666666666666E-3</v>
      </c>
      <c r="CB635" s="314" cm="1">
        <f t="array" ref="CB635">INDEX($K:$P,ROW(),MATCH(CB$3,$K$2:$P$2,0))/12</f>
        <v>4.1666666666666666E-3</v>
      </c>
      <c r="CC635" s="314" cm="1">
        <f t="array" ref="CC635">INDEX($K:$P,ROW(),MATCH(CC$3,$K$2:$P$2,0))/12</f>
        <v>4.1666666666666666E-3</v>
      </c>
      <c r="CD635" s="314" cm="1">
        <f t="array" ref="CD635">INDEX($K:$P,ROW(),MATCH(CD$3,$K$2:$P$2,0))/12</f>
        <v>4.1666666666666666E-3</v>
      </c>
      <c r="CE635" s="314" cm="1">
        <f t="array" ref="CE635">INDEX($K:$P,ROW(),MATCH(CE$3,$K$2:$P$2,0))/12</f>
        <v>4.1666666666666666E-3</v>
      </c>
      <c r="CF635" s="314" cm="1">
        <f t="array" ref="CF635">INDEX($K:$P,ROW(),MATCH(CF$3,$K$2:$P$2,0))/12</f>
        <v>4.1666666666666666E-3</v>
      </c>
      <c r="CG635" s="314" cm="1">
        <f t="array" ref="CG635">INDEX($K:$P,ROW(),MATCH(CG$3,$K$2:$P$2,0))/12</f>
        <v>4.1666666666666666E-3</v>
      </c>
      <c r="CH635" s="314" cm="1">
        <f t="array" ref="CH635">INDEX($K:$P,ROW(),MATCH(CH$3,$K$2:$P$2,0))/12</f>
        <v>4.1666666666666666E-3</v>
      </c>
      <c r="CI635" s="314" cm="1">
        <f t="array" ref="CI635">INDEX($K:$P,ROW(),MATCH(CI$3,$K$2:$P$2,0))/12</f>
        <v>4.1666666666666666E-3</v>
      </c>
      <c r="CJ635" s="314" cm="1">
        <f t="array" ref="CJ635">INDEX($K:$P,ROW(),MATCH(CJ$3,$K$2:$P$2,0))/12</f>
        <v>4.1666666666666666E-3</v>
      </c>
      <c r="CK635" s="314" cm="1">
        <f t="array" ref="CK635">INDEX($K:$P,ROW(),MATCH(CK$3,$K$2:$P$2,0))/12</f>
        <v>4.1666666666666666E-3</v>
      </c>
      <c r="CL635" s="314" cm="1">
        <f t="array" ref="CL635">INDEX($K:$P,ROW(),MATCH(CL$3,$K$2:$P$2,0))/12</f>
        <v>4.1666666666666666E-3</v>
      </c>
      <c r="CM635" s="314" cm="1">
        <f t="array" ref="CM635">INDEX($K:$P,ROW(),MATCH(CM$3,$K$2:$P$2,0))/12</f>
        <v>4.1666666666666666E-3</v>
      </c>
      <c r="CN635" s="314" cm="1">
        <f t="array" ref="CN635">INDEX($K:$P,ROW(),MATCH(CN$3,$K$2:$P$2,0))/12</f>
        <v>4.1666666666666666E-3</v>
      </c>
    </row>
    <row r="636" spans="1:92" x14ac:dyDescent="0.25">
      <c r="A636" t="s">
        <v>360</v>
      </c>
      <c r="B636" s="223" t="s">
        <v>551</v>
      </c>
      <c r="D636" s="10" t="s">
        <v>547</v>
      </c>
      <c r="E636" s="102" t="s">
        <v>203</v>
      </c>
      <c r="J636" s="223" t="s">
        <v>551</v>
      </c>
      <c r="K636" s="42">
        <f t="shared" ref="K636:P636" ca="1" si="442">SUMIF($3:$3, K$2, INDIRECT(ROW() &amp; ":" &amp; ROW()))</f>
        <v>0</v>
      </c>
      <c r="L636" s="42">
        <f t="shared" ca="1" si="442"/>
        <v>0</v>
      </c>
      <c r="M636" s="42">
        <f t="shared" ca="1" si="442"/>
        <v>0</v>
      </c>
      <c r="N636" s="42">
        <f t="shared" ca="1" si="442"/>
        <v>0</v>
      </c>
      <c r="O636" s="42">
        <f t="shared" ca="1" si="442"/>
        <v>0</v>
      </c>
      <c r="P636" s="42">
        <f t="shared" ca="1" si="442"/>
        <v>0</v>
      </c>
      <c r="Q636" s="42"/>
      <c r="T636" s="276"/>
      <c r="U636" s="13">
        <f t="shared" ref="U636:AZ636" ca="1" si="443">-SUM(U633:U634)*U635</f>
        <v>0</v>
      </c>
      <c r="V636" s="13">
        <f t="shared" ca="1" si="443"/>
        <v>0</v>
      </c>
      <c r="W636" s="13">
        <f t="shared" ca="1" si="443"/>
        <v>0</v>
      </c>
      <c r="X636" s="13">
        <f t="shared" ca="1" si="443"/>
        <v>0</v>
      </c>
      <c r="Y636" s="13">
        <f t="shared" ca="1" si="443"/>
        <v>0</v>
      </c>
      <c r="Z636" s="13">
        <f t="shared" ca="1" si="443"/>
        <v>0</v>
      </c>
      <c r="AA636" s="13">
        <f t="shared" ca="1" si="443"/>
        <v>0</v>
      </c>
      <c r="AB636" s="13">
        <f t="shared" ca="1" si="443"/>
        <v>0</v>
      </c>
      <c r="AC636" s="13">
        <f t="shared" ca="1" si="443"/>
        <v>0</v>
      </c>
      <c r="AD636" s="13">
        <f t="shared" ca="1" si="443"/>
        <v>0</v>
      </c>
      <c r="AE636" s="13">
        <f t="shared" ca="1" si="443"/>
        <v>0</v>
      </c>
      <c r="AF636" s="13">
        <f t="shared" ca="1" si="443"/>
        <v>0</v>
      </c>
      <c r="AG636" s="13">
        <f t="shared" ca="1" si="443"/>
        <v>0</v>
      </c>
      <c r="AH636" s="13">
        <f t="shared" ca="1" si="443"/>
        <v>0</v>
      </c>
      <c r="AI636" s="13">
        <f t="shared" ca="1" si="443"/>
        <v>0</v>
      </c>
      <c r="AJ636" s="13">
        <f t="shared" ca="1" si="443"/>
        <v>0</v>
      </c>
      <c r="AK636" s="13">
        <f t="shared" ca="1" si="443"/>
        <v>0</v>
      </c>
      <c r="AL636" s="13">
        <f t="shared" ca="1" si="443"/>
        <v>0</v>
      </c>
      <c r="AM636" s="13">
        <f t="shared" ca="1" si="443"/>
        <v>0</v>
      </c>
      <c r="AN636" s="13">
        <f t="shared" ca="1" si="443"/>
        <v>0</v>
      </c>
      <c r="AO636" s="13">
        <f t="shared" ca="1" si="443"/>
        <v>0</v>
      </c>
      <c r="AP636" s="13">
        <f t="shared" ca="1" si="443"/>
        <v>0</v>
      </c>
      <c r="AQ636" s="13">
        <f t="shared" ca="1" si="443"/>
        <v>0</v>
      </c>
      <c r="AR636" s="13">
        <f t="shared" ca="1" si="443"/>
        <v>0</v>
      </c>
      <c r="AS636" s="13">
        <f t="shared" ca="1" si="443"/>
        <v>0</v>
      </c>
      <c r="AT636" s="13">
        <f t="shared" ca="1" si="443"/>
        <v>0</v>
      </c>
      <c r="AU636" s="13">
        <f t="shared" ca="1" si="443"/>
        <v>0</v>
      </c>
      <c r="AV636" s="13">
        <f t="shared" ca="1" si="443"/>
        <v>0</v>
      </c>
      <c r="AW636" s="13">
        <f t="shared" ca="1" si="443"/>
        <v>0</v>
      </c>
      <c r="AX636" s="13">
        <f t="shared" ca="1" si="443"/>
        <v>0</v>
      </c>
      <c r="AY636" s="13">
        <f t="shared" ca="1" si="443"/>
        <v>0</v>
      </c>
      <c r="AZ636" s="13">
        <f t="shared" ca="1" si="443"/>
        <v>0</v>
      </c>
      <c r="BA636" s="13">
        <f t="shared" ref="BA636:CF636" ca="1" si="444">-SUM(BA633:BA634)*BA635</f>
        <v>0</v>
      </c>
      <c r="BB636" s="13">
        <f t="shared" ca="1" si="444"/>
        <v>0</v>
      </c>
      <c r="BC636" s="13">
        <f t="shared" ca="1" si="444"/>
        <v>0</v>
      </c>
      <c r="BD636" s="13">
        <f t="shared" ca="1" si="444"/>
        <v>0</v>
      </c>
      <c r="BE636" s="13">
        <f t="shared" ca="1" si="444"/>
        <v>0</v>
      </c>
      <c r="BF636" s="13">
        <f t="shared" ca="1" si="444"/>
        <v>0</v>
      </c>
      <c r="BG636" s="13">
        <f t="shared" ca="1" si="444"/>
        <v>0</v>
      </c>
      <c r="BH636" s="13">
        <f t="shared" ca="1" si="444"/>
        <v>0</v>
      </c>
      <c r="BI636" s="13">
        <f t="shared" ca="1" si="444"/>
        <v>0</v>
      </c>
      <c r="BJ636" s="13">
        <f t="shared" ca="1" si="444"/>
        <v>0</v>
      </c>
      <c r="BK636" s="13">
        <f t="shared" ca="1" si="444"/>
        <v>0</v>
      </c>
      <c r="BL636" s="13">
        <f t="shared" ca="1" si="444"/>
        <v>0</v>
      </c>
      <c r="BM636" s="13">
        <f t="shared" ca="1" si="444"/>
        <v>0</v>
      </c>
      <c r="BN636" s="13">
        <f t="shared" ca="1" si="444"/>
        <v>0</v>
      </c>
      <c r="BO636" s="13">
        <f t="shared" ca="1" si="444"/>
        <v>0</v>
      </c>
      <c r="BP636" s="13">
        <f t="shared" ca="1" si="444"/>
        <v>0</v>
      </c>
      <c r="BQ636" s="13">
        <f t="shared" ca="1" si="444"/>
        <v>0</v>
      </c>
      <c r="BR636" s="13">
        <f t="shared" ca="1" si="444"/>
        <v>0</v>
      </c>
      <c r="BS636" s="13">
        <f t="shared" ca="1" si="444"/>
        <v>0</v>
      </c>
      <c r="BT636" s="13">
        <f t="shared" ca="1" si="444"/>
        <v>0</v>
      </c>
      <c r="BU636" s="13">
        <f t="shared" ca="1" si="444"/>
        <v>0</v>
      </c>
      <c r="BV636" s="13">
        <f t="shared" ca="1" si="444"/>
        <v>0</v>
      </c>
      <c r="BW636" s="13">
        <f t="shared" ca="1" si="444"/>
        <v>0</v>
      </c>
      <c r="BX636" s="13">
        <f t="shared" ca="1" si="444"/>
        <v>0</v>
      </c>
      <c r="BY636" s="13">
        <f t="shared" ca="1" si="444"/>
        <v>0</v>
      </c>
      <c r="BZ636" s="13">
        <f t="shared" ca="1" si="444"/>
        <v>0</v>
      </c>
      <c r="CA636" s="13">
        <f t="shared" ca="1" si="444"/>
        <v>0</v>
      </c>
      <c r="CB636" s="13">
        <f t="shared" ca="1" si="444"/>
        <v>0</v>
      </c>
      <c r="CC636" s="13">
        <f t="shared" ca="1" si="444"/>
        <v>0</v>
      </c>
      <c r="CD636" s="13">
        <f t="shared" ca="1" si="444"/>
        <v>0</v>
      </c>
      <c r="CE636" s="13">
        <f t="shared" ca="1" si="444"/>
        <v>0</v>
      </c>
      <c r="CF636" s="13">
        <f t="shared" ca="1" si="444"/>
        <v>0</v>
      </c>
      <c r="CG636" s="13">
        <f t="shared" ref="CG636:CN636" ca="1" si="445">-SUM(CG633:CG634)*CG635</f>
        <v>0</v>
      </c>
      <c r="CH636" s="13">
        <f t="shared" ca="1" si="445"/>
        <v>0</v>
      </c>
      <c r="CI636" s="13">
        <f t="shared" ca="1" si="445"/>
        <v>0</v>
      </c>
      <c r="CJ636" s="13">
        <f t="shared" ca="1" si="445"/>
        <v>0</v>
      </c>
      <c r="CK636" s="13">
        <f t="shared" ca="1" si="445"/>
        <v>0</v>
      </c>
      <c r="CL636" s="13">
        <f t="shared" ca="1" si="445"/>
        <v>0</v>
      </c>
      <c r="CM636" s="13">
        <f t="shared" ca="1" si="445"/>
        <v>0</v>
      </c>
      <c r="CN636" s="13">
        <f t="shared" ca="1" si="445"/>
        <v>0</v>
      </c>
    </row>
    <row r="637" spans="1:92" x14ac:dyDescent="0.25">
      <c r="A637" t="s">
        <v>151</v>
      </c>
      <c r="B637" s="209" t="s">
        <v>214</v>
      </c>
      <c r="C637" s="53"/>
      <c r="D637" s="10" t="s">
        <v>547</v>
      </c>
      <c r="E637" s="149" t="s">
        <v>203</v>
      </c>
      <c r="F637" s="149"/>
      <c r="G637" s="149"/>
      <c r="H637" s="106"/>
      <c r="I637" s="210"/>
      <c r="J637" s="209" t="s">
        <v>214</v>
      </c>
      <c r="K637" s="211">
        <f t="shared" ref="K637:P637" ca="1" si="446">SUMIF($4:$4, K$2, INDIRECT(ROW() &amp; ":" &amp; ROW()))</f>
        <v>0</v>
      </c>
      <c r="L637" s="211">
        <f t="shared" ca="1" si="446"/>
        <v>0</v>
      </c>
      <c r="M637" s="211">
        <f t="shared" ca="1" si="446"/>
        <v>0</v>
      </c>
      <c r="N637" s="211">
        <f t="shared" ca="1" si="446"/>
        <v>0</v>
      </c>
      <c r="O637" s="211">
        <f t="shared" ca="1" si="446"/>
        <v>0</v>
      </c>
      <c r="P637" s="211">
        <f t="shared" ca="1" si="446"/>
        <v>0</v>
      </c>
      <c r="Q637" s="77"/>
      <c r="T637" s="331">
        <f t="shared" ref="T637" ca="1" si="447">IFERROR(INDEX(INDIRECT("Financials!$A:$AD"), MATCH(INDIRECT(ADDRESS(ROW(),2)), INDIRECT("Financials!$B:$B"), 0), MATCH(INDIRECT(ADDRESS(1,COLUMN())), INDIRECT("Financials!$1:$1"), 0)),0)</f>
        <v>0</v>
      </c>
      <c r="U637" s="332">
        <f t="shared" ref="U637:CF637" ca="1" si="448">U633+U634+U636</f>
        <v>0</v>
      </c>
      <c r="V637" s="332">
        <f t="shared" ca="1" si="448"/>
        <v>0</v>
      </c>
      <c r="W637" s="332">
        <f t="shared" ca="1" si="448"/>
        <v>0</v>
      </c>
      <c r="X637" s="332">
        <f t="shared" ca="1" si="448"/>
        <v>0</v>
      </c>
      <c r="Y637" s="332">
        <f t="shared" ca="1" si="448"/>
        <v>0</v>
      </c>
      <c r="Z637" s="332">
        <f t="shared" ca="1" si="448"/>
        <v>0</v>
      </c>
      <c r="AA637" s="332">
        <f t="shared" ca="1" si="448"/>
        <v>0</v>
      </c>
      <c r="AB637" s="332">
        <f t="shared" ca="1" si="448"/>
        <v>0</v>
      </c>
      <c r="AC637" s="332">
        <f t="shared" ca="1" si="448"/>
        <v>0</v>
      </c>
      <c r="AD637" s="332">
        <f t="shared" ca="1" si="448"/>
        <v>0</v>
      </c>
      <c r="AE637" s="332">
        <f t="shared" ca="1" si="448"/>
        <v>0</v>
      </c>
      <c r="AF637" s="332">
        <f t="shared" ca="1" si="448"/>
        <v>0</v>
      </c>
      <c r="AG637" s="332">
        <f t="shared" ca="1" si="448"/>
        <v>0</v>
      </c>
      <c r="AH637" s="332">
        <f t="shared" ca="1" si="448"/>
        <v>0</v>
      </c>
      <c r="AI637" s="332">
        <f t="shared" ca="1" si="448"/>
        <v>0</v>
      </c>
      <c r="AJ637" s="332">
        <f t="shared" ca="1" si="448"/>
        <v>0</v>
      </c>
      <c r="AK637" s="332">
        <f t="shared" ca="1" si="448"/>
        <v>0</v>
      </c>
      <c r="AL637" s="332">
        <f t="shared" ca="1" si="448"/>
        <v>0</v>
      </c>
      <c r="AM637" s="332">
        <f t="shared" ca="1" si="448"/>
        <v>0</v>
      </c>
      <c r="AN637" s="332">
        <f t="shared" ca="1" si="448"/>
        <v>0</v>
      </c>
      <c r="AO637" s="332">
        <f t="shared" ca="1" si="448"/>
        <v>0</v>
      </c>
      <c r="AP637" s="332">
        <f t="shared" ca="1" si="448"/>
        <v>0</v>
      </c>
      <c r="AQ637" s="332">
        <f t="shared" ca="1" si="448"/>
        <v>0</v>
      </c>
      <c r="AR637" s="332">
        <f t="shared" ca="1" si="448"/>
        <v>0</v>
      </c>
      <c r="AS637" s="332">
        <f t="shared" ca="1" si="448"/>
        <v>0</v>
      </c>
      <c r="AT637" s="332">
        <f t="shared" ca="1" si="448"/>
        <v>0</v>
      </c>
      <c r="AU637" s="332">
        <f t="shared" ca="1" si="448"/>
        <v>0</v>
      </c>
      <c r="AV637" s="332">
        <f t="shared" ca="1" si="448"/>
        <v>0</v>
      </c>
      <c r="AW637" s="332">
        <f t="shared" ca="1" si="448"/>
        <v>0</v>
      </c>
      <c r="AX637" s="332">
        <f t="shared" ca="1" si="448"/>
        <v>0</v>
      </c>
      <c r="AY637" s="332">
        <f t="shared" ca="1" si="448"/>
        <v>0</v>
      </c>
      <c r="AZ637" s="332">
        <f t="shared" ca="1" si="448"/>
        <v>0</v>
      </c>
      <c r="BA637" s="332">
        <f t="shared" ca="1" si="448"/>
        <v>0</v>
      </c>
      <c r="BB637" s="332">
        <f t="shared" ca="1" si="448"/>
        <v>0</v>
      </c>
      <c r="BC637" s="332">
        <f t="shared" ca="1" si="448"/>
        <v>0</v>
      </c>
      <c r="BD637" s="332">
        <f t="shared" ca="1" si="448"/>
        <v>0</v>
      </c>
      <c r="BE637" s="332">
        <f t="shared" ca="1" si="448"/>
        <v>0</v>
      </c>
      <c r="BF637" s="332">
        <f t="shared" ca="1" si="448"/>
        <v>0</v>
      </c>
      <c r="BG637" s="332">
        <f t="shared" ca="1" si="448"/>
        <v>0</v>
      </c>
      <c r="BH637" s="332">
        <f t="shared" ca="1" si="448"/>
        <v>0</v>
      </c>
      <c r="BI637" s="332">
        <f t="shared" ca="1" si="448"/>
        <v>0</v>
      </c>
      <c r="BJ637" s="332">
        <f t="shared" ca="1" si="448"/>
        <v>0</v>
      </c>
      <c r="BK637" s="332">
        <f t="shared" ca="1" si="448"/>
        <v>0</v>
      </c>
      <c r="BL637" s="332">
        <f t="shared" ca="1" si="448"/>
        <v>0</v>
      </c>
      <c r="BM637" s="332">
        <f t="shared" ca="1" si="448"/>
        <v>0</v>
      </c>
      <c r="BN637" s="332">
        <f t="shared" ca="1" si="448"/>
        <v>0</v>
      </c>
      <c r="BO637" s="332">
        <f t="shared" ca="1" si="448"/>
        <v>0</v>
      </c>
      <c r="BP637" s="332">
        <f t="shared" ca="1" si="448"/>
        <v>0</v>
      </c>
      <c r="BQ637" s="332">
        <f t="shared" ca="1" si="448"/>
        <v>0</v>
      </c>
      <c r="BR637" s="332">
        <f t="shared" ca="1" si="448"/>
        <v>0</v>
      </c>
      <c r="BS637" s="332">
        <f t="shared" ca="1" si="448"/>
        <v>0</v>
      </c>
      <c r="BT637" s="332">
        <f t="shared" ca="1" si="448"/>
        <v>0</v>
      </c>
      <c r="BU637" s="332">
        <f t="shared" ca="1" si="448"/>
        <v>0</v>
      </c>
      <c r="BV637" s="332">
        <f t="shared" ca="1" si="448"/>
        <v>0</v>
      </c>
      <c r="BW637" s="332">
        <f t="shared" ca="1" si="448"/>
        <v>0</v>
      </c>
      <c r="BX637" s="332">
        <f t="shared" ca="1" si="448"/>
        <v>0</v>
      </c>
      <c r="BY637" s="332">
        <f t="shared" ca="1" si="448"/>
        <v>0</v>
      </c>
      <c r="BZ637" s="332">
        <f t="shared" ca="1" si="448"/>
        <v>0</v>
      </c>
      <c r="CA637" s="332">
        <f t="shared" ca="1" si="448"/>
        <v>0</v>
      </c>
      <c r="CB637" s="332">
        <f t="shared" ca="1" si="448"/>
        <v>0</v>
      </c>
      <c r="CC637" s="332">
        <f t="shared" ca="1" si="448"/>
        <v>0</v>
      </c>
      <c r="CD637" s="332">
        <f t="shared" ca="1" si="448"/>
        <v>0</v>
      </c>
      <c r="CE637" s="332">
        <f t="shared" ca="1" si="448"/>
        <v>0</v>
      </c>
      <c r="CF637" s="332">
        <f t="shared" ca="1" si="448"/>
        <v>0</v>
      </c>
      <c r="CG637" s="332">
        <f t="shared" ref="CG637:CN637" ca="1" si="449">CG633+CG634+CG636</f>
        <v>0</v>
      </c>
      <c r="CH637" s="332">
        <f t="shared" ca="1" si="449"/>
        <v>0</v>
      </c>
      <c r="CI637" s="332">
        <f t="shared" ca="1" si="449"/>
        <v>0</v>
      </c>
      <c r="CJ637" s="332">
        <f t="shared" ca="1" si="449"/>
        <v>0</v>
      </c>
      <c r="CK637" s="332">
        <f t="shared" ca="1" si="449"/>
        <v>0</v>
      </c>
      <c r="CL637" s="332">
        <f t="shared" ca="1" si="449"/>
        <v>0</v>
      </c>
      <c r="CM637" s="332">
        <f t="shared" ca="1" si="449"/>
        <v>0</v>
      </c>
      <c r="CN637" s="332">
        <f t="shared" ca="1" si="449"/>
        <v>0</v>
      </c>
    </row>
    <row r="638" spans="1:92" x14ac:dyDescent="0.25">
      <c r="B638" s="214" t="s">
        <v>62</v>
      </c>
      <c r="C638" s="10"/>
      <c r="D638" s="10" t="s">
        <v>547</v>
      </c>
      <c r="E638" s="106" t="s">
        <v>203</v>
      </c>
      <c r="F638" s="106"/>
      <c r="G638" s="106"/>
      <c r="H638" s="106"/>
      <c r="I638" s="175"/>
      <c r="J638" s="214" t="s">
        <v>62</v>
      </c>
      <c r="K638" s="42">
        <f t="shared" ref="K638:P638" ca="1" si="450">K637-SUM(K636,K633:K634)</f>
        <v>0</v>
      </c>
      <c r="L638" s="42">
        <f t="shared" ca="1" si="450"/>
        <v>0</v>
      </c>
      <c r="M638" s="42">
        <f t="shared" ca="1" si="450"/>
        <v>0</v>
      </c>
      <c r="N638" s="42">
        <f t="shared" ca="1" si="450"/>
        <v>0</v>
      </c>
      <c r="O638" s="42">
        <f t="shared" ca="1" si="450"/>
        <v>0</v>
      </c>
      <c r="P638" s="42">
        <f t="shared" ca="1" si="450"/>
        <v>0</v>
      </c>
      <c r="Q638" s="42"/>
      <c r="T638" s="276"/>
      <c r="U638" s="13">
        <f t="shared" ref="U638:CF638" ca="1" si="451">U637-SUM(U636,U633:U634)</f>
        <v>0</v>
      </c>
      <c r="V638" s="13">
        <f t="shared" ca="1" si="451"/>
        <v>0</v>
      </c>
      <c r="W638" s="13">
        <f t="shared" ca="1" si="451"/>
        <v>0</v>
      </c>
      <c r="X638" s="13">
        <f t="shared" ca="1" si="451"/>
        <v>0</v>
      </c>
      <c r="Y638" s="13">
        <f t="shared" ca="1" si="451"/>
        <v>0</v>
      </c>
      <c r="Z638" s="13">
        <f t="shared" ca="1" si="451"/>
        <v>0</v>
      </c>
      <c r="AA638" s="13">
        <f t="shared" ca="1" si="451"/>
        <v>0</v>
      </c>
      <c r="AB638" s="13">
        <f t="shared" ca="1" si="451"/>
        <v>0</v>
      </c>
      <c r="AC638" s="13">
        <f t="shared" ca="1" si="451"/>
        <v>0</v>
      </c>
      <c r="AD638" s="13">
        <f t="shared" ca="1" si="451"/>
        <v>0</v>
      </c>
      <c r="AE638" s="13">
        <f t="shared" ca="1" si="451"/>
        <v>0</v>
      </c>
      <c r="AF638" s="13">
        <f t="shared" ca="1" si="451"/>
        <v>0</v>
      </c>
      <c r="AG638" s="13">
        <f t="shared" ca="1" si="451"/>
        <v>0</v>
      </c>
      <c r="AH638" s="13">
        <f t="shared" ca="1" si="451"/>
        <v>0</v>
      </c>
      <c r="AI638" s="13">
        <f t="shared" ca="1" si="451"/>
        <v>0</v>
      </c>
      <c r="AJ638" s="13">
        <f t="shared" ca="1" si="451"/>
        <v>0</v>
      </c>
      <c r="AK638" s="13">
        <f t="shared" ca="1" si="451"/>
        <v>0</v>
      </c>
      <c r="AL638" s="13">
        <f t="shared" ca="1" si="451"/>
        <v>0</v>
      </c>
      <c r="AM638" s="13">
        <f t="shared" ca="1" si="451"/>
        <v>0</v>
      </c>
      <c r="AN638" s="13">
        <f t="shared" ca="1" si="451"/>
        <v>0</v>
      </c>
      <c r="AO638" s="13">
        <f t="shared" ca="1" si="451"/>
        <v>0</v>
      </c>
      <c r="AP638" s="13">
        <f t="shared" ca="1" si="451"/>
        <v>0</v>
      </c>
      <c r="AQ638" s="13">
        <f t="shared" ca="1" si="451"/>
        <v>0</v>
      </c>
      <c r="AR638" s="13">
        <f t="shared" ca="1" si="451"/>
        <v>0</v>
      </c>
      <c r="AS638" s="13">
        <f t="shared" ca="1" si="451"/>
        <v>0</v>
      </c>
      <c r="AT638" s="13">
        <f t="shared" ca="1" si="451"/>
        <v>0</v>
      </c>
      <c r="AU638" s="13">
        <f t="shared" ca="1" si="451"/>
        <v>0</v>
      </c>
      <c r="AV638" s="13">
        <f t="shared" ca="1" si="451"/>
        <v>0</v>
      </c>
      <c r="AW638" s="13">
        <f t="shared" ca="1" si="451"/>
        <v>0</v>
      </c>
      <c r="AX638" s="13">
        <f t="shared" ca="1" si="451"/>
        <v>0</v>
      </c>
      <c r="AY638" s="13">
        <f t="shared" ca="1" si="451"/>
        <v>0</v>
      </c>
      <c r="AZ638" s="13">
        <f t="shared" ca="1" si="451"/>
        <v>0</v>
      </c>
      <c r="BA638" s="13">
        <f t="shared" ca="1" si="451"/>
        <v>0</v>
      </c>
      <c r="BB638" s="13">
        <f t="shared" ca="1" si="451"/>
        <v>0</v>
      </c>
      <c r="BC638" s="13">
        <f t="shared" ca="1" si="451"/>
        <v>0</v>
      </c>
      <c r="BD638" s="13">
        <f t="shared" ca="1" si="451"/>
        <v>0</v>
      </c>
      <c r="BE638" s="13">
        <f t="shared" ca="1" si="451"/>
        <v>0</v>
      </c>
      <c r="BF638" s="13">
        <f t="shared" ca="1" si="451"/>
        <v>0</v>
      </c>
      <c r="BG638" s="13">
        <f t="shared" ca="1" si="451"/>
        <v>0</v>
      </c>
      <c r="BH638" s="13">
        <f t="shared" ca="1" si="451"/>
        <v>0</v>
      </c>
      <c r="BI638" s="13">
        <f t="shared" ca="1" si="451"/>
        <v>0</v>
      </c>
      <c r="BJ638" s="13">
        <f t="shared" ca="1" si="451"/>
        <v>0</v>
      </c>
      <c r="BK638" s="13">
        <f t="shared" ca="1" si="451"/>
        <v>0</v>
      </c>
      <c r="BL638" s="13">
        <f t="shared" ca="1" si="451"/>
        <v>0</v>
      </c>
      <c r="BM638" s="13">
        <f t="shared" ca="1" si="451"/>
        <v>0</v>
      </c>
      <c r="BN638" s="13">
        <f t="shared" ca="1" si="451"/>
        <v>0</v>
      </c>
      <c r="BO638" s="13">
        <f t="shared" ca="1" si="451"/>
        <v>0</v>
      </c>
      <c r="BP638" s="13">
        <f t="shared" ca="1" si="451"/>
        <v>0</v>
      </c>
      <c r="BQ638" s="13">
        <f t="shared" ca="1" si="451"/>
        <v>0</v>
      </c>
      <c r="BR638" s="13">
        <f t="shared" ca="1" si="451"/>
        <v>0</v>
      </c>
      <c r="BS638" s="13">
        <f t="shared" ca="1" si="451"/>
        <v>0</v>
      </c>
      <c r="BT638" s="13">
        <f t="shared" ca="1" si="451"/>
        <v>0</v>
      </c>
      <c r="BU638" s="13">
        <f t="shared" ca="1" si="451"/>
        <v>0</v>
      </c>
      <c r="BV638" s="13">
        <f t="shared" ca="1" si="451"/>
        <v>0</v>
      </c>
      <c r="BW638" s="13">
        <f t="shared" ca="1" si="451"/>
        <v>0</v>
      </c>
      <c r="BX638" s="13">
        <f t="shared" ca="1" si="451"/>
        <v>0</v>
      </c>
      <c r="BY638" s="13">
        <f t="shared" ca="1" si="451"/>
        <v>0</v>
      </c>
      <c r="BZ638" s="13">
        <f t="shared" ca="1" si="451"/>
        <v>0</v>
      </c>
      <c r="CA638" s="13">
        <f t="shared" ca="1" si="451"/>
        <v>0</v>
      </c>
      <c r="CB638" s="13">
        <f t="shared" ca="1" si="451"/>
        <v>0</v>
      </c>
      <c r="CC638" s="13">
        <f t="shared" ca="1" si="451"/>
        <v>0</v>
      </c>
      <c r="CD638" s="13">
        <f t="shared" ca="1" si="451"/>
        <v>0</v>
      </c>
      <c r="CE638" s="13">
        <f t="shared" ca="1" si="451"/>
        <v>0</v>
      </c>
      <c r="CF638" s="13">
        <f t="shared" ca="1" si="451"/>
        <v>0</v>
      </c>
      <c r="CG638" s="13">
        <f t="shared" ref="CG638:CN638" ca="1" si="452">CG637-SUM(CG636,CG633:CG634)</f>
        <v>0</v>
      </c>
      <c r="CH638" s="13">
        <f t="shared" ca="1" si="452"/>
        <v>0</v>
      </c>
      <c r="CI638" s="13">
        <f t="shared" ca="1" si="452"/>
        <v>0</v>
      </c>
      <c r="CJ638" s="13">
        <f t="shared" ca="1" si="452"/>
        <v>0</v>
      </c>
      <c r="CK638" s="13">
        <f t="shared" ca="1" si="452"/>
        <v>0</v>
      </c>
      <c r="CL638" s="13">
        <f t="shared" ca="1" si="452"/>
        <v>0</v>
      </c>
      <c r="CM638" s="13">
        <f t="shared" ca="1" si="452"/>
        <v>0</v>
      </c>
      <c r="CN638" s="13">
        <f t="shared" ca="1" si="452"/>
        <v>0</v>
      </c>
    </row>
    <row r="639" spans="1:92" x14ac:dyDescent="0.25">
      <c r="B639" s="214"/>
      <c r="C639" s="10"/>
      <c r="D639" s="10"/>
      <c r="E639" s="106"/>
      <c r="F639" s="106"/>
      <c r="G639" s="106"/>
      <c r="H639" s="106"/>
      <c r="I639" s="175"/>
      <c r="J639" s="17"/>
      <c r="K639" s="42"/>
      <c r="L639" s="42"/>
      <c r="M639" s="42"/>
      <c r="N639" s="42"/>
      <c r="O639" s="42"/>
      <c r="P639" s="42"/>
      <c r="Q639" s="42"/>
      <c r="T639" s="276"/>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row>
    <row r="640" spans="1:92" x14ac:dyDescent="0.25">
      <c r="B640" s="238"/>
      <c r="C640" s="148"/>
      <c r="E640" s="149"/>
      <c r="F640" s="149"/>
      <c r="G640" s="106"/>
      <c r="H640" s="106"/>
      <c r="I640" s="150"/>
      <c r="J640" s="151"/>
      <c r="K640" s="148"/>
      <c r="L640" s="148"/>
      <c r="M640" s="148"/>
      <c r="N640" s="148"/>
      <c r="O640" s="148"/>
      <c r="P640" s="148"/>
      <c r="Q640" s="148"/>
      <c r="T640" s="292"/>
      <c r="U640" s="153"/>
      <c r="V640" s="153"/>
      <c r="W640" s="153"/>
      <c r="X640" s="153"/>
      <c r="Y640" s="153"/>
      <c r="Z640" s="153"/>
      <c r="AA640" s="153"/>
      <c r="AB640" s="153"/>
      <c r="AC640" s="153"/>
      <c r="AD640" s="153"/>
      <c r="AE640" s="153"/>
      <c r="AF640" s="153"/>
      <c r="AG640" s="153"/>
      <c r="AH640" s="153"/>
      <c r="AI640" s="153"/>
      <c r="AJ640" s="153"/>
      <c r="AK640" s="153"/>
      <c r="AL640" s="153"/>
      <c r="AM640" s="153"/>
      <c r="AN640" s="153"/>
      <c r="AO640" s="153"/>
      <c r="AP640" s="153"/>
      <c r="AQ640" s="153"/>
      <c r="AR640" s="153"/>
      <c r="AS640" s="153"/>
      <c r="AT640" s="153"/>
      <c r="AU640" s="153"/>
      <c r="AV640" s="153"/>
      <c r="AW640" s="153"/>
      <c r="AX640" s="153"/>
      <c r="AY640" s="153"/>
      <c r="AZ640" s="153"/>
      <c r="BA640" s="153"/>
      <c r="BB640" s="153"/>
      <c r="BC640" s="153"/>
      <c r="BD640" s="153"/>
      <c r="BE640" s="153"/>
      <c r="BF640" s="153"/>
      <c r="BG640" s="153"/>
      <c r="BH640" s="153"/>
      <c r="BI640" s="153"/>
      <c r="BJ640" s="153"/>
      <c r="BK640" s="153"/>
      <c r="BL640" s="153"/>
      <c r="BM640" s="153"/>
      <c r="BN640" s="153"/>
      <c r="BO640" s="153"/>
      <c r="BP640" s="153"/>
      <c r="BQ640" s="153"/>
      <c r="BR640" s="153"/>
      <c r="BS640" s="153"/>
      <c r="BT640" s="153"/>
      <c r="BU640" s="153"/>
      <c r="BV640" s="153"/>
      <c r="BW640" s="153"/>
      <c r="BX640" s="153"/>
      <c r="BY640" s="153"/>
      <c r="BZ640" s="153"/>
      <c r="CA640" s="153"/>
      <c r="CB640" s="153"/>
      <c r="CC640" s="153"/>
      <c r="CD640" s="153"/>
      <c r="CE640" s="153"/>
      <c r="CF640" s="153"/>
      <c r="CG640" s="153"/>
      <c r="CH640" s="153"/>
      <c r="CI640" s="153"/>
      <c r="CJ640" s="153"/>
      <c r="CK640" s="153"/>
      <c r="CL640" s="153"/>
      <c r="CM640" s="153"/>
      <c r="CN640" s="153"/>
    </row>
    <row r="641" spans="1:92" x14ac:dyDescent="0.25">
      <c r="B641" s="214"/>
      <c r="C641" s="10"/>
      <c r="D641" s="10"/>
      <c r="E641" s="106"/>
      <c r="F641" s="106"/>
      <c r="G641" s="106"/>
      <c r="H641" s="106"/>
      <c r="I641" s="175"/>
      <c r="J641" s="17"/>
      <c r="K641" s="42"/>
      <c r="L641" s="42"/>
      <c r="M641" s="42"/>
      <c r="N641" s="42"/>
      <c r="O641" s="42"/>
      <c r="P641" s="42"/>
      <c r="Q641" s="42"/>
      <c r="T641" s="276"/>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row>
    <row r="642" spans="1:92" x14ac:dyDescent="0.25">
      <c r="B642" s="214"/>
      <c r="C642" s="10"/>
      <c r="D642" s="10"/>
      <c r="E642" s="106"/>
      <c r="F642" s="106"/>
      <c r="G642" s="106"/>
      <c r="H642" s="106"/>
      <c r="I642" s="175"/>
      <c r="J642" s="17"/>
      <c r="K642" s="42"/>
      <c r="L642" s="42"/>
      <c r="M642" s="42"/>
      <c r="N642" s="42"/>
      <c r="O642" s="42"/>
      <c r="P642" s="42"/>
      <c r="Q642" s="42"/>
      <c r="T642" s="276"/>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row>
    <row r="643" spans="1:92" x14ac:dyDescent="0.25">
      <c r="B643" s="214"/>
      <c r="C643" s="10"/>
      <c r="D643" s="10"/>
      <c r="E643" s="106"/>
      <c r="F643" s="106"/>
      <c r="G643" s="106"/>
      <c r="H643" s="106"/>
      <c r="I643" s="175"/>
      <c r="J643" s="17"/>
      <c r="K643" s="42"/>
      <c r="L643" s="42"/>
      <c r="M643" s="42"/>
      <c r="N643" s="42"/>
      <c r="O643" s="42"/>
      <c r="P643" s="42"/>
      <c r="Q643" s="42"/>
      <c r="T643" s="276"/>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row>
    <row r="644" spans="1:92" x14ac:dyDescent="0.25">
      <c r="B644" s="214"/>
      <c r="C644" s="10"/>
      <c r="D644" s="10"/>
      <c r="E644" s="106"/>
      <c r="F644" s="106"/>
      <c r="G644" s="106"/>
      <c r="H644" s="106"/>
      <c r="I644" s="175"/>
      <c r="J644" s="17"/>
      <c r="K644" s="42"/>
      <c r="L644" s="42"/>
      <c r="M644" s="42"/>
      <c r="N644" s="42"/>
      <c r="O644" s="42"/>
      <c r="P644" s="42"/>
      <c r="Q644" s="42"/>
      <c r="T644" s="276"/>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row>
    <row r="645" spans="1:92" x14ac:dyDescent="0.25">
      <c r="B645" s="214"/>
      <c r="C645" s="10"/>
      <c r="D645" s="10"/>
      <c r="E645" s="106"/>
      <c r="F645" s="106"/>
      <c r="G645" s="106"/>
      <c r="H645" s="106"/>
      <c r="I645" s="175"/>
      <c r="J645" s="17"/>
      <c r="K645" s="42"/>
      <c r="L645" s="42"/>
      <c r="M645" s="42"/>
      <c r="N645" s="42"/>
      <c r="O645" s="42"/>
      <c r="P645" s="42"/>
      <c r="Q645" s="42"/>
      <c r="T645" s="276"/>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row>
    <row r="646" spans="1:92" x14ac:dyDescent="0.25">
      <c r="B646" s="214"/>
      <c r="C646" s="10"/>
      <c r="D646" s="10"/>
      <c r="E646" s="106"/>
      <c r="F646" s="106"/>
      <c r="G646" s="106"/>
      <c r="H646" s="106"/>
      <c r="I646" s="175"/>
      <c r="J646" s="17"/>
      <c r="K646" s="42"/>
      <c r="L646" s="42"/>
      <c r="M646" s="42"/>
      <c r="N646" s="42"/>
      <c r="O646" s="42"/>
      <c r="P646" s="42"/>
      <c r="Q646" s="42"/>
      <c r="T646" s="276"/>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row>
    <row r="647" spans="1:92" x14ac:dyDescent="0.25">
      <c r="B647" s="214"/>
      <c r="C647" s="10"/>
      <c r="D647" s="10"/>
      <c r="E647" s="106"/>
      <c r="F647" s="106"/>
      <c r="G647" s="106"/>
      <c r="H647" s="106"/>
      <c r="I647" s="175"/>
      <c r="J647" s="17"/>
      <c r="K647" s="42"/>
      <c r="L647" s="42"/>
      <c r="M647" s="42"/>
      <c r="N647" s="42"/>
      <c r="O647" s="42"/>
      <c r="P647" s="42"/>
      <c r="Q647" s="42"/>
      <c r="T647" s="276"/>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row>
    <row r="648" spans="1:92" x14ac:dyDescent="0.25">
      <c r="A648" s="137"/>
      <c r="B648" s="208"/>
      <c r="C648" s="139"/>
      <c r="D648" s="137" t="s">
        <v>552</v>
      </c>
      <c r="E648" s="140" t="s">
        <v>552</v>
      </c>
      <c r="F648" s="140"/>
      <c r="G648" s="140"/>
      <c r="H648" s="141"/>
      <c r="I648" s="142"/>
      <c r="J648" s="143"/>
      <c r="K648" s="139"/>
      <c r="L648" s="139"/>
      <c r="M648" s="139"/>
      <c r="N648" s="139"/>
      <c r="O648" s="139"/>
      <c r="P648" s="139"/>
      <c r="Q648" s="139"/>
      <c r="T648" s="233"/>
      <c r="U648" s="145"/>
      <c r="V648" s="145"/>
      <c r="W648" s="145"/>
      <c r="X648" s="145"/>
      <c r="Y648" s="145"/>
      <c r="Z648" s="145"/>
      <c r="AA648" s="145"/>
      <c r="AB648" s="145"/>
      <c r="AC648" s="145"/>
      <c r="AD648" s="145"/>
      <c r="AE648" s="145"/>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c r="BB648" s="145"/>
      <c r="BC648" s="145"/>
      <c r="BD648" s="145"/>
      <c r="BE648" s="145"/>
      <c r="BF648" s="145"/>
      <c r="BG648" s="145"/>
      <c r="BH648" s="145"/>
      <c r="BI648" s="145"/>
      <c r="BJ648" s="145"/>
      <c r="BK648" s="145"/>
      <c r="BL648" s="145"/>
      <c r="BM648" s="145"/>
      <c r="BN648" s="145"/>
      <c r="BO648" s="145"/>
      <c r="BP648" s="145"/>
      <c r="BQ648" s="145"/>
      <c r="BR648" s="145"/>
      <c r="BS648" s="145"/>
      <c r="BT648" s="145"/>
      <c r="BU648" s="145"/>
      <c r="BV648" s="145"/>
      <c r="BW648" s="145"/>
      <c r="BX648" s="145"/>
      <c r="BY648" s="145"/>
      <c r="BZ648" s="145"/>
      <c r="CA648" s="145"/>
      <c r="CB648" s="145"/>
      <c r="CC648" s="145"/>
      <c r="CD648" s="145"/>
      <c r="CE648" s="145"/>
      <c r="CF648" s="145"/>
      <c r="CG648" s="145"/>
      <c r="CH648" s="145"/>
      <c r="CI648" s="145"/>
      <c r="CJ648" s="145"/>
      <c r="CK648" s="145"/>
      <c r="CL648" s="145"/>
      <c r="CM648" s="145"/>
      <c r="CN648" s="145"/>
    </row>
    <row r="649" spans="1:92" x14ac:dyDescent="0.25">
      <c r="B649" s="174" t="s">
        <v>553</v>
      </c>
      <c r="C649" s="10"/>
      <c r="D649" s="10" t="s">
        <v>552</v>
      </c>
      <c r="E649" s="106"/>
      <c r="F649" s="106"/>
      <c r="G649" s="106"/>
      <c r="H649" s="106"/>
      <c r="I649" s="175"/>
      <c r="J649" s="17"/>
      <c r="T649" s="355"/>
      <c r="U649" s="356"/>
      <c r="V649" s="356"/>
      <c r="W649" s="356"/>
      <c r="X649" s="356"/>
      <c r="Y649" s="356"/>
      <c r="Z649" s="356"/>
      <c r="AA649" s="356"/>
      <c r="AB649" s="356"/>
      <c r="AC649" s="356"/>
      <c r="AD649" s="356"/>
      <c r="AE649" s="356"/>
      <c r="AF649" s="356"/>
      <c r="AG649" s="356"/>
      <c r="AH649" s="356"/>
      <c r="AI649" s="356"/>
      <c r="AJ649" s="356"/>
      <c r="AK649" s="356"/>
      <c r="AL649" s="356"/>
      <c r="AM649" s="356"/>
      <c r="AN649" s="356"/>
      <c r="AO649" s="356"/>
      <c r="AP649" s="356"/>
      <c r="AQ649" s="356"/>
      <c r="AR649" s="356"/>
      <c r="AS649" s="356"/>
      <c r="AT649" s="356"/>
      <c r="AU649" s="356"/>
      <c r="AV649" s="356"/>
      <c r="AW649" s="356"/>
      <c r="AX649" s="356"/>
      <c r="AY649" s="356"/>
      <c r="AZ649" s="356"/>
      <c r="BA649" s="356"/>
      <c r="BB649" s="356"/>
      <c r="BC649" s="356"/>
      <c r="BD649" s="356"/>
      <c r="BE649" s="356"/>
      <c r="BF649" s="356"/>
      <c r="BG649" s="356"/>
      <c r="BH649" s="356"/>
      <c r="BI649" s="356"/>
      <c r="BJ649" s="356"/>
      <c r="BK649" s="356"/>
      <c r="BL649" s="356"/>
      <c r="BM649" s="356"/>
      <c r="BN649" s="356"/>
      <c r="BO649" s="356"/>
      <c r="BP649" s="356"/>
      <c r="BQ649" s="356"/>
      <c r="BR649" s="356"/>
      <c r="BS649" s="356"/>
      <c r="BT649" s="356"/>
      <c r="BU649" s="356"/>
      <c r="BV649" s="356"/>
      <c r="BW649" s="356"/>
      <c r="BX649" s="356"/>
      <c r="BY649" s="356"/>
      <c r="BZ649" s="356"/>
      <c r="CA649" s="356"/>
      <c r="CB649" s="356"/>
      <c r="CC649" s="356"/>
      <c r="CD649" s="356"/>
      <c r="CE649" s="356"/>
      <c r="CF649" s="356"/>
      <c r="CG649" s="356"/>
      <c r="CH649" s="356"/>
      <c r="CI649" s="356"/>
      <c r="CJ649" s="356"/>
      <c r="CK649" s="356"/>
      <c r="CL649" s="356"/>
      <c r="CM649" s="356"/>
      <c r="CN649" s="356"/>
    </row>
    <row r="650" spans="1:92" x14ac:dyDescent="0.25">
      <c r="B650" s="223" t="s">
        <v>354</v>
      </c>
      <c r="D650" s="10" t="s">
        <v>552</v>
      </c>
      <c r="E650" s="102" t="s">
        <v>203</v>
      </c>
      <c r="K650" s="50">
        <f ca="1">+U650</f>
        <v>0</v>
      </c>
      <c r="L650" s="50">
        <f>+K654</f>
        <v>1000</v>
      </c>
      <c r="M650" s="50">
        <f>+L654</f>
        <v>2000</v>
      </c>
      <c r="N650" s="50">
        <f>+M654</f>
        <v>4000</v>
      </c>
      <c r="O650" s="50">
        <f>+N654</f>
        <v>8000</v>
      </c>
      <c r="P650" s="50">
        <f>+O654</f>
        <v>16000</v>
      </c>
      <c r="Q650" s="50"/>
      <c r="T650" s="319"/>
      <c r="U650" s="275">
        <f t="shared" ref="U650:CF650" ca="1" si="453">T654</f>
        <v>0</v>
      </c>
      <c r="V650" s="275">
        <f t="shared" ca="1" si="453"/>
        <v>83.333333333333329</v>
      </c>
      <c r="W650" s="275">
        <f t="shared" ca="1" si="453"/>
        <v>166.66666666666666</v>
      </c>
      <c r="X650" s="275">
        <f t="shared" ca="1" si="453"/>
        <v>250</v>
      </c>
      <c r="Y650" s="275">
        <f t="shared" ca="1" si="453"/>
        <v>333.33333333333331</v>
      </c>
      <c r="Z650" s="275">
        <f t="shared" ca="1" si="453"/>
        <v>416.66666666666663</v>
      </c>
      <c r="AA650" s="275">
        <f t="shared" ca="1" si="453"/>
        <v>500</v>
      </c>
      <c r="AB650" s="275">
        <f t="shared" ca="1" si="453"/>
        <v>583.33333333333337</v>
      </c>
      <c r="AC650" s="275">
        <f t="shared" ca="1" si="453"/>
        <v>666.66666666666674</v>
      </c>
      <c r="AD650" s="275">
        <f t="shared" ca="1" si="453"/>
        <v>750</v>
      </c>
      <c r="AE650" s="275">
        <f t="shared" ca="1" si="453"/>
        <v>833.33333333333337</v>
      </c>
      <c r="AF650" s="275">
        <f t="shared" ca="1" si="453"/>
        <v>916.66666666666674</v>
      </c>
      <c r="AG650" s="275">
        <f t="shared" ca="1" si="453"/>
        <v>1000</v>
      </c>
      <c r="AH650" s="275">
        <f t="shared" ca="1" si="453"/>
        <v>1083.3333333333333</v>
      </c>
      <c r="AI650" s="275">
        <f t="shared" ca="1" si="453"/>
        <v>1166.6666666666665</v>
      </c>
      <c r="AJ650" s="275">
        <f t="shared" ca="1" si="453"/>
        <v>1249.9999999999998</v>
      </c>
      <c r="AK650" s="275">
        <f t="shared" ca="1" si="453"/>
        <v>1333.333333333333</v>
      </c>
      <c r="AL650" s="275">
        <f t="shared" ca="1" si="453"/>
        <v>1416.6666666666665</v>
      </c>
      <c r="AM650" s="275">
        <f t="shared" ca="1" si="453"/>
        <v>1499.9999999999998</v>
      </c>
      <c r="AN650" s="275">
        <f t="shared" ca="1" si="453"/>
        <v>1583.333333333333</v>
      </c>
      <c r="AO650" s="275">
        <f t="shared" ca="1" si="453"/>
        <v>1666.6666666666665</v>
      </c>
      <c r="AP650" s="275">
        <f t="shared" ca="1" si="453"/>
        <v>1750</v>
      </c>
      <c r="AQ650" s="275">
        <f t="shared" ca="1" si="453"/>
        <v>1833.3333333333333</v>
      </c>
      <c r="AR650" s="275">
        <f t="shared" ca="1" si="453"/>
        <v>1916.6666666666665</v>
      </c>
      <c r="AS650" s="275">
        <f t="shared" ca="1" si="453"/>
        <v>2000</v>
      </c>
      <c r="AT650" s="275">
        <f t="shared" ca="1" si="453"/>
        <v>2166.6666666666665</v>
      </c>
      <c r="AU650" s="275">
        <f t="shared" ca="1" si="453"/>
        <v>2333.333333333333</v>
      </c>
      <c r="AV650" s="275">
        <f t="shared" ca="1" si="453"/>
        <v>2499.9999999999995</v>
      </c>
      <c r="AW650" s="275">
        <f t="shared" ca="1" si="453"/>
        <v>2666.6666666666661</v>
      </c>
      <c r="AX650" s="275">
        <f t="shared" ca="1" si="453"/>
        <v>2833.333333333333</v>
      </c>
      <c r="AY650" s="275">
        <f t="shared" ca="1" si="453"/>
        <v>2999.9999999999995</v>
      </c>
      <c r="AZ650" s="275">
        <f t="shared" ca="1" si="453"/>
        <v>3166.6666666666661</v>
      </c>
      <c r="BA650" s="275">
        <f t="shared" ca="1" si="453"/>
        <v>3333.333333333333</v>
      </c>
      <c r="BB650" s="275">
        <f t="shared" ca="1" si="453"/>
        <v>3500</v>
      </c>
      <c r="BC650" s="275">
        <f t="shared" ca="1" si="453"/>
        <v>3666.6666666666665</v>
      </c>
      <c r="BD650" s="275">
        <f t="shared" ca="1" si="453"/>
        <v>3833.333333333333</v>
      </c>
      <c r="BE650" s="275">
        <f t="shared" ca="1" si="453"/>
        <v>4000</v>
      </c>
      <c r="BF650" s="275">
        <f t="shared" ca="1" si="453"/>
        <v>4333.333333333333</v>
      </c>
      <c r="BG650" s="275">
        <f t="shared" ca="1" si="453"/>
        <v>4666.6666666666661</v>
      </c>
      <c r="BH650" s="275">
        <f t="shared" ca="1" si="453"/>
        <v>4999.9999999999991</v>
      </c>
      <c r="BI650" s="275">
        <f t="shared" ca="1" si="453"/>
        <v>5333.3333333333321</v>
      </c>
      <c r="BJ650" s="275">
        <f t="shared" ca="1" si="453"/>
        <v>5666.6666666666661</v>
      </c>
      <c r="BK650" s="275">
        <f t="shared" ca="1" si="453"/>
        <v>5999.9999999999991</v>
      </c>
      <c r="BL650" s="275">
        <f t="shared" ca="1" si="453"/>
        <v>6333.3333333333321</v>
      </c>
      <c r="BM650" s="275">
        <f t="shared" ca="1" si="453"/>
        <v>6666.6666666666661</v>
      </c>
      <c r="BN650" s="275">
        <f t="shared" ca="1" si="453"/>
        <v>7000</v>
      </c>
      <c r="BO650" s="275">
        <f t="shared" ca="1" si="453"/>
        <v>7333.333333333333</v>
      </c>
      <c r="BP650" s="275">
        <f t="shared" ca="1" si="453"/>
        <v>7666.6666666666661</v>
      </c>
      <c r="BQ650" s="275">
        <f t="shared" ca="1" si="453"/>
        <v>8000</v>
      </c>
      <c r="BR650" s="275">
        <f t="shared" ca="1" si="453"/>
        <v>8666.6666666666661</v>
      </c>
      <c r="BS650" s="275">
        <f t="shared" ca="1" si="453"/>
        <v>9333.3333333333321</v>
      </c>
      <c r="BT650" s="275">
        <f t="shared" ca="1" si="453"/>
        <v>9999.9999999999982</v>
      </c>
      <c r="BU650" s="275">
        <f t="shared" ca="1" si="453"/>
        <v>10666.666666666664</v>
      </c>
      <c r="BV650" s="275">
        <f t="shared" ca="1" si="453"/>
        <v>11333.333333333332</v>
      </c>
      <c r="BW650" s="275">
        <f t="shared" ca="1" si="453"/>
        <v>11999.999999999998</v>
      </c>
      <c r="BX650" s="275">
        <f t="shared" ca="1" si="453"/>
        <v>12666.666666666664</v>
      </c>
      <c r="BY650" s="275">
        <f t="shared" ca="1" si="453"/>
        <v>13333.333333333332</v>
      </c>
      <c r="BZ650" s="275">
        <f t="shared" ca="1" si="453"/>
        <v>14000</v>
      </c>
      <c r="CA650" s="275">
        <f t="shared" ca="1" si="453"/>
        <v>14666.666666666666</v>
      </c>
      <c r="CB650" s="275">
        <f t="shared" ca="1" si="453"/>
        <v>15333.333333333332</v>
      </c>
      <c r="CC650" s="275">
        <f t="shared" ca="1" si="453"/>
        <v>16000</v>
      </c>
      <c r="CD650" s="275">
        <f t="shared" ca="1" si="453"/>
        <v>17333.333333333332</v>
      </c>
      <c r="CE650" s="275">
        <f t="shared" ca="1" si="453"/>
        <v>18666.666666666664</v>
      </c>
      <c r="CF650" s="275">
        <f t="shared" ca="1" si="453"/>
        <v>19999.999999999996</v>
      </c>
      <c r="CG650" s="275">
        <f t="shared" ref="CG650:CN650" ca="1" si="454">CF654</f>
        <v>21333.333333333328</v>
      </c>
      <c r="CH650" s="275">
        <f t="shared" ca="1" si="454"/>
        <v>22666.666666666664</v>
      </c>
      <c r="CI650" s="275">
        <f t="shared" ca="1" si="454"/>
        <v>23999.999999999996</v>
      </c>
      <c r="CJ650" s="275">
        <f t="shared" ca="1" si="454"/>
        <v>25333.333333333328</v>
      </c>
      <c r="CK650" s="275">
        <f t="shared" ca="1" si="454"/>
        <v>26666.666666666664</v>
      </c>
      <c r="CL650" s="275">
        <f t="shared" ca="1" si="454"/>
        <v>28000</v>
      </c>
      <c r="CM650" s="275">
        <f t="shared" ca="1" si="454"/>
        <v>29333.333333333332</v>
      </c>
      <c r="CN650" s="275">
        <f t="shared" ca="1" si="454"/>
        <v>30666.666666666664</v>
      </c>
    </row>
    <row r="651" spans="1:92" x14ac:dyDescent="0.25">
      <c r="B651" s="223" t="s">
        <v>486</v>
      </c>
      <c r="D651" s="10" t="s">
        <v>552</v>
      </c>
      <c r="E651" s="102" t="s">
        <v>203</v>
      </c>
      <c r="K651" s="3">
        <f t="shared" ref="K651:P651" ca="1" si="455">SUMIF($3:$3, K$2, INDIRECT(ROW() &amp; ":" &amp; ROW()))</f>
        <v>1342.1052631578946</v>
      </c>
      <c r="L651" s="3">
        <f t="shared" ca="1" si="455"/>
        <v>1973.6842105263158</v>
      </c>
      <c r="M651" s="3">
        <f t="shared" ca="1" si="455"/>
        <v>3947.3684210526317</v>
      </c>
      <c r="N651" s="3">
        <f t="shared" ca="1" si="455"/>
        <v>7894.7368421052633</v>
      </c>
      <c r="O651" s="3">
        <f t="shared" ca="1" si="455"/>
        <v>15789.473684210527</v>
      </c>
      <c r="P651" s="3">
        <f t="shared" ca="1" si="455"/>
        <v>31578.947368421053</v>
      </c>
      <c r="Q651" s="3"/>
      <c r="T651" s="319"/>
      <c r="U651" s="275">
        <f t="shared" ref="U651:CF651" ca="1" si="456">+U654-U650-U653</f>
        <v>87.719298245614027</v>
      </c>
      <c r="V651" s="275">
        <f t="shared" ca="1" si="456"/>
        <v>92.105263157894726</v>
      </c>
      <c r="W651" s="275">
        <f t="shared" ca="1" si="456"/>
        <v>96.491228070175453</v>
      </c>
      <c r="X651" s="275">
        <f t="shared" ca="1" si="456"/>
        <v>100.87719298245612</v>
      </c>
      <c r="Y651" s="275">
        <f t="shared" ca="1" si="456"/>
        <v>105.26315789473682</v>
      </c>
      <c r="Z651" s="275">
        <f t="shared" ca="1" si="456"/>
        <v>109.64912280701759</v>
      </c>
      <c r="AA651" s="275">
        <f t="shared" ca="1" si="456"/>
        <v>114.03508771929829</v>
      </c>
      <c r="AB651" s="275">
        <f t="shared" ca="1" si="456"/>
        <v>118.42105263157899</v>
      </c>
      <c r="AC651" s="275">
        <f t="shared" ca="1" si="456"/>
        <v>122.80701754385959</v>
      </c>
      <c r="AD651" s="275">
        <f t="shared" ca="1" si="456"/>
        <v>127.19298245614038</v>
      </c>
      <c r="AE651" s="275">
        <f t="shared" ca="1" si="456"/>
        <v>131.5789473684211</v>
      </c>
      <c r="AF651" s="275">
        <f t="shared" ca="1" si="456"/>
        <v>135.9649122807017</v>
      </c>
      <c r="AG651" s="275">
        <f t="shared" ca="1" si="456"/>
        <v>140.35087719298238</v>
      </c>
      <c r="AH651" s="275">
        <f t="shared" ca="1" si="456"/>
        <v>144.73684210526307</v>
      </c>
      <c r="AI651" s="275">
        <f t="shared" ca="1" si="456"/>
        <v>149.12280701754378</v>
      </c>
      <c r="AJ651" s="275">
        <f t="shared" ca="1" si="456"/>
        <v>153.50877192982449</v>
      </c>
      <c r="AK651" s="275">
        <f t="shared" ca="1" si="456"/>
        <v>157.89473684210543</v>
      </c>
      <c r="AL651" s="275">
        <f t="shared" ca="1" si="456"/>
        <v>162.28070175438589</v>
      </c>
      <c r="AM651" s="275">
        <f t="shared" ca="1" si="456"/>
        <v>166.66666666666657</v>
      </c>
      <c r="AN651" s="275">
        <f t="shared" ca="1" si="456"/>
        <v>171.05263157894751</v>
      </c>
      <c r="AO651" s="275">
        <f t="shared" ca="1" si="456"/>
        <v>175.43859649122822</v>
      </c>
      <c r="AP651" s="275">
        <f t="shared" ca="1" si="456"/>
        <v>179.82456140350871</v>
      </c>
      <c r="AQ651" s="275">
        <f t="shared" ca="1" si="456"/>
        <v>184.21052631578942</v>
      </c>
      <c r="AR651" s="275">
        <f t="shared" ca="1" si="456"/>
        <v>188.59649122807036</v>
      </c>
      <c r="AS651" s="275">
        <f t="shared" ca="1" si="456"/>
        <v>280.70175438596476</v>
      </c>
      <c r="AT651" s="275">
        <f t="shared" ca="1" si="456"/>
        <v>289.47368421052613</v>
      </c>
      <c r="AU651" s="275">
        <f t="shared" ca="1" si="456"/>
        <v>298.24561403508756</v>
      </c>
      <c r="AV651" s="275">
        <f t="shared" ca="1" si="456"/>
        <v>307.01754385964898</v>
      </c>
      <c r="AW651" s="275">
        <f t="shared" ca="1" si="456"/>
        <v>315.78947368421086</v>
      </c>
      <c r="AX651" s="275">
        <f t="shared" ca="1" si="456"/>
        <v>324.56140350877178</v>
      </c>
      <c r="AY651" s="275">
        <f t="shared" ca="1" si="456"/>
        <v>333.33333333333314</v>
      </c>
      <c r="AZ651" s="275">
        <f t="shared" ca="1" si="456"/>
        <v>342.10526315789502</v>
      </c>
      <c r="BA651" s="275">
        <f t="shared" ca="1" si="456"/>
        <v>350.87719298245645</v>
      </c>
      <c r="BB651" s="275">
        <f t="shared" ca="1" si="456"/>
        <v>359.64912280701742</v>
      </c>
      <c r="BC651" s="275">
        <f t="shared" ca="1" si="456"/>
        <v>368.42105263157885</v>
      </c>
      <c r="BD651" s="275">
        <f t="shared" ca="1" si="456"/>
        <v>377.19298245614073</v>
      </c>
      <c r="BE651" s="275">
        <f t="shared" ca="1" si="456"/>
        <v>561.40350877192952</v>
      </c>
      <c r="BF651" s="275">
        <f t="shared" ca="1" si="456"/>
        <v>578.94736842105226</v>
      </c>
      <c r="BG651" s="275">
        <f t="shared" ca="1" si="456"/>
        <v>596.49122807017511</v>
      </c>
      <c r="BH651" s="275">
        <f t="shared" ca="1" si="456"/>
        <v>614.03508771929796</v>
      </c>
      <c r="BI651" s="275">
        <f t="shared" ca="1" si="456"/>
        <v>631.57894736842172</v>
      </c>
      <c r="BJ651" s="275">
        <f t="shared" ca="1" si="456"/>
        <v>649.12280701754355</v>
      </c>
      <c r="BK651" s="275">
        <f t="shared" ca="1" si="456"/>
        <v>666.66666666666629</v>
      </c>
      <c r="BL651" s="275">
        <f t="shared" ca="1" si="456"/>
        <v>684.21052631579005</v>
      </c>
      <c r="BM651" s="275">
        <f t="shared" ca="1" si="456"/>
        <v>701.7543859649129</v>
      </c>
      <c r="BN651" s="275">
        <f t="shared" ca="1" si="456"/>
        <v>719.29824561403484</v>
      </c>
      <c r="BO651" s="275">
        <f t="shared" ca="1" si="456"/>
        <v>736.84210526315769</v>
      </c>
      <c r="BP651" s="275">
        <f t="shared" ca="1" si="456"/>
        <v>754.38596491228145</v>
      </c>
      <c r="BQ651" s="275">
        <f t="shared" ca="1" si="456"/>
        <v>1122.807017543859</v>
      </c>
      <c r="BR651" s="275">
        <f t="shared" ca="1" si="456"/>
        <v>1157.8947368421045</v>
      </c>
      <c r="BS651" s="275">
        <f t="shared" ca="1" si="456"/>
        <v>1192.9824561403502</v>
      </c>
      <c r="BT651" s="275">
        <f t="shared" ca="1" si="456"/>
        <v>1228.0701754385959</v>
      </c>
      <c r="BU651" s="275">
        <f t="shared" ca="1" si="456"/>
        <v>1263.1578947368434</v>
      </c>
      <c r="BV651" s="275">
        <f t="shared" ca="1" si="456"/>
        <v>1298.2456140350871</v>
      </c>
      <c r="BW651" s="275">
        <f t="shared" ca="1" si="456"/>
        <v>1333.3333333333326</v>
      </c>
      <c r="BX651" s="275">
        <f t="shared" ca="1" si="456"/>
        <v>1368.4210526315801</v>
      </c>
      <c r="BY651" s="275">
        <f t="shared" ca="1" si="456"/>
        <v>1403.5087719298258</v>
      </c>
      <c r="BZ651" s="275">
        <f t="shared" ca="1" si="456"/>
        <v>1438.5964912280697</v>
      </c>
      <c r="CA651" s="275">
        <f t="shared" ca="1" si="456"/>
        <v>1473.6842105263154</v>
      </c>
      <c r="CB651" s="275">
        <f t="shared" ca="1" si="456"/>
        <v>1508.7719298245629</v>
      </c>
      <c r="CC651" s="275">
        <f t="shared" ca="1" si="456"/>
        <v>2245.6140350877181</v>
      </c>
      <c r="CD651" s="275">
        <f t="shared" ca="1" si="456"/>
        <v>2315.789473684209</v>
      </c>
      <c r="CE651" s="275">
        <f t="shared" ca="1" si="456"/>
        <v>2385.9649122807004</v>
      </c>
      <c r="CF651" s="275">
        <f t="shared" ca="1" si="456"/>
        <v>2456.1403508771918</v>
      </c>
      <c r="CG651" s="275">
        <f t="shared" ref="CG651:CN651" ca="1" si="457">+CG654-CG650-CG653</f>
        <v>2526.3157894736869</v>
      </c>
      <c r="CH651" s="275">
        <f t="shared" ca="1" si="457"/>
        <v>2596.4912280701742</v>
      </c>
      <c r="CI651" s="275">
        <f t="shared" ca="1" si="457"/>
        <v>2666.6666666666652</v>
      </c>
      <c r="CJ651" s="275">
        <f t="shared" ca="1" si="457"/>
        <v>2736.8421052631602</v>
      </c>
      <c r="CK651" s="275">
        <f t="shared" ca="1" si="457"/>
        <v>2807.0175438596516</v>
      </c>
      <c r="CL651" s="275">
        <f t="shared" ca="1" si="457"/>
        <v>2877.1929824561394</v>
      </c>
      <c r="CM651" s="275">
        <f t="shared" ca="1" si="457"/>
        <v>2947.3684210526308</v>
      </c>
      <c r="CN651" s="275">
        <f t="shared" ca="1" si="457"/>
        <v>3017.5438596491258</v>
      </c>
    </row>
    <row r="652" spans="1:92" x14ac:dyDescent="0.25">
      <c r="A652" t="s">
        <v>143</v>
      </c>
      <c r="B652" s="333" t="s">
        <v>554</v>
      </c>
      <c r="C652" s="10"/>
      <c r="D652" s="10" t="s">
        <v>552</v>
      </c>
      <c r="E652" s="106"/>
      <c r="F652" s="106"/>
      <c r="G652" s="106"/>
      <c r="H652" s="106"/>
      <c r="I652" s="175"/>
      <c r="J652" s="17"/>
      <c r="K652" s="192">
        <v>0.05</v>
      </c>
      <c r="L652" s="192">
        <v>0.05</v>
      </c>
      <c r="M652" s="192">
        <v>0.05</v>
      </c>
      <c r="N652" s="192">
        <v>0.05</v>
      </c>
      <c r="O652" s="192">
        <v>0.05</v>
      </c>
      <c r="P652" s="192">
        <v>0.05</v>
      </c>
      <c r="Q652" s="192"/>
      <c r="T652" s="274"/>
      <c r="U652" s="314">
        <f ca="1">INDEX($A:$CN,ROW(),MATCH(INDIRECT(ADDRESS(3,COLUMN(),2)),$2:$2,0))</f>
        <v>0.05</v>
      </c>
      <c r="V652" s="314" cm="1">
        <f t="array" ref="V652">INDEX($K:$P,ROW(),MATCH(V$3,$K$2:$P$2,0))</f>
        <v>0.05</v>
      </c>
      <c r="W652" s="314" cm="1">
        <f t="array" ref="W652">INDEX($K:$P,ROW(),MATCH(W$3,$K$2:$P$2,0))</f>
        <v>0.05</v>
      </c>
      <c r="X652" s="314" cm="1">
        <f t="array" ref="X652">INDEX($K:$P,ROW(),MATCH(X$3,$K$2:$P$2,0))</f>
        <v>0.05</v>
      </c>
      <c r="Y652" s="314" cm="1">
        <f t="array" ref="Y652">INDEX($K:$P,ROW(),MATCH(Y$3,$K$2:$P$2,0))</f>
        <v>0.05</v>
      </c>
      <c r="Z652" s="314" cm="1">
        <f t="array" ref="Z652">INDEX($K:$P,ROW(),MATCH(Z$3,$K$2:$P$2,0))</f>
        <v>0.05</v>
      </c>
      <c r="AA652" s="314" cm="1">
        <f t="array" ref="AA652">INDEX($K:$P,ROW(),MATCH(AA$3,$K$2:$P$2,0))</f>
        <v>0.05</v>
      </c>
      <c r="AB652" s="314" cm="1">
        <f t="array" ref="AB652">INDEX($K:$P,ROW(),MATCH(AB$3,$K$2:$P$2,0))</f>
        <v>0.05</v>
      </c>
      <c r="AC652" s="314" cm="1">
        <f t="array" ref="AC652">INDEX($K:$P,ROW(),MATCH(AC$3,$K$2:$P$2,0))</f>
        <v>0.05</v>
      </c>
      <c r="AD652" s="314" cm="1">
        <f t="array" ref="AD652">INDEX($K:$P,ROW(),MATCH(AD$3,$K$2:$P$2,0))</f>
        <v>0.05</v>
      </c>
      <c r="AE652" s="314" cm="1">
        <f t="array" ref="AE652">INDEX($K:$P,ROW(),MATCH(AE$3,$K$2:$P$2,0))</f>
        <v>0.05</v>
      </c>
      <c r="AF652" s="314" cm="1">
        <f t="array" ref="AF652">INDEX($K:$P,ROW(),MATCH(AF$3,$K$2:$P$2,0))</f>
        <v>0.05</v>
      </c>
      <c r="AG652" s="314" cm="1">
        <f t="array" ref="AG652">INDEX($K:$P,ROW(),MATCH(AG$3,$K$2:$P$2,0))</f>
        <v>0.05</v>
      </c>
      <c r="AH652" s="314" cm="1">
        <f t="array" ref="AH652">INDEX($K:$P,ROW(),MATCH(AH$3,$K$2:$P$2,0))</f>
        <v>0.05</v>
      </c>
      <c r="AI652" s="314" cm="1">
        <f t="array" ref="AI652">INDEX($K:$P,ROW(),MATCH(AI$3,$K$2:$P$2,0))</f>
        <v>0.05</v>
      </c>
      <c r="AJ652" s="314" cm="1">
        <f t="array" ref="AJ652">INDEX($K:$P,ROW(),MATCH(AJ$3,$K$2:$P$2,0))</f>
        <v>0.05</v>
      </c>
      <c r="AK652" s="314" cm="1">
        <f t="array" ref="AK652">INDEX($K:$P,ROW(),MATCH(AK$3,$K$2:$P$2,0))</f>
        <v>0.05</v>
      </c>
      <c r="AL652" s="314" cm="1">
        <f t="array" ref="AL652">INDEX($K:$P,ROW(),MATCH(AL$3,$K$2:$P$2,0))</f>
        <v>0.05</v>
      </c>
      <c r="AM652" s="314" cm="1">
        <f t="array" ref="AM652">INDEX($K:$P,ROW(),MATCH(AM$3,$K$2:$P$2,0))</f>
        <v>0.05</v>
      </c>
      <c r="AN652" s="314" cm="1">
        <f t="array" ref="AN652">INDEX($K:$P,ROW(),MATCH(AN$3,$K$2:$P$2,0))</f>
        <v>0.05</v>
      </c>
      <c r="AO652" s="314" cm="1">
        <f t="array" ref="AO652">INDEX($K:$P,ROW(),MATCH(AO$3,$K$2:$P$2,0))</f>
        <v>0.05</v>
      </c>
      <c r="AP652" s="314" cm="1">
        <f t="array" ref="AP652">INDEX($K:$P,ROW(),MATCH(AP$3,$K$2:$P$2,0))</f>
        <v>0.05</v>
      </c>
      <c r="AQ652" s="314" cm="1">
        <f t="array" ref="AQ652">INDEX($K:$P,ROW(),MATCH(AQ$3,$K$2:$P$2,0))</f>
        <v>0.05</v>
      </c>
      <c r="AR652" s="314" cm="1">
        <f t="array" ref="AR652">INDEX($K:$P,ROW(),MATCH(AR$3,$K$2:$P$2,0))</f>
        <v>0.05</v>
      </c>
      <c r="AS652" s="314" cm="1">
        <f t="array" ref="AS652">INDEX($K:$P,ROW(),MATCH(AS$3,$K$2:$P$2,0))</f>
        <v>0.05</v>
      </c>
      <c r="AT652" s="314" cm="1">
        <f t="array" ref="AT652">INDEX($K:$P,ROW(),MATCH(AT$3,$K$2:$P$2,0))</f>
        <v>0.05</v>
      </c>
      <c r="AU652" s="314" cm="1">
        <f t="array" ref="AU652">INDEX($K:$P,ROW(),MATCH(AU$3,$K$2:$P$2,0))</f>
        <v>0.05</v>
      </c>
      <c r="AV652" s="314" cm="1">
        <f t="array" ref="AV652">INDEX($K:$P,ROW(),MATCH(AV$3,$K$2:$P$2,0))</f>
        <v>0.05</v>
      </c>
      <c r="AW652" s="314" cm="1">
        <f t="array" ref="AW652">INDEX($K:$P,ROW(),MATCH(AW$3,$K$2:$P$2,0))</f>
        <v>0.05</v>
      </c>
      <c r="AX652" s="314" cm="1">
        <f t="array" ref="AX652">INDEX($K:$P,ROW(),MATCH(AX$3,$K$2:$P$2,0))</f>
        <v>0.05</v>
      </c>
      <c r="AY652" s="314" cm="1">
        <f t="array" ref="AY652">INDEX($K:$P,ROW(),MATCH(AY$3,$K$2:$P$2,0))</f>
        <v>0.05</v>
      </c>
      <c r="AZ652" s="314" cm="1">
        <f t="array" ref="AZ652">INDEX($K:$P,ROW(),MATCH(AZ$3,$K$2:$P$2,0))</f>
        <v>0.05</v>
      </c>
      <c r="BA652" s="314" cm="1">
        <f t="array" ref="BA652">INDEX($K:$P,ROW(),MATCH(BA$3,$K$2:$P$2,0))</f>
        <v>0.05</v>
      </c>
      <c r="BB652" s="314" cm="1">
        <f t="array" ref="BB652">INDEX($K:$P,ROW(),MATCH(BB$3,$K$2:$P$2,0))</f>
        <v>0.05</v>
      </c>
      <c r="BC652" s="314" cm="1">
        <f t="array" ref="BC652">INDEX($K:$P,ROW(),MATCH(BC$3,$K$2:$P$2,0))</f>
        <v>0.05</v>
      </c>
      <c r="BD652" s="314" cm="1">
        <f t="array" ref="BD652">INDEX($K:$P,ROW(),MATCH(BD$3,$K$2:$P$2,0))</f>
        <v>0.05</v>
      </c>
      <c r="BE652" s="314" cm="1">
        <f t="array" ref="BE652">INDEX($K:$P,ROW(),MATCH(BE$3,$K$2:$P$2,0))</f>
        <v>0.05</v>
      </c>
      <c r="BF652" s="314" cm="1">
        <f t="array" ref="BF652">INDEX($K:$P,ROW(),MATCH(BF$3,$K$2:$P$2,0))</f>
        <v>0.05</v>
      </c>
      <c r="BG652" s="314" cm="1">
        <f t="array" ref="BG652">INDEX($K:$P,ROW(),MATCH(BG$3,$K$2:$P$2,0))</f>
        <v>0.05</v>
      </c>
      <c r="BH652" s="314" cm="1">
        <f t="array" ref="BH652">INDEX($K:$P,ROW(),MATCH(BH$3,$K$2:$P$2,0))</f>
        <v>0.05</v>
      </c>
      <c r="BI652" s="314" cm="1">
        <f t="array" ref="BI652">INDEX($K:$P,ROW(),MATCH(BI$3,$K$2:$P$2,0))</f>
        <v>0.05</v>
      </c>
      <c r="BJ652" s="314" cm="1">
        <f t="array" ref="BJ652">INDEX($K:$P,ROW(),MATCH(BJ$3,$K$2:$P$2,0))</f>
        <v>0.05</v>
      </c>
      <c r="BK652" s="314" cm="1">
        <f t="array" ref="BK652">INDEX($K:$P,ROW(),MATCH(BK$3,$K$2:$P$2,0))</f>
        <v>0.05</v>
      </c>
      <c r="BL652" s="314" cm="1">
        <f t="array" ref="BL652">INDEX($K:$P,ROW(),MATCH(BL$3,$K$2:$P$2,0))</f>
        <v>0.05</v>
      </c>
      <c r="BM652" s="314" cm="1">
        <f t="array" ref="BM652">INDEX($K:$P,ROW(),MATCH(BM$3,$K$2:$P$2,0))</f>
        <v>0.05</v>
      </c>
      <c r="BN652" s="314" cm="1">
        <f t="array" ref="BN652">INDEX($K:$P,ROW(),MATCH(BN$3,$K$2:$P$2,0))</f>
        <v>0.05</v>
      </c>
      <c r="BO652" s="314" cm="1">
        <f t="array" ref="BO652">INDEX($K:$P,ROW(),MATCH(BO$3,$K$2:$P$2,0))</f>
        <v>0.05</v>
      </c>
      <c r="BP652" s="314" cm="1">
        <f t="array" ref="BP652">INDEX($K:$P,ROW(),MATCH(BP$3,$K$2:$P$2,0))</f>
        <v>0.05</v>
      </c>
      <c r="BQ652" s="314" cm="1">
        <f t="array" ref="BQ652">INDEX($K:$P,ROW(),MATCH(BQ$3,$K$2:$P$2,0))</f>
        <v>0.05</v>
      </c>
      <c r="BR652" s="314" cm="1">
        <f t="array" ref="BR652">INDEX($K:$P,ROW(),MATCH(BR$3,$K$2:$P$2,0))</f>
        <v>0.05</v>
      </c>
      <c r="BS652" s="314" cm="1">
        <f t="array" ref="BS652">INDEX($K:$P,ROW(),MATCH(BS$3,$K$2:$P$2,0))</f>
        <v>0.05</v>
      </c>
      <c r="BT652" s="314" cm="1">
        <f t="array" ref="BT652">INDEX($K:$P,ROW(),MATCH(BT$3,$K$2:$P$2,0))</f>
        <v>0.05</v>
      </c>
      <c r="BU652" s="314" cm="1">
        <f t="array" ref="BU652">INDEX($K:$P,ROW(),MATCH(BU$3,$K$2:$P$2,0))</f>
        <v>0.05</v>
      </c>
      <c r="BV652" s="314" cm="1">
        <f t="array" ref="BV652">INDEX($K:$P,ROW(),MATCH(BV$3,$K$2:$P$2,0))</f>
        <v>0.05</v>
      </c>
      <c r="BW652" s="314" cm="1">
        <f t="array" ref="BW652">INDEX($K:$P,ROW(),MATCH(BW$3,$K$2:$P$2,0))</f>
        <v>0.05</v>
      </c>
      <c r="BX652" s="314" cm="1">
        <f t="array" ref="BX652">INDEX($K:$P,ROW(),MATCH(BX$3,$K$2:$P$2,0))</f>
        <v>0.05</v>
      </c>
      <c r="BY652" s="314" cm="1">
        <f t="array" ref="BY652">INDEX($K:$P,ROW(),MATCH(BY$3,$K$2:$P$2,0))</f>
        <v>0.05</v>
      </c>
      <c r="BZ652" s="314" cm="1">
        <f t="array" ref="BZ652">INDEX($K:$P,ROW(),MATCH(BZ$3,$K$2:$P$2,0))</f>
        <v>0.05</v>
      </c>
      <c r="CA652" s="314" cm="1">
        <f t="array" ref="CA652">INDEX($K:$P,ROW(),MATCH(CA$3,$K$2:$P$2,0))</f>
        <v>0.05</v>
      </c>
      <c r="CB652" s="314" cm="1">
        <f t="array" ref="CB652">INDEX($K:$P,ROW(),MATCH(CB$3,$K$2:$P$2,0))</f>
        <v>0.05</v>
      </c>
      <c r="CC652" s="314" cm="1">
        <f t="array" ref="CC652">INDEX($K:$P,ROW(),MATCH(CC$3,$K$2:$P$2,0))</f>
        <v>0.05</v>
      </c>
      <c r="CD652" s="314" cm="1">
        <f t="array" ref="CD652">INDEX($K:$P,ROW(),MATCH(CD$3,$K$2:$P$2,0))</f>
        <v>0.05</v>
      </c>
      <c r="CE652" s="314" cm="1">
        <f t="array" ref="CE652">INDEX($K:$P,ROW(),MATCH(CE$3,$K$2:$P$2,0))</f>
        <v>0.05</v>
      </c>
      <c r="CF652" s="314" cm="1">
        <f t="array" ref="CF652">INDEX($K:$P,ROW(),MATCH(CF$3,$K$2:$P$2,0))</f>
        <v>0.05</v>
      </c>
      <c r="CG652" s="314" cm="1">
        <f t="array" ref="CG652">INDEX($K:$P,ROW(),MATCH(CG$3,$K$2:$P$2,0))</f>
        <v>0.05</v>
      </c>
      <c r="CH652" s="314" cm="1">
        <f t="array" ref="CH652">INDEX($K:$P,ROW(),MATCH(CH$3,$K$2:$P$2,0))</f>
        <v>0.05</v>
      </c>
      <c r="CI652" s="314" cm="1">
        <f t="array" ref="CI652">INDEX($K:$P,ROW(),MATCH(CI$3,$K$2:$P$2,0))</f>
        <v>0.05</v>
      </c>
      <c r="CJ652" s="314" cm="1">
        <f t="array" ref="CJ652">INDEX($K:$P,ROW(),MATCH(CJ$3,$K$2:$P$2,0))</f>
        <v>0.05</v>
      </c>
      <c r="CK652" s="314" cm="1">
        <f t="array" ref="CK652">INDEX($K:$P,ROW(),MATCH(CK$3,$K$2:$P$2,0))</f>
        <v>0.05</v>
      </c>
      <c r="CL652" s="314" cm="1">
        <f t="array" ref="CL652">INDEX($K:$P,ROW(),MATCH(CL$3,$K$2:$P$2,0))</f>
        <v>0.05</v>
      </c>
      <c r="CM652" s="314" cm="1">
        <f t="array" ref="CM652">INDEX($K:$P,ROW(),MATCH(CM$3,$K$2:$P$2,0))</f>
        <v>0.05</v>
      </c>
      <c r="CN652" s="314" cm="1">
        <f t="array" ref="CN652">INDEX($K:$P,ROW(),MATCH(CN$3,$K$2:$P$2,0))</f>
        <v>0.05</v>
      </c>
    </row>
    <row r="653" spans="1:92" x14ac:dyDescent="0.25">
      <c r="A653" t="s">
        <v>188</v>
      </c>
      <c r="B653" s="223" t="s">
        <v>551</v>
      </c>
      <c r="D653" s="10" t="s">
        <v>552</v>
      </c>
      <c r="E653" s="102" t="s">
        <v>203</v>
      </c>
      <c r="K653" s="3">
        <f t="shared" ref="K653:P653" ca="1" si="458">SUMIF($3:$3, K$2, INDIRECT(ROW() &amp; ":" &amp; ROW()))</f>
        <v>-342.1052631578948</v>
      </c>
      <c r="L653" s="3">
        <f t="shared" ca="1" si="458"/>
        <v>-973.68421052631595</v>
      </c>
      <c r="M653" s="3">
        <f t="shared" ca="1" si="458"/>
        <v>-1947.3684210526319</v>
      </c>
      <c r="N653" s="3">
        <f t="shared" ca="1" si="458"/>
        <v>-3894.7368421052638</v>
      </c>
      <c r="O653" s="3">
        <f t="shared" ca="1" si="458"/>
        <v>-7789.4736842105276</v>
      </c>
      <c r="P653" s="3">
        <f t="shared" ca="1" si="458"/>
        <v>-15578.947368421055</v>
      </c>
      <c r="Q653" s="3"/>
      <c r="T653" s="319"/>
      <c r="U653" s="275">
        <f t="shared" ref="U653:CF653" ca="1" si="459">-+U654/(1-U652)*U652</f>
        <v>-4.3859649122807012</v>
      </c>
      <c r="V653" s="275">
        <f t="shared" ca="1" si="459"/>
        <v>-8.7719298245614024</v>
      </c>
      <c r="W653" s="275">
        <f t="shared" ca="1" si="459"/>
        <v>-13.157894736842108</v>
      </c>
      <c r="X653" s="275">
        <f t="shared" ca="1" si="459"/>
        <v>-17.543859649122805</v>
      </c>
      <c r="Y653" s="275">
        <f t="shared" ca="1" si="459"/>
        <v>-21.929824561403507</v>
      </c>
      <c r="Z653" s="275">
        <f t="shared" ca="1" si="459"/>
        <v>-26.315789473684216</v>
      </c>
      <c r="AA653" s="275">
        <f t="shared" ca="1" si="459"/>
        <v>-30.701754385964918</v>
      </c>
      <c r="AB653" s="275">
        <f t="shared" ca="1" si="459"/>
        <v>-35.087719298245624</v>
      </c>
      <c r="AC653" s="275">
        <f t="shared" ca="1" si="459"/>
        <v>-39.473684210526322</v>
      </c>
      <c r="AD653" s="275">
        <f t="shared" ca="1" si="459"/>
        <v>-43.859649122807021</v>
      </c>
      <c r="AE653" s="275">
        <f t="shared" ca="1" si="459"/>
        <v>-48.245614035087726</v>
      </c>
      <c r="AF653" s="275">
        <f t="shared" ca="1" si="459"/>
        <v>-52.631578947368432</v>
      </c>
      <c r="AG653" s="275">
        <f t="shared" ca="1" si="459"/>
        <v>-57.017543859649123</v>
      </c>
      <c r="AH653" s="275">
        <f t="shared" ca="1" si="459"/>
        <v>-61.403508771929822</v>
      </c>
      <c r="AI653" s="275">
        <f t="shared" ca="1" si="459"/>
        <v>-65.78947368421052</v>
      </c>
      <c r="AJ653" s="275">
        <f t="shared" ca="1" si="459"/>
        <v>-70.175438596491219</v>
      </c>
      <c r="AK653" s="275">
        <f t="shared" ca="1" si="459"/>
        <v>-74.561403508771932</v>
      </c>
      <c r="AL653" s="275">
        <f t="shared" ca="1" si="459"/>
        <v>-78.94736842105263</v>
      </c>
      <c r="AM653" s="275">
        <f t="shared" ca="1" si="459"/>
        <v>-83.333333333333329</v>
      </c>
      <c r="AN653" s="275">
        <f t="shared" ca="1" si="459"/>
        <v>-87.719298245614027</v>
      </c>
      <c r="AO653" s="275">
        <f t="shared" ca="1" si="459"/>
        <v>-92.10526315789474</v>
      </c>
      <c r="AP653" s="275">
        <f t="shared" ca="1" si="459"/>
        <v>-96.491228070175453</v>
      </c>
      <c r="AQ653" s="275">
        <f t="shared" ca="1" si="459"/>
        <v>-100.87719298245615</v>
      </c>
      <c r="AR653" s="275">
        <f t="shared" ca="1" si="459"/>
        <v>-105.26315789473686</v>
      </c>
      <c r="AS653" s="275">
        <f t="shared" ca="1" si="459"/>
        <v>-114.03508771929825</v>
      </c>
      <c r="AT653" s="275">
        <f t="shared" ca="1" si="459"/>
        <v>-122.80701754385964</v>
      </c>
      <c r="AU653" s="275">
        <f t="shared" ca="1" si="459"/>
        <v>-131.57894736842104</v>
      </c>
      <c r="AV653" s="275">
        <f t="shared" ca="1" si="459"/>
        <v>-140.35087719298244</v>
      </c>
      <c r="AW653" s="275">
        <f t="shared" ca="1" si="459"/>
        <v>-149.12280701754386</v>
      </c>
      <c r="AX653" s="275">
        <f t="shared" ca="1" si="459"/>
        <v>-157.89473684210526</v>
      </c>
      <c r="AY653" s="275">
        <f t="shared" ca="1" si="459"/>
        <v>-166.66666666666666</v>
      </c>
      <c r="AZ653" s="275">
        <f t="shared" ca="1" si="459"/>
        <v>-175.43859649122805</v>
      </c>
      <c r="BA653" s="275">
        <f t="shared" ca="1" si="459"/>
        <v>-184.21052631578948</v>
      </c>
      <c r="BB653" s="275">
        <f t="shared" ca="1" si="459"/>
        <v>-192.98245614035091</v>
      </c>
      <c r="BC653" s="275">
        <f t="shared" ca="1" si="459"/>
        <v>-201.7543859649123</v>
      </c>
      <c r="BD653" s="275">
        <f t="shared" ca="1" si="459"/>
        <v>-210.52631578947373</v>
      </c>
      <c r="BE653" s="275">
        <f t="shared" ca="1" si="459"/>
        <v>-228.07017543859649</v>
      </c>
      <c r="BF653" s="275">
        <f t="shared" ca="1" si="459"/>
        <v>-245.61403508771929</v>
      </c>
      <c r="BG653" s="275">
        <f t="shared" ca="1" si="459"/>
        <v>-263.15789473684208</v>
      </c>
      <c r="BH653" s="275">
        <f t="shared" ca="1" si="459"/>
        <v>-280.70175438596488</v>
      </c>
      <c r="BI653" s="275">
        <f t="shared" ca="1" si="459"/>
        <v>-298.24561403508773</v>
      </c>
      <c r="BJ653" s="275">
        <f t="shared" ca="1" si="459"/>
        <v>-315.78947368421052</v>
      </c>
      <c r="BK653" s="275">
        <f t="shared" ca="1" si="459"/>
        <v>-333.33333333333331</v>
      </c>
      <c r="BL653" s="275">
        <f t="shared" ca="1" si="459"/>
        <v>-350.87719298245611</v>
      </c>
      <c r="BM653" s="275">
        <f t="shared" ca="1" si="459"/>
        <v>-368.42105263157896</v>
      </c>
      <c r="BN653" s="275">
        <f t="shared" ca="1" si="459"/>
        <v>-385.96491228070181</v>
      </c>
      <c r="BO653" s="275">
        <f t="shared" ca="1" si="459"/>
        <v>-403.5087719298246</v>
      </c>
      <c r="BP653" s="275">
        <f t="shared" ca="1" si="459"/>
        <v>-421.05263157894746</v>
      </c>
      <c r="BQ653" s="275">
        <f t="shared" ca="1" si="459"/>
        <v>-456.14035087719299</v>
      </c>
      <c r="BR653" s="275">
        <f t="shared" ca="1" si="459"/>
        <v>-491.22807017543857</v>
      </c>
      <c r="BS653" s="275">
        <f t="shared" ca="1" si="459"/>
        <v>-526.31578947368416</v>
      </c>
      <c r="BT653" s="275">
        <f t="shared" ca="1" si="459"/>
        <v>-561.40350877192975</v>
      </c>
      <c r="BU653" s="275">
        <f t="shared" ca="1" si="459"/>
        <v>-596.49122807017545</v>
      </c>
      <c r="BV653" s="275">
        <f t="shared" ca="1" si="459"/>
        <v>-631.57894736842104</v>
      </c>
      <c r="BW653" s="275">
        <f t="shared" ca="1" si="459"/>
        <v>-666.66666666666663</v>
      </c>
      <c r="BX653" s="275">
        <f t="shared" ca="1" si="459"/>
        <v>-701.75438596491222</v>
      </c>
      <c r="BY653" s="275">
        <f t="shared" ca="1" si="459"/>
        <v>-736.84210526315792</v>
      </c>
      <c r="BZ653" s="275">
        <f t="shared" ca="1" si="459"/>
        <v>-771.92982456140362</v>
      </c>
      <c r="CA653" s="275">
        <f t="shared" ca="1" si="459"/>
        <v>-807.01754385964921</v>
      </c>
      <c r="CB653" s="275">
        <f t="shared" ca="1" si="459"/>
        <v>-842.10526315789491</v>
      </c>
      <c r="CC653" s="275">
        <f t="shared" ca="1" si="459"/>
        <v>-912.28070175438597</v>
      </c>
      <c r="CD653" s="275">
        <f t="shared" ca="1" si="459"/>
        <v>-982.45614035087715</v>
      </c>
      <c r="CE653" s="275">
        <f t="shared" ca="1" si="459"/>
        <v>-1052.6315789473683</v>
      </c>
      <c r="CF653" s="275">
        <f t="shared" ca="1" si="459"/>
        <v>-1122.8070175438595</v>
      </c>
      <c r="CG653" s="275">
        <f t="shared" ref="CG653:CN653" ca="1" si="460">-+CG654/(1-CG652)*CG652</f>
        <v>-1192.9824561403509</v>
      </c>
      <c r="CH653" s="275">
        <f t="shared" ca="1" si="460"/>
        <v>-1263.1578947368421</v>
      </c>
      <c r="CI653" s="275">
        <f t="shared" ca="1" si="460"/>
        <v>-1333.3333333333333</v>
      </c>
      <c r="CJ653" s="275">
        <f t="shared" ca="1" si="460"/>
        <v>-1403.5087719298244</v>
      </c>
      <c r="CK653" s="275">
        <f t="shared" ca="1" si="460"/>
        <v>-1473.6842105263158</v>
      </c>
      <c r="CL653" s="275">
        <f t="shared" ca="1" si="460"/>
        <v>-1543.8596491228072</v>
      </c>
      <c r="CM653" s="275">
        <f t="shared" ca="1" si="460"/>
        <v>-1614.0350877192984</v>
      </c>
      <c r="CN653" s="275">
        <f t="shared" ca="1" si="460"/>
        <v>-1684.2105263157898</v>
      </c>
    </row>
    <row r="654" spans="1:92" x14ac:dyDescent="0.25">
      <c r="A654" t="s">
        <v>143</v>
      </c>
      <c r="B654" s="216" t="s">
        <v>555</v>
      </c>
      <c r="D654" s="10" t="s">
        <v>552</v>
      </c>
      <c r="K654" s="357">
        <v>1000</v>
      </c>
      <c r="L654" s="357">
        <v>2000</v>
      </c>
      <c r="M654" s="357">
        <v>4000</v>
      </c>
      <c r="N654" s="357">
        <v>8000</v>
      </c>
      <c r="O654" s="357">
        <v>16000</v>
      </c>
      <c r="P654" s="357">
        <v>32000</v>
      </c>
      <c r="Q654" s="252"/>
      <c r="R654" s="3"/>
      <c r="S654" s="3"/>
      <c r="T654" s="286">
        <f t="shared" ref="T654" ca="1" si="461">IFERROR(INDEX(INDIRECT("Financials!$A:$AD"), MATCH(INDIRECT(ADDRESS(ROW(),2)), INDIRECT("Financials!$B:$B"), 0), MATCH(INDIRECT(ADDRESS(1,COLUMN())), INDIRECT("Financials!$1:$1"), 0)),0)</f>
        <v>0</v>
      </c>
      <c r="U654" s="244" cm="1">
        <f t="array" aca="1" ref="U654" ca="1">(INDEX($K:$P,ROW(),MATCH(U$3,$K$2:$P$2,0))-T654)/(12-MONTH(U$2)+1)+T654</f>
        <v>83.333333333333329</v>
      </c>
      <c r="V654" s="244" cm="1">
        <f t="array" aca="1" ref="V654" ca="1">(INDEX($K:$P,ROW(),MATCH(V$3,$K$2:$P$2,0))-U654)/(12-MONTH(V$2)+1)+U654</f>
        <v>166.66666666666666</v>
      </c>
      <c r="W654" s="244" cm="1">
        <f t="array" aca="1" ref="W654" ca="1">(INDEX($K:$P,ROW(),MATCH(W$3,$K$2:$P$2,0))-V654)/(12-MONTH(W$2)+1)+V654</f>
        <v>250</v>
      </c>
      <c r="X654" s="244" cm="1">
        <f t="array" aca="1" ref="X654" ca="1">(INDEX($K:$P,ROW(),MATCH(X$3,$K$2:$P$2,0))-W654)/(12-MONTH(X$2)+1)+W654</f>
        <v>333.33333333333331</v>
      </c>
      <c r="Y654" s="244" cm="1">
        <f t="array" aca="1" ref="Y654" ca="1">(INDEX($K:$P,ROW(),MATCH(Y$3,$K$2:$P$2,0))-X654)/(12-MONTH(Y$2)+1)+X654</f>
        <v>416.66666666666663</v>
      </c>
      <c r="Z654" s="244" cm="1">
        <f t="array" aca="1" ref="Z654" ca="1">(INDEX($K:$P,ROW(),MATCH(Z$3,$K$2:$P$2,0))-Y654)/(12-MONTH(Z$2)+1)+Y654</f>
        <v>500</v>
      </c>
      <c r="AA654" s="244" cm="1">
        <f t="array" aca="1" ref="AA654" ca="1">(INDEX($K:$P,ROW(),MATCH(AA$3,$K$2:$P$2,0))-Z654)/(12-MONTH(AA$2)+1)+Z654</f>
        <v>583.33333333333337</v>
      </c>
      <c r="AB654" s="244" cm="1">
        <f t="array" aca="1" ref="AB654" ca="1">(INDEX($K:$P,ROW(),MATCH(AB$3,$K$2:$P$2,0))-AA654)/(12-MONTH(AB$2)+1)+AA654</f>
        <v>666.66666666666674</v>
      </c>
      <c r="AC654" s="244" cm="1">
        <f t="array" aca="1" ref="AC654" ca="1">(INDEX($K:$P,ROW(),MATCH(AC$3,$K$2:$P$2,0))-AB654)/(12-MONTH(AC$2)+1)+AB654</f>
        <v>750</v>
      </c>
      <c r="AD654" s="244" cm="1">
        <f t="array" aca="1" ref="AD654" ca="1">(INDEX($K:$P,ROW(),MATCH(AD$3,$K$2:$P$2,0))-AC654)/(12-MONTH(AD$2)+1)+AC654</f>
        <v>833.33333333333337</v>
      </c>
      <c r="AE654" s="244" cm="1">
        <f t="array" aca="1" ref="AE654" ca="1">(INDEX($K:$P,ROW(),MATCH(AE$3,$K$2:$P$2,0))-AD654)/(12-MONTH(AE$2)+1)+AD654</f>
        <v>916.66666666666674</v>
      </c>
      <c r="AF654" s="244" cm="1">
        <f t="array" aca="1" ref="AF654" ca="1">(INDEX($K:$P,ROW(),MATCH(AF$3,$K$2:$P$2,0))-AE654)/(12-MONTH(AF$2)+1)+AE654</f>
        <v>1000</v>
      </c>
      <c r="AG654" s="244" cm="1">
        <f t="array" aca="1" ref="AG654" ca="1">(INDEX($K:$P,ROW(),MATCH(AG$3,$K$2:$P$2,0))-AF654)/(12-MONTH(AG$2)+1)+AF654</f>
        <v>1083.3333333333333</v>
      </c>
      <c r="AH654" s="244" cm="1">
        <f t="array" aca="1" ref="AH654" ca="1">(INDEX($K:$P,ROW(),MATCH(AH$3,$K$2:$P$2,0))-AG654)/(12-MONTH(AH$2)+1)+AG654</f>
        <v>1166.6666666666665</v>
      </c>
      <c r="AI654" s="244" cm="1">
        <f t="array" aca="1" ref="AI654" ca="1">(INDEX($K:$P,ROW(),MATCH(AI$3,$K$2:$P$2,0))-AH654)/(12-MONTH(AI$2)+1)+AH654</f>
        <v>1249.9999999999998</v>
      </c>
      <c r="AJ654" s="244" cm="1">
        <f t="array" aca="1" ref="AJ654" ca="1">(INDEX($K:$P,ROW(),MATCH(AJ$3,$K$2:$P$2,0))-AI654)/(12-MONTH(AJ$2)+1)+AI654</f>
        <v>1333.333333333333</v>
      </c>
      <c r="AK654" s="244" cm="1">
        <f t="array" aca="1" ref="AK654" ca="1">(INDEX($K:$P,ROW(),MATCH(AK$3,$K$2:$P$2,0))-AJ654)/(12-MONTH(AK$2)+1)+AJ654</f>
        <v>1416.6666666666665</v>
      </c>
      <c r="AL654" s="244" cm="1">
        <f t="array" aca="1" ref="AL654" ca="1">(INDEX($K:$P,ROW(),MATCH(AL$3,$K$2:$P$2,0))-AK654)/(12-MONTH(AL$2)+1)+AK654</f>
        <v>1499.9999999999998</v>
      </c>
      <c r="AM654" s="244" cm="1">
        <f t="array" aca="1" ref="AM654" ca="1">(INDEX($K:$P,ROW(),MATCH(AM$3,$K$2:$P$2,0))-AL654)/(12-MONTH(AM$2)+1)+AL654</f>
        <v>1583.333333333333</v>
      </c>
      <c r="AN654" s="244" cm="1">
        <f t="array" aca="1" ref="AN654" ca="1">(INDEX($K:$P,ROW(),MATCH(AN$3,$K$2:$P$2,0))-AM654)/(12-MONTH(AN$2)+1)+AM654</f>
        <v>1666.6666666666665</v>
      </c>
      <c r="AO654" s="244" cm="1">
        <f t="array" aca="1" ref="AO654" ca="1">(INDEX($K:$P,ROW(),MATCH(AO$3,$K$2:$P$2,0))-AN654)/(12-MONTH(AO$2)+1)+AN654</f>
        <v>1750</v>
      </c>
      <c r="AP654" s="244" cm="1">
        <f t="array" aca="1" ref="AP654" ca="1">(INDEX($K:$P,ROW(),MATCH(AP$3,$K$2:$P$2,0))-AO654)/(12-MONTH(AP$2)+1)+AO654</f>
        <v>1833.3333333333333</v>
      </c>
      <c r="AQ654" s="244" cm="1">
        <f t="array" aca="1" ref="AQ654" ca="1">(INDEX($K:$P,ROW(),MATCH(AQ$3,$K$2:$P$2,0))-AP654)/(12-MONTH(AQ$2)+1)+AP654</f>
        <v>1916.6666666666665</v>
      </c>
      <c r="AR654" s="244" cm="1">
        <f t="array" aca="1" ref="AR654" ca="1">(INDEX($K:$P,ROW(),MATCH(AR$3,$K$2:$P$2,0))-AQ654)/(12-MONTH(AR$2)+1)+AQ654</f>
        <v>2000</v>
      </c>
      <c r="AS654" s="244" cm="1">
        <f t="array" aca="1" ref="AS654" ca="1">(INDEX($K:$P,ROW(),MATCH(AS$3,$K$2:$P$2,0))-AR654)/(12-MONTH(AS$2)+1)+AR654</f>
        <v>2166.6666666666665</v>
      </c>
      <c r="AT654" s="244" cm="1">
        <f t="array" aca="1" ref="AT654" ca="1">(INDEX($K:$P,ROW(),MATCH(AT$3,$K$2:$P$2,0))-AS654)/(12-MONTH(AT$2)+1)+AS654</f>
        <v>2333.333333333333</v>
      </c>
      <c r="AU654" s="244" cm="1">
        <f t="array" aca="1" ref="AU654" ca="1">(INDEX($K:$P,ROW(),MATCH(AU$3,$K$2:$P$2,0))-AT654)/(12-MONTH(AU$2)+1)+AT654</f>
        <v>2499.9999999999995</v>
      </c>
      <c r="AV654" s="244" cm="1">
        <f t="array" aca="1" ref="AV654" ca="1">(INDEX($K:$P,ROW(),MATCH(AV$3,$K$2:$P$2,0))-AU654)/(12-MONTH(AV$2)+1)+AU654</f>
        <v>2666.6666666666661</v>
      </c>
      <c r="AW654" s="244" cm="1">
        <f t="array" aca="1" ref="AW654" ca="1">(INDEX($K:$P,ROW(),MATCH(AW$3,$K$2:$P$2,0))-AV654)/(12-MONTH(AW$2)+1)+AV654</f>
        <v>2833.333333333333</v>
      </c>
      <c r="AX654" s="244" cm="1">
        <f t="array" aca="1" ref="AX654" ca="1">(INDEX($K:$P,ROW(),MATCH(AX$3,$K$2:$P$2,0))-AW654)/(12-MONTH(AX$2)+1)+AW654</f>
        <v>2999.9999999999995</v>
      </c>
      <c r="AY654" s="244" cm="1">
        <f t="array" aca="1" ref="AY654" ca="1">(INDEX($K:$P,ROW(),MATCH(AY$3,$K$2:$P$2,0))-AX654)/(12-MONTH(AY$2)+1)+AX654</f>
        <v>3166.6666666666661</v>
      </c>
      <c r="AZ654" s="244" cm="1">
        <f t="array" aca="1" ref="AZ654" ca="1">(INDEX($K:$P,ROW(),MATCH(AZ$3,$K$2:$P$2,0))-AY654)/(12-MONTH(AZ$2)+1)+AY654</f>
        <v>3333.333333333333</v>
      </c>
      <c r="BA654" s="244" cm="1">
        <f t="array" aca="1" ref="BA654" ca="1">(INDEX($K:$P,ROW(),MATCH(BA$3,$K$2:$P$2,0))-AZ654)/(12-MONTH(BA$2)+1)+AZ654</f>
        <v>3500</v>
      </c>
      <c r="BB654" s="244" cm="1">
        <f t="array" aca="1" ref="BB654" ca="1">(INDEX($K:$P,ROW(),MATCH(BB$3,$K$2:$P$2,0))-BA654)/(12-MONTH(BB$2)+1)+BA654</f>
        <v>3666.6666666666665</v>
      </c>
      <c r="BC654" s="244" cm="1">
        <f t="array" aca="1" ref="BC654" ca="1">(INDEX($K:$P,ROW(),MATCH(BC$3,$K$2:$P$2,0))-BB654)/(12-MONTH(BC$2)+1)+BB654</f>
        <v>3833.333333333333</v>
      </c>
      <c r="BD654" s="244" cm="1">
        <f t="array" aca="1" ref="BD654" ca="1">(INDEX($K:$P,ROW(),MATCH(BD$3,$K$2:$P$2,0))-BC654)/(12-MONTH(BD$2)+1)+BC654</f>
        <v>4000</v>
      </c>
      <c r="BE654" s="244" cm="1">
        <f t="array" aca="1" ref="BE654" ca="1">(INDEX($K:$P,ROW(),MATCH(BE$3,$K$2:$P$2,0))-BD654)/(12-MONTH(BE$2)+1)+BD654</f>
        <v>4333.333333333333</v>
      </c>
      <c r="BF654" s="244" cm="1">
        <f t="array" aca="1" ref="BF654" ca="1">(INDEX($K:$P,ROW(),MATCH(BF$3,$K$2:$P$2,0))-BE654)/(12-MONTH(BF$2)+1)+BE654</f>
        <v>4666.6666666666661</v>
      </c>
      <c r="BG654" s="244" cm="1">
        <f t="array" aca="1" ref="BG654" ca="1">(INDEX($K:$P,ROW(),MATCH(BG$3,$K$2:$P$2,0))-BF654)/(12-MONTH(BG$2)+1)+BF654</f>
        <v>4999.9999999999991</v>
      </c>
      <c r="BH654" s="244" cm="1">
        <f t="array" aca="1" ref="BH654" ca="1">(INDEX($K:$P,ROW(),MATCH(BH$3,$K$2:$P$2,0))-BG654)/(12-MONTH(BH$2)+1)+BG654</f>
        <v>5333.3333333333321</v>
      </c>
      <c r="BI654" s="244" cm="1">
        <f t="array" aca="1" ref="BI654" ca="1">(INDEX($K:$P,ROW(),MATCH(BI$3,$K$2:$P$2,0))-BH654)/(12-MONTH(BI$2)+1)+BH654</f>
        <v>5666.6666666666661</v>
      </c>
      <c r="BJ654" s="244" cm="1">
        <f t="array" aca="1" ref="BJ654" ca="1">(INDEX($K:$P,ROW(),MATCH(BJ$3,$K$2:$P$2,0))-BI654)/(12-MONTH(BJ$2)+1)+BI654</f>
        <v>5999.9999999999991</v>
      </c>
      <c r="BK654" s="244" cm="1">
        <f t="array" aca="1" ref="BK654" ca="1">(INDEX($K:$P,ROW(),MATCH(BK$3,$K$2:$P$2,0))-BJ654)/(12-MONTH(BK$2)+1)+BJ654</f>
        <v>6333.3333333333321</v>
      </c>
      <c r="BL654" s="244" cm="1">
        <f t="array" aca="1" ref="BL654" ca="1">(INDEX($K:$P,ROW(),MATCH(BL$3,$K$2:$P$2,0))-BK654)/(12-MONTH(BL$2)+1)+BK654</f>
        <v>6666.6666666666661</v>
      </c>
      <c r="BM654" s="244" cm="1">
        <f t="array" aca="1" ref="BM654" ca="1">(INDEX($K:$P,ROW(),MATCH(BM$3,$K$2:$P$2,0))-BL654)/(12-MONTH(BM$2)+1)+BL654</f>
        <v>7000</v>
      </c>
      <c r="BN654" s="244" cm="1">
        <f t="array" aca="1" ref="BN654" ca="1">(INDEX($K:$P,ROW(),MATCH(BN$3,$K$2:$P$2,0))-BM654)/(12-MONTH(BN$2)+1)+BM654</f>
        <v>7333.333333333333</v>
      </c>
      <c r="BO654" s="244" cm="1">
        <f t="array" aca="1" ref="BO654" ca="1">(INDEX($K:$P,ROW(),MATCH(BO$3,$K$2:$P$2,0))-BN654)/(12-MONTH(BO$2)+1)+BN654</f>
        <v>7666.6666666666661</v>
      </c>
      <c r="BP654" s="244" cm="1">
        <f t="array" aca="1" ref="BP654" ca="1">(INDEX($K:$P,ROW(),MATCH(BP$3,$K$2:$P$2,0))-BO654)/(12-MONTH(BP$2)+1)+BO654</f>
        <v>8000</v>
      </c>
      <c r="BQ654" s="244" cm="1">
        <f t="array" aca="1" ref="BQ654" ca="1">(INDEX($K:$P,ROW(),MATCH(BQ$3,$K$2:$P$2,0))-BP654)/(12-MONTH(BQ$2)+1)+BP654</f>
        <v>8666.6666666666661</v>
      </c>
      <c r="BR654" s="244" cm="1">
        <f t="array" aca="1" ref="BR654" ca="1">(INDEX($K:$P,ROW(),MATCH(BR$3,$K$2:$P$2,0))-BQ654)/(12-MONTH(BR$2)+1)+BQ654</f>
        <v>9333.3333333333321</v>
      </c>
      <c r="BS654" s="244" cm="1">
        <f t="array" aca="1" ref="BS654" ca="1">(INDEX($K:$P,ROW(),MATCH(BS$3,$K$2:$P$2,0))-BR654)/(12-MONTH(BS$2)+1)+BR654</f>
        <v>9999.9999999999982</v>
      </c>
      <c r="BT654" s="244" cm="1">
        <f t="array" aca="1" ref="BT654" ca="1">(INDEX($K:$P,ROW(),MATCH(BT$3,$K$2:$P$2,0))-BS654)/(12-MONTH(BT$2)+1)+BS654</f>
        <v>10666.666666666664</v>
      </c>
      <c r="BU654" s="244" cm="1">
        <f t="array" aca="1" ref="BU654" ca="1">(INDEX($K:$P,ROW(),MATCH(BU$3,$K$2:$P$2,0))-BT654)/(12-MONTH(BU$2)+1)+BT654</f>
        <v>11333.333333333332</v>
      </c>
      <c r="BV654" s="244" cm="1">
        <f t="array" aca="1" ref="BV654" ca="1">(INDEX($K:$P,ROW(),MATCH(BV$3,$K$2:$P$2,0))-BU654)/(12-MONTH(BV$2)+1)+BU654</f>
        <v>11999.999999999998</v>
      </c>
      <c r="BW654" s="244" cm="1">
        <f t="array" aca="1" ref="BW654" ca="1">(INDEX($K:$P,ROW(),MATCH(BW$3,$K$2:$P$2,0))-BV654)/(12-MONTH(BW$2)+1)+BV654</f>
        <v>12666.666666666664</v>
      </c>
      <c r="BX654" s="244" cm="1">
        <f t="array" aca="1" ref="BX654" ca="1">(INDEX($K:$P,ROW(),MATCH(BX$3,$K$2:$P$2,0))-BW654)/(12-MONTH(BX$2)+1)+BW654</f>
        <v>13333.333333333332</v>
      </c>
      <c r="BY654" s="244" cm="1">
        <f t="array" aca="1" ref="BY654" ca="1">(INDEX($K:$P,ROW(),MATCH(BY$3,$K$2:$P$2,0))-BX654)/(12-MONTH(BY$2)+1)+BX654</f>
        <v>14000</v>
      </c>
      <c r="BZ654" s="244" cm="1">
        <f t="array" aca="1" ref="BZ654" ca="1">(INDEX($K:$P,ROW(),MATCH(BZ$3,$K$2:$P$2,0))-BY654)/(12-MONTH(BZ$2)+1)+BY654</f>
        <v>14666.666666666666</v>
      </c>
      <c r="CA654" s="244" cm="1">
        <f t="array" aca="1" ref="CA654" ca="1">(INDEX($K:$P,ROW(),MATCH(CA$3,$K$2:$P$2,0))-BZ654)/(12-MONTH(CA$2)+1)+BZ654</f>
        <v>15333.333333333332</v>
      </c>
      <c r="CB654" s="244" cm="1">
        <f t="array" aca="1" ref="CB654" ca="1">(INDEX($K:$P,ROW(),MATCH(CB$3,$K$2:$P$2,0))-CA654)/(12-MONTH(CB$2)+1)+CA654</f>
        <v>16000</v>
      </c>
      <c r="CC654" s="244" cm="1">
        <f t="array" aca="1" ref="CC654" ca="1">(INDEX($K:$P,ROW(),MATCH(CC$3,$K$2:$P$2,0))-CB654)/(12-MONTH(CC$2)+1)+CB654</f>
        <v>17333.333333333332</v>
      </c>
      <c r="CD654" s="244" cm="1">
        <f t="array" aca="1" ref="CD654" ca="1">(INDEX($K:$P,ROW(),MATCH(CD$3,$K$2:$P$2,0))-CC654)/(12-MONTH(CD$2)+1)+CC654</f>
        <v>18666.666666666664</v>
      </c>
      <c r="CE654" s="244" cm="1">
        <f t="array" aca="1" ref="CE654" ca="1">(INDEX($K:$P,ROW(),MATCH(CE$3,$K$2:$P$2,0))-CD654)/(12-MONTH(CE$2)+1)+CD654</f>
        <v>19999.999999999996</v>
      </c>
      <c r="CF654" s="244" cm="1">
        <f t="array" aca="1" ref="CF654" ca="1">(INDEX($K:$P,ROW(),MATCH(CF$3,$K$2:$P$2,0))-CE654)/(12-MONTH(CF$2)+1)+CE654</f>
        <v>21333.333333333328</v>
      </c>
      <c r="CG654" s="244" cm="1">
        <f t="array" aca="1" ref="CG654" ca="1">(INDEX($K:$P,ROW(),MATCH(CG$3,$K$2:$P$2,0))-CF654)/(12-MONTH(CG$2)+1)+CF654</f>
        <v>22666.666666666664</v>
      </c>
      <c r="CH654" s="244" cm="1">
        <f t="array" aca="1" ref="CH654" ca="1">(INDEX($K:$P,ROW(),MATCH(CH$3,$K$2:$P$2,0))-CG654)/(12-MONTH(CH$2)+1)+CG654</f>
        <v>23999.999999999996</v>
      </c>
      <c r="CI654" s="244" cm="1">
        <f t="array" aca="1" ref="CI654" ca="1">(INDEX($K:$P,ROW(),MATCH(CI$3,$K$2:$P$2,0))-CH654)/(12-MONTH(CI$2)+1)+CH654</f>
        <v>25333.333333333328</v>
      </c>
      <c r="CJ654" s="244" cm="1">
        <f t="array" aca="1" ref="CJ654" ca="1">(INDEX($K:$P,ROW(),MATCH(CJ$3,$K$2:$P$2,0))-CI654)/(12-MONTH(CJ$2)+1)+CI654</f>
        <v>26666.666666666664</v>
      </c>
      <c r="CK654" s="244" cm="1">
        <f t="array" aca="1" ref="CK654" ca="1">(INDEX($K:$P,ROW(),MATCH(CK$3,$K$2:$P$2,0))-CJ654)/(12-MONTH(CK$2)+1)+CJ654</f>
        <v>28000</v>
      </c>
      <c r="CL654" s="244" cm="1">
        <f t="array" aca="1" ref="CL654" ca="1">(INDEX($K:$P,ROW(),MATCH(CL$3,$K$2:$P$2,0))-CK654)/(12-MONTH(CL$2)+1)+CK654</f>
        <v>29333.333333333332</v>
      </c>
      <c r="CM654" s="244" cm="1">
        <f t="array" aca="1" ref="CM654" ca="1">(INDEX($K:$P,ROW(),MATCH(CM$3,$K$2:$P$2,0))-CL654)/(12-MONTH(CM$2)+1)+CL654</f>
        <v>30666.666666666664</v>
      </c>
      <c r="CN654" s="244" cm="1">
        <f t="array" aca="1" ref="CN654" ca="1">(INDEX($K:$P,ROW(),MATCH(CN$3,$K$2:$P$2,0))-CM654)/(12-MONTH(CN$2)+1)+CM654</f>
        <v>32000</v>
      </c>
    </row>
    <row r="655" spans="1:92" x14ac:dyDescent="0.25">
      <c r="B655" s="214" t="s">
        <v>62</v>
      </c>
      <c r="C655" s="10"/>
      <c r="D655" s="10" t="s">
        <v>552</v>
      </c>
      <c r="E655" s="106" t="s">
        <v>203</v>
      </c>
      <c r="F655" s="106"/>
      <c r="G655" s="106"/>
      <c r="H655" s="106"/>
      <c r="I655" s="175"/>
      <c r="J655" s="17"/>
      <c r="K655" s="42">
        <f t="shared" ref="K655:P655" ca="1" si="462">K654-SUM(K653,K650:K651)</f>
        <v>0</v>
      </c>
      <c r="L655" s="42">
        <f t="shared" ca="1" si="462"/>
        <v>0</v>
      </c>
      <c r="M655" s="42">
        <f t="shared" ca="1" si="462"/>
        <v>0</v>
      </c>
      <c r="N655" s="42">
        <f t="shared" ca="1" si="462"/>
        <v>0</v>
      </c>
      <c r="O655" s="42">
        <f t="shared" ca="1" si="462"/>
        <v>0</v>
      </c>
      <c r="P655" s="42">
        <f t="shared" ca="1" si="462"/>
        <v>0</v>
      </c>
      <c r="Q655" s="42"/>
      <c r="T655" s="276"/>
      <c r="U655" s="13">
        <f t="shared" ref="U655:CF655" ca="1" si="463">U654-SUM(U653,U650:U651)</f>
        <v>0</v>
      </c>
      <c r="V655" s="13">
        <f t="shared" ca="1" si="463"/>
        <v>0</v>
      </c>
      <c r="W655" s="13">
        <f t="shared" ca="1" si="463"/>
        <v>0</v>
      </c>
      <c r="X655" s="13">
        <f t="shared" ca="1" si="463"/>
        <v>0</v>
      </c>
      <c r="Y655" s="13">
        <f t="shared" ca="1" si="463"/>
        <v>0</v>
      </c>
      <c r="Z655" s="13">
        <f t="shared" ca="1" si="463"/>
        <v>0</v>
      </c>
      <c r="AA655" s="13">
        <f t="shared" ca="1" si="463"/>
        <v>0</v>
      </c>
      <c r="AB655" s="13">
        <f t="shared" ca="1" si="463"/>
        <v>0</v>
      </c>
      <c r="AC655" s="13">
        <f t="shared" ca="1" si="463"/>
        <v>0</v>
      </c>
      <c r="AD655" s="13">
        <f t="shared" ca="1" si="463"/>
        <v>0</v>
      </c>
      <c r="AE655" s="13">
        <f t="shared" ca="1" si="463"/>
        <v>0</v>
      </c>
      <c r="AF655" s="13">
        <f t="shared" ca="1" si="463"/>
        <v>0</v>
      </c>
      <c r="AG655" s="13">
        <f t="shared" ca="1" si="463"/>
        <v>0</v>
      </c>
      <c r="AH655" s="13">
        <f t="shared" ca="1" si="463"/>
        <v>0</v>
      </c>
      <c r="AI655" s="13">
        <f t="shared" ca="1" si="463"/>
        <v>0</v>
      </c>
      <c r="AJ655" s="13">
        <f t="shared" ca="1" si="463"/>
        <v>0</v>
      </c>
      <c r="AK655" s="13">
        <f t="shared" ca="1" si="463"/>
        <v>0</v>
      </c>
      <c r="AL655" s="13">
        <f t="shared" ca="1" si="463"/>
        <v>0</v>
      </c>
      <c r="AM655" s="13">
        <f t="shared" ca="1" si="463"/>
        <v>0</v>
      </c>
      <c r="AN655" s="13">
        <f t="shared" ca="1" si="463"/>
        <v>0</v>
      </c>
      <c r="AO655" s="13">
        <f t="shared" ca="1" si="463"/>
        <v>0</v>
      </c>
      <c r="AP655" s="13">
        <f t="shared" ca="1" si="463"/>
        <v>0</v>
      </c>
      <c r="AQ655" s="13">
        <f t="shared" ca="1" si="463"/>
        <v>0</v>
      </c>
      <c r="AR655" s="13">
        <f t="shared" ca="1" si="463"/>
        <v>0</v>
      </c>
      <c r="AS655" s="13">
        <f t="shared" ca="1" si="463"/>
        <v>0</v>
      </c>
      <c r="AT655" s="13">
        <f t="shared" ca="1" si="463"/>
        <v>0</v>
      </c>
      <c r="AU655" s="13">
        <f t="shared" ca="1" si="463"/>
        <v>0</v>
      </c>
      <c r="AV655" s="13">
        <f t="shared" ca="1" si="463"/>
        <v>0</v>
      </c>
      <c r="AW655" s="13">
        <f t="shared" ca="1" si="463"/>
        <v>0</v>
      </c>
      <c r="AX655" s="13">
        <f t="shared" ca="1" si="463"/>
        <v>0</v>
      </c>
      <c r="AY655" s="13">
        <f t="shared" ca="1" si="463"/>
        <v>0</v>
      </c>
      <c r="AZ655" s="13">
        <f t="shared" ca="1" si="463"/>
        <v>0</v>
      </c>
      <c r="BA655" s="13">
        <f t="shared" ca="1" si="463"/>
        <v>0</v>
      </c>
      <c r="BB655" s="13">
        <f t="shared" ca="1" si="463"/>
        <v>0</v>
      </c>
      <c r="BC655" s="13">
        <f t="shared" ca="1" si="463"/>
        <v>0</v>
      </c>
      <c r="BD655" s="13">
        <f t="shared" ca="1" si="463"/>
        <v>0</v>
      </c>
      <c r="BE655" s="13">
        <f t="shared" ca="1" si="463"/>
        <v>0</v>
      </c>
      <c r="BF655" s="13">
        <f t="shared" ca="1" si="463"/>
        <v>0</v>
      </c>
      <c r="BG655" s="13">
        <f t="shared" ca="1" si="463"/>
        <v>0</v>
      </c>
      <c r="BH655" s="13">
        <f t="shared" ca="1" si="463"/>
        <v>0</v>
      </c>
      <c r="BI655" s="13">
        <f t="shared" ca="1" si="463"/>
        <v>0</v>
      </c>
      <c r="BJ655" s="13">
        <f t="shared" ca="1" si="463"/>
        <v>0</v>
      </c>
      <c r="BK655" s="13">
        <f t="shared" ca="1" si="463"/>
        <v>0</v>
      </c>
      <c r="BL655" s="13">
        <f t="shared" ca="1" si="463"/>
        <v>0</v>
      </c>
      <c r="BM655" s="13">
        <f t="shared" ca="1" si="463"/>
        <v>0</v>
      </c>
      <c r="BN655" s="13">
        <f t="shared" ca="1" si="463"/>
        <v>0</v>
      </c>
      <c r="BO655" s="13">
        <f t="shared" ca="1" si="463"/>
        <v>0</v>
      </c>
      <c r="BP655" s="13">
        <f t="shared" ca="1" si="463"/>
        <v>0</v>
      </c>
      <c r="BQ655" s="13">
        <f t="shared" ca="1" si="463"/>
        <v>0</v>
      </c>
      <c r="BR655" s="13">
        <f t="shared" ca="1" si="463"/>
        <v>0</v>
      </c>
      <c r="BS655" s="13">
        <f t="shared" ca="1" si="463"/>
        <v>0</v>
      </c>
      <c r="BT655" s="13">
        <f t="shared" ca="1" si="463"/>
        <v>0</v>
      </c>
      <c r="BU655" s="13">
        <f t="shared" ca="1" si="463"/>
        <v>0</v>
      </c>
      <c r="BV655" s="13">
        <f t="shared" ca="1" si="463"/>
        <v>0</v>
      </c>
      <c r="BW655" s="13">
        <f t="shared" ca="1" si="463"/>
        <v>0</v>
      </c>
      <c r="BX655" s="13">
        <f t="shared" ca="1" si="463"/>
        <v>0</v>
      </c>
      <c r="BY655" s="13">
        <f t="shared" ca="1" si="463"/>
        <v>0</v>
      </c>
      <c r="BZ655" s="13">
        <f t="shared" ca="1" si="463"/>
        <v>0</v>
      </c>
      <c r="CA655" s="13">
        <f t="shared" ca="1" si="463"/>
        <v>0</v>
      </c>
      <c r="CB655" s="13">
        <f t="shared" ca="1" si="463"/>
        <v>0</v>
      </c>
      <c r="CC655" s="13">
        <f t="shared" ca="1" si="463"/>
        <v>0</v>
      </c>
      <c r="CD655" s="13">
        <f t="shared" ca="1" si="463"/>
        <v>0</v>
      </c>
      <c r="CE655" s="13">
        <f t="shared" ca="1" si="463"/>
        <v>0</v>
      </c>
      <c r="CF655" s="13">
        <f t="shared" ca="1" si="463"/>
        <v>0</v>
      </c>
      <c r="CG655" s="13">
        <f t="shared" ref="CG655:CN655" ca="1" si="464">CG654-SUM(CG653,CG650:CG651)</f>
        <v>0</v>
      </c>
      <c r="CH655" s="13">
        <f t="shared" ca="1" si="464"/>
        <v>0</v>
      </c>
      <c r="CI655" s="13">
        <f t="shared" ca="1" si="464"/>
        <v>0</v>
      </c>
      <c r="CJ655" s="13">
        <f t="shared" ca="1" si="464"/>
        <v>0</v>
      </c>
      <c r="CK655" s="13">
        <f t="shared" ca="1" si="464"/>
        <v>0</v>
      </c>
      <c r="CL655" s="13">
        <f t="shared" ca="1" si="464"/>
        <v>0</v>
      </c>
      <c r="CM655" s="13">
        <f t="shared" ca="1" si="464"/>
        <v>0</v>
      </c>
      <c r="CN655" s="13">
        <f t="shared" ca="1" si="464"/>
        <v>0</v>
      </c>
    </row>
    <row r="656" spans="1:92" x14ac:dyDescent="0.25">
      <c r="B656" s="214"/>
      <c r="C656" s="10"/>
      <c r="D656" s="10"/>
      <c r="E656" s="106"/>
      <c r="F656" s="106"/>
      <c r="G656" s="106"/>
      <c r="H656" s="106"/>
      <c r="I656" s="175"/>
      <c r="J656" s="17"/>
      <c r="K656" s="42"/>
      <c r="L656" s="42"/>
      <c r="M656" s="42"/>
      <c r="N656" s="42"/>
      <c r="O656" s="42"/>
      <c r="P656" s="42"/>
      <c r="Q656" s="42"/>
      <c r="T656" s="276"/>
      <c r="U656" s="13">
        <v>10</v>
      </c>
      <c r="V656" s="13">
        <v>10</v>
      </c>
      <c r="W656" s="13">
        <v>10</v>
      </c>
      <c r="X656" s="13">
        <v>10</v>
      </c>
      <c r="Y656" s="13">
        <v>10</v>
      </c>
      <c r="Z656" s="13">
        <v>10</v>
      </c>
      <c r="AA656" s="13">
        <v>10</v>
      </c>
      <c r="AB656" s="13">
        <v>10</v>
      </c>
      <c r="AC656" s="13">
        <v>10</v>
      </c>
      <c r="AD656" s="13">
        <v>10</v>
      </c>
      <c r="AE656" s="13">
        <v>10</v>
      </c>
      <c r="AF656" s="13">
        <v>10</v>
      </c>
      <c r="AG656" s="13">
        <v>10</v>
      </c>
      <c r="AH656" s="13">
        <v>10</v>
      </c>
      <c r="AI656" s="13">
        <v>10</v>
      </c>
      <c r="AJ656" s="13">
        <v>10</v>
      </c>
      <c r="AK656" s="13">
        <v>10</v>
      </c>
      <c r="AL656" s="13">
        <v>10</v>
      </c>
      <c r="AM656" s="13">
        <v>10</v>
      </c>
      <c r="AN656" s="13">
        <v>10</v>
      </c>
      <c r="AO656" s="13">
        <v>10</v>
      </c>
      <c r="AP656" s="13">
        <v>10</v>
      </c>
      <c r="AQ656" s="13">
        <v>10</v>
      </c>
      <c r="AR656" s="13">
        <v>10</v>
      </c>
      <c r="AS656" s="13">
        <v>10</v>
      </c>
      <c r="AT656" s="13">
        <v>10</v>
      </c>
      <c r="AU656" s="13">
        <v>10</v>
      </c>
      <c r="AV656" s="13">
        <v>10</v>
      </c>
      <c r="AW656" s="13">
        <v>10</v>
      </c>
      <c r="AX656" s="13">
        <v>10</v>
      </c>
      <c r="AY656" s="13">
        <v>10</v>
      </c>
      <c r="AZ656" s="13">
        <v>10</v>
      </c>
      <c r="BA656" s="13">
        <v>10</v>
      </c>
      <c r="BB656" s="13">
        <v>10</v>
      </c>
      <c r="BC656" s="13">
        <v>10</v>
      </c>
      <c r="BD656" s="13">
        <v>10</v>
      </c>
      <c r="BE656" s="13">
        <v>10</v>
      </c>
      <c r="BF656" s="13">
        <v>10</v>
      </c>
      <c r="BG656" s="13">
        <v>10</v>
      </c>
      <c r="BH656" s="13">
        <v>10</v>
      </c>
      <c r="BI656" s="13">
        <v>10</v>
      </c>
      <c r="BJ656" s="13">
        <v>10</v>
      </c>
      <c r="BK656" s="13">
        <v>10</v>
      </c>
      <c r="BL656" s="13">
        <v>10</v>
      </c>
      <c r="BM656" s="13">
        <v>10</v>
      </c>
      <c r="BN656" s="13">
        <v>10</v>
      </c>
      <c r="BO656" s="13">
        <v>10</v>
      </c>
      <c r="BP656" s="13">
        <v>10</v>
      </c>
      <c r="BQ656" s="13">
        <v>10</v>
      </c>
      <c r="BR656" s="13">
        <v>10</v>
      </c>
      <c r="BS656" s="13">
        <v>10</v>
      </c>
      <c r="BT656" s="13">
        <v>10</v>
      </c>
      <c r="BU656" s="13">
        <v>10</v>
      </c>
      <c r="BV656" s="13">
        <v>10</v>
      </c>
      <c r="BW656" s="13">
        <v>10</v>
      </c>
      <c r="BX656" s="13">
        <v>10</v>
      </c>
      <c r="BY656" s="13">
        <v>10</v>
      </c>
      <c r="BZ656" s="13">
        <v>10</v>
      </c>
      <c r="CA656" s="13">
        <v>10</v>
      </c>
      <c r="CB656" s="13">
        <v>10</v>
      </c>
      <c r="CC656" s="13">
        <v>10</v>
      </c>
      <c r="CD656" s="13">
        <v>10</v>
      </c>
      <c r="CE656" s="13">
        <v>10</v>
      </c>
      <c r="CF656" s="13">
        <v>10</v>
      </c>
      <c r="CG656" s="13">
        <v>10</v>
      </c>
      <c r="CH656" s="13">
        <v>10</v>
      </c>
      <c r="CI656" s="13">
        <v>10</v>
      </c>
      <c r="CJ656" s="13">
        <v>10</v>
      </c>
      <c r="CK656" s="13">
        <v>10</v>
      </c>
      <c r="CL656" s="13">
        <v>10</v>
      </c>
      <c r="CM656" s="13">
        <v>10</v>
      </c>
      <c r="CN656" s="13">
        <v>10</v>
      </c>
    </row>
    <row r="657" spans="1:92" x14ac:dyDescent="0.25">
      <c r="A657" s="137"/>
      <c r="B657" s="208"/>
      <c r="C657" s="139"/>
      <c r="D657" s="137" t="s">
        <v>556</v>
      </c>
      <c r="E657" s="140" t="s">
        <v>556</v>
      </c>
      <c r="F657" s="140"/>
      <c r="G657" s="140" t="s">
        <v>557</v>
      </c>
      <c r="H657" s="141"/>
      <c r="I657" s="142"/>
      <c r="J657" s="143"/>
      <c r="K657" s="139"/>
      <c r="L657" s="139"/>
      <c r="M657" s="139"/>
      <c r="N657" s="139"/>
      <c r="O657" s="139"/>
      <c r="P657" s="139"/>
      <c r="Q657" s="139"/>
      <c r="T657" s="233"/>
      <c r="U657" s="145" t="s">
        <v>558</v>
      </c>
      <c r="V657" s="145" t="s">
        <v>558</v>
      </c>
      <c r="W657" s="145" t="s">
        <v>558</v>
      </c>
      <c r="X657" s="145" t="s">
        <v>558</v>
      </c>
      <c r="Y657" s="145" t="s">
        <v>558</v>
      </c>
      <c r="Z657" s="145" t="s">
        <v>558</v>
      </c>
      <c r="AA657" s="145" t="s">
        <v>558</v>
      </c>
      <c r="AB657" s="145" t="s">
        <v>558</v>
      </c>
      <c r="AC657" s="145" t="s">
        <v>558</v>
      </c>
      <c r="AD657" s="145" t="s">
        <v>558</v>
      </c>
      <c r="AE657" s="145" t="s">
        <v>558</v>
      </c>
      <c r="AF657" s="145" t="s">
        <v>558</v>
      </c>
      <c r="AG657" s="145" t="s">
        <v>558</v>
      </c>
      <c r="AH657" s="145" t="s">
        <v>558</v>
      </c>
      <c r="AI657" s="145" t="s">
        <v>558</v>
      </c>
      <c r="AJ657" s="145" t="s">
        <v>558</v>
      </c>
      <c r="AK657" s="145" t="s">
        <v>558</v>
      </c>
      <c r="AL657" s="145" t="s">
        <v>558</v>
      </c>
      <c r="AM657" s="145" t="s">
        <v>558</v>
      </c>
      <c r="AN657" s="145" t="s">
        <v>558</v>
      </c>
      <c r="AO657" s="145" t="s">
        <v>558</v>
      </c>
      <c r="AP657" s="145" t="s">
        <v>558</v>
      </c>
      <c r="AQ657" s="145" t="s">
        <v>558</v>
      </c>
      <c r="AR657" s="145" t="s">
        <v>558</v>
      </c>
      <c r="AS657" s="145" t="s">
        <v>558</v>
      </c>
      <c r="AT657" s="145" t="s">
        <v>558</v>
      </c>
      <c r="AU657" s="145" t="s">
        <v>558</v>
      </c>
      <c r="AV657" s="145" t="s">
        <v>558</v>
      </c>
      <c r="AW657" s="145" t="s">
        <v>558</v>
      </c>
      <c r="AX657" s="145" t="s">
        <v>558</v>
      </c>
      <c r="AY657" s="145" t="s">
        <v>558</v>
      </c>
      <c r="AZ657" s="145" t="s">
        <v>558</v>
      </c>
      <c r="BA657" s="145" t="s">
        <v>558</v>
      </c>
      <c r="BB657" s="145" t="s">
        <v>558</v>
      </c>
      <c r="BC657" s="145" t="s">
        <v>558</v>
      </c>
      <c r="BD657" s="145" t="s">
        <v>558</v>
      </c>
      <c r="BE657" s="145" t="s">
        <v>558</v>
      </c>
      <c r="BF657" s="145" t="s">
        <v>558</v>
      </c>
      <c r="BG657" s="145" t="s">
        <v>558</v>
      </c>
      <c r="BH657" s="145" t="s">
        <v>558</v>
      </c>
      <c r="BI657" s="145" t="s">
        <v>558</v>
      </c>
      <c r="BJ657" s="145" t="s">
        <v>558</v>
      </c>
      <c r="BK657" s="145" t="s">
        <v>558</v>
      </c>
      <c r="BL657" s="145" t="s">
        <v>558</v>
      </c>
      <c r="BM657" s="145" t="s">
        <v>558</v>
      </c>
      <c r="BN657" s="145" t="s">
        <v>558</v>
      </c>
      <c r="BO657" s="145" t="s">
        <v>558</v>
      </c>
      <c r="BP657" s="145" t="s">
        <v>558</v>
      </c>
      <c r="BQ657" s="145" t="s">
        <v>558</v>
      </c>
      <c r="BR657" s="145" t="s">
        <v>558</v>
      </c>
      <c r="BS657" s="145" t="s">
        <v>558</v>
      </c>
      <c r="BT657" s="145" t="s">
        <v>558</v>
      </c>
      <c r="BU657" s="145" t="s">
        <v>558</v>
      </c>
      <c r="BV657" s="145" t="s">
        <v>558</v>
      </c>
      <c r="BW657" s="145" t="s">
        <v>558</v>
      </c>
      <c r="BX657" s="145" t="s">
        <v>558</v>
      </c>
      <c r="BY657" s="145" t="s">
        <v>558</v>
      </c>
      <c r="BZ657" s="145" t="s">
        <v>558</v>
      </c>
      <c r="CA657" s="145" t="s">
        <v>558</v>
      </c>
      <c r="CB657" s="145" t="s">
        <v>558</v>
      </c>
      <c r="CC657" s="145" t="s">
        <v>558</v>
      </c>
      <c r="CD657" s="145" t="s">
        <v>558</v>
      </c>
      <c r="CE657" s="145" t="s">
        <v>558</v>
      </c>
      <c r="CF657" s="145" t="s">
        <v>558</v>
      </c>
      <c r="CG657" s="145" t="s">
        <v>558</v>
      </c>
      <c r="CH657" s="145" t="s">
        <v>558</v>
      </c>
      <c r="CI657" s="145" t="s">
        <v>558</v>
      </c>
      <c r="CJ657" s="145" t="s">
        <v>558</v>
      </c>
      <c r="CK657" s="145" t="s">
        <v>558</v>
      </c>
      <c r="CL657" s="145" t="s">
        <v>558</v>
      </c>
      <c r="CM657" s="145" t="s">
        <v>558</v>
      </c>
      <c r="CN657" s="145" t="s">
        <v>558</v>
      </c>
    </row>
    <row r="658" spans="1:92" x14ac:dyDescent="0.25">
      <c r="B658" s="174" t="s">
        <v>553</v>
      </c>
      <c r="C658" s="10"/>
      <c r="D658" s="10" t="s">
        <v>556</v>
      </c>
      <c r="E658" s="106"/>
      <c r="F658" s="106"/>
      <c r="G658" s="106"/>
      <c r="H658" s="106"/>
      <c r="I658" s="175"/>
      <c r="J658" s="17"/>
      <c r="T658" s="355"/>
      <c r="U658" s="356"/>
      <c r="V658" s="356"/>
      <c r="W658" s="356"/>
      <c r="X658" s="356"/>
      <c r="Y658" s="356"/>
      <c r="Z658" s="356"/>
      <c r="AA658" s="356"/>
      <c r="AB658" s="356"/>
      <c r="AC658" s="356"/>
      <c r="AD658" s="356"/>
      <c r="AE658" s="356"/>
      <c r="AF658" s="356"/>
      <c r="AG658" s="356"/>
      <c r="AH658" s="356"/>
      <c r="AI658" s="356"/>
      <c r="AJ658" s="356"/>
      <c r="AK658" s="356"/>
      <c r="AL658" s="356"/>
      <c r="AM658" s="356"/>
      <c r="AN658" s="356"/>
      <c r="AO658" s="356"/>
      <c r="AP658" s="356"/>
      <c r="AQ658" s="356"/>
      <c r="AR658" s="356"/>
      <c r="AS658" s="356"/>
      <c r="AT658" s="356"/>
      <c r="AU658" s="356"/>
      <c r="AV658" s="356"/>
      <c r="AW658" s="356"/>
      <c r="AX658" s="356"/>
      <c r="AY658" s="356"/>
      <c r="AZ658" s="356"/>
      <c r="BA658" s="356"/>
      <c r="BB658" s="356"/>
      <c r="BC658" s="356"/>
      <c r="BD658" s="356"/>
      <c r="BE658" s="356"/>
      <c r="BF658" s="356"/>
      <c r="BG658" s="356"/>
      <c r="BH658" s="356"/>
      <c r="BI658" s="356"/>
      <c r="BJ658" s="356"/>
      <c r="BK658" s="356"/>
      <c r="BL658" s="356"/>
      <c r="BM658" s="356"/>
      <c r="BN658" s="356"/>
      <c r="BO658" s="356"/>
      <c r="BP658" s="356"/>
      <c r="BQ658" s="356"/>
      <c r="BR658" s="356"/>
      <c r="BS658" s="356"/>
      <c r="BT658" s="356"/>
      <c r="BU658" s="356"/>
      <c r="BV658" s="356"/>
      <c r="BW658" s="356"/>
      <c r="BX658" s="356"/>
      <c r="BY658" s="356"/>
      <c r="BZ658" s="356"/>
      <c r="CA658" s="356"/>
      <c r="CB658" s="356"/>
      <c r="CC658" s="356"/>
      <c r="CD658" s="356"/>
      <c r="CE658" s="356"/>
      <c r="CF658" s="356"/>
      <c r="CG658" s="356"/>
      <c r="CH658" s="356"/>
      <c r="CI658" s="356"/>
      <c r="CJ658" s="356"/>
      <c r="CK658" s="356"/>
      <c r="CL658" s="356"/>
      <c r="CM658" s="356"/>
      <c r="CN658" s="356"/>
    </row>
    <row r="659" spans="1:92" x14ac:dyDescent="0.25">
      <c r="B659" s="223" t="s">
        <v>354</v>
      </c>
      <c r="D659" s="10" t="s">
        <v>556</v>
      </c>
      <c r="E659" s="102" t="s">
        <v>203</v>
      </c>
      <c r="K659" s="50">
        <f ca="1">+U659</f>
        <v>0</v>
      </c>
      <c r="L659" s="50">
        <f ca="1">+K663</f>
        <v>0</v>
      </c>
      <c r="M659" s="50">
        <f ca="1">+L663</f>
        <v>0</v>
      </c>
      <c r="N659" s="50">
        <f ca="1">+M663</f>
        <v>0</v>
      </c>
      <c r="O659" s="50">
        <f ca="1">+N663</f>
        <v>0</v>
      </c>
      <c r="P659" s="50">
        <f ca="1">+O663</f>
        <v>0</v>
      </c>
      <c r="Q659" s="50"/>
      <c r="T659" s="319"/>
      <c r="U659" s="275">
        <f t="shared" ref="U659:CF659" ca="1" si="465">+T663</f>
        <v>0</v>
      </c>
      <c r="V659" s="275">
        <f t="shared" ca="1" si="465"/>
        <v>0</v>
      </c>
      <c r="W659" s="275">
        <f t="shared" ca="1" si="465"/>
        <v>0</v>
      </c>
      <c r="X659" s="275">
        <f t="shared" ca="1" si="465"/>
        <v>0</v>
      </c>
      <c r="Y659" s="275">
        <f t="shared" ca="1" si="465"/>
        <v>0</v>
      </c>
      <c r="Z659" s="275">
        <f t="shared" ca="1" si="465"/>
        <v>0</v>
      </c>
      <c r="AA659" s="275">
        <f t="shared" ca="1" si="465"/>
        <v>0</v>
      </c>
      <c r="AB659" s="275">
        <f t="shared" ca="1" si="465"/>
        <v>0</v>
      </c>
      <c r="AC659" s="275">
        <f t="shared" ca="1" si="465"/>
        <v>0</v>
      </c>
      <c r="AD659" s="275">
        <f t="shared" ca="1" si="465"/>
        <v>0</v>
      </c>
      <c r="AE659" s="275">
        <f t="shared" ca="1" si="465"/>
        <v>0</v>
      </c>
      <c r="AF659" s="275">
        <f t="shared" ca="1" si="465"/>
        <v>0</v>
      </c>
      <c r="AG659" s="275">
        <f t="shared" ca="1" si="465"/>
        <v>0</v>
      </c>
      <c r="AH659" s="275">
        <f t="shared" ca="1" si="465"/>
        <v>0</v>
      </c>
      <c r="AI659" s="275">
        <f t="shared" ca="1" si="465"/>
        <v>0</v>
      </c>
      <c r="AJ659" s="275">
        <f t="shared" ca="1" si="465"/>
        <v>0</v>
      </c>
      <c r="AK659" s="275">
        <f t="shared" ca="1" si="465"/>
        <v>0</v>
      </c>
      <c r="AL659" s="275">
        <f t="shared" ca="1" si="465"/>
        <v>0</v>
      </c>
      <c r="AM659" s="275">
        <f t="shared" ca="1" si="465"/>
        <v>0</v>
      </c>
      <c r="AN659" s="275">
        <f t="shared" ca="1" si="465"/>
        <v>0</v>
      </c>
      <c r="AO659" s="275">
        <f t="shared" ca="1" si="465"/>
        <v>0</v>
      </c>
      <c r="AP659" s="275">
        <f t="shared" ca="1" si="465"/>
        <v>0</v>
      </c>
      <c r="AQ659" s="275">
        <f t="shared" ca="1" si="465"/>
        <v>0</v>
      </c>
      <c r="AR659" s="275">
        <f t="shared" ca="1" si="465"/>
        <v>0</v>
      </c>
      <c r="AS659" s="275">
        <f t="shared" ca="1" si="465"/>
        <v>0</v>
      </c>
      <c r="AT659" s="275">
        <f t="shared" ca="1" si="465"/>
        <v>0</v>
      </c>
      <c r="AU659" s="275">
        <f t="shared" ca="1" si="465"/>
        <v>0</v>
      </c>
      <c r="AV659" s="275">
        <f t="shared" ca="1" si="465"/>
        <v>0</v>
      </c>
      <c r="AW659" s="275">
        <f t="shared" ca="1" si="465"/>
        <v>0</v>
      </c>
      <c r="AX659" s="275">
        <f t="shared" ca="1" si="465"/>
        <v>0</v>
      </c>
      <c r="AY659" s="275">
        <f t="shared" ca="1" si="465"/>
        <v>0</v>
      </c>
      <c r="AZ659" s="275">
        <f t="shared" ca="1" si="465"/>
        <v>0</v>
      </c>
      <c r="BA659" s="275">
        <f t="shared" ca="1" si="465"/>
        <v>0</v>
      </c>
      <c r="BB659" s="275">
        <f t="shared" ca="1" si="465"/>
        <v>0</v>
      </c>
      <c r="BC659" s="275">
        <f t="shared" ca="1" si="465"/>
        <v>0</v>
      </c>
      <c r="BD659" s="275">
        <f t="shared" ca="1" si="465"/>
        <v>0</v>
      </c>
      <c r="BE659" s="275">
        <f t="shared" ca="1" si="465"/>
        <v>0</v>
      </c>
      <c r="BF659" s="275">
        <f t="shared" ca="1" si="465"/>
        <v>0</v>
      </c>
      <c r="BG659" s="275">
        <f t="shared" ca="1" si="465"/>
        <v>0</v>
      </c>
      <c r="BH659" s="275">
        <f t="shared" ca="1" si="465"/>
        <v>0</v>
      </c>
      <c r="BI659" s="275">
        <f t="shared" ca="1" si="465"/>
        <v>0</v>
      </c>
      <c r="BJ659" s="275">
        <f t="shared" ca="1" si="465"/>
        <v>0</v>
      </c>
      <c r="BK659" s="275">
        <f t="shared" ca="1" si="465"/>
        <v>0</v>
      </c>
      <c r="BL659" s="275">
        <f t="shared" ca="1" si="465"/>
        <v>0</v>
      </c>
      <c r="BM659" s="275">
        <f t="shared" ca="1" si="465"/>
        <v>0</v>
      </c>
      <c r="BN659" s="275">
        <f t="shared" ca="1" si="465"/>
        <v>0</v>
      </c>
      <c r="BO659" s="275">
        <f t="shared" ca="1" si="465"/>
        <v>0</v>
      </c>
      <c r="BP659" s="275">
        <f t="shared" ca="1" si="465"/>
        <v>0</v>
      </c>
      <c r="BQ659" s="275">
        <f t="shared" ca="1" si="465"/>
        <v>0</v>
      </c>
      <c r="BR659" s="275">
        <f t="shared" ca="1" si="465"/>
        <v>0</v>
      </c>
      <c r="BS659" s="275">
        <f t="shared" ca="1" si="465"/>
        <v>0</v>
      </c>
      <c r="BT659" s="275">
        <f t="shared" ca="1" si="465"/>
        <v>0</v>
      </c>
      <c r="BU659" s="275">
        <f t="shared" ca="1" si="465"/>
        <v>0</v>
      </c>
      <c r="BV659" s="275">
        <f t="shared" ca="1" si="465"/>
        <v>0</v>
      </c>
      <c r="BW659" s="275">
        <f t="shared" ca="1" si="465"/>
        <v>0</v>
      </c>
      <c r="BX659" s="275">
        <f t="shared" ca="1" si="465"/>
        <v>0</v>
      </c>
      <c r="BY659" s="275">
        <f t="shared" ca="1" si="465"/>
        <v>0</v>
      </c>
      <c r="BZ659" s="275">
        <f t="shared" ca="1" si="465"/>
        <v>0</v>
      </c>
      <c r="CA659" s="275">
        <f t="shared" ca="1" si="465"/>
        <v>0</v>
      </c>
      <c r="CB659" s="275">
        <f t="shared" ca="1" si="465"/>
        <v>0</v>
      </c>
      <c r="CC659" s="275">
        <f t="shared" ca="1" si="465"/>
        <v>0</v>
      </c>
      <c r="CD659" s="275">
        <f t="shared" ca="1" si="465"/>
        <v>0</v>
      </c>
      <c r="CE659" s="275">
        <f t="shared" ca="1" si="465"/>
        <v>0</v>
      </c>
      <c r="CF659" s="275">
        <f t="shared" ca="1" si="465"/>
        <v>0</v>
      </c>
      <c r="CG659" s="275">
        <f t="shared" ref="CG659:CN659" ca="1" si="466">+CF663</f>
        <v>0</v>
      </c>
      <c r="CH659" s="275">
        <f t="shared" ca="1" si="466"/>
        <v>0</v>
      </c>
      <c r="CI659" s="275">
        <f t="shared" ca="1" si="466"/>
        <v>0</v>
      </c>
      <c r="CJ659" s="275">
        <f t="shared" ca="1" si="466"/>
        <v>0</v>
      </c>
      <c r="CK659" s="275">
        <f t="shared" ca="1" si="466"/>
        <v>0</v>
      </c>
      <c r="CL659" s="275">
        <f t="shared" ca="1" si="466"/>
        <v>0</v>
      </c>
      <c r="CM659" s="275">
        <f t="shared" ca="1" si="466"/>
        <v>0</v>
      </c>
      <c r="CN659" s="275">
        <f t="shared" ca="1" si="466"/>
        <v>0</v>
      </c>
    </row>
    <row r="660" spans="1:92" x14ac:dyDescent="0.25">
      <c r="B660" s="223" t="s">
        <v>486</v>
      </c>
      <c r="D660" s="10" t="s">
        <v>556</v>
      </c>
      <c r="E660" s="102" t="s">
        <v>203</v>
      </c>
      <c r="K660" s="3">
        <f t="shared" ref="K660:P660" ca="1" si="467">SUMIF($3:$3, K$2, INDIRECT(ROW() &amp; ":" &amp; ROW()))</f>
        <v>0</v>
      </c>
      <c r="L660" s="3">
        <f t="shared" ca="1" si="467"/>
        <v>0</v>
      </c>
      <c r="M660" s="3">
        <f t="shared" ca="1" si="467"/>
        <v>0</v>
      </c>
      <c r="N660" s="3">
        <f t="shared" ca="1" si="467"/>
        <v>0</v>
      </c>
      <c r="O660" s="3">
        <f t="shared" ca="1" si="467"/>
        <v>0</v>
      </c>
      <c r="P660" s="3">
        <f t="shared" ca="1" si="467"/>
        <v>0</v>
      </c>
      <c r="Q660" s="3"/>
      <c r="T660" s="319"/>
      <c r="U660" s="275" cm="1">
        <f t="array" aca="1" ref="U660" ca="1">+INDIRECT(U657)</f>
        <v>0</v>
      </c>
      <c r="V660" s="275" cm="1">
        <f t="array" aca="1" ref="V660" ca="1">+INDIRECT(V657)</f>
        <v>0</v>
      </c>
      <c r="W660" s="275" cm="1">
        <f t="array" aca="1" ref="W660" ca="1">+INDIRECT(W657)</f>
        <v>0</v>
      </c>
      <c r="X660" s="275" cm="1">
        <f t="array" aca="1" ref="X660" ca="1">+INDIRECT(X657)</f>
        <v>0</v>
      </c>
      <c r="Y660" s="275" cm="1">
        <f t="array" aca="1" ref="Y660" ca="1">+INDIRECT(Y657)</f>
        <v>0</v>
      </c>
      <c r="Z660" s="275" cm="1">
        <f t="array" aca="1" ref="Z660" ca="1">+INDIRECT(Z657)</f>
        <v>0</v>
      </c>
      <c r="AA660" s="275" cm="1">
        <f t="array" aca="1" ref="AA660" ca="1">+INDIRECT(AA657)</f>
        <v>0</v>
      </c>
      <c r="AB660" s="275" cm="1">
        <f t="array" aca="1" ref="AB660" ca="1">+INDIRECT(AB657)</f>
        <v>0</v>
      </c>
      <c r="AC660" s="275" cm="1">
        <f t="array" aca="1" ref="AC660" ca="1">+INDIRECT(AC657)</f>
        <v>0</v>
      </c>
      <c r="AD660" s="275" cm="1">
        <f t="array" aca="1" ref="AD660" ca="1">+INDIRECT(AD657)</f>
        <v>0</v>
      </c>
      <c r="AE660" s="275" cm="1">
        <f t="array" aca="1" ref="AE660" ca="1">+INDIRECT(AE657)</f>
        <v>0</v>
      </c>
      <c r="AF660" s="275" cm="1">
        <f t="array" aca="1" ref="AF660" ca="1">+INDIRECT(AF657)</f>
        <v>0</v>
      </c>
      <c r="AG660" s="275" cm="1">
        <f t="array" aca="1" ref="AG660" ca="1">+INDIRECT(AG657)</f>
        <v>0</v>
      </c>
      <c r="AH660" s="275" cm="1">
        <f t="array" aca="1" ref="AH660" ca="1">+INDIRECT(AH657)</f>
        <v>0</v>
      </c>
      <c r="AI660" s="275" cm="1">
        <f t="array" aca="1" ref="AI660" ca="1">+INDIRECT(AI657)</f>
        <v>0</v>
      </c>
      <c r="AJ660" s="275" cm="1">
        <f t="array" aca="1" ref="AJ660" ca="1">+INDIRECT(AJ657)</f>
        <v>0</v>
      </c>
      <c r="AK660" s="275" cm="1">
        <f t="array" aca="1" ref="AK660" ca="1">+INDIRECT(AK657)</f>
        <v>0</v>
      </c>
      <c r="AL660" s="275" cm="1">
        <f t="array" aca="1" ref="AL660" ca="1">+INDIRECT(AL657)</f>
        <v>0</v>
      </c>
      <c r="AM660" s="275" cm="1">
        <f t="array" aca="1" ref="AM660" ca="1">+INDIRECT(AM657)</f>
        <v>0</v>
      </c>
      <c r="AN660" s="275" cm="1">
        <f t="array" aca="1" ref="AN660" ca="1">+INDIRECT(AN657)</f>
        <v>0</v>
      </c>
      <c r="AO660" s="275" cm="1">
        <f t="array" aca="1" ref="AO660" ca="1">+INDIRECT(AO657)</f>
        <v>0</v>
      </c>
      <c r="AP660" s="275" cm="1">
        <f t="array" aca="1" ref="AP660" ca="1">+INDIRECT(AP657)</f>
        <v>0</v>
      </c>
      <c r="AQ660" s="275" cm="1">
        <f t="array" aca="1" ref="AQ660" ca="1">+INDIRECT(AQ657)</f>
        <v>0</v>
      </c>
      <c r="AR660" s="275" cm="1">
        <f t="array" aca="1" ref="AR660" ca="1">+INDIRECT(AR657)</f>
        <v>0</v>
      </c>
      <c r="AS660" s="275" cm="1">
        <f t="array" aca="1" ref="AS660" ca="1">+INDIRECT(AS657)</f>
        <v>0</v>
      </c>
      <c r="AT660" s="275" cm="1">
        <f t="array" aca="1" ref="AT660" ca="1">+INDIRECT(AT657)</f>
        <v>0</v>
      </c>
      <c r="AU660" s="275" cm="1">
        <f t="array" aca="1" ref="AU660" ca="1">+INDIRECT(AU657)</f>
        <v>0</v>
      </c>
      <c r="AV660" s="275" cm="1">
        <f t="array" aca="1" ref="AV660" ca="1">+INDIRECT(AV657)</f>
        <v>0</v>
      </c>
      <c r="AW660" s="275" cm="1">
        <f t="array" aca="1" ref="AW660" ca="1">+INDIRECT(AW657)</f>
        <v>0</v>
      </c>
      <c r="AX660" s="275" cm="1">
        <f t="array" aca="1" ref="AX660" ca="1">+INDIRECT(AX657)</f>
        <v>0</v>
      </c>
      <c r="AY660" s="275" cm="1">
        <f t="array" aca="1" ref="AY660" ca="1">+INDIRECT(AY657)</f>
        <v>0</v>
      </c>
      <c r="AZ660" s="275" cm="1">
        <f t="array" aca="1" ref="AZ660" ca="1">+INDIRECT(AZ657)</f>
        <v>0</v>
      </c>
      <c r="BA660" s="275" cm="1">
        <f t="array" aca="1" ref="BA660" ca="1">+INDIRECT(BA657)</f>
        <v>0</v>
      </c>
      <c r="BB660" s="275" cm="1">
        <f t="array" aca="1" ref="BB660" ca="1">+INDIRECT(BB657)</f>
        <v>0</v>
      </c>
      <c r="BC660" s="275" cm="1">
        <f t="array" aca="1" ref="BC660" ca="1">+INDIRECT(BC657)</f>
        <v>0</v>
      </c>
      <c r="BD660" s="275" cm="1">
        <f t="array" aca="1" ref="BD660" ca="1">+INDIRECT(BD657)</f>
        <v>0</v>
      </c>
      <c r="BE660" s="275" cm="1">
        <f t="array" aca="1" ref="BE660" ca="1">+INDIRECT(BE657)</f>
        <v>0</v>
      </c>
      <c r="BF660" s="275" cm="1">
        <f t="array" aca="1" ref="BF660" ca="1">+INDIRECT(BF657)</f>
        <v>0</v>
      </c>
      <c r="BG660" s="275" cm="1">
        <f t="array" aca="1" ref="BG660" ca="1">+INDIRECT(BG657)</f>
        <v>0</v>
      </c>
      <c r="BH660" s="275" cm="1">
        <f t="array" aca="1" ref="BH660" ca="1">+INDIRECT(BH657)</f>
        <v>0</v>
      </c>
      <c r="BI660" s="275" cm="1">
        <f t="array" aca="1" ref="BI660" ca="1">+INDIRECT(BI657)</f>
        <v>0</v>
      </c>
      <c r="BJ660" s="275" cm="1">
        <f t="array" aca="1" ref="BJ660" ca="1">+INDIRECT(BJ657)</f>
        <v>0</v>
      </c>
      <c r="BK660" s="275" cm="1">
        <f t="array" aca="1" ref="BK660" ca="1">+INDIRECT(BK657)</f>
        <v>0</v>
      </c>
      <c r="BL660" s="275" cm="1">
        <f t="array" aca="1" ref="BL660" ca="1">+INDIRECT(BL657)</f>
        <v>0</v>
      </c>
      <c r="BM660" s="275" cm="1">
        <f t="array" aca="1" ref="BM660" ca="1">+INDIRECT(BM657)</f>
        <v>0</v>
      </c>
      <c r="BN660" s="275" cm="1">
        <f t="array" aca="1" ref="BN660" ca="1">+INDIRECT(BN657)</f>
        <v>0</v>
      </c>
      <c r="BO660" s="275" cm="1">
        <f t="array" aca="1" ref="BO660" ca="1">+INDIRECT(BO657)</f>
        <v>0</v>
      </c>
      <c r="BP660" s="275" cm="1">
        <f t="array" aca="1" ref="BP660" ca="1">+INDIRECT(BP657)</f>
        <v>0</v>
      </c>
      <c r="BQ660" s="275" cm="1">
        <f t="array" aca="1" ref="BQ660" ca="1">+INDIRECT(BQ657)</f>
        <v>0</v>
      </c>
      <c r="BR660" s="275" cm="1">
        <f t="array" aca="1" ref="BR660" ca="1">+INDIRECT(BR657)</f>
        <v>0</v>
      </c>
      <c r="BS660" s="275" cm="1">
        <f t="array" aca="1" ref="BS660" ca="1">+INDIRECT(BS657)</f>
        <v>0</v>
      </c>
      <c r="BT660" s="275" cm="1">
        <f t="array" aca="1" ref="BT660" ca="1">+INDIRECT(BT657)</f>
        <v>0</v>
      </c>
      <c r="BU660" s="275" cm="1">
        <f t="array" aca="1" ref="BU660" ca="1">+INDIRECT(BU657)</f>
        <v>0</v>
      </c>
      <c r="BV660" s="275" cm="1">
        <f t="array" aca="1" ref="BV660" ca="1">+INDIRECT(BV657)</f>
        <v>0</v>
      </c>
      <c r="BW660" s="275" cm="1">
        <f t="array" aca="1" ref="BW660" ca="1">+INDIRECT(BW657)</f>
        <v>0</v>
      </c>
      <c r="BX660" s="275" cm="1">
        <f t="array" aca="1" ref="BX660" ca="1">+INDIRECT(BX657)</f>
        <v>0</v>
      </c>
      <c r="BY660" s="275" cm="1">
        <f t="array" aca="1" ref="BY660" ca="1">+INDIRECT(BY657)</f>
        <v>0</v>
      </c>
      <c r="BZ660" s="275" cm="1">
        <f t="array" aca="1" ref="BZ660" ca="1">+INDIRECT(BZ657)</f>
        <v>0</v>
      </c>
      <c r="CA660" s="275" cm="1">
        <f t="array" aca="1" ref="CA660" ca="1">+INDIRECT(CA657)</f>
        <v>0</v>
      </c>
      <c r="CB660" s="275" cm="1">
        <f t="array" aca="1" ref="CB660" ca="1">+INDIRECT(CB657)</f>
        <v>0</v>
      </c>
      <c r="CC660" s="275" cm="1">
        <f t="array" aca="1" ref="CC660" ca="1">+INDIRECT(CC657)</f>
        <v>0</v>
      </c>
      <c r="CD660" s="275" cm="1">
        <f t="array" aca="1" ref="CD660" ca="1">+INDIRECT(CD657)</f>
        <v>0</v>
      </c>
      <c r="CE660" s="275" cm="1">
        <f t="array" aca="1" ref="CE660" ca="1">+INDIRECT(CE657)</f>
        <v>0</v>
      </c>
      <c r="CF660" s="275" cm="1">
        <f t="array" aca="1" ref="CF660" ca="1">+INDIRECT(CF657)</f>
        <v>0</v>
      </c>
      <c r="CG660" s="275" cm="1">
        <f t="array" aca="1" ref="CG660" ca="1">+INDIRECT(CG657)</f>
        <v>0</v>
      </c>
      <c r="CH660" s="275" cm="1">
        <f t="array" aca="1" ref="CH660" ca="1">+INDIRECT(CH657)</f>
        <v>0</v>
      </c>
      <c r="CI660" s="275" cm="1">
        <f t="array" aca="1" ref="CI660" ca="1">+INDIRECT(CI657)</f>
        <v>0</v>
      </c>
      <c r="CJ660" s="275" cm="1">
        <f t="array" aca="1" ref="CJ660" ca="1">+INDIRECT(CJ657)</f>
        <v>0</v>
      </c>
      <c r="CK660" s="275" cm="1">
        <f t="array" aca="1" ref="CK660" ca="1">+INDIRECT(CK657)</f>
        <v>0</v>
      </c>
      <c r="CL660" s="275" cm="1">
        <f t="array" aca="1" ref="CL660" ca="1">+INDIRECT(CL657)</f>
        <v>0</v>
      </c>
      <c r="CM660" s="275" cm="1">
        <f t="array" aca="1" ref="CM660" ca="1">+INDIRECT(CM657)</f>
        <v>0</v>
      </c>
      <c r="CN660" s="275" cm="1">
        <f t="array" aca="1" ref="CN660" ca="1">+INDIRECT(CN657)</f>
        <v>0</v>
      </c>
    </row>
    <row r="661" spans="1:92" x14ac:dyDescent="0.25">
      <c r="A661" t="s">
        <v>143</v>
      </c>
      <c r="B661" s="333" t="s">
        <v>554</v>
      </c>
      <c r="C661" s="10"/>
      <c r="D661" s="10" t="s">
        <v>556</v>
      </c>
      <c r="E661" s="106"/>
      <c r="F661" s="106"/>
      <c r="G661" s="106"/>
      <c r="H661" s="106"/>
      <c r="I661" s="175"/>
      <c r="J661" s="17"/>
      <c r="K661" s="192">
        <v>0.05</v>
      </c>
      <c r="L661" s="192">
        <v>0.05</v>
      </c>
      <c r="M661" s="192">
        <v>0.05</v>
      </c>
      <c r="N661" s="192">
        <v>0.05</v>
      </c>
      <c r="O661" s="192">
        <v>0.05</v>
      </c>
      <c r="P661" s="192">
        <v>0.05</v>
      </c>
      <c r="Q661" s="192"/>
      <c r="T661" s="274"/>
      <c r="U661" s="314">
        <f ca="1">INDEX($A:$CN,ROW(),MATCH(INDIRECT(ADDRESS(3,COLUMN(),2)),$2:$2,0))</f>
        <v>0.05</v>
      </c>
      <c r="V661" s="314" cm="1">
        <f t="array" ref="V661">INDEX($K:$P,ROW(),MATCH(V$3,$K$2:$P$2,0))</f>
        <v>0.05</v>
      </c>
      <c r="W661" s="314" cm="1">
        <f t="array" ref="W661">INDEX($K:$P,ROW(),MATCH(W$3,$K$2:$P$2,0))</f>
        <v>0.05</v>
      </c>
      <c r="X661" s="314" cm="1">
        <f t="array" ref="X661">INDEX($K:$P,ROW(),MATCH(X$3,$K$2:$P$2,0))</f>
        <v>0.05</v>
      </c>
      <c r="Y661" s="314" cm="1">
        <f t="array" ref="Y661">INDEX($K:$P,ROW(),MATCH(Y$3,$K$2:$P$2,0))</f>
        <v>0.05</v>
      </c>
      <c r="Z661" s="314" cm="1">
        <f t="array" ref="Z661">INDEX($K:$P,ROW(),MATCH(Z$3,$K$2:$P$2,0))</f>
        <v>0.05</v>
      </c>
      <c r="AA661" s="314" cm="1">
        <f t="array" ref="AA661">INDEX($K:$P,ROW(),MATCH(AA$3,$K$2:$P$2,0))</f>
        <v>0.05</v>
      </c>
      <c r="AB661" s="314" cm="1">
        <f t="array" ref="AB661">INDEX($K:$P,ROW(),MATCH(AB$3,$K$2:$P$2,0))</f>
        <v>0.05</v>
      </c>
      <c r="AC661" s="314" cm="1">
        <f t="array" ref="AC661">INDEX($K:$P,ROW(),MATCH(AC$3,$K$2:$P$2,0))</f>
        <v>0.05</v>
      </c>
      <c r="AD661" s="314" cm="1">
        <f t="array" ref="AD661">INDEX($K:$P,ROW(),MATCH(AD$3,$K$2:$P$2,0))</f>
        <v>0.05</v>
      </c>
      <c r="AE661" s="314" cm="1">
        <f t="array" ref="AE661">INDEX($K:$P,ROW(),MATCH(AE$3,$K$2:$P$2,0))</f>
        <v>0.05</v>
      </c>
      <c r="AF661" s="314" cm="1">
        <f t="array" ref="AF661">INDEX($K:$P,ROW(),MATCH(AF$3,$K$2:$P$2,0))</f>
        <v>0.05</v>
      </c>
      <c r="AG661" s="314" cm="1">
        <f t="array" ref="AG661">INDEX($K:$P,ROW(),MATCH(AG$3,$K$2:$P$2,0))</f>
        <v>0.05</v>
      </c>
      <c r="AH661" s="314" cm="1">
        <f t="array" ref="AH661">INDEX($K:$P,ROW(),MATCH(AH$3,$K$2:$P$2,0))</f>
        <v>0.05</v>
      </c>
      <c r="AI661" s="314" cm="1">
        <f t="array" ref="AI661">INDEX($K:$P,ROW(),MATCH(AI$3,$K$2:$P$2,0))</f>
        <v>0.05</v>
      </c>
      <c r="AJ661" s="314" cm="1">
        <f t="array" ref="AJ661">INDEX($K:$P,ROW(),MATCH(AJ$3,$K$2:$P$2,0))</f>
        <v>0.05</v>
      </c>
      <c r="AK661" s="314" cm="1">
        <f t="array" ref="AK661">INDEX($K:$P,ROW(),MATCH(AK$3,$K$2:$P$2,0))</f>
        <v>0.05</v>
      </c>
      <c r="AL661" s="314" cm="1">
        <f t="array" ref="AL661">INDEX($K:$P,ROW(),MATCH(AL$3,$K$2:$P$2,0))</f>
        <v>0.05</v>
      </c>
      <c r="AM661" s="314" cm="1">
        <f t="array" ref="AM661">INDEX($K:$P,ROW(),MATCH(AM$3,$K$2:$P$2,0))</f>
        <v>0.05</v>
      </c>
      <c r="AN661" s="314" cm="1">
        <f t="array" ref="AN661">INDEX($K:$P,ROW(),MATCH(AN$3,$K$2:$P$2,0))</f>
        <v>0.05</v>
      </c>
      <c r="AO661" s="314" cm="1">
        <f t="array" ref="AO661">INDEX($K:$P,ROW(),MATCH(AO$3,$K$2:$P$2,0))</f>
        <v>0.05</v>
      </c>
      <c r="AP661" s="314" cm="1">
        <f t="array" ref="AP661">INDEX($K:$P,ROW(),MATCH(AP$3,$K$2:$P$2,0))</f>
        <v>0.05</v>
      </c>
      <c r="AQ661" s="314" cm="1">
        <f t="array" ref="AQ661">INDEX($K:$P,ROW(),MATCH(AQ$3,$K$2:$P$2,0))</f>
        <v>0.05</v>
      </c>
      <c r="AR661" s="314" cm="1">
        <f t="array" ref="AR661">INDEX($K:$P,ROW(),MATCH(AR$3,$K$2:$P$2,0))</f>
        <v>0.05</v>
      </c>
      <c r="AS661" s="314" cm="1">
        <f t="array" ref="AS661">INDEX($K:$P,ROW(),MATCH(AS$3,$K$2:$P$2,0))</f>
        <v>0.05</v>
      </c>
      <c r="AT661" s="314" cm="1">
        <f t="array" ref="AT661">INDEX($K:$P,ROW(),MATCH(AT$3,$K$2:$P$2,0))</f>
        <v>0.05</v>
      </c>
      <c r="AU661" s="314" cm="1">
        <f t="array" ref="AU661">INDEX($K:$P,ROW(),MATCH(AU$3,$K$2:$P$2,0))</f>
        <v>0.05</v>
      </c>
      <c r="AV661" s="314" cm="1">
        <f t="array" ref="AV661">INDEX($K:$P,ROW(),MATCH(AV$3,$K$2:$P$2,0))</f>
        <v>0.05</v>
      </c>
      <c r="AW661" s="314" cm="1">
        <f t="array" ref="AW661">INDEX($K:$P,ROW(),MATCH(AW$3,$K$2:$P$2,0))</f>
        <v>0.05</v>
      </c>
      <c r="AX661" s="314" cm="1">
        <f t="array" ref="AX661">INDEX($K:$P,ROW(),MATCH(AX$3,$K$2:$P$2,0))</f>
        <v>0.05</v>
      </c>
      <c r="AY661" s="314" cm="1">
        <f t="array" ref="AY661">INDEX($K:$P,ROW(),MATCH(AY$3,$K$2:$P$2,0))</f>
        <v>0.05</v>
      </c>
      <c r="AZ661" s="314" cm="1">
        <f t="array" ref="AZ661">INDEX($K:$P,ROW(),MATCH(AZ$3,$K$2:$P$2,0))</f>
        <v>0.05</v>
      </c>
      <c r="BA661" s="314" cm="1">
        <f t="array" ref="BA661">INDEX($K:$P,ROW(),MATCH(BA$3,$K$2:$P$2,0))</f>
        <v>0.05</v>
      </c>
      <c r="BB661" s="314" cm="1">
        <f t="array" ref="BB661">INDEX($K:$P,ROW(),MATCH(BB$3,$K$2:$P$2,0))</f>
        <v>0.05</v>
      </c>
      <c r="BC661" s="314" cm="1">
        <f t="array" ref="BC661">INDEX($K:$P,ROW(),MATCH(BC$3,$K$2:$P$2,0))</f>
        <v>0.05</v>
      </c>
      <c r="BD661" s="314" cm="1">
        <f t="array" ref="BD661">INDEX($K:$P,ROW(),MATCH(BD$3,$K$2:$P$2,0))</f>
        <v>0.05</v>
      </c>
      <c r="BE661" s="314" cm="1">
        <f t="array" ref="BE661">INDEX($K:$P,ROW(),MATCH(BE$3,$K$2:$P$2,0))</f>
        <v>0.05</v>
      </c>
      <c r="BF661" s="314" cm="1">
        <f t="array" ref="BF661">INDEX($K:$P,ROW(),MATCH(BF$3,$K$2:$P$2,0))</f>
        <v>0.05</v>
      </c>
      <c r="BG661" s="314" cm="1">
        <f t="array" ref="BG661">INDEX($K:$P,ROW(),MATCH(BG$3,$K$2:$P$2,0))</f>
        <v>0.05</v>
      </c>
      <c r="BH661" s="314" cm="1">
        <f t="array" ref="BH661">INDEX($K:$P,ROW(),MATCH(BH$3,$K$2:$P$2,0))</f>
        <v>0.05</v>
      </c>
      <c r="BI661" s="314" cm="1">
        <f t="array" ref="BI661">INDEX($K:$P,ROW(),MATCH(BI$3,$K$2:$P$2,0))</f>
        <v>0.05</v>
      </c>
      <c r="BJ661" s="314" cm="1">
        <f t="array" ref="BJ661">INDEX($K:$P,ROW(),MATCH(BJ$3,$K$2:$P$2,0))</f>
        <v>0.05</v>
      </c>
      <c r="BK661" s="314" cm="1">
        <f t="array" ref="BK661">INDEX($K:$P,ROW(),MATCH(BK$3,$K$2:$P$2,0))</f>
        <v>0.05</v>
      </c>
      <c r="BL661" s="314" cm="1">
        <f t="array" ref="BL661">INDEX($K:$P,ROW(),MATCH(BL$3,$K$2:$P$2,0))</f>
        <v>0.05</v>
      </c>
      <c r="BM661" s="314" cm="1">
        <f t="array" ref="BM661">INDEX($K:$P,ROW(),MATCH(BM$3,$K$2:$P$2,0))</f>
        <v>0.05</v>
      </c>
      <c r="BN661" s="314" cm="1">
        <f t="array" ref="BN661">INDEX($K:$P,ROW(),MATCH(BN$3,$K$2:$P$2,0))</f>
        <v>0.05</v>
      </c>
      <c r="BO661" s="314" cm="1">
        <f t="array" ref="BO661">INDEX($K:$P,ROW(),MATCH(BO$3,$K$2:$P$2,0))</f>
        <v>0.05</v>
      </c>
      <c r="BP661" s="314" cm="1">
        <f t="array" ref="BP661">INDEX($K:$P,ROW(),MATCH(BP$3,$K$2:$P$2,0))</f>
        <v>0.05</v>
      </c>
      <c r="BQ661" s="314" cm="1">
        <f t="array" ref="BQ661">INDEX($K:$P,ROW(),MATCH(BQ$3,$K$2:$P$2,0))</f>
        <v>0.05</v>
      </c>
      <c r="BR661" s="314" cm="1">
        <f t="array" ref="BR661">INDEX($K:$P,ROW(),MATCH(BR$3,$K$2:$P$2,0))</f>
        <v>0.05</v>
      </c>
      <c r="BS661" s="314" cm="1">
        <f t="array" ref="BS661">INDEX($K:$P,ROW(),MATCH(BS$3,$K$2:$P$2,0))</f>
        <v>0.05</v>
      </c>
      <c r="BT661" s="314" cm="1">
        <f t="array" ref="BT661">INDEX($K:$P,ROW(),MATCH(BT$3,$K$2:$P$2,0))</f>
        <v>0.05</v>
      </c>
      <c r="BU661" s="314" cm="1">
        <f t="array" ref="BU661">INDEX($K:$P,ROW(),MATCH(BU$3,$K$2:$P$2,0))</f>
        <v>0.05</v>
      </c>
      <c r="BV661" s="314" cm="1">
        <f t="array" ref="BV661">INDEX($K:$P,ROW(),MATCH(BV$3,$K$2:$P$2,0))</f>
        <v>0.05</v>
      </c>
      <c r="BW661" s="314" cm="1">
        <f t="array" ref="BW661">INDEX($K:$P,ROW(),MATCH(BW$3,$K$2:$P$2,0))</f>
        <v>0.05</v>
      </c>
      <c r="BX661" s="314" cm="1">
        <f t="array" ref="BX661">INDEX($K:$P,ROW(),MATCH(BX$3,$K$2:$P$2,0))</f>
        <v>0.05</v>
      </c>
      <c r="BY661" s="314" cm="1">
        <f t="array" ref="BY661">INDEX($K:$P,ROW(),MATCH(BY$3,$K$2:$P$2,0))</f>
        <v>0.05</v>
      </c>
      <c r="BZ661" s="314" cm="1">
        <f t="array" ref="BZ661">INDEX($K:$P,ROW(),MATCH(BZ$3,$K$2:$P$2,0))</f>
        <v>0.05</v>
      </c>
      <c r="CA661" s="314" cm="1">
        <f t="array" ref="CA661">INDEX($K:$P,ROW(),MATCH(CA$3,$K$2:$P$2,0))</f>
        <v>0.05</v>
      </c>
      <c r="CB661" s="314" cm="1">
        <f t="array" ref="CB661">INDEX($K:$P,ROW(),MATCH(CB$3,$K$2:$P$2,0))</f>
        <v>0.05</v>
      </c>
      <c r="CC661" s="314" cm="1">
        <f t="array" ref="CC661">INDEX($K:$P,ROW(),MATCH(CC$3,$K$2:$P$2,0))</f>
        <v>0.05</v>
      </c>
      <c r="CD661" s="314" cm="1">
        <f t="array" ref="CD661">INDEX($K:$P,ROW(),MATCH(CD$3,$K$2:$P$2,0))</f>
        <v>0.05</v>
      </c>
      <c r="CE661" s="314" cm="1">
        <f t="array" ref="CE661">INDEX($K:$P,ROW(),MATCH(CE$3,$K$2:$P$2,0))</f>
        <v>0.05</v>
      </c>
      <c r="CF661" s="314" cm="1">
        <f t="array" ref="CF661">INDEX($K:$P,ROW(),MATCH(CF$3,$K$2:$P$2,0))</f>
        <v>0.05</v>
      </c>
      <c r="CG661" s="314" cm="1">
        <f t="array" ref="CG661">INDEX($K:$P,ROW(),MATCH(CG$3,$K$2:$P$2,0))</f>
        <v>0.05</v>
      </c>
      <c r="CH661" s="314" cm="1">
        <f t="array" ref="CH661">INDEX($K:$P,ROW(),MATCH(CH$3,$K$2:$P$2,0))</f>
        <v>0.05</v>
      </c>
      <c r="CI661" s="314" cm="1">
        <f t="array" ref="CI661">INDEX($K:$P,ROW(),MATCH(CI$3,$K$2:$P$2,0))</f>
        <v>0.05</v>
      </c>
      <c r="CJ661" s="314" cm="1">
        <f t="array" ref="CJ661">INDEX($K:$P,ROW(),MATCH(CJ$3,$K$2:$P$2,0))</f>
        <v>0.05</v>
      </c>
      <c r="CK661" s="314" cm="1">
        <f t="array" ref="CK661">INDEX($K:$P,ROW(),MATCH(CK$3,$K$2:$P$2,0))</f>
        <v>0.05</v>
      </c>
      <c r="CL661" s="314" cm="1">
        <f t="array" ref="CL661">INDEX($K:$P,ROW(),MATCH(CL$3,$K$2:$P$2,0))</f>
        <v>0.05</v>
      </c>
      <c r="CM661" s="314" cm="1">
        <f t="array" ref="CM661">INDEX($K:$P,ROW(),MATCH(CM$3,$K$2:$P$2,0))</f>
        <v>0.05</v>
      </c>
      <c r="CN661" s="314" cm="1">
        <f t="array" ref="CN661">INDEX($K:$P,ROW(),MATCH(CN$3,$K$2:$P$2,0))</f>
        <v>0.05</v>
      </c>
    </row>
    <row r="662" spans="1:92" x14ac:dyDescent="0.25">
      <c r="A662" t="s">
        <v>188</v>
      </c>
      <c r="B662" s="223" t="s">
        <v>551</v>
      </c>
      <c r="D662" s="10" t="s">
        <v>556</v>
      </c>
      <c r="E662" s="102" t="s">
        <v>203</v>
      </c>
      <c r="K662" s="3">
        <f t="shared" ref="K662:P662" ca="1" si="468">SUMIF($3:$3, K$2, INDIRECT(ROW() &amp; ":" &amp; ROW()))</f>
        <v>0</v>
      </c>
      <c r="L662" s="3">
        <f t="shared" ca="1" si="468"/>
        <v>0</v>
      </c>
      <c r="M662" s="3">
        <f t="shared" ca="1" si="468"/>
        <v>0</v>
      </c>
      <c r="N662" s="3">
        <f t="shared" ca="1" si="468"/>
        <v>0</v>
      </c>
      <c r="O662" s="3">
        <f t="shared" ca="1" si="468"/>
        <v>0</v>
      </c>
      <c r="P662" s="3">
        <f t="shared" ca="1" si="468"/>
        <v>0</v>
      </c>
      <c r="Q662" s="3"/>
      <c r="T662" s="358"/>
      <c r="U662" s="338">
        <f t="shared" ref="U662:AZ662" ca="1" si="469">-SUM(U659:U660)*U661</f>
        <v>0</v>
      </c>
      <c r="V662" s="338">
        <f t="shared" ca="1" si="469"/>
        <v>0</v>
      </c>
      <c r="W662" s="338">
        <f t="shared" ca="1" si="469"/>
        <v>0</v>
      </c>
      <c r="X662" s="338">
        <f t="shared" ca="1" si="469"/>
        <v>0</v>
      </c>
      <c r="Y662" s="338">
        <f t="shared" ca="1" si="469"/>
        <v>0</v>
      </c>
      <c r="Z662" s="338">
        <f t="shared" ca="1" si="469"/>
        <v>0</v>
      </c>
      <c r="AA662" s="338">
        <f t="shared" ca="1" si="469"/>
        <v>0</v>
      </c>
      <c r="AB662" s="338">
        <f t="shared" ca="1" si="469"/>
        <v>0</v>
      </c>
      <c r="AC662" s="338">
        <f t="shared" ca="1" si="469"/>
        <v>0</v>
      </c>
      <c r="AD662" s="338">
        <f t="shared" ca="1" si="469"/>
        <v>0</v>
      </c>
      <c r="AE662" s="338">
        <f t="shared" ca="1" si="469"/>
        <v>0</v>
      </c>
      <c r="AF662" s="338">
        <f t="shared" ca="1" si="469"/>
        <v>0</v>
      </c>
      <c r="AG662" s="338">
        <f t="shared" ca="1" si="469"/>
        <v>0</v>
      </c>
      <c r="AH662" s="338">
        <f t="shared" ca="1" si="469"/>
        <v>0</v>
      </c>
      <c r="AI662" s="338">
        <f t="shared" ca="1" si="469"/>
        <v>0</v>
      </c>
      <c r="AJ662" s="338">
        <f t="shared" ca="1" si="469"/>
        <v>0</v>
      </c>
      <c r="AK662" s="338">
        <f t="shared" ca="1" si="469"/>
        <v>0</v>
      </c>
      <c r="AL662" s="338">
        <f t="shared" ca="1" si="469"/>
        <v>0</v>
      </c>
      <c r="AM662" s="338">
        <f t="shared" ca="1" si="469"/>
        <v>0</v>
      </c>
      <c r="AN662" s="338">
        <f t="shared" ca="1" si="469"/>
        <v>0</v>
      </c>
      <c r="AO662" s="338">
        <f t="shared" ca="1" si="469"/>
        <v>0</v>
      </c>
      <c r="AP662" s="338">
        <f t="shared" ca="1" si="469"/>
        <v>0</v>
      </c>
      <c r="AQ662" s="338">
        <f t="shared" ca="1" si="469"/>
        <v>0</v>
      </c>
      <c r="AR662" s="338">
        <f t="shared" ca="1" si="469"/>
        <v>0</v>
      </c>
      <c r="AS662" s="338">
        <f t="shared" ca="1" si="469"/>
        <v>0</v>
      </c>
      <c r="AT662" s="338">
        <f t="shared" ca="1" si="469"/>
        <v>0</v>
      </c>
      <c r="AU662" s="338">
        <f t="shared" ca="1" si="469"/>
        <v>0</v>
      </c>
      <c r="AV662" s="338">
        <f t="shared" ca="1" si="469"/>
        <v>0</v>
      </c>
      <c r="AW662" s="338">
        <f t="shared" ca="1" si="469"/>
        <v>0</v>
      </c>
      <c r="AX662" s="338">
        <f t="shared" ca="1" si="469"/>
        <v>0</v>
      </c>
      <c r="AY662" s="338">
        <f t="shared" ca="1" si="469"/>
        <v>0</v>
      </c>
      <c r="AZ662" s="338">
        <f t="shared" ca="1" si="469"/>
        <v>0</v>
      </c>
      <c r="BA662" s="338">
        <f t="shared" ref="BA662:CF662" ca="1" si="470">-SUM(BA659:BA660)*BA661</f>
        <v>0</v>
      </c>
      <c r="BB662" s="338">
        <f t="shared" ca="1" si="470"/>
        <v>0</v>
      </c>
      <c r="BC662" s="338">
        <f t="shared" ca="1" si="470"/>
        <v>0</v>
      </c>
      <c r="BD662" s="338">
        <f t="shared" ca="1" si="470"/>
        <v>0</v>
      </c>
      <c r="BE662" s="338">
        <f t="shared" ca="1" si="470"/>
        <v>0</v>
      </c>
      <c r="BF662" s="338">
        <f t="shared" ca="1" si="470"/>
        <v>0</v>
      </c>
      <c r="BG662" s="338">
        <f t="shared" ca="1" si="470"/>
        <v>0</v>
      </c>
      <c r="BH662" s="338">
        <f t="shared" ca="1" si="470"/>
        <v>0</v>
      </c>
      <c r="BI662" s="338">
        <f t="shared" ca="1" si="470"/>
        <v>0</v>
      </c>
      <c r="BJ662" s="338">
        <f t="shared" ca="1" si="470"/>
        <v>0</v>
      </c>
      <c r="BK662" s="338">
        <f t="shared" ca="1" si="470"/>
        <v>0</v>
      </c>
      <c r="BL662" s="338">
        <f t="shared" ca="1" si="470"/>
        <v>0</v>
      </c>
      <c r="BM662" s="338">
        <f t="shared" ca="1" si="470"/>
        <v>0</v>
      </c>
      <c r="BN662" s="338">
        <f t="shared" ca="1" si="470"/>
        <v>0</v>
      </c>
      <c r="BO662" s="338">
        <f t="shared" ca="1" si="470"/>
        <v>0</v>
      </c>
      <c r="BP662" s="338">
        <f t="shared" ca="1" si="470"/>
        <v>0</v>
      </c>
      <c r="BQ662" s="338">
        <f t="shared" ca="1" si="470"/>
        <v>0</v>
      </c>
      <c r="BR662" s="338">
        <f t="shared" ca="1" si="470"/>
        <v>0</v>
      </c>
      <c r="BS662" s="338">
        <f t="shared" ca="1" si="470"/>
        <v>0</v>
      </c>
      <c r="BT662" s="338">
        <f t="shared" ca="1" si="470"/>
        <v>0</v>
      </c>
      <c r="BU662" s="338">
        <f t="shared" ca="1" si="470"/>
        <v>0</v>
      </c>
      <c r="BV662" s="338">
        <f t="shared" ca="1" si="470"/>
        <v>0</v>
      </c>
      <c r="BW662" s="338">
        <f t="shared" ca="1" si="470"/>
        <v>0</v>
      </c>
      <c r="BX662" s="338">
        <f t="shared" ca="1" si="470"/>
        <v>0</v>
      </c>
      <c r="BY662" s="338">
        <f t="shared" ca="1" si="470"/>
        <v>0</v>
      </c>
      <c r="BZ662" s="338">
        <f t="shared" ca="1" si="470"/>
        <v>0</v>
      </c>
      <c r="CA662" s="338">
        <f t="shared" ca="1" si="470"/>
        <v>0</v>
      </c>
      <c r="CB662" s="338">
        <f t="shared" ca="1" si="470"/>
        <v>0</v>
      </c>
      <c r="CC662" s="338">
        <f t="shared" ca="1" si="470"/>
        <v>0</v>
      </c>
      <c r="CD662" s="338">
        <f t="shared" ca="1" si="470"/>
        <v>0</v>
      </c>
      <c r="CE662" s="338">
        <f t="shared" ca="1" si="470"/>
        <v>0</v>
      </c>
      <c r="CF662" s="338">
        <f t="shared" ca="1" si="470"/>
        <v>0</v>
      </c>
      <c r="CG662" s="338">
        <f t="shared" ref="CG662:CN662" ca="1" si="471">-SUM(CG659:CG660)*CG661</f>
        <v>0</v>
      </c>
      <c r="CH662" s="338">
        <f t="shared" ca="1" si="471"/>
        <v>0</v>
      </c>
      <c r="CI662" s="338">
        <f t="shared" ca="1" si="471"/>
        <v>0</v>
      </c>
      <c r="CJ662" s="338">
        <f t="shared" ca="1" si="471"/>
        <v>0</v>
      </c>
      <c r="CK662" s="338">
        <f t="shared" ca="1" si="471"/>
        <v>0</v>
      </c>
      <c r="CL662" s="338">
        <f t="shared" ca="1" si="471"/>
        <v>0</v>
      </c>
      <c r="CM662" s="338">
        <f t="shared" ca="1" si="471"/>
        <v>0</v>
      </c>
      <c r="CN662" s="338">
        <f t="shared" ca="1" si="471"/>
        <v>0</v>
      </c>
    </row>
    <row r="663" spans="1:92" x14ac:dyDescent="0.25">
      <c r="A663" t="s">
        <v>143</v>
      </c>
      <c r="B663" s="216" t="s">
        <v>555</v>
      </c>
      <c r="D663" s="10" t="s">
        <v>556</v>
      </c>
      <c r="K663" s="244">
        <f t="shared" ref="K663:P663" ca="1" si="472">SUMIF($4:$4, INDIRECT(ADDRESS(2,COLUMN(),2)), INDIRECT(ROW() &amp; ":" &amp; ROW()))</f>
        <v>0</v>
      </c>
      <c r="L663" s="244">
        <f t="shared" ca="1" si="472"/>
        <v>0</v>
      </c>
      <c r="M663" s="244">
        <f t="shared" ca="1" si="472"/>
        <v>0</v>
      </c>
      <c r="N663" s="244">
        <f t="shared" ca="1" si="472"/>
        <v>0</v>
      </c>
      <c r="O663" s="244">
        <f t="shared" ca="1" si="472"/>
        <v>0</v>
      </c>
      <c r="P663" s="244">
        <f t="shared" ca="1" si="472"/>
        <v>0</v>
      </c>
      <c r="Q663" s="30"/>
      <c r="R663" s="3"/>
      <c r="S663" s="3"/>
      <c r="T663" s="359">
        <f t="shared" ref="T663" ca="1" si="473">IFERROR(INDEX(INDIRECT("Financials!$A:$AD"), MATCH(INDIRECT(ADDRESS(ROW(),2)), INDIRECT("Financials!$B:$B"), 0), MATCH(INDIRECT(ADDRESS(1,COLUMN())), INDIRECT("Financials!$1:$1"), 0)),0)</f>
        <v>0</v>
      </c>
      <c r="U663" s="360">
        <f t="shared" ref="U663:CF663" ca="1" si="474">+U662+U660+U659</f>
        <v>0</v>
      </c>
      <c r="V663" s="360">
        <f t="shared" ca="1" si="474"/>
        <v>0</v>
      </c>
      <c r="W663" s="360">
        <f t="shared" ca="1" si="474"/>
        <v>0</v>
      </c>
      <c r="X663" s="360">
        <f t="shared" ca="1" si="474"/>
        <v>0</v>
      </c>
      <c r="Y663" s="360">
        <f t="shared" ca="1" si="474"/>
        <v>0</v>
      </c>
      <c r="Z663" s="360">
        <f t="shared" ca="1" si="474"/>
        <v>0</v>
      </c>
      <c r="AA663" s="360">
        <f t="shared" ca="1" si="474"/>
        <v>0</v>
      </c>
      <c r="AB663" s="360">
        <f t="shared" ca="1" si="474"/>
        <v>0</v>
      </c>
      <c r="AC663" s="360">
        <f t="shared" ca="1" si="474"/>
        <v>0</v>
      </c>
      <c r="AD663" s="360">
        <f t="shared" ca="1" si="474"/>
        <v>0</v>
      </c>
      <c r="AE663" s="360">
        <f t="shared" ca="1" si="474"/>
        <v>0</v>
      </c>
      <c r="AF663" s="360">
        <f t="shared" ca="1" si="474"/>
        <v>0</v>
      </c>
      <c r="AG663" s="360">
        <f t="shared" ca="1" si="474"/>
        <v>0</v>
      </c>
      <c r="AH663" s="360">
        <f t="shared" ca="1" si="474"/>
        <v>0</v>
      </c>
      <c r="AI663" s="360">
        <f t="shared" ca="1" si="474"/>
        <v>0</v>
      </c>
      <c r="AJ663" s="360">
        <f t="shared" ca="1" si="474"/>
        <v>0</v>
      </c>
      <c r="AK663" s="360">
        <f t="shared" ca="1" si="474"/>
        <v>0</v>
      </c>
      <c r="AL663" s="360">
        <f t="shared" ca="1" si="474"/>
        <v>0</v>
      </c>
      <c r="AM663" s="360">
        <f t="shared" ca="1" si="474"/>
        <v>0</v>
      </c>
      <c r="AN663" s="360">
        <f t="shared" ca="1" si="474"/>
        <v>0</v>
      </c>
      <c r="AO663" s="360">
        <f t="shared" ca="1" si="474"/>
        <v>0</v>
      </c>
      <c r="AP663" s="360">
        <f t="shared" ca="1" si="474"/>
        <v>0</v>
      </c>
      <c r="AQ663" s="360">
        <f t="shared" ca="1" si="474"/>
        <v>0</v>
      </c>
      <c r="AR663" s="360">
        <f t="shared" ca="1" si="474"/>
        <v>0</v>
      </c>
      <c r="AS663" s="360">
        <f t="shared" ca="1" si="474"/>
        <v>0</v>
      </c>
      <c r="AT663" s="360">
        <f t="shared" ca="1" si="474"/>
        <v>0</v>
      </c>
      <c r="AU663" s="360">
        <f t="shared" ca="1" si="474"/>
        <v>0</v>
      </c>
      <c r="AV663" s="360">
        <f t="shared" ca="1" si="474"/>
        <v>0</v>
      </c>
      <c r="AW663" s="360">
        <f t="shared" ca="1" si="474"/>
        <v>0</v>
      </c>
      <c r="AX663" s="360">
        <f t="shared" ca="1" si="474"/>
        <v>0</v>
      </c>
      <c r="AY663" s="360">
        <f t="shared" ca="1" si="474"/>
        <v>0</v>
      </c>
      <c r="AZ663" s="360">
        <f t="shared" ca="1" si="474"/>
        <v>0</v>
      </c>
      <c r="BA663" s="360">
        <f t="shared" ca="1" si="474"/>
        <v>0</v>
      </c>
      <c r="BB663" s="360">
        <f t="shared" ca="1" si="474"/>
        <v>0</v>
      </c>
      <c r="BC663" s="360">
        <f t="shared" ca="1" si="474"/>
        <v>0</v>
      </c>
      <c r="BD663" s="360">
        <f t="shared" ca="1" si="474"/>
        <v>0</v>
      </c>
      <c r="BE663" s="360">
        <f t="shared" ca="1" si="474"/>
        <v>0</v>
      </c>
      <c r="BF663" s="360">
        <f t="shared" ca="1" si="474"/>
        <v>0</v>
      </c>
      <c r="BG663" s="360">
        <f t="shared" ca="1" si="474"/>
        <v>0</v>
      </c>
      <c r="BH663" s="360">
        <f t="shared" ca="1" si="474"/>
        <v>0</v>
      </c>
      <c r="BI663" s="360">
        <f t="shared" ca="1" si="474"/>
        <v>0</v>
      </c>
      <c r="BJ663" s="360">
        <f t="shared" ca="1" si="474"/>
        <v>0</v>
      </c>
      <c r="BK663" s="360">
        <f t="shared" ca="1" si="474"/>
        <v>0</v>
      </c>
      <c r="BL663" s="360">
        <f t="shared" ca="1" si="474"/>
        <v>0</v>
      </c>
      <c r="BM663" s="360">
        <f t="shared" ca="1" si="474"/>
        <v>0</v>
      </c>
      <c r="BN663" s="360">
        <f t="shared" ca="1" si="474"/>
        <v>0</v>
      </c>
      <c r="BO663" s="360">
        <f t="shared" ca="1" si="474"/>
        <v>0</v>
      </c>
      <c r="BP663" s="360">
        <f t="shared" ca="1" si="474"/>
        <v>0</v>
      </c>
      <c r="BQ663" s="360">
        <f t="shared" ca="1" si="474"/>
        <v>0</v>
      </c>
      <c r="BR663" s="360">
        <f t="shared" ca="1" si="474"/>
        <v>0</v>
      </c>
      <c r="BS663" s="360">
        <f t="shared" ca="1" si="474"/>
        <v>0</v>
      </c>
      <c r="BT663" s="360">
        <f t="shared" ca="1" si="474"/>
        <v>0</v>
      </c>
      <c r="BU663" s="360">
        <f t="shared" ca="1" si="474"/>
        <v>0</v>
      </c>
      <c r="BV663" s="360">
        <f t="shared" ca="1" si="474"/>
        <v>0</v>
      </c>
      <c r="BW663" s="360">
        <f t="shared" ca="1" si="474"/>
        <v>0</v>
      </c>
      <c r="BX663" s="360">
        <f t="shared" ca="1" si="474"/>
        <v>0</v>
      </c>
      <c r="BY663" s="360">
        <f t="shared" ca="1" si="474"/>
        <v>0</v>
      </c>
      <c r="BZ663" s="360">
        <f t="shared" ca="1" si="474"/>
        <v>0</v>
      </c>
      <c r="CA663" s="360">
        <f t="shared" ca="1" si="474"/>
        <v>0</v>
      </c>
      <c r="CB663" s="360">
        <f t="shared" ca="1" si="474"/>
        <v>0</v>
      </c>
      <c r="CC663" s="360">
        <f t="shared" ca="1" si="474"/>
        <v>0</v>
      </c>
      <c r="CD663" s="360">
        <f t="shared" ca="1" si="474"/>
        <v>0</v>
      </c>
      <c r="CE663" s="360">
        <f t="shared" ca="1" si="474"/>
        <v>0</v>
      </c>
      <c r="CF663" s="360">
        <f t="shared" ca="1" si="474"/>
        <v>0</v>
      </c>
      <c r="CG663" s="360">
        <f t="shared" ref="CG663:CN663" ca="1" si="475">+CG662+CG660+CG659</f>
        <v>0</v>
      </c>
      <c r="CH663" s="360">
        <f t="shared" ca="1" si="475"/>
        <v>0</v>
      </c>
      <c r="CI663" s="360">
        <f t="shared" ca="1" si="475"/>
        <v>0</v>
      </c>
      <c r="CJ663" s="360">
        <f t="shared" ca="1" si="475"/>
        <v>0</v>
      </c>
      <c r="CK663" s="360">
        <f t="shared" ca="1" si="475"/>
        <v>0</v>
      </c>
      <c r="CL663" s="360">
        <f t="shared" ca="1" si="475"/>
        <v>0</v>
      </c>
      <c r="CM663" s="360">
        <f t="shared" ca="1" si="475"/>
        <v>0</v>
      </c>
      <c r="CN663" s="360">
        <f t="shared" ca="1" si="475"/>
        <v>0</v>
      </c>
    </row>
    <row r="664" spans="1:92" x14ac:dyDescent="0.25">
      <c r="B664" s="214" t="s">
        <v>62</v>
      </c>
      <c r="C664" s="10"/>
      <c r="D664" s="10" t="s">
        <v>556</v>
      </c>
      <c r="E664" s="106" t="s">
        <v>203</v>
      </c>
      <c r="F664" s="106"/>
      <c r="G664" s="106"/>
      <c r="H664" s="106"/>
      <c r="I664" s="175"/>
      <c r="J664" s="17"/>
      <c r="K664" s="42">
        <f t="shared" ref="K664:P664" ca="1" si="476">K663-SUM(K662,K659:K660)</f>
        <v>0</v>
      </c>
      <c r="L664" s="42">
        <f t="shared" ca="1" si="476"/>
        <v>0</v>
      </c>
      <c r="M664" s="42">
        <f t="shared" ca="1" si="476"/>
        <v>0</v>
      </c>
      <c r="N664" s="42">
        <f t="shared" ca="1" si="476"/>
        <v>0</v>
      </c>
      <c r="O664" s="42">
        <f t="shared" ca="1" si="476"/>
        <v>0</v>
      </c>
      <c r="P664" s="42">
        <f t="shared" ca="1" si="476"/>
        <v>0</v>
      </c>
      <c r="Q664" s="42"/>
      <c r="T664" s="276"/>
      <c r="U664" s="13">
        <f t="shared" ref="U664:CF664" ca="1" si="477">U663-SUM(U662,U659:U660)</f>
        <v>0</v>
      </c>
      <c r="V664" s="13">
        <f t="shared" ca="1" si="477"/>
        <v>0</v>
      </c>
      <c r="W664" s="13">
        <f t="shared" ca="1" si="477"/>
        <v>0</v>
      </c>
      <c r="X664" s="13">
        <f t="shared" ca="1" si="477"/>
        <v>0</v>
      </c>
      <c r="Y664" s="13">
        <f t="shared" ca="1" si="477"/>
        <v>0</v>
      </c>
      <c r="Z664" s="13">
        <f t="shared" ca="1" si="477"/>
        <v>0</v>
      </c>
      <c r="AA664" s="13">
        <f t="shared" ca="1" si="477"/>
        <v>0</v>
      </c>
      <c r="AB664" s="13">
        <f t="shared" ca="1" si="477"/>
        <v>0</v>
      </c>
      <c r="AC664" s="13">
        <f t="shared" ca="1" si="477"/>
        <v>0</v>
      </c>
      <c r="AD664" s="13">
        <f t="shared" ca="1" si="477"/>
        <v>0</v>
      </c>
      <c r="AE664" s="13">
        <f t="shared" ca="1" si="477"/>
        <v>0</v>
      </c>
      <c r="AF664" s="13">
        <f t="shared" ca="1" si="477"/>
        <v>0</v>
      </c>
      <c r="AG664" s="13">
        <f t="shared" ca="1" si="477"/>
        <v>0</v>
      </c>
      <c r="AH664" s="13">
        <f t="shared" ca="1" si="477"/>
        <v>0</v>
      </c>
      <c r="AI664" s="13">
        <f t="shared" ca="1" si="477"/>
        <v>0</v>
      </c>
      <c r="AJ664" s="13">
        <f t="shared" ca="1" si="477"/>
        <v>0</v>
      </c>
      <c r="AK664" s="13">
        <f t="shared" ca="1" si="477"/>
        <v>0</v>
      </c>
      <c r="AL664" s="13">
        <f t="shared" ca="1" si="477"/>
        <v>0</v>
      </c>
      <c r="AM664" s="13">
        <f t="shared" ca="1" si="477"/>
        <v>0</v>
      </c>
      <c r="AN664" s="13">
        <f t="shared" ca="1" si="477"/>
        <v>0</v>
      </c>
      <c r="AO664" s="13">
        <f t="shared" ca="1" si="477"/>
        <v>0</v>
      </c>
      <c r="AP664" s="13">
        <f t="shared" ca="1" si="477"/>
        <v>0</v>
      </c>
      <c r="AQ664" s="13">
        <f t="shared" ca="1" si="477"/>
        <v>0</v>
      </c>
      <c r="AR664" s="13">
        <f t="shared" ca="1" si="477"/>
        <v>0</v>
      </c>
      <c r="AS664" s="13">
        <f t="shared" ca="1" si="477"/>
        <v>0</v>
      </c>
      <c r="AT664" s="13">
        <f t="shared" ca="1" si="477"/>
        <v>0</v>
      </c>
      <c r="AU664" s="13">
        <f t="shared" ca="1" si="477"/>
        <v>0</v>
      </c>
      <c r="AV664" s="13">
        <f t="shared" ca="1" si="477"/>
        <v>0</v>
      </c>
      <c r="AW664" s="13">
        <f t="shared" ca="1" si="477"/>
        <v>0</v>
      </c>
      <c r="AX664" s="13">
        <f t="shared" ca="1" si="477"/>
        <v>0</v>
      </c>
      <c r="AY664" s="13">
        <f t="shared" ca="1" si="477"/>
        <v>0</v>
      </c>
      <c r="AZ664" s="13">
        <f t="shared" ca="1" si="477"/>
        <v>0</v>
      </c>
      <c r="BA664" s="13">
        <f t="shared" ca="1" si="477"/>
        <v>0</v>
      </c>
      <c r="BB664" s="13">
        <f t="shared" ca="1" si="477"/>
        <v>0</v>
      </c>
      <c r="BC664" s="13">
        <f t="shared" ca="1" si="477"/>
        <v>0</v>
      </c>
      <c r="BD664" s="13">
        <f t="shared" ca="1" si="477"/>
        <v>0</v>
      </c>
      <c r="BE664" s="13">
        <f t="shared" ca="1" si="477"/>
        <v>0</v>
      </c>
      <c r="BF664" s="13">
        <f t="shared" ca="1" si="477"/>
        <v>0</v>
      </c>
      <c r="BG664" s="13">
        <f t="shared" ca="1" si="477"/>
        <v>0</v>
      </c>
      <c r="BH664" s="13">
        <f t="shared" ca="1" si="477"/>
        <v>0</v>
      </c>
      <c r="BI664" s="13">
        <f t="shared" ca="1" si="477"/>
        <v>0</v>
      </c>
      <c r="BJ664" s="13">
        <f t="shared" ca="1" si="477"/>
        <v>0</v>
      </c>
      <c r="BK664" s="13">
        <f t="shared" ca="1" si="477"/>
        <v>0</v>
      </c>
      <c r="BL664" s="13">
        <f t="shared" ca="1" si="477"/>
        <v>0</v>
      </c>
      <c r="BM664" s="13">
        <f t="shared" ca="1" si="477"/>
        <v>0</v>
      </c>
      <c r="BN664" s="13">
        <f t="shared" ca="1" si="477"/>
        <v>0</v>
      </c>
      <c r="BO664" s="13">
        <f t="shared" ca="1" si="477"/>
        <v>0</v>
      </c>
      <c r="BP664" s="13">
        <f t="shared" ca="1" si="477"/>
        <v>0</v>
      </c>
      <c r="BQ664" s="13">
        <f t="shared" ca="1" si="477"/>
        <v>0</v>
      </c>
      <c r="BR664" s="13">
        <f t="shared" ca="1" si="477"/>
        <v>0</v>
      </c>
      <c r="BS664" s="13">
        <f t="shared" ca="1" si="477"/>
        <v>0</v>
      </c>
      <c r="BT664" s="13">
        <f t="shared" ca="1" si="477"/>
        <v>0</v>
      </c>
      <c r="BU664" s="13">
        <f t="shared" ca="1" si="477"/>
        <v>0</v>
      </c>
      <c r="BV664" s="13">
        <f t="shared" ca="1" si="477"/>
        <v>0</v>
      </c>
      <c r="BW664" s="13">
        <f t="shared" ca="1" si="477"/>
        <v>0</v>
      </c>
      <c r="BX664" s="13">
        <f t="shared" ca="1" si="477"/>
        <v>0</v>
      </c>
      <c r="BY664" s="13">
        <f t="shared" ca="1" si="477"/>
        <v>0</v>
      </c>
      <c r="BZ664" s="13">
        <f t="shared" ca="1" si="477"/>
        <v>0</v>
      </c>
      <c r="CA664" s="13">
        <f t="shared" ca="1" si="477"/>
        <v>0</v>
      </c>
      <c r="CB664" s="13">
        <f t="shared" ca="1" si="477"/>
        <v>0</v>
      </c>
      <c r="CC664" s="13">
        <f t="shared" ca="1" si="477"/>
        <v>0</v>
      </c>
      <c r="CD664" s="13">
        <f t="shared" ca="1" si="477"/>
        <v>0</v>
      </c>
      <c r="CE664" s="13">
        <f t="shared" ca="1" si="477"/>
        <v>0</v>
      </c>
      <c r="CF664" s="13">
        <f t="shared" ca="1" si="477"/>
        <v>0</v>
      </c>
      <c r="CG664" s="13">
        <f t="shared" ref="CG664:CN664" ca="1" si="478">CG663-SUM(CG662,CG659:CG660)</f>
        <v>0</v>
      </c>
      <c r="CH664" s="13">
        <f t="shared" ca="1" si="478"/>
        <v>0</v>
      </c>
      <c r="CI664" s="13">
        <f t="shared" ca="1" si="478"/>
        <v>0</v>
      </c>
      <c r="CJ664" s="13">
        <f t="shared" ca="1" si="478"/>
        <v>0</v>
      </c>
      <c r="CK664" s="13">
        <f t="shared" ca="1" si="478"/>
        <v>0</v>
      </c>
      <c r="CL664" s="13">
        <f t="shared" ca="1" si="478"/>
        <v>0</v>
      </c>
      <c r="CM664" s="13">
        <f t="shared" ca="1" si="478"/>
        <v>0</v>
      </c>
      <c r="CN664" s="13">
        <f t="shared" ca="1" si="478"/>
        <v>0</v>
      </c>
    </row>
    <row r="665" spans="1:92" x14ac:dyDescent="0.25">
      <c r="B665" s="214"/>
      <c r="C665" s="10"/>
      <c r="D665" s="10" t="s">
        <v>556</v>
      </c>
      <c r="E665" s="106"/>
      <c r="F665" s="106"/>
      <c r="G665" s="106"/>
      <c r="H665" s="106"/>
      <c r="I665" s="175"/>
      <c r="J665" s="17"/>
      <c r="K665" s="42"/>
      <c r="L665" s="42"/>
      <c r="M665" s="42"/>
      <c r="N665" s="42"/>
      <c r="O665" s="42"/>
      <c r="P665" s="42"/>
      <c r="Q665" s="42"/>
      <c r="T665" s="276"/>
      <c r="U665" s="153"/>
      <c r="V665" s="153"/>
      <c r="W665" s="153"/>
      <c r="X665" s="153"/>
      <c r="Y665" s="153"/>
      <c r="Z665" s="153"/>
      <c r="AA665" s="153"/>
      <c r="AB665" s="153"/>
      <c r="AC665" s="153"/>
      <c r="AD665" s="153"/>
      <c r="AE665" s="153"/>
      <c r="AF665" s="153"/>
      <c r="AG665" s="153"/>
      <c r="AH665" s="153"/>
      <c r="AI665" s="153"/>
      <c r="AJ665" s="153"/>
      <c r="AK665" s="153"/>
      <c r="AL665" s="153"/>
      <c r="AM665" s="153"/>
      <c r="AN665" s="153"/>
      <c r="AO665" s="153"/>
      <c r="AP665" s="153"/>
      <c r="AQ665" s="153"/>
      <c r="AR665" s="153"/>
      <c r="AS665" s="153"/>
      <c r="AT665" s="153"/>
      <c r="AU665" s="153"/>
      <c r="AV665" s="153"/>
      <c r="AW665" s="153"/>
      <c r="AX665" s="153"/>
      <c r="AY665" s="153"/>
      <c r="AZ665" s="153"/>
      <c r="BA665" s="153"/>
      <c r="BB665" s="153"/>
      <c r="BC665" s="153"/>
      <c r="BD665" s="153"/>
      <c r="BE665" s="153"/>
      <c r="BF665" s="153"/>
      <c r="BG665" s="153"/>
      <c r="BH665" s="153"/>
      <c r="BI665" s="153"/>
      <c r="BJ665" s="153"/>
      <c r="BK665" s="153"/>
      <c r="BL665" s="153"/>
      <c r="BM665" s="153"/>
      <c r="BN665" s="153"/>
      <c r="BO665" s="153"/>
      <c r="BP665" s="153"/>
      <c r="BQ665" s="153"/>
      <c r="BR665" s="153"/>
      <c r="BS665" s="153"/>
      <c r="BT665" s="153"/>
      <c r="BU665" s="153"/>
      <c r="BV665" s="153"/>
      <c r="BW665" s="153"/>
      <c r="BX665" s="153"/>
      <c r="BY665" s="153"/>
      <c r="BZ665" s="153"/>
      <c r="CA665" s="153"/>
      <c r="CB665" s="153"/>
      <c r="CC665" s="153"/>
      <c r="CD665" s="153"/>
      <c r="CE665" s="153"/>
      <c r="CF665" s="153"/>
      <c r="CG665" s="153"/>
      <c r="CH665" s="153"/>
      <c r="CI665" s="153"/>
      <c r="CJ665" s="153"/>
      <c r="CK665" s="153"/>
      <c r="CL665" s="153"/>
      <c r="CM665" s="153"/>
      <c r="CN665" s="153"/>
    </row>
    <row r="666" spans="1:92" x14ac:dyDescent="0.25">
      <c r="B666" s="216" t="s">
        <v>559</v>
      </c>
      <c r="C666" s="10" t="s">
        <v>16</v>
      </c>
      <c r="D666" s="10" t="s">
        <v>556</v>
      </c>
      <c r="E666" s="106"/>
      <c r="F666" s="106"/>
      <c r="G666" s="106"/>
      <c r="H666" s="106"/>
      <c r="I666" s="175"/>
      <c r="J666" s="17"/>
      <c r="K666" s="328">
        <f t="shared" ref="K666:P666" ca="1" si="479">SUMIF($3:$3, INDIRECT(ADDRESS(2,COLUMN(),2)), INDIRECT(ROW() &amp; ":" &amp; ROW()))</f>
        <v>0</v>
      </c>
      <c r="L666" s="328">
        <f t="shared" ca="1" si="479"/>
        <v>0</v>
      </c>
      <c r="M666" s="328">
        <f t="shared" ca="1" si="479"/>
        <v>0</v>
      </c>
      <c r="N666" s="328">
        <f t="shared" ca="1" si="479"/>
        <v>0</v>
      </c>
      <c r="O666" s="328">
        <f t="shared" ca="1" si="479"/>
        <v>0</v>
      </c>
      <c r="P666" s="328">
        <f t="shared" ca="1" si="479"/>
        <v>0</v>
      </c>
      <c r="Q666" s="328"/>
      <c r="T666" s="276">
        <f t="shared" ref="T666" ca="1" si="480">IFERROR(INDEX(INDIRECT("Financials!$A:$AD"), MATCH(INDIRECT(ADDRESS(ROW(),2)), INDIRECT("Financials!$B:$B"), 0), MATCH(INDIRECT(ADDRESS(1,COLUMN())), INDIRECT("Financials!$1:$1"), 0)),0)</f>
        <v>0</v>
      </c>
      <c r="U666" s="328">
        <f t="shared" ref="U666:CF666" ca="1" si="481">+AVERAGE(U659,U663)/12</f>
        <v>0</v>
      </c>
      <c r="V666" s="328">
        <f t="shared" ca="1" si="481"/>
        <v>0</v>
      </c>
      <c r="W666" s="328">
        <f t="shared" ca="1" si="481"/>
        <v>0</v>
      </c>
      <c r="X666" s="328">
        <f t="shared" ca="1" si="481"/>
        <v>0</v>
      </c>
      <c r="Y666" s="328">
        <f t="shared" ca="1" si="481"/>
        <v>0</v>
      </c>
      <c r="Z666" s="328">
        <f t="shared" ca="1" si="481"/>
        <v>0</v>
      </c>
      <c r="AA666" s="328">
        <f t="shared" ca="1" si="481"/>
        <v>0</v>
      </c>
      <c r="AB666" s="328">
        <f t="shared" ca="1" si="481"/>
        <v>0</v>
      </c>
      <c r="AC666" s="328">
        <f t="shared" ca="1" si="481"/>
        <v>0</v>
      </c>
      <c r="AD666" s="328">
        <f t="shared" ca="1" si="481"/>
        <v>0</v>
      </c>
      <c r="AE666" s="328">
        <f t="shared" ca="1" si="481"/>
        <v>0</v>
      </c>
      <c r="AF666" s="328">
        <f t="shared" ca="1" si="481"/>
        <v>0</v>
      </c>
      <c r="AG666" s="328">
        <f t="shared" ca="1" si="481"/>
        <v>0</v>
      </c>
      <c r="AH666" s="328">
        <f t="shared" ca="1" si="481"/>
        <v>0</v>
      </c>
      <c r="AI666" s="328">
        <f t="shared" ca="1" si="481"/>
        <v>0</v>
      </c>
      <c r="AJ666" s="328">
        <f t="shared" ca="1" si="481"/>
        <v>0</v>
      </c>
      <c r="AK666" s="328">
        <f t="shared" ca="1" si="481"/>
        <v>0</v>
      </c>
      <c r="AL666" s="328">
        <f t="shared" ca="1" si="481"/>
        <v>0</v>
      </c>
      <c r="AM666" s="328">
        <f t="shared" ca="1" si="481"/>
        <v>0</v>
      </c>
      <c r="AN666" s="328">
        <f t="shared" ca="1" si="481"/>
        <v>0</v>
      </c>
      <c r="AO666" s="328">
        <f t="shared" ca="1" si="481"/>
        <v>0</v>
      </c>
      <c r="AP666" s="328">
        <f t="shared" ca="1" si="481"/>
        <v>0</v>
      </c>
      <c r="AQ666" s="328">
        <f t="shared" ca="1" si="481"/>
        <v>0</v>
      </c>
      <c r="AR666" s="328">
        <f t="shared" ca="1" si="481"/>
        <v>0</v>
      </c>
      <c r="AS666" s="328">
        <f t="shared" ca="1" si="481"/>
        <v>0</v>
      </c>
      <c r="AT666" s="328">
        <f t="shared" ca="1" si="481"/>
        <v>0</v>
      </c>
      <c r="AU666" s="328">
        <f t="shared" ca="1" si="481"/>
        <v>0</v>
      </c>
      <c r="AV666" s="328">
        <f t="shared" ca="1" si="481"/>
        <v>0</v>
      </c>
      <c r="AW666" s="328">
        <f t="shared" ca="1" si="481"/>
        <v>0</v>
      </c>
      <c r="AX666" s="328">
        <f t="shared" ca="1" si="481"/>
        <v>0</v>
      </c>
      <c r="AY666" s="328">
        <f t="shared" ca="1" si="481"/>
        <v>0</v>
      </c>
      <c r="AZ666" s="328">
        <f t="shared" ca="1" si="481"/>
        <v>0</v>
      </c>
      <c r="BA666" s="328">
        <f t="shared" ca="1" si="481"/>
        <v>0</v>
      </c>
      <c r="BB666" s="328">
        <f t="shared" ca="1" si="481"/>
        <v>0</v>
      </c>
      <c r="BC666" s="328">
        <f t="shared" ca="1" si="481"/>
        <v>0</v>
      </c>
      <c r="BD666" s="328">
        <f t="shared" ca="1" si="481"/>
        <v>0</v>
      </c>
      <c r="BE666" s="328">
        <f t="shared" ca="1" si="481"/>
        <v>0</v>
      </c>
      <c r="BF666" s="328">
        <f t="shared" ca="1" si="481"/>
        <v>0</v>
      </c>
      <c r="BG666" s="328">
        <f t="shared" ca="1" si="481"/>
        <v>0</v>
      </c>
      <c r="BH666" s="328">
        <f t="shared" ca="1" si="481"/>
        <v>0</v>
      </c>
      <c r="BI666" s="328">
        <f t="shared" ca="1" si="481"/>
        <v>0</v>
      </c>
      <c r="BJ666" s="328">
        <f t="shared" ca="1" si="481"/>
        <v>0</v>
      </c>
      <c r="BK666" s="328">
        <f t="shared" ca="1" si="481"/>
        <v>0</v>
      </c>
      <c r="BL666" s="328">
        <f t="shared" ca="1" si="481"/>
        <v>0</v>
      </c>
      <c r="BM666" s="328">
        <f t="shared" ca="1" si="481"/>
        <v>0</v>
      </c>
      <c r="BN666" s="328">
        <f t="shared" ca="1" si="481"/>
        <v>0</v>
      </c>
      <c r="BO666" s="328">
        <f t="shared" ca="1" si="481"/>
        <v>0</v>
      </c>
      <c r="BP666" s="328">
        <f t="shared" ca="1" si="481"/>
        <v>0</v>
      </c>
      <c r="BQ666" s="328">
        <f t="shared" ca="1" si="481"/>
        <v>0</v>
      </c>
      <c r="BR666" s="328">
        <f t="shared" ca="1" si="481"/>
        <v>0</v>
      </c>
      <c r="BS666" s="328">
        <f t="shared" ca="1" si="481"/>
        <v>0</v>
      </c>
      <c r="BT666" s="328">
        <f t="shared" ca="1" si="481"/>
        <v>0</v>
      </c>
      <c r="BU666" s="328">
        <f t="shared" ca="1" si="481"/>
        <v>0</v>
      </c>
      <c r="BV666" s="328">
        <f t="shared" ca="1" si="481"/>
        <v>0</v>
      </c>
      <c r="BW666" s="328">
        <f t="shared" ca="1" si="481"/>
        <v>0</v>
      </c>
      <c r="BX666" s="328">
        <f t="shared" ca="1" si="481"/>
        <v>0</v>
      </c>
      <c r="BY666" s="328">
        <f t="shared" ca="1" si="481"/>
        <v>0</v>
      </c>
      <c r="BZ666" s="328">
        <f t="shared" ca="1" si="481"/>
        <v>0</v>
      </c>
      <c r="CA666" s="328">
        <f t="shared" ca="1" si="481"/>
        <v>0</v>
      </c>
      <c r="CB666" s="328">
        <f t="shared" ca="1" si="481"/>
        <v>0</v>
      </c>
      <c r="CC666" s="328">
        <f t="shared" ca="1" si="481"/>
        <v>0</v>
      </c>
      <c r="CD666" s="328">
        <f t="shared" ca="1" si="481"/>
        <v>0</v>
      </c>
      <c r="CE666" s="328">
        <f t="shared" ca="1" si="481"/>
        <v>0</v>
      </c>
      <c r="CF666" s="328">
        <f t="shared" ca="1" si="481"/>
        <v>0</v>
      </c>
      <c r="CG666" s="328">
        <f t="shared" ref="CG666:CN666" ca="1" si="482">+AVERAGE(CG659,CG663)/12</f>
        <v>0</v>
      </c>
      <c r="CH666" s="328">
        <f t="shared" ca="1" si="482"/>
        <v>0</v>
      </c>
      <c r="CI666" s="328">
        <f t="shared" ca="1" si="482"/>
        <v>0</v>
      </c>
      <c r="CJ666" s="328">
        <f t="shared" ca="1" si="482"/>
        <v>0</v>
      </c>
      <c r="CK666" s="328">
        <f t="shared" ca="1" si="482"/>
        <v>0</v>
      </c>
      <c r="CL666" s="328">
        <f t="shared" ca="1" si="482"/>
        <v>0</v>
      </c>
      <c r="CM666" s="328">
        <f t="shared" ca="1" si="482"/>
        <v>0</v>
      </c>
      <c r="CN666" s="328">
        <f t="shared" ca="1" si="482"/>
        <v>0</v>
      </c>
    </row>
    <row r="667" spans="1:92" x14ac:dyDescent="0.25">
      <c r="B667" s="214"/>
      <c r="C667" s="10"/>
      <c r="D667" s="10"/>
      <c r="E667" s="106"/>
      <c r="F667" s="106"/>
      <c r="G667" s="106"/>
      <c r="H667" s="106"/>
      <c r="I667" s="175"/>
      <c r="J667" s="17"/>
      <c r="K667" s="42"/>
      <c r="L667" s="42"/>
      <c r="M667" s="42"/>
      <c r="N667" s="42"/>
      <c r="O667" s="42"/>
      <c r="P667" s="42"/>
      <c r="Q667" s="42"/>
      <c r="T667" s="276"/>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row>
    <row r="668" spans="1:92" x14ac:dyDescent="0.25">
      <c r="A668" s="137"/>
      <c r="B668" s="208"/>
      <c r="C668" s="139"/>
      <c r="D668" s="137" t="s">
        <v>560</v>
      </c>
      <c r="E668" s="140" t="s">
        <v>560</v>
      </c>
      <c r="F668" s="140"/>
      <c r="G668" s="140"/>
      <c r="H668" s="141"/>
      <c r="I668" s="142"/>
      <c r="J668" s="143"/>
      <c r="K668" s="139"/>
      <c r="L668" s="139"/>
      <c r="M668" s="139"/>
      <c r="N668" s="139"/>
      <c r="O668" s="139"/>
      <c r="P668" s="139"/>
      <c r="Q668" s="139"/>
      <c r="T668" s="233"/>
      <c r="U668" s="145" t="s">
        <v>543</v>
      </c>
      <c r="V668" s="145" t="s">
        <v>543</v>
      </c>
      <c r="W668" s="145" t="s">
        <v>543</v>
      </c>
      <c r="X668" s="145" t="s">
        <v>543</v>
      </c>
      <c r="Y668" s="145" t="s">
        <v>543</v>
      </c>
      <c r="Z668" s="145" t="s">
        <v>543</v>
      </c>
      <c r="AA668" s="145" t="s">
        <v>543</v>
      </c>
      <c r="AB668" s="145" t="s">
        <v>543</v>
      </c>
      <c r="AC668" s="145" t="s">
        <v>543</v>
      </c>
      <c r="AD668" s="145" t="s">
        <v>543</v>
      </c>
      <c r="AE668" s="145" t="s">
        <v>543</v>
      </c>
      <c r="AF668" s="145" t="s">
        <v>543</v>
      </c>
      <c r="AG668" s="145" t="s">
        <v>543</v>
      </c>
      <c r="AH668" s="145" t="s">
        <v>543</v>
      </c>
      <c r="AI668" s="145" t="s">
        <v>543</v>
      </c>
      <c r="AJ668" s="145" t="s">
        <v>543</v>
      </c>
      <c r="AK668" s="145" t="s">
        <v>543</v>
      </c>
      <c r="AL668" s="145" t="s">
        <v>543</v>
      </c>
      <c r="AM668" s="145" t="s">
        <v>543</v>
      </c>
      <c r="AN668" s="145" t="s">
        <v>543</v>
      </c>
      <c r="AO668" s="145" t="s">
        <v>543</v>
      </c>
      <c r="AP668" s="145" t="s">
        <v>543</v>
      </c>
      <c r="AQ668" s="145" t="s">
        <v>543</v>
      </c>
      <c r="AR668" s="145" t="s">
        <v>543</v>
      </c>
      <c r="AS668" s="145" t="s">
        <v>543</v>
      </c>
      <c r="AT668" s="145" t="s">
        <v>543</v>
      </c>
      <c r="AU668" s="145" t="s">
        <v>543</v>
      </c>
      <c r="AV668" s="145" t="s">
        <v>543</v>
      </c>
      <c r="AW668" s="145" t="s">
        <v>543</v>
      </c>
      <c r="AX668" s="145" t="s">
        <v>543</v>
      </c>
      <c r="AY668" s="145" t="s">
        <v>543</v>
      </c>
      <c r="AZ668" s="145" t="s">
        <v>543</v>
      </c>
      <c r="BA668" s="145" t="s">
        <v>543</v>
      </c>
      <c r="BB668" s="145" t="s">
        <v>543</v>
      </c>
      <c r="BC668" s="145" t="s">
        <v>543</v>
      </c>
      <c r="BD668" s="145" t="s">
        <v>543</v>
      </c>
      <c r="BE668" s="145" t="s">
        <v>543</v>
      </c>
      <c r="BF668" s="145" t="s">
        <v>543</v>
      </c>
      <c r="BG668" s="145" t="s">
        <v>543</v>
      </c>
      <c r="BH668" s="145" t="s">
        <v>543</v>
      </c>
      <c r="BI668" s="145" t="s">
        <v>543</v>
      </c>
      <c r="BJ668" s="145" t="s">
        <v>543</v>
      </c>
      <c r="BK668" s="145" t="s">
        <v>543</v>
      </c>
      <c r="BL668" s="145" t="s">
        <v>543</v>
      </c>
      <c r="BM668" s="145" t="s">
        <v>543</v>
      </c>
      <c r="BN668" s="145" t="s">
        <v>543</v>
      </c>
      <c r="BO668" s="145" t="s">
        <v>543</v>
      </c>
      <c r="BP668" s="145" t="s">
        <v>543</v>
      </c>
      <c r="BQ668" s="145" t="s">
        <v>543</v>
      </c>
      <c r="BR668" s="145" t="s">
        <v>543</v>
      </c>
      <c r="BS668" s="145" t="s">
        <v>543</v>
      </c>
      <c r="BT668" s="145" t="s">
        <v>543</v>
      </c>
      <c r="BU668" s="145" t="s">
        <v>543</v>
      </c>
      <c r="BV668" s="145" t="s">
        <v>543</v>
      </c>
      <c r="BW668" s="145" t="s">
        <v>543</v>
      </c>
      <c r="BX668" s="145" t="s">
        <v>543</v>
      </c>
      <c r="BY668" s="145" t="s">
        <v>543</v>
      </c>
      <c r="BZ668" s="145" t="s">
        <v>543</v>
      </c>
      <c r="CA668" s="145" t="s">
        <v>543</v>
      </c>
      <c r="CB668" s="145" t="s">
        <v>543</v>
      </c>
      <c r="CC668" s="145" t="s">
        <v>543</v>
      </c>
      <c r="CD668" s="145" t="s">
        <v>543</v>
      </c>
      <c r="CE668" s="145" t="s">
        <v>543</v>
      </c>
      <c r="CF668" s="145" t="s">
        <v>543</v>
      </c>
      <c r="CG668" s="145" t="s">
        <v>543</v>
      </c>
      <c r="CH668" s="145" t="s">
        <v>543</v>
      </c>
      <c r="CI668" s="145" t="s">
        <v>543</v>
      </c>
      <c r="CJ668" s="145" t="s">
        <v>543</v>
      </c>
      <c r="CK668" s="145" t="s">
        <v>543</v>
      </c>
      <c r="CL668" s="145" t="s">
        <v>543</v>
      </c>
      <c r="CM668" s="145" t="s">
        <v>543</v>
      </c>
      <c r="CN668" s="145" t="s">
        <v>543</v>
      </c>
    </row>
    <row r="669" spans="1:92" x14ac:dyDescent="0.25">
      <c r="B669" s="7" t="s">
        <v>544</v>
      </c>
      <c r="D669" t="s">
        <v>560</v>
      </c>
      <c r="I669" s="102"/>
      <c r="J669"/>
      <c r="T669" s="215"/>
      <c r="U669" s="42">
        <f ca="1">+SUM(INDIRECT(U668):INDIRECT($U668))</f>
        <v>0</v>
      </c>
      <c r="V669" s="42">
        <f ca="1">+SUM(INDIRECT(V668):INDIRECT($U668))</f>
        <v>0</v>
      </c>
      <c r="W669" s="42">
        <f ca="1">+SUM(INDIRECT(W668):INDIRECT($U668))</f>
        <v>0</v>
      </c>
      <c r="X669" s="42">
        <f ca="1">+SUM(INDIRECT(X668):INDIRECT($U668))</f>
        <v>0</v>
      </c>
      <c r="Y669" s="42">
        <f ca="1">+SUM(INDIRECT(Y668):INDIRECT($U668))</f>
        <v>0</v>
      </c>
      <c r="Z669" s="42">
        <f ca="1">+SUM(INDIRECT(Z668):INDIRECT($U668))</f>
        <v>0</v>
      </c>
      <c r="AA669" s="42">
        <f ca="1">+SUM(INDIRECT(AA668):INDIRECT($U668))</f>
        <v>0</v>
      </c>
      <c r="AB669" s="42">
        <f ca="1">+SUM(INDIRECT(AB668):INDIRECT($U668))</f>
        <v>0</v>
      </c>
      <c r="AC669" s="42">
        <f ca="1">+SUM(INDIRECT(AC668):INDIRECT($U668))</f>
        <v>0</v>
      </c>
      <c r="AD669" s="42">
        <f ca="1">+SUM(INDIRECT(AD668):INDIRECT($U668))</f>
        <v>0</v>
      </c>
      <c r="AE669" s="42">
        <f ca="1">+SUM(INDIRECT(AE668):INDIRECT($U668))</f>
        <v>0</v>
      </c>
      <c r="AF669" s="42">
        <f ca="1">+SUM(INDIRECT(AF668):INDIRECT($U668))</f>
        <v>0</v>
      </c>
      <c r="AG669" s="42">
        <f ca="1">+SUM(INDIRECT(AG668):INDIRECT($U668))</f>
        <v>0</v>
      </c>
      <c r="AH669" s="42">
        <f ca="1">+SUM(INDIRECT(AH668):INDIRECT($U668))</f>
        <v>0</v>
      </c>
      <c r="AI669" s="42">
        <f ca="1">+SUM(INDIRECT(AI668):INDIRECT($U668))</f>
        <v>0</v>
      </c>
      <c r="AJ669" s="42">
        <f ca="1">+SUM(INDIRECT(AJ668):INDIRECT($U668))</f>
        <v>0</v>
      </c>
      <c r="AK669" s="42">
        <f ca="1">+SUM(INDIRECT(AK668):INDIRECT($U668))</f>
        <v>0</v>
      </c>
      <c r="AL669" s="42">
        <f ca="1">+SUM(INDIRECT(AL668):INDIRECT($U668))</f>
        <v>0</v>
      </c>
      <c r="AM669" s="42">
        <f ca="1">+SUM(INDIRECT(AM668):INDIRECT($U668))</f>
        <v>0</v>
      </c>
      <c r="AN669" s="42">
        <f ca="1">+SUM(INDIRECT(AN668):INDIRECT($U668))</f>
        <v>0</v>
      </c>
      <c r="AO669" s="42">
        <f ca="1">+SUM(INDIRECT(AO668):INDIRECT($U668))</f>
        <v>0</v>
      </c>
      <c r="AP669" s="42">
        <f ca="1">+SUM(INDIRECT(AP668):INDIRECT($U668))</f>
        <v>0</v>
      </c>
      <c r="AQ669" s="42">
        <f ca="1">+SUM(INDIRECT(AQ668):INDIRECT($U668))</f>
        <v>0</v>
      </c>
      <c r="AR669" s="42">
        <f ca="1">+SUM(INDIRECT(AR668):INDIRECT($U668))</f>
        <v>0</v>
      </c>
      <c r="AS669" s="42">
        <f ca="1">+SUM(INDIRECT(AS668):INDIRECT($U668))</f>
        <v>0</v>
      </c>
      <c r="AT669" s="42">
        <f ca="1">+SUM(INDIRECT(AT668):INDIRECT($U668))</f>
        <v>0</v>
      </c>
      <c r="AU669" s="42">
        <f ca="1">+SUM(INDIRECT(AU668):INDIRECT($U668))</f>
        <v>0</v>
      </c>
      <c r="AV669" s="42">
        <f ca="1">+SUM(INDIRECT(AV668):INDIRECT($U668))</f>
        <v>0</v>
      </c>
      <c r="AW669" s="42">
        <f ca="1">+SUM(INDIRECT(AW668):INDIRECT($U668))</f>
        <v>0</v>
      </c>
      <c r="AX669" s="42">
        <f ca="1">+SUM(INDIRECT(AX668):INDIRECT($U668))</f>
        <v>0</v>
      </c>
      <c r="AY669" s="42">
        <f ca="1">+SUM(INDIRECT(AY668):INDIRECT($U668))</f>
        <v>0</v>
      </c>
      <c r="AZ669" s="42">
        <f ca="1">+SUM(INDIRECT(AZ668):INDIRECT($U668))</f>
        <v>0</v>
      </c>
      <c r="BA669" s="42">
        <f ca="1">+SUM(INDIRECT(BA668):INDIRECT($U668))</f>
        <v>0</v>
      </c>
      <c r="BB669" s="42">
        <f ca="1">+SUM(INDIRECT(BB668):INDIRECT($U668))</f>
        <v>0</v>
      </c>
      <c r="BC669" s="42">
        <f ca="1">+SUM(INDIRECT(BC668):INDIRECT($U668))</f>
        <v>0</v>
      </c>
      <c r="BD669" s="42">
        <f ca="1">+SUM(INDIRECT(BD668):INDIRECT($U668))</f>
        <v>0</v>
      </c>
      <c r="BE669" s="42">
        <f ca="1">+SUM(INDIRECT(BE668):INDIRECT($U668))</f>
        <v>0</v>
      </c>
      <c r="BF669" s="42">
        <f ca="1">+SUM(INDIRECT(BF668):INDIRECT($U668))</f>
        <v>0</v>
      </c>
      <c r="BG669" s="42">
        <f ca="1">+SUM(INDIRECT(BG668):INDIRECT($U668))</f>
        <v>0</v>
      </c>
      <c r="BH669" s="42">
        <f ca="1">+SUM(INDIRECT(BH668):INDIRECT($U668))</f>
        <v>0</v>
      </c>
      <c r="BI669" s="42">
        <f ca="1">+SUM(INDIRECT(BI668):INDIRECT($U668))</f>
        <v>0</v>
      </c>
      <c r="BJ669" s="42">
        <f ca="1">+SUM(INDIRECT(BJ668):INDIRECT($U668))</f>
        <v>0</v>
      </c>
      <c r="BK669" s="42">
        <f ca="1">+SUM(INDIRECT(BK668):INDIRECT($U668))</f>
        <v>0</v>
      </c>
      <c r="BL669" s="42">
        <f ca="1">+SUM(INDIRECT(BL668):INDIRECT($U668))</f>
        <v>0</v>
      </c>
      <c r="BM669" s="42">
        <f ca="1">+SUM(INDIRECT(BM668):INDIRECT($U668))</f>
        <v>0</v>
      </c>
      <c r="BN669" s="42">
        <f ca="1">+SUM(INDIRECT(BN668):INDIRECT($U668))</f>
        <v>0</v>
      </c>
      <c r="BO669" s="42">
        <f ca="1">+SUM(INDIRECT(BO668):INDIRECT($U668))</f>
        <v>0</v>
      </c>
      <c r="BP669" s="42">
        <f ca="1">+SUM(INDIRECT(BP668):INDIRECT($U668))</f>
        <v>0</v>
      </c>
      <c r="BQ669" s="42">
        <f ca="1">+SUM(INDIRECT(BQ668):INDIRECT($U668))</f>
        <v>0</v>
      </c>
      <c r="BR669" s="42">
        <f ca="1">+SUM(INDIRECT(BR668):INDIRECT($U668))</f>
        <v>0</v>
      </c>
      <c r="BS669" s="42">
        <f ca="1">+SUM(INDIRECT(BS668):INDIRECT($U668))</f>
        <v>0</v>
      </c>
      <c r="BT669" s="42">
        <f ca="1">+SUM(INDIRECT(BT668):INDIRECT($U668))</f>
        <v>0</v>
      </c>
      <c r="BU669" s="42">
        <f ca="1">+SUM(INDIRECT(BU668):INDIRECT($U668))</f>
        <v>0</v>
      </c>
      <c r="BV669" s="42">
        <f ca="1">+SUM(INDIRECT(BV668):INDIRECT($U668))</f>
        <v>0</v>
      </c>
      <c r="BW669" s="42">
        <f ca="1">+SUM(INDIRECT(BW668):INDIRECT($U668))</f>
        <v>0</v>
      </c>
      <c r="BX669" s="42">
        <f ca="1">+SUM(INDIRECT(BX668):INDIRECT($U668))</f>
        <v>0</v>
      </c>
      <c r="BY669" s="42">
        <f ca="1">+SUM(INDIRECT(BY668):INDIRECT($U668))</f>
        <v>0</v>
      </c>
      <c r="BZ669" s="42">
        <f ca="1">+SUM(INDIRECT(BZ668):INDIRECT($U668))</f>
        <v>0</v>
      </c>
      <c r="CA669" s="42">
        <f ca="1">+SUM(INDIRECT(CA668):INDIRECT($U668))</f>
        <v>0</v>
      </c>
      <c r="CB669" s="42">
        <f ca="1">+SUM(INDIRECT(CB668):INDIRECT($U668))</f>
        <v>0</v>
      </c>
      <c r="CC669" s="42">
        <f ca="1">+SUM(INDIRECT(CC668):INDIRECT($U668))</f>
        <v>0</v>
      </c>
      <c r="CD669" s="42">
        <f ca="1">+SUM(INDIRECT(CD668):INDIRECT($U668))</f>
        <v>0</v>
      </c>
      <c r="CE669" s="42">
        <f ca="1">+SUM(INDIRECT(CE668):INDIRECT($U668))</f>
        <v>0</v>
      </c>
      <c r="CF669" s="42">
        <f ca="1">+SUM(INDIRECT(CF668):INDIRECT($U668))</f>
        <v>0</v>
      </c>
      <c r="CG669" s="42">
        <f ca="1">+SUM(INDIRECT(CG668):INDIRECT($U668))</f>
        <v>0</v>
      </c>
      <c r="CH669" s="42">
        <f ca="1">+SUM(INDIRECT(CH668):INDIRECT($U668))</f>
        <v>0</v>
      </c>
      <c r="CI669" s="42">
        <f ca="1">+SUM(INDIRECT(CI668):INDIRECT($U668))</f>
        <v>0</v>
      </c>
      <c r="CJ669" s="42">
        <f ca="1">+SUM(INDIRECT(CJ668):INDIRECT($U668))</f>
        <v>0</v>
      </c>
      <c r="CK669" s="42">
        <f ca="1">+SUM(INDIRECT(CK668):INDIRECT($U668))</f>
        <v>0</v>
      </c>
      <c r="CL669" s="42">
        <f ca="1">+SUM(INDIRECT(CL668):INDIRECT($U668))</f>
        <v>0</v>
      </c>
      <c r="CM669" s="42">
        <f ca="1">+SUM(INDIRECT(CM668):INDIRECT($U668))</f>
        <v>0</v>
      </c>
      <c r="CN669" s="42">
        <f ca="1">+SUM(INDIRECT(CN668):INDIRECT($U668))</f>
        <v>0</v>
      </c>
    </row>
    <row r="670" spans="1:92" x14ac:dyDescent="0.25">
      <c r="B670" s="238"/>
      <c r="C670" s="148"/>
      <c r="D670" t="s">
        <v>560</v>
      </c>
      <c r="E670" s="149"/>
      <c r="F670" s="149"/>
      <c r="G670" s="149"/>
      <c r="H670" s="106"/>
      <c r="I670" s="150"/>
      <c r="J670" s="151"/>
      <c r="K670" s="148"/>
      <c r="L670" s="148"/>
      <c r="M670" s="148"/>
      <c r="N670" s="148"/>
      <c r="O670" s="148"/>
      <c r="P670" s="148"/>
      <c r="Q670" s="148"/>
      <c r="T670" s="292"/>
      <c r="U670" s="153"/>
      <c r="V670" s="153"/>
      <c r="W670" s="153"/>
      <c r="X670" s="153"/>
      <c r="Y670" s="153"/>
      <c r="Z670" s="153"/>
      <c r="AA670" s="153"/>
      <c r="AB670" s="153"/>
      <c r="AC670" s="153"/>
      <c r="AD670" s="153"/>
      <c r="AE670" s="153"/>
      <c r="AF670" s="153"/>
      <c r="AG670" s="153"/>
      <c r="AH670" s="153"/>
      <c r="AI670" s="153"/>
      <c r="AJ670" s="153"/>
      <c r="AK670" s="153"/>
      <c r="AL670" s="153"/>
      <c r="AM670" s="153"/>
      <c r="AN670" s="153"/>
      <c r="AO670" s="153"/>
      <c r="AP670" s="153"/>
      <c r="AQ670" s="153"/>
      <c r="AR670" s="153"/>
      <c r="AS670" s="153"/>
      <c r="AT670" s="153"/>
      <c r="AU670" s="153"/>
      <c r="AV670" s="153"/>
      <c r="AW670" s="153"/>
      <c r="AX670" s="153"/>
      <c r="AY670" s="153"/>
      <c r="AZ670" s="153"/>
      <c r="BA670" s="153"/>
      <c r="BB670" s="153"/>
      <c r="BC670" s="153"/>
      <c r="BD670" s="153"/>
      <c r="BE670" s="153"/>
      <c r="BF670" s="153"/>
      <c r="BG670" s="153"/>
      <c r="BH670" s="153"/>
      <c r="BI670" s="153"/>
      <c r="BJ670" s="153"/>
      <c r="BK670" s="153"/>
      <c r="BL670" s="153"/>
      <c r="BM670" s="153"/>
      <c r="BN670" s="153"/>
      <c r="BO670" s="153"/>
      <c r="BP670" s="153"/>
      <c r="BQ670" s="153"/>
      <c r="BR670" s="153"/>
      <c r="BS670" s="153"/>
      <c r="BT670" s="153"/>
      <c r="BU670" s="153"/>
      <c r="BV670" s="153"/>
      <c r="BW670" s="153"/>
      <c r="BX670" s="153"/>
      <c r="BY670" s="153"/>
      <c r="BZ670" s="153"/>
      <c r="CA670" s="153"/>
      <c r="CB670" s="153"/>
      <c r="CC670" s="153"/>
      <c r="CD670" s="153"/>
      <c r="CE670" s="153"/>
      <c r="CF670" s="153"/>
      <c r="CG670" s="153"/>
      <c r="CH670" s="153"/>
      <c r="CI670" s="153"/>
      <c r="CJ670" s="153"/>
      <c r="CK670" s="153"/>
      <c r="CL670" s="153"/>
      <c r="CM670" s="153"/>
      <c r="CN670" s="153"/>
    </row>
    <row r="671" spans="1:92" x14ac:dyDescent="0.25">
      <c r="B671" s="7" t="s">
        <v>142</v>
      </c>
      <c r="D671" t="s">
        <v>560</v>
      </c>
      <c r="I671" s="102"/>
      <c r="J671"/>
      <c r="T671" s="205"/>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143</v>
      </c>
      <c r="B672" s="33" t="s">
        <v>561</v>
      </c>
      <c r="D672" t="s">
        <v>560</v>
      </c>
      <c r="I672" s="194">
        <v>25</v>
      </c>
      <c r="J672" s="194"/>
      <c r="T672" s="205"/>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560</v>
      </c>
      <c r="I673" s="102"/>
      <c r="J673"/>
      <c r="T673" s="205"/>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188</v>
      </c>
      <c r="B674" s="209" t="s">
        <v>562</v>
      </c>
      <c r="C674" s="53"/>
      <c r="D674" t="s">
        <v>560</v>
      </c>
      <c r="E674" s="229" t="s">
        <v>203</v>
      </c>
      <c r="F674" s="229"/>
      <c r="G674" s="229"/>
      <c r="I674" s="267"/>
      <c r="J674" s="268"/>
      <c r="K674" s="212">
        <f t="shared" ref="K674:P674" ca="1" si="483">SUMIF($3:$3, K$2, INDIRECT(ROW() &amp; ":" &amp; ROW()))</f>
        <v>0</v>
      </c>
      <c r="L674" s="212">
        <f t="shared" ca="1" si="483"/>
        <v>0</v>
      </c>
      <c r="M674" s="212">
        <f t="shared" ca="1" si="483"/>
        <v>0</v>
      </c>
      <c r="N674" s="212">
        <f t="shared" ca="1" si="483"/>
        <v>0</v>
      </c>
      <c r="O674" s="212">
        <f t="shared" ca="1" si="483"/>
        <v>0</v>
      </c>
      <c r="P674" s="212">
        <f t="shared" ca="1" si="483"/>
        <v>0</v>
      </c>
      <c r="Q674" s="212"/>
      <c r="T674" s="213">
        <f t="shared" ref="T674" ca="1" si="484">IFERROR(INDEX(INDIRECT("Financials!$A:$AD"), MATCH(INDIRECT(ADDRESS(ROW(),2)), INDIRECT("Financials!$B:$B"), 0), MATCH(INDIRECT(ADDRESS(1,COLUMN())), INDIRECT("Financials!$1:$1"), 0)),0)</f>
        <v>0</v>
      </c>
      <c r="U674" s="212">
        <f t="shared" ref="U674:CF674" ca="1" si="485">+AND(T674=0,U669&gt;=$I672)*1</f>
        <v>0</v>
      </c>
      <c r="V674" s="212">
        <f t="shared" ca="1" si="485"/>
        <v>0</v>
      </c>
      <c r="W674" s="212">
        <f t="shared" ca="1" si="485"/>
        <v>0</v>
      </c>
      <c r="X674" s="212">
        <f t="shared" ca="1" si="485"/>
        <v>0</v>
      </c>
      <c r="Y674" s="212">
        <f t="shared" ca="1" si="485"/>
        <v>0</v>
      </c>
      <c r="Z674" s="212">
        <f t="shared" ca="1" si="485"/>
        <v>0</v>
      </c>
      <c r="AA674" s="212">
        <f t="shared" ca="1" si="485"/>
        <v>0</v>
      </c>
      <c r="AB674" s="212">
        <f t="shared" ca="1" si="485"/>
        <v>0</v>
      </c>
      <c r="AC674" s="212">
        <f t="shared" ca="1" si="485"/>
        <v>0</v>
      </c>
      <c r="AD674" s="212">
        <f t="shared" ca="1" si="485"/>
        <v>0</v>
      </c>
      <c r="AE674" s="212">
        <f t="shared" ca="1" si="485"/>
        <v>0</v>
      </c>
      <c r="AF674" s="212">
        <f t="shared" ca="1" si="485"/>
        <v>0</v>
      </c>
      <c r="AG674" s="212">
        <f t="shared" ca="1" si="485"/>
        <v>0</v>
      </c>
      <c r="AH674" s="212">
        <f t="shared" ca="1" si="485"/>
        <v>0</v>
      </c>
      <c r="AI674" s="212">
        <f t="shared" ca="1" si="485"/>
        <v>0</v>
      </c>
      <c r="AJ674" s="212">
        <f t="shared" ca="1" si="485"/>
        <v>0</v>
      </c>
      <c r="AK674" s="212">
        <f t="shared" ca="1" si="485"/>
        <v>0</v>
      </c>
      <c r="AL674" s="212">
        <f t="shared" ca="1" si="485"/>
        <v>0</v>
      </c>
      <c r="AM674" s="212">
        <f t="shared" ca="1" si="485"/>
        <v>0</v>
      </c>
      <c r="AN674" s="212">
        <f t="shared" ca="1" si="485"/>
        <v>0</v>
      </c>
      <c r="AO674" s="212">
        <f t="shared" ca="1" si="485"/>
        <v>0</v>
      </c>
      <c r="AP674" s="212">
        <f t="shared" ca="1" si="485"/>
        <v>0</v>
      </c>
      <c r="AQ674" s="212">
        <f t="shared" ca="1" si="485"/>
        <v>0</v>
      </c>
      <c r="AR674" s="212">
        <f t="shared" ca="1" si="485"/>
        <v>0</v>
      </c>
      <c r="AS674" s="212">
        <f t="shared" ca="1" si="485"/>
        <v>0</v>
      </c>
      <c r="AT674" s="212">
        <f t="shared" ca="1" si="485"/>
        <v>0</v>
      </c>
      <c r="AU674" s="212">
        <f t="shared" ca="1" si="485"/>
        <v>0</v>
      </c>
      <c r="AV674" s="212">
        <f t="shared" ca="1" si="485"/>
        <v>0</v>
      </c>
      <c r="AW674" s="212">
        <f t="shared" ca="1" si="485"/>
        <v>0</v>
      </c>
      <c r="AX674" s="212">
        <f t="shared" ca="1" si="485"/>
        <v>0</v>
      </c>
      <c r="AY674" s="212">
        <f t="shared" ca="1" si="485"/>
        <v>0</v>
      </c>
      <c r="AZ674" s="212">
        <f t="shared" ca="1" si="485"/>
        <v>0</v>
      </c>
      <c r="BA674" s="212">
        <f t="shared" ca="1" si="485"/>
        <v>0</v>
      </c>
      <c r="BB674" s="212">
        <f t="shared" ca="1" si="485"/>
        <v>0</v>
      </c>
      <c r="BC674" s="212">
        <f t="shared" ca="1" si="485"/>
        <v>0</v>
      </c>
      <c r="BD674" s="212">
        <f t="shared" ca="1" si="485"/>
        <v>0</v>
      </c>
      <c r="BE674" s="212">
        <f t="shared" ca="1" si="485"/>
        <v>0</v>
      </c>
      <c r="BF674" s="212">
        <f t="shared" ca="1" si="485"/>
        <v>0</v>
      </c>
      <c r="BG674" s="212">
        <f t="shared" ca="1" si="485"/>
        <v>0</v>
      </c>
      <c r="BH674" s="212">
        <f t="shared" ca="1" si="485"/>
        <v>0</v>
      </c>
      <c r="BI674" s="212">
        <f t="shared" ca="1" si="485"/>
        <v>0</v>
      </c>
      <c r="BJ674" s="212">
        <f t="shared" ca="1" si="485"/>
        <v>0</v>
      </c>
      <c r="BK674" s="212">
        <f t="shared" ca="1" si="485"/>
        <v>0</v>
      </c>
      <c r="BL674" s="212">
        <f t="shared" ca="1" si="485"/>
        <v>0</v>
      </c>
      <c r="BM674" s="212">
        <f t="shared" ca="1" si="485"/>
        <v>0</v>
      </c>
      <c r="BN674" s="212">
        <f t="shared" ca="1" si="485"/>
        <v>0</v>
      </c>
      <c r="BO674" s="212">
        <f t="shared" ca="1" si="485"/>
        <v>0</v>
      </c>
      <c r="BP674" s="212">
        <f t="shared" ca="1" si="485"/>
        <v>0</v>
      </c>
      <c r="BQ674" s="212">
        <f t="shared" ca="1" si="485"/>
        <v>0</v>
      </c>
      <c r="BR674" s="212">
        <f t="shared" ca="1" si="485"/>
        <v>0</v>
      </c>
      <c r="BS674" s="212">
        <f t="shared" ca="1" si="485"/>
        <v>0</v>
      </c>
      <c r="BT674" s="212">
        <f t="shared" ca="1" si="485"/>
        <v>0</v>
      </c>
      <c r="BU674" s="212">
        <f t="shared" ca="1" si="485"/>
        <v>0</v>
      </c>
      <c r="BV674" s="212">
        <f t="shared" ca="1" si="485"/>
        <v>0</v>
      </c>
      <c r="BW674" s="212">
        <f t="shared" ca="1" si="485"/>
        <v>0</v>
      </c>
      <c r="BX674" s="212">
        <f t="shared" ca="1" si="485"/>
        <v>0</v>
      </c>
      <c r="BY674" s="212">
        <f t="shared" ca="1" si="485"/>
        <v>0</v>
      </c>
      <c r="BZ674" s="212">
        <f t="shared" ca="1" si="485"/>
        <v>0</v>
      </c>
      <c r="CA674" s="212">
        <f t="shared" ca="1" si="485"/>
        <v>0</v>
      </c>
      <c r="CB674" s="212">
        <f t="shared" ca="1" si="485"/>
        <v>0</v>
      </c>
      <c r="CC674" s="212">
        <f t="shared" ca="1" si="485"/>
        <v>0</v>
      </c>
      <c r="CD674" s="212">
        <f t="shared" ca="1" si="485"/>
        <v>0</v>
      </c>
      <c r="CE674" s="212">
        <f t="shared" ca="1" si="485"/>
        <v>0</v>
      </c>
      <c r="CF674" s="212">
        <f t="shared" ca="1" si="485"/>
        <v>0</v>
      </c>
      <c r="CG674" s="212">
        <f t="shared" ref="CG674:CN674" ca="1" si="486">+AND(CF674=0,CG669&gt;=$I672)*1</f>
        <v>0</v>
      </c>
      <c r="CH674" s="212">
        <f t="shared" ca="1" si="486"/>
        <v>0</v>
      </c>
      <c r="CI674" s="212">
        <f t="shared" ca="1" si="486"/>
        <v>0</v>
      </c>
      <c r="CJ674" s="212">
        <f t="shared" ca="1" si="486"/>
        <v>0</v>
      </c>
      <c r="CK674" s="212">
        <f t="shared" ca="1" si="486"/>
        <v>0</v>
      </c>
      <c r="CL674" s="212">
        <f t="shared" ca="1" si="486"/>
        <v>0</v>
      </c>
      <c r="CM674" s="212">
        <f t="shared" ca="1" si="486"/>
        <v>0</v>
      </c>
      <c r="CN674" s="212">
        <f t="shared" ca="1" si="486"/>
        <v>0</v>
      </c>
    </row>
    <row r="675" spans="1:92" x14ac:dyDescent="0.25">
      <c r="B675" s="238"/>
      <c r="C675" s="148"/>
      <c r="E675" s="149"/>
      <c r="F675" s="149"/>
      <c r="G675" s="149"/>
      <c r="H675" s="106"/>
      <c r="I675" s="150"/>
      <c r="J675" s="151"/>
      <c r="K675" s="148"/>
      <c r="L675" s="148"/>
      <c r="M675" s="148"/>
      <c r="N675" s="148"/>
      <c r="O675" s="148"/>
      <c r="P675" s="148"/>
      <c r="Q675" s="148"/>
      <c r="T675" s="292"/>
      <c r="U675" s="153"/>
      <c r="V675" s="153"/>
      <c r="W675" s="153"/>
      <c r="X675" s="153"/>
      <c r="Y675" s="153"/>
      <c r="Z675" s="153"/>
      <c r="AA675" s="153"/>
      <c r="AB675" s="153"/>
      <c r="AC675" s="153"/>
      <c r="AD675" s="153"/>
      <c r="AE675" s="153"/>
      <c r="AF675" s="153"/>
      <c r="AG675" s="153"/>
      <c r="AH675" s="153"/>
      <c r="AI675" s="153"/>
      <c r="AJ675" s="153"/>
      <c r="AK675" s="153"/>
      <c r="AL675" s="153"/>
      <c r="AM675" s="153"/>
      <c r="AN675" s="153"/>
      <c r="AO675" s="153"/>
      <c r="AP675" s="153"/>
      <c r="AQ675" s="153"/>
      <c r="AR675" s="153"/>
      <c r="AS675" s="153"/>
      <c r="AT675" s="153"/>
      <c r="AU675" s="153"/>
      <c r="AV675" s="153"/>
      <c r="AW675" s="153"/>
      <c r="AX675" s="153"/>
      <c r="AY675" s="153"/>
      <c r="AZ675" s="153"/>
      <c r="BA675" s="153"/>
      <c r="BB675" s="153"/>
      <c r="BC675" s="153"/>
      <c r="BD675" s="153"/>
      <c r="BE675" s="153"/>
      <c r="BF675" s="153"/>
      <c r="BG675" s="153"/>
      <c r="BH675" s="153"/>
      <c r="BI675" s="153"/>
      <c r="BJ675" s="153"/>
      <c r="BK675" s="153"/>
      <c r="BL675" s="153"/>
      <c r="BM675" s="153"/>
      <c r="BN675" s="153"/>
      <c r="BO675" s="153"/>
      <c r="BP675" s="153"/>
      <c r="BQ675" s="153"/>
      <c r="BR675" s="153"/>
      <c r="BS675" s="153"/>
      <c r="BT675" s="153"/>
      <c r="BU675" s="153"/>
      <c r="BV675" s="153"/>
      <c r="BW675" s="153"/>
      <c r="BX675" s="153"/>
      <c r="BY675" s="153"/>
      <c r="BZ675" s="153"/>
      <c r="CA675" s="153"/>
      <c r="CB675" s="153"/>
      <c r="CC675" s="153"/>
      <c r="CD675" s="153"/>
      <c r="CE675" s="153"/>
      <c r="CF675" s="153"/>
      <c r="CG675" s="153"/>
      <c r="CH675" s="153"/>
      <c r="CI675" s="153"/>
      <c r="CJ675" s="153"/>
      <c r="CK675" s="153"/>
      <c r="CL675" s="153"/>
      <c r="CM675" s="153"/>
      <c r="CN675" s="153"/>
    </row>
    <row r="694" spans="2:92" x14ac:dyDescent="0.25">
      <c r="B694" s="223"/>
      <c r="D694" s="38"/>
      <c r="E694" s="229"/>
      <c r="F694" s="229"/>
      <c r="G694" s="229"/>
      <c r="I694" s="361"/>
      <c r="J694" s="328"/>
      <c r="K694" s="275"/>
      <c r="L694" s="275"/>
      <c r="M694" s="275"/>
      <c r="N694" s="275"/>
      <c r="O694" s="275"/>
      <c r="P694" s="275"/>
      <c r="Q694" s="275"/>
      <c r="T694" s="319"/>
      <c r="U694" s="275"/>
      <c r="V694" s="275"/>
      <c r="W694" s="275"/>
      <c r="X694" s="275"/>
      <c r="Y694" s="275"/>
      <c r="Z694" s="275"/>
      <c r="AA694" s="275"/>
      <c r="AB694" s="275"/>
      <c r="AC694" s="275"/>
      <c r="AD694" s="275"/>
      <c r="AE694" s="275"/>
      <c r="AF694" s="275"/>
      <c r="AG694" s="275"/>
      <c r="AH694" s="275"/>
      <c r="AI694" s="275"/>
      <c r="AJ694" s="275"/>
      <c r="AK694" s="275"/>
      <c r="AL694" s="275"/>
      <c r="AM694" s="275"/>
      <c r="AN694" s="275"/>
      <c r="AO694" s="275"/>
      <c r="AP694" s="275"/>
      <c r="AQ694" s="275"/>
      <c r="AR694" s="275"/>
      <c r="AS694" s="275"/>
      <c r="AT694" s="275"/>
      <c r="AU694" s="275"/>
      <c r="AV694" s="275"/>
      <c r="AW694" s="275"/>
      <c r="AX694" s="275"/>
      <c r="AY694" s="275"/>
      <c r="AZ694" s="275"/>
      <c r="BA694" s="275"/>
      <c r="BB694" s="275"/>
      <c r="BC694" s="275"/>
      <c r="BD694" s="275"/>
      <c r="BE694" s="275"/>
      <c r="BF694" s="275"/>
      <c r="BG694" s="275"/>
      <c r="BH694" s="275"/>
      <c r="BI694" s="275"/>
      <c r="BJ694" s="275"/>
      <c r="BK694" s="275"/>
      <c r="BL694" s="275"/>
      <c r="BM694" s="275"/>
      <c r="BN694" s="275"/>
      <c r="BO694" s="275"/>
      <c r="BP694" s="275"/>
      <c r="BQ694" s="275"/>
      <c r="BR694" s="275"/>
      <c r="BS694" s="275"/>
      <c r="BT694" s="275"/>
      <c r="BU694" s="275"/>
      <c r="BV694" s="275"/>
      <c r="BW694" s="275"/>
      <c r="BX694" s="275"/>
      <c r="BY694" s="275"/>
      <c r="BZ694" s="275"/>
      <c r="CA694" s="275"/>
      <c r="CB694" s="275"/>
      <c r="CC694" s="275"/>
      <c r="CD694" s="275"/>
      <c r="CE694" s="275"/>
      <c r="CF694" s="275"/>
      <c r="CG694" s="275"/>
      <c r="CH694" s="275"/>
      <c r="CI694" s="275"/>
      <c r="CJ694" s="275"/>
      <c r="CK694" s="275"/>
      <c r="CL694" s="275"/>
      <c r="CM694" s="275"/>
      <c r="CN694" s="275"/>
    </row>
    <row r="695" spans="2:92" x14ac:dyDescent="0.25">
      <c r="B695"/>
      <c r="I695" s="102"/>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102"/>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102"/>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102"/>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102"/>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102"/>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102"/>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102"/>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102"/>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102"/>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102"/>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102"/>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102"/>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102"/>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102"/>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102"/>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216"/>
      <c r="C711" s="53"/>
      <c r="E711" s="229"/>
      <c r="F711" s="229"/>
      <c r="G711" s="229"/>
      <c r="I711" s="361"/>
      <c r="J711" s="328"/>
      <c r="K711" s="30"/>
      <c r="L711" s="30"/>
      <c r="M711" s="30"/>
      <c r="N711" s="30"/>
      <c r="O711" s="30"/>
      <c r="P711" s="30"/>
      <c r="Q711" s="30"/>
      <c r="T711" s="327"/>
      <c r="U711" s="328"/>
      <c r="V711" s="328"/>
      <c r="W711" s="328"/>
      <c r="X711" s="328"/>
      <c r="Y711" s="328"/>
      <c r="Z711" s="328"/>
      <c r="AA711" s="328"/>
      <c r="AB711" s="328"/>
      <c r="AC711" s="328"/>
      <c r="AD711" s="328"/>
      <c r="AE711" s="328"/>
      <c r="AF711" s="328"/>
      <c r="AG711" s="328"/>
      <c r="AH711" s="328"/>
      <c r="AI711" s="328"/>
      <c r="AJ711" s="328"/>
      <c r="AK711" s="328"/>
      <c r="AL711" s="328"/>
      <c r="AM711" s="328"/>
      <c r="AN711" s="328"/>
      <c r="AO711" s="328"/>
      <c r="AP711" s="328"/>
      <c r="AQ711" s="328"/>
      <c r="AR711" s="328"/>
      <c r="AS711" s="328"/>
      <c r="AT711" s="328"/>
      <c r="AU711" s="328"/>
      <c r="AV711" s="328"/>
      <c r="AW711" s="328"/>
      <c r="AX711" s="328"/>
      <c r="AY711" s="328"/>
      <c r="AZ711" s="328"/>
      <c r="BA711" s="328"/>
      <c r="BB711" s="328"/>
      <c r="BC711" s="328"/>
      <c r="BD711" s="328"/>
      <c r="BE711" s="328"/>
      <c r="BF711" s="328"/>
      <c r="BG711" s="328"/>
      <c r="BH711" s="328"/>
      <c r="BI711" s="328"/>
      <c r="BJ711" s="328"/>
      <c r="BK711" s="328"/>
      <c r="BL711" s="328"/>
      <c r="BM711" s="328"/>
      <c r="BN711" s="328"/>
      <c r="BO711" s="328"/>
      <c r="BP711" s="328"/>
      <c r="BQ711" s="328"/>
      <c r="BR711" s="328"/>
      <c r="BS711" s="328"/>
      <c r="BT711" s="328"/>
      <c r="BU711" s="328"/>
      <c r="BV711" s="328"/>
      <c r="BW711" s="328"/>
      <c r="BX711" s="328"/>
      <c r="BY711" s="328"/>
      <c r="BZ711" s="328"/>
      <c r="CA711" s="328"/>
      <c r="CB711" s="328"/>
      <c r="CC711" s="328"/>
      <c r="CD711" s="328"/>
      <c r="CE711" s="328"/>
      <c r="CF711" s="328"/>
      <c r="CG711" s="328"/>
      <c r="CH711" s="328"/>
      <c r="CI711" s="328"/>
      <c r="CJ711" s="328"/>
      <c r="CK711" s="328"/>
      <c r="CL711" s="328"/>
      <c r="CM711" s="328"/>
      <c r="CN711" s="328"/>
    </row>
    <row r="712" spans="1:92" x14ac:dyDescent="0.25">
      <c r="A712" s="137"/>
      <c r="B712" s="208"/>
      <c r="C712" s="139"/>
      <c r="D712" s="137" t="s">
        <v>563</v>
      </c>
      <c r="E712" s="140" t="s">
        <v>563</v>
      </c>
      <c r="F712" s="140"/>
      <c r="G712" s="140"/>
      <c r="H712" s="141"/>
      <c r="I712" s="142"/>
      <c r="J712" s="143"/>
      <c r="K712" s="139"/>
      <c r="L712" s="139"/>
      <c r="M712" s="139"/>
      <c r="N712" s="139"/>
      <c r="O712" s="139"/>
      <c r="P712" s="139"/>
      <c r="Q712" s="139"/>
      <c r="T712" s="233"/>
      <c r="U712" s="145" t="s">
        <v>564</v>
      </c>
      <c r="V712" s="145" t="s">
        <v>564</v>
      </c>
      <c r="W712" s="145" t="s">
        <v>564</v>
      </c>
      <c r="X712" s="145" t="s">
        <v>564</v>
      </c>
      <c r="Y712" s="145" t="s">
        <v>564</v>
      </c>
      <c r="Z712" s="145" t="s">
        <v>564</v>
      </c>
      <c r="AA712" s="145" t="s">
        <v>564</v>
      </c>
      <c r="AB712" s="145" t="s">
        <v>564</v>
      </c>
      <c r="AC712" s="145" t="s">
        <v>564</v>
      </c>
      <c r="AD712" s="145" t="s">
        <v>564</v>
      </c>
      <c r="AE712" s="145" t="s">
        <v>564</v>
      </c>
      <c r="AF712" s="145" t="s">
        <v>564</v>
      </c>
      <c r="AG712" s="145" t="s">
        <v>564</v>
      </c>
      <c r="AH712" s="145" t="s">
        <v>564</v>
      </c>
      <c r="AI712" s="145" t="s">
        <v>564</v>
      </c>
      <c r="AJ712" s="145" t="s">
        <v>564</v>
      </c>
      <c r="AK712" s="145" t="s">
        <v>564</v>
      </c>
      <c r="AL712" s="145" t="s">
        <v>564</v>
      </c>
      <c r="AM712" s="145" t="s">
        <v>564</v>
      </c>
      <c r="AN712" s="145" t="s">
        <v>564</v>
      </c>
      <c r="AO712" s="145" t="s">
        <v>564</v>
      </c>
      <c r="AP712" s="145" t="s">
        <v>564</v>
      </c>
      <c r="AQ712" s="145" t="s">
        <v>564</v>
      </c>
      <c r="AR712" s="145" t="s">
        <v>564</v>
      </c>
      <c r="AS712" s="145" t="s">
        <v>564</v>
      </c>
      <c r="AT712" s="145" t="s">
        <v>564</v>
      </c>
      <c r="AU712" s="145" t="s">
        <v>564</v>
      </c>
      <c r="AV712" s="145" t="s">
        <v>564</v>
      </c>
      <c r="AW712" s="145" t="s">
        <v>564</v>
      </c>
      <c r="AX712" s="145" t="s">
        <v>564</v>
      </c>
      <c r="AY712" s="145" t="s">
        <v>564</v>
      </c>
      <c r="AZ712" s="145" t="s">
        <v>564</v>
      </c>
      <c r="BA712" s="145" t="s">
        <v>564</v>
      </c>
      <c r="BB712" s="145" t="s">
        <v>564</v>
      </c>
      <c r="BC712" s="145" t="s">
        <v>564</v>
      </c>
      <c r="BD712" s="145" t="s">
        <v>564</v>
      </c>
      <c r="BE712" s="145" t="s">
        <v>564</v>
      </c>
      <c r="BF712" s="145" t="s">
        <v>564</v>
      </c>
      <c r="BG712" s="145" t="s">
        <v>564</v>
      </c>
      <c r="BH712" s="145" t="s">
        <v>564</v>
      </c>
      <c r="BI712" s="145" t="s">
        <v>564</v>
      </c>
      <c r="BJ712" s="145" t="s">
        <v>564</v>
      </c>
      <c r="BK712" s="145" t="s">
        <v>564</v>
      </c>
      <c r="BL712" s="145" t="s">
        <v>564</v>
      </c>
      <c r="BM712" s="145" t="s">
        <v>564</v>
      </c>
      <c r="BN712" s="145" t="s">
        <v>564</v>
      </c>
      <c r="BO712" s="145" t="s">
        <v>564</v>
      </c>
      <c r="BP712" s="145" t="s">
        <v>564</v>
      </c>
      <c r="BQ712" s="145" t="s">
        <v>564</v>
      </c>
      <c r="BR712" s="145" t="s">
        <v>564</v>
      </c>
      <c r="BS712" s="145" t="s">
        <v>564</v>
      </c>
      <c r="BT712" s="145" t="s">
        <v>564</v>
      </c>
      <c r="BU712" s="145" t="s">
        <v>564</v>
      </c>
      <c r="BV712" s="145" t="s">
        <v>564</v>
      </c>
      <c r="BW712" s="145" t="s">
        <v>564</v>
      </c>
      <c r="BX712" s="145" t="s">
        <v>564</v>
      </c>
      <c r="BY712" s="145" t="s">
        <v>564</v>
      </c>
      <c r="BZ712" s="145" t="s">
        <v>564</v>
      </c>
      <c r="CA712" s="145" t="s">
        <v>564</v>
      </c>
      <c r="CB712" s="145" t="s">
        <v>564</v>
      </c>
      <c r="CC712" s="145" t="s">
        <v>564</v>
      </c>
      <c r="CD712" s="145" t="s">
        <v>564</v>
      </c>
      <c r="CE712" s="145" t="s">
        <v>564</v>
      </c>
      <c r="CF712" s="145" t="s">
        <v>564</v>
      </c>
      <c r="CG712" s="145" t="s">
        <v>564</v>
      </c>
      <c r="CH712" s="145" t="s">
        <v>564</v>
      </c>
      <c r="CI712" s="145" t="s">
        <v>564</v>
      </c>
      <c r="CJ712" s="145" t="s">
        <v>564</v>
      </c>
      <c r="CK712" s="145" t="s">
        <v>564</v>
      </c>
      <c r="CL712" s="145" t="s">
        <v>564</v>
      </c>
      <c r="CM712" s="145" t="s">
        <v>564</v>
      </c>
      <c r="CN712" s="145" t="s">
        <v>564</v>
      </c>
    </row>
    <row r="713" spans="1:92" x14ac:dyDescent="0.25">
      <c r="A713" t="s">
        <v>9</v>
      </c>
      <c r="B713" s="178" t="s">
        <v>565</v>
      </c>
      <c r="C713" t="s">
        <v>68</v>
      </c>
      <c r="D713" t="s">
        <v>563</v>
      </c>
      <c r="E713" s="102" t="s">
        <v>203</v>
      </c>
      <c r="K713" s="50">
        <f t="shared" ref="K713:P713" ca="1" si="487">SUMIF($4:$4, K$2, INDIRECT(ROW() &amp; ":" &amp; ROW()))</f>
        <v>0</v>
      </c>
      <c r="L713" s="50">
        <f t="shared" ca="1" si="487"/>
        <v>0</v>
      </c>
      <c r="M713" s="50">
        <f t="shared" ca="1" si="487"/>
        <v>0</v>
      </c>
      <c r="N713" s="50">
        <f t="shared" ca="1" si="487"/>
        <v>0</v>
      </c>
      <c r="O713" s="50">
        <f t="shared" ca="1" si="487"/>
        <v>0</v>
      </c>
      <c r="P713" s="50">
        <f t="shared" ca="1" si="487"/>
        <v>0</v>
      </c>
      <c r="Q713" s="50"/>
      <c r="T713" s="319">
        <f t="shared" ref="T713" ca="1" si="488">IFERROR(INDEX(INDIRECT("Financials!$A:$AD"), MATCH(INDIRECT(ADDRESS(ROW(),2)), INDIRECT("Financials!$B:$B"), 0), MATCH(INDIRECT(ADDRESS(1,COLUMN())), INDIRECT("Financials!$1:$1"), 0)),0)</f>
        <v>0</v>
      </c>
      <c r="U713" s="275" cm="1">
        <f t="array" aca="1" ref="U713" ca="1">+OFFSET(INDIRECT(U712),0,-1)-INDIRECT(U712)</f>
        <v>0</v>
      </c>
      <c r="V713" s="275" cm="1">
        <f t="array" aca="1" ref="V713" ca="1">+OFFSET(INDIRECT(V712),0,-1)-INDIRECT(V712)</f>
        <v>0</v>
      </c>
      <c r="W713" s="275" cm="1">
        <f t="array" aca="1" ref="W713" ca="1">+OFFSET(INDIRECT(W712),0,-1)-INDIRECT(W712)</f>
        <v>0</v>
      </c>
      <c r="X713" s="275" cm="1">
        <f t="array" aca="1" ref="X713" ca="1">+OFFSET(INDIRECT(X712),0,-1)-INDIRECT(X712)</f>
        <v>0</v>
      </c>
      <c r="Y713" s="275" cm="1">
        <f t="array" aca="1" ref="Y713" ca="1">+OFFSET(INDIRECT(Y712),0,-1)-INDIRECT(Y712)</f>
        <v>0</v>
      </c>
      <c r="Z713" s="275" cm="1">
        <f t="array" aca="1" ref="Z713" ca="1">+OFFSET(INDIRECT(Z712),0,-1)-INDIRECT(Z712)</f>
        <v>0</v>
      </c>
      <c r="AA713" s="275" cm="1">
        <f t="array" aca="1" ref="AA713" ca="1">+OFFSET(INDIRECT(AA712),0,-1)-INDIRECT(AA712)</f>
        <v>0</v>
      </c>
      <c r="AB713" s="275" cm="1">
        <f t="array" aca="1" ref="AB713" ca="1">+OFFSET(INDIRECT(AB712),0,-1)-INDIRECT(AB712)</f>
        <v>0</v>
      </c>
      <c r="AC713" s="275" cm="1">
        <f t="array" aca="1" ref="AC713" ca="1">+OFFSET(INDIRECT(AC712),0,-1)-INDIRECT(AC712)</f>
        <v>0</v>
      </c>
      <c r="AD713" s="275" cm="1">
        <f t="array" aca="1" ref="AD713" ca="1">+OFFSET(INDIRECT(AD712),0,-1)-INDIRECT(AD712)</f>
        <v>0</v>
      </c>
      <c r="AE713" s="275" cm="1">
        <f t="array" aca="1" ref="AE713" ca="1">+OFFSET(INDIRECT(AE712),0,-1)-INDIRECT(AE712)</f>
        <v>0</v>
      </c>
      <c r="AF713" s="275" cm="1">
        <f t="array" aca="1" ref="AF713" ca="1">+OFFSET(INDIRECT(AF712),0,-1)-INDIRECT(AF712)</f>
        <v>0</v>
      </c>
      <c r="AG713" s="275" cm="1">
        <f t="array" aca="1" ref="AG713" ca="1">+OFFSET(INDIRECT(AG712),0,-1)-INDIRECT(AG712)</f>
        <v>0</v>
      </c>
      <c r="AH713" s="275" cm="1">
        <f t="array" aca="1" ref="AH713" ca="1">+OFFSET(INDIRECT(AH712),0,-1)-INDIRECT(AH712)</f>
        <v>0</v>
      </c>
      <c r="AI713" s="275" cm="1">
        <f t="array" aca="1" ref="AI713" ca="1">+OFFSET(INDIRECT(AI712),0,-1)-INDIRECT(AI712)</f>
        <v>0</v>
      </c>
      <c r="AJ713" s="275" cm="1">
        <f t="array" aca="1" ref="AJ713" ca="1">+OFFSET(INDIRECT(AJ712),0,-1)-INDIRECT(AJ712)</f>
        <v>0</v>
      </c>
      <c r="AK713" s="275" cm="1">
        <f t="array" aca="1" ref="AK713" ca="1">+OFFSET(INDIRECT(AK712),0,-1)-INDIRECT(AK712)</f>
        <v>0</v>
      </c>
      <c r="AL713" s="275" cm="1">
        <f t="array" aca="1" ref="AL713" ca="1">+OFFSET(INDIRECT(AL712),0,-1)-INDIRECT(AL712)</f>
        <v>0</v>
      </c>
      <c r="AM713" s="275" cm="1">
        <f t="array" aca="1" ref="AM713" ca="1">+OFFSET(INDIRECT(AM712),0,-1)-INDIRECT(AM712)</f>
        <v>0</v>
      </c>
      <c r="AN713" s="275" cm="1">
        <f t="array" aca="1" ref="AN713" ca="1">+OFFSET(INDIRECT(AN712),0,-1)-INDIRECT(AN712)</f>
        <v>0</v>
      </c>
      <c r="AO713" s="275" cm="1">
        <f t="array" aca="1" ref="AO713" ca="1">+OFFSET(INDIRECT(AO712),0,-1)-INDIRECT(AO712)</f>
        <v>0</v>
      </c>
      <c r="AP713" s="275" cm="1">
        <f t="array" aca="1" ref="AP713" ca="1">+OFFSET(INDIRECT(AP712),0,-1)-INDIRECT(AP712)</f>
        <v>0</v>
      </c>
      <c r="AQ713" s="275" cm="1">
        <f t="array" aca="1" ref="AQ713" ca="1">+OFFSET(INDIRECT(AQ712),0,-1)-INDIRECT(AQ712)</f>
        <v>0</v>
      </c>
      <c r="AR713" s="275" cm="1">
        <f t="array" aca="1" ref="AR713" ca="1">+OFFSET(INDIRECT(AR712),0,-1)-INDIRECT(AR712)</f>
        <v>0</v>
      </c>
      <c r="AS713" s="275" cm="1">
        <f t="array" aca="1" ref="AS713" ca="1">+OFFSET(INDIRECT(AS712),0,-1)-INDIRECT(AS712)</f>
        <v>0</v>
      </c>
      <c r="AT713" s="275" cm="1">
        <f t="array" aca="1" ref="AT713" ca="1">+OFFSET(INDIRECT(AT712),0,-1)-INDIRECT(AT712)</f>
        <v>0</v>
      </c>
      <c r="AU713" s="275" cm="1">
        <f t="array" aca="1" ref="AU713" ca="1">+OFFSET(INDIRECT(AU712),0,-1)-INDIRECT(AU712)</f>
        <v>0</v>
      </c>
      <c r="AV713" s="275" cm="1">
        <f t="array" aca="1" ref="AV713" ca="1">+OFFSET(INDIRECT(AV712),0,-1)-INDIRECT(AV712)</f>
        <v>0</v>
      </c>
      <c r="AW713" s="275" cm="1">
        <f t="array" aca="1" ref="AW713" ca="1">+OFFSET(INDIRECT(AW712),0,-1)-INDIRECT(AW712)</f>
        <v>0</v>
      </c>
      <c r="AX713" s="275" cm="1">
        <f t="array" aca="1" ref="AX713" ca="1">+OFFSET(INDIRECT(AX712),0,-1)-INDIRECT(AX712)</f>
        <v>0</v>
      </c>
      <c r="AY713" s="275" cm="1">
        <f t="array" aca="1" ref="AY713" ca="1">+OFFSET(INDIRECT(AY712),0,-1)-INDIRECT(AY712)</f>
        <v>0</v>
      </c>
      <c r="AZ713" s="275" cm="1">
        <f t="array" aca="1" ref="AZ713" ca="1">+OFFSET(INDIRECT(AZ712),0,-1)-INDIRECT(AZ712)</f>
        <v>0</v>
      </c>
      <c r="BA713" s="275" cm="1">
        <f t="array" aca="1" ref="BA713" ca="1">+OFFSET(INDIRECT(BA712),0,-1)-INDIRECT(BA712)</f>
        <v>0</v>
      </c>
      <c r="BB713" s="275" cm="1">
        <f t="array" aca="1" ref="BB713" ca="1">+OFFSET(INDIRECT(BB712),0,-1)-INDIRECT(BB712)</f>
        <v>0</v>
      </c>
      <c r="BC713" s="275" cm="1">
        <f t="array" aca="1" ref="BC713" ca="1">+OFFSET(INDIRECT(BC712),0,-1)-INDIRECT(BC712)</f>
        <v>0</v>
      </c>
      <c r="BD713" s="275" cm="1">
        <f t="array" aca="1" ref="BD713" ca="1">+OFFSET(INDIRECT(BD712),0,-1)-INDIRECT(BD712)</f>
        <v>0</v>
      </c>
      <c r="BE713" s="275" cm="1">
        <f t="array" aca="1" ref="BE713" ca="1">+OFFSET(INDIRECT(BE712),0,-1)-INDIRECT(BE712)</f>
        <v>0</v>
      </c>
      <c r="BF713" s="275" cm="1">
        <f t="array" aca="1" ref="BF713" ca="1">+OFFSET(INDIRECT(BF712),0,-1)-INDIRECT(BF712)</f>
        <v>0</v>
      </c>
      <c r="BG713" s="275" cm="1">
        <f t="array" aca="1" ref="BG713" ca="1">+OFFSET(INDIRECT(BG712),0,-1)-INDIRECT(BG712)</f>
        <v>0</v>
      </c>
      <c r="BH713" s="275" cm="1">
        <f t="array" aca="1" ref="BH713" ca="1">+OFFSET(INDIRECT(BH712),0,-1)-INDIRECT(BH712)</f>
        <v>0</v>
      </c>
      <c r="BI713" s="275" cm="1">
        <f t="array" aca="1" ref="BI713" ca="1">+OFFSET(INDIRECT(BI712),0,-1)-INDIRECT(BI712)</f>
        <v>0</v>
      </c>
      <c r="BJ713" s="275" cm="1">
        <f t="array" aca="1" ref="BJ713" ca="1">+OFFSET(INDIRECT(BJ712),0,-1)-INDIRECT(BJ712)</f>
        <v>0</v>
      </c>
      <c r="BK713" s="275" cm="1">
        <f t="array" aca="1" ref="BK713" ca="1">+OFFSET(INDIRECT(BK712),0,-1)-INDIRECT(BK712)</f>
        <v>0</v>
      </c>
      <c r="BL713" s="275" cm="1">
        <f t="array" aca="1" ref="BL713" ca="1">+OFFSET(INDIRECT(BL712),0,-1)-INDIRECT(BL712)</f>
        <v>0</v>
      </c>
      <c r="BM713" s="275" cm="1">
        <f t="array" aca="1" ref="BM713" ca="1">+OFFSET(INDIRECT(BM712),0,-1)-INDIRECT(BM712)</f>
        <v>0</v>
      </c>
      <c r="BN713" s="275" cm="1">
        <f t="array" aca="1" ref="BN713" ca="1">+OFFSET(INDIRECT(BN712),0,-1)-INDIRECT(BN712)</f>
        <v>0</v>
      </c>
      <c r="BO713" s="275" cm="1">
        <f t="array" aca="1" ref="BO713" ca="1">+OFFSET(INDIRECT(BO712),0,-1)-INDIRECT(BO712)</f>
        <v>0</v>
      </c>
      <c r="BP713" s="275" cm="1">
        <f t="array" aca="1" ref="BP713" ca="1">+OFFSET(INDIRECT(BP712),0,-1)-INDIRECT(BP712)</f>
        <v>0</v>
      </c>
      <c r="BQ713" s="275" cm="1">
        <f t="array" aca="1" ref="BQ713" ca="1">+OFFSET(INDIRECT(BQ712),0,-1)-INDIRECT(BQ712)</f>
        <v>0</v>
      </c>
      <c r="BR713" s="275" cm="1">
        <f t="array" aca="1" ref="BR713" ca="1">+OFFSET(INDIRECT(BR712),0,-1)-INDIRECT(BR712)</f>
        <v>0</v>
      </c>
      <c r="BS713" s="275" cm="1">
        <f t="array" aca="1" ref="BS713" ca="1">+OFFSET(INDIRECT(BS712),0,-1)-INDIRECT(BS712)</f>
        <v>0</v>
      </c>
      <c r="BT713" s="275" cm="1">
        <f t="array" aca="1" ref="BT713" ca="1">+OFFSET(INDIRECT(BT712),0,-1)-INDIRECT(BT712)</f>
        <v>0</v>
      </c>
      <c r="BU713" s="275" cm="1">
        <f t="array" aca="1" ref="BU713" ca="1">+OFFSET(INDIRECT(BU712),0,-1)-INDIRECT(BU712)</f>
        <v>0</v>
      </c>
      <c r="BV713" s="275" cm="1">
        <f t="array" aca="1" ref="BV713" ca="1">+OFFSET(INDIRECT(BV712),0,-1)-INDIRECT(BV712)</f>
        <v>0</v>
      </c>
      <c r="BW713" s="275" cm="1">
        <f t="array" aca="1" ref="BW713" ca="1">+OFFSET(INDIRECT(BW712),0,-1)-INDIRECT(BW712)</f>
        <v>0</v>
      </c>
      <c r="BX713" s="275" cm="1">
        <f t="array" aca="1" ref="BX713" ca="1">+OFFSET(INDIRECT(BX712),0,-1)-INDIRECT(BX712)</f>
        <v>0</v>
      </c>
      <c r="BY713" s="275" cm="1">
        <f t="array" aca="1" ref="BY713" ca="1">+OFFSET(INDIRECT(BY712),0,-1)-INDIRECT(BY712)</f>
        <v>0</v>
      </c>
      <c r="BZ713" s="275" cm="1">
        <f t="array" aca="1" ref="BZ713" ca="1">+OFFSET(INDIRECT(BZ712),0,-1)-INDIRECT(BZ712)</f>
        <v>0</v>
      </c>
      <c r="CA713" s="275" cm="1">
        <f t="array" aca="1" ref="CA713" ca="1">+OFFSET(INDIRECT(CA712),0,-1)-INDIRECT(CA712)</f>
        <v>0</v>
      </c>
      <c r="CB713" s="275" cm="1">
        <f t="array" aca="1" ref="CB713" ca="1">+OFFSET(INDIRECT(CB712),0,-1)-INDIRECT(CB712)</f>
        <v>0</v>
      </c>
      <c r="CC713" s="275" cm="1">
        <f t="array" aca="1" ref="CC713" ca="1">+OFFSET(INDIRECT(CC712),0,-1)-INDIRECT(CC712)</f>
        <v>0</v>
      </c>
      <c r="CD713" s="275" cm="1">
        <f t="array" aca="1" ref="CD713" ca="1">+OFFSET(INDIRECT(CD712),0,-1)-INDIRECT(CD712)</f>
        <v>0</v>
      </c>
      <c r="CE713" s="275" cm="1">
        <f t="array" aca="1" ref="CE713" ca="1">+OFFSET(INDIRECT(CE712),0,-1)-INDIRECT(CE712)</f>
        <v>0</v>
      </c>
      <c r="CF713" s="275" cm="1">
        <f t="array" aca="1" ref="CF713" ca="1">+OFFSET(INDIRECT(CF712),0,-1)-INDIRECT(CF712)</f>
        <v>0</v>
      </c>
      <c r="CG713" s="275" cm="1">
        <f t="array" aca="1" ref="CG713" ca="1">+OFFSET(INDIRECT(CG712),0,-1)-INDIRECT(CG712)</f>
        <v>0</v>
      </c>
      <c r="CH713" s="275" cm="1">
        <f t="array" aca="1" ref="CH713" ca="1">+OFFSET(INDIRECT(CH712),0,-1)-INDIRECT(CH712)</f>
        <v>0</v>
      </c>
      <c r="CI713" s="275" cm="1">
        <f t="array" aca="1" ref="CI713" ca="1">+OFFSET(INDIRECT(CI712),0,-1)-INDIRECT(CI712)</f>
        <v>0</v>
      </c>
      <c r="CJ713" s="275" cm="1">
        <f t="array" aca="1" ref="CJ713" ca="1">+OFFSET(INDIRECT(CJ712),0,-1)-INDIRECT(CJ712)</f>
        <v>0</v>
      </c>
      <c r="CK713" s="275" cm="1">
        <f t="array" aca="1" ref="CK713" ca="1">+OFFSET(INDIRECT(CK712),0,-1)-INDIRECT(CK712)</f>
        <v>0</v>
      </c>
      <c r="CL713" s="275" cm="1">
        <f t="array" aca="1" ref="CL713" ca="1">+OFFSET(INDIRECT(CL712),0,-1)-INDIRECT(CL712)</f>
        <v>0</v>
      </c>
      <c r="CM713" s="275" cm="1">
        <f t="array" aca="1" ref="CM713" ca="1">+OFFSET(INDIRECT(CM712),0,-1)-INDIRECT(CM712)</f>
        <v>0</v>
      </c>
      <c r="CN713" s="275" cm="1">
        <f t="array" aca="1" ref="CN713" ca="1">+OFFSET(INDIRECT(CN712),0,-1)-INDIRECT(CN712)</f>
        <v>0</v>
      </c>
    </row>
    <row r="714" spans="1:92" x14ac:dyDescent="0.25">
      <c r="B714" s="216"/>
      <c r="C714" s="53"/>
      <c r="E714" s="229"/>
      <c r="F714" s="229"/>
      <c r="G714" s="229"/>
      <c r="I714" s="361"/>
      <c r="J714" s="328"/>
      <c r="K714" s="30"/>
      <c r="L714" s="30"/>
      <c r="M714" s="30"/>
      <c r="N714" s="30"/>
      <c r="O714" s="30"/>
      <c r="P714" s="30"/>
      <c r="Q714" s="30"/>
      <c r="T714" s="327"/>
      <c r="U714" s="328"/>
      <c r="V714" s="328"/>
      <c r="W714" s="328"/>
      <c r="X714" s="328"/>
      <c r="Y714" s="328"/>
      <c r="Z714" s="328"/>
      <c r="AA714" s="328"/>
      <c r="AB714" s="328"/>
      <c r="AC714" s="328"/>
      <c r="AD714" s="328"/>
      <c r="AE714" s="328"/>
      <c r="AF714" s="328"/>
      <c r="AG714" s="328"/>
      <c r="AH714" s="328"/>
      <c r="AI714" s="328"/>
      <c r="AJ714" s="328"/>
      <c r="AK714" s="328"/>
      <c r="AL714" s="328"/>
      <c r="AM714" s="328"/>
      <c r="AN714" s="328"/>
      <c r="AO714" s="328"/>
      <c r="AP714" s="328"/>
      <c r="AQ714" s="328"/>
      <c r="AR714" s="328"/>
      <c r="AS714" s="328"/>
      <c r="AT714" s="328"/>
      <c r="AU714" s="328"/>
      <c r="AV714" s="328"/>
      <c r="AW714" s="328"/>
      <c r="AX714" s="328"/>
      <c r="AY714" s="328"/>
      <c r="AZ714" s="328"/>
      <c r="BA714" s="328"/>
      <c r="BB714" s="328"/>
      <c r="BC714" s="328"/>
      <c r="BD714" s="328"/>
      <c r="BE714" s="328"/>
      <c r="BF714" s="328"/>
      <c r="BG714" s="328"/>
      <c r="BH714" s="328"/>
      <c r="BI714" s="328"/>
      <c r="BJ714" s="328"/>
      <c r="BK714" s="328"/>
      <c r="BL714" s="328"/>
      <c r="BM714" s="328"/>
      <c r="BN714" s="328"/>
      <c r="BO714" s="328"/>
      <c r="BP714" s="328"/>
      <c r="BQ714" s="328"/>
      <c r="BR714" s="328"/>
      <c r="BS714" s="328"/>
      <c r="BT714" s="328"/>
      <c r="BU714" s="328"/>
      <c r="BV714" s="328"/>
      <c r="BW714" s="328"/>
      <c r="BX714" s="328"/>
      <c r="BY714" s="328"/>
      <c r="BZ714" s="328"/>
      <c r="CA714" s="328"/>
      <c r="CB714" s="328"/>
      <c r="CC714" s="328"/>
      <c r="CD714" s="328"/>
      <c r="CE714" s="328"/>
      <c r="CF714" s="328"/>
      <c r="CG714" s="328"/>
      <c r="CH714" s="328"/>
      <c r="CI714" s="328"/>
      <c r="CJ714" s="328"/>
      <c r="CK714" s="328"/>
      <c r="CL714" s="328"/>
      <c r="CM714" s="328"/>
      <c r="CN714" s="328"/>
    </row>
    <row r="718" spans="1:92" x14ac:dyDescent="0.25">
      <c r="A718" s="137"/>
      <c r="B718" s="208"/>
      <c r="C718" s="139"/>
      <c r="D718" s="137" t="s">
        <v>566</v>
      </c>
      <c r="E718" s="140" t="s">
        <v>566</v>
      </c>
      <c r="F718" s="140"/>
      <c r="G718" s="140"/>
      <c r="H718" s="141"/>
      <c r="I718" s="142"/>
      <c r="J718" s="143"/>
      <c r="K718" s="139"/>
      <c r="L718" s="139"/>
      <c r="M718" s="139"/>
      <c r="N718" s="139"/>
      <c r="O718" s="139"/>
      <c r="P718" s="139"/>
      <c r="Q718" s="139"/>
      <c r="T718" s="233"/>
      <c r="U718" s="145" t="s">
        <v>507</v>
      </c>
      <c r="V718" s="145" t="s">
        <v>507</v>
      </c>
      <c r="W718" s="145" t="s">
        <v>507</v>
      </c>
      <c r="X718" s="145" t="s">
        <v>507</v>
      </c>
      <c r="Y718" s="145" t="s">
        <v>507</v>
      </c>
      <c r="Z718" s="145" t="s">
        <v>507</v>
      </c>
      <c r="AA718" s="145" t="s">
        <v>507</v>
      </c>
      <c r="AB718" s="145" t="s">
        <v>507</v>
      </c>
      <c r="AC718" s="145" t="s">
        <v>507</v>
      </c>
      <c r="AD718" s="145" t="s">
        <v>507</v>
      </c>
      <c r="AE718" s="145" t="s">
        <v>507</v>
      </c>
      <c r="AF718" s="145" t="s">
        <v>507</v>
      </c>
      <c r="AG718" s="145" t="s">
        <v>507</v>
      </c>
      <c r="AH718" s="145" t="s">
        <v>507</v>
      </c>
      <c r="AI718" s="145" t="s">
        <v>507</v>
      </c>
      <c r="AJ718" s="145" t="s">
        <v>507</v>
      </c>
      <c r="AK718" s="145" t="s">
        <v>507</v>
      </c>
      <c r="AL718" s="145" t="s">
        <v>507</v>
      </c>
      <c r="AM718" s="145" t="s">
        <v>507</v>
      </c>
      <c r="AN718" s="145" t="s">
        <v>507</v>
      </c>
      <c r="AO718" s="145" t="s">
        <v>507</v>
      </c>
      <c r="AP718" s="145" t="s">
        <v>507</v>
      </c>
      <c r="AQ718" s="145" t="s">
        <v>507</v>
      </c>
      <c r="AR718" s="145" t="s">
        <v>507</v>
      </c>
      <c r="AS718" s="145" t="s">
        <v>507</v>
      </c>
      <c r="AT718" s="145" t="s">
        <v>507</v>
      </c>
      <c r="AU718" s="145" t="s">
        <v>507</v>
      </c>
      <c r="AV718" s="145" t="s">
        <v>507</v>
      </c>
      <c r="AW718" s="145" t="s">
        <v>507</v>
      </c>
      <c r="AX718" s="145" t="s">
        <v>507</v>
      </c>
      <c r="AY718" s="145" t="s">
        <v>507</v>
      </c>
      <c r="AZ718" s="145" t="s">
        <v>507</v>
      </c>
      <c r="BA718" s="145" t="s">
        <v>507</v>
      </c>
      <c r="BB718" s="145" t="s">
        <v>507</v>
      </c>
      <c r="BC718" s="145" t="s">
        <v>507</v>
      </c>
      <c r="BD718" s="145" t="s">
        <v>507</v>
      </c>
      <c r="BE718" s="145" t="s">
        <v>507</v>
      </c>
      <c r="BF718" s="145" t="s">
        <v>507</v>
      </c>
      <c r="BG718" s="145" t="s">
        <v>507</v>
      </c>
      <c r="BH718" s="145" t="s">
        <v>507</v>
      </c>
      <c r="BI718" s="145" t="s">
        <v>507</v>
      </c>
      <c r="BJ718" s="145" t="s">
        <v>507</v>
      </c>
      <c r="BK718" s="145" t="s">
        <v>507</v>
      </c>
      <c r="BL718" s="145" t="s">
        <v>507</v>
      </c>
      <c r="BM718" s="145" t="s">
        <v>507</v>
      </c>
      <c r="BN718" s="145" t="s">
        <v>507</v>
      </c>
      <c r="BO718" s="145" t="s">
        <v>507</v>
      </c>
      <c r="BP718" s="145" t="s">
        <v>507</v>
      </c>
      <c r="BQ718" s="145" t="s">
        <v>507</v>
      </c>
      <c r="BR718" s="145" t="s">
        <v>507</v>
      </c>
      <c r="BS718" s="145" t="s">
        <v>507</v>
      </c>
      <c r="BT718" s="145" t="s">
        <v>507</v>
      </c>
      <c r="BU718" s="145" t="s">
        <v>507</v>
      </c>
      <c r="BV718" s="145" t="s">
        <v>507</v>
      </c>
      <c r="BW718" s="145" t="s">
        <v>507</v>
      </c>
      <c r="BX718" s="145" t="s">
        <v>507</v>
      </c>
      <c r="BY718" s="145" t="s">
        <v>507</v>
      </c>
      <c r="BZ718" s="145" t="s">
        <v>507</v>
      </c>
      <c r="CA718" s="145" t="s">
        <v>507</v>
      </c>
      <c r="CB718" s="145" t="s">
        <v>507</v>
      </c>
      <c r="CC718" s="145" t="s">
        <v>507</v>
      </c>
      <c r="CD718" s="145" t="s">
        <v>507</v>
      </c>
      <c r="CE718" s="145" t="s">
        <v>507</v>
      </c>
      <c r="CF718" s="145" t="s">
        <v>507</v>
      </c>
      <c r="CG718" s="145" t="s">
        <v>507</v>
      </c>
      <c r="CH718" s="145" t="s">
        <v>507</v>
      </c>
      <c r="CI718" s="145" t="s">
        <v>507</v>
      </c>
      <c r="CJ718" s="145" t="s">
        <v>507</v>
      </c>
      <c r="CK718" s="145" t="s">
        <v>507</v>
      </c>
      <c r="CL718" s="145" t="s">
        <v>507</v>
      </c>
      <c r="CM718" s="145" t="s">
        <v>507</v>
      </c>
      <c r="CN718" s="145" t="s">
        <v>507</v>
      </c>
    </row>
    <row r="719" spans="1:92" x14ac:dyDescent="0.25">
      <c r="A719" t="s">
        <v>143</v>
      </c>
      <c r="B719" s="216" t="s">
        <v>567</v>
      </c>
      <c r="C719" s="53" t="s">
        <v>73</v>
      </c>
      <c r="D719" t="s">
        <v>566</v>
      </c>
      <c r="E719" s="229" t="s">
        <v>203</v>
      </c>
      <c r="F719" s="229"/>
      <c r="G719" s="229"/>
      <c r="I719" s="361"/>
      <c r="J719" s="361"/>
      <c r="K719" s="30">
        <f t="shared" ref="K719:P719" ca="1" si="489">SUMIF($3:$3, K$2, INDIRECT(ROW() &amp; ":" &amp; ROW()))</f>
        <v>0</v>
      </c>
      <c r="L719" s="30">
        <f t="shared" ca="1" si="489"/>
        <v>0</v>
      </c>
      <c r="M719" s="30">
        <f t="shared" ca="1" si="489"/>
        <v>0</v>
      </c>
      <c r="N719" s="30">
        <f t="shared" ca="1" si="489"/>
        <v>0</v>
      </c>
      <c r="O719" s="30">
        <f t="shared" ca="1" si="489"/>
        <v>0</v>
      </c>
      <c r="P719" s="30">
        <f t="shared" ca="1" si="489"/>
        <v>0</v>
      </c>
      <c r="Q719" s="30"/>
      <c r="T719" s="327">
        <f t="shared" ref="T719" ca="1" si="490">IFERROR(INDEX(INDIRECT("Financials!$A:$AD"), MATCH(INDIRECT(ADDRESS(ROW(),2)), INDIRECT("Financials!$B:$B"), 0), MATCH(INDIRECT(ADDRESS(1,COLUMN())), INDIRECT("Financials!$1:$1"), 0)),0)</f>
        <v>0</v>
      </c>
      <c r="U719" s="328">
        <f t="shared" ref="U719:CF719" ca="1" si="491">+INDIRECT(U718)</f>
        <v>0</v>
      </c>
      <c r="V719" s="328">
        <f t="shared" ca="1" si="491"/>
        <v>0</v>
      </c>
      <c r="W719" s="328">
        <f t="shared" ca="1" si="491"/>
        <v>0</v>
      </c>
      <c r="X719" s="328">
        <f t="shared" ca="1" si="491"/>
        <v>0</v>
      </c>
      <c r="Y719" s="328">
        <f t="shared" ca="1" si="491"/>
        <v>0</v>
      </c>
      <c r="Z719" s="328">
        <f t="shared" ca="1" si="491"/>
        <v>0</v>
      </c>
      <c r="AA719" s="328">
        <f t="shared" ca="1" si="491"/>
        <v>0</v>
      </c>
      <c r="AB719" s="328">
        <f t="shared" ca="1" si="491"/>
        <v>0</v>
      </c>
      <c r="AC719" s="328">
        <f t="shared" ca="1" si="491"/>
        <v>0</v>
      </c>
      <c r="AD719" s="328">
        <f t="shared" ca="1" si="491"/>
        <v>0</v>
      </c>
      <c r="AE719" s="328">
        <f t="shared" ca="1" si="491"/>
        <v>0</v>
      </c>
      <c r="AF719" s="328">
        <f t="shared" ca="1" si="491"/>
        <v>0</v>
      </c>
      <c r="AG719" s="328">
        <f t="shared" ca="1" si="491"/>
        <v>0</v>
      </c>
      <c r="AH719" s="328">
        <f t="shared" ca="1" si="491"/>
        <v>0</v>
      </c>
      <c r="AI719" s="328">
        <f t="shared" ca="1" si="491"/>
        <v>0</v>
      </c>
      <c r="AJ719" s="328">
        <f t="shared" ca="1" si="491"/>
        <v>0</v>
      </c>
      <c r="AK719" s="328">
        <f t="shared" ca="1" si="491"/>
        <v>0</v>
      </c>
      <c r="AL719" s="328">
        <f t="shared" ca="1" si="491"/>
        <v>0</v>
      </c>
      <c r="AM719" s="328">
        <f t="shared" ca="1" si="491"/>
        <v>0</v>
      </c>
      <c r="AN719" s="328">
        <f t="shared" ca="1" si="491"/>
        <v>0</v>
      </c>
      <c r="AO719" s="328">
        <f t="shared" ca="1" si="491"/>
        <v>0</v>
      </c>
      <c r="AP719" s="328">
        <f t="shared" ca="1" si="491"/>
        <v>0</v>
      </c>
      <c r="AQ719" s="328">
        <f t="shared" ca="1" si="491"/>
        <v>0</v>
      </c>
      <c r="AR719" s="328">
        <f t="shared" ca="1" si="491"/>
        <v>0</v>
      </c>
      <c r="AS719" s="328">
        <f t="shared" ca="1" si="491"/>
        <v>0</v>
      </c>
      <c r="AT719" s="328">
        <f t="shared" ca="1" si="491"/>
        <v>0</v>
      </c>
      <c r="AU719" s="328">
        <f t="shared" ca="1" si="491"/>
        <v>0</v>
      </c>
      <c r="AV719" s="328">
        <f t="shared" ca="1" si="491"/>
        <v>0</v>
      </c>
      <c r="AW719" s="328">
        <f t="shared" ca="1" si="491"/>
        <v>0</v>
      </c>
      <c r="AX719" s="328">
        <f t="shared" ca="1" si="491"/>
        <v>0</v>
      </c>
      <c r="AY719" s="328">
        <f t="shared" ca="1" si="491"/>
        <v>0</v>
      </c>
      <c r="AZ719" s="328">
        <f t="shared" ca="1" si="491"/>
        <v>0</v>
      </c>
      <c r="BA719" s="328">
        <f t="shared" ca="1" si="491"/>
        <v>0</v>
      </c>
      <c r="BB719" s="328">
        <f t="shared" ca="1" si="491"/>
        <v>0</v>
      </c>
      <c r="BC719" s="328">
        <f t="shared" ca="1" si="491"/>
        <v>0</v>
      </c>
      <c r="BD719" s="328">
        <f t="shared" ca="1" si="491"/>
        <v>0</v>
      </c>
      <c r="BE719" s="328">
        <f t="shared" ca="1" si="491"/>
        <v>0</v>
      </c>
      <c r="BF719" s="328">
        <f t="shared" ca="1" si="491"/>
        <v>0</v>
      </c>
      <c r="BG719" s="328">
        <f t="shared" ca="1" si="491"/>
        <v>0</v>
      </c>
      <c r="BH719" s="328">
        <f t="shared" ca="1" si="491"/>
        <v>0</v>
      </c>
      <c r="BI719" s="328">
        <f t="shared" ca="1" si="491"/>
        <v>0</v>
      </c>
      <c r="BJ719" s="328">
        <f t="shared" ca="1" si="491"/>
        <v>0</v>
      </c>
      <c r="BK719" s="328">
        <f t="shared" ca="1" si="491"/>
        <v>0</v>
      </c>
      <c r="BL719" s="328">
        <f t="shared" ca="1" si="491"/>
        <v>0</v>
      </c>
      <c r="BM719" s="328">
        <f t="shared" ca="1" si="491"/>
        <v>0</v>
      </c>
      <c r="BN719" s="328">
        <f t="shared" ca="1" si="491"/>
        <v>0</v>
      </c>
      <c r="BO719" s="328">
        <f t="shared" ca="1" si="491"/>
        <v>0</v>
      </c>
      <c r="BP719" s="328">
        <f t="shared" ca="1" si="491"/>
        <v>0</v>
      </c>
      <c r="BQ719" s="328">
        <f t="shared" ca="1" si="491"/>
        <v>0</v>
      </c>
      <c r="BR719" s="328">
        <f t="shared" ca="1" si="491"/>
        <v>0</v>
      </c>
      <c r="BS719" s="328">
        <f t="shared" ca="1" si="491"/>
        <v>0</v>
      </c>
      <c r="BT719" s="328">
        <f t="shared" ca="1" si="491"/>
        <v>0</v>
      </c>
      <c r="BU719" s="328">
        <f t="shared" ca="1" si="491"/>
        <v>0</v>
      </c>
      <c r="BV719" s="328">
        <f t="shared" ca="1" si="491"/>
        <v>0</v>
      </c>
      <c r="BW719" s="328">
        <f t="shared" ca="1" si="491"/>
        <v>0</v>
      </c>
      <c r="BX719" s="328">
        <f t="shared" ca="1" si="491"/>
        <v>0</v>
      </c>
      <c r="BY719" s="328">
        <f t="shared" ca="1" si="491"/>
        <v>0</v>
      </c>
      <c r="BZ719" s="328">
        <f t="shared" ca="1" si="491"/>
        <v>0</v>
      </c>
      <c r="CA719" s="328">
        <f t="shared" ca="1" si="491"/>
        <v>0</v>
      </c>
      <c r="CB719" s="328">
        <f t="shared" ca="1" si="491"/>
        <v>0</v>
      </c>
      <c r="CC719" s="328">
        <f t="shared" ca="1" si="491"/>
        <v>0</v>
      </c>
      <c r="CD719" s="328">
        <f t="shared" ca="1" si="491"/>
        <v>0</v>
      </c>
      <c r="CE719" s="328">
        <f t="shared" ca="1" si="491"/>
        <v>0</v>
      </c>
      <c r="CF719" s="328">
        <f t="shared" ca="1" si="491"/>
        <v>0</v>
      </c>
      <c r="CG719" s="328">
        <f t="shared" ref="CG719:CN719" ca="1" si="492">+INDIRECT(CG718)</f>
        <v>0</v>
      </c>
      <c r="CH719" s="328">
        <f t="shared" ca="1" si="492"/>
        <v>0</v>
      </c>
      <c r="CI719" s="328">
        <f t="shared" ca="1" si="492"/>
        <v>0</v>
      </c>
      <c r="CJ719" s="328">
        <f t="shared" ca="1" si="492"/>
        <v>0</v>
      </c>
      <c r="CK719" s="328">
        <f t="shared" ca="1" si="492"/>
        <v>0</v>
      </c>
      <c r="CL719" s="328">
        <f t="shared" ca="1" si="492"/>
        <v>0</v>
      </c>
      <c r="CM719" s="328">
        <f t="shared" ca="1" si="492"/>
        <v>0</v>
      </c>
      <c r="CN719" s="328">
        <f t="shared" ca="1" si="492"/>
        <v>0</v>
      </c>
    </row>
    <row r="720" spans="1:92" x14ac:dyDescent="0.25">
      <c r="A720" t="s">
        <v>143</v>
      </c>
      <c r="B720" s="216"/>
      <c r="C720" s="53"/>
      <c r="D720" t="s">
        <v>566</v>
      </c>
      <c r="E720" s="229"/>
      <c r="F720" s="229"/>
      <c r="G720" s="229"/>
      <c r="I720" s="361"/>
      <c r="J720" s="361"/>
      <c r="K720" s="30"/>
      <c r="L720" s="30"/>
      <c r="M720" s="30"/>
      <c r="N720" s="30"/>
      <c r="O720" s="30"/>
      <c r="P720" s="30"/>
      <c r="Q720" s="30"/>
      <c r="T720" s="327"/>
      <c r="U720" s="328"/>
      <c r="V720" s="328"/>
      <c r="W720" s="328"/>
      <c r="X720" s="328"/>
      <c r="Y720" s="328"/>
      <c r="Z720" s="328"/>
      <c r="AA720" s="328"/>
      <c r="AB720" s="328"/>
      <c r="AC720" s="328"/>
      <c r="AD720" s="328"/>
      <c r="AE720" s="328"/>
      <c r="AF720" s="328"/>
      <c r="AG720" s="328"/>
      <c r="AH720" s="328"/>
      <c r="AI720" s="328"/>
      <c r="AJ720" s="328"/>
      <c r="AK720" s="328"/>
      <c r="AL720" s="328"/>
      <c r="AM720" s="328"/>
      <c r="AN720" s="328"/>
      <c r="AO720" s="328"/>
      <c r="AP720" s="328"/>
      <c r="AQ720" s="328"/>
      <c r="AR720" s="328"/>
      <c r="AS720" s="328"/>
      <c r="AT720" s="328"/>
      <c r="AU720" s="328"/>
      <c r="AV720" s="328"/>
      <c r="AW720" s="328"/>
      <c r="AX720" s="328"/>
      <c r="AY720" s="328"/>
      <c r="AZ720" s="328"/>
      <c r="BA720" s="328"/>
      <c r="BB720" s="328"/>
      <c r="BC720" s="328"/>
      <c r="BD720" s="328"/>
      <c r="BE720" s="328"/>
      <c r="BF720" s="328"/>
      <c r="BG720" s="328"/>
      <c r="BH720" s="328"/>
      <c r="BI720" s="328"/>
      <c r="BJ720" s="328"/>
      <c r="BK720" s="328"/>
      <c r="BL720" s="328"/>
      <c r="BM720" s="328"/>
      <c r="BN720" s="328"/>
      <c r="BO720" s="328"/>
      <c r="BP720" s="328"/>
      <c r="BQ720" s="328"/>
      <c r="BR720" s="328"/>
      <c r="BS720" s="328"/>
      <c r="BT720" s="328"/>
      <c r="BU720" s="328"/>
      <c r="BV720" s="328"/>
      <c r="BW720" s="328"/>
      <c r="BX720" s="328"/>
      <c r="BY720" s="328"/>
      <c r="BZ720" s="328"/>
      <c r="CA720" s="328"/>
      <c r="CB720" s="328"/>
      <c r="CC720" s="328"/>
      <c r="CD720" s="328"/>
      <c r="CE720" s="328"/>
      <c r="CF720" s="328"/>
      <c r="CG720" s="328"/>
      <c r="CH720" s="328"/>
      <c r="CI720" s="328"/>
      <c r="CJ720" s="328"/>
      <c r="CK720" s="328"/>
      <c r="CL720" s="328"/>
      <c r="CM720" s="328"/>
      <c r="CN720" s="328"/>
    </row>
    <row r="721" spans="1:92" x14ac:dyDescent="0.25">
      <c r="B721" s="209" t="s">
        <v>568</v>
      </c>
      <c r="C721" s="53"/>
      <c r="D721" t="s">
        <v>566</v>
      </c>
      <c r="E721" s="229"/>
      <c r="F721" s="229"/>
      <c r="G721" s="229"/>
      <c r="I721" s="91" t="s">
        <v>569</v>
      </c>
      <c r="K721" s="30"/>
      <c r="L721" s="30"/>
      <c r="M721" s="30"/>
      <c r="N721" s="30"/>
      <c r="O721" s="30"/>
      <c r="P721" s="30"/>
      <c r="Q721" s="30"/>
      <c r="T721" s="327"/>
      <c r="U721" s="328"/>
      <c r="V721" s="328"/>
      <c r="W721" s="328"/>
      <c r="X721" s="328"/>
      <c r="Y721" s="328"/>
      <c r="Z721" s="328"/>
      <c r="AA721" s="328"/>
      <c r="AB721" s="328"/>
      <c r="AC721" s="328"/>
      <c r="AD721" s="328"/>
      <c r="AE721" s="328"/>
      <c r="AF721" s="328"/>
      <c r="AG721" s="328"/>
      <c r="AH721" s="328"/>
      <c r="AI721" s="328"/>
      <c r="AJ721" s="328"/>
      <c r="AK721" s="328"/>
      <c r="AL721" s="328"/>
      <c r="AM721" s="328"/>
      <c r="AN721" s="328"/>
      <c r="AO721" s="328"/>
      <c r="AP721" s="328"/>
      <c r="AQ721" s="328"/>
      <c r="AR721" s="328"/>
      <c r="AS721" s="328"/>
      <c r="AT721" s="328"/>
      <c r="AU721" s="328"/>
      <c r="AV721" s="328"/>
      <c r="AW721" s="328"/>
      <c r="AX721" s="328"/>
      <c r="AY721" s="328"/>
      <c r="AZ721" s="328"/>
      <c r="BA721" s="328"/>
      <c r="BB721" s="328"/>
      <c r="BC721" s="328"/>
      <c r="BD721" s="328"/>
      <c r="BE721" s="328"/>
      <c r="BF721" s="328"/>
      <c r="BG721" s="328"/>
      <c r="BH721" s="328"/>
      <c r="BI721" s="328"/>
      <c r="BJ721" s="328"/>
      <c r="BK721" s="328"/>
      <c r="BL721" s="328"/>
      <c r="BM721" s="328"/>
      <c r="BN721" s="328"/>
      <c r="BO721" s="328"/>
      <c r="BP721" s="328"/>
      <c r="BQ721" s="328"/>
      <c r="BR721" s="328"/>
      <c r="BS721" s="328"/>
      <c r="BT721" s="328"/>
      <c r="BU721" s="328"/>
      <c r="BV721" s="328"/>
      <c r="BW721" s="328"/>
      <c r="BX721" s="328"/>
      <c r="BY721" s="328"/>
      <c r="BZ721" s="328"/>
      <c r="CA721" s="328"/>
      <c r="CB721" s="328"/>
      <c r="CC721" s="328"/>
      <c r="CD721" s="328"/>
      <c r="CE721" s="328"/>
      <c r="CF721" s="328"/>
      <c r="CG721" s="328"/>
      <c r="CH721" s="328"/>
      <c r="CI721" s="328"/>
      <c r="CJ721" s="328"/>
      <c r="CK721" s="328"/>
      <c r="CL721" s="328"/>
      <c r="CM721" s="328"/>
      <c r="CN721" s="328"/>
    </row>
    <row r="722" spans="1:92" x14ac:dyDescent="0.25">
      <c r="A722" t="s">
        <v>143</v>
      </c>
      <c r="B722" s="362">
        <v>1</v>
      </c>
      <c r="D722" t="s">
        <v>566</v>
      </c>
      <c r="I722" s="270">
        <v>0.2</v>
      </c>
      <c r="J722" s="270"/>
      <c r="K722" s="50">
        <f t="shared" ref="K722:P731" ca="1" si="493">SUMIF($3:$3, INDIRECT(ADDRESS(ROW($A$2),COLUMN(),2)), INDIRECT(ROW() &amp; ":" &amp; ROW()))</f>
        <v>0</v>
      </c>
      <c r="L722" s="50">
        <f t="shared" ca="1" si="493"/>
        <v>0</v>
      </c>
      <c r="M722" s="50">
        <f t="shared" ca="1" si="493"/>
        <v>0</v>
      </c>
      <c r="N722" s="50">
        <f t="shared" ca="1" si="493"/>
        <v>0</v>
      </c>
      <c r="O722" s="50">
        <f t="shared" ca="1" si="493"/>
        <v>0</v>
      </c>
      <c r="P722" s="50">
        <f t="shared" ca="1" si="493"/>
        <v>0</v>
      </c>
      <c r="Q722" s="50"/>
      <c r="T722" s="319"/>
      <c r="U722" s="275">
        <f ca="1">+SUM(U719:OFFSET(U719,0,-MIN(COLUMN()-COLUMN($U719),12*$B722-1)))</f>
        <v>0</v>
      </c>
      <c r="V722" s="275">
        <f ca="1">+SUM(V719:OFFSET(V719,0,-MIN(COLUMN()-COLUMN($U719),12*$B722-1)))</f>
        <v>0</v>
      </c>
      <c r="W722" s="275">
        <f ca="1">+SUM(W719:OFFSET(W719,0,-MIN(COLUMN()-COLUMN($U719),12*$B722-1)))</f>
        <v>0</v>
      </c>
      <c r="X722" s="275">
        <f ca="1">+SUM(X719:OFFSET(X719,0,-MIN(COLUMN()-COLUMN($U719),12*$B722-1)))</f>
        <v>0</v>
      </c>
      <c r="Y722" s="275">
        <f ca="1">+SUM(Y719:OFFSET(Y719,0,-MIN(COLUMN()-COLUMN($U719),12*$B722-1)))</f>
        <v>0</v>
      </c>
      <c r="Z722" s="275">
        <f ca="1">+SUM(Z719:OFFSET(Z719,0,-MIN(COLUMN()-COLUMN($U719),12*$B722-1)))</f>
        <v>0</v>
      </c>
      <c r="AA722" s="275">
        <f ca="1">+SUM(AA719:OFFSET(AA719,0,-MIN(COLUMN()-COLUMN($U719),12*$B722-1)))</f>
        <v>0</v>
      </c>
      <c r="AB722" s="275">
        <f ca="1">+SUM(AB719:OFFSET(AB719,0,-MIN(COLUMN()-COLUMN($U719),12*$B722-1)))</f>
        <v>0</v>
      </c>
      <c r="AC722" s="275">
        <f ca="1">+SUM(AC719:OFFSET(AC719,0,-MIN(COLUMN()-COLUMN($U719),12*$B722-1)))</f>
        <v>0</v>
      </c>
      <c r="AD722" s="275">
        <f ca="1">+SUM(AD719:OFFSET(AD719,0,-MIN(COLUMN()-COLUMN($U719),12*$B722-1)))</f>
        <v>0</v>
      </c>
      <c r="AE722" s="275">
        <f ca="1">+SUM(AE719:OFFSET(AE719,0,-MIN(COLUMN()-COLUMN($U719),12*$B722-1)))</f>
        <v>0</v>
      </c>
      <c r="AF722" s="275">
        <f ca="1">+SUM(AF719:OFFSET(AF719,0,-MIN(COLUMN()-COLUMN($U719),12*$B722-1)))</f>
        <v>0</v>
      </c>
      <c r="AG722" s="275">
        <f ca="1">+SUM(AG719:OFFSET(AG719,0,-MIN(COLUMN()-COLUMN($U719),12*$B722-1)))</f>
        <v>0</v>
      </c>
      <c r="AH722" s="275">
        <f ca="1">+SUM(AH719:OFFSET(AH719,0,-MIN(COLUMN()-COLUMN($U719),12*$B722-1)))</f>
        <v>0</v>
      </c>
      <c r="AI722" s="275">
        <f ca="1">+SUM(AI719:OFFSET(AI719,0,-MIN(COLUMN()-COLUMN($U719),12*$B722-1)))</f>
        <v>0</v>
      </c>
      <c r="AJ722" s="275">
        <f ca="1">+SUM(AJ719:OFFSET(AJ719,0,-MIN(COLUMN()-COLUMN($U719),12*$B722-1)))</f>
        <v>0</v>
      </c>
      <c r="AK722" s="275">
        <f ca="1">+SUM(AK719:OFFSET(AK719,0,-MIN(COLUMN()-COLUMN($U719),12*$B722-1)))</f>
        <v>0</v>
      </c>
      <c r="AL722" s="275">
        <f ca="1">+SUM(AL719:OFFSET(AL719,0,-MIN(COLUMN()-COLUMN($U719),12*$B722-1)))</f>
        <v>0</v>
      </c>
      <c r="AM722" s="275">
        <f ca="1">+SUM(AM719:OFFSET(AM719,0,-MIN(COLUMN()-COLUMN($U719),12*$B722-1)))</f>
        <v>0</v>
      </c>
      <c r="AN722" s="275">
        <f ca="1">+SUM(AN719:OFFSET(AN719,0,-MIN(COLUMN()-COLUMN($U719),12*$B722-1)))</f>
        <v>0</v>
      </c>
      <c r="AO722" s="275">
        <f ca="1">+SUM(AO719:OFFSET(AO719,0,-MIN(COLUMN()-COLUMN($U719),12*$B722-1)))</f>
        <v>0</v>
      </c>
      <c r="AP722" s="275">
        <f ca="1">+SUM(AP719:OFFSET(AP719,0,-MIN(COLUMN()-COLUMN($U719),12*$B722-1)))</f>
        <v>0</v>
      </c>
      <c r="AQ722" s="275">
        <f ca="1">+SUM(AQ719:OFFSET(AQ719,0,-MIN(COLUMN()-COLUMN($U719),12*$B722-1)))</f>
        <v>0</v>
      </c>
      <c r="AR722" s="275">
        <f ca="1">+SUM(AR719:OFFSET(AR719,0,-MIN(COLUMN()-COLUMN($U719),12*$B722-1)))</f>
        <v>0</v>
      </c>
      <c r="AS722" s="275">
        <f ca="1">+SUM(AS719:OFFSET(AS719,0,-MIN(COLUMN()-COLUMN($U719),12*$B722-1)))</f>
        <v>0</v>
      </c>
      <c r="AT722" s="275">
        <f ca="1">+SUM(AT719:OFFSET(AT719,0,-MIN(COLUMN()-COLUMN($U719),12*$B722-1)))</f>
        <v>0</v>
      </c>
      <c r="AU722" s="275">
        <f ca="1">+SUM(AU719:OFFSET(AU719,0,-MIN(COLUMN()-COLUMN($U719),12*$B722-1)))</f>
        <v>0</v>
      </c>
      <c r="AV722" s="275">
        <f ca="1">+SUM(AV719:OFFSET(AV719,0,-MIN(COLUMN()-COLUMN($U719),12*$B722-1)))</f>
        <v>0</v>
      </c>
      <c r="AW722" s="275">
        <f ca="1">+SUM(AW719:OFFSET(AW719,0,-MIN(COLUMN()-COLUMN($U719),12*$B722-1)))</f>
        <v>0</v>
      </c>
      <c r="AX722" s="275">
        <f ca="1">+SUM(AX719:OFFSET(AX719,0,-MIN(COLUMN()-COLUMN($U719),12*$B722-1)))</f>
        <v>0</v>
      </c>
      <c r="AY722" s="275">
        <f ca="1">+SUM(AY719:OFFSET(AY719,0,-MIN(COLUMN()-COLUMN($U719),12*$B722-1)))</f>
        <v>0</v>
      </c>
      <c r="AZ722" s="275">
        <f ca="1">+SUM(AZ719:OFFSET(AZ719,0,-MIN(COLUMN()-COLUMN($U719),12*$B722-1)))</f>
        <v>0</v>
      </c>
      <c r="BA722" s="275">
        <f ca="1">+SUM(BA719:OFFSET(BA719,0,-MIN(COLUMN()-COLUMN($U719),12*$B722-1)))</f>
        <v>0</v>
      </c>
      <c r="BB722" s="275">
        <f ca="1">+SUM(BB719:OFFSET(BB719,0,-MIN(COLUMN()-COLUMN($U719),12*$B722-1)))</f>
        <v>0</v>
      </c>
      <c r="BC722" s="275">
        <f ca="1">+SUM(BC719:OFFSET(BC719,0,-MIN(COLUMN()-COLUMN($U719),12*$B722-1)))</f>
        <v>0</v>
      </c>
      <c r="BD722" s="275">
        <f ca="1">+SUM(BD719:OFFSET(BD719,0,-MIN(COLUMN()-COLUMN($U719),12*$B722-1)))</f>
        <v>0</v>
      </c>
      <c r="BE722" s="275">
        <f ca="1">+SUM(BE719:OFFSET(BE719,0,-MIN(COLUMN()-COLUMN($U719),12*$B722-1)))</f>
        <v>0</v>
      </c>
      <c r="BF722" s="275">
        <f ca="1">+SUM(BF719:OFFSET(BF719,0,-MIN(COLUMN()-COLUMN($U719),12*$B722-1)))</f>
        <v>0</v>
      </c>
      <c r="BG722" s="275">
        <f ca="1">+SUM(BG719:OFFSET(BG719,0,-MIN(COLUMN()-COLUMN($U719),12*$B722-1)))</f>
        <v>0</v>
      </c>
      <c r="BH722" s="275">
        <f ca="1">+SUM(BH719:OFFSET(BH719,0,-MIN(COLUMN()-COLUMN($U719),12*$B722-1)))</f>
        <v>0</v>
      </c>
      <c r="BI722" s="275">
        <f ca="1">+SUM(BI719:OFFSET(BI719,0,-MIN(COLUMN()-COLUMN($U719),12*$B722-1)))</f>
        <v>0</v>
      </c>
      <c r="BJ722" s="275">
        <f ca="1">+SUM(BJ719:OFFSET(BJ719,0,-MIN(COLUMN()-COLUMN($U719),12*$B722-1)))</f>
        <v>0</v>
      </c>
      <c r="BK722" s="275">
        <f ca="1">+SUM(BK719:OFFSET(BK719,0,-MIN(COLUMN()-COLUMN($U719),12*$B722-1)))</f>
        <v>0</v>
      </c>
      <c r="BL722" s="275">
        <f ca="1">+SUM(BL719:OFFSET(BL719,0,-MIN(COLUMN()-COLUMN($U719),12*$B722-1)))</f>
        <v>0</v>
      </c>
      <c r="BM722" s="275">
        <f ca="1">+SUM(BM719:OFFSET(BM719,0,-MIN(COLUMN()-COLUMN($U719),12*$B722-1)))</f>
        <v>0</v>
      </c>
      <c r="BN722" s="275">
        <f ca="1">+SUM(BN719:OFFSET(BN719,0,-MIN(COLUMN()-COLUMN($U719),12*$B722-1)))</f>
        <v>0</v>
      </c>
      <c r="BO722" s="275">
        <f ca="1">+SUM(BO719:OFFSET(BO719,0,-MIN(COLUMN()-COLUMN($U719),12*$B722-1)))</f>
        <v>0</v>
      </c>
      <c r="BP722" s="275">
        <f ca="1">+SUM(BP719:OFFSET(BP719,0,-MIN(COLUMN()-COLUMN($U719),12*$B722-1)))</f>
        <v>0</v>
      </c>
      <c r="BQ722" s="275">
        <f ca="1">+SUM(BQ719:OFFSET(BQ719,0,-MIN(COLUMN()-COLUMN($U719),12*$B722-1)))</f>
        <v>0</v>
      </c>
      <c r="BR722" s="275">
        <f ca="1">+SUM(BR719:OFFSET(BR719,0,-MIN(COLUMN()-COLUMN($U719),12*$B722-1)))</f>
        <v>0</v>
      </c>
      <c r="BS722" s="275">
        <f ca="1">+SUM(BS719:OFFSET(BS719,0,-MIN(COLUMN()-COLUMN($U719),12*$B722-1)))</f>
        <v>0</v>
      </c>
      <c r="BT722" s="275">
        <f ca="1">+SUM(BT719:OFFSET(BT719,0,-MIN(COLUMN()-COLUMN($U719),12*$B722-1)))</f>
        <v>0</v>
      </c>
      <c r="BU722" s="275">
        <f ca="1">+SUM(BU719:OFFSET(BU719,0,-MIN(COLUMN()-COLUMN($U719),12*$B722-1)))</f>
        <v>0</v>
      </c>
      <c r="BV722" s="275">
        <f ca="1">+SUM(BV719:OFFSET(BV719,0,-MIN(COLUMN()-COLUMN($U719),12*$B722-1)))</f>
        <v>0</v>
      </c>
      <c r="BW722" s="275">
        <f ca="1">+SUM(BW719:OFFSET(BW719,0,-MIN(COLUMN()-COLUMN($U719),12*$B722-1)))</f>
        <v>0</v>
      </c>
      <c r="BX722" s="275">
        <f ca="1">+SUM(BX719:OFFSET(BX719,0,-MIN(COLUMN()-COLUMN($U719),12*$B722-1)))</f>
        <v>0</v>
      </c>
      <c r="BY722" s="275">
        <f ca="1">+SUM(BY719:OFFSET(BY719,0,-MIN(COLUMN()-COLUMN($U719),12*$B722-1)))</f>
        <v>0</v>
      </c>
      <c r="BZ722" s="275">
        <f ca="1">+SUM(BZ719:OFFSET(BZ719,0,-MIN(COLUMN()-COLUMN($U719),12*$B722-1)))</f>
        <v>0</v>
      </c>
      <c r="CA722" s="275">
        <f ca="1">+SUM(CA719:OFFSET(CA719,0,-MIN(COLUMN()-COLUMN($U719),12*$B722-1)))</f>
        <v>0</v>
      </c>
      <c r="CB722" s="275">
        <f ca="1">+SUM(CB719:OFFSET(CB719,0,-MIN(COLUMN()-COLUMN($U719),12*$B722-1)))</f>
        <v>0</v>
      </c>
      <c r="CC722" s="275">
        <f ca="1">+SUM(CC719:OFFSET(CC719,0,-MIN(COLUMN()-COLUMN($U719),12*$B722-1)))</f>
        <v>0</v>
      </c>
      <c r="CD722" s="275">
        <f ca="1">+SUM(CD719:OFFSET(CD719,0,-MIN(COLUMN()-COLUMN($U719),12*$B722-1)))</f>
        <v>0</v>
      </c>
      <c r="CE722" s="275">
        <f ca="1">+SUM(CE719:OFFSET(CE719,0,-MIN(COLUMN()-COLUMN($U719),12*$B722-1)))</f>
        <v>0</v>
      </c>
      <c r="CF722" s="275">
        <f ca="1">+SUM(CF719:OFFSET(CF719,0,-MIN(COLUMN()-COLUMN($U719),12*$B722-1)))</f>
        <v>0</v>
      </c>
      <c r="CG722" s="275">
        <f ca="1">+SUM(CG719:OFFSET(CG719,0,-MIN(COLUMN()-COLUMN($U719),12*$B722-1)))</f>
        <v>0</v>
      </c>
      <c r="CH722" s="275">
        <f ca="1">+SUM(CH719:OFFSET(CH719,0,-MIN(COLUMN()-COLUMN($U719),12*$B722-1)))</f>
        <v>0</v>
      </c>
      <c r="CI722" s="275">
        <f ca="1">+SUM(CI719:OFFSET(CI719,0,-MIN(COLUMN()-COLUMN($U719),12*$B722-1)))</f>
        <v>0</v>
      </c>
      <c r="CJ722" s="275">
        <f ca="1">+SUM(CJ719:OFFSET(CJ719,0,-MIN(COLUMN()-COLUMN($U719),12*$B722-1)))</f>
        <v>0</v>
      </c>
      <c r="CK722" s="275">
        <f ca="1">+SUM(CK719:OFFSET(CK719,0,-MIN(COLUMN()-COLUMN($U719),12*$B722-1)))</f>
        <v>0</v>
      </c>
      <c r="CL722" s="275">
        <f ca="1">+SUM(CL719:OFFSET(CL719,0,-MIN(COLUMN()-COLUMN($U719),12*$B722-1)))</f>
        <v>0</v>
      </c>
      <c r="CM722" s="275">
        <f ca="1">+SUM(CM719:OFFSET(CM719,0,-MIN(COLUMN()-COLUMN($U719),12*$B722-1)))</f>
        <v>0</v>
      </c>
      <c r="CN722" s="275">
        <f ca="1">+SUM(CN719:OFFSET(CN719,0,-MIN(COLUMN()-COLUMN($U719),12*$B722-1)))</f>
        <v>0</v>
      </c>
    </row>
    <row r="723" spans="1:92" x14ac:dyDescent="0.25">
      <c r="A723" t="s">
        <v>143</v>
      </c>
      <c r="B723" s="362">
        <v>2</v>
      </c>
      <c r="D723" t="s">
        <v>566</v>
      </c>
      <c r="I723" s="270">
        <v>0.32</v>
      </c>
      <c r="J723" s="270"/>
      <c r="K723" s="50">
        <f t="shared" ca="1" si="493"/>
        <v>0</v>
      </c>
      <c r="L723" s="50">
        <f t="shared" ca="1" si="493"/>
        <v>0</v>
      </c>
      <c r="M723" s="50">
        <f t="shared" ca="1" si="493"/>
        <v>0</v>
      </c>
      <c r="N723" s="50">
        <f t="shared" ca="1" si="493"/>
        <v>0</v>
      </c>
      <c r="O723" s="50">
        <f t="shared" ca="1" si="493"/>
        <v>0</v>
      </c>
      <c r="P723" s="50">
        <f t="shared" ca="1" si="493"/>
        <v>0</v>
      </c>
      <c r="Q723" s="50"/>
      <c r="T723" s="319"/>
      <c r="U723" s="275">
        <f t="shared" ref="U723:CF726" ca="1" si="494">+IF((COLUMN()-COLUMN($U719))&lt;(12*$B722),0,OFFSET(U722,0,-12))</f>
        <v>0</v>
      </c>
      <c r="V723" s="275">
        <f t="shared" ca="1" si="494"/>
        <v>0</v>
      </c>
      <c r="W723" s="275">
        <f t="shared" ca="1" si="494"/>
        <v>0</v>
      </c>
      <c r="X723" s="275">
        <f t="shared" ca="1" si="494"/>
        <v>0</v>
      </c>
      <c r="Y723" s="275">
        <f t="shared" ca="1" si="494"/>
        <v>0</v>
      </c>
      <c r="Z723" s="275">
        <f t="shared" ca="1" si="494"/>
        <v>0</v>
      </c>
      <c r="AA723" s="275">
        <f t="shared" ca="1" si="494"/>
        <v>0</v>
      </c>
      <c r="AB723" s="275">
        <f t="shared" ca="1" si="494"/>
        <v>0</v>
      </c>
      <c r="AC723" s="275">
        <f t="shared" ca="1" si="494"/>
        <v>0</v>
      </c>
      <c r="AD723" s="275">
        <f t="shared" ca="1" si="494"/>
        <v>0</v>
      </c>
      <c r="AE723" s="275">
        <f t="shared" ca="1" si="494"/>
        <v>0</v>
      </c>
      <c r="AF723" s="275">
        <f t="shared" ca="1" si="494"/>
        <v>0</v>
      </c>
      <c r="AG723" s="275">
        <f t="shared" ca="1" si="494"/>
        <v>0</v>
      </c>
      <c r="AH723" s="275">
        <f t="shared" ca="1" si="494"/>
        <v>0</v>
      </c>
      <c r="AI723" s="275">
        <f t="shared" ca="1" si="494"/>
        <v>0</v>
      </c>
      <c r="AJ723" s="275">
        <f t="shared" ca="1" si="494"/>
        <v>0</v>
      </c>
      <c r="AK723" s="275">
        <f t="shared" ca="1" si="494"/>
        <v>0</v>
      </c>
      <c r="AL723" s="275">
        <f t="shared" ca="1" si="494"/>
        <v>0</v>
      </c>
      <c r="AM723" s="275">
        <f t="shared" ca="1" si="494"/>
        <v>0</v>
      </c>
      <c r="AN723" s="275">
        <f t="shared" ca="1" si="494"/>
        <v>0</v>
      </c>
      <c r="AO723" s="275">
        <f t="shared" ca="1" si="494"/>
        <v>0</v>
      </c>
      <c r="AP723" s="275">
        <f t="shared" ca="1" si="494"/>
        <v>0</v>
      </c>
      <c r="AQ723" s="275">
        <f t="shared" ca="1" si="494"/>
        <v>0</v>
      </c>
      <c r="AR723" s="275">
        <f t="shared" ca="1" si="494"/>
        <v>0</v>
      </c>
      <c r="AS723" s="275">
        <f t="shared" ca="1" si="494"/>
        <v>0</v>
      </c>
      <c r="AT723" s="275">
        <f t="shared" ca="1" si="494"/>
        <v>0</v>
      </c>
      <c r="AU723" s="275">
        <f t="shared" ca="1" si="494"/>
        <v>0</v>
      </c>
      <c r="AV723" s="275">
        <f t="shared" ca="1" si="494"/>
        <v>0</v>
      </c>
      <c r="AW723" s="275">
        <f t="shared" ca="1" si="494"/>
        <v>0</v>
      </c>
      <c r="AX723" s="275">
        <f t="shared" ca="1" si="494"/>
        <v>0</v>
      </c>
      <c r="AY723" s="275">
        <f t="shared" ca="1" si="494"/>
        <v>0</v>
      </c>
      <c r="AZ723" s="275">
        <f t="shared" ca="1" si="494"/>
        <v>0</v>
      </c>
      <c r="BA723" s="275">
        <f t="shared" ca="1" si="494"/>
        <v>0</v>
      </c>
      <c r="BB723" s="275">
        <f t="shared" ca="1" si="494"/>
        <v>0</v>
      </c>
      <c r="BC723" s="275">
        <f t="shared" ca="1" si="494"/>
        <v>0</v>
      </c>
      <c r="BD723" s="275">
        <f t="shared" ca="1" si="494"/>
        <v>0</v>
      </c>
      <c r="BE723" s="275">
        <f t="shared" ca="1" si="494"/>
        <v>0</v>
      </c>
      <c r="BF723" s="275">
        <f t="shared" ca="1" si="494"/>
        <v>0</v>
      </c>
      <c r="BG723" s="275">
        <f t="shared" ca="1" si="494"/>
        <v>0</v>
      </c>
      <c r="BH723" s="275">
        <f t="shared" ca="1" si="494"/>
        <v>0</v>
      </c>
      <c r="BI723" s="275">
        <f t="shared" ca="1" si="494"/>
        <v>0</v>
      </c>
      <c r="BJ723" s="275">
        <f t="shared" ca="1" si="494"/>
        <v>0</v>
      </c>
      <c r="BK723" s="275">
        <f t="shared" ca="1" si="494"/>
        <v>0</v>
      </c>
      <c r="BL723" s="275">
        <f t="shared" ca="1" si="494"/>
        <v>0</v>
      </c>
      <c r="BM723" s="275">
        <f t="shared" ca="1" si="494"/>
        <v>0</v>
      </c>
      <c r="BN723" s="275">
        <f t="shared" ca="1" si="494"/>
        <v>0</v>
      </c>
      <c r="BO723" s="275">
        <f t="shared" ca="1" si="494"/>
        <v>0</v>
      </c>
      <c r="BP723" s="275">
        <f t="shared" ca="1" si="494"/>
        <v>0</v>
      </c>
      <c r="BQ723" s="275">
        <f t="shared" ca="1" si="494"/>
        <v>0</v>
      </c>
      <c r="BR723" s="275">
        <f t="shared" ca="1" si="494"/>
        <v>0</v>
      </c>
      <c r="BS723" s="275">
        <f t="shared" ca="1" si="494"/>
        <v>0</v>
      </c>
      <c r="BT723" s="275">
        <f t="shared" ca="1" si="494"/>
        <v>0</v>
      </c>
      <c r="BU723" s="275">
        <f t="shared" ca="1" si="494"/>
        <v>0</v>
      </c>
      <c r="BV723" s="275">
        <f t="shared" ca="1" si="494"/>
        <v>0</v>
      </c>
      <c r="BW723" s="275">
        <f t="shared" ca="1" si="494"/>
        <v>0</v>
      </c>
      <c r="BX723" s="275">
        <f t="shared" ca="1" si="494"/>
        <v>0</v>
      </c>
      <c r="BY723" s="275">
        <f t="shared" ca="1" si="494"/>
        <v>0</v>
      </c>
      <c r="BZ723" s="275">
        <f t="shared" ca="1" si="494"/>
        <v>0</v>
      </c>
      <c r="CA723" s="275">
        <f t="shared" ca="1" si="494"/>
        <v>0</v>
      </c>
      <c r="CB723" s="275">
        <f t="shared" ca="1" si="494"/>
        <v>0</v>
      </c>
      <c r="CC723" s="275">
        <f t="shared" ca="1" si="494"/>
        <v>0</v>
      </c>
      <c r="CD723" s="275">
        <f t="shared" ca="1" si="494"/>
        <v>0</v>
      </c>
      <c r="CE723" s="275">
        <f t="shared" ca="1" si="494"/>
        <v>0</v>
      </c>
      <c r="CF723" s="275">
        <f t="shared" ca="1" si="494"/>
        <v>0</v>
      </c>
      <c r="CG723" s="275">
        <f t="shared" ref="CG723:CN731" ca="1" si="495">+IF((COLUMN()-COLUMN($U719))&lt;(12*$B722),0,OFFSET(CG722,0,-12))</f>
        <v>0</v>
      </c>
      <c r="CH723" s="275">
        <f t="shared" ca="1" si="495"/>
        <v>0</v>
      </c>
      <c r="CI723" s="275">
        <f t="shared" ca="1" si="495"/>
        <v>0</v>
      </c>
      <c r="CJ723" s="275">
        <f t="shared" ca="1" si="495"/>
        <v>0</v>
      </c>
      <c r="CK723" s="275">
        <f t="shared" ca="1" si="495"/>
        <v>0</v>
      </c>
      <c r="CL723" s="275">
        <f t="shared" ca="1" si="495"/>
        <v>0</v>
      </c>
      <c r="CM723" s="275">
        <f t="shared" ca="1" si="495"/>
        <v>0</v>
      </c>
      <c r="CN723" s="275">
        <f t="shared" ca="1" si="495"/>
        <v>0</v>
      </c>
    </row>
    <row r="724" spans="1:92" x14ac:dyDescent="0.25">
      <c r="A724" t="s">
        <v>143</v>
      </c>
      <c r="B724" s="362">
        <v>3</v>
      </c>
      <c r="D724" t="s">
        <v>566</v>
      </c>
      <c r="I724" s="270">
        <v>0.192</v>
      </c>
      <c r="J724" s="270"/>
      <c r="K724" s="50">
        <f t="shared" ca="1" si="493"/>
        <v>0</v>
      </c>
      <c r="L724" s="50">
        <f t="shared" ca="1" si="493"/>
        <v>0</v>
      </c>
      <c r="M724" s="50">
        <f t="shared" ca="1" si="493"/>
        <v>0</v>
      </c>
      <c r="N724" s="50">
        <f t="shared" ca="1" si="493"/>
        <v>0</v>
      </c>
      <c r="O724" s="50">
        <f t="shared" ca="1" si="493"/>
        <v>0</v>
      </c>
      <c r="P724" s="50">
        <f t="shared" ca="1" si="493"/>
        <v>0</v>
      </c>
      <c r="Q724" s="50"/>
      <c r="T724" s="319"/>
      <c r="U724" s="275">
        <f t="shared" ca="1" si="494"/>
        <v>0</v>
      </c>
      <c r="V724" s="275">
        <f t="shared" ca="1" si="494"/>
        <v>0</v>
      </c>
      <c r="W724" s="275">
        <f t="shared" ca="1" si="494"/>
        <v>0</v>
      </c>
      <c r="X724" s="275">
        <f t="shared" ca="1" si="494"/>
        <v>0</v>
      </c>
      <c r="Y724" s="275">
        <f t="shared" ca="1" si="494"/>
        <v>0</v>
      </c>
      <c r="Z724" s="275">
        <f t="shared" ca="1" si="494"/>
        <v>0</v>
      </c>
      <c r="AA724" s="275">
        <f t="shared" ca="1" si="494"/>
        <v>0</v>
      </c>
      <c r="AB724" s="275">
        <f t="shared" ca="1" si="494"/>
        <v>0</v>
      </c>
      <c r="AC724" s="275">
        <f t="shared" ca="1" si="494"/>
        <v>0</v>
      </c>
      <c r="AD724" s="275">
        <f t="shared" ca="1" si="494"/>
        <v>0</v>
      </c>
      <c r="AE724" s="275">
        <f t="shared" ca="1" si="494"/>
        <v>0</v>
      </c>
      <c r="AF724" s="275">
        <f t="shared" ca="1" si="494"/>
        <v>0</v>
      </c>
      <c r="AG724" s="275">
        <f t="shared" ca="1" si="494"/>
        <v>0</v>
      </c>
      <c r="AH724" s="275">
        <f t="shared" ca="1" si="494"/>
        <v>0</v>
      </c>
      <c r="AI724" s="275">
        <f t="shared" ca="1" si="494"/>
        <v>0</v>
      </c>
      <c r="AJ724" s="275">
        <f t="shared" ca="1" si="494"/>
        <v>0</v>
      </c>
      <c r="AK724" s="275">
        <f t="shared" ca="1" si="494"/>
        <v>0</v>
      </c>
      <c r="AL724" s="275">
        <f t="shared" ca="1" si="494"/>
        <v>0</v>
      </c>
      <c r="AM724" s="275">
        <f t="shared" ca="1" si="494"/>
        <v>0</v>
      </c>
      <c r="AN724" s="275">
        <f t="shared" ca="1" si="494"/>
        <v>0</v>
      </c>
      <c r="AO724" s="275">
        <f t="shared" ca="1" si="494"/>
        <v>0</v>
      </c>
      <c r="AP724" s="275">
        <f t="shared" ca="1" si="494"/>
        <v>0</v>
      </c>
      <c r="AQ724" s="275">
        <f t="shared" ca="1" si="494"/>
        <v>0</v>
      </c>
      <c r="AR724" s="275">
        <f t="shared" ca="1" si="494"/>
        <v>0</v>
      </c>
      <c r="AS724" s="275">
        <f t="shared" ca="1" si="494"/>
        <v>0</v>
      </c>
      <c r="AT724" s="275">
        <f t="shared" ca="1" si="494"/>
        <v>0</v>
      </c>
      <c r="AU724" s="275">
        <f t="shared" ca="1" si="494"/>
        <v>0</v>
      </c>
      <c r="AV724" s="275">
        <f t="shared" ca="1" si="494"/>
        <v>0</v>
      </c>
      <c r="AW724" s="275">
        <f t="shared" ca="1" si="494"/>
        <v>0</v>
      </c>
      <c r="AX724" s="275">
        <f t="shared" ca="1" si="494"/>
        <v>0</v>
      </c>
      <c r="AY724" s="275">
        <f t="shared" ca="1" si="494"/>
        <v>0</v>
      </c>
      <c r="AZ724" s="275">
        <f t="shared" ca="1" si="494"/>
        <v>0</v>
      </c>
      <c r="BA724" s="275">
        <f t="shared" ca="1" si="494"/>
        <v>0</v>
      </c>
      <c r="BB724" s="275">
        <f t="shared" ca="1" si="494"/>
        <v>0</v>
      </c>
      <c r="BC724" s="275">
        <f t="shared" ca="1" si="494"/>
        <v>0</v>
      </c>
      <c r="BD724" s="275">
        <f t="shared" ca="1" si="494"/>
        <v>0</v>
      </c>
      <c r="BE724" s="275">
        <f t="shared" ca="1" si="494"/>
        <v>0</v>
      </c>
      <c r="BF724" s="275">
        <f t="shared" ca="1" si="494"/>
        <v>0</v>
      </c>
      <c r="BG724" s="275">
        <f t="shared" ca="1" si="494"/>
        <v>0</v>
      </c>
      <c r="BH724" s="275">
        <f t="shared" ca="1" si="494"/>
        <v>0</v>
      </c>
      <c r="BI724" s="275">
        <f t="shared" ca="1" si="494"/>
        <v>0</v>
      </c>
      <c r="BJ724" s="275">
        <f t="shared" ca="1" si="494"/>
        <v>0</v>
      </c>
      <c r="BK724" s="275">
        <f t="shared" ca="1" si="494"/>
        <v>0</v>
      </c>
      <c r="BL724" s="275">
        <f t="shared" ca="1" si="494"/>
        <v>0</v>
      </c>
      <c r="BM724" s="275">
        <f t="shared" ca="1" si="494"/>
        <v>0</v>
      </c>
      <c r="BN724" s="275">
        <f t="shared" ca="1" si="494"/>
        <v>0</v>
      </c>
      <c r="BO724" s="275">
        <f t="shared" ca="1" si="494"/>
        <v>0</v>
      </c>
      <c r="BP724" s="275">
        <f t="shared" ca="1" si="494"/>
        <v>0</v>
      </c>
      <c r="BQ724" s="275">
        <f t="shared" ca="1" si="494"/>
        <v>0</v>
      </c>
      <c r="BR724" s="275">
        <f t="shared" ca="1" si="494"/>
        <v>0</v>
      </c>
      <c r="BS724" s="275">
        <f t="shared" ca="1" si="494"/>
        <v>0</v>
      </c>
      <c r="BT724" s="275">
        <f t="shared" ca="1" si="494"/>
        <v>0</v>
      </c>
      <c r="BU724" s="275">
        <f t="shared" ca="1" si="494"/>
        <v>0</v>
      </c>
      <c r="BV724" s="275">
        <f t="shared" ca="1" si="494"/>
        <v>0</v>
      </c>
      <c r="BW724" s="275">
        <f t="shared" ca="1" si="494"/>
        <v>0</v>
      </c>
      <c r="BX724" s="275">
        <f t="shared" ca="1" si="494"/>
        <v>0</v>
      </c>
      <c r="BY724" s="275">
        <f t="shared" ca="1" si="494"/>
        <v>0</v>
      </c>
      <c r="BZ724" s="275">
        <f t="shared" ca="1" si="494"/>
        <v>0</v>
      </c>
      <c r="CA724" s="275">
        <f t="shared" ca="1" si="494"/>
        <v>0</v>
      </c>
      <c r="CB724" s="275">
        <f t="shared" ca="1" si="494"/>
        <v>0</v>
      </c>
      <c r="CC724" s="275">
        <f t="shared" ca="1" si="494"/>
        <v>0</v>
      </c>
      <c r="CD724" s="275">
        <f t="shared" ca="1" si="494"/>
        <v>0</v>
      </c>
      <c r="CE724" s="275">
        <f t="shared" ca="1" si="494"/>
        <v>0</v>
      </c>
      <c r="CF724" s="275">
        <f t="shared" ca="1" si="494"/>
        <v>0</v>
      </c>
      <c r="CG724" s="275">
        <f t="shared" ca="1" si="495"/>
        <v>0</v>
      </c>
      <c r="CH724" s="275">
        <f t="shared" ca="1" si="495"/>
        <v>0</v>
      </c>
      <c r="CI724" s="275">
        <f t="shared" ca="1" si="495"/>
        <v>0</v>
      </c>
      <c r="CJ724" s="275">
        <f t="shared" ca="1" si="495"/>
        <v>0</v>
      </c>
      <c r="CK724" s="275">
        <f t="shared" ca="1" si="495"/>
        <v>0</v>
      </c>
      <c r="CL724" s="275">
        <f t="shared" ca="1" si="495"/>
        <v>0</v>
      </c>
      <c r="CM724" s="275">
        <f t="shared" ca="1" si="495"/>
        <v>0</v>
      </c>
      <c r="CN724" s="275">
        <f t="shared" ca="1" si="495"/>
        <v>0</v>
      </c>
    </row>
    <row r="725" spans="1:92" x14ac:dyDescent="0.25">
      <c r="A725" t="s">
        <v>143</v>
      </c>
      <c r="B725" s="362">
        <v>4</v>
      </c>
      <c r="D725" t="s">
        <v>566</v>
      </c>
      <c r="I725" s="270">
        <v>0.1152</v>
      </c>
      <c r="J725" s="270"/>
      <c r="K725" s="50">
        <f t="shared" ca="1" si="493"/>
        <v>0</v>
      </c>
      <c r="L725" s="50">
        <f t="shared" ca="1" si="493"/>
        <v>0</v>
      </c>
      <c r="M725" s="50">
        <f t="shared" ca="1" si="493"/>
        <v>0</v>
      </c>
      <c r="N725" s="50">
        <f t="shared" ca="1" si="493"/>
        <v>0</v>
      </c>
      <c r="O725" s="50">
        <f t="shared" ca="1" si="493"/>
        <v>0</v>
      </c>
      <c r="P725" s="50">
        <f t="shared" ca="1" si="493"/>
        <v>0</v>
      </c>
      <c r="Q725" s="50"/>
      <c r="T725" s="319"/>
      <c r="U725" s="275">
        <f t="shared" ca="1" si="494"/>
        <v>0</v>
      </c>
      <c r="V725" s="275">
        <f t="shared" ca="1" si="494"/>
        <v>0</v>
      </c>
      <c r="W725" s="275">
        <f t="shared" ca="1" si="494"/>
        <v>0</v>
      </c>
      <c r="X725" s="275">
        <f t="shared" ca="1" si="494"/>
        <v>0</v>
      </c>
      <c r="Y725" s="275">
        <f t="shared" ca="1" si="494"/>
        <v>0</v>
      </c>
      <c r="Z725" s="275">
        <f t="shared" ca="1" si="494"/>
        <v>0</v>
      </c>
      <c r="AA725" s="275">
        <f t="shared" ca="1" si="494"/>
        <v>0</v>
      </c>
      <c r="AB725" s="275">
        <f t="shared" ca="1" si="494"/>
        <v>0</v>
      </c>
      <c r="AC725" s="275">
        <f t="shared" ca="1" si="494"/>
        <v>0</v>
      </c>
      <c r="AD725" s="275">
        <f t="shared" ca="1" si="494"/>
        <v>0</v>
      </c>
      <c r="AE725" s="275">
        <f t="shared" ca="1" si="494"/>
        <v>0</v>
      </c>
      <c r="AF725" s="275">
        <f t="shared" ca="1" si="494"/>
        <v>0</v>
      </c>
      <c r="AG725" s="275">
        <f t="shared" ca="1" si="494"/>
        <v>0</v>
      </c>
      <c r="AH725" s="275">
        <f t="shared" ca="1" si="494"/>
        <v>0</v>
      </c>
      <c r="AI725" s="275">
        <f t="shared" ca="1" si="494"/>
        <v>0</v>
      </c>
      <c r="AJ725" s="275">
        <f t="shared" ca="1" si="494"/>
        <v>0</v>
      </c>
      <c r="AK725" s="275">
        <f t="shared" ca="1" si="494"/>
        <v>0</v>
      </c>
      <c r="AL725" s="275">
        <f t="shared" ca="1" si="494"/>
        <v>0</v>
      </c>
      <c r="AM725" s="275">
        <f t="shared" ca="1" si="494"/>
        <v>0</v>
      </c>
      <c r="AN725" s="275">
        <f t="shared" ca="1" si="494"/>
        <v>0</v>
      </c>
      <c r="AO725" s="275">
        <f t="shared" ca="1" si="494"/>
        <v>0</v>
      </c>
      <c r="AP725" s="275">
        <f t="shared" ca="1" si="494"/>
        <v>0</v>
      </c>
      <c r="AQ725" s="275">
        <f t="shared" ca="1" si="494"/>
        <v>0</v>
      </c>
      <c r="AR725" s="275">
        <f t="shared" ca="1" si="494"/>
        <v>0</v>
      </c>
      <c r="AS725" s="275">
        <f t="shared" ca="1" si="494"/>
        <v>0</v>
      </c>
      <c r="AT725" s="275">
        <f t="shared" ca="1" si="494"/>
        <v>0</v>
      </c>
      <c r="AU725" s="275">
        <f t="shared" ca="1" si="494"/>
        <v>0</v>
      </c>
      <c r="AV725" s="275">
        <f t="shared" ca="1" si="494"/>
        <v>0</v>
      </c>
      <c r="AW725" s="275">
        <f t="shared" ca="1" si="494"/>
        <v>0</v>
      </c>
      <c r="AX725" s="275">
        <f t="shared" ca="1" si="494"/>
        <v>0</v>
      </c>
      <c r="AY725" s="275">
        <f t="shared" ca="1" si="494"/>
        <v>0</v>
      </c>
      <c r="AZ725" s="275">
        <f t="shared" ca="1" si="494"/>
        <v>0</v>
      </c>
      <c r="BA725" s="275">
        <f t="shared" ca="1" si="494"/>
        <v>0</v>
      </c>
      <c r="BB725" s="275">
        <f t="shared" ca="1" si="494"/>
        <v>0</v>
      </c>
      <c r="BC725" s="275">
        <f t="shared" ca="1" si="494"/>
        <v>0</v>
      </c>
      <c r="BD725" s="275">
        <f t="shared" ca="1" si="494"/>
        <v>0</v>
      </c>
      <c r="BE725" s="275">
        <f t="shared" ca="1" si="494"/>
        <v>0</v>
      </c>
      <c r="BF725" s="275">
        <f t="shared" ca="1" si="494"/>
        <v>0</v>
      </c>
      <c r="BG725" s="275">
        <f t="shared" ca="1" si="494"/>
        <v>0</v>
      </c>
      <c r="BH725" s="275">
        <f t="shared" ca="1" si="494"/>
        <v>0</v>
      </c>
      <c r="BI725" s="275">
        <f t="shared" ca="1" si="494"/>
        <v>0</v>
      </c>
      <c r="BJ725" s="275">
        <f t="shared" ca="1" si="494"/>
        <v>0</v>
      </c>
      <c r="BK725" s="275">
        <f t="shared" ca="1" si="494"/>
        <v>0</v>
      </c>
      <c r="BL725" s="275">
        <f t="shared" ca="1" si="494"/>
        <v>0</v>
      </c>
      <c r="BM725" s="275">
        <f t="shared" ca="1" si="494"/>
        <v>0</v>
      </c>
      <c r="BN725" s="275">
        <f t="shared" ca="1" si="494"/>
        <v>0</v>
      </c>
      <c r="BO725" s="275">
        <f t="shared" ca="1" si="494"/>
        <v>0</v>
      </c>
      <c r="BP725" s="275">
        <f t="shared" ca="1" si="494"/>
        <v>0</v>
      </c>
      <c r="BQ725" s="275">
        <f t="shared" ca="1" si="494"/>
        <v>0</v>
      </c>
      <c r="BR725" s="275">
        <f t="shared" ca="1" si="494"/>
        <v>0</v>
      </c>
      <c r="BS725" s="275">
        <f t="shared" ca="1" si="494"/>
        <v>0</v>
      </c>
      <c r="BT725" s="275">
        <f t="shared" ca="1" si="494"/>
        <v>0</v>
      </c>
      <c r="BU725" s="275">
        <f t="shared" ca="1" si="494"/>
        <v>0</v>
      </c>
      <c r="BV725" s="275">
        <f t="shared" ca="1" si="494"/>
        <v>0</v>
      </c>
      <c r="BW725" s="275">
        <f t="shared" ca="1" si="494"/>
        <v>0</v>
      </c>
      <c r="BX725" s="275">
        <f t="shared" ca="1" si="494"/>
        <v>0</v>
      </c>
      <c r="BY725" s="275">
        <f t="shared" ca="1" si="494"/>
        <v>0</v>
      </c>
      <c r="BZ725" s="275">
        <f t="shared" ca="1" si="494"/>
        <v>0</v>
      </c>
      <c r="CA725" s="275">
        <f t="shared" ca="1" si="494"/>
        <v>0</v>
      </c>
      <c r="CB725" s="275">
        <f t="shared" ca="1" si="494"/>
        <v>0</v>
      </c>
      <c r="CC725" s="275">
        <f t="shared" ca="1" si="494"/>
        <v>0</v>
      </c>
      <c r="CD725" s="275">
        <f t="shared" ca="1" si="494"/>
        <v>0</v>
      </c>
      <c r="CE725" s="275">
        <f t="shared" ca="1" si="494"/>
        <v>0</v>
      </c>
      <c r="CF725" s="275">
        <f t="shared" ca="1" si="494"/>
        <v>0</v>
      </c>
      <c r="CG725" s="275">
        <f t="shared" ca="1" si="495"/>
        <v>0</v>
      </c>
      <c r="CH725" s="275">
        <f t="shared" ca="1" si="495"/>
        <v>0</v>
      </c>
      <c r="CI725" s="275">
        <f t="shared" ca="1" si="495"/>
        <v>0</v>
      </c>
      <c r="CJ725" s="275">
        <f t="shared" ca="1" si="495"/>
        <v>0</v>
      </c>
      <c r="CK725" s="275">
        <f t="shared" ca="1" si="495"/>
        <v>0</v>
      </c>
      <c r="CL725" s="275">
        <f t="shared" ca="1" si="495"/>
        <v>0</v>
      </c>
      <c r="CM725" s="275">
        <f t="shared" ca="1" si="495"/>
        <v>0</v>
      </c>
      <c r="CN725" s="275">
        <f t="shared" ca="1" si="495"/>
        <v>0</v>
      </c>
    </row>
    <row r="726" spans="1:92" x14ac:dyDescent="0.25">
      <c r="A726" t="s">
        <v>143</v>
      </c>
      <c r="B726" s="362">
        <v>5</v>
      </c>
      <c r="D726" t="s">
        <v>566</v>
      </c>
      <c r="I726" s="270">
        <v>0.1152</v>
      </c>
      <c r="J726" s="270"/>
      <c r="K726" s="50">
        <f t="shared" ca="1" si="493"/>
        <v>0</v>
      </c>
      <c r="L726" s="50">
        <f t="shared" ca="1" si="493"/>
        <v>0</v>
      </c>
      <c r="M726" s="50">
        <f t="shared" ca="1" si="493"/>
        <v>0</v>
      </c>
      <c r="N726" s="50">
        <f t="shared" ca="1" si="493"/>
        <v>0</v>
      </c>
      <c r="O726" s="50">
        <f t="shared" ca="1" si="493"/>
        <v>0</v>
      </c>
      <c r="P726" s="50">
        <f t="shared" ca="1" si="493"/>
        <v>0</v>
      </c>
      <c r="Q726" s="50"/>
      <c r="T726" s="319"/>
      <c r="U726" s="275">
        <f t="shared" ca="1" si="494"/>
        <v>0</v>
      </c>
      <c r="V726" s="275">
        <f t="shared" ca="1" si="494"/>
        <v>0</v>
      </c>
      <c r="W726" s="275">
        <f t="shared" ca="1" si="494"/>
        <v>0</v>
      </c>
      <c r="X726" s="275">
        <f t="shared" ca="1" si="494"/>
        <v>0</v>
      </c>
      <c r="Y726" s="275">
        <f t="shared" ca="1" si="494"/>
        <v>0</v>
      </c>
      <c r="Z726" s="275">
        <f t="shared" ca="1" si="494"/>
        <v>0</v>
      </c>
      <c r="AA726" s="275">
        <f t="shared" ca="1" si="494"/>
        <v>0</v>
      </c>
      <c r="AB726" s="275">
        <f t="shared" ca="1" si="494"/>
        <v>0</v>
      </c>
      <c r="AC726" s="275">
        <f t="shared" ca="1" si="494"/>
        <v>0</v>
      </c>
      <c r="AD726" s="275">
        <f t="shared" ca="1" si="494"/>
        <v>0</v>
      </c>
      <c r="AE726" s="275">
        <f t="shared" ca="1" si="494"/>
        <v>0</v>
      </c>
      <c r="AF726" s="275">
        <f t="shared" ca="1" si="494"/>
        <v>0</v>
      </c>
      <c r="AG726" s="275">
        <f t="shared" ca="1" si="494"/>
        <v>0</v>
      </c>
      <c r="AH726" s="275">
        <f t="shared" ca="1" si="494"/>
        <v>0</v>
      </c>
      <c r="AI726" s="275">
        <f t="shared" ca="1" si="494"/>
        <v>0</v>
      </c>
      <c r="AJ726" s="275">
        <f t="shared" ca="1" si="494"/>
        <v>0</v>
      </c>
      <c r="AK726" s="275">
        <f t="shared" ca="1" si="494"/>
        <v>0</v>
      </c>
      <c r="AL726" s="275">
        <f t="shared" ca="1" si="494"/>
        <v>0</v>
      </c>
      <c r="AM726" s="275">
        <f t="shared" ca="1" si="494"/>
        <v>0</v>
      </c>
      <c r="AN726" s="275">
        <f t="shared" ca="1" si="494"/>
        <v>0</v>
      </c>
      <c r="AO726" s="275">
        <f t="shared" ca="1" si="494"/>
        <v>0</v>
      </c>
      <c r="AP726" s="275">
        <f t="shared" ca="1" si="494"/>
        <v>0</v>
      </c>
      <c r="AQ726" s="275">
        <f t="shared" ca="1" si="494"/>
        <v>0</v>
      </c>
      <c r="AR726" s="275">
        <f t="shared" ca="1" si="494"/>
        <v>0</v>
      </c>
      <c r="AS726" s="275">
        <f t="shared" ca="1" si="494"/>
        <v>0</v>
      </c>
      <c r="AT726" s="275">
        <f t="shared" ca="1" si="494"/>
        <v>0</v>
      </c>
      <c r="AU726" s="275">
        <f t="shared" ca="1" si="494"/>
        <v>0</v>
      </c>
      <c r="AV726" s="275">
        <f t="shared" ca="1" si="494"/>
        <v>0</v>
      </c>
      <c r="AW726" s="275">
        <f t="shared" ca="1" si="494"/>
        <v>0</v>
      </c>
      <c r="AX726" s="275">
        <f t="shared" ca="1" si="494"/>
        <v>0</v>
      </c>
      <c r="AY726" s="275">
        <f t="shared" ca="1" si="494"/>
        <v>0</v>
      </c>
      <c r="AZ726" s="275">
        <f t="shared" ca="1" si="494"/>
        <v>0</v>
      </c>
      <c r="BA726" s="275">
        <f t="shared" ca="1" si="494"/>
        <v>0</v>
      </c>
      <c r="BB726" s="275">
        <f t="shared" ca="1" si="494"/>
        <v>0</v>
      </c>
      <c r="BC726" s="275">
        <f t="shared" ca="1" si="494"/>
        <v>0</v>
      </c>
      <c r="BD726" s="275">
        <f t="shared" ca="1" si="494"/>
        <v>0</v>
      </c>
      <c r="BE726" s="275">
        <f t="shared" ca="1" si="494"/>
        <v>0</v>
      </c>
      <c r="BF726" s="275">
        <f t="shared" ca="1" si="494"/>
        <v>0</v>
      </c>
      <c r="BG726" s="275">
        <f t="shared" ca="1" si="494"/>
        <v>0</v>
      </c>
      <c r="BH726" s="275">
        <f t="shared" ca="1" si="494"/>
        <v>0</v>
      </c>
      <c r="BI726" s="275">
        <f t="shared" ca="1" si="494"/>
        <v>0</v>
      </c>
      <c r="BJ726" s="275">
        <f t="shared" ca="1" si="494"/>
        <v>0</v>
      </c>
      <c r="BK726" s="275">
        <f t="shared" ca="1" si="494"/>
        <v>0</v>
      </c>
      <c r="BL726" s="275">
        <f t="shared" ca="1" si="494"/>
        <v>0</v>
      </c>
      <c r="BM726" s="275">
        <f t="shared" ca="1" si="494"/>
        <v>0</v>
      </c>
      <c r="BN726" s="275">
        <f t="shared" ca="1" si="494"/>
        <v>0</v>
      </c>
      <c r="BO726" s="275">
        <f t="shared" ca="1" si="494"/>
        <v>0</v>
      </c>
      <c r="BP726" s="275">
        <f t="shared" ca="1" si="494"/>
        <v>0</v>
      </c>
      <c r="BQ726" s="275">
        <f t="shared" ca="1" si="494"/>
        <v>0</v>
      </c>
      <c r="BR726" s="275">
        <f t="shared" ca="1" si="494"/>
        <v>0</v>
      </c>
      <c r="BS726" s="275">
        <f t="shared" ca="1" si="494"/>
        <v>0</v>
      </c>
      <c r="BT726" s="275">
        <f t="shared" ca="1" si="494"/>
        <v>0</v>
      </c>
      <c r="BU726" s="275">
        <f t="shared" ca="1" si="494"/>
        <v>0</v>
      </c>
      <c r="BV726" s="275">
        <f t="shared" ca="1" si="494"/>
        <v>0</v>
      </c>
      <c r="BW726" s="275">
        <f t="shared" ca="1" si="494"/>
        <v>0</v>
      </c>
      <c r="BX726" s="275">
        <f t="shared" ca="1" si="494"/>
        <v>0</v>
      </c>
      <c r="BY726" s="275">
        <f t="shared" ca="1" si="494"/>
        <v>0</v>
      </c>
      <c r="BZ726" s="275">
        <f t="shared" ca="1" si="494"/>
        <v>0</v>
      </c>
      <c r="CA726" s="275">
        <f t="shared" ca="1" si="494"/>
        <v>0</v>
      </c>
      <c r="CB726" s="275">
        <f t="shared" ca="1" si="494"/>
        <v>0</v>
      </c>
      <c r="CC726" s="275">
        <f t="shared" ca="1" si="494"/>
        <v>0</v>
      </c>
      <c r="CD726" s="275">
        <f t="shared" ca="1" si="494"/>
        <v>0</v>
      </c>
      <c r="CE726" s="275">
        <f t="shared" ca="1" si="494"/>
        <v>0</v>
      </c>
      <c r="CF726" s="275">
        <f t="shared" ref="CF726:CF731" ca="1" si="496">+IF((COLUMN()-COLUMN($U722))&lt;(12*$B725),0,OFFSET(CF725,0,-12))</f>
        <v>0</v>
      </c>
      <c r="CG726" s="275">
        <f t="shared" ca="1" si="495"/>
        <v>0</v>
      </c>
      <c r="CH726" s="275">
        <f t="shared" ca="1" si="495"/>
        <v>0</v>
      </c>
      <c r="CI726" s="275">
        <f t="shared" ca="1" si="495"/>
        <v>0</v>
      </c>
      <c r="CJ726" s="275">
        <f t="shared" ca="1" si="495"/>
        <v>0</v>
      </c>
      <c r="CK726" s="275">
        <f t="shared" ca="1" si="495"/>
        <v>0</v>
      </c>
      <c r="CL726" s="275">
        <f t="shared" ca="1" si="495"/>
        <v>0</v>
      </c>
      <c r="CM726" s="275">
        <f t="shared" ca="1" si="495"/>
        <v>0</v>
      </c>
      <c r="CN726" s="275">
        <f t="shared" ca="1" si="495"/>
        <v>0</v>
      </c>
    </row>
    <row r="727" spans="1:92" x14ac:dyDescent="0.25">
      <c r="A727" t="s">
        <v>143</v>
      </c>
      <c r="B727" s="362">
        <v>6</v>
      </c>
      <c r="D727" t="s">
        <v>566</v>
      </c>
      <c r="I727" s="270">
        <v>5.7599999999999998E-2</v>
      </c>
      <c r="J727" s="270"/>
      <c r="K727" s="50">
        <f t="shared" ca="1" si="493"/>
        <v>0</v>
      </c>
      <c r="L727" s="50">
        <f t="shared" ca="1" si="493"/>
        <v>0</v>
      </c>
      <c r="M727" s="50">
        <f t="shared" ca="1" si="493"/>
        <v>0</v>
      </c>
      <c r="N727" s="50">
        <f t="shared" ca="1" si="493"/>
        <v>0</v>
      </c>
      <c r="O727" s="50">
        <f t="shared" ca="1" si="493"/>
        <v>0</v>
      </c>
      <c r="P727" s="50">
        <f t="shared" ca="1" si="493"/>
        <v>0</v>
      </c>
      <c r="Q727" s="50"/>
      <c r="T727" s="319"/>
      <c r="U727" s="275">
        <f t="shared" ref="U727:CE731" ca="1" si="497">+IF((COLUMN()-COLUMN($U723))&lt;(12*$B726),0,OFFSET(U726,0,-12))</f>
        <v>0</v>
      </c>
      <c r="V727" s="275">
        <f t="shared" ca="1" si="497"/>
        <v>0</v>
      </c>
      <c r="W727" s="275">
        <f t="shared" ca="1" si="497"/>
        <v>0</v>
      </c>
      <c r="X727" s="275">
        <f t="shared" ca="1" si="497"/>
        <v>0</v>
      </c>
      <c r="Y727" s="275">
        <f t="shared" ca="1" si="497"/>
        <v>0</v>
      </c>
      <c r="Z727" s="275">
        <f t="shared" ca="1" si="497"/>
        <v>0</v>
      </c>
      <c r="AA727" s="275">
        <f t="shared" ca="1" si="497"/>
        <v>0</v>
      </c>
      <c r="AB727" s="275">
        <f t="shared" ca="1" si="497"/>
        <v>0</v>
      </c>
      <c r="AC727" s="275">
        <f t="shared" ca="1" si="497"/>
        <v>0</v>
      </c>
      <c r="AD727" s="275">
        <f t="shared" ca="1" si="497"/>
        <v>0</v>
      </c>
      <c r="AE727" s="275">
        <f t="shared" ca="1" si="497"/>
        <v>0</v>
      </c>
      <c r="AF727" s="275">
        <f t="shared" ca="1" si="497"/>
        <v>0</v>
      </c>
      <c r="AG727" s="275">
        <f t="shared" ca="1" si="497"/>
        <v>0</v>
      </c>
      <c r="AH727" s="275">
        <f t="shared" ca="1" si="497"/>
        <v>0</v>
      </c>
      <c r="AI727" s="275">
        <f t="shared" ca="1" si="497"/>
        <v>0</v>
      </c>
      <c r="AJ727" s="275">
        <f t="shared" ca="1" si="497"/>
        <v>0</v>
      </c>
      <c r="AK727" s="275">
        <f t="shared" ca="1" si="497"/>
        <v>0</v>
      </c>
      <c r="AL727" s="275">
        <f t="shared" ca="1" si="497"/>
        <v>0</v>
      </c>
      <c r="AM727" s="275">
        <f t="shared" ca="1" si="497"/>
        <v>0</v>
      </c>
      <c r="AN727" s="275">
        <f t="shared" ca="1" si="497"/>
        <v>0</v>
      </c>
      <c r="AO727" s="275">
        <f t="shared" ca="1" si="497"/>
        <v>0</v>
      </c>
      <c r="AP727" s="275">
        <f t="shared" ca="1" si="497"/>
        <v>0</v>
      </c>
      <c r="AQ727" s="275">
        <f t="shared" ca="1" si="497"/>
        <v>0</v>
      </c>
      <c r="AR727" s="275">
        <f t="shared" ca="1" si="497"/>
        <v>0</v>
      </c>
      <c r="AS727" s="275">
        <f t="shared" ca="1" si="497"/>
        <v>0</v>
      </c>
      <c r="AT727" s="275">
        <f t="shared" ca="1" si="497"/>
        <v>0</v>
      </c>
      <c r="AU727" s="275">
        <f t="shared" ca="1" si="497"/>
        <v>0</v>
      </c>
      <c r="AV727" s="275">
        <f t="shared" ca="1" si="497"/>
        <v>0</v>
      </c>
      <c r="AW727" s="275">
        <f t="shared" ca="1" si="497"/>
        <v>0</v>
      </c>
      <c r="AX727" s="275">
        <f t="shared" ca="1" si="497"/>
        <v>0</v>
      </c>
      <c r="AY727" s="275">
        <f t="shared" ca="1" si="497"/>
        <v>0</v>
      </c>
      <c r="AZ727" s="275">
        <f t="shared" ca="1" si="497"/>
        <v>0</v>
      </c>
      <c r="BA727" s="275">
        <f t="shared" ca="1" si="497"/>
        <v>0</v>
      </c>
      <c r="BB727" s="275">
        <f t="shared" ca="1" si="497"/>
        <v>0</v>
      </c>
      <c r="BC727" s="275">
        <f t="shared" ca="1" si="497"/>
        <v>0</v>
      </c>
      <c r="BD727" s="275">
        <f t="shared" ca="1" si="497"/>
        <v>0</v>
      </c>
      <c r="BE727" s="275">
        <f t="shared" ca="1" si="497"/>
        <v>0</v>
      </c>
      <c r="BF727" s="275">
        <f t="shared" ca="1" si="497"/>
        <v>0</v>
      </c>
      <c r="BG727" s="275">
        <f t="shared" ca="1" si="497"/>
        <v>0</v>
      </c>
      <c r="BH727" s="275">
        <f t="shared" ca="1" si="497"/>
        <v>0</v>
      </c>
      <c r="BI727" s="275">
        <f t="shared" ca="1" si="497"/>
        <v>0</v>
      </c>
      <c r="BJ727" s="275">
        <f t="shared" ca="1" si="497"/>
        <v>0</v>
      </c>
      <c r="BK727" s="275">
        <f t="shared" ca="1" si="497"/>
        <v>0</v>
      </c>
      <c r="BL727" s="275">
        <f t="shared" ca="1" si="497"/>
        <v>0</v>
      </c>
      <c r="BM727" s="275">
        <f t="shared" ca="1" si="497"/>
        <v>0</v>
      </c>
      <c r="BN727" s="275">
        <f t="shared" ca="1" si="497"/>
        <v>0</v>
      </c>
      <c r="BO727" s="275">
        <f t="shared" ca="1" si="497"/>
        <v>0</v>
      </c>
      <c r="BP727" s="275">
        <f t="shared" ca="1" si="497"/>
        <v>0</v>
      </c>
      <c r="BQ727" s="275">
        <f t="shared" ca="1" si="497"/>
        <v>0</v>
      </c>
      <c r="BR727" s="275">
        <f t="shared" ca="1" si="497"/>
        <v>0</v>
      </c>
      <c r="BS727" s="275">
        <f t="shared" ca="1" si="497"/>
        <v>0</v>
      </c>
      <c r="BT727" s="275">
        <f t="shared" ca="1" si="497"/>
        <v>0</v>
      </c>
      <c r="BU727" s="275">
        <f t="shared" ca="1" si="497"/>
        <v>0</v>
      </c>
      <c r="BV727" s="275">
        <f t="shared" ca="1" si="497"/>
        <v>0</v>
      </c>
      <c r="BW727" s="275">
        <f t="shared" ca="1" si="497"/>
        <v>0</v>
      </c>
      <c r="BX727" s="275">
        <f t="shared" ca="1" si="497"/>
        <v>0</v>
      </c>
      <c r="BY727" s="275">
        <f t="shared" ca="1" si="497"/>
        <v>0</v>
      </c>
      <c r="BZ727" s="275">
        <f t="shared" ca="1" si="497"/>
        <v>0</v>
      </c>
      <c r="CA727" s="275">
        <f t="shared" ca="1" si="497"/>
        <v>0</v>
      </c>
      <c r="CB727" s="275">
        <f t="shared" ca="1" si="497"/>
        <v>0</v>
      </c>
      <c r="CC727" s="275">
        <f t="shared" ca="1" si="497"/>
        <v>0</v>
      </c>
      <c r="CD727" s="275">
        <f t="shared" ca="1" si="497"/>
        <v>0</v>
      </c>
      <c r="CE727" s="275">
        <f t="shared" ca="1" si="497"/>
        <v>0</v>
      </c>
      <c r="CF727" s="275">
        <f t="shared" ca="1" si="496"/>
        <v>0</v>
      </c>
      <c r="CG727" s="275">
        <f t="shared" ca="1" si="495"/>
        <v>0</v>
      </c>
      <c r="CH727" s="275">
        <f t="shared" ca="1" si="495"/>
        <v>0</v>
      </c>
      <c r="CI727" s="275">
        <f t="shared" ca="1" si="495"/>
        <v>0</v>
      </c>
      <c r="CJ727" s="275">
        <f t="shared" ca="1" si="495"/>
        <v>0</v>
      </c>
      <c r="CK727" s="275">
        <f t="shared" ca="1" si="495"/>
        <v>0</v>
      </c>
      <c r="CL727" s="275">
        <f t="shared" ca="1" si="495"/>
        <v>0</v>
      </c>
      <c r="CM727" s="275">
        <f t="shared" ca="1" si="495"/>
        <v>0</v>
      </c>
      <c r="CN727" s="275">
        <f t="shared" ca="1" si="495"/>
        <v>0</v>
      </c>
    </row>
    <row r="728" spans="1:92" x14ac:dyDescent="0.25">
      <c r="A728" t="s">
        <v>143</v>
      </c>
      <c r="B728" s="362">
        <v>7</v>
      </c>
      <c r="D728" t="s">
        <v>566</v>
      </c>
      <c r="I728" s="270">
        <v>0</v>
      </c>
      <c r="J728" s="270"/>
      <c r="K728" s="50">
        <f t="shared" ca="1" si="493"/>
        <v>0</v>
      </c>
      <c r="L728" s="50">
        <f t="shared" ca="1" si="493"/>
        <v>0</v>
      </c>
      <c r="M728" s="50">
        <f t="shared" ca="1" si="493"/>
        <v>0</v>
      </c>
      <c r="N728" s="50">
        <f t="shared" ca="1" si="493"/>
        <v>0</v>
      </c>
      <c r="O728" s="50">
        <f t="shared" ca="1" si="493"/>
        <v>0</v>
      </c>
      <c r="P728" s="50">
        <f t="shared" ca="1" si="493"/>
        <v>0</v>
      </c>
      <c r="Q728" s="50"/>
      <c r="T728" s="319"/>
      <c r="U728" s="275">
        <f t="shared" ca="1" si="497"/>
        <v>0</v>
      </c>
      <c r="V728" s="275">
        <f t="shared" ca="1" si="497"/>
        <v>0</v>
      </c>
      <c r="W728" s="275">
        <f t="shared" ca="1" si="497"/>
        <v>0</v>
      </c>
      <c r="X728" s="275">
        <f t="shared" ca="1" si="497"/>
        <v>0</v>
      </c>
      <c r="Y728" s="275">
        <f t="shared" ca="1" si="497"/>
        <v>0</v>
      </c>
      <c r="Z728" s="275">
        <f t="shared" ca="1" si="497"/>
        <v>0</v>
      </c>
      <c r="AA728" s="275">
        <f t="shared" ca="1" si="497"/>
        <v>0</v>
      </c>
      <c r="AB728" s="275">
        <f t="shared" ca="1" si="497"/>
        <v>0</v>
      </c>
      <c r="AC728" s="275">
        <f t="shared" ca="1" si="497"/>
        <v>0</v>
      </c>
      <c r="AD728" s="275">
        <f t="shared" ca="1" si="497"/>
        <v>0</v>
      </c>
      <c r="AE728" s="275">
        <f t="shared" ca="1" si="497"/>
        <v>0</v>
      </c>
      <c r="AF728" s="275">
        <f t="shared" ca="1" si="497"/>
        <v>0</v>
      </c>
      <c r="AG728" s="275">
        <f t="shared" ca="1" si="497"/>
        <v>0</v>
      </c>
      <c r="AH728" s="275">
        <f t="shared" ca="1" si="497"/>
        <v>0</v>
      </c>
      <c r="AI728" s="275">
        <f t="shared" ca="1" si="497"/>
        <v>0</v>
      </c>
      <c r="AJ728" s="275">
        <f t="shared" ca="1" si="497"/>
        <v>0</v>
      </c>
      <c r="AK728" s="275">
        <f t="shared" ca="1" si="497"/>
        <v>0</v>
      </c>
      <c r="AL728" s="275">
        <f t="shared" ca="1" si="497"/>
        <v>0</v>
      </c>
      <c r="AM728" s="275">
        <f t="shared" ca="1" si="497"/>
        <v>0</v>
      </c>
      <c r="AN728" s="275">
        <f t="shared" ca="1" si="497"/>
        <v>0</v>
      </c>
      <c r="AO728" s="275">
        <f t="shared" ca="1" si="497"/>
        <v>0</v>
      </c>
      <c r="AP728" s="275">
        <f t="shared" ca="1" si="497"/>
        <v>0</v>
      </c>
      <c r="AQ728" s="275">
        <f t="shared" ca="1" si="497"/>
        <v>0</v>
      </c>
      <c r="AR728" s="275">
        <f t="shared" ca="1" si="497"/>
        <v>0</v>
      </c>
      <c r="AS728" s="275">
        <f t="shared" ca="1" si="497"/>
        <v>0</v>
      </c>
      <c r="AT728" s="275">
        <f t="shared" ca="1" si="497"/>
        <v>0</v>
      </c>
      <c r="AU728" s="275">
        <f t="shared" ca="1" si="497"/>
        <v>0</v>
      </c>
      <c r="AV728" s="275">
        <f t="shared" ca="1" si="497"/>
        <v>0</v>
      </c>
      <c r="AW728" s="275">
        <f t="shared" ca="1" si="497"/>
        <v>0</v>
      </c>
      <c r="AX728" s="275">
        <f t="shared" ca="1" si="497"/>
        <v>0</v>
      </c>
      <c r="AY728" s="275">
        <f t="shared" ca="1" si="497"/>
        <v>0</v>
      </c>
      <c r="AZ728" s="275">
        <f t="shared" ca="1" si="497"/>
        <v>0</v>
      </c>
      <c r="BA728" s="275">
        <f t="shared" ca="1" si="497"/>
        <v>0</v>
      </c>
      <c r="BB728" s="275">
        <f t="shared" ca="1" si="497"/>
        <v>0</v>
      </c>
      <c r="BC728" s="275">
        <f t="shared" ca="1" si="497"/>
        <v>0</v>
      </c>
      <c r="BD728" s="275">
        <f t="shared" ca="1" si="497"/>
        <v>0</v>
      </c>
      <c r="BE728" s="275">
        <f t="shared" ca="1" si="497"/>
        <v>0</v>
      </c>
      <c r="BF728" s="275">
        <f t="shared" ca="1" si="497"/>
        <v>0</v>
      </c>
      <c r="BG728" s="275">
        <f t="shared" ca="1" si="497"/>
        <v>0</v>
      </c>
      <c r="BH728" s="275">
        <f t="shared" ca="1" si="497"/>
        <v>0</v>
      </c>
      <c r="BI728" s="275">
        <f t="shared" ca="1" si="497"/>
        <v>0</v>
      </c>
      <c r="BJ728" s="275">
        <f t="shared" ca="1" si="497"/>
        <v>0</v>
      </c>
      <c r="BK728" s="275">
        <f t="shared" ca="1" si="497"/>
        <v>0</v>
      </c>
      <c r="BL728" s="275">
        <f t="shared" ca="1" si="497"/>
        <v>0</v>
      </c>
      <c r="BM728" s="275">
        <f t="shared" ca="1" si="497"/>
        <v>0</v>
      </c>
      <c r="BN728" s="275">
        <f t="shared" ca="1" si="497"/>
        <v>0</v>
      </c>
      <c r="BO728" s="275">
        <f t="shared" ca="1" si="497"/>
        <v>0</v>
      </c>
      <c r="BP728" s="275">
        <f t="shared" ca="1" si="497"/>
        <v>0</v>
      </c>
      <c r="BQ728" s="275">
        <f t="shared" ca="1" si="497"/>
        <v>0</v>
      </c>
      <c r="BR728" s="275">
        <f t="shared" ca="1" si="497"/>
        <v>0</v>
      </c>
      <c r="BS728" s="275">
        <f t="shared" ca="1" si="497"/>
        <v>0</v>
      </c>
      <c r="BT728" s="275">
        <f t="shared" ca="1" si="497"/>
        <v>0</v>
      </c>
      <c r="BU728" s="275">
        <f t="shared" ca="1" si="497"/>
        <v>0</v>
      </c>
      <c r="BV728" s="275">
        <f t="shared" ca="1" si="497"/>
        <v>0</v>
      </c>
      <c r="BW728" s="275">
        <f t="shared" ca="1" si="497"/>
        <v>0</v>
      </c>
      <c r="BX728" s="275">
        <f t="shared" ca="1" si="497"/>
        <v>0</v>
      </c>
      <c r="BY728" s="275">
        <f t="shared" ca="1" si="497"/>
        <v>0</v>
      </c>
      <c r="BZ728" s="275">
        <f t="shared" ca="1" si="497"/>
        <v>0</v>
      </c>
      <c r="CA728" s="275">
        <f t="shared" ca="1" si="497"/>
        <v>0</v>
      </c>
      <c r="CB728" s="275">
        <f t="shared" ca="1" si="497"/>
        <v>0</v>
      </c>
      <c r="CC728" s="275">
        <f t="shared" ca="1" si="497"/>
        <v>0</v>
      </c>
      <c r="CD728" s="275">
        <f t="shared" ca="1" si="497"/>
        <v>0</v>
      </c>
      <c r="CE728" s="275">
        <f t="shared" ca="1" si="497"/>
        <v>0</v>
      </c>
      <c r="CF728" s="275">
        <f t="shared" ca="1" si="496"/>
        <v>0</v>
      </c>
      <c r="CG728" s="275">
        <f t="shared" ca="1" si="495"/>
        <v>0</v>
      </c>
      <c r="CH728" s="275">
        <f t="shared" ca="1" si="495"/>
        <v>0</v>
      </c>
      <c r="CI728" s="275">
        <f t="shared" ca="1" si="495"/>
        <v>0</v>
      </c>
      <c r="CJ728" s="275">
        <f t="shared" ca="1" si="495"/>
        <v>0</v>
      </c>
      <c r="CK728" s="275">
        <f t="shared" ca="1" si="495"/>
        <v>0</v>
      </c>
      <c r="CL728" s="275">
        <f t="shared" ca="1" si="495"/>
        <v>0</v>
      </c>
      <c r="CM728" s="275">
        <f t="shared" ca="1" si="495"/>
        <v>0</v>
      </c>
      <c r="CN728" s="275">
        <f t="shared" ca="1" si="495"/>
        <v>0</v>
      </c>
    </row>
    <row r="729" spans="1:92" x14ac:dyDescent="0.25">
      <c r="A729" t="s">
        <v>143</v>
      </c>
      <c r="B729" s="362">
        <v>8</v>
      </c>
      <c r="D729" t="s">
        <v>566</v>
      </c>
      <c r="I729" s="270">
        <v>0</v>
      </c>
      <c r="J729" s="270"/>
      <c r="K729" s="50">
        <f t="shared" ca="1" si="493"/>
        <v>0</v>
      </c>
      <c r="L729" s="50">
        <f t="shared" ca="1" si="493"/>
        <v>0</v>
      </c>
      <c r="M729" s="50">
        <f t="shared" ca="1" si="493"/>
        <v>0</v>
      </c>
      <c r="N729" s="50">
        <f t="shared" ca="1" si="493"/>
        <v>0</v>
      </c>
      <c r="O729" s="50">
        <f t="shared" ca="1" si="493"/>
        <v>0</v>
      </c>
      <c r="P729" s="50">
        <f t="shared" ca="1" si="493"/>
        <v>0</v>
      </c>
      <c r="Q729" s="50"/>
      <c r="T729" s="319"/>
      <c r="U729" s="275">
        <f t="shared" ca="1" si="497"/>
        <v>0</v>
      </c>
      <c r="V729" s="275">
        <f t="shared" ca="1" si="497"/>
        <v>0</v>
      </c>
      <c r="W729" s="275">
        <f t="shared" ca="1" si="497"/>
        <v>0</v>
      </c>
      <c r="X729" s="275">
        <f t="shared" ca="1" si="497"/>
        <v>0</v>
      </c>
      <c r="Y729" s="275">
        <f t="shared" ca="1" si="497"/>
        <v>0</v>
      </c>
      <c r="Z729" s="275">
        <f t="shared" ca="1" si="497"/>
        <v>0</v>
      </c>
      <c r="AA729" s="275">
        <f t="shared" ca="1" si="497"/>
        <v>0</v>
      </c>
      <c r="AB729" s="275">
        <f t="shared" ca="1" si="497"/>
        <v>0</v>
      </c>
      <c r="AC729" s="275">
        <f t="shared" ca="1" si="497"/>
        <v>0</v>
      </c>
      <c r="AD729" s="275">
        <f t="shared" ca="1" si="497"/>
        <v>0</v>
      </c>
      <c r="AE729" s="275">
        <f t="shared" ca="1" si="497"/>
        <v>0</v>
      </c>
      <c r="AF729" s="275">
        <f t="shared" ca="1" si="497"/>
        <v>0</v>
      </c>
      <c r="AG729" s="275">
        <f t="shared" ca="1" si="497"/>
        <v>0</v>
      </c>
      <c r="AH729" s="275">
        <f t="shared" ca="1" si="497"/>
        <v>0</v>
      </c>
      <c r="AI729" s="275">
        <f t="shared" ca="1" si="497"/>
        <v>0</v>
      </c>
      <c r="AJ729" s="275">
        <f t="shared" ca="1" si="497"/>
        <v>0</v>
      </c>
      <c r="AK729" s="275">
        <f t="shared" ca="1" si="497"/>
        <v>0</v>
      </c>
      <c r="AL729" s="275">
        <f t="shared" ca="1" si="497"/>
        <v>0</v>
      </c>
      <c r="AM729" s="275">
        <f t="shared" ca="1" si="497"/>
        <v>0</v>
      </c>
      <c r="AN729" s="275">
        <f t="shared" ca="1" si="497"/>
        <v>0</v>
      </c>
      <c r="AO729" s="275">
        <f t="shared" ca="1" si="497"/>
        <v>0</v>
      </c>
      <c r="AP729" s="275">
        <f t="shared" ca="1" si="497"/>
        <v>0</v>
      </c>
      <c r="AQ729" s="275">
        <f t="shared" ca="1" si="497"/>
        <v>0</v>
      </c>
      <c r="AR729" s="275">
        <f t="shared" ca="1" si="497"/>
        <v>0</v>
      </c>
      <c r="AS729" s="275">
        <f t="shared" ca="1" si="497"/>
        <v>0</v>
      </c>
      <c r="AT729" s="275">
        <f t="shared" ca="1" si="497"/>
        <v>0</v>
      </c>
      <c r="AU729" s="275">
        <f t="shared" ca="1" si="497"/>
        <v>0</v>
      </c>
      <c r="AV729" s="275">
        <f t="shared" ca="1" si="497"/>
        <v>0</v>
      </c>
      <c r="AW729" s="275">
        <f t="shared" ca="1" si="497"/>
        <v>0</v>
      </c>
      <c r="AX729" s="275">
        <f t="shared" ca="1" si="497"/>
        <v>0</v>
      </c>
      <c r="AY729" s="275">
        <f t="shared" ca="1" si="497"/>
        <v>0</v>
      </c>
      <c r="AZ729" s="275">
        <f t="shared" ca="1" si="497"/>
        <v>0</v>
      </c>
      <c r="BA729" s="275">
        <f t="shared" ca="1" si="497"/>
        <v>0</v>
      </c>
      <c r="BB729" s="275">
        <f t="shared" ca="1" si="497"/>
        <v>0</v>
      </c>
      <c r="BC729" s="275">
        <f t="shared" ca="1" si="497"/>
        <v>0</v>
      </c>
      <c r="BD729" s="275">
        <f t="shared" ca="1" si="497"/>
        <v>0</v>
      </c>
      <c r="BE729" s="275">
        <f t="shared" ca="1" si="497"/>
        <v>0</v>
      </c>
      <c r="BF729" s="275">
        <f t="shared" ca="1" si="497"/>
        <v>0</v>
      </c>
      <c r="BG729" s="275">
        <f t="shared" ca="1" si="497"/>
        <v>0</v>
      </c>
      <c r="BH729" s="275">
        <f t="shared" ca="1" si="497"/>
        <v>0</v>
      </c>
      <c r="BI729" s="275">
        <f t="shared" ca="1" si="497"/>
        <v>0</v>
      </c>
      <c r="BJ729" s="275">
        <f t="shared" ca="1" si="497"/>
        <v>0</v>
      </c>
      <c r="BK729" s="275">
        <f t="shared" ca="1" si="497"/>
        <v>0</v>
      </c>
      <c r="BL729" s="275">
        <f t="shared" ca="1" si="497"/>
        <v>0</v>
      </c>
      <c r="BM729" s="275">
        <f t="shared" ca="1" si="497"/>
        <v>0</v>
      </c>
      <c r="BN729" s="275">
        <f t="shared" ca="1" si="497"/>
        <v>0</v>
      </c>
      <c r="BO729" s="275">
        <f t="shared" ca="1" si="497"/>
        <v>0</v>
      </c>
      <c r="BP729" s="275">
        <f t="shared" ca="1" si="497"/>
        <v>0</v>
      </c>
      <c r="BQ729" s="275">
        <f t="shared" ca="1" si="497"/>
        <v>0</v>
      </c>
      <c r="BR729" s="275">
        <f t="shared" ca="1" si="497"/>
        <v>0</v>
      </c>
      <c r="BS729" s="275">
        <f t="shared" ca="1" si="497"/>
        <v>0</v>
      </c>
      <c r="BT729" s="275">
        <f t="shared" ca="1" si="497"/>
        <v>0</v>
      </c>
      <c r="BU729" s="275">
        <f t="shared" ca="1" si="497"/>
        <v>0</v>
      </c>
      <c r="BV729" s="275">
        <f t="shared" ca="1" si="497"/>
        <v>0</v>
      </c>
      <c r="BW729" s="275">
        <f t="shared" ca="1" si="497"/>
        <v>0</v>
      </c>
      <c r="BX729" s="275">
        <f t="shared" ca="1" si="497"/>
        <v>0</v>
      </c>
      <c r="BY729" s="275">
        <f t="shared" ca="1" si="497"/>
        <v>0</v>
      </c>
      <c r="BZ729" s="275">
        <f t="shared" ca="1" si="497"/>
        <v>0</v>
      </c>
      <c r="CA729" s="275">
        <f t="shared" ca="1" si="497"/>
        <v>0</v>
      </c>
      <c r="CB729" s="275">
        <f t="shared" ca="1" si="497"/>
        <v>0</v>
      </c>
      <c r="CC729" s="275">
        <f t="shared" ca="1" si="497"/>
        <v>0</v>
      </c>
      <c r="CD729" s="275">
        <f t="shared" ca="1" si="497"/>
        <v>0</v>
      </c>
      <c r="CE729" s="275">
        <f t="shared" ca="1" si="497"/>
        <v>0</v>
      </c>
      <c r="CF729" s="275">
        <f t="shared" ca="1" si="496"/>
        <v>0</v>
      </c>
      <c r="CG729" s="275">
        <f t="shared" ca="1" si="495"/>
        <v>0</v>
      </c>
      <c r="CH729" s="275">
        <f t="shared" ca="1" si="495"/>
        <v>0</v>
      </c>
      <c r="CI729" s="275">
        <f t="shared" ca="1" si="495"/>
        <v>0</v>
      </c>
      <c r="CJ729" s="275">
        <f t="shared" ca="1" si="495"/>
        <v>0</v>
      </c>
      <c r="CK729" s="275">
        <f t="shared" ca="1" si="495"/>
        <v>0</v>
      </c>
      <c r="CL729" s="275">
        <f t="shared" ca="1" si="495"/>
        <v>0</v>
      </c>
      <c r="CM729" s="275">
        <f t="shared" ca="1" si="495"/>
        <v>0</v>
      </c>
      <c r="CN729" s="275">
        <f t="shared" ca="1" si="495"/>
        <v>0</v>
      </c>
    </row>
    <row r="730" spans="1:92" x14ac:dyDescent="0.25">
      <c r="A730" t="s">
        <v>143</v>
      </c>
      <c r="B730" s="362">
        <v>9</v>
      </c>
      <c r="D730" t="s">
        <v>566</v>
      </c>
      <c r="I730" s="270">
        <v>0</v>
      </c>
      <c r="J730" s="270"/>
      <c r="K730" s="50">
        <f t="shared" ca="1" si="493"/>
        <v>0</v>
      </c>
      <c r="L730" s="50">
        <f t="shared" ca="1" si="493"/>
        <v>0</v>
      </c>
      <c r="M730" s="50">
        <f t="shared" ca="1" si="493"/>
        <v>0</v>
      </c>
      <c r="N730" s="50">
        <f t="shared" ca="1" si="493"/>
        <v>0</v>
      </c>
      <c r="O730" s="50">
        <f t="shared" ca="1" si="493"/>
        <v>0</v>
      </c>
      <c r="P730" s="50">
        <f t="shared" ca="1" si="493"/>
        <v>0</v>
      </c>
      <c r="Q730" s="50"/>
      <c r="T730" s="319"/>
      <c r="U730" s="275">
        <f t="shared" ca="1" si="497"/>
        <v>0</v>
      </c>
      <c r="V730" s="275">
        <f t="shared" ca="1" si="497"/>
        <v>0</v>
      </c>
      <c r="W730" s="275">
        <f t="shared" ca="1" si="497"/>
        <v>0</v>
      </c>
      <c r="X730" s="275">
        <f t="shared" ca="1" si="497"/>
        <v>0</v>
      </c>
      <c r="Y730" s="275">
        <f t="shared" ca="1" si="497"/>
        <v>0</v>
      </c>
      <c r="Z730" s="275">
        <f t="shared" ca="1" si="497"/>
        <v>0</v>
      </c>
      <c r="AA730" s="275">
        <f t="shared" ca="1" si="497"/>
        <v>0</v>
      </c>
      <c r="AB730" s="275">
        <f t="shared" ca="1" si="497"/>
        <v>0</v>
      </c>
      <c r="AC730" s="275">
        <f t="shared" ca="1" si="497"/>
        <v>0</v>
      </c>
      <c r="AD730" s="275">
        <f t="shared" ca="1" si="497"/>
        <v>0</v>
      </c>
      <c r="AE730" s="275">
        <f t="shared" ca="1" si="497"/>
        <v>0</v>
      </c>
      <c r="AF730" s="275">
        <f t="shared" ca="1" si="497"/>
        <v>0</v>
      </c>
      <c r="AG730" s="275">
        <f t="shared" ca="1" si="497"/>
        <v>0</v>
      </c>
      <c r="AH730" s="275">
        <f t="shared" ca="1" si="497"/>
        <v>0</v>
      </c>
      <c r="AI730" s="275">
        <f t="shared" ca="1" si="497"/>
        <v>0</v>
      </c>
      <c r="AJ730" s="275">
        <f t="shared" ca="1" si="497"/>
        <v>0</v>
      </c>
      <c r="AK730" s="275">
        <f t="shared" ca="1" si="497"/>
        <v>0</v>
      </c>
      <c r="AL730" s="275">
        <f t="shared" ca="1" si="497"/>
        <v>0</v>
      </c>
      <c r="AM730" s="275">
        <f t="shared" ca="1" si="497"/>
        <v>0</v>
      </c>
      <c r="AN730" s="275">
        <f t="shared" ca="1" si="497"/>
        <v>0</v>
      </c>
      <c r="AO730" s="275">
        <f t="shared" ca="1" si="497"/>
        <v>0</v>
      </c>
      <c r="AP730" s="275">
        <f t="shared" ca="1" si="497"/>
        <v>0</v>
      </c>
      <c r="AQ730" s="275">
        <f t="shared" ca="1" si="497"/>
        <v>0</v>
      </c>
      <c r="AR730" s="275">
        <f t="shared" ca="1" si="497"/>
        <v>0</v>
      </c>
      <c r="AS730" s="275">
        <f t="shared" ca="1" si="497"/>
        <v>0</v>
      </c>
      <c r="AT730" s="275">
        <f t="shared" ca="1" si="497"/>
        <v>0</v>
      </c>
      <c r="AU730" s="275">
        <f t="shared" ca="1" si="497"/>
        <v>0</v>
      </c>
      <c r="AV730" s="275">
        <f t="shared" ca="1" si="497"/>
        <v>0</v>
      </c>
      <c r="AW730" s="275">
        <f t="shared" ca="1" si="497"/>
        <v>0</v>
      </c>
      <c r="AX730" s="275">
        <f t="shared" ca="1" si="497"/>
        <v>0</v>
      </c>
      <c r="AY730" s="275">
        <f t="shared" ca="1" si="497"/>
        <v>0</v>
      </c>
      <c r="AZ730" s="275">
        <f t="shared" ca="1" si="497"/>
        <v>0</v>
      </c>
      <c r="BA730" s="275">
        <f t="shared" ca="1" si="497"/>
        <v>0</v>
      </c>
      <c r="BB730" s="275">
        <f t="shared" ca="1" si="497"/>
        <v>0</v>
      </c>
      <c r="BC730" s="275">
        <f t="shared" ca="1" si="497"/>
        <v>0</v>
      </c>
      <c r="BD730" s="275">
        <f t="shared" ca="1" si="497"/>
        <v>0</v>
      </c>
      <c r="BE730" s="275">
        <f t="shared" ca="1" si="497"/>
        <v>0</v>
      </c>
      <c r="BF730" s="275">
        <f t="shared" ca="1" si="497"/>
        <v>0</v>
      </c>
      <c r="BG730" s="275">
        <f t="shared" ca="1" si="497"/>
        <v>0</v>
      </c>
      <c r="BH730" s="275">
        <f t="shared" ca="1" si="497"/>
        <v>0</v>
      </c>
      <c r="BI730" s="275">
        <f t="shared" ca="1" si="497"/>
        <v>0</v>
      </c>
      <c r="BJ730" s="275">
        <f t="shared" ca="1" si="497"/>
        <v>0</v>
      </c>
      <c r="BK730" s="275">
        <f t="shared" ca="1" si="497"/>
        <v>0</v>
      </c>
      <c r="BL730" s="275">
        <f t="shared" ca="1" si="497"/>
        <v>0</v>
      </c>
      <c r="BM730" s="275">
        <f t="shared" ca="1" si="497"/>
        <v>0</v>
      </c>
      <c r="BN730" s="275">
        <f t="shared" ca="1" si="497"/>
        <v>0</v>
      </c>
      <c r="BO730" s="275">
        <f t="shared" ca="1" si="497"/>
        <v>0</v>
      </c>
      <c r="BP730" s="275">
        <f t="shared" ca="1" si="497"/>
        <v>0</v>
      </c>
      <c r="BQ730" s="275">
        <f t="shared" ca="1" si="497"/>
        <v>0</v>
      </c>
      <c r="BR730" s="275">
        <f t="shared" ca="1" si="497"/>
        <v>0</v>
      </c>
      <c r="BS730" s="275">
        <f t="shared" ca="1" si="497"/>
        <v>0</v>
      </c>
      <c r="BT730" s="275">
        <f t="shared" ca="1" si="497"/>
        <v>0</v>
      </c>
      <c r="BU730" s="275">
        <f t="shared" ca="1" si="497"/>
        <v>0</v>
      </c>
      <c r="BV730" s="275">
        <f t="shared" ca="1" si="497"/>
        <v>0</v>
      </c>
      <c r="BW730" s="275">
        <f t="shared" ca="1" si="497"/>
        <v>0</v>
      </c>
      <c r="BX730" s="275">
        <f t="shared" ca="1" si="497"/>
        <v>0</v>
      </c>
      <c r="BY730" s="275">
        <f t="shared" ca="1" si="497"/>
        <v>0</v>
      </c>
      <c r="BZ730" s="275">
        <f t="shared" ca="1" si="497"/>
        <v>0</v>
      </c>
      <c r="CA730" s="275">
        <f t="shared" ca="1" si="497"/>
        <v>0</v>
      </c>
      <c r="CB730" s="275">
        <f t="shared" ca="1" si="497"/>
        <v>0</v>
      </c>
      <c r="CC730" s="275">
        <f t="shared" ca="1" si="497"/>
        <v>0</v>
      </c>
      <c r="CD730" s="275">
        <f t="shared" ca="1" si="497"/>
        <v>0</v>
      </c>
      <c r="CE730" s="275">
        <f t="shared" ca="1" si="497"/>
        <v>0</v>
      </c>
      <c r="CF730" s="275">
        <f t="shared" ca="1" si="496"/>
        <v>0</v>
      </c>
      <c r="CG730" s="275">
        <f t="shared" ca="1" si="495"/>
        <v>0</v>
      </c>
      <c r="CH730" s="275">
        <f t="shared" ca="1" si="495"/>
        <v>0</v>
      </c>
      <c r="CI730" s="275">
        <f t="shared" ca="1" si="495"/>
        <v>0</v>
      </c>
      <c r="CJ730" s="275">
        <f t="shared" ca="1" si="495"/>
        <v>0</v>
      </c>
      <c r="CK730" s="275">
        <f t="shared" ca="1" si="495"/>
        <v>0</v>
      </c>
      <c r="CL730" s="275">
        <f t="shared" ca="1" si="495"/>
        <v>0</v>
      </c>
      <c r="CM730" s="275">
        <f t="shared" ca="1" si="495"/>
        <v>0</v>
      </c>
      <c r="CN730" s="275">
        <f t="shared" ca="1" si="495"/>
        <v>0</v>
      </c>
    </row>
    <row r="731" spans="1:92" x14ac:dyDescent="0.25">
      <c r="A731" t="s">
        <v>143</v>
      </c>
      <c r="B731" s="362">
        <v>10</v>
      </c>
      <c r="D731" t="s">
        <v>566</v>
      </c>
      <c r="I731" s="270">
        <v>0</v>
      </c>
      <c r="J731" s="270"/>
      <c r="K731" s="50">
        <f t="shared" ca="1" si="493"/>
        <v>0</v>
      </c>
      <c r="L731" s="50">
        <f t="shared" ca="1" si="493"/>
        <v>0</v>
      </c>
      <c r="M731" s="50">
        <f t="shared" ca="1" si="493"/>
        <v>0</v>
      </c>
      <c r="N731" s="50">
        <f t="shared" ca="1" si="493"/>
        <v>0</v>
      </c>
      <c r="O731" s="50">
        <f t="shared" ca="1" si="493"/>
        <v>0</v>
      </c>
      <c r="P731" s="50">
        <f t="shared" ca="1" si="493"/>
        <v>0</v>
      </c>
      <c r="Q731" s="50"/>
      <c r="T731" s="319"/>
      <c r="U731" s="275">
        <f t="shared" ca="1" si="497"/>
        <v>0</v>
      </c>
      <c r="V731" s="275">
        <f t="shared" ca="1" si="497"/>
        <v>0</v>
      </c>
      <c r="W731" s="275">
        <f t="shared" ca="1" si="497"/>
        <v>0</v>
      </c>
      <c r="X731" s="275">
        <f t="shared" ref="X731:CE731" ca="1" si="498">+IF((COLUMN()-COLUMN($U727))&lt;(12*$B730),0,OFFSET(X730,0,-12))</f>
        <v>0</v>
      </c>
      <c r="Y731" s="275">
        <f t="shared" ca="1" si="498"/>
        <v>0</v>
      </c>
      <c r="Z731" s="275">
        <f t="shared" ca="1" si="498"/>
        <v>0</v>
      </c>
      <c r="AA731" s="275">
        <f t="shared" ca="1" si="498"/>
        <v>0</v>
      </c>
      <c r="AB731" s="275">
        <f t="shared" ca="1" si="498"/>
        <v>0</v>
      </c>
      <c r="AC731" s="275">
        <f t="shared" ca="1" si="498"/>
        <v>0</v>
      </c>
      <c r="AD731" s="275">
        <f t="shared" ca="1" si="498"/>
        <v>0</v>
      </c>
      <c r="AE731" s="275">
        <f t="shared" ca="1" si="498"/>
        <v>0</v>
      </c>
      <c r="AF731" s="275">
        <f t="shared" ca="1" si="498"/>
        <v>0</v>
      </c>
      <c r="AG731" s="275">
        <f t="shared" ca="1" si="498"/>
        <v>0</v>
      </c>
      <c r="AH731" s="275">
        <f t="shared" ca="1" si="498"/>
        <v>0</v>
      </c>
      <c r="AI731" s="275">
        <f t="shared" ca="1" si="498"/>
        <v>0</v>
      </c>
      <c r="AJ731" s="275">
        <f t="shared" ca="1" si="498"/>
        <v>0</v>
      </c>
      <c r="AK731" s="275">
        <f t="shared" ca="1" si="498"/>
        <v>0</v>
      </c>
      <c r="AL731" s="275">
        <f t="shared" ca="1" si="498"/>
        <v>0</v>
      </c>
      <c r="AM731" s="275">
        <f t="shared" ca="1" si="498"/>
        <v>0</v>
      </c>
      <c r="AN731" s="275">
        <f t="shared" ca="1" si="498"/>
        <v>0</v>
      </c>
      <c r="AO731" s="275">
        <f t="shared" ca="1" si="498"/>
        <v>0</v>
      </c>
      <c r="AP731" s="275">
        <f t="shared" ca="1" si="498"/>
        <v>0</v>
      </c>
      <c r="AQ731" s="275">
        <f t="shared" ca="1" si="498"/>
        <v>0</v>
      </c>
      <c r="AR731" s="275">
        <f t="shared" ca="1" si="498"/>
        <v>0</v>
      </c>
      <c r="AS731" s="275">
        <f t="shared" ca="1" si="498"/>
        <v>0</v>
      </c>
      <c r="AT731" s="275">
        <f t="shared" ca="1" si="498"/>
        <v>0</v>
      </c>
      <c r="AU731" s="275">
        <f t="shared" ca="1" si="498"/>
        <v>0</v>
      </c>
      <c r="AV731" s="275">
        <f t="shared" ca="1" si="498"/>
        <v>0</v>
      </c>
      <c r="AW731" s="275">
        <f t="shared" ca="1" si="498"/>
        <v>0</v>
      </c>
      <c r="AX731" s="275">
        <f t="shared" ca="1" si="498"/>
        <v>0</v>
      </c>
      <c r="AY731" s="275">
        <f t="shared" ca="1" si="498"/>
        <v>0</v>
      </c>
      <c r="AZ731" s="275">
        <f t="shared" ca="1" si="498"/>
        <v>0</v>
      </c>
      <c r="BA731" s="275">
        <f t="shared" ca="1" si="498"/>
        <v>0</v>
      </c>
      <c r="BB731" s="275">
        <f t="shared" ca="1" si="498"/>
        <v>0</v>
      </c>
      <c r="BC731" s="275">
        <f t="shared" ca="1" si="498"/>
        <v>0</v>
      </c>
      <c r="BD731" s="275">
        <f t="shared" ca="1" si="498"/>
        <v>0</v>
      </c>
      <c r="BE731" s="275">
        <f t="shared" ca="1" si="498"/>
        <v>0</v>
      </c>
      <c r="BF731" s="275">
        <f t="shared" ca="1" si="498"/>
        <v>0</v>
      </c>
      <c r="BG731" s="275">
        <f t="shared" ca="1" si="498"/>
        <v>0</v>
      </c>
      <c r="BH731" s="275">
        <f t="shared" ca="1" si="498"/>
        <v>0</v>
      </c>
      <c r="BI731" s="275">
        <f t="shared" ca="1" si="498"/>
        <v>0</v>
      </c>
      <c r="BJ731" s="275">
        <f t="shared" ca="1" si="498"/>
        <v>0</v>
      </c>
      <c r="BK731" s="275">
        <f t="shared" ca="1" si="498"/>
        <v>0</v>
      </c>
      <c r="BL731" s="275">
        <f t="shared" ca="1" si="498"/>
        <v>0</v>
      </c>
      <c r="BM731" s="275">
        <f t="shared" ca="1" si="498"/>
        <v>0</v>
      </c>
      <c r="BN731" s="275">
        <f t="shared" ca="1" si="498"/>
        <v>0</v>
      </c>
      <c r="BO731" s="275">
        <f t="shared" ca="1" si="498"/>
        <v>0</v>
      </c>
      <c r="BP731" s="275">
        <f t="shared" ca="1" si="498"/>
        <v>0</v>
      </c>
      <c r="BQ731" s="275">
        <f t="shared" ca="1" si="498"/>
        <v>0</v>
      </c>
      <c r="BR731" s="275">
        <f t="shared" ca="1" si="498"/>
        <v>0</v>
      </c>
      <c r="BS731" s="275">
        <f t="shared" ca="1" si="498"/>
        <v>0</v>
      </c>
      <c r="BT731" s="275">
        <f t="shared" ca="1" si="498"/>
        <v>0</v>
      </c>
      <c r="BU731" s="275">
        <f t="shared" ca="1" si="498"/>
        <v>0</v>
      </c>
      <c r="BV731" s="275">
        <f t="shared" ca="1" si="498"/>
        <v>0</v>
      </c>
      <c r="BW731" s="275">
        <f t="shared" ca="1" si="498"/>
        <v>0</v>
      </c>
      <c r="BX731" s="275">
        <f t="shared" ca="1" si="498"/>
        <v>0</v>
      </c>
      <c r="BY731" s="275">
        <f t="shared" ca="1" si="498"/>
        <v>0</v>
      </c>
      <c r="BZ731" s="275">
        <f t="shared" ca="1" si="498"/>
        <v>0</v>
      </c>
      <c r="CA731" s="275">
        <f t="shared" ca="1" si="498"/>
        <v>0</v>
      </c>
      <c r="CB731" s="275">
        <f t="shared" ca="1" si="498"/>
        <v>0</v>
      </c>
      <c r="CC731" s="275">
        <f t="shared" ca="1" si="498"/>
        <v>0</v>
      </c>
      <c r="CD731" s="275">
        <f t="shared" ca="1" si="498"/>
        <v>0</v>
      </c>
      <c r="CE731" s="275">
        <f t="shared" ca="1" si="498"/>
        <v>0</v>
      </c>
      <c r="CF731" s="275">
        <f t="shared" ca="1" si="496"/>
        <v>0</v>
      </c>
      <c r="CG731" s="275">
        <f t="shared" ca="1" si="495"/>
        <v>0</v>
      </c>
      <c r="CH731" s="275">
        <f t="shared" ca="1" si="495"/>
        <v>0</v>
      </c>
      <c r="CI731" s="275">
        <f t="shared" ca="1" si="495"/>
        <v>0</v>
      </c>
      <c r="CJ731" s="275">
        <f t="shared" ca="1" si="495"/>
        <v>0</v>
      </c>
      <c r="CK731" s="275">
        <f t="shared" ca="1" si="495"/>
        <v>0</v>
      </c>
      <c r="CL731" s="275">
        <f t="shared" ca="1" si="495"/>
        <v>0</v>
      </c>
      <c r="CM731" s="275">
        <f t="shared" ca="1" si="495"/>
        <v>0</v>
      </c>
      <c r="CN731" s="275">
        <f t="shared" ca="1" si="495"/>
        <v>0</v>
      </c>
    </row>
    <row r="732" spans="1:92" x14ac:dyDescent="0.25">
      <c r="B732" s="178"/>
      <c r="D732" t="s">
        <v>566</v>
      </c>
      <c r="E732" s="102" t="s">
        <v>203</v>
      </c>
      <c r="T732" s="355"/>
      <c r="U732" s="356"/>
      <c r="V732" s="356"/>
      <c r="W732" s="356"/>
      <c r="X732" s="356"/>
      <c r="Y732" s="356"/>
      <c r="Z732" s="356"/>
      <c r="AA732" s="356"/>
      <c r="AB732" s="356"/>
      <c r="AC732" s="356"/>
      <c r="AD732" s="356"/>
      <c r="AE732" s="356"/>
      <c r="AF732" s="356"/>
      <c r="AG732" s="356"/>
      <c r="AH732" s="356"/>
      <c r="AI732" s="356"/>
      <c r="AJ732" s="356"/>
      <c r="AK732" s="356"/>
      <c r="AL732" s="356"/>
      <c r="AM732" s="356"/>
      <c r="AN732" s="356"/>
      <c r="AO732" s="356"/>
      <c r="AP732" s="356"/>
      <c r="AQ732" s="356"/>
      <c r="AR732" s="356"/>
      <c r="AS732" s="356"/>
      <c r="AT732" s="356"/>
      <c r="AU732" s="356"/>
      <c r="AV732" s="356"/>
      <c r="AW732" s="356"/>
      <c r="AX732" s="356"/>
      <c r="AY732" s="356"/>
      <c r="AZ732" s="356"/>
      <c r="BA732" s="356"/>
      <c r="BB732" s="356"/>
      <c r="BC732" s="356"/>
      <c r="BD732" s="356"/>
      <c r="BE732" s="356"/>
      <c r="BF732" s="356"/>
      <c r="BG732" s="356"/>
      <c r="BH732" s="356"/>
      <c r="BI732" s="356"/>
      <c r="BJ732" s="356"/>
      <c r="BK732" s="356"/>
      <c r="BL732" s="356"/>
      <c r="BM732" s="356"/>
      <c r="BN732" s="356"/>
      <c r="BO732" s="356"/>
      <c r="BP732" s="356"/>
      <c r="BQ732" s="356"/>
      <c r="BR732" s="356"/>
      <c r="BS732" s="356"/>
      <c r="BT732" s="356"/>
      <c r="BU732" s="356"/>
      <c r="BV732" s="356"/>
      <c r="BW732" s="356"/>
      <c r="BX732" s="356"/>
      <c r="BY732" s="356"/>
      <c r="BZ732" s="356"/>
      <c r="CA732" s="356"/>
      <c r="CB732" s="356"/>
      <c r="CC732" s="356"/>
      <c r="CD732" s="356"/>
      <c r="CE732" s="356"/>
      <c r="CF732" s="356"/>
      <c r="CG732" s="356"/>
      <c r="CH732" s="356"/>
      <c r="CI732" s="356"/>
      <c r="CJ732" s="356"/>
      <c r="CK732" s="356"/>
      <c r="CL732" s="356"/>
      <c r="CM732" s="356"/>
      <c r="CN732" s="356"/>
    </row>
    <row r="733" spans="1:92" x14ac:dyDescent="0.25">
      <c r="B733" s="174" t="s">
        <v>13</v>
      </c>
      <c r="C733" s="10"/>
      <c r="D733" t="s">
        <v>566</v>
      </c>
      <c r="E733" s="106" t="s">
        <v>203</v>
      </c>
      <c r="F733" s="106"/>
      <c r="G733" s="106"/>
      <c r="H733" s="106"/>
      <c r="T733" s="355"/>
      <c r="U733" s="356"/>
      <c r="V733" s="356"/>
      <c r="W733" s="356"/>
      <c r="X733" s="356"/>
      <c r="Y733" s="356"/>
      <c r="Z733" s="356"/>
      <c r="AA733" s="356"/>
      <c r="AB733" s="356"/>
      <c r="AC733" s="356"/>
      <c r="AD733" s="356"/>
      <c r="AE733" s="356"/>
      <c r="AF733" s="356"/>
      <c r="AG733" s="356"/>
      <c r="AH733" s="356"/>
      <c r="AI733" s="356"/>
      <c r="AJ733" s="356"/>
      <c r="AK733" s="356"/>
      <c r="AL733" s="356"/>
      <c r="AM733" s="356"/>
      <c r="AN733" s="356"/>
      <c r="AO733" s="356"/>
      <c r="AP733" s="356"/>
      <c r="AQ733" s="356"/>
      <c r="AR733" s="356"/>
      <c r="AS733" s="356"/>
      <c r="AT733" s="356"/>
      <c r="AU733" s="356"/>
      <c r="AV733" s="356"/>
      <c r="AW733" s="356"/>
      <c r="AX733" s="356"/>
      <c r="AY733" s="356"/>
      <c r="AZ733" s="356"/>
      <c r="BA733" s="356"/>
      <c r="BB733" s="356"/>
      <c r="BC733" s="356"/>
      <c r="BD733" s="356"/>
      <c r="BE733" s="356"/>
      <c r="BF733" s="356"/>
      <c r="BG733" s="356"/>
      <c r="BH733" s="356"/>
      <c r="BI733" s="356"/>
      <c r="BJ733" s="356"/>
      <c r="BK733" s="356"/>
      <c r="BL733" s="356"/>
      <c r="BM733" s="356"/>
      <c r="BN733" s="356"/>
      <c r="BO733" s="356"/>
      <c r="BP733" s="356"/>
      <c r="BQ733" s="356"/>
      <c r="BR733" s="356"/>
      <c r="BS733" s="356"/>
      <c r="BT733" s="356"/>
      <c r="BU733" s="356"/>
      <c r="BV733" s="356"/>
      <c r="BW733" s="356"/>
      <c r="BX733" s="356"/>
      <c r="BY733" s="356"/>
      <c r="BZ733" s="356"/>
      <c r="CA733" s="356"/>
      <c r="CB733" s="356"/>
      <c r="CC733" s="356"/>
      <c r="CD733" s="356"/>
      <c r="CE733" s="356"/>
      <c r="CF733" s="356"/>
      <c r="CG733" s="356"/>
      <c r="CH733" s="356"/>
      <c r="CI733" s="356"/>
      <c r="CJ733" s="356"/>
      <c r="CK733" s="356"/>
      <c r="CL733" s="356"/>
      <c r="CM733" s="356"/>
      <c r="CN733" s="356"/>
    </row>
    <row r="734" spans="1:92" x14ac:dyDescent="0.25">
      <c r="A734" t="s">
        <v>170</v>
      </c>
      <c r="B734" s="223" t="s">
        <v>570</v>
      </c>
      <c r="C734" t="s">
        <v>30</v>
      </c>
      <c r="D734" t="s">
        <v>566</v>
      </c>
      <c r="E734" s="102" t="s">
        <v>203</v>
      </c>
      <c r="K734" s="50">
        <f t="shared" ref="K734:P734" ca="1" si="499">SUMIF($3:$3, K$2, INDIRECT(ROW() &amp; ":" &amp; ROW()))</f>
        <v>0</v>
      </c>
      <c r="L734" s="50">
        <f t="shared" ca="1" si="499"/>
        <v>0</v>
      </c>
      <c r="M734" s="50">
        <f t="shared" ca="1" si="499"/>
        <v>0</v>
      </c>
      <c r="N734" s="50">
        <f t="shared" ca="1" si="499"/>
        <v>0</v>
      </c>
      <c r="O734" s="50">
        <f t="shared" ca="1" si="499"/>
        <v>0</v>
      </c>
      <c r="P734" s="50">
        <f t="shared" ca="1" si="499"/>
        <v>0</v>
      </c>
      <c r="Q734" s="50"/>
      <c r="T734" s="319">
        <f t="shared" ref="T734" ca="1" si="500">IFERROR(INDEX(INDIRECT("Financials!$A:$AD"), MATCH(INDIRECT(ADDRESS(ROW(),2)), INDIRECT("Financials!$B:$B"), 0), MATCH(INDIRECT(ADDRESS(1,COLUMN())), INDIRECT("Financials!$1:$1"), 0)),0)</f>
        <v>0</v>
      </c>
      <c r="U734" s="275">
        <f t="shared" ref="U734:CF734" ca="1" si="501">+SUMPRODUCT(U722:U731,$I722:$I731)/12</f>
        <v>0</v>
      </c>
      <c r="V734" s="275">
        <f t="shared" ca="1" si="501"/>
        <v>0</v>
      </c>
      <c r="W734" s="275">
        <f t="shared" ca="1" si="501"/>
        <v>0</v>
      </c>
      <c r="X734" s="275">
        <f t="shared" ca="1" si="501"/>
        <v>0</v>
      </c>
      <c r="Y734" s="275">
        <f t="shared" ca="1" si="501"/>
        <v>0</v>
      </c>
      <c r="Z734" s="275">
        <f t="shared" ca="1" si="501"/>
        <v>0</v>
      </c>
      <c r="AA734" s="275">
        <f t="shared" ca="1" si="501"/>
        <v>0</v>
      </c>
      <c r="AB734" s="275">
        <f t="shared" ca="1" si="501"/>
        <v>0</v>
      </c>
      <c r="AC734" s="275">
        <f t="shared" ca="1" si="501"/>
        <v>0</v>
      </c>
      <c r="AD734" s="275">
        <f t="shared" ca="1" si="501"/>
        <v>0</v>
      </c>
      <c r="AE734" s="275">
        <f t="shared" ca="1" si="501"/>
        <v>0</v>
      </c>
      <c r="AF734" s="275">
        <f t="shared" ca="1" si="501"/>
        <v>0</v>
      </c>
      <c r="AG734" s="275">
        <f t="shared" ca="1" si="501"/>
        <v>0</v>
      </c>
      <c r="AH734" s="275">
        <f t="shared" ca="1" si="501"/>
        <v>0</v>
      </c>
      <c r="AI734" s="275">
        <f t="shared" ca="1" si="501"/>
        <v>0</v>
      </c>
      <c r="AJ734" s="275">
        <f t="shared" ca="1" si="501"/>
        <v>0</v>
      </c>
      <c r="AK734" s="275">
        <f t="shared" ca="1" si="501"/>
        <v>0</v>
      </c>
      <c r="AL734" s="275">
        <f t="shared" ca="1" si="501"/>
        <v>0</v>
      </c>
      <c r="AM734" s="275">
        <f t="shared" ca="1" si="501"/>
        <v>0</v>
      </c>
      <c r="AN734" s="275">
        <f t="shared" ca="1" si="501"/>
        <v>0</v>
      </c>
      <c r="AO734" s="275">
        <f t="shared" ca="1" si="501"/>
        <v>0</v>
      </c>
      <c r="AP734" s="275">
        <f t="shared" ca="1" si="501"/>
        <v>0</v>
      </c>
      <c r="AQ734" s="275">
        <f t="shared" ca="1" si="501"/>
        <v>0</v>
      </c>
      <c r="AR734" s="275">
        <f t="shared" ca="1" si="501"/>
        <v>0</v>
      </c>
      <c r="AS734" s="275">
        <f t="shared" ca="1" si="501"/>
        <v>0</v>
      </c>
      <c r="AT734" s="275">
        <f t="shared" ca="1" si="501"/>
        <v>0</v>
      </c>
      <c r="AU734" s="275">
        <f t="shared" ca="1" si="501"/>
        <v>0</v>
      </c>
      <c r="AV734" s="275">
        <f t="shared" ca="1" si="501"/>
        <v>0</v>
      </c>
      <c r="AW734" s="275">
        <f t="shared" ca="1" si="501"/>
        <v>0</v>
      </c>
      <c r="AX734" s="275">
        <f t="shared" ca="1" si="501"/>
        <v>0</v>
      </c>
      <c r="AY734" s="275">
        <f t="shared" ca="1" si="501"/>
        <v>0</v>
      </c>
      <c r="AZ734" s="275">
        <f t="shared" ca="1" si="501"/>
        <v>0</v>
      </c>
      <c r="BA734" s="275">
        <f t="shared" ca="1" si="501"/>
        <v>0</v>
      </c>
      <c r="BB734" s="275">
        <f t="shared" ca="1" si="501"/>
        <v>0</v>
      </c>
      <c r="BC734" s="275">
        <f t="shared" ca="1" si="501"/>
        <v>0</v>
      </c>
      <c r="BD734" s="275">
        <f t="shared" ca="1" si="501"/>
        <v>0</v>
      </c>
      <c r="BE734" s="275">
        <f t="shared" ca="1" si="501"/>
        <v>0</v>
      </c>
      <c r="BF734" s="275">
        <f t="shared" ca="1" si="501"/>
        <v>0</v>
      </c>
      <c r="BG734" s="275">
        <f t="shared" ca="1" si="501"/>
        <v>0</v>
      </c>
      <c r="BH734" s="275">
        <f t="shared" ca="1" si="501"/>
        <v>0</v>
      </c>
      <c r="BI734" s="275">
        <f t="shared" ca="1" si="501"/>
        <v>0</v>
      </c>
      <c r="BJ734" s="275">
        <f t="shared" ca="1" si="501"/>
        <v>0</v>
      </c>
      <c r="BK734" s="275">
        <f t="shared" ca="1" si="501"/>
        <v>0</v>
      </c>
      <c r="BL734" s="275">
        <f t="shared" ca="1" si="501"/>
        <v>0</v>
      </c>
      <c r="BM734" s="275">
        <f t="shared" ca="1" si="501"/>
        <v>0</v>
      </c>
      <c r="BN734" s="275">
        <f t="shared" ca="1" si="501"/>
        <v>0</v>
      </c>
      <c r="BO734" s="275">
        <f t="shared" ca="1" si="501"/>
        <v>0</v>
      </c>
      <c r="BP734" s="275">
        <f t="shared" ca="1" si="501"/>
        <v>0</v>
      </c>
      <c r="BQ734" s="275">
        <f t="shared" ca="1" si="501"/>
        <v>0</v>
      </c>
      <c r="BR734" s="275">
        <f t="shared" ca="1" si="501"/>
        <v>0</v>
      </c>
      <c r="BS734" s="275">
        <f t="shared" ca="1" si="501"/>
        <v>0</v>
      </c>
      <c r="BT734" s="275">
        <f t="shared" ca="1" si="501"/>
        <v>0</v>
      </c>
      <c r="BU734" s="275">
        <f t="shared" ca="1" si="501"/>
        <v>0</v>
      </c>
      <c r="BV734" s="275">
        <f t="shared" ca="1" si="501"/>
        <v>0</v>
      </c>
      <c r="BW734" s="275">
        <f t="shared" ca="1" si="501"/>
        <v>0</v>
      </c>
      <c r="BX734" s="275">
        <f t="shared" ca="1" si="501"/>
        <v>0</v>
      </c>
      <c r="BY734" s="275">
        <f t="shared" ca="1" si="501"/>
        <v>0</v>
      </c>
      <c r="BZ734" s="275">
        <f t="shared" ca="1" si="501"/>
        <v>0</v>
      </c>
      <c r="CA734" s="275">
        <f t="shared" ca="1" si="501"/>
        <v>0</v>
      </c>
      <c r="CB734" s="275">
        <f t="shared" ca="1" si="501"/>
        <v>0</v>
      </c>
      <c r="CC734" s="275">
        <f t="shared" ca="1" si="501"/>
        <v>0</v>
      </c>
      <c r="CD734" s="275">
        <f t="shared" ca="1" si="501"/>
        <v>0</v>
      </c>
      <c r="CE734" s="275">
        <f t="shared" ca="1" si="501"/>
        <v>0</v>
      </c>
      <c r="CF734" s="275">
        <f t="shared" ca="1" si="501"/>
        <v>0</v>
      </c>
      <c r="CG734" s="275">
        <f t="shared" ref="CG734:CN734" ca="1" si="502">+SUMPRODUCT(CG722:CG731,$I722:$I731)/12</f>
        <v>0</v>
      </c>
      <c r="CH734" s="275">
        <f t="shared" ca="1" si="502"/>
        <v>0</v>
      </c>
      <c r="CI734" s="275">
        <f t="shared" ca="1" si="502"/>
        <v>0</v>
      </c>
      <c r="CJ734" s="275">
        <f t="shared" ca="1" si="502"/>
        <v>0</v>
      </c>
      <c r="CK734" s="275">
        <f t="shared" ca="1" si="502"/>
        <v>0</v>
      </c>
      <c r="CL734" s="275">
        <f t="shared" ca="1" si="502"/>
        <v>0</v>
      </c>
      <c r="CM734" s="275">
        <f t="shared" ca="1" si="502"/>
        <v>0</v>
      </c>
      <c r="CN734" s="275">
        <f t="shared" ca="1" si="502"/>
        <v>0</v>
      </c>
    </row>
    <row r="735" spans="1:92" x14ac:dyDescent="0.25">
      <c r="B735" s="178"/>
      <c r="D735" t="s">
        <v>566</v>
      </c>
      <c r="E735" s="102" t="s">
        <v>203</v>
      </c>
      <c r="K735" s="3"/>
      <c r="L735" s="3"/>
      <c r="M735" s="3"/>
      <c r="N735" s="3"/>
      <c r="O735" s="3"/>
      <c r="P735" s="3"/>
      <c r="Q735" s="3"/>
      <c r="T735" s="363"/>
      <c r="U735" s="364"/>
      <c r="V735" s="364"/>
      <c r="W735" s="364"/>
      <c r="X735" s="364"/>
      <c r="Y735" s="364"/>
      <c r="Z735" s="364"/>
      <c r="AA735" s="364"/>
      <c r="AB735" s="364"/>
      <c r="AC735" s="364"/>
      <c r="AD735" s="364"/>
      <c r="AE735" s="364"/>
      <c r="AF735" s="364"/>
      <c r="AG735" s="364"/>
      <c r="AH735" s="364"/>
      <c r="AI735" s="364"/>
      <c r="AJ735" s="364"/>
      <c r="AK735" s="364"/>
      <c r="AL735" s="364"/>
      <c r="AM735" s="364"/>
      <c r="AN735" s="364"/>
      <c r="AO735" s="364"/>
      <c r="AP735" s="364"/>
      <c r="AQ735" s="364"/>
      <c r="AR735" s="364"/>
      <c r="AS735" s="364"/>
      <c r="AT735" s="364"/>
      <c r="AU735" s="364"/>
      <c r="AV735" s="364"/>
      <c r="AW735" s="364"/>
      <c r="AX735" s="364"/>
      <c r="AY735" s="364"/>
      <c r="AZ735" s="364"/>
      <c r="BA735" s="364"/>
      <c r="BB735" s="364"/>
      <c r="BC735" s="364"/>
      <c r="BD735" s="364"/>
      <c r="BE735" s="364"/>
      <c r="BF735" s="364"/>
      <c r="BG735" s="364"/>
      <c r="BH735" s="364"/>
      <c r="BI735" s="364"/>
      <c r="BJ735" s="364"/>
      <c r="BK735" s="364"/>
      <c r="BL735" s="364"/>
      <c r="BM735" s="364"/>
      <c r="BN735" s="364"/>
      <c r="BO735" s="364"/>
      <c r="BP735" s="364"/>
      <c r="BQ735" s="364"/>
      <c r="BR735" s="364"/>
      <c r="BS735" s="364"/>
      <c r="BT735" s="364"/>
      <c r="BU735" s="364"/>
      <c r="BV735" s="364"/>
      <c r="BW735" s="364"/>
      <c r="BX735" s="364"/>
      <c r="BY735" s="364"/>
      <c r="BZ735" s="364"/>
      <c r="CA735" s="364"/>
      <c r="CB735" s="364"/>
      <c r="CC735" s="364"/>
      <c r="CD735" s="364"/>
      <c r="CE735" s="364"/>
      <c r="CF735" s="364"/>
      <c r="CG735" s="364"/>
      <c r="CH735" s="364"/>
      <c r="CI735" s="364"/>
      <c r="CJ735" s="364"/>
      <c r="CK735" s="364"/>
      <c r="CL735" s="364"/>
      <c r="CM735" s="364"/>
      <c r="CN735" s="364"/>
    </row>
    <row r="736" spans="1:92" x14ac:dyDescent="0.25">
      <c r="B736" s="223" t="s">
        <v>571</v>
      </c>
      <c r="D736" t="s">
        <v>566</v>
      </c>
      <c r="E736" s="102" t="s">
        <v>203</v>
      </c>
      <c r="K736" s="3"/>
      <c r="L736" s="3"/>
      <c r="M736" s="3"/>
      <c r="N736" s="3"/>
      <c r="O736" s="3"/>
      <c r="P736" s="3"/>
      <c r="Q736" s="3"/>
      <c r="T736" s="363"/>
      <c r="U736" s="364"/>
      <c r="V736" s="364"/>
      <c r="W736" s="364"/>
      <c r="X736" s="364"/>
      <c r="Y736" s="364"/>
      <c r="Z736" s="364"/>
      <c r="AA736" s="364"/>
      <c r="AB736" s="364"/>
      <c r="AC736" s="364"/>
      <c r="AD736" s="364"/>
      <c r="AE736" s="364"/>
      <c r="AF736" s="364"/>
      <c r="AG736" s="364"/>
      <c r="AH736" s="364"/>
      <c r="AI736" s="364"/>
      <c r="AJ736" s="364"/>
      <c r="AK736" s="364"/>
      <c r="AL736" s="364"/>
      <c r="AM736" s="364"/>
      <c r="AN736" s="364"/>
      <c r="AO736" s="364"/>
      <c r="AP736" s="364"/>
      <c r="AQ736" s="364"/>
      <c r="AR736" s="364"/>
      <c r="AS736" s="364"/>
      <c r="AT736" s="364"/>
      <c r="AU736" s="364"/>
      <c r="AV736" s="364"/>
      <c r="AW736" s="364"/>
      <c r="AX736" s="364"/>
      <c r="AY736" s="364"/>
      <c r="AZ736" s="364"/>
      <c r="BA736" s="364"/>
      <c r="BB736" s="364"/>
      <c r="BC736" s="364"/>
      <c r="BD736" s="364"/>
      <c r="BE736" s="364"/>
      <c r="BF736" s="364"/>
      <c r="BG736" s="364"/>
      <c r="BH736" s="364"/>
      <c r="BI736" s="364"/>
      <c r="BJ736" s="364"/>
      <c r="BK736" s="364"/>
      <c r="BL736" s="364"/>
      <c r="BM736" s="364"/>
      <c r="BN736" s="364"/>
      <c r="BO736" s="364"/>
      <c r="BP736" s="364"/>
      <c r="BQ736" s="364"/>
      <c r="BR736" s="364"/>
      <c r="BS736" s="364"/>
      <c r="BT736" s="364"/>
      <c r="BU736" s="364"/>
      <c r="BV736" s="364"/>
      <c r="BW736" s="364"/>
      <c r="BX736" s="364"/>
      <c r="BY736" s="364"/>
      <c r="BZ736" s="364"/>
      <c r="CA736" s="364"/>
      <c r="CB736" s="364"/>
      <c r="CC736" s="364"/>
      <c r="CD736" s="364"/>
      <c r="CE736" s="364"/>
      <c r="CF736" s="364"/>
      <c r="CG736" s="364"/>
      <c r="CH736" s="364"/>
      <c r="CI736" s="364"/>
      <c r="CJ736" s="364"/>
      <c r="CK736" s="364"/>
      <c r="CL736" s="364"/>
      <c r="CM736" s="364"/>
      <c r="CN736" s="364"/>
    </row>
    <row r="737" spans="1:92" x14ac:dyDescent="0.25">
      <c r="B737" s="178"/>
      <c r="D737" t="s">
        <v>566</v>
      </c>
      <c r="E737" s="102" t="s">
        <v>203</v>
      </c>
      <c r="T737" s="355"/>
      <c r="U737" s="356"/>
      <c r="V737" s="356"/>
      <c r="W737" s="356"/>
      <c r="X737" s="356"/>
      <c r="Y737" s="356"/>
      <c r="Z737" s="356"/>
      <c r="AA737" s="356"/>
      <c r="AB737" s="356"/>
      <c r="AC737" s="356"/>
      <c r="AD737" s="356"/>
      <c r="AE737" s="356"/>
      <c r="AF737" s="356"/>
      <c r="AG737" s="356"/>
      <c r="AH737" s="356"/>
      <c r="AI737" s="356"/>
      <c r="AJ737" s="356"/>
      <c r="AK737" s="356"/>
      <c r="AL737" s="356"/>
      <c r="AM737" s="356"/>
      <c r="AN737" s="356"/>
      <c r="AO737" s="356"/>
      <c r="AP737" s="356"/>
      <c r="AQ737" s="356"/>
      <c r="AR737" s="356"/>
      <c r="AS737" s="356"/>
      <c r="AT737" s="356"/>
      <c r="AU737" s="356"/>
      <c r="AV737" s="356"/>
      <c r="AW737" s="356"/>
      <c r="AX737" s="356"/>
      <c r="AY737" s="356"/>
      <c r="AZ737" s="356"/>
      <c r="BA737" s="356"/>
      <c r="BB737" s="356"/>
      <c r="BC737" s="356"/>
      <c r="BD737" s="356"/>
      <c r="BE737" s="356"/>
      <c r="BF737" s="356"/>
      <c r="BG737" s="356"/>
      <c r="BH737" s="356"/>
      <c r="BI737" s="356"/>
      <c r="BJ737" s="356"/>
      <c r="BK737" s="356"/>
      <c r="BL737" s="356"/>
      <c r="BM737" s="356"/>
      <c r="BN737" s="356"/>
      <c r="BO737" s="356"/>
      <c r="BP737" s="356"/>
      <c r="BQ737" s="356"/>
      <c r="BR737" s="356"/>
      <c r="BS737" s="356"/>
      <c r="BT737" s="356"/>
      <c r="BU737" s="356"/>
      <c r="BV737" s="356"/>
      <c r="BW737" s="356"/>
      <c r="BX737" s="356"/>
      <c r="BY737" s="356"/>
      <c r="BZ737" s="356"/>
      <c r="CA737" s="356"/>
      <c r="CB737" s="356"/>
      <c r="CC737" s="356"/>
      <c r="CD737" s="356"/>
      <c r="CE737" s="356"/>
      <c r="CF737" s="356"/>
      <c r="CG737" s="356"/>
      <c r="CH737" s="356"/>
      <c r="CI737" s="356"/>
      <c r="CJ737" s="356"/>
      <c r="CK737" s="356"/>
      <c r="CL737" s="356"/>
      <c r="CM737" s="356"/>
      <c r="CN737" s="356"/>
    </row>
    <row r="738" spans="1:92" x14ac:dyDescent="0.25">
      <c r="B738" s="174" t="s">
        <v>572</v>
      </c>
      <c r="C738" s="10"/>
      <c r="D738" t="s">
        <v>566</v>
      </c>
      <c r="E738" s="106" t="s">
        <v>203</v>
      </c>
      <c r="F738" s="106"/>
      <c r="G738" s="106"/>
      <c r="H738" s="106"/>
      <c r="T738" s="355"/>
      <c r="U738" s="356"/>
      <c r="V738" s="356"/>
      <c r="W738" s="356"/>
      <c r="X738" s="356"/>
      <c r="Y738" s="356"/>
      <c r="Z738" s="356"/>
      <c r="AA738" s="356"/>
      <c r="AB738" s="356"/>
      <c r="AC738" s="356"/>
      <c r="AD738" s="356"/>
      <c r="AE738" s="356"/>
      <c r="AF738" s="356"/>
      <c r="AG738" s="356"/>
      <c r="AH738" s="356"/>
      <c r="AI738" s="356"/>
      <c r="AJ738" s="356"/>
      <c r="AK738" s="356"/>
      <c r="AL738" s="356"/>
      <c r="AM738" s="356"/>
      <c r="AN738" s="356"/>
      <c r="AO738" s="356"/>
      <c r="AP738" s="356"/>
      <c r="AQ738" s="356"/>
      <c r="AR738" s="356"/>
      <c r="AS738" s="356"/>
      <c r="AT738" s="356"/>
      <c r="AU738" s="356"/>
      <c r="AV738" s="356"/>
      <c r="AW738" s="356"/>
      <c r="AX738" s="356"/>
      <c r="AY738" s="356"/>
      <c r="AZ738" s="356"/>
      <c r="BA738" s="356"/>
      <c r="BB738" s="356"/>
      <c r="BC738" s="356"/>
      <c r="BD738" s="356"/>
      <c r="BE738" s="356"/>
      <c r="BF738" s="356"/>
      <c r="BG738" s="356"/>
      <c r="BH738" s="356"/>
      <c r="BI738" s="356"/>
      <c r="BJ738" s="356"/>
      <c r="BK738" s="356"/>
      <c r="BL738" s="356"/>
      <c r="BM738" s="356"/>
      <c r="BN738" s="356"/>
      <c r="BO738" s="356"/>
      <c r="BP738" s="356"/>
      <c r="BQ738" s="356"/>
      <c r="BR738" s="356"/>
      <c r="BS738" s="356"/>
      <c r="BT738" s="356"/>
      <c r="BU738" s="356"/>
      <c r="BV738" s="356"/>
      <c r="BW738" s="356"/>
      <c r="BX738" s="356"/>
      <c r="BY738" s="356"/>
      <c r="BZ738" s="356"/>
      <c r="CA738" s="356"/>
      <c r="CB738" s="356"/>
      <c r="CC738" s="356"/>
      <c r="CD738" s="356"/>
      <c r="CE738" s="356"/>
      <c r="CF738" s="356"/>
      <c r="CG738" s="356"/>
      <c r="CH738" s="356"/>
      <c r="CI738" s="356"/>
      <c r="CJ738" s="356"/>
      <c r="CK738" s="356"/>
      <c r="CL738" s="356"/>
      <c r="CM738" s="356"/>
      <c r="CN738" s="356"/>
    </row>
    <row r="739" spans="1:92" x14ac:dyDescent="0.25">
      <c r="B739" s="223" t="s">
        <v>573</v>
      </c>
      <c r="D739" t="s">
        <v>566</v>
      </c>
      <c r="E739" s="102" t="s">
        <v>203</v>
      </c>
      <c r="K739" s="50">
        <f t="shared" ref="K739:P741" ca="1" si="503">SUMIF($4:$4, K$2, INDIRECT(ROW() &amp; ":" &amp; ROW()))</f>
        <v>0</v>
      </c>
      <c r="L739" s="50">
        <f t="shared" ca="1" si="503"/>
        <v>0</v>
      </c>
      <c r="M739" s="50">
        <f t="shared" ca="1" si="503"/>
        <v>0</v>
      </c>
      <c r="N739" s="50">
        <f t="shared" ca="1" si="503"/>
        <v>0</v>
      </c>
      <c r="O739" s="50">
        <f t="shared" ca="1" si="503"/>
        <v>0</v>
      </c>
      <c r="P739" s="50">
        <f t="shared" ca="1" si="503"/>
        <v>0</v>
      </c>
      <c r="Q739" s="50"/>
      <c r="T739" s="319"/>
      <c r="U739" s="275">
        <f t="shared" ref="U739:CF739" ca="1" si="504">+T739-U719</f>
        <v>0</v>
      </c>
      <c r="V739" s="275">
        <f t="shared" ca="1" si="504"/>
        <v>0</v>
      </c>
      <c r="W739" s="275">
        <f t="shared" ca="1" si="504"/>
        <v>0</v>
      </c>
      <c r="X739" s="275">
        <f t="shared" ca="1" si="504"/>
        <v>0</v>
      </c>
      <c r="Y739" s="275">
        <f t="shared" ca="1" si="504"/>
        <v>0</v>
      </c>
      <c r="Z739" s="275">
        <f t="shared" ca="1" si="504"/>
        <v>0</v>
      </c>
      <c r="AA739" s="275">
        <f t="shared" ca="1" si="504"/>
        <v>0</v>
      </c>
      <c r="AB739" s="275">
        <f t="shared" ca="1" si="504"/>
        <v>0</v>
      </c>
      <c r="AC739" s="275">
        <f t="shared" ca="1" si="504"/>
        <v>0</v>
      </c>
      <c r="AD739" s="275">
        <f t="shared" ca="1" si="504"/>
        <v>0</v>
      </c>
      <c r="AE739" s="275">
        <f t="shared" ca="1" si="504"/>
        <v>0</v>
      </c>
      <c r="AF739" s="275">
        <f t="shared" ca="1" si="504"/>
        <v>0</v>
      </c>
      <c r="AG739" s="275">
        <f t="shared" ca="1" si="504"/>
        <v>0</v>
      </c>
      <c r="AH739" s="275">
        <f t="shared" ca="1" si="504"/>
        <v>0</v>
      </c>
      <c r="AI739" s="275">
        <f t="shared" ca="1" si="504"/>
        <v>0</v>
      </c>
      <c r="AJ739" s="275">
        <f t="shared" ca="1" si="504"/>
        <v>0</v>
      </c>
      <c r="AK739" s="275">
        <f t="shared" ca="1" si="504"/>
        <v>0</v>
      </c>
      <c r="AL739" s="275">
        <f t="shared" ca="1" si="504"/>
        <v>0</v>
      </c>
      <c r="AM739" s="275">
        <f t="shared" ca="1" si="504"/>
        <v>0</v>
      </c>
      <c r="AN739" s="275">
        <f t="shared" ca="1" si="504"/>
        <v>0</v>
      </c>
      <c r="AO739" s="275">
        <f t="shared" ca="1" si="504"/>
        <v>0</v>
      </c>
      <c r="AP739" s="275">
        <f t="shared" ca="1" si="504"/>
        <v>0</v>
      </c>
      <c r="AQ739" s="275">
        <f t="shared" ca="1" si="504"/>
        <v>0</v>
      </c>
      <c r="AR739" s="275">
        <f t="shared" ca="1" si="504"/>
        <v>0</v>
      </c>
      <c r="AS739" s="275">
        <f t="shared" ca="1" si="504"/>
        <v>0</v>
      </c>
      <c r="AT739" s="275">
        <f t="shared" ca="1" si="504"/>
        <v>0</v>
      </c>
      <c r="AU739" s="275">
        <f t="shared" ca="1" si="504"/>
        <v>0</v>
      </c>
      <c r="AV739" s="275">
        <f t="shared" ca="1" si="504"/>
        <v>0</v>
      </c>
      <c r="AW739" s="275">
        <f t="shared" ca="1" si="504"/>
        <v>0</v>
      </c>
      <c r="AX739" s="275">
        <f t="shared" ca="1" si="504"/>
        <v>0</v>
      </c>
      <c r="AY739" s="275">
        <f t="shared" ca="1" si="504"/>
        <v>0</v>
      </c>
      <c r="AZ739" s="275">
        <f t="shared" ca="1" si="504"/>
        <v>0</v>
      </c>
      <c r="BA739" s="275">
        <f t="shared" ca="1" si="504"/>
        <v>0</v>
      </c>
      <c r="BB739" s="275">
        <f t="shared" ca="1" si="504"/>
        <v>0</v>
      </c>
      <c r="BC739" s="275">
        <f t="shared" ca="1" si="504"/>
        <v>0</v>
      </c>
      <c r="BD739" s="275">
        <f t="shared" ca="1" si="504"/>
        <v>0</v>
      </c>
      <c r="BE739" s="275">
        <f t="shared" ca="1" si="504"/>
        <v>0</v>
      </c>
      <c r="BF739" s="275">
        <f t="shared" ca="1" si="504"/>
        <v>0</v>
      </c>
      <c r="BG739" s="275">
        <f t="shared" ca="1" si="504"/>
        <v>0</v>
      </c>
      <c r="BH739" s="275">
        <f t="shared" ca="1" si="504"/>
        <v>0</v>
      </c>
      <c r="BI739" s="275">
        <f t="shared" ca="1" si="504"/>
        <v>0</v>
      </c>
      <c r="BJ739" s="275">
        <f t="shared" ca="1" si="504"/>
        <v>0</v>
      </c>
      <c r="BK739" s="275">
        <f t="shared" ca="1" si="504"/>
        <v>0</v>
      </c>
      <c r="BL739" s="275">
        <f t="shared" ca="1" si="504"/>
        <v>0</v>
      </c>
      <c r="BM739" s="275">
        <f t="shared" ca="1" si="504"/>
        <v>0</v>
      </c>
      <c r="BN739" s="275">
        <f t="shared" ca="1" si="504"/>
        <v>0</v>
      </c>
      <c r="BO739" s="275">
        <f t="shared" ca="1" si="504"/>
        <v>0</v>
      </c>
      <c r="BP739" s="275">
        <f t="shared" ca="1" si="504"/>
        <v>0</v>
      </c>
      <c r="BQ739" s="275">
        <f t="shared" ca="1" si="504"/>
        <v>0</v>
      </c>
      <c r="BR739" s="275">
        <f t="shared" ca="1" si="504"/>
        <v>0</v>
      </c>
      <c r="BS739" s="275">
        <f t="shared" ca="1" si="504"/>
        <v>0</v>
      </c>
      <c r="BT739" s="275">
        <f t="shared" ca="1" si="504"/>
        <v>0</v>
      </c>
      <c r="BU739" s="275">
        <f t="shared" ca="1" si="504"/>
        <v>0</v>
      </c>
      <c r="BV739" s="275">
        <f t="shared" ca="1" si="504"/>
        <v>0</v>
      </c>
      <c r="BW739" s="275">
        <f t="shared" ca="1" si="504"/>
        <v>0</v>
      </c>
      <c r="BX739" s="275">
        <f t="shared" ca="1" si="504"/>
        <v>0</v>
      </c>
      <c r="BY739" s="275">
        <f t="shared" ca="1" si="504"/>
        <v>0</v>
      </c>
      <c r="BZ739" s="275">
        <f t="shared" ca="1" si="504"/>
        <v>0</v>
      </c>
      <c r="CA739" s="275">
        <f t="shared" ca="1" si="504"/>
        <v>0</v>
      </c>
      <c r="CB739" s="275">
        <f t="shared" ca="1" si="504"/>
        <v>0</v>
      </c>
      <c r="CC739" s="275">
        <f t="shared" ca="1" si="504"/>
        <v>0</v>
      </c>
      <c r="CD739" s="275">
        <f t="shared" ca="1" si="504"/>
        <v>0</v>
      </c>
      <c r="CE739" s="275">
        <f t="shared" ca="1" si="504"/>
        <v>0</v>
      </c>
      <c r="CF739" s="275">
        <f t="shared" ca="1" si="504"/>
        <v>0</v>
      </c>
      <c r="CG739" s="275">
        <f t="shared" ref="CG739:CN739" ca="1" si="505">+CF739-CG719</f>
        <v>0</v>
      </c>
      <c r="CH739" s="275">
        <f t="shared" ca="1" si="505"/>
        <v>0</v>
      </c>
      <c r="CI739" s="275">
        <f t="shared" ca="1" si="505"/>
        <v>0</v>
      </c>
      <c r="CJ739" s="275">
        <f t="shared" ca="1" si="505"/>
        <v>0</v>
      </c>
      <c r="CK739" s="275">
        <f t="shared" ca="1" si="505"/>
        <v>0</v>
      </c>
      <c r="CL739" s="275">
        <f t="shared" ca="1" si="505"/>
        <v>0</v>
      </c>
      <c r="CM739" s="275">
        <f t="shared" ca="1" si="505"/>
        <v>0</v>
      </c>
      <c r="CN739" s="275">
        <f t="shared" ca="1" si="505"/>
        <v>0</v>
      </c>
    </row>
    <row r="740" spans="1:92" x14ac:dyDescent="0.25">
      <c r="B740" s="223" t="s">
        <v>574</v>
      </c>
      <c r="D740" t="s">
        <v>566</v>
      </c>
      <c r="E740" s="102" t="s">
        <v>203</v>
      </c>
      <c r="K740" s="365">
        <f t="shared" ca="1" si="503"/>
        <v>0</v>
      </c>
      <c r="L740" s="365">
        <f t="shared" ca="1" si="503"/>
        <v>0</v>
      </c>
      <c r="M740" s="365">
        <f t="shared" ca="1" si="503"/>
        <v>0</v>
      </c>
      <c r="N740" s="365">
        <f t="shared" ca="1" si="503"/>
        <v>0</v>
      </c>
      <c r="O740" s="365">
        <f t="shared" ca="1" si="503"/>
        <v>0</v>
      </c>
      <c r="P740" s="365">
        <f t="shared" ca="1" si="503"/>
        <v>0</v>
      </c>
      <c r="Q740" s="50"/>
      <c r="T740" s="366"/>
      <c r="U740" s="367">
        <f t="shared" ref="U740:CF740" ca="1" si="506">T740+U734</f>
        <v>0</v>
      </c>
      <c r="V740" s="367">
        <f t="shared" ca="1" si="506"/>
        <v>0</v>
      </c>
      <c r="W740" s="367">
        <f t="shared" ca="1" si="506"/>
        <v>0</v>
      </c>
      <c r="X740" s="367">
        <f t="shared" ca="1" si="506"/>
        <v>0</v>
      </c>
      <c r="Y740" s="367">
        <f t="shared" ca="1" si="506"/>
        <v>0</v>
      </c>
      <c r="Z740" s="367">
        <f t="shared" ca="1" si="506"/>
        <v>0</v>
      </c>
      <c r="AA740" s="367">
        <f t="shared" ca="1" si="506"/>
        <v>0</v>
      </c>
      <c r="AB740" s="367">
        <f t="shared" ca="1" si="506"/>
        <v>0</v>
      </c>
      <c r="AC740" s="367">
        <f t="shared" ca="1" si="506"/>
        <v>0</v>
      </c>
      <c r="AD740" s="367">
        <f t="shared" ca="1" si="506"/>
        <v>0</v>
      </c>
      <c r="AE740" s="367">
        <f t="shared" ca="1" si="506"/>
        <v>0</v>
      </c>
      <c r="AF740" s="367">
        <f t="shared" ca="1" si="506"/>
        <v>0</v>
      </c>
      <c r="AG740" s="367">
        <f t="shared" ca="1" si="506"/>
        <v>0</v>
      </c>
      <c r="AH740" s="367">
        <f t="shared" ca="1" si="506"/>
        <v>0</v>
      </c>
      <c r="AI740" s="367">
        <f t="shared" ca="1" si="506"/>
        <v>0</v>
      </c>
      <c r="AJ740" s="367">
        <f t="shared" ca="1" si="506"/>
        <v>0</v>
      </c>
      <c r="AK740" s="367">
        <f t="shared" ca="1" si="506"/>
        <v>0</v>
      </c>
      <c r="AL740" s="367">
        <f t="shared" ca="1" si="506"/>
        <v>0</v>
      </c>
      <c r="AM740" s="367">
        <f t="shared" ca="1" si="506"/>
        <v>0</v>
      </c>
      <c r="AN740" s="367">
        <f t="shared" ca="1" si="506"/>
        <v>0</v>
      </c>
      <c r="AO740" s="367">
        <f t="shared" ca="1" si="506"/>
        <v>0</v>
      </c>
      <c r="AP740" s="367">
        <f t="shared" ca="1" si="506"/>
        <v>0</v>
      </c>
      <c r="AQ740" s="367">
        <f t="shared" ca="1" si="506"/>
        <v>0</v>
      </c>
      <c r="AR740" s="367">
        <f t="shared" ca="1" si="506"/>
        <v>0</v>
      </c>
      <c r="AS740" s="367">
        <f t="shared" ca="1" si="506"/>
        <v>0</v>
      </c>
      <c r="AT740" s="367">
        <f t="shared" ca="1" si="506"/>
        <v>0</v>
      </c>
      <c r="AU740" s="367">
        <f t="shared" ca="1" si="506"/>
        <v>0</v>
      </c>
      <c r="AV740" s="367">
        <f t="shared" ca="1" si="506"/>
        <v>0</v>
      </c>
      <c r="AW740" s="367">
        <f t="shared" ca="1" si="506"/>
        <v>0</v>
      </c>
      <c r="AX740" s="367">
        <f t="shared" ca="1" si="506"/>
        <v>0</v>
      </c>
      <c r="AY740" s="367">
        <f t="shared" ca="1" si="506"/>
        <v>0</v>
      </c>
      <c r="AZ740" s="367">
        <f t="shared" ca="1" si="506"/>
        <v>0</v>
      </c>
      <c r="BA740" s="367">
        <f t="shared" ca="1" si="506"/>
        <v>0</v>
      </c>
      <c r="BB740" s="367">
        <f t="shared" ca="1" si="506"/>
        <v>0</v>
      </c>
      <c r="BC740" s="367">
        <f t="shared" ca="1" si="506"/>
        <v>0</v>
      </c>
      <c r="BD740" s="367">
        <f t="shared" ca="1" si="506"/>
        <v>0</v>
      </c>
      <c r="BE740" s="367">
        <f t="shared" ca="1" si="506"/>
        <v>0</v>
      </c>
      <c r="BF740" s="367">
        <f t="shared" ca="1" si="506"/>
        <v>0</v>
      </c>
      <c r="BG740" s="367">
        <f t="shared" ca="1" si="506"/>
        <v>0</v>
      </c>
      <c r="BH740" s="367">
        <f t="shared" ca="1" si="506"/>
        <v>0</v>
      </c>
      <c r="BI740" s="367">
        <f t="shared" ca="1" si="506"/>
        <v>0</v>
      </c>
      <c r="BJ740" s="367">
        <f t="shared" ca="1" si="506"/>
        <v>0</v>
      </c>
      <c r="BK740" s="367">
        <f t="shared" ca="1" si="506"/>
        <v>0</v>
      </c>
      <c r="BL740" s="367">
        <f t="shared" ca="1" si="506"/>
        <v>0</v>
      </c>
      <c r="BM740" s="367">
        <f t="shared" ca="1" si="506"/>
        <v>0</v>
      </c>
      <c r="BN740" s="367">
        <f t="shared" ca="1" si="506"/>
        <v>0</v>
      </c>
      <c r="BO740" s="367">
        <f t="shared" ca="1" si="506"/>
        <v>0</v>
      </c>
      <c r="BP740" s="367">
        <f t="shared" ca="1" si="506"/>
        <v>0</v>
      </c>
      <c r="BQ740" s="367">
        <f t="shared" ca="1" si="506"/>
        <v>0</v>
      </c>
      <c r="BR740" s="367">
        <f t="shared" ca="1" si="506"/>
        <v>0</v>
      </c>
      <c r="BS740" s="367">
        <f t="shared" ca="1" si="506"/>
        <v>0</v>
      </c>
      <c r="BT740" s="367">
        <f t="shared" ca="1" si="506"/>
        <v>0</v>
      </c>
      <c r="BU740" s="367">
        <f t="shared" ca="1" si="506"/>
        <v>0</v>
      </c>
      <c r="BV740" s="367">
        <f t="shared" ca="1" si="506"/>
        <v>0</v>
      </c>
      <c r="BW740" s="367">
        <f t="shared" ca="1" si="506"/>
        <v>0</v>
      </c>
      <c r="BX740" s="367">
        <f t="shared" ca="1" si="506"/>
        <v>0</v>
      </c>
      <c r="BY740" s="367">
        <f t="shared" ca="1" si="506"/>
        <v>0</v>
      </c>
      <c r="BZ740" s="367">
        <f t="shared" ca="1" si="506"/>
        <v>0</v>
      </c>
      <c r="CA740" s="367">
        <f t="shared" ca="1" si="506"/>
        <v>0</v>
      </c>
      <c r="CB740" s="367">
        <f t="shared" ca="1" si="506"/>
        <v>0</v>
      </c>
      <c r="CC740" s="367">
        <f t="shared" ca="1" si="506"/>
        <v>0</v>
      </c>
      <c r="CD740" s="367">
        <f t="shared" ca="1" si="506"/>
        <v>0</v>
      </c>
      <c r="CE740" s="367">
        <f t="shared" ca="1" si="506"/>
        <v>0</v>
      </c>
      <c r="CF740" s="367">
        <f t="shared" ca="1" si="506"/>
        <v>0</v>
      </c>
      <c r="CG740" s="367">
        <f t="shared" ref="CG740:CN740" ca="1" si="507">CF740+CG734</f>
        <v>0</v>
      </c>
      <c r="CH740" s="367">
        <f t="shared" ca="1" si="507"/>
        <v>0</v>
      </c>
      <c r="CI740" s="367">
        <f t="shared" ca="1" si="507"/>
        <v>0</v>
      </c>
      <c r="CJ740" s="367">
        <f t="shared" ca="1" si="507"/>
        <v>0</v>
      </c>
      <c r="CK740" s="367">
        <f t="shared" ca="1" si="507"/>
        <v>0</v>
      </c>
      <c r="CL740" s="367">
        <f t="shared" ca="1" si="507"/>
        <v>0</v>
      </c>
      <c r="CM740" s="367">
        <f t="shared" ca="1" si="507"/>
        <v>0</v>
      </c>
      <c r="CN740" s="367">
        <f t="shared" ca="1" si="507"/>
        <v>0</v>
      </c>
    </row>
    <row r="741" spans="1:92" x14ac:dyDescent="0.25">
      <c r="A741" t="s">
        <v>9</v>
      </c>
      <c r="B741" s="216" t="s">
        <v>575</v>
      </c>
      <c r="C741" s="53" t="s">
        <v>48</v>
      </c>
      <c r="D741" t="s">
        <v>566</v>
      </c>
      <c r="E741" s="229" t="s">
        <v>203</v>
      </c>
      <c r="F741" s="229"/>
      <c r="G741" s="229"/>
      <c r="K741" s="30">
        <f t="shared" ca="1" si="503"/>
        <v>0</v>
      </c>
      <c r="L741" s="30">
        <f t="shared" ca="1" si="503"/>
        <v>0</v>
      </c>
      <c r="M741" s="30">
        <f t="shared" ca="1" si="503"/>
        <v>0</v>
      </c>
      <c r="N741" s="30">
        <f t="shared" ca="1" si="503"/>
        <v>0</v>
      </c>
      <c r="O741" s="30">
        <f t="shared" ca="1" si="503"/>
        <v>0</v>
      </c>
      <c r="P741" s="30">
        <f t="shared" ca="1" si="503"/>
        <v>0</v>
      </c>
      <c r="Q741" s="30"/>
      <c r="T741" s="327">
        <f t="shared" ref="T741" ca="1" si="508">IFERROR(INDEX(INDIRECT("Financials!$A:$AD"), MATCH(INDIRECT(ADDRESS(ROW(),2)), INDIRECT("Financials!$B:$B"), 0), MATCH(INDIRECT(ADDRESS(1,COLUMN())), INDIRECT("Financials!$1:$1"), 0)),0)</f>
        <v>0</v>
      </c>
      <c r="U741" s="328">
        <f t="shared" ref="U741:AZ741" ca="1" si="509">SUM(U739:U740)</f>
        <v>0</v>
      </c>
      <c r="V741" s="328">
        <f t="shared" ca="1" si="509"/>
        <v>0</v>
      </c>
      <c r="W741" s="328">
        <f t="shared" ca="1" si="509"/>
        <v>0</v>
      </c>
      <c r="X741" s="328">
        <f t="shared" ca="1" si="509"/>
        <v>0</v>
      </c>
      <c r="Y741" s="328">
        <f t="shared" ca="1" si="509"/>
        <v>0</v>
      </c>
      <c r="Z741" s="328">
        <f t="shared" ca="1" si="509"/>
        <v>0</v>
      </c>
      <c r="AA741" s="328">
        <f t="shared" ca="1" si="509"/>
        <v>0</v>
      </c>
      <c r="AB741" s="328">
        <f t="shared" ca="1" si="509"/>
        <v>0</v>
      </c>
      <c r="AC741" s="328">
        <f t="shared" ca="1" si="509"/>
        <v>0</v>
      </c>
      <c r="AD741" s="328">
        <f t="shared" ca="1" si="509"/>
        <v>0</v>
      </c>
      <c r="AE741" s="328">
        <f t="shared" ca="1" si="509"/>
        <v>0</v>
      </c>
      <c r="AF741" s="328">
        <f t="shared" ca="1" si="509"/>
        <v>0</v>
      </c>
      <c r="AG741" s="328">
        <f t="shared" ca="1" si="509"/>
        <v>0</v>
      </c>
      <c r="AH741" s="328">
        <f t="shared" ca="1" si="509"/>
        <v>0</v>
      </c>
      <c r="AI741" s="328">
        <f t="shared" ca="1" si="509"/>
        <v>0</v>
      </c>
      <c r="AJ741" s="328">
        <f t="shared" ca="1" si="509"/>
        <v>0</v>
      </c>
      <c r="AK741" s="328">
        <f t="shared" ca="1" si="509"/>
        <v>0</v>
      </c>
      <c r="AL741" s="328">
        <f t="shared" ca="1" si="509"/>
        <v>0</v>
      </c>
      <c r="AM741" s="328">
        <f t="shared" ca="1" si="509"/>
        <v>0</v>
      </c>
      <c r="AN741" s="328">
        <f t="shared" ca="1" si="509"/>
        <v>0</v>
      </c>
      <c r="AO741" s="328">
        <f t="shared" ca="1" si="509"/>
        <v>0</v>
      </c>
      <c r="AP741" s="328">
        <f t="shared" ca="1" si="509"/>
        <v>0</v>
      </c>
      <c r="AQ741" s="328">
        <f t="shared" ca="1" si="509"/>
        <v>0</v>
      </c>
      <c r="AR741" s="328">
        <f t="shared" ca="1" si="509"/>
        <v>0</v>
      </c>
      <c r="AS741" s="328">
        <f t="shared" ca="1" si="509"/>
        <v>0</v>
      </c>
      <c r="AT741" s="328">
        <f t="shared" ca="1" si="509"/>
        <v>0</v>
      </c>
      <c r="AU741" s="328">
        <f t="shared" ca="1" si="509"/>
        <v>0</v>
      </c>
      <c r="AV741" s="328">
        <f t="shared" ca="1" si="509"/>
        <v>0</v>
      </c>
      <c r="AW741" s="328">
        <f t="shared" ca="1" si="509"/>
        <v>0</v>
      </c>
      <c r="AX741" s="328">
        <f t="shared" ca="1" si="509"/>
        <v>0</v>
      </c>
      <c r="AY741" s="328">
        <f t="shared" ca="1" si="509"/>
        <v>0</v>
      </c>
      <c r="AZ741" s="328">
        <f t="shared" ca="1" si="509"/>
        <v>0</v>
      </c>
      <c r="BA741" s="328">
        <f t="shared" ref="BA741:CN741" ca="1" si="510">SUM(BA739:BA740)</f>
        <v>0</v>
      </c>
      <c r="BB741" s="328">
        <f t="shared" ca="1" si="510"/>
        <v>0</v>
      </c>
      <c r="BC741" s="328">
        <f t="shared" ca="1" si="510"/>
        <v>0</v>
      </c>
      <c r="BD741" s="328">
        <f t="shared" ca="1" si="510"/>
        <v>0</v>
      </c>
      <c r="BE741" s="328">
        <f t="shared" ca="1" si="510"/>
        <v>0</v>
      </c>
      <c r="BF741" s="328">
        <f t="shared" ca="1" si="510"/>
        <v>0</v>
      </c>
      <c r="BG741" s="328">
        <f t="shared" ca="1" si="510"/>
        <v>0</v>
      </c>
      <c r="BH741" s="328">
        <f t="shared" ca="1" si="510"/>
        <v>0</v>
      </c>
      <c r="BI741" s="328">
        <f t="shared" ca="1" si="510"/>
        <v>0</v>
      </c>
      <c r="BJ741" s="328">
        <f t="shared" ca="1" si="510"/>
        <v>0</v>
      </c>
      <c r="BK741" s="328">
        <f t="shared" ca="1" si="510"/>
        <v>0</v>
      </c>
      <c r="BL741" s="328">
        <f t="shared" ca="1" si="510"/>
        <v>0</v>
      </c>
      <c r="BM741" s="328">
        <f t="shared" ca="1" si="510"/>
        <v>0</v>
      </c>
      <c r="BN741" s="328">
        <f t="shared" ca="1" si="510"/>
        <v>0</v>
      </c>
      <c r="BO741" s="328">
        <f t="shared" ca="1" si="510"/>
        <v>0</v>
      </c>
      <c r="BP741" s="328">
        <f t="shared" ca="1" si="510"/>
        <v>0</v>
      </c>
      <c r="BQ741" s="328">
        <f t="shared" ca="1" si="510"/>
        <v>0</v>
      </c>
      <c r="BR741" s="328">
        <f t="shared" ca="1" si="510"/>
        <v>0</v>
      </c>
      <c r="BS741" s="328">
        <f t="shared" ca="1" si="510"/>
        <v>0</v>
      </c>
      <c r="BT741" s="328">
        <f t="shared" ca="1" si="510"/>
        <v>0</v>
      </c>
      <c r="BU741" s="328">
        <f t="shared" ca="1" si="510"/>
        <v>0</v>
      </c>
      <c r="BV741" s="328">
        <f t="shared" ca="1" si="510"/>
        <v>0</v>
      </c>
      <c r="BW741" s="328">
        <f t="shared" ca="1" si="510"/>
        <v>0</v>
      </c>
      <c r="BX741" s="328">
        <f t="shared" ca="1" si="510"/>
        <v>0</v>
      </c>
      <c r="BY741" s="328">
        <f t="shared" ca="1" si="510"/>
        <v>0</v>
      </c>
      <c r="BZ741" s="328">
        <f t="shared" ca="1" si="510"/>
        <v>0</v>
      </c>
      <c r="CA741" s="328">
        <f t="shared" ca="1" si="510"/>
        <v>0</v>
      </c>
      <c r="CB741" s="328">
        <f t="shared" ca="1" si="510"/>
        <v>0</v>
      </c>
      <c r="CC741" s="328">
        <f t="shared" ca="1" si="510"/>
        <v>0</v>
      </c>
      <c r="CD741" s="328">
        <f t="shared" ca="1" si="510"/>
        <v>0</v>
      </c>
      <c r="CE741" s="328">
        <f t="shared" ca="1" si="510"/>
        <v>0</v>
      </c>
      <c r="CF741" s="328">
        <f t="shared" ca="1" si="510"/>
        <v>0</v>
      </c>
      <c r="CG741" s="328">
        <f t="shared" ca="1" si="510"/>
        <v>0</v>
      </c>
      <c r="CH741" s="328">
        <f t="shared" ca="1" si="510"/>
        <v>0</v>
      </c>
      <c r="CI741" s="328">
        <f t="shared" ca="1" si="510"/>
        <v>0</v>
      </c>
      <c r="CJ741" s="328">
        <f t="shared" ca="1" si="510"/>
        <v>0</v>
      </c>
      <c r="CK741" s="328">
        <f t="shared" ca="1" si="510"/>
        <v>0</v>
      </c>
      <c r="CL741" s="328">
        <f t="shared" ca="1" si="510"/>
        <v>0</v>
      </c>
      <c r="CM741" s="328">
        <f t="shared" ca="1" si="510"/>
        <v>0</v>
      </c>
      <c r="CN741" s="328">
        <f t="shared" ca="1" si="510"/>
        <v>0</v>
      </c>
    </row>
    <row r="742" spans="1:92" x14ac:dyDescent="0.25">
      <c r="B742" s="216"/>
      <c r="C742" s="53"/>
      <c r="E742" s="229"/>
      <c r="F742" s="229"/>
      <c r="G742" s="229"/>
      <c r="I742" s="361"/>
      <c r="J742" s="328"/>
      <c r="K742" s="30"/>
      <c r="L742" s="30"/>
      <c r="M742" s="30"/>
      <c r="N742" s="30"/>
      <c r="O742" s="30"/>
      <c r="P742" s="30"/>
      <c r="Q742" s="30"/>
      <c r="T742" s="327"/>
      <c r="U742" s="328"/>
      <c r="V742" s="328"/>
      <c r="W742" s="328"/>
      <c r="X742" s="328"/>
      <c r="Y742" s="328"/>
      <c r="Z742" s="328"/>
      <c r="AA742" s="328"/>
      <c r="AB742" s="328"/>
      <c r="AC742" s="328"/>
      <c r="AD742" s="328"/>
      <c r="AE742" s="328"/>
      <c r="AF742" s="328"/>
      <c r="AG742" s="328"/>
      <c r="AH742" s="328"/>
      <c r="AI742" s="328"/>
      <c r="AJ742" s="328"/>
      <c r="AK742" s="328"/>
      <c r="AL742" s="328"/>
      <c r="AM742" s="328"/>
      <c r="AN742" s="328"/>
      <c r="AO742" s="328"/>
      <c r="AP742" s="328"/>
      <c r="AQ742" s="328"/>
      <c r="AR742" s="328"/>
      <c r="AS742" s="328"/>
      <c r="AT742" s="328"/>
      <c r="AU742" s="328"/>
      <c r="AV742" s="328"/>
      <c r="AW742" s="328"/>
      <c r="AX742" s="328"/>
      <c r="AY742" s="328"/>
      <c r="AZ742" s="328"/>
      <c r="BA742" s="328"/>
      <c r="BB742" s="328"/>
      <c r="BC742" s="328"/>
      <c r="BD742" s="328"/>
      <c r="BE742" s="328"/>
      <c r="BF742" s="328"/>
      <c r="BG742" s="328"/>
      <c r="BH742" s="328"/>
      <c r="BI742" s="328"/>
      <c r="BJ742" s="328"/>
      <c r="BK742" s="328"/>
      <c r="BL742" s="328"/>
      <c r="BM742" s="328"/>
      <c r="BN742" s="328"/>
      <c r="BO742" s="328"/>
      <c r="BP742" s="328"/>
      <c r="BQ742" s="328"/>
      <c r="BR742" s="328"/>
      <c r="BS742" s="328"/>
      <c r="BT742" s="328"/>
      <c r="BU742" s="328"/>
      <c r="BV742" s="328"/>
      <c r="BW742" s="328"/>
      <c r="BX742" s="328"/>
      <c r="BY742" s="328"/>
      <c r="BZ742" s="328"/>
      <c r="CA742" s="328"/>
      <c r="CB742" s="328"/>
      <c r="CC742" s="328"/>
      <c r="CD742" s="328"/>
      <c r="CE742" s="328"/>
      <c r="CF742" s="328"/>
      <c r="CG742" s="328"/>
      <c r="CH742" s="328"/>
      <c r="CI742" s="328"/>
      <c r="CJ742" s="328"/>
      <c r="CK742" s="328"/>
      <c r="CL742" s="328"/>
      <c r="CM742" s="328"/>
      <c r="CN742" s="328"/>
    </row>
    <row r="743" spans="1:92" x14ac:dyDescent="0.25">
      <c r="A743" s="137"/>
      <c r="B743" s="208"/>
      <c r="C743" s="139"/>
      <c r="D743" s="137" t="s">
        <v>576</v>
      </c>
      <c r="E743" s="140" t="s">
        <v>576</v>
      </c>
      <c r="F743" s="140"/>
      <c r="G743" s="140"/>
      <c r="H743" s="141"/>
      <c r="I743" s="142"/>
      <c r="J743" s="143"/>
      <c r="K743" s="139"/>
      <c r="L743" s="139"/>
      <c r="M743" s="139"/>
      <c r="N743" s="139"/>
      <c r="O743" s="139"/>
      <c r="P743" s="139"/>
      <c r="Q743" s="139"/>
      <c r="T743" s="233"/>
      <c r="U743" s="145" t="s">
        <v>577</v>
      </c>
      <c r="V743" s="145" t="s">
        <v>577</v>
      </c>
      <c r="W743" s="145" t="s">
        <v>577</v>
      </c>
      <c r="X743" s="145" t="s">
        <v>577</v>
      </c>
      <c r="Y743" s="145" t="s">
        <v>577</v>
      </c>
      <c r="Z743" s="145" t="s">
        <v>577</v>
      </c>
      <c r="AA743" s="145" t="s">
        <v>577</v>
      </c>
      <c r="AB743" s="145" t="s">
        <v>577</v>
      </c>
      <c r="AC743" s="145" t="s">
        <v>577</v>
      </c>
      <c r="AD743" s="145" t="s">
        <v>577</v>
      </c>
      <c r="AE743" s="145" t="s">
        <v>577</v>
      </c>
      <c r="AF743" s="145" t="s">
        <v>577</v>
      </c>
      <c r="AG743" s="145" t="s">
        <v>577</v>
      </c>
      <c r="AH743" s="145" t="s">
        <v>577</v>
      </c>
      <c r="AI743" s="145" t="s">
        <v>577</v>
      </c>
      <c r="AJ743" s="145" t="s">
        <v>577</v>
      </c>
      <c r="AK743" s="145" t="s">
        <v>577</v>
      </c>
      <c r="AL743" s="145" t="s">
        <v>577</v>
      </c>
      <c r="AM743" s="145" t="s">
        <v>577</v>
      </c>
      <c r="AN743" s="145" t="s">
        <v>577</v>
      </c>
      <c r="AO743" s="145" t="s">
        <v>577</v>
      </c>
      <c r="AP743" s="145" t="s">
        <v>577</v>
      </c>
      <c r="AQ743" s="145" t="s">
        <v>577</v>
      </c>
      <c r="AR743" s="145" t="s">
        <v>577</v>
      </c>
      <c r="AS743" s="145" t="s">
        <v>577</v>
      </c>
      <c r="AT743" s="145" t="s">
        <v>577</v>
      </c>
      <c r="AU743" s="145" t="s">
        <v>577</v>
      </c>
      <c r="AV743" s="145" t="s">
        <v>577</v>
      </c>
      <c r="AW743" s="145" t="s">
        <v>577</v>
      </c>
      <c r="AX743" s="145" t="s">
        <v>577</v>
      </c>
      <c r="AY743" s="145" t="s">
        <v>577</v>
      </c>
      <c r="AZ743" s="145" t="s">
        <v>577</v>
      </c>
      <c r="BA743" s="145" t="s">
        <v>577</v>
      </c>
      <c r="BB743" s="145" t="s">
        <v>577</v>
      </c>
      <c r="BC743" s="145" t="s">
        <v>577</v>
      </c>
      <c r="BD743" s="145" t="s">
        <v>577</v>
      </c>
      <c r="BE743" s="145" t="s">
        <v>577</v>
      </c>
      <c r="BF743" s="145" t="s">
        <v>577</v>
      </c>
      <c r="BG743" s="145" t="s">
        <v>577</v>
      </c>
      <c r="BH743" s="145" t="s">
        <v>577</v>
      </c>
      <c r="BI743" s="145" t="s">
        <v>577</v>
      </c>
      <c r="BJ743" s="145" t="s">
        <v>577</v>
      </c>
      <c r="BK743" s="145" t="s">
        <v>577</v>
      </c>
      <c r="BL743" s="145" t="s">
        <v>577</v>
      </c>
      <c r="BM743" s="145" t="s">
        <v>577</v>
      </c>
      <c r="BN743" s="145" t="s">
        <v>577</v>
      </c>
      <c r="BO743" s="145" t="s">
        <v>577</v>
      </c>
      <c r="BP743" s="145" t="s">
        <v>577</v>
      </c>
      <c r="BQ743" s="145" t="s">
        <v>577</v>
      </c>
      <c r="BR743" s="145" t="s">
        <v>577</v>
      </c>
      <c r="BS743" s="145" t="s">
        <v>577</v>
      </c>
      <c r="BT743" s="145" t="s">
        <v>577</v>
      </c>
      <c r="BU743" s="145" t="s">
        <v>577</v>
      </c>
      <c r="BV743" s="145" t="s">
        <v>577</v>
      </c>
      <c r="BW743" s="145" t="s">
        <v>577</v>
      </c>
      <c r="BX743" s="145" t="s">
        <v>577</v>
      </c>
      <c r="BY743" s="145" t="s">
        <v>577</v>
      </c>
      <c r="BZ743" s="145" t="s">
        <v>577</v>
      </c>
      <c r="CA743" s="145" t="s">
        <v>577</v>
      </c>
      <c r="CB743" s="145" t="s">
        <v>577</v>
      </c>
      <c r="CC743" s="145" t="s">
        <v>577</v>
      </c>
      <c r="CD743" s="145" t="s">
        <v>577</v>
      </c>
      <c r="CE743" s="145" t="s">
        <v>577</v>
      </c>
      <c r="CF743" s="145" t="s">
        <v>577</v>
      </c>
      <c r="CG743" s="145" t="s">
        <v>577</v>
      </c>
      <c r="CH743" s="145" t="s">
        <v>577</v>
      </c>
      <c r="CI743" s="145" t="s">
        <v>577</v>
      </c>
      <c r="CJ743" s="145" t="s">
        <v>577</v>
      </c>
      <c r="CK743" s="145" t="s">
        <v>577</v>
      </c>
      <c r="CL743" s="145" t="s">
        <v>577</v>
      </c>
      <c r="CM743" s="145" t="s">
        <v>577</v>
      </c>
      <c r="CN743" s="145" t="s">
        <v>577</v>
      </c>
    </row>
    <row r="744" spans="1:92" x14ac:dyDescent="0.25">
      <c r="A744" s="137"/>
      <c r="B744" s="208"/>
      <c r="C744" s="139"/>
      <c r="D744" s="137" t="s">
        <v>576</v>
      </c>
      <c r="E744" s="140"/>
      <c r="F744" s="140"/>
      <c r="G744" s="140"/>
      <c r="H744" s="141"/>
      <c r="I744" s="142"/>
      <c r="J744" s="143"/>
      <c r="K744" s="139"/>
      <c r="L744" s="139"/>
      <c r="M744" s="139"/>
      <c r="N744" s="139"/>
      <c r="O744" s="139"/>
      <c r="P744" s="139"/>
      <c r="Q744" s="139"/>
      <c r="T744" s="233"/>
      <c r="U744" s="145" t="s">
        <v>578</v>
      </c>
      <c r="V744" s="145" t="s">
        <v>578</v>
      </c>
      <c r="W744" s="145" t="s">
        <v>578</v>
      </c>
      <c r="X744" s="145" t="s">
        <v>578</v>
      </c>
      <c r="Y744" s="145" t="s">
        <v>578</v>
      </c>
      <c r="Z744" s="145" t="s">
        <v>578</v>
      </c>
      <c r="AA744" s="145" t="s">
        <v>578</v>
      </c>
      <c r="AB744" s="145" t="s">
        <v>578</v>
      </c>
      <c r="AC744" s="145" t="s">
        <v>578</v>
      </c>
      <c r="AD744" s="145" t="s">
        <v>578</v>
      </c>
      <c r="AE744" s="145" t="s">
        <v>578</v>
      </c>
      <c r="AF744" s="145" t="s">
        <v>578</v>
      </c>
      <c r="AG744" s="145" t="s">
        <v>578</v>
      </c>
      <c r="AH744" s="145" t="s">
        <v>578</v>
      </c>
      <c r="AI744" s="145" t="s">
        <v>578</v>
      </c>
      <c r="AJ744" s="145" t="s">
        <v>578</v>
      </c>
      <c r="AK744" s="145" t="s">
        <v>578</v>
      </c>
      <c r="AL744" s="145" t="s">
        <v>578</v>
      </c>
      <c r="AM744" s="145" t="s">
        <v>578</v>
      </c>
      <c r="AN744" s="145" t="s">
        <v>578</v>
      </c>
      <c r="AO744" s="145" t="s">
        <v>578</v>
      </c>
      <c r="AP744" s="145" t="s">
        <v>578</v>
      </c>
      <c r="AQ744" s="145" t="s">
        <v>578</v>
      </c>
      <c r="AR744" s="145" t="s">
        <v>578</v>
      </c>
      <c r="AS744" s="145" t="s">
        <v>578</v>
      </c>
      <c r="AT744" s="145" t="s">
        <v>578</v>
      </c>
      <c r="AU744" s="145" t="s">
        <v>578</v>
      </c>
      <c r="AV744" s="145" t="s">
        <v>578</v>
      </c>
      <c r="AW744" s="145" t="s">
        <v>578</v>
      </c>
      <c r="AX744" s="145" t="s">
        <v>578</v>
      </c>
      <c r="AY744" s="145" t="s">
        <v>578</v>
      </c>
      <c r="AZ744" s="145" t="s">
        <v>578</v>
      </c>
      <c r="BA744" s="145" t="s">
        <v>578</v>
      </c>
      <c r="BB744" s="145" t="s">
        <v>578</v>
      </c>
      <c r="BC744" s="145" t="s">
        <v>578</v>
      </c>
      <c r="BD744" s="145" t="s">
        <v>578</v>
      </c>
      <c r="BE744" s="145" t="s">
        <v>578</v>
      </c>
      <c r="BF744" s="145" t="s">
        <v>578</v>
      </c>
      <c r="BG744" s="145" t="s">
        <v>578</v>
      </c>
      <c r="BH744" s="145" t="s">
        <v>578</v>
      </c>
      <c r="BI744" s="145" t="s">
        <v>578</v>
      </c>
      <c r="BJ744" s="145" t="s">
        <v>578</v>
      </c>
      <c r="BK744" s="145" t="s">
        <v>578</v>
      </c>
      <c r="BL744" s="145" t="s">
        <v>578</v>
      </c>
      <c r="BM744" s="145" t="s">
        <v>578</v>
      </c>
      <c r="BN744" s="145" t="s">
        <v>578</v>
      </c>
      <c r="BO744" s="145" t="s">
        <v>578</v>
      </c>
      <c r="BP744" s="145" t="s">
        <v>578</v>
      </c>
      <c r="BQ744" s="145" t="s">
        <v>578</v>
      </c>
      <c r="BR744" s="145" t="s">
        <v>578</v>
      </c>
      <c r="BS744" s="145" t="s">
        <v>578</v>
      </c>
      <c r="BT744" s="145" t="s">
        <v>578</v>
      </c>
      <c r="BU744" s="145" t="s">
        <v>578</v>
      </c>
      <c r="BV744" s="145" t="s">
        <v>578</v>
      </c>
      <c r="BW744" s="145" t="s">
        <v>578</v>
      </c>
      <c r="BX744" s="145" t="s">
        <v>578</v>
      </c>
      <c r="BY744" s="145" t="s">
        <v>578</v>
      </c>
      <c r="BZ744" s="145" t="s">
        <v>578</v>
      </c>
      <c r="CA744" s="145" t="s">
        <v>578</v>
      </c>
      <c r="CB744" s="145" t="s">
        <v>578</v>
      </c>
      <c r="CC744" s="145" t="s">
        <v>578</v>
      </c>
      <c r="CD744" s="145" t="s">
        <v>578</v>
      </c>
      <c r="CE744" s="145" t="s">
        <v>578</v>
      </c>
      <c r="CF744" s="145" t="s">
        <v>578</v>
      </c>
      <c r="CG744" s="145" t="s">
        <v>578</v>
      </c>
      <c r="CH744" s="145" t="s">
        <v>578</v>
      </c>
      <c r="CI744" s="145" t="s">
        <v>578</v>
      </c>
      <c r="CJ744" s="145" t="s">
        <v>578</v>
      </c>
      <c r="CK744" s="145" t="s">
        <v>578</v>
      </c>
      <c r="CL744" s="145" t="s">
        <v>578</v>
      </c>
      <c r="CM744" s="145" t="s">
        <v>578</v>
      </c>
      <c r="CN744" s="145" t="s">
        <v>578</v>
      </c>
    </row>
    <row r="745" spans="1:92" x14ac:dyDescent="0.25">
      <c r="B745" s="174" t="s">
        <v>579</v>
      </c>
      <c r="C745" s="148"/>
      <c r="D745" t="s">
        <v>576</v>
      </c>
      <c r="E745" s="149"/>
      <c r="F745" s="149"/>
      <c r="G745" s="149"/>
      <c r="H745" s="106"/>
      <c r="I745" s="150"/>
      <c r="J745" s="151"/>
      <c r="K745" s="148"/>
      <c r="L745" s="148"/>
      <c r="M745" s="148"/>
      <c r="N745" s="148"/>
      <c r="O745" s="148"/>
      <c r="P745" s="148"/>
      <c r="Q745" s="148"/>
      <c r="T745" s="292"/>
      <c r="U745" s="153"/>
      <c r="V745" s="153"/>
      <c r="W745" s="153"/>
      <c r="X745" s="153"/>
      <c r="Y745" s="153"/>
      <c r="Z745" s="153"/>
      <c r="AA745" s="153"/>
      <c r="AB745" s="153"/>
      <c r="AC745" s="153"/>
      <c r="AD745" s="153"/>
      <c r="AE745" s="153"/>
      <c r="AF745" s="153"/>
      <c r="AG745" s="153"/>
      <c r="AH745" s="153"/>
      <c r="AI745" s="153"/>
      <c r="AJ745" s="153"/>
      <c r="AK745" s="153"/>
      <c r="AL745" s="153"/>
      <c r="AM745" s="153"/>
      <c r="AN745" s="153"/>
      <c r="AO745" s="153"/>
      <c r="AP745" s="153"/>
      <c r="AQ745" s="153"/>
      <c r="AR745" s="153"/>
      <c r="AS745" s="153"/>
      <c r="AT745" s="153"/>
      <c r="AU745" s="153"/>
      <c r="AV745" s="153"/>
      <c r="AW745" s="153"/>
      <c r="AX745" s="153"/>
      <c r="AY745" s="153"/>
      <c r="AZ745" s="153"/>
      <c r="BA745" s="153"/>
      <c r="BB745" s="153"/>
      <c r="BC745" s="153"/>
      <c r="BD745" s="153"/>
      <c r="BE745" s="153"/>
      <c r="BF745" s="153"/>
      <c r="BG745" s="153"/>
      <c r="BH745" s="153"/>
      <c r="BI745" s="153"/>
      <c r="BJ745" s="153"/>
      <c r="BK745" s="153"/>
      <c r="BL745" s="153"/>
      <c r="BM745" s="153"/>
      <c r="BN745" s="153"/>
      <c r="BO745" s="153"/>
      <c r="BP745" s="153"/>
      <c r="BQ745" s="153"/>
      <c r="BR745" s="153"/>
      <c r="BS745" s="153"/>
      <c r="BT745" s="153"/>
      <c r="BU745" s="153"/>
      <c r="BV745" s="153"/>
      <c r="BW745" s="153"/>
      <c r="BX745" s="153"/>
      <c r="BY745" s="153"/>
      <c r="BZ745" s="153"/>
      <c r="CA745" s="153"/>
      <c r="CB745" s="153"/>
      <c r="CC745" s="153"/>
      <c r="CD745" s="153"/>
      <c r="CE745" s="153"/>
      <c r="CF745" s="153"/>
      <c r="CG745" s="153"/>
      <c r="CH745" s="153"/>
      <c r="CI745" s="153"/>
      <c r="CJ745" s="153"/>
      <c r="CK745" s="153"/>
      <c r="CL745" s="153"/>
      <c r="CM745" s="153"/>
      <c r="CN745" s="153"/>
    </row>
    <row r="746" spans="1:92" x14ac:dyDescent="0.25">
      <c r="A746" t="s">
        <v>143</v>
      </c>
      <c r="B746" s="216" t="s">
        <v>567</v>
      </c>
      <c r="C746" s="53" t="s">
        <v>73</v>
      </c>
      <c r="D746" t="s">
        <v>576</v>
      </c>
      <c r="E746" s="229" t="s">
        <v>203</v>
      </c>
      <c r="F746" s="229"/>
      <c r="G746" s="229"/>
      <c r="I746" s="361"/>
      <c r="J746" s="361"/>
      <c r="K746" s="30">
        <f t="shared" ref="K746:P746" ca="1" si="511">SUMIF($3:$3, K$2, INDIRECT(ROW() &amp; ":" &amp; ROW()))</f>
        <v>0</v>
      </c>
      <c r="L746" s="30">
        <f t="shared" ca="1" si="511"/>
        <v>0</v>
      </c>
      <c r="M746" s="30">
        <f t="shared" ca="1" si="511"/>
        <v>0</v>
      </c>
      <c r="N746" s="30">
        <f t="shared" ca="1" si="511"/>
        <v>0</v>
      </c>
      <c r="O746" s="30">
        <f t="shared" ca="1" si="511"/>
        <v>0</v>
      </c>
      <c r="P746" s="30">
        <f t="shared" ca="1" si="511"/>
        <v>0</v>
      </c>
      <c r="Q746" s="30"/>
      <c r="T746" s="327">
        <f t="shared" ref="T746" ca="1" si="512">IFERROR(INDEX(INDIRECT("Financials!$A:$AD"), MATCH(INDIRECT(ADDRESS(ROW(),2)), INDIRECT("Financials!$B:$B"), 0), MATCH(INDIRECT(ADDRESS(1,COLUMN())), INDIRECT("Financials!$1:$1"), 0)),0)</f>
        <v>0</v>
      </c>
      <c r="U746" s="328">
        <f t="shared" ref="U746:CF746" ca="1" si="513">+INDIRECT(U743)*(U$2&lt;EOMONTH($I749,0))</f>
        <v>0</v>
      </c>
      <c r="V746" s="328">
        <f t="shared" ca="1" si="513"/>
        <v>0</v>
      </c>
      <c r="W746" s="328">
        <f t="shared" ca="1" si="513"/>
        <v>0</v>
      </c>
      <c r="X746" s="328">
        <f t="shared" ca="1" si="513"/>
        <v>0</v>
      </c>
      <c r="Y746" s="328">
        <f t="shared" ca="1" si="513"/>
        <v>0</v>
      </c>
      <c r="Z746" s="328">
        <f t="shared" ca="1" si="513"/>
        <v>0</v>
      </c>
      <c r="AA746" s="328">
        <f t="shared" ca="1" si="513"/>
        <v>0</v>
      </c>
      <c r="AB746" s="328">
        <f t="shared" ca="1" si="513"/>
        <v>0</v>
      </c>
      <c r="AC746" s="328">
        <f t="shared" ca="1" si="513"/>
        <v>0</v>
      </c>
      <c r="AD746" s="328">
        <f t="shared" ca="1" si="513"/>
        <v>0</v>
      </c>
      <c r="AE746" s="328">
        <f t="shared" ca="1" si="513"/>
        <v>0</v>
      </c>
      <c r="AF746" s="328">
        <f t="shared" ca="1" si="513"/>
        <v>0</v>
      </c>
      <c r="AG746" s="328">
        <f t="shared" ca="1" si="513"/>
        <v>0</v>
      </c>
      <c r="AH746" s="328">
        <f t="shared" ca="1" si="513"/>
        <v>0</v>
      </c>
      <c r="AI746" s="328">
        <f t="shared" ca="1" si="513"/>
        <v>0</v>
      </c>
      <c r="AJ746" s="328">
        <f t="shared" ca="1" si="513"/>
        <v>0</v>
      </c>
      <c r="AK746" s="328">
        <f t="shared" ca="1" si="513"/>
        <v>0</v>
      </c>
      <c r="AL746" s="328">
        <f t="shared" ca="1" si="513"/>
        <v>0</v>
      </c>
      <c r="AM746" s="328">
        <f t="shared" ca="1" si="513"/>
        <v>0</v>
      </c>
      <c r="AN746" s="328">
        <f t="shared" ca="1" si="513"/>
        <v>0</v>
      </c>
      <c r="AO746" s="328">
        <f t="shared" ca="1" si="513"/>
        <v>0</v>
      </c>
      <c r="AP746" s="328">
        <f t="shared" ca="1" si="513"/>
        <v>0</v>
      </c>
      <c r="AQ746" s="328">
        <f t="shared" ca="1" si="513"/>
        <v>0</v>
      </c>
      <c r="AR746" s="328">
        <f t="shared" ca="1" si="513"/>
        <v>0</v>
      </c>
      <c r="AS746" s="328">
        <f t="shared" ca="1" si="513"/>
        <v>0</v>
      </c>
      <c r="AT746" s="328">
        <f t="shared" ca="1" si="513"/>
        <v>0</v>
      </c>
      <c r="AU746" s="328">
        <f t="shared" ca="1" si="513"/>
        <v>0</v>
      </c>
      <c r="AV746" s="328">
        <f t="shared" ca="1" si="513"/>
        <v>0</v>
      </c>
      <c r="AW746" s="328">
        <f t="shared" ca="1" si="513"/>
        <v>0</v>
      </c>
      <c r="AX746" s="328">
        <f t="shared" ca="1" si="513"/>
        <v>0</v>
      </c>
      <c r="AY746" s="328">
        <f t="shared" ca="1" si="513"/>
        <v>0</v>
      </c>
      <c r="AZ746" s="328">
        <f t="shared" ca="1" si="513"/>
        <v>0</v>
      </c>
      <c r="BA746" s="328">
        <f t="shared" ca="1" si="513"/>
        <v>0</v>
      </c>
      <c r="BB746" s="328">
        <f t="shared" ca="1" si="513"/>
        <v>0</v>
      </c>
      <c r="BC746" s="328">
        <f t="shared" ca="1" si="513"/>
        <v>0</v>
      </c>
      <c r="BD746" s="328">
        <f t="shared" ca="1" si="513"/>
        <v>0</v>
      </c>
      <c r="BE746" s="328">
        <f t="shared" ca="1" si="513"/>
        <v>0</v>
      </c>
      <c r="BF746" s="328">
        <f t="shared" ca="1" si="513"/>
        <v>0</v>
      </c>
      <c r="BG746" s="328">
        <f t="shared" ca="1" si="513"/>
        <v>0</v>
      </c>
      <c r="BH746" s="328">
        <f t="shared" ca="1" si="513"/>
        <v>0</v>
      </c>
      <c r="BI746" s="328">
        <f t="shared" ca="1" si="513"/>
        <v>0</v>
      </c>
      <c r="BJ746" s="328">
        <f t="shared" ca="1" si="513"/>
        <v>0</v>
      </c>
      <c r="BK746" s="328">
        <f t="shared" ca="1" si="513"/>
        <v>0</v>
      </c>
      <c r="BL746" s="328">
        <f t="shared" ca="1" si="513"/>
        <v>0</v>
      </c>
      <c r="BM746" s="328">
        <f t="shared" ca="1" si="513"/>
        <v>0</v>
      </c>
      <c r="BN746" s="328">
        <f t="shared" ca="1" si="513"/>
        <v>0</v>
      </c>
      <c r="BO746" s="328">
        <f t="shared" ca="1" si="513"/>
        <v>0</v>
      </c>
      <c r="BP746" s="328">
        <f t="shared" ca="1" si="513"/>
        <v>0</v>
      </c>
      <c r="BQ746" s="328">
        <f t="shared" ca="1" si="513"/>
        <v>0</v>
      </c>
      <c r="BR746" s="328">
        <f t="shared" ca="1" si="513"/>
        <v>0</v>
      </c>
      <c r="BS746" s="328">
        <f t="shared" ca="1" si="513"/>
        <v>0</v>
      </c>
      <c r="BT746" s="328">
        <f t="shared" ca="1" si="513"/>
        <v>0</v>
      </c>
      <c r="BU746" s="328">
        <f t="shared" ca="1" si="513"/>
        <v>0</v>
      </c>
      <c r="BV746" s="328">
        <f t="shared" ca="1" si="513"/>
        <v>0</v>
      </c>
      <c r="BW746" s="328">
        <f t="shared" ca="1" si="513"/>
        <v>0</v>
      </c>
      <c r="BX746" s="328">
        <f t="shared" ca="1" si="513"/>
        <v>0</v>
      </c>
      <c r="BY746" s="328">
        <f t="shared" ca="1" si="513"/>
        <v>0</v>
      </c>
      <c r="BZ746" s="328">
        <f t="shared" ca="1" si="513"/>
        <v>0</v>
      </c>
      <c r="CA746" s="328">
        <f t="shared" ca="1" si="513"/>
        <v>0</v>
      </c>
      <c r="CB746" s="328">
        <f t="shared" ca="1" si="513"/>
        <v>0</v>
      </c>
      <c r="CC746" s="328">
        <f t="shared" ca="1" si="513"/>
        <v>0</v>
      </c>
      <c r="CD746" s="328">
        <f t="shared" ca="1" si="513"/>
        <v>0</v>
      </c>
      <c r="CE746" s="328">
        <f t="shared" ca="1" si="513"/>
        <v>0</v>
      </c>
      <c r="CF746" s="328">
        <f t="shared" ca="1" si="513"/>
        <v>0</v>
      </c>
      <c r="CG746" s="328">
        <f t="shared" ref="CG746:CN746" ca="1" si="514">+INDIRECT(CG743)*(CG$2&lt;EOMONTH($I749,0))</f>
        <v>0</v>
      </c>
      <c r="CH746" s="328">
        <f t="shared" ca="1" si="514"/>
        <v>0</v>
      </c>
      <c r="CI746" s="328">
        <f t="shared" ca="1" si="514"/>
        <v>0</v>
      </c>
      <c r="CJ746" s="328">
        <f t="shared" ca="1" si="514"/>
        <v>0</v>
      </c>
      <c r="CK746" s="328">
        <f t="shared" ca="1" si="514"/>
        <v>0</v>
      </c>
      <c r="CL746" s="328">
        <f t="shared" ca="1" si="514"/>
        <v>0</v>
      </c>
      <c r="CM746" s="328">
        <f t="shared" ca="1" si="514"/>
        <v>0</v>
      </c>
      <c r="CN746" s="328">
        <f t="shared" ca="1" si="514"/>
        <v>0</v>
      </c>
    </row>
    <row r="747" spans="1:92" x14ac:dyDescent="0.25">
      <c r="A747" t="s">
        <v>143</v>
      </c>
      <c r="B747" s="216"/>
      <c r="C747" s="53"/>
      <c r="D747" t="s">
        <v>576</v>
      </c>
      <c r="E747" s="229"/>
      <c r="F747" s="229"/>
      <c r="G747" s="229"/>
      <c r="I747" s="361"/>
      <c r="J747" s="361"/>
      <c r="K747" s="30"/>
      <c r="L747" s="30"/>
      <c r="M747" s="30"/>
      <c r="N747" s="30"/>
      <c r="O747" s="30"/>
      <c r="P747" s="30"/>
      <c r="Q747" s="30"/>
      <c r="T747" s="327"/>
      <c r="U747" s="328"/>
      <c r="V747" s="328"/>
      <c r="W747" s="328"/>
      <c r="X747" s="328"/>
      <c r="Y747" s="328"/>
      <c r="Z747" s="328"/>
      <c r="AA747" s="328"/>
      <c r="AB747" s="328"/>
      <c r="AC747" s="328"/>
      <c r="AD747" s="328"/>
      <c r="AE747" s="328"/>
      <c r="AF747" s="328"/>
      <c r="AG747" s="328"/>
      <c r="AH747" s="328"/>
      <c r="AI747" s="328"/>
      <c r="AJ747" s="328"/>
      <c r="AK747" s="328"/>
      <c r="AL747" s="328"/>
      <c r="AM747" s="328"/>
      <c r="AN747" s="328"/>
      <c r="AO747" s="328"/>
      <c r="AP747" s="328"/>
      <c r="AQ747" s="328"/>
      <c r="AR747" s="328"/>
      <c r="AS747" s="328"/>
      <c r="AT747" s="328"/>
      <c r="AU747" s="328"/>
      <c r="AV747" s="328"/>
      <c r="AW747" s="328"/>
      <c r="AX747" s="328"/>
      <c r="AY747" s="328"/>
      <c r="AZ747" s="328"/>
      <c r="BA747" s="328"/>
      <c r="BB747" s="328"/>
      <c r="BC747" s="328"/>
      <c r="BD747" s="328"/>
      <c r="BE747" s="328"/>
      <c r="BF747" s="328"/>
      <c r="BG747" s="328"/>
      <c r="BH747" s="328"/>
      <c r="BI747" s="328"/>
      <c r="BJ747" s="328"/>
      <c r="BK747" s="328"/>
      <c r="BL747" s="328"/>
      <c r="BM747" s="328"/>
      <c r="BN747" s="328"/>
      <c r="BO747" s="328"/>
      <c r="BP747" s="328"/>
      <c r="BQ747" s="328"/>
      <c r="BR747" s="328"/>
      <c r="BS747" s="328"/>
      <c r="BT747" s="328"/>
      <c r="BU747" s="328"/>
      <c r="BV747" s="328"/>
      <c r="BW747" s="328"/>
      <c r="BX747" s="328"/>
      <c r="BY747" s="328"/>
      <c r="BZ747" s="328"/>
      <c r="CA747" s="328"/>
      <c r="CB747" s="328"/>
      <c r="CC747" s="328"/>
      <c r="CD747" s="328"/>
      <c r="CE747" s="328"/>
      <c r="CF747" s="328"/>
      <c r="CG747" s="328"/>
      <c r="CH747" s="328"/>
      <c r="CI747" s="328"/>
      <c r="CJ747" s="328"/>
      <c r="CK747" s="328"/>
      <c r="CL747" s="328"/>
      <c r="CM747" s="328"/>
      <c r="CN747" s="328"/>
    </row>
    <row r="748" spans="1:92" x14ac:dyDescent="0.25">
      <c r="A748" t="s">
        <v>143</v>
      </c>
      <c r="B748" s="174" t="s">
        <v>580</v>
      </c>
      <c r="C748" s="53"/>
      <c r="D748" t="s">
        <v>576</v>
      </c>
      <c r="E748" s="229"/>
      <c r="F748" s="229"/>
      <c r="G748" s="229"/>
      <c r="I748" s="361"/>
      <c r="J748" s="361"/>
      <c r="K748" s="30"/>
      <c r="L748" s="30"/>
      <c r="M748" s="30"/>
      <c r="N748" s="30"/>
      <c r="O748" s="30"/>
      <c r="P748" s="30"/>
      <c r="Q748" s="30"/>
      <c r="T748" s="327"/>
      <c r="U748" s="328"/>
      <c r="V748" s="328"/>
      <c r="W748" s="328"/>
      <c r="X748" s="328"/>
      <c r="Y748" s="328"/>
      <c r="Z748" s="328"/>
      <c r="AA748" s="328"/>
      <c r="AB748" s="328"/>
      <c r="AC748" s="328"/>
      <c r="AD748" s="328"/>
      <c r="AE748" s="328"/>
      <c r="AF748" s="328"/>
      <c r="AG748" s="328"/>
      <c r="AH748" s="328"/>
      <c r="AI748" s="328"/>
      <c r="AJ748" s="328"/>
      <c r="AK748" s="328"/>
      <c r="AL748" s="328"/>
      <c r="AM748" s="328"/>
      <c r="AN748" s="328"/>
      <c r="AO748" s="328"/>
      <c r="AP748" s="328"/>
      <c r="AQ748" s="328"/>
      <c r="AR748" s="328"/>
      <c r="AS748" s="328"/>
      <c r="AT748" s="328"/>
      <c r="AU748" s="328"/>
      <c r="AV748" s="328"/>
      <c r="AW748" s="328"/>
      <c r="AX748" s="328"/>
      <c r="AY748" s="328"/>
      <c r="AZ748" s="328"/>
      <c r="BA748" s="328"/>
      <c r="BB748" s="328"/>
      <c r="BC748" s="328"/>
      <c r="BD748" s="328"/>
      <c r="BE748" s="328"/>
      <c r="BF748" s="328"/>
      <c r="BG748" s="328"/>
      <c r="BH748" s="328"/>
      <c r="BI748" s="328"/>
      <c r="BJ748" s="328"/>
      <c r="BK748" s="328"/>
      <c r="BL748" s="328"/>
      <c r="BM748" s="328"/>
      <c r="BN748" s="328"/>
      <c r="BO748" s="328"/>
      <c r="BP748" s="328"/>
      <c r="BQ748" s="328"/>
      <c r="BR748" s="328"/>
      <c r="BS748" s="328"/>
      <c r="BT748" s="328"/>
      <c r="BU748" s="328"/>
      <c r="BV748" s="328"/>
      <c r="BW748" s="328"/>
      <c r="BX748" s="328"/>
      <c r="BY748" s="328"/>
      <c r="BZ748" s="328"/>
      <c r="CA748" s="328"/>
      <c r="CB748" s="328"/>
      <c r="CC748" s="328"/>
      <c r="CD748" s="328"/>
      <c r="CE748" s="328"/>
      <c r="CF748" s="328"/>
      <c r="CG748" s="328"/>
      <c r="CH748" s="328"/>
      <c r="CI748" s="328"/>
      <c r="CJ748" s="328"/>
      <c r="CK748" s="328"/>
      <c r="CL748" s="328"/>
      <c r="CM748" s="328"/>
      <c r="CN748" s="328"/>
    </row>
    <row r="749" spans="1:92" x14ac:dyDescent="0.25">
      <c r="A749" t="s">
        <v>143</v>
      </c>
      <c r="B749" s="223" t="s">
        <v>581</v>
      </c>
      <c r="C749" s="53"/>
      <c r="D749" t="s">
        <v>576</v>
      </c>
      <c r="E749" s="229"/>
      <c r="F749" s="229"/>
      <c r="G749" s="229"/>
      <c r="I749" s="92">
        <v>46784</v>
      </c>
      <c r="J749" s="92"/>
      <c r="K749" s="30"/>
      <c r="L749" s="30"/>
      <c r="M749" s="30"/>
      <c r="N749" s="30"/>
      <c r="O749" s="30"/>
      <c r="P749" s="30"/>
      <c r="Q749" s="30"/>
      <c r="T749" s="327"/>
      <c r="U749" s="328"/>
      <c r="V749" s="328"/>
      <c r="W749" s="328"/>
      <c r="X749" s="328"/>
      <c r="Y749" s="328"/>
      <c r="Z749" s="328"/>
      <c r="AA749" s="328"/>
      <c r="AB749" s="328"/>
      <c r="AC749" s="328"/>
      <c r="AD749" s="328"/>
      <c r="AE749" s="328"/>
      <c r="AF749" s="328"/>
      <c r="AG749" s="328"/>
      <c r="AH749" s="328"/>
      <c r="AI749" s="328"/>
      <c r="AJ749" s="328"/>
      <c r="AK749" s="328"/>
      <c r="AL749" s="328"/>
      <c r="AM749" s="328"/>
      <c r="AN749" s="328"/>
      <c r="AO749" s="328"/>
      <c r="AP749" s="328"/>
      <c r="AQ749" s="328"/>
      <c r="AR749" s="328"/>
      <c r="AS749" s="328"/>
      <c r="AT749" s="328"/>
      <c r="AU749" s="328"/>
      <c r="AV749" s="328"/>
      <c r="AW749" s="328"/>
      <c r="AX749" s="328"/>
      <c r="AY749" s="328"/>
      <c r="AZ749" s="328"/>
      <c r="BA749" s="328"/>
      <c r="BB749" s="328"/>
      <c r="BC749" s="328"/>
      <c r="BD749" s="328"/>
      <c r="BE749" s="328"/>
      <c r="BF749" s="328"/>
      <c r="BG749" s="328"/>
      <c r="BH749" s="328"/>
      <c r="BI749" s="328"/>
      <c r="BJ749" s="328"/>
      <c r="BK749" s="328"/>
      <c r="BL749" s="328"/>
      <c r="BM749" s="328"/>
      <c r="BN749" s="328"/>
      <c r="BO749" s="328"/>
      <c r="BP749" s="328"/>
      <c r="BQ749" s="328"/>
      <c r="BR749" s="328"/>
      <c r="BS749" s="328"/>
      <c r="BT749" s="328"/>
      <c r="BU749" s="328"/>
      <c r="BV749" s="328"/>
      <c r="BW749" s="328"/>
      <c r="BX749" s="328"/>
      <c r="BY749" s="328"/>
      <c r="BZ749" s="328"/>
      <c r="CA749" s="328"/>
      <c r="CB749" s="328"/>
      <c r="CC749" s="328"/>
      <c r="CD749" s="328"/>
      <c r="CE749" s="328"/>
      <c r="CF749" s="328"/>
      <c r="CG749" s="328"/>
      <c r="CH749" s="328"/>
      <c r="CI749" s="328"/>
      <c r="CJ749" s="328"/>
      <c r="CK749" s="328"/>
      <c r="CL749" s="328"/>
      <c r="CM749" s="328"/>
      <c r="CN749" s="328"/>
    </row>
    <row r="750" spans="1:92" x14ac:dyDescent="0.25">
      <c r="A750" t="s">
        <v>143</v>
      </c>
      <c r="B750" s="223" t="s">
        <v>582</v>
      </c>
      <c r="C750" t="s">
        <v>73</v>
      </c>
      <c r="D750" t="s">
        <v>576</v>
      </c>
      <c r="I750" s="368"/>
      <c r="J750" s="368"/>
      <c r="K750" s="50">
        <f t="shared" ref="K750:P752" ca="1" si="515">SUMIF($3:$3, INDIRECT(ADDRESS(ROW($A$2),COLUMN(),2)), INDIRECT(ROW() &amp; ":" &amp; ROW()))</f>
        <v>0</v>
      </c>
      <c r="L750" s="50">
        <f t="shared" ca="1" si="515"/>
        <v>0</v>
      </c>
      <c r="M750" s="50">
        <f t="shared" ca="1" si="515"/>
        <v>0</v>
      </c>
      <c r="N750" s="50">
        <f t="shared" ca="1" si="515"/>
        <v>0</v>
      </c>
      <c r="O750" s="50">
        <f t="shared" ca="1" si="515"/>
        <v>0</v>
      </c>
      <c r="P750" s="50">
        <f t="shared" ca="1" si="515"/>
        <v>0</v>
      </c>
      <c r="Q750" s="50"/>
      <c r="T750" s="319">
        <f t="shared" ref="T750:T752" ca="1" si="516">IFERROR(INDEX(INDIRECT("Financials!$A:$AD"), MATCH(INDIRECT(ADDRESS(ROW(),2)), INDIRECT("Financials!$B:$B"), 0), MATCH(INDIRECT(ADDRESS(1,COLUMN())), INDIRECT("Financials!$1:$1"), 0)),0)</f>
        <v>0</v>
      </c>
      <c r="U750" s="275" cm="1">
        <f t="array" aca="1" ref="U750" ca="1">+INDIRECT(U744)*(U$2=EOMONTH($I749,0))</f>
        <v>0</v>
      </c>
      <c r="V750" s="275" cm="1">
        <f t="array" aca="1" ref="V750" ca="1">+INDIRECT(V744)*(V$2=EOMONTH($I749,0))</f>
        <v>0</v>
      </c>
      <c r="W750" s="275" cm="1">
        <f t="array" aca="1" ref="W750" ca="1">+INDIRECT(W744)*(W$2=EOMONTH($I749,0))</f>
        <v>0</v>
      </c>
      <c r="X750" s="275" cm="1">
        <f t="array" aca="1" ref="X750" ca="1">+INDIRECT(X744)*(X$2=EOMONTH($I749,0))</f>
        <v>0</v>
      </c>
      <c r="Y750" s="275" cm="1">
        <f t="array" aca="1" ref="Y750" ca="1">+INDIRECT(Y744)*(Y$2=EOMONTH($I749,0))</f>
        <v>0</v>
      </c>
      <c r="Z750" s="275" cm="1">
        <f t="array" aca="1" ref="Z750" ca="1">+INDIRECT(Z744)*(Z$2=EOMONTH($I749,0))</f>
        <v>0</v>
      </c>
      <c r="AA750" s="275" cm="1">
        <f t="array" aca="1" ref="AA750" ca="1">+INDIRECT(AA744)*(AA$2=EOMONTH($I749,0))</f>
        <v>0</v>
      </c>
      <c r="AB750" s="275" cm="1">
        <f t="array" aca="1" ref="AB750" ca="1">+INDIRECT(AB744)*(AB$2=EOMONTH($I749,0))</f>
        <v>0</v>
      </c>
      <c r="AC750" s="275" cm="1">
        <f t="array" aca="1" ref="AC750" ca="1">+INDIRECT(AC744)*(AC$2=EOMONTH($I749,0))</f>
        <v>0</v>
      </c>
      <c r="AD750" s="275" cm="1">
        <f t="array" aca="1" ref="AD750" ca="1">+INDIRECT(AD744)*(AD$2=EOMONTH($I749,0))</f>
        <v>0</v>
      </c>
      <c r="AE750" s="275" cm="1">
        <f t="array" aca="1" ref="AE750" ca="1">+INDIRECT(AE744)*(AE$2=EOMONTH($I749,0))</f>
        <v>0</v>
      </c>
      <c r="AF750" s="275" cm="1">
        <f t="array" aca="1" ref="AF750" ca="1">+INDIRECT(AF744)*(AF$2=EOMONTH($I749,0))</f>
        <v>0</v>
      </c>
      <c r="AG750" s="275" cm="1">
        <f t="array" aca="1" ref="AG750" ca="1">+INDIRECT(AG744)*(AG$2=EOMONTH($I749,0))</f>
        <v>0</v>
      </c>
      <c r="AH750" s="275" cm="1">
        <f t="array" aca="1" ref="AH750" ca="1">+INDIRECT(AH744)*(AH$2=EOMONTH($I749,0))</f>
        <v>0</v>
      </c>
      <c r="AI750" s="275" cm="1">
        <f t="array" aca="1" ref="AI750" ca="1">+INDIRECT(AI744)*(AI$2=EOMONTH($I749,0))</f>
        <v>0</v>
      </c>
      <c r="AJ750" s="275" cm="1">
        <f t="array" aca="1" ref="AJ750" ca="1">+INDIRECT(AJ744)*(AJ$2=EOMONTH($I749,0))</f>
        <v>0</v>
      </c>
      <c r="AK750" s="275" cm="1">
        <f t="array" aca="1" ref="AK750" ca="1">+INDIRECT(AK744)*(AK$2=EOMONTH($I749,0))</f>
        <v>0</v>
      </c>
      <c r="AL750" s="275" cm="1">
        <f t="array" aca="1" ref="AL750" ca="1">+INDIRECT(AL744)*(AL$2=EOMONTH($I749,0))</f>
        <v>0</v>
      </c>
      <c r="AM750" s="275" cm="1">
        <f t="array" aca="1" ref="AM750" ca="1">+INDIRECT(AM744)*(AM$2=EOMONTH($I749,0))</f>
        <v>0</v>
      </c>
      <c r="AN750" s="275" cm="1">
        <f t="array" aca="1" ref="AN750" ca="1">+INDIRECT(AN744)*(AN$2=EOMONTH($I749,0))</f>
        <v>0</v>
      </c>
      <c r="AO750" s="275" cm="1">
        <f t="array" aca="1" ref="AO750" ca="1">+INDIRECT(AO744)*(AO$2=EOMONTH($I749,0))</f>
        <v>0</v>
      </c>
      <c r="AP750" s="275" cm="1">
        <f t="array" aca="1" ref="AP750" ca="1">+INDIRECT(AP744)*(AP$2=EOMONTH($I749,0))</f>
        <v>0</v>
      </c>
      <c r="AQ750" s="275" cm="1">
        <f t="array" aca="1" ref="AQ750" ca="1">+INDIRECT(AQ744)*(AQ$2=EOMONTH($I749,0))</f>
        <v>0</v>
      </c>
      <c r="AR750" s="275" cm="1">
        <f t="array" aca="1" ref="AR750" ca="1">+INDIRECT(AR744)*(AR$2=EOMONTH($I749,0))</f>
        <v>0</v>
      </c>
      <c r="AS750" s="275" cm="1">
        <f t="array" aca="1" ref="AS750" ca="1">+INDIRECT(AS744)*(AS$2=EOMONTH($I749,0))</f>
        <v>0</v>
      </c>
      <c r="AT750" s="275" cm="1">
        <f t="array" aca="1" ref="AT750" ca="1">+INDIRECT(AT744)*(AT$2=EOMONTH($I749,0))</f>
        <v>0</v>
      </c>
      <c r="AU750" s="275" cm="1">
        <f t="array" aca="1" ref="AU750" ca="1">+INDIRECT(AU744)*(AU$2=EOMONTH($I749,0))</f>
        <v>0</v>
      </c>
      <c r="AV750" s="275" cm="1">
        <f t="array" aca="1" ref="AV750" ca="1">+INDIRECT(AV744)*(AV$2=EOMONTH($I749,0))</f>
        <v>0</v>
      </c>
      <c r="AW750" s="275" cm="1">
        <f t="array" aca="1" ref="AW750" ca="1">+INDIRECT(AW744)*(AW$2=EOMONTH($I749,0))</f>
        <v>0</v>
      </c>
      <c r="AX750" s="275" cm="1">
        <f t="array" aca="1" ref="AX750" ca="1">+INDIRECT(AX744)*(AX$2=EOMONTH($I749,0))</f>
        <v>0</v>
      </c>
      <c r="AY750" s="275" cm="1">
        <f t="array" aca="1" ref="AY750" ca="1">+INDIRECT(AY744)*(AY$2=EOMONTH($I749,0))</f>
        <v>0</v>
      </c>
      <c r="AZ750" s="275" cm="1">
        <f t="array" aca="1" ref="AZ750" ca="1">+INDIRECT(AZ744)*(AZ$2=EOMONTH($I749,0))</f>
        <v>0</v>
      </c>
      <c r="BA750" s="275" cm="1">
        <f t="array" aca="1" ref="BA750" ca="1">+INDIRECT(BA744)*(BA$2=EOMONTH($I749,0))</f>
        <v>0</v>
      </c>
      <c r="BB750" s="275" cm="1">
        <f t="array" aca="1" ref="BB750" ca="1">+INDIRECT(BB744)*(BB$2=EOMONTH($I749,0))</f>
        <v>0</v>
      </c>
      <c r="BC750" s="275" cm="1">
        <f t="array" aca="1" ref="BC750" ca="1">+INDIRECT(BC744)*(BC$2=EOMONTH($I749,0))</f>
        <v>0</v>
      </c>
      <c r="BD750" s="275" cm="1">
        <f t="array" aca="1" ref="BD750" ca="1">+INDIRECT(BD744)*(BD$2=EOMONTH($I749,0))</f>
        <v>0</v>
      </c>
      <c r="BE750" s="275" cm="1">
        <f t="array" aca="1" ref="BE750" ca="1">+INDIRECT(BE744)*(BE$2=EOMONTH($I749,0))</f>
        <v>0</v>
      </c>
      <c r="BF750" s="275" cm="1">
        <f t="array" aca="1" ref="BF750" ca="1">+INDIRECT(BF744)*(BF$2=EOMONTH($I749,0))</f>
        <v>0</v>
      </c>
      <c r="BG750" s="275" cm="1">
        <f t="array" aca="1" ref="BG750" ca="1">+INDIRECT(BG744)*(BG$2=EOMONTH($I749,0))</f>
        <v>0</v>
      </c>
      <c r="BH750" s="275" cm="1">
        <f t="array" aca="1" ref="BH750" ca="1">+INDIRECT(BH744)*(BH$2=EOMONTH($I749,0))</f>
        <v>0</v>
      </c>
      <c r="BI750" s="275" cm="1">
        <f t="array" aca="1" ref="BI750" ca="1">+INDIRECT(BI744)*(BI$2=EOMONTH($I749,0))</f>
        <v>0</v>
      </c>
      <c r="BJ750" s="275" cm="1">
        <f t="array" aca="1" ref="BJ750" ca="1">+INDIRECT(BJ744)*(BJ$2=EOMONTH($I749,0))</f>
        <v>0</v>
      </c>
      <c r="BK750" s="275" cm="1">
        <f t="array" aca="1" ref="BK750" ca="1">+INDIRECT(BK744)*(BK$2=EOMONTH($I749,0))</f>
        <v>0</v>
      </c>
      <c r="BL750" s="275" cm="1">
        <f t="array" aca="1" ref="BL750" ca="1">+INDIRECT(BL744)*(BL$2=EOMONTH($I749,0))</f>
        <v>0</v>
      </c>
      <c r="BM750" s="275" cm="1">
        <f t="array" aca="1" ref="BM750" ca="1">+INDIRECT(BM744)*(BM$2=EOMONTH($I749,0))</f>
        <v>0</v>
      </c>
      <c r="BN750" s="275" cm="1">
        <f t="array" aca="1" ref="BN750" ca="1">+INDIRECT(BN744)*(BN$2=EOMONTH($I749,0))</f>
        <v>0</v>
      </c>
      <c r="BO750" s="275" cm="1">
        <f t="array" aca="1" ref="BO750" ca="1">+INDIRECT(BO744)*(BO$2=EOMONTH($I749,0))</f>
        <v>0</v>
      </c>
      <c r="BP750" s="275" cm="1">
        <f t="array" aca="1" ref="BP750" ca="1">+INDIRECT(BP744)*(BP$2=EOMONTH($I749,0))</f>
        <v>0</v>
      </c>
      <c r="BQ750" s="275" cm="1">
        <f t="array" aca="1" ref="BQ750" ca="1">+INDIRECT(BQ744)*(BQ$2=EOMONTH($I749,0))</f>
        <v>0</v>
      </c>
      <c r="BR750" s="275" cm="1">
        <f t="array" aca="1" ref="BR750" ca="1">+INDIRECT(BR744)*(BR$2=EOMONTH($I749,0))</f>
        <v>0</v>
      </c>
      <c r="BS750" s="275" cm="1">
        <f t="array" aca="1" ref="BS750" ca="1">+INDIRECT(BS744)*(BS$2=EOMONTH($I749,0))</f>
        <v>0</v>
      </c>
      <c r="BT750" s="275" cm="1">
        <f t="array" aca="1" ref="BT750" ca="1">+INDIRECT(BT744)*(BT$2=EOMONTH($I749,0))</f>
        <v>0</v>
      </c>
      <c r="BU750" s="275" cm="1">
        <f t="array" aca="1" ref="BU750" ca="1">+INDIRECT(BU744)*(BU$2=EOMONTH($I749,0))</f>
        <v>0</v>
      </c>
      <c r="BV750" s="275" cm="1">
        <f t="array" aca="1" ref="BV750" ca="1">+INDIRECT(BV744)*(BV$2=EOMONTH($I749,0))</f>
        <v>0</v>
      </c>
      <c r="BW750" s="275" cm="1">
        <f t="array" aca="1" ref="BW750" ca="1">+INDIRECT(BW744)*(BW$2=EOMONTH($I749,0))</f>
        <v>0</v>
      </c>
      <c r="BX750" s="275" cm="1">
        <f t="array" aca="1" ref="BX750" ca="1">+INDIRECT(BX744)*(BX$2=EOMONTH($I749,0))</f>
        <v>0</v>
      </c>
      <c r="BY750" s="275" cm="1">
        <f t="array" aca="1" ref="BY750" ca="1">+INDIRECT(BY744)*(BY$2=EOMONTH($I749,0))</f>
        <v>0</v>
      </c>
      <c r="BZ750" s="275" cm="1">
        <f t="array" aca="1" ref="BZ750" ca="1">+INDIRECT(BZ744)*(BZ$2=EOMONTH($I749,0))</f>
        <v>0</v>
      </c>
      <c r="CA750" s="275" cm="1">
        <f t="array" aca="1" ref="CA750" ca="1">+INDIRECT(CA744)*(CA$2=EOMONTH($I749,0))</f>
        <v>0</v>
      </c>
      <c r="CB750" s="275" cm="1">
        <f t="array" aca="1" ref="CB750" ca="1">+INDIRECT(CB744)*(CB$2=EOMONTH($I749,0))</f>
        <v>0</v>
      </c>
      <c r="CC750" s="275" cm="1">
        <f t="array" aca="1" ref="CC750" ca="1">+INDIRECT(CC744)*(CC$2=EOMONTH($I749,0))</f>
        <v>0</v>
      </c>
      <c r="CD750" s="275" cm="1">
        <f t="array" aca="1" ref="CD750" ca="1">+INDIRECT(CD744)*(CD$2=EOMONTH($I749,0))</f>
        <v>0</v>
      </c>
      <c r="CE750" s="275" cm="1">
        <f t="array" aca="1" ref="CE750" ca="1">+INDIRECT(CE744)*(CE$2=EOMONTH($I749,0))</f>
        <v>0</v>
      </c>
      <c r="CF750" s="275" cm="1">
        <f t="array" aca="1" ref="CF750" ca="1">+INDIRECT(CF744)*(CF$2=EOMONTH($I749,0))</f>
        <v>0</v>
      </c>
      <c r="CG750" s="275" cm="1">
        <f t="array" aca="1" ref="CG750" ca="1">+INDIRECT(CG744)*(CG$2=EOMONTH($I749,0))</f>
        <v>0</v>
      </c>
      <c r="CH750" s="275" cm="1">
        <f t="array" aca="1" ref="CH750" ca="1">+INDIRECT(CH744)*(CH$2=EOMONTH($I749,0))</f>
        <v>0</v>
      </c>
      <c r="CI750" s="275" cm="1">
        <f t="array" aca="1" ref="CI750" ca="1">+INDIRECT(CI744)*(CI$2=EOMONTH($I749,0))</f>
        <v>0</v>
      </c>
      <c r="CJ750" s="275" cm="1">
        <f t="array" aca="1" ref="CJ750" ca="1">+INDIRECT(CJ744)*(CJ$2=EOMONTH($I749,0))</f>
        <v>0</v>
      </c>
      <c r="CK750" s="275" cm="1">
        <f t="array" aca="1" ref="CK750" ca="1">+INDIRECT(CK744)*(CK$2=EOMONTH($I749,0))</f>
        <v>0</v>
      </c>
      <c r="CL750" s="275" cm="1">
        <f t="array" aca="1" ref="CL750" ca="1">+INDIRECT(CL744)*(CL$2=EOMONTH($I749,0))</f>
        <v>0</v>
      </c>
      <c r="CM750" s="275" cm="1">
        <f t="array" aca="1" ref="CM750" ca="1">+INDIRECT(CM744)*(CM$2=EOMONTH($I749,0))</f>
        <v>0</v>
      </c>
      <c r="CN750" s="275" cm="1">
        <f t="array" aca="1" ref="CN750" ca="1">+INDIRECT(CN744)*(CN$2=EOMONTH($I749,0))</f>
        <v>0</v>
      </c>
    </row>
    <row r="751" spans="1:92" x14ac:dyDescent="0.25">
      <c r="A751" t="s">
        <v>143</v>
      </c>
      <c r="B751" s="223" t="s">
        <v>583</v>
      </c>
      <c r="C751" t="s">
        <v>16</v>
      </c>
      <c r="D751" t="s">
        <v>576</v>
      </c>
      <c r="I751" s="368"/>
      <c r="J751" s="368"/>
      <c r="K751" s="50">
        <f t="shared" ca="1" si="515"/>
        <v>0</v>
      </c>
      <c r="L751" s="50">
        <f t="shared" ca="1" si="515"/>
        <v>0</v>
      </c>
      <c r="M751" s="50">
        <f t="shared" ca="1" si="515"/>
        <v>0</v>
      </c>
      <c r="N751" s="50">
        <f t="shared" ca="1" si="515"/>
        <v>0</v>
      </c>
      <c r="O751" s="50">
        <f t="shared" ca="1" si="515"/>
        <v>0</v>
      </c>
      <c r="P751" s="50">
        <f t="shared" ca="1" si="515"/>
        <v>0</v>
      </c>
      <c r="Q751" s="50"/>
      <c r="T751" s="319">
        <f t="shared" ca="1" si="516"/>
        <v>0</v>
      </c>
      <c r="U751" s="275">
        <f t="shared" ref="U751:CF751" ca="1" si="517">+(U750-T774)*(U$2=EOMONTH($I749,0))</f>
        <v>0</v>
      </c>
      <c r="V751" s="275">
        <f t="shared" ca="1" si="517"/>
        <v>0</v>
      </c>
      <c r="W751" s="275">
        <f t="shared" ca="1" si="517"/>
        <v>0</v>
      </c>
      <c r="X751" s="275">
        <f t="shared" ca="1" si="517"/>
        <v>0</v>
      </c>
      <c r="Y751" s="275">
        <f t="shared" ca="1" si="517"/>
        <v>0</v>
      </c>
      <c r="Z751" s="275">
        <f t="shared" ca="1" si="517"/>
        <v>0</v>
      </c>
      <c r="AA751" s="275">
        <f t="shared" ca="1" si="517"/>
        <v>0</v>
      </c>
      <c r="AB751" s="275">
        <f t="shared" ca="1" si="517"/>
        <v>0</v>
      </c>
      <c r="AC751" s="275">
        <f t="shared" ca="1" si="517"/>
        <v>0</v>
      </c>
      <c r="AD751" s="275">
        <f t="shared" ca="1" si="517"/>
        <v>0</v>
      </c>
      <c r="AE751" s="275">
        <f t="shared" ca="1" si="517"/>
        <v>0</v>
      </c>
      <c r="AF751" s="275">
        <f t="shared" ca="1" si="517"/>
        <v>0</v>
      </c>
      <c r="AG751" s="275">
        <f t="shared" ca="1" si="517"/>
        <v>0</v>
      </c>
      <c r="AH751" s="275">
        <f t="shared" ca="1" si="517"/>
        <v>0</v>
      </c>
      <c r="AI751" s="275">
        <f t="shared" ca="1" si="517"/>
        <v>0</v>
      </c>
      <c r="AJ751" s="275">
        <f t="shared" ca="1" si="517"/>
        <v>0</v>
      </c>
      <c r="AK751" s="275">
        <f t="shared" ca="1" si="517"/>
        <v>0</v>
      </c>
      <c r="AL751" s="275">
        <f t="shared" ca="1" si="517"/>
        <v>0</v>
      </c>
      <c r="AM751" s="275">
        <f t="shared" ca="1" si="517"/>
        <v>0</v>
      </c>
      <c r="AN751" s="275">
        <f t="shared" ca="1" si="517"/>
        <v>0</v>
      </c>
      <c r="AO751" s="275">
        <f t="shared" ca="1" si="517"/>
        <v>0</v>
      </c>
      <c r="AP751" s="275">
        <f t="shared" ca="1" si="517"/>
        <v>0</v>
      </c>
      <c r="AQ751" s="275">
        <f t="shared" ca="1" si="517"/>
        <v>0</v>
      </c>
      <c r="AR751" s="275">
        <f t="shared" ca="1" si="517"/>
        <v>0</v>
      </c>
      <c r="AS751" s="275">
        <f t="shared" ca="1" si="517"/>
        <v>0</v>
      </c>
      <c r="AT751" s="275">
        <f t="shared" ca="1" si="517"/>
        <v>0</v>
      </c>
      <c r="AU751" s="275">
        <f t="shared" ca="1" si="517"/>
        <v>0</v>
      </c>
      <c r="AV751" s="275">
        <f t="shared" ca="1" si="517"/>
        <v>0</v>
      </c>
      <c r="AW751" s="275">
        <f t="shared" ca="1" si="517"/>
        <v>0</v>
      </c>
      <c r="AX751" s="275">
        <f t="shared" ca="1" si="517"/>
        <v>0</v>
      </c>
      <c r="AY751" s="275">
        <f t="shared" ca="1" si="517"/>
        <v>0</v>
      </c>
      <c r="AZ751" s="275">
        <f t="shared" ca="1" si="517"/>
        <v>0</v>
      </c>
      <c r="BA751" s="275">
        <f t="shared" ca="1" si="517"/>
        <v>0</v>
      </c>
      <c r="BB751" s="275">
        <f t="shared" ca="1" si="517"/>
        <v>0</v>
      </c>
      <c r="BC751" s="275">
        <f t="shared" ca="1" si="517"/>
        <v>0</v>
      </c>
      <c r="BD751" s="275">
        <f t="shared" ca="1" si="517"/>
        <v>0</v>
      </c>
      <c r="BE751" s="275">
        <f t="shared" ca="1" si="517"/>
        <v>0</v>
      </c>
      <c r="BF751" s="275">
        <f t="shared" ca="1" si="517"/>
        <v>0</v>
      </c>
      <c r="BG751" s="275">
        <f t="shared" ca="1" si="517"/>
        <v>0</v>
      </c>
      <c r="BH751" s="275">
        <f t="shared" ca="1" si="517"/>
        <v>0</v>
      </c>
      <c r="BI751" s="275">
        <f t="shared" ca="1" si="517"/>
        <v>0</v>
      </c>
      <c r="BJ751" s="275">
        <f t="shared" ca="1" si="517"/>
        <v>0</v>
      </c>
      <c r="BK751" s="275">
        <f t="shared" ca="1" si="517"/>
        <v>0</v>
      </c>
      <c r="BL751" s="275">
        <f t="shared" ca="1" si="517"/>
        <v>0</v>
      </c>
      <c r="BM751" s="275">
        <f t="shared" ca="1" si="517"/>
        <v>0</v>
      </c>
      <c r="BN751" s="275">
        <f t="shared" ca="1" si="517"/>
        <v>0</v>
      </c>
      <c r="BO751" s="275">
        <f t="shared" ca="1" si="517"/>
        <v>0</v>
      </c>
      <c r="BP751" s="275">
        <f t="shared" ca="1" si="517"/>
        <v>0</v>
      </c>
      <c r="BQ751" s="275">
        <f t="shared" ca="1" si="517"/>
        <v>0</v>
      </c>
      <c r="BR751" s="275">
        <f t="shared" ca="1" si="517"/>
        <v>0</v>
      </c>
      <c r="BS751" s="275">
        <f t="shared" ca="1" si="517"/>
        <v>0</v>
      </c>
      <c r="BT751" s="275">
        <f t="shared" ca="1" si="517"/>
        <v>0</v>
      </c>
      <c r="BU751" s="275">
        <f t="shared" ca="1" si="517"/>
        <v>0</v>
      </c>
      <c r="BV751" s="275">
        <f t="shared" ca="1" si="517"/>
        <v>0</v>
      </c>
      <c r="BW751" s="275">
        <f t="shared" ca="1" si="517"/>
        <v>0</v>
      </c>
      <c r="BX751" s="275">
        <f t="shared" ca="1" si="517"/>
        <v>0</v>
      </c>
      <c r="BY751" s="275">
        <f t="shared" ca="1" si="517"/>
        <v>0</v>
      </c>
      <c r="BZ751" s="275">
        <f t="shared" ca="1" si="517"/>
        <v>0</v>
      </c>
      <c r="CA751" s="275">
        <f t="shared" ca="1" si="517"/>
        <v>0</v>
      </c>
      <c r="CB751" s="275">
        <f t="shared" ca="1" si="517"/>
        <v>0</v>
      </c>
      <c r="CC751" s="275">
        <f t="shared" ca="1" si="517"/>
        <v>0</v>
      </c>
      <c r="CD751" s="275">
        <f t="shared" ca="1" si="517"/>
        <v>0</v>
      </c>
      <c r="CE751" s="275">
        <f t="shared" ca="1" si="517"/>
        <v>0</v>
      </c>
      <c r="CF751" s="275">
        <f t="shared" ca="1" si="517"/>
        <v>0</v>
      </c>
      <c r="CG751" s="275">
        <f t="shared" ref="CG751:CN751" ca="1" si="518">+(CG750-CF774)*(CG$2=EOMONTH($I749,0))</f>
        <v>0</v>
      </c>
      <c r="CH751" s="275">
        <f t="shared" ca="1" si="518"/>
        <v>0</v>
      </c>
      <c r="CI751" s="275">
        <f t="shared" ca="1" si="518"/>
        <v>0</v>
      </c>
      <c r="CJ751" s="275">
        <f t="shared" ca="1" si="518"/>
        <v>0</v>
      </c>
      <c r="CK751" s="275">
        <f t="shared" ca="1" si="518"/>
        <v>0</v>
      </c>
      <c r="CL751" s="275">
        <f t="shared" ca="1" si="518"/>
        <v>0</v>
      </c>
      <c r="CM751" s="275">
        <f t="shared" ca="1" si="518"/>
        <v>0</v>
      </c>
      <c r="CN751" s="275">
        <f t="shared" ca="1" si="518"/>
        <v>0</v>
      </c>
    </row>
    <row r="752" spans="1:92" x14ac:dyDescent="0.25">
      <c r="A752" t="s">
        <v>143</v>
      </c>
      <c r="B752" s="223" t="s">
        <v>583</v>
      </c>
      <c r="C752" t="s">
        <v>70</v>
      </c>
      <c r="D752" t="s">
        <v>576</v>
      </c>
      <c r="I752" s="368"/>
      <c r="J752" s="368"/>
      <c r="K752" s="50">
        <f t="shared" ca="1" si="515"/>
        <v>0</v>
      </c>
      <c r="L752" s="50">
        <f t="shared" ca="1" si="515"/>
        <v>0</v>
      </c>
      <c r="M752" s="50">
        <f t="shared" ca="1" si="515"/>
        <v>0</v>
      </c>
      <c r="N752" s="50">
        <f t="shared" ca="1" si="515"/>
        <v>0</v>
      </c>
      <c r="O752" s="50">
        <f t="shared" ca="1" si="515"/>
        <v>0</v>
      </c>
      <c r="P752" s="50">
        <f t="shared" ca="1" si="515"/>
        <v>0</v>
      </c>
      <c r="Q752" s="50"/>
      <c r="T752" s="319">
        <f t="shared" ca="1" si="516"/>
        <v>0</v>
      </c>
      <c r="U752" s="275">
        <f t="shared" ref="U752:CF752" ca="1" si="519">-U751</f>
        <v>0</v>
      </c>
      <c r="V752" s="275">
        <f t="shared" ca="1" si="519"/>
        <v>0</v>
      </c>
      <c r="W752" s="275">
        <f t="shared" ca="1" si="519"/>
        <v>0</v>
      </c>
      <c r="X752" s="275">
        <f t="shared" ca="1" si="519"/>
        <v>0</v>
      </c>
      <c r="Y752" s="275">
        <f t="shared" ca="1" si="519"/>
        <v>0</v>
      </c>
      <c r="Z752" s="275">
        <f t="shared" ca="1" si="519"/>
        <v>0</v>
      </c>
      <c r="AA752" s="275">
        <f t="shared" ca="1" si="519"/>
        <v>0</v>
      </c>
      <c r="AB752" s="275">
        <f t="shared" ca="1" si="519"/>
        <v>0</v>
      </c>
      <c r="AC752" s="275">
        <f t="shared" ca="1" si="519"/>
        <v>0</v>
      </c>
      <c r="AD752" s="275">
        <f t="shared" ca="1" si="519"/>
        <v>0</v>
      </c>
      <c r="AE752" s="275">
        <f t="shared" ca="1" si="519"/>
        <v>0</v>
      </c>
      <c r="AF752" s="275">
        <f t="shared" ca="1" si="519"/>
        <v>0</v>
      </c>
      <c r="AG752" s="275">
        <f t="shared" ca="1" si="519"/>
        <v>0</v>
      </c>
      <c r="AH752" s="275">
        <f t="shared" ca="1" si="519"/>
        <v>0</v>
      </c>
      <c r="AI752" s="275">
        <f t="shared" ca="1" si="519"/>
        <v>0</v>
      </c>
      <c r="AJ752" s="275">
        <f t="shared" ca="1" si="519"/>
        <v>0</v>
      </c>
      <c r="AK752" s="275">
        <f t="shared" ca="1" si="519"/>
        <v>0</v>
      </c>
      <c r="AL752" s="275">
        <f t="shared" ca="1" si="519"/>
        <v>0</v>
      </c>
      <c r="AM752" s="275">
        <f t="shared" ca="1" si="519"/>
        <v>0</v>
      </c>
      <c r="AN752" s="275">
        <f t="shared" ca="1" si="519"/>
        <v>0</v>
      </c>
      <c r="AO752" s="275">
        <f t="shared" ca="1" si="519"/>
        <v>0</v>
      </c>
      <c r="AP752" s="275">
        <f t="shared" ca="1" si="519"/>
        <v>0</v>
      </c>
      <c r="AQ752" s="275">
        <f t="shared" ca="1" si="519"/>
        <v>0</v>
      </c>
      <c r="AR752" s="275">
        <f t="shared" ca="1" si="519"/>
        <v>0</v>
      </c>
      <c r="AS752" s="275">
        <f t="shared" ca="1" si="519"/>
        <v>0</v>
      </c>
      <c r="AT752" s="275">
        <f t="shared" ca="1" si="519"/>
        <v>0</v>
      </c>
      <c r="AU752" s="275">
        <f t="shared" ca="1" si="519"/>
        <v>0</v>
      </c>
      <c r="AV752" s="275">
        <f t="shared" ca="1" si="519"/>
        <v>0</v>
      </c>
      <c r="AW752" s="275">
        <f t="shared" ca="1" si="519"/>
        <v>0</v>
      </c>
      <c r="AX752" s="275">
        <f t="shared" ca="1" si="519"/>
        <v>0</v>
      </c>
      <c r="AY752" s="275">
        <f t="shared" ca="1" si="519"/>
        <v>0</v>
      </c>
      <c r="AZ752" s="275">
        <f t="shared" ca="1" si="519"/>
        <v>0</v>
      </c>
      <c r="BA752" s="275">
        <f t="shared" ca="1" si="519"/>
        <v>0</v>
      </c>
      <c r="BB752" s="275">
        <f t="shared" ca="1" si="519"/>
        <v>0</v>
      </c>
      <c r="BC752" s="275">
        <f t="shared" ca="1" si="519"/>
        <v>0</v>
      </c>
      <c r="BD752" s="275">
        <f t="shared" ca="1" si="519"/>
        <v>0</v>
      </c>
      <c r="BE752" s="275">
        <f t="shared" ca="1" si="519"/>
        <v>0</v>
      </c>
      <c r="BF752" s="275">
        <f t="shared" ca="1" si="519"/>
        <v>0</v>
      </c>
      <c r="BG752" s="275">
        <f t="shared" ca="1" si="519"/>
        <v>0</v>
      </c>
      <c r="BH752" s="275">
        <f t="shared" ca="1" si="519"/>
        <v>0</v>
      </c>
      <c r="BI752" s="275">
        <f t="shared" ca="1" si="519"/>
        <v>0</v>
      </c>
      <c r="BJ752" s="275">
        <f t="shared" ca="1" si="519"/>
        <v>0</v>
      </c>
      <c r="BK752" s="275">
        <f t="shared" ca="1" si="519"/>
        <v>0</v>
      </c>
      <c r="BL752" s="275">
        <f t="shared" ca="1" si="519"/>
        <v>0</v>
      </c>
      <c r="BM752" s="275">
        <f t="shared" ca="1" si="519"/>
        <v>0</v>
      </c>
      <c r="BN752" s="275">
        <f t="shared" ca="1" si="519"/>
        <v>0</v>
      </c>
      <c r="BO752" s="275">
        <f t="shared" ca="1" si="519"/>
        <v>0</v>
      </c>
      <c r="BP752" s="275">
        <f t="shared" ca="1" si="519"/>
        <v>0</v>
      </c>
      <c r="BQ752" s="275">
        <f t="shared" ca="1" si="519"/>
        <v>0</v>
      </c>
      <c r="BR752" s="275">
        <f t="shared" ca="1" si="519"/>
        <v>0</v>
      </c>
      <c r="BS752" s="275">
        <f t="shared" ca="1" si="519"/>
        <v>0</v>
      </c>
      <c r="BT752" s="275">
        <f t="shared" ca="1" si="519"/>
        <v>0</v>
      </c>
      <c r="BU752" s="275">
        <f t="shared" ca="1" si="519"/>
        <v>0</v>
      </c>
      <c r="BV752" s="275">
        <f t="shared" ca="1" si="519"/>
        <v>0</v>
      </c>
      <c r="BW752" s="275">
        <f t="shared" ca="1" si="519"/>
        <v>0</v>
      </c>
      <c r="BX752" s="275">
        <f t="shared" ca="1" si="519"/>
        <v>0</v>
      </c>
      <c r="BY752" s="275">
        <f t="shared" ca="1" si="519"/>
        <v>0</v>
      </c>
      <c r="BZ752" s="275">
        <f t="shared" ca="1" si="519"/>
        <v>0</v>
      </c>
      <c r="CA752" s="275">
        <f t="shared" ca="1" si="519"/>
        <v>0</v>
      </c>
      <c r="CB752" s="275">
        <f t="shared" ca="1" si="519"/>
        <v>0</v>
      </c>
      <c r="CC752" s="275">
        <f t="shared" ca="1" si="519"/>
        <v>0</v>
      </c>
      <c r="CD752" s="275">
        <f t="shared" ca="1" si="519"/>
        <v>0</v>
      </c>
      <c r="CE752" s="275">
        <f t="shared" ca="1" si="519"/>
        <v>0</v>
      </c>
      <c r="CF752" s="275">
        <f t="shared" ca="1" si="519"/>
        <v>0</v>
      </c>
      <c r="CG752" s="275">
        <f t="shared" ref="CG752:CN752" ca="1" si="520">-CG751</f>
        <v>0</v>
      </c>
      <c r="CH752" s="275">
        <f t="shared" ca="1" si="520"/>
        <v>0</v>
      </c>
      <c r="CI752" s="275">
        <f t="shared" ca="1" si="520"/>
        <v>0</v>
      </c>
      <c r="CJ752" s="275">
        <f t="shared" ca="1" si="520"/>
        <v>0</v>
      </c>
      <c r="CK752" s="275">
        <f t="shared" ca="1" si="520"/>
        <v>0</v>
      </c>
      <c r="CL752" s="275">
        <f t="shared" ca="1" si="520"/>
        <v>0</v>
      </c>
      <c r="CM752" s="275">
        <f t="shared" ca="1" si="520"/>
        <v>0</v>
      </c>
      <c r="CN752" s="275">
        <f t="shared" ca="1" si="520"/>
        <v>0</v>
      </c>
    </row>
    <row r="753" spans="1:92" x14ac:dyDescent="0.25">
      <c r="A753" t="s">
        <v>143</v>
      </c>
      <c r="B753" s="335"/>
      <c r="C753" s="53"/>
      <c r="D753" t="s">
        <v>576</v>
      </c>
      <c r="E753" s="229"/>
      <c r="F753" s="229"/>
      <c r="G753" s="229"/>
      <c r="I753" s="361"/>
      <c r="J753" s="361"/>
      <c r="K753" s="30"/>
      <c r="L753" s="30"/>
      <c r="M753" s="30"/>
      <c r="N753" s="30"/>
      <c r="O753" s="30"/>
      <c r="P753" s="30"/>
      <c r="Q753" s="30"/>
      <c r="T753" s="327"/>
      <c r="U753" s="328"/>
      <c r="V753" s="328"/>
      <c r="W753" s="328"/>
      <c r="X753" s="328"/>
      <c r="Y753" s="328"/>
      <c r="Z753" s="328"/>
      <c r="AA753" s="328"/>
      <c r="AB753" s="328"/>
      <c r="AC753" s="328"/>
      <c r="AD753" s="328"/>
      <c r="AE753" s="328"/>
      <c r="AF753" s="328"/>
      <c r="AG753" s="328"/>
      <c r="AH753" s="328"/>
      <c r="AI753" s="328"/>
      <c r="AJ753" s="328"/>
      <c r="AK753" s="328"/>
      <c r="AL753" s="328"/>
      <c r="AM753" s="328"/>
      <c r="AN753" s="328"/>
      <c r="AO753" s="328"/>
      <c r="AP753" s="328"/>
      <c r="AQ753" s="328"/>
      <c r="AR753" s="328"/>
      <c r="AS753" s="328"/>
      <c r="AT753" s="328"/>
      <c r="AU753" s="328"/>
      <c r="AV753" s="328"/>
      <c r="AW753" s="328"/>
      <c r="AX753" s="328"/>
      <c r="AY753" s="328"/>
      <c r="AZ753" s="328"/>
      <c r="BA753" s="328"/>
      <c r="BB753" s="328"/>
      <c r="BC753" s="328"/>
      <c r="BD753" s="328"/>
      <c r="BE753" s="328"/>
      <c r="BF753" s="328"/>
      <c r="BG753" s="328"/>
      <c r="BH753" s="328"/>
      <c r="BI753" s="328"/>
      <c r="BJ753" s="328"/>
      <c r="BK753" s="328"/>
      <c r="BL753" s="328"/>
      <c r="BM753" s="328"/>
      <c r="BN753" s="328"/>
      <c r="BO753" s="328"/>
      <c r="BP753" s="328"/>
      <c r="BQ753" s="328"/>
      <c r="BR753" s="328"/>
      <c r="BS753" s="328"/>
      <c r="BT753" s="328"/>
      <c r="BU753" s="328"/>
      <c r="BV753" s="328"/>
      <c r="BW753" s="328"/>
      <c r="BX753" s="328"/>
      <c r="BY753" s="328"/>
      <c r="BZ753" s="328"/>
      <c r="CA753" s="328"/>
      <c r="CB753" s="328"/>
      <c r="CC753" s="328"/>
      <c r="CD753" s="328"/>
      <c r="CE753" s="328"/>
      <c r="CF753" s="328"/>
      <c r="CG753" s="328"/>
      <c r="CH753" s="328"/>
      <c r="CI753" s="328"/>
      <c r="CJ753" s="328"/>
      <c r="CK753" s="328"/>
      <c r="CL753" s="328"/>
      <c r="CM753" s="328"/>
      <c r="CN753" s="328"/>
    </row>
    <row r="754" spans="1:92" x14ac:dyDescent="0.25">
      <c r="B754" s="209" t="s">
        <v>568</v>
      </c>
      <c r="C754" s="53"/>
      <c r="D754" t="s">
        <v>576</v>
      </c>
      <c r="E754" s="229"/>
      <c r="F754" s="229"/>
      <c r="G754" s="229"/>
      <c r="I754" s="91" t="s">
        <v>569</v>
      </c>
      <c r="K754" s="30"/>
      <c r="L754" s="30"/>
      <c r="M754" s="30"/>
      <c r="N754" s="30"/>
      <c r="O754" s="30"/>
      <c r="P754" s="30"/>
      <c r="Q754" s="30"/>
      <c r="T754" s="327"/>
      <c r="U754" s="328"/>
      <c r="V754" s="328"/>
      <c r="W754" s="328"/>
      <c r="X754" s="328"/>
      <c r="Y754" s="328"/>
      <c r="Z754" s="328"/>
      <c r="AA754" s="328"/>
      <c r="AB754" s="328"/>
      <c r="AC754" s="328"/>
      <c r="AD754" s="328"/>
      <c r="AE754" s="328"/>
      <c r="AF754" s="328"/>
      <c r="AG754" s="328"/>
      <c r="AH754" s="328"/>
      <c r="AI754" s="328"/>
      <c r="AJ754" s="328"/>
      <c r="AK754" s="328"/>
      <c r="AL754" s="328"/>
      <c r="AM754" s="328"/>
      <c r="AN754" s="328"/>
      <c r="AO754" s="328"/>
      <c r="AP754" s="328"/>
      <c r="AQ754" s="328"/>
      <c r="AR754" s="328"/>
      <c r="AS754" s="328"/>
      <c r="AT754" s="328"/>
      <c r="AU754" s="328"/>
      <c r="AV754" s="328"/>
      <c r="AW754" s="328"/>
      <c r="AX754" s="328"/>
      <c r="AY754" s="328"/>
      <c r="AZ754" s="328"/>
      <c r="BA754" s="328"/>
      <c r="BB754" s="328"/>
      <c r="BC754" s="328"/>
      <c r="BD754" s="328"/>
      <c r="BE754" s="328"/>
      <c r="BF754" s="328"/>
      <c r="BG754" s="328"/>
      <c r="BH754" s="328"/>
      <c r="BI754" s="328"/>
      <c r="BJ754" s="328"/>
      <c r="BK754" s="328"/>
      <c r="BL754" s="328"/>
      <c r="BM754" s="328"/>
      <c r="BN754" s="328"/>
      <c r="BO754" s="328"/>
      <c r="BP754" s="328"/>
      <c r="BQ754" s="328"/>
      <c r="BR754" s="328"/>
      <c r="BS754" s="328"/>
      <c r="BT754" s="328"/>
      <c r="BU754" s="328"/>
      <c r="BV754" s="328"/>
      <c r="BW754" s="328"/>
      <c r="BX754" s="328"/>
      <c r="BY754" s="328"/>
      <c r="BZ754" s="328"/>
      <c r="CA754" s="328"/>
      <c r="CB754" s="328"/>
      <c r="CC754" s="328"/>
      <c r="CD754" s="328"/>
      <c r="CE754" s="328"/>
      <c r="CF754" s="328"/>
      <c r="CG754" s="328"/>
      <c r="CH754" s="328"/>
      <c r="CI754" s="328"/>
      <c r="CJ754" s="328"/>
      <c r="CK754" s="328"/>
      <c r="CL754" s="328"/>
      <c r="CM754" s="328"/>
      <c r="CN754" s="328"/>
    </row>
    <row r="755" spans="1:92" x14ac:dyDescent="0.25">
      <c r="A755" t="s">
        <v>584</v>
      </c>
      <c r="B755" s="362">
        <v>1</v>
      </c>
      <c r="D755" t="s">
        <v>576</v>
      </c>
      <c r="I755" s="270">
        <v>0.2</v>
      </c>
      <c r="J755" s="270"/>
      <c r="K755" s="50">
        <f t="shared" ref="K755:P764" ca="1" si="521">SUMIF($3:$3, INDIRECT(ADDRESS(ROW($A$2),COLUMN(),2)), INDIRECT(ROW() &amp; ":" &amp; ROW()))</f>
        <v>0</v>
      </c>
      <c r="L755" s="50">
        <f t="shared" ca="1" si="521"/>
        <v>0</v>
      </c>
      <c r="M755" s="50">
        <f t="shared" ca="1" si="521"/>
        <v>0</v>
      </c>
      <c r="N755" s="50">
        <f t="shared" ca="1" si="521"/>
        <v>0</v>
      </c>
      <c r="O755" s="50">
        <f t="shared" ca="1" si="521"/>
        <v>0</v>
      </c>
      <c r="P755" s="50">
        <f t="shared" ca="1" si="521"/>
        <v>0</v>
      </c>
      <c r="Q755" s="50"/>
      <c r="T755" s="319"/>
      <c r="U755" s="275">
        <f ca="1">+SUM(U746:OFFSET(U746,0,-MIN(COLUMN()-COLUMN($U746),12*$B755-1)))*(U$2&lt;EOMONTH($I749,0))</f>
        <v>0</v>
      </c>
      <c r="V755" s="275">
        <f ca="1">+SUM(V746:OFFSET(V746,0,-MIN(COLUMN()-COLUMN($U746),12*$B755-1)))*(V$2&lt;EOMONTH($I749,0))</f>
        <v>0</v>
      </c>
      <c r="W755" s="275">
        <f ca="1">+SUM(W746:OFFSET(W746,0,-MIN(COLUMN()-COLUMN($U746),12*$B755-1)))*(W$2&lt;EOMONTH($I749,0))</f>
        <v>0</v>
      </c>
      <c r="X755" s="275">
        <f ca="1">+SUM(X746:OFFSET(X746,0,-MIN(COLUMN()-COLUMN($U746),12*$B755-1)))*(X$2&lt;EOMONTH($I749,0))</f>
        <v>0</v>
      </c>
      <c r="Y755" s="275">
        <f ca="1">+SUM(Y746:OFFSET(Y746,0,-MIN(COLUMN()-COLUMN($U746),12*$B755-1)))*(Y$2&lt;EOMONTH($I749,0))</f>
        <v>0</v>
      </c>
      <c r="Z755" s="275">
        <f ca="1">+SUM(Z746:OFFSET(Z746,0,-MIN(COLUMN()-COLUMN($U746),12*$B755-1)))*(Z$2&lt;EOMONTH($I749,0))</f>
        <v>0</v>
      </c>
      <c r="AA755" s="275">
        <f ca="1">+SUM(AA746:OFFSET(AA746,0,-MIN(COLUMN()-COLUMN($U746),12*$B755-1)))*(AA$2&lt;EOMONTH($I749,0))</f>
        <v>0</v>
      </c>
      <c r="AB755" s="275">
        <f ca="1">+SUM(AB746:OFFSET(AB746,0,-MIN(COLUMN()-COLUMN($U746),12*$B755-1)))*(AB$2&lt;EOMONTH($I749,0))</f>
        <v>0</v>
      </c>
      <c r="AC755" s="275">
        <f ca="1">+SUM(AC746:OFFSET(AC746,0,-MIN(COLUMN()-COLUMN($U746),12*$B755-1)))*(AC$2&lt;EOMONTH($I749,0))</f>
        <v>0</v>
      </c>
      <c r="AD755" s="275">
        <f ca="1">+SUM(AD746:OFFSET(AD746,0,-MIN(COLUMN()-COLUMN($U746),12*$B755-1)))*(AD$2&lt;EOMONTH($I749,0))</f>
        <v>0</v>
      </c>
      <c r="AE755" s="275">
        <f ca="1">+SUM(AE746:OFFSET(AE746,0,-MIN(COLUMN()-COLUMN($U746),12*$B755-1)))*(AE$2&lt;EOMONTH($I749,0))</f>
        <v>0</v>
      </c>
      <c r="AF755" s="275">
        <f ca="1">+SUM(AF746:OFFSET(AF746,0,-MIN(COLUMN()-COLUMN($U746),12*$B755-1)))*(AF$2&lt;EOMONTH($I749,0))</f>
        <v>0</v>
      </c>
      <c r="AG755" s="275">
        <f ca="1">+SUM(AG746:OFFSET(AG746,0,-MIN(COLUMN()-COLUMN($U746),12*$B755-1)))*(AG$2&lt;EOMONTH($I749,0))</f>
        <v>0</v>
      </c>
      <c r="AH755" s="275">
        <f ca="1">+SUM(AH746:OFFSET(AH746,0,-MIN(COLUMN()-COLUMN($U746),12*$B755-1)))*(AH$2&lt;EOMONTH($I749,0))</f>
        <v>0</v>
      </c>
      <c r="AI755" s="275">
        <f ca="1">+SUM(AI746:OFFSET(AI746,0,-MIN(COLUMN()-COLUMN($U746),12*$B755-1)))*(AI$2&lt;EOMONTH($I749,0))</f>
        <v>0</v>
      </c>
      <c r="AJ755" s="275">
        <f ca="1">+SUM(AJ746:OFFSET(AJ746,0,-MIN(COLUMN()-COLUMN($U746),12*$B755-1)))*(AJ$2&lt;EOMONTH($I749,0))</f>
        <v>0</v>
      </c>
      <c r="AK755" s="275">
        <f ca="1">+SUM(AK746:OFFSET(AK746,0,-MIN(COLUMN()-COLUMN($U746),12*$B755-1)))*(AK$2&lt;EOMONTH($I749,0))</f>
        <v>0</v>
      </c>
      <c r="AL755" s="275">
        <f ca="1">+SUM(AL746:OFFSET(AL746,0,-MIN(COLUMN()-COLUMN($U746),12*$B755-1)))*(AL$2&lt;EOMONTH($I749,0))</f>
        <v>0</v>
      </c>
      <c r="AM755" s="275">
        <f ca="1">+SUM(AM746:OFFSET(AM746,0,-MIN(COLUMN()-COLUMN($U746),12*$B755-1)))*(AM$2&lt;EOMONTH($I749,0))</f>
        <v>0</v>
      </c>
      <c r="AN755" s="275">
        <f ca="1">+SUM(AN746:OFFSET(AN746,0,-MIN(COLUMN()-COLUMN($U746),12*$B755-1)))*(AN$2&lt;EOMONTH($I749,0))</f>
        <v>0</v>
      </c>
      <c r="AO755" s="275">
        <f ca="1">+SUM(AO746:OFFSET(AO746,0,-MIN(COLUMN()-COLUMN($U746),12*$B755-1)))*(AO$2&lt;EOMONTH($I749,0))</f>
        <v>0</v>
      </c>
      <c r="AP755" s="275">
        <f ca="1">+SUM(AP746:OFFSET(AP746,0,-MIN(COLUMN()-COLUMN($U746),12*$B755-1)))*(AP$2&lt;EOMONTH($I749,0))</f>
        <v>0</v>
      </c>
      <c r="AQ755" s="275">
        <f ca="1">+SUM(AQ746:OFFSET(AQ746,0,-MIN(COLUMN()-COLUMN($U746),12*$B755-1)))*(AQ$2&lt;EOMONTH($I749,0))</f>
        <v>0</v>
      </c>
      <c r="AR755" s="275">
        <f ca="1">+SUM(AR746:OFFSET(AR746,0,-MIN(COLUMN()-COLUMN($U746),12*$B755-1)))*(AR$2&lt;EOMONTH($I749,0))</f>
        <v>0</v>
      </c>
      <c r="AS755" s="275">
        <f ca="1">+SUM(AS746:OFFSET(AS746,0,-MIN(COLUMN()-COLUMN($U746),12*$B755-1)))*(AS$2&lt;EOMONTH($I749,0))</f>
        <v>0</v>
      </c>
      <c r="AT755" s="275">
        <f ca="1">+SUM(AT746:OFFSET(AT746,0,-MIN(COLUMN()-COLUMN($U746),12*$B755-1)))*(AT$2&lt;EOMONTH($I749,0))</f>
        <v>0</v>
      </c>
      <c r="AU755" s="275">
        <f ca="1">+SUM(AU746:OFFSET(AU746,0,-MIN(COLUMN()-COLUMN($U746),12*$B755-1)))*(AU$2&lt;EOMONTH($I749,0))</f>
        <v>0</v>
      </c>
      <c r="AV755" s="275">
        <f ca="1">+SUM(AV746:OFFSET(AV746,0,-MIN(COLUMN()-COLUMN($U746),12*$B755-1)))*(AV$2&lt;EOMONTH($I749,0))</f>
        <v>0</v>
      </c>
      <c r="AW755" s="275">
        <f ca="1">+SUM(AW746:OFFSET(AW746,0,-MIN(COLUMN()-COLUMN($U746),12*$B755-1)))*(AW$2&lt;EOMONTH($I749,0))</f>
        <v>0</v>
      </c>
      <c r="AX755" s="275">
        <f ca="1">+SUM(AX746:OFFSET(AX746,0,-MIN(COLUMN()-COLUMN($U746),12*$B755-1)))*(AX$2&lt;EOMONTH($I749,0))</f>
        <v>0</v>
      </c>
      <c r="AY755" s="275">
        <f ca="1">+SUM(AY746:OFFSET(AY746,0,-MIN(COLUMN()-COLUMN($U746),12*$B755-1)))*(AY$2&lt;EOMONTH($I749,0))</f>
        <v>0</v>
      </c>
      <c r="AZ755" s="275">
        <f ca="1">+SUM(AZ746:OFFSET(AZ746,0,-MIN(COLUMN()-COLUMN($U746),12*$B755-1)))*(AZ$2&lt;EOMONTH($I749,0))</f>
        <v>0</v>
      </c>
      <c r="BA755" s="275">
        <f ca="1">+SUM(BA746:OFFSET(BA746,0,-MIN(COLUMN()-COLUMN($U746),12*$B755-1)))*(BA$2&lt;EOMONTH($I749,0))</f>
        <v>0</v>
      </c>
      <c r="BB755" s="275">
        <f ca="1">+SUM(BB746:OFFSET(BB746,0,-MIN(COLUMN()-COLUMN($U746),12*$B755-1)))*(BB$2&lt;EOMONTH($I749,0))</f>
        <v>0</v>
      </c>
      <c r="BC755" s="275">
        <f ca="1">+SUM(BC746:OFFSET(BC746,0,-MIN(COLUMN()-COLUMN($U746),12*$B755-1)))*(BC$2&lt;EOMONTH($I749,0))</f>
        <v>0</v>
      </c>
      <c r="BD755" s="275">
        <f ca="1">+SUM(BD746:OFFSET(BD746,0,-MIN(COLUMN()-COLUMN($U746),12*$B755-1)))*(BD$2&lt;EOMONTH($I749,0))</f>
        <v>0</v>
      </c>
      <c r="BE755" s="275">
        <f ca="1">+SUM(BE746:OFFSET(BE746,0,-MIN(COLUMN()-COLUMN($U746),12*$B755-1)))*(BE$2&lt;EOMONTH($I749,0))</f>
        <v>0</v>
      </c>
      <c r="BF755" s="275">
        <f ca="1">+SUM(BF746:OFFSET(BF746,0,-MIN(COLUMN()-COLUMN($U746),12*$B755-1)))*(BF$2&lt;EOMONTH($I749,0))</f>
        <v>0</v>
      </c>
      <c r="BG755" s="275">
        <f ca="1">+SUM(BG746:OFFSET(BG746,0,-MIN(COLUMN()-COLUMN($U746),12*$B755-1)))*(BG$2&lt;EOMONTH($I749,0))</f>
        <v>0</v>
      </c>
      <c r="BH755" s="275">
        <f ca="1">+SUM(BH746:OFFSET(BH746,0,-MIN(COLUMN()-COLUMN($U746),12*$B755-1)))*(BH$2&lt;EOMONTH($I749,0))</f>
        <v>0</v>
      </c>
      <c r="BI755" s="275">
        <f ca="1">+SUM(BI746:OFFSET(BI746,0,-MIN(COLUMN()-COLUMN($U746),12*$B755-1)))*(BI$2&lt;EOMONTH($I749,0))</f>
        <v>0</v>
      </c>
      <c r="BJ755" s="275">
        <f ca="1">+SUM(BJ746:OFFSET(BJ746,0,-MIN(COLUMN()-COLUMN($U746),12*$B755-1)))*(BJ$2&lt;EOMONTH($I749,0))</f>
        <v>0</v>
      </c>
      <c r="BK755" s="275">
        <f ca="1">+SUM(BK746:OFFSET(BK746,0,-MIN(COLUMN()-COLUMN($U746),12*$B755-1)))*(BK$2&lt;EOMONTH($I749,0))</f>
        <v>0</v>
      </c>
      <c r="BL755" s="275">
        <f ca="1">+SUM(BL746:OFFSET(BL746,0,-MIN(COLUMN()-COLUMN($U746),12*$B755-1)))*(BL$2&lt;EOMONTH($I749,0))</f>
        <v>0</v>
      </c>
      <c r="BM755" s="275">
        <f ca="1">+SUM(BM746:OFFSET(BM746,0,-MIN(COLUMN()-COLUMN($U746),12*$B755-1)))*(BM$2&lt;EOMONTH($I749,0))</f>
        <v>0</v>
      </c>
      <c r="BN755" s="275">
        <f ca="1">+SUM(BN746:OFFSET(BN746,0,-MIN(COLUMN()-COLUMN($U746),12*$B755-1)))*(BN$2&lt;EOMONTH($I749,0))</f>
        <v>0</v>
      </c>
      <c r="BO755" s="275">
        <f ca="1">+SUM(BO746:OFFSET(BO746,0,-MIN(COLUMN()-COLUMN($U746),12*$B755-1)))*(BO$2&lt;EOMONTH($I749,0))</f>
        <v>0</v>
      </c>
      <c r="BP755" s="275">
        <f ca="1">+SUM(BP746:OFFSET(BP746,0,-MIN(COLUMN()-COLUMN($U746),12*$B755-1)))*(BP$2&lt;EOMONTH($I749,0))</f>
        <v>0</v>
      </c>
      <c r="BQ755" s="275">
        <f ca="1">+SUM(BQ746:OFFSET(BQ746,0,-MIN(COLUMN()-COLUMN($U746),12*$B755-1)))*(BQ$2&lt;EOMONTH($I749,0))</f>
        <v>0</v>
      </c>
      <c r="BR755" s="275">
        <f ca="1">+SUM(BR746:OFFSET(BR746,0,-MIN(COLUMN()-COLUMN($U746),12*$B755-1)))*(BR$2&lt;EOMONTH($I749,0))</f>
        <v>0</v>
      </c>
      <c r="BS755" s="275">
        <f ca="1">+SUM(BS746:OFFSET(BS746,0,-MIN(COLUMN()-COLUMN($U746),12*$B755-1)))*(BS$2&lt;EOMONTH($I749,0))</f>
        <v>0</v>
      </c>
      <c r="BT755" s="275">
        <f ca="1">+SUM(BT746:OFFSET(BT746,0,-MIN(COLUMN()-COLUMN($U746),12*$B755-1)))*(BT$2&lt;EOMONTH($I749,0))</f>
        <v>0</v>
      </c>
      <c r="BU755" s="275">
        <f ca="1">+SUM(BU746:OFFSET(BU746,0,-MIN(COLUMN()-COLUMN($U746),12*$B755-1)))*(BU$2&lt;EOMONTH($I749,0))</f>
        <v>0</v>
      </c>
      <c r="BV755" s="275">
        <f ca="1">+SUM(BV746:OFFSET(BV746,0,-MIN(COLUMN()-COLUMN($U746),12*$B755-1)))*(BV$2&lt;EOMONTH($I749,0))</f>
        <v>0</v>
      </c>
      <c r="BW755" s="275">
        <f ca="1">+SUM(BW746:OFFSET(BW746,0,-MIN(COLUMN()-COLUMN($U746),12*$B755-1)))*(BW$2&lt;EOMONTH($I749,0))</f>
        <v>0</v>
      </c>
      <c r="BX755" s="275">
        <f ca="1">+SUM(BX746:OFFSET(BX746,0,-MIN(COLUMN()-COLUMN($U746),12*$B755-1)))*(BX$2&lt;EOMONTH($I749,0))</f>
        <v>0</v>
      </c>
      <c r="BY755" s="275">
        <f ca="1">+SUM(BY746:OFFSET(BY746,0,-MIN(COLUMN()-COLUMN($U746),12*$B755-1)))*(BY$2&lt;EOMONTH($I749,0))</f>
        <v>0</v>
      </c>
      <c r="BZ755" s="275">
        <f ca="1">+SUM(BZ746:OFFSET(BZ746,0,-MIN(COLUMN()-COLUMN($U746),12*$B755-1)))*(BZ$2&lt;EOMONTH($I749,0))</f>
        <v>0</v>
      </c>
      <c r="CA755" s="275">
        <f ca="1">+SUM(CA746:OFFSET(CA746,0,-MIN(COLUMN()-COLUMN($U746),12*$B755-1)))*(CA$2&lt;EOMONTH($I749,0))</f>
        <v>0</v>
      </c>
      <c r="CB755" s="275">
        <f ca="1">+SUM(CB746:OFFSET(CB746,0,-MIN(COLUMN()-COLUMN($U746),12*$B755-1)))*(CB$2&lt;EOMONTH($I749,0))</f>
        <v>0</v>
      </c>
      <c r="CC755" s="275">
        <f ca="1">+SUM(CC746:OFFSET(CC746,0,-MIN(COLUMN()-COLUMN($U746),12*$B755-1)))*(CC$2&lt;EOMONTH($I749,0))</f>
        <v>0</v>
      </c>
      <c r="CD755" s="275">
        <f ca="1">+SUM(CD746:OFFSET(CD746,0,-MIN(COLUMN()-COLUMN($U746),12*$B755-1)))*(CD$2&lt;EOMONTH($I749,0))</f>
        <v>0</v>
      </c>
      <c r="CE755" s="275">
        <f ca="1">+SUM(CE746:OFFSET(CE746,0,-MIN(COLUMN()-COLUMN($U746),12*$B755-1)))*(CE$2&lt;EOMONTH($I749,0))</f>
        <v>0</v>
      </c>
      <c r="CF755" s="275">
        <f ca="1">+SUM(CF746:OFFSET(CF746,0,-MIN(COLUMN()-COLUMN($U746),12*$B755-1)))*(CF$2&lt;EOMONTH($I749,0))</f>
        <v>0</v>
      </c>
      <c r="CG755" s="275">
        <f ca="1">+SUM(CG746:OFFSET(CG746,0,-MIN(COLUMN()-COLUMN($U746),12*$B755-1)))*(CG$2&lt;EOMONTH($I749,0))</f>
        <v>0</v>
      </c>
      <c r="CH755" s="275">
        <f ca="1">+SUM(CH746:OFFSET(CH746,0,-MIN(COLUMN()-COLUMN($U746),12*$B755-1)))*(CH$2&lt;EOMONTH($I749,0))</f>
        <v>0</v>
      </c>
      <c r="CI755" s="275">
        <f ca="1">+SUM(CI746:OFFSET(CI746,0,-MIN(COLUMN()-COLUMN($U746),12*$B755-1)))*(CI$2&lt;EOMONTH($I749,0))</f>
        <v>0</v>
      </c>
      <c r="CJ755" s="275">
        <f ca="1">+SUM(CJ746:OFFSET(CJ746,0,-MIN(COLUMN()-COLUMN($U746),12*$B755-1)))*(CJ$2&lt;EOMONTH($I749,0))</f>
        <v>0</v>
      </c>
      <c r="CK755" s="275">
        <f ca="1">+SUM(CK746:OFFSET(CK746,0,-MIN(COLUMN()-COLUMN($U746),12*$B755-1)))*(CK$2&lt;EOMONTH($I749,0))</f>
        <v>0</v>
      </c>
      <c r="CL755" s="275">
        <f ca="1">+SUM(CL746:OFFSET(CL746,0,-MIN(COLUMN()-COLUMN($U746),12*$B755-1)))*(CL$2&lt;EOMONTH($I749,0))</f>
        <v>0</v>
      </c>
      <c r="CM755" s="275">
        <f ca="1">+SUM(CM746:OFFSET(CM746,0,-MIN(COLUMN()-COLUMN($U746),12*$B755-1)))*(CM$2&lt;EOMONTH($I749,0))</f>
        <v>0</v>
      </c>
      <c r="CN755" s="275">
        <f ca="1">+SUM(CN746:OFFSET(CN746,0,-MIN(COLUMN()-COLUMN($U746),12*$B755-1)))*(CN$2&lt;EOMONTH($I749,0))</f>
        <v>0</v>
      </c>
    </row>
    <row r="756" spans="1:92" x14ac:dyDescent="0.25">
      <c r="A756" t="s">
        <v>584</v>
      </c>
      <c r="B756" s="362">
        <v>2</v>
      </c>
      <c r="D756" t="s">
        <v>576</v>
      </c>
      <c r="I756" s="270">
        <v>0.32</v>
      </c>
      <c r="J756" s="270"/>
      <c r="K756" s="50">
        <f t="shared" ca="1" si="521"/>
        <v>0</v>
      </c>
      <c r="L756" s="50">
        <f t="shared" ca="1" si="521"/>
        <v>0</v>
      </c>
      <c r="M756" s="50">
        <f t="shared" ca="1" si="521"/>
        <v>0</v>
      </c>
      <c r="N756" s="50">
        <f t="shared" ca="1" si="521"/>
        <v>0</v>
      </c>
      <c r="O756" s="50">
        <f t="shared" ca="1" si="521"/>
        <v>0</v>
      </c>
      <c r="P756" s="50">
        <f t="shared" ca="1" si="521"/>
        <v>0</v>
      </c>
      <c r="Q756" s="50"/>
      <c r="T756" s="319"/>
      <c r="U756" s="275">
        <f t="shared" ref="U756:CF756" ca="1" si="522">+IF((COLUMN()-COLUMN($U746))&lt;(12*$B755),0,OFFSET(U755,0,-12))*(U$2&lt;EOMONTH($I749,0))</f>
        <v>0</v>
      </c>
      <c r="V756" s="275">
        <f t="shared" ca="1" si="522"/>
        <v>0</v>
      </c>
      <c r="W756" s="275">
        <f t="shared" ca="1" si="522"/>
        <v>0</v>
      </c>
      <c r="X756" s="275">
        <f t="shared" ca="1" si="522"/>
        <v>0</v>
      </c>
      <c r="Y756" s="275">
        <f t="shared" ca="1" si="522"/>
        <v>0</v>
      </c>
      <c r="Z756" s="275">
        <f t="shared" ca="1" si="522"/>
        <v>0</v>
      </c>
      <c r="AA756" s="275">
        <f t="shared" ca="1" si="522"/>
        <v>0</v>
      </c>
      <c r="AB756" s="275">
        <f t="shared" ca="1" si="522"/>
        <v>0</v>
      </c>
      <c r="AC756" s="275">
        <f t="shared" ca="1" si="522"/>
        <v>0</v>
      </c>
      <c r="AD756" s="275">
        <f t="shared" ca="1" si="522"/>
        <v>0</v>
      </c>
      <c r="AE756" s="275">
        <f t="shared" ca="1" si="522"/>
        <v>0</v>
      </c>
      <c r="AF756" s="275">
        <f t="shared" ca="1" si="522"/>
        <v>0</v>
      </c>
      <c r="AG756" s="275">
        <f t="shared" ca="1" si="522"/>
        <v>0</v>
      </c>
      <c r="AH756" s="275">
        <f t="shared" ca="1" si="522"/>
        <v>0</v>
      </c>
      <c r="AI756" s="275">
        <f t="shared" ca="1" si="522"/>
        <v>0</v>
      </c>
      <c r="AJ756" s="275">
        <f t="shared" ca="1" si="522"/>
        <v>0</v>
      </c>
      <c r="AK756" s="275">
        <f t="shared" ca="1" si="522"/>
        <v>0</v>
      </c>
      <c r="AL756" s="275">
        <f t="shared" ca="1" si="522"/>
        <v>0</v>
      </c>
      <c r="AM756" s="275">
        <f t="shared" ca="1" si="522"/>
        <v>0</v>
      </c>
      <c r="AN756" s="275">
        <f t="shared" ca="1" si="522"/>
        <v>0</v>
      </c>
      <c r="AO756" s="275">
        <f t="shared" ca="1" si="522"/>
        <v>0</v>
      </c>
      <c r="AP756" s="275">
        <f t="shared" ca="1" si="522"/>
        <v>0</v>
      </c>
      <c r="AQ756" s="275">
        <f t="shared" ca="1" si="522"/>
        <v>0</v>
      </c>
      <c r="AR756" s="275">
        <f t="shared" ca="1" si="522"/>
        <v>0</v>
      </c>
      <c r="AS756" s="275">
        <f t="shared" ca="1" si="522"/>
        <v>0</v>
      </c>
      <c r="AT756" s="275">
        <f t="shared" ca="1" si="522"/>
        <v>0</v>
      </c>
      <c r="AU756" s="275">
        <f t="shared" ca="1" si="522"/>
        <v>0</v>
      </c>
      <c r="AV756" s="275">
        <f t="shared" ca="1" si="522"/>
        <v>0</v>
      </c>
      <c r="AW756" s="275">
        <f t="shared" ca="1" si="522"/>
        <v>0</v>
      </c>
      <c r="AX756" s="275">
        <f t="shared" ca="1" si="522"/>
        <v>0</v>
      </c>
      <c r="AY756" s="275">
        <f t="shared" ca="1" si="522"/>
        <v>0</v>
      </c>
      <c r="AZ756" s="275">
        <f t="shared" ca="1" si="522"/>
        <v>0</v>
      </c>
      <c r="BA756" s="275">
        <f t="shared" ca="1" si="522"/>
        <v>0</v>
      </c>
      <c r="BB756" s="275">
        <f t="shared" ca="1" si="522"/>
        <v>0</v>
      </c>
      <c r="BC756" s="275">
        <f t="shared" ca="1" si="522"/>
        <v>0</v>
      </c>
      <c r="BD756" s="275">
        <f t="shared" ca="1" si="522"/>
        <v>0</v>
      </c>
      <c r="BE756" s="275">
        <f t="shared" ca="1" si="522"/>
        <v>0</v>
      </c>
      <c r="BF756" s="275">
        <f t="shared" ca="1" si="522"/>
        <v>0</v>
      </c>
      <c r="BG756" s="275">
        <f t="shared" ca="1" si="522"/>
        <v>0</v>
      </c>
      <c r="BH756" s="275">
        <f t="shared" ca="1" si="522"/>
        <v>0</v>
      </c>
      <c r="BI756" s="275">
        <f t="shared" ca="1" si="522"/>
        <v>0</v>
      </c>
      <c r="BJ756" s="275">
        <f t="shared" ca="1" si="522"/>
        <v>0</v>
      </c>
      <c r="BK756" s="275">
        <f t="shared" ca="1" si="522"/>
        <v>0</v>
      </c>
      <c r="BL756" s="275">
        <f t="shared" ca="1" si="522"/>
        <v>0</v>
      </c>
      <c r="BM756" s="275">
        <f t="shared" ca="1" si="522"/>
        <v>0</v>
      </c>
      <c r="BN756" s="275">
        <f t="shared" ca="1" si="522"/>
        <v>0</v>
      </c>
      <c r="BO756" s="275">
        <f t="shared" ca="1" si="522"/>
        <v>0</v>
      </c>
      <c r="BP756" s="275">
        <f t="shared" ca="1" si="522"/>
        <v>0</v>
      </c>
      <c r="BQ756" s="275">
        <f t="shared" ca="1" si="522"/>
        <v>0</v>
      </c>
      <c r="BR756" s="275">
        <f t="shared" ca="1" si="522"/>
        <v>0</v>
      </c>
      <c r="BS756" s="275">
        <f t="shared" ca="1" si="522"/>
        <v>0</v>
      </c>
      <c r="BT756" s="275">
        <f t="shared" ca="1" si="522"/>
        <v>0</v>
      </c>
      <c r="BU756" s="275">
        <f t="shared" ca="1" si="522"/>
        <v>0</v>
      </c>
      <c r="BV756" s="275">
        <f t="shared" ca="1" si="522"/>
        <v>0</v>
      </c>
      <c r="BW756" s="275">
        <f t="shared" ca="1" si="522"/>
        <v>0</v>
      </c>
      <c r="BX756" s="275">
        <f t="shared" ca="1" si="522"/>
        <v>0</v>
      </c>
      <c r="BY756" s="275">
        <f t="shared" ca="1" si="522"/>
        <v>0</v>
      </c>
      <c r="BZ756" s="275">
        <f t="shared" ca="1" si="522"/>
        <v>0</v>
      </c>
      <c r="CA756" s="275">
        <f t="shared" ca="1" si="522"/>
        <v>0</v>
      </c>
      <c r="CB756" s="275">
        <f t="shared" ca="1" si="522"/>
        <v>0</v>
      </c>
      <c r="CC756" s="275">
        <f t="shared" ca="1" si="522"/>
        <v>0</v>
      </c>
      <c r="CD756" s="275">
        <f t="shared" ca="1" si="522"/>
        <v>0</v>
      </c>
      <c r="CE756" s="275">
        <f t="shared" ca="1" si="522"/>
        <v>0</v>
      </c>
      <c r="CF756" s="275">
        <f t="shared" ca="1" si="522"/>
        <v>0</v>
      </c>
      <c r="CG756" s="275">
        <f t="shared" ref="CG756:CN756" ca="1" si="523">+IF((COLUMN()-COLUMN($U746))&lt;(12*$B755),0,OFFSET(CG755,0,-12))*(CG$2&lt;EOMONTH($I749,0))</f>
        <v>0</v>
      </c>
      <c r="CH756" s="275">
        <f t="shared" ca="1" si="523"/>
        <v>0</v>
      </c>
      <c r="CI756" s="275">
        <f t="shared" ca="1" si="523"/>
        <v>0</v>
      </c>
      <c r="CJ756" s="275">
        <f t="shared" ca="1" si="523"/>
        <v>0</v>
      </c>
      <c r="CK756" s="275">
        <f t="shared" ca="1" si="523"/>
        <v>0</v>
      </c>
      <c r="CL756" s="275">
        <f t="shared" ca="1" si="523"/>
        <v>0</v>
      </c>
      <c r="CM756" s="275">
        <f t="shared" ca="1" si="523"/>
        <v>0</v>
      </c>
      <c r="CN756" s="275">
        <f t="shared" ca="1" si="523"/>
        <v>0</v>
      </c>
    </row>
    <row r="757" spans="1:92" x14ac:dyDescent="0.25">
      <c r="A757" t="s">
        <v>584</v>
      </c>
      <c r="B757" s="362">
        <v>3</v>
      </c>
      <c r="D757" t="s">
        <v>576</v>
      </c>
      <c r="I757" s="270">
        <v>0.192</v>
      </c>
      <c r="J757" s="270"/>
      <c r="K757" s="50">
        <f t="shared" ca="1" si="521"/>
        <v>0</v>
      </c>
      <c r="L757" s="50">
        <f t="shared" ca="1" si="521"/>
        <v>0</v>
      </c>
      <c r="M757" s="50">
        <f t="shared" ca="1" si="521"/>
        <v>0</v>
      </c>
      <c r="N757" s="50">
        <f t="shared" ca="1" si="521"/>
        <v>0</v>
      </c>
      <c r="O757" s="50">
        <f t="shared" ca="1" si="521"/>
        <v>0</v>
      </c>
      <c r="P757" s="50">
        <f t="shared" ca="1" si="521"/>
        <v>0</v>
      </c>
      <c r="Q757" s="50"/>
      <c r="T757" s="319"/>
      <c r="U757" s="275">
        <f t="shared" ref="U757:CF757" ca="1" si="524">+IF((COLUMN()-COLUMN($U747))&lt;(12*$B756),0,OFFSET(U756,0,-12))*(U$2&lt;EOMONTH($I749,0))</f>
        <v>0</v>
      </c>
      <c r="V757" s="275">
        <f t="shared" ca="1" si="524"/>
        <v>0</v>
      </c>
      <c r="W757" s="275">
        <f t="shared" ca="1" si="524"/>
        <v>0</v>
      </c>
      <c r="X757" s="275">
        <f t="shared" ca="1" si="524"/>
        <v>0</v>
      </c>
      <c r="Y757" s="275">
        <f t="shared" ca="1" si="524"/>
        <v>0</v>
      </c>
      <c r="Z757" s="275">
        <f t="shared" ca="1" si="524"/>
        <v>0</v>
      </c>
      <c r="AA757" s="275">
        <f t="shared" ca="1" si="524"/>
        <v>0</v>
      </c>
      <c r="AB757" s="275">
        <f t="shared" ca="1" si="524"/>
        <v>0</v>
      </c>
      <c r="AC757" s="275">
        <f t="shared" ca="1" si="524"/>
        <v>0</v>
      </c>
      <c r="AD757" s="275">
        <f t="shared" ca="1" si="524"/>
        <v>0</v>
      </c>
      <c r="AE757" s="275">
        <f t="shared" ca="1" si="524"/>
        <v>0</v>
      </c>
      <c r="AF757" s="275">
        <f t="shared" ca="1" si="524"/>
        <v>0</v>
      </c>
      <c r="AG757" s="275">
        <f t="shared" ca="1" si="524"/>
        <v>0</v>
      </c>
      <c r="AH757" s="275">
        <f t="shared" ca="1" si="524"/>
        <v>0</v>
      </c>
      <c r="AI757" s="275">
        <f t="shared" ca="1" si="524"/>
        <v>0</v>
      </c>
      <c r="AJ757" s="275">
        <f t="shared" ca="1" si="524"/>
        <v>0</v>
      </c>
      <c r="AK757" s="275">
        <f t="shared" ca="1" si="524"/>
        <v>0</v>
      </c>
      <c r="AL757" s="275">
        <f t="shared" ca="1" si="524"/>
        <v>0</v>
      </c>
      <c r="AM757" s="275">
        <f t="shared" ca="1" si="524"/>
        <v>0</v>
      </c>
      <c r="AN757" s="275">
        <f t="shared" ca="1" si="524"/>
        <v>0</v>
      </c>
      <c r="AO757" s="275">
        <f t="shared" ca="1" si="524"/>
        <v>0</v>
      </c>
      <c r="AP757" s="275">
        <f t="shared" ca="1" si="524"/>
        <v>0</v>
      </c>
      <c r="AQ757" s="275">
        <f t="shared" ca="1" si="524"/>
        <v>0</v>
      </c>
      <c r="AR757" s="275">
        <f t="shared" ca="1" si="524"/>
        <v>0</v>
      </c>
      <c r="AS757" s="275">
        <f t="shared" ca="1" si="524"/>
        <v>0</v>
      </c>
      <c r="AT757" s="275">
        <f t="shared" ca="1" si="524"/>
        <v>0</v>
      </c>
      <c r="AU757" s="275">
        <f t="shared" ca="1" si="524"/>
        <v>0</v>
      </c>
      <c r="AV757" s="275">
        <f t="shared" ca="1" si="524"/>
        <v>0</v>
      </c>
      <c r="AW757" s="275">
        <f t="shared" ca="1" si="524"/>
        <v>0</v>
      </c>
      <c r="AX757" s="275">
        <f t="shared" ca="1" si="524"/>
        <v>0</v>
      </c>
      <c r="AY757" s="275">
        <f t="shared" ca="1" si="524"/>
        <v>0</v>
      </c>
      <c r="AZ757" s="275">
        <f t="shared" ca="1" si="524"/>
        <v>0</v>
      </c>
      <c r="BA757" s="275">
        <f t="shared" ca="1" si="524"/>
        <v>0</v>
      </c>
      <c r="BB757" s="275">
        <f t="shared" ca="1" si="524"/>
        <v>0</v>
      </c>
      <c r="BC757" s="275">
        <f t="shared" ca="1" si="524"/>
        <v>0</v>
      </c>
      <c r="BD757" s="275">
        <f t="shared" ca="1" si="524"/>
        <v>0</v>
      </c>
      <c r="BE757" s="275">
        <f t="shared" ca="1" si="524"/>
        <v>0</v>
      </c>
      <c r="BF757" s="275">
        <f t="shared" ca="1" si="524"/>
        <v>0</v>
      </c>
      <c r="BG757" s="275">
        <f t="shared" ca="1" si="524"/>
        <v>0</v>
      </c>
      <c r="BH757" s="275">
        <f t="shared" ca="1" si="524"/>
        <v>0</v>
      </c>
      <c r="BI757" s="275">
        <f t="shared" ca="1" si="524"/>
        <v>0</v>
      </c>
      <c r="BJ757" s="275">
        <f t="shared" ca="1" si="524"/>
        <v>0</v>
      </c>
      <c r="BK757" s="275">
        <f t="shared" ca="1" si="524"/>
        <v>0</v>
      </c>
      <c r="BL757" s="275">
        <f t="shared" ca="1" si="524"/>
        <v>0</v>
      </c>
      <c r="BM757" s="275">
        <f t="shared" ca="1" si="524"/>
        <v>0</v>
      </c>
      <c r="BN757" s="275">
        <f t="shared" ca="1" si="524"/>
        <v>0</v>
      </c>
      <c r="BO757" s="275">
        <f t="shared" ca="1" si="524"/>
        <v>0</v>
      </c>
      <c r="BP757" s="275">
        <f t="shared" ca="1" si="524"/>
        <v>0</v>
      </c>
      <c r="BQ757" s="275">
        <f t="shared" ca="1" si="524"/>
        <v>0</v>
      </c>
      <c r="BR757" s="275">
        <f t="shared" ca="1" si="524"/>
        <v>0</v>
      </c>
      <c r="BS757" s="275">
        <f t="shared" ca="1" si="524"/>
        <v>0</v>
      </c>
      <c r="BT757" s="275">
        <f t="shared" ca="1" si="524"/>
        <v>0</v>
      </c>
      <c r="BU757" s="275">
        <f t="shared" ca="1" si="524"/>
        <v>0</v>
      </c>
      <c r="BV757" s="275">
        <f t="shared" ca="1" si="524"/>
        <v>0</v>
      </c>
      <c r="BW757" s="275">
        <f t="shared" ca="1" si="524"/>
        <v>0</v>
      </c>
      <c r="BX757" s="275">
        <f t="shared" ca="1" si="524"/>
        <v>0</v>
      </c>
      <c r="BY757" s="275">
        <f t="shared" ca="1" si="524"/>
        <v>0</v>
      </c>
      <c r="BZ757" s="275">
        <f t="shared" ca="1" si="524"/>
        <v>0</v>
      </c>
      <c r="CA757" s="275">
        <f t="shared" ca="1" si="524"/>
        <v>0</v>
      </c>
      <c r="CB757" s="275">
        <f t="shared" ca="1" si="524"/>
        <v>0</v>
      </c>
      <c r="CC757" s="275">
        <f t="shared" ca="1" si="524"/>
        <v>0</v>
      </c>
      <c r="CD757" s="275">
        <f t="shared" ca="1" si="524"/>
        <v>0</v>
      </c>
      <c r="CE757" s="275">
        <f t="shared" ca="1" si="524"/>
        <v>0</v>
      </c>
      <c r="CF757" s="275">
        <f t="shared" ca="1" si="524"/>
        <v>0</v>
      </c>
      <c r="CG757" s="275">
        <f t="shared" ref="CG757:CN757" ca="1" si="525">+IF((COLUMN()-COLUMN($U747))&lt;(12*$B756),0,OFFSET(CG756,0,-12))*(CG$2&lt;EOMONTH($I749,0))</f>
        <v>0</v>
      </c>
      <c r="CH757" s="275">
        <f t="shared" ca="1" si="525"/>
        <v>0</v>
      </c>
      <c r="CI757" s="275">
        <f t="shared" ca="1" si="525"/>
        <v>0</v>
      </c>
      <c r="CJ757" s="275">
        <f t="shared" ca="1" si="525"/>
        <v>0</v>
      </c>
      <c r="CK757" s="275">
        <f t="shared" ca="1" si="525"/>
        <v>0</v>
      </c>
      <c r="CL757" s="275">
        <f t="shared" ca="1" si="525"/>
        <v>0</v>
      </c>
      <c r="CM757" s="275">
        <f t="shared" ca="1" si="525"/>
        <v>0</v>
      </c>
      <c r="CN757" s="275">
        <f t="shared" ca="1" si="525"/>
        <v>0</v>
      </c>
    </row>
    <row r="758" spans="1:92" x14ac:dyDescent="0.25">
      <c r="A758" t="s">
        <v>584</v>
      </c>
      <c r="B758" s="362">
        <v>4</v>
      </c>
      <c r="D758" t="s">
        <v>576</v>
      </c>
      <c r="I758" s="270">
        <v>0.1152</v>
      </c>
      <c r="J758" s="270"/>
      <c r="K758" s="50">
        <f t="shared" ca="1" si="521"/>
        <v>0</v>
      </c>
      <c r="L758" s="50">
        <f t="shared" ca="1" si="521"/>
        <v>0</v>
      </c>
      <c r="M758" s="50">
        <f t="shared" ca="1" si="521"/>
        <v>0</v>
      </c>
      <c r="N758" s="50">
        <f t="shared" ca="1" si="521"/>
        <v>0</v>
      </c>
      <c r="O758" s="50">
        <f t="shared" ca="1" si="521"/>
        <v>0</v>
      </c>
      <c r="P758" s="50">
        <f t="shared" ca="1" si="521"/>
        <v>0</v>
      </c>
      <c r="Q758" s="50"/>
      <c r="T758" s="319"/>
      <c r="U758" s="275">
        <f t="shared" ref="U758:CF758" ca="1" si="526">+IF((COLUMN()-COLUMN($U754))&lt;(12*$B757),0,OFFSET(U757,0,-12))*(U$2&lt;EOMONTH($I749,0))</f>
        <v>0</v>
      </c>
      <c r="V758" s="275">
        <f t="shared" ca="1" si="526"/>
        <v>0</v>
      </c>
      <c r="W758" s="275">
        <f t="shared" ca="1" si="526"/>
        <v>0</v>
      </c>
      <c r="X758" s="275">
        <f t="shared" ca="1" si="526"/>
        <v>0</v>
      </c>
      <c r="Y758" s="275">
        <f t="shared" ca="1" si="526"/>
        <v>0</v>
      </c>
      <c r="Z758" s="275">
        <f t="shared" ca="1" si="526"/>
        <v>0</v>
      </c>
      <c r="AA758" s="275">
        <f t="shared" ca="1" si="526"/>
        <v>0</v>
      </c>
      <c r="AB758" s="275">
        <f t="shared" ca="1" si="526"/>
        <v>0</v>
      </c>
      <c r="AC758" s="275">
        <f t="shared" ca="1" si="526"/>
        <v>0</v>
      </c>
      <c r="AD758" s="275">
        <f t="shared" ca="1" si="526"/>
        <v>0</v>
      </c>
      <c r="AE758" s="275">
        <f t="shared" ca="1" si="526"/>
        <v>0</v>
      </c>
      <c r="AF758" s="275">
        <f t="shared" ca="1" si="526"/>
        <v>0</v>
      </c>
      <c r="AG758" s="275">
        <f t="shared" ca="1" si="526"/>
        <v>0</v>
      </c>
      <c r="AH758" s="275">
        <f t="shared" ca="1" si="526"/>
        <v>0</v>
      </c>
      <c r="AI758" s="275">
        <f t="shared" ca="1" si="526"/>
        <v>0</v>
      </c>
      <c r="AJ758" s="275">
        <f t="shared" ca="1" si="526"/>
        <v>0</v>
      </c>
      <c r="AK758" s="275">
        <f t="shared" ca="1" si="526"/>
        <v>0</v>
      </c>
      <c r="AL758" s="275">
        <f t="shared" ca="1" si="526"/>
        <v>0</v>
      </c>
      <c r="AM758" s="275">
        <f t="shared" ca="1" si="526"/>
        <v>0</v>
      </c>
      <c r="AN758" s="275">
        <f t="shared" ca="1" si="526"/>
        <v>0</v>
      </c>
      <c r="AO758" s="275">
        <f t="shared" ca="1" si="526"/>
        <v>0</v>
      </c>
      <c r="AP758" s="275">
        <f t="shared" ca="1" si="526"/>
        <v>0</v>
      </c>
      <c r="AQ758" s="275">
        <f t="shared" ca="1" si="526"/>
        <v>0</v>
      </c>
      <c r="AR758" s="275">
        <f t="shared" ca="1" si="526"/>
        <v>0</v>
      </c>
      <c r="AS758" s="275">
        <f t="shared" ca="1" si="526"/>
        <v>0</v>
      </c>
      <c r="AT758" s="275">
        <f t="shared" ca="1" si="526"/>
        <v>0</v>
      </c>
      <c r="AU758" s="275">
        <f t="shared" ca="1" si="526"/>
        <v>0</v>
      </c>
      <c r="AV758" s="275">
        <f t="shared" ca="1" si="526"/>
        <v>0</v>
      </c>
      <c r="AW758" s="275">
        <f t="shared" ca="1" si="526"/>
        <v>0</v>
      </c>
      <c r="AX758" s="275">
        <f t="shared" ca="1" si="526"/>
        <v>0</v>
      </c>
      <c r="AY758" s="275">
        <f t="shared" ca="1" si="526"/>
        <v>0</v>
      </c>
      <c r="AZ758" s="275">
        <f t="shared" ca="1" si="526"/>
        <v>0</v>
      </c>
      <c r="BA758" s="275">
        <f t="shared" ca="1" si="526"/>
        <v>0</v>
      </c>
      <c r="BB758" s="275">
        <f t="shared" ca="1" si="526"/>
        <v>0</v>
      </c>
      <c r="BC758" s="275">
        <f t="shared" ca="1" si="526"/>
        <v>0</v>
      </c>
      <c r="BD758" s="275">
        <f t="shared" ca="1" si="526"/>
        <v>0</v>
      </c>
      <c r="BE758" s="275">
        <f t="shared" ca="1" si="526"/>
        <v>0</v>
      </c>
      <c r="BF758" s="275">
        <f t="shared" ca="1" si="526"/>
        <v>0</v>
      </c>
      <c r="BG758" s="275">
        <f t="shared" ca="1" si="526"/>
        <v>0</v>
      </c>
      <c r="BH758" s="275">
        <f t="shared" ca="1" si="526"/>
        <v>0</v>
      </c>
      <c r="BI758" s="275">
        <f t="shared" ca="1" si="526"/>
        <v>0</v>
      </c>
      <c r="BJ758" s="275">
        <f t="shared" ca="1" si="526"/>
        <v>0</v>
      </c>
      <c r="BK758" s="275">
        <f t="shared" ca="1" si="526"/>
        <v>0</v>
      </c>
      <c r="BL758" s="275">
        <f t="shared" ca="1" si="526"/>
        <v>0</v>
      </c>
      <c r="BM758" s="275">
        <f t="shared" ca="1" si="526"/>
        <v>0</v>
      </c>
      <c r="BN758" s="275">
        <f t="shared" ca="1" si="526"/>
        <v>0</v>
      </c>
      <c r="BO758" s="275">
        <f t="shared" ca="1" si="526"/>
        <v>0</v>
      </c>
      <c r="BP758" s="275">
        <f t="shared" ca="1" si="526"/>
        <v>0</v>
      </c>
      <c r="BQ758" s="275">
        <f t="shared" ca="1" si="526"/>
        <v>0</v>
      </c>
      <c r="BR758" s="275">
        <f t="shared" ca="1" si="526"/>
        <v>0</v>
      </c>
      <c r="BS758" s="275">
        <f t="shared" ca="1" si="526"/>
        <v>0</v>
      </c>
      <c r="BT758" s="275">
        <f t="shared" ca="1" si="526"/>
        <v>0</v>
      </c>
      <c r="BU758" s="275">
        <f t="shared" ca="1" si="526"/>
        <v>0</v>
      </c>
      <c r="BV758" s="275">
        <f t="shared" ca="1" si="526"/>
        <v>0</v>
      </c>
      <c r="BW758" s="275">
        <f t="shared" ca="1" si="526"/>
        <v>0</v>
      </c>
      <c r="BX758" s="275">
        <f t="shared" ca="1" si="526"/>
        <v>0</v>
      </c>
      <c r="BY758" s="275">
        <f t="shared" ca="1" si="526"/>
        <v>0</v>
      </c>
      <c r="BZ758" s="275">
        <f t="shared" ca="1" si="526"/>
        <v>0</v>
      </c>
      <c r="CA758" s="275">
        <f t="shared" ca="1" si="526"/>
        <v>0</v>
      </c>
      <c r="CB758" s="275">
        <f t="shared" ca="1" si="526"/>
        <v>0</v>
      </c>
      <c r="CC758" s="275">
        <f t="shared" ca="1" si="526"/>
        <v>0</v>
      </c>
      <c r="CD758" s="275">
        <f t="shared" ca="1" si="526"/>
        <v>0</v>
      </c>
      <c r="CE758" s="275">
        <f t="shared" ca="1" si="526"/>
        <v>0</v>
      </c>
      <c r="CF758" s="275">
        <f t="shared" ca="1" si="526"/>
        <v>0</v>
      </c>
      <c r="CG758" s="275">
        <f t="shared" ref="CG758:CN758" ca="1" si="527">+IF((COLUMN()-COLUMN($U754))&lt;(12*$B757),0,OFFSET(CG757,0,-12))*(CG$2&lt;EOMONTH($I749,0))</f>
        <v>0</v>
      </c>
      <c r="CH758" s="275">
        <f t="shared" ca="1" si="527"/>
        <v>0</v>
      </c>
      <c r="CI758" s="275">
        <f t="shared" ca="1" si="527"/>
        <v>0</v>
      </c>
      <c r="CJ758" s="275">
        <f t="shared" ca="1" si="527"/>
        <v>0</v>
      </c>
      <c r="CK758" s="275">
        <f t="shared" ca="1" si="527"/>
        <v>0</v>
      </c>
      <c r="CL758" s="275">
        <f t="shared" ca="1" si="527"/>
        <v>0</v>
      </c>
      <c r="CM758" s="275">
        <f t="shared" ca="1" si="527"/>
        <v>0</v>
      </c>
      <c r="CN758" s="275">
        <f t="shared" ca="1" si="527"/>
        <v>0</v>
      </c>
    </row>
    <row r="759" spans="1:92" x14ac:dyDescent="0.25">
      <c r="A759" t="s">
        <v>584</v>
      </c>
      <c r="B759" s="362">
        <v>5</v>
      </c>
      <c r="D759" t="s">
        <v>576</v>
      </c>
      <c r="I759" s="270">
        <v>0.1152</v>
      </c>
      <c r="J759" s="270"/>
      <c r="K759" s="50">
        <f t="shared" ca="1" si="521"/>
        <v>0</v>
      </c>
      <c r="L759" s="50">
        <f t="shared" ca="1" si="521"/>
        <v>0</v>
      </c>
      <c r="M759" s="50">
        <f t="shared" ca="1" si="521"/>
        <v>0</v>
      </c>
      <c r="N759" s="50">
        <f t="shared" ca="1" si="521"/>
        <v>0</v>
      </c>
      <c r="O759" s="50">
        <f t="shared" ca="1" si="521"/>
        <v>0</v>
      </c>
      <c r="P759" s="50">
        <f t="shared" ca="1" si="521"/>
        <v>0</v>
      </c>
      <c r="Q759" s="50"/>
      <c r="T759" s="319"/>
      <c r="U759" s="275">
        <f t="shared" ref="U759:CF759" ca="1" si="528">+IF((COLUMN()-COLUMN($U755))&lt;(12*$B758),0,OFFSET(U758,0,-12))*(U$2&lt;EOMONTH($I749,0))</f>
        <v>0</v>
      </c>
      <c r="V759" s="275">
        <f t="shared" ca="1" si="528"/>
        <v>0</v>
      </c>
      <c r="W759" s="275">
        <f t="shared" ca="1" si="528"/>
        <v>0</v>
      </c>
      <c r="X759" s="275">
        <f t="shared" ca="1" si="528"/>
        <v>0</v>
      </c>
      <c r="Y759" s="275">
        <f t="shared" ca="1" si="528"/>
        <v>0</v>
      </c>
      <c r="Z759" s="275">
        <f t="shared" ca="1" si="528"/>
        <v>0</v>
      </c>
      <c r="AA759" s="275">
        <f t="shared" ca="1" si="528"/>
        <v>0</v>
      </c>
      <c r="AB759" s="275">
        <f t="shared" ca="1" si="528"/>
        <v>0</v>
      </c>
      <c r="AC759" s="275">
        <f t="shared" ca="1" si="528"/>
        <v>0</v>
      </c>
      <c r="AD759" s="275">
        <f t="shared" ca="1" si="528"/>
        <v>0</v>
      </c>
      <c r="AE759" s="275">
        <f t="shared" ca="1" si="528"/>
        <v>0</v>
      </c>
      <c r="AF759" s="275">
        <f t="shared" ca="1" si="528"/>
        <v>0</v>
      </c>
      <c r="AG759" s="275">
        <f t="shared" ca="1" si="528"/>
        <v>0</v>
      </c>
      <c r="AH759" s="275">
        <f t="shared" ca="1" si="528"/>
        <v>0</v>
      </c>
      <c r="AI759" s="275">
        <f t="shared" ca="1" si="528"/>
        <v>0</v>
      </c>
      <c r="AJ759" s="275">
        <f t="shared" ca="1" si="528"/>
        <v>0</v>
      </c>
      <c r="AK759" s="275">
        <f t="shared" ca="1" si="528"/>
        <v>0</v>
      </c>
      <c r="AL759" s="275">
        <f t="shared" ca="1" si="528"/>
        <v>0</v>
      </c>
      <c r="AM759" s="275">
        <f t="shared" ca="1" si="528"/>
        <v>0</v>
      </c>
      <c r="AN759" s="275">
        <f t="shared" ca="1" si="528"/>
        <v>0</v>
      </c>
      <c r="AO759" s="275">
        <f t="shared" ca="1" si="528"/>
        <v>0</v>
      </c>
      <c r="AP759" s="275">
        <f t="shared" ca="1" si="528"/>
        <v>0</v>
      </c>
      <c r="AQ759" s="275">
        <f t="shared" ca="1" si="528"/>
        <v>0</v>
      </c>
      <c r="AR759" s="275">
        <f t="shared" ca="1" si="528"/>
        <v>0</v>
      </c>
      <c r="AS759" s="275">
        <f t="shared" ca="1" si="528"/>
        <v>0</v>
      </c>
      <c r="AT759" s="275">
        <f t="shared" ca="1" si="528"/>
        <v>0</v>
      </c>
      <c r="AU759" s="275">
        <f t="shared" ca="1" si="528"/>
        <v>0</v>
      </c>
      <c r="AV759" s="275">
        <f t="shared" ca="1" si="528"/>
        <v>0</v>
      </c>
      <c r="AW759" s="275">
        <f t="shared" ca="1" si="528"/>
        <v>0</v>
      </c>
      <c r="AX759" s="275">
        <f t="shared" ca="1" si="528"/>
        <v>0</v>
      </c>
      <c r="AY759" s="275">
        <f t="shared" ca="1" si="528"/>
        <v>0</v>
      </c>
      <c r="AZ759" s="275">
        <f t="shared" ca="1" si="528"/>
        <v>0</v>
      </c>
      <c r="BA759" s="275">
        <f t="shared" ca="1" si="528"/>
        <v>0</v>
      </c>
      <c r="BB759" s="275">
        <f t="shared" ca="1" si="528"/>
        <v>0</v>
      </c>
      <c r="BC759" s="275">
        <f t="shared" ca="1" si="528"/>
        <v>0</v>
      </c>
      <c r="BD759" s="275">
        <f t="shared" ca="1" si="528"/>
        <v>0</v>
      </c>
      <c r="BE759" s="275">
        <f t="shared" ca="1" si="528"/>
        <v>0</v>
      </c>
      <c r="BF759" s="275">
        <f t="shared" ca="1" si="528"/>
        <v>0</v>
      </c>
      <c r="BG759" s="275">
        <f t="shared" ca="1" si="528"/>
        <v>0</v>
      </c>
      <c r="BH759" s="275">
        <f t="shared" ca="1" si="528"/>
        <v>0</v>
      </c>
      <c r="BI759" s="275">
        <f t="shared" ca="1" si="528"/>
        <v>0</v>
      </c>
      <c r="BJ759" s="275">
        <f t="shared" ca="1" si="528"/>
        <v>0</v>
      </c>
      <c r="BK759" s="275">
        <f t="shared" ca="1" si="528"/>
        <v>0</v>
      </c>
      <c r="BL759" s="275">
        <f t="shared" ca="1" si="528"/>
        <v>0</v>
      </c>
      <c r="BM759" s="275">
        <f t="shared" ca="1" si="528"/>
        <v>0</v>
      </c>
      <c r="BN759" s="275">
        <f t="shared" ca="1" si="528"/>
        <v>0</v>
      </c>
      <c r="BO759" s="275">
        <f t="shared" ca="1" si="528"/>
        <v>0</v>
      </c>
      <c r="BP759" s="275">
        <f t="shared" ca="1" si="528"/>
        <v>0</v>
      </c>
      <c r="BQ759" s="275">
        <f t="shared" ca="1" si="528"/>
        <v>0</v>
      </c>
      <c r="BR759" s="275">
        <f t="shared" ca="1" si="528"/>
        <v>0</v>
      </c>
      <c r="BS759" s="275">
        <f t="shared" ca="1" si="528"/>
        <v>0</v>
      </c>
      <c r="BT759" s="275">
        <f t="shared" ca="1" si="528"/>
        <v>0</v>
      </c>
      <c r="BU759" s="275">
        <f t="shared" ca="1" si="528"/>
        <v>0</v>
      </c>
      <c r="BV759" s="275">
        <f t="shared" ca="1" si="528"/>
        <v>0</v>
      </c>
      <c r="BW759" s="275">
        <f t="shared" ca="1" si="528"/>
        <v>0</v>
      </c>
      <c r="BX759" s="275">
        <f t="shared" ca="1" si="528"/>
        <v>0</v>
      </c>
      <c r="BY759" s="275">
        <f t="shared" ca="1" si="528"/>
        <v>0</v>
      </c>
      <c r="BZ759" s="275">
        <f t="shared" ca="1" si="528"/>
        <v>0</v>
      </c>
      <c r="CA759" s="275">
        <f t="shared" ca="1" si="528"/>
        <v>0</v>
      </c>
      <c r="CB759" s="275">
        <f t="shared" ca="1" si="528"/>
        <v>0</v>
      </c>
      <c r="CC759" s="275">
        <f t="shared" ca="1" si="528"/>
        <v>0</v>
      </c>
      <c r="CD759" s="275">
        <f t="shared" ca="1" si="528"/>
        <v>0</v>
      </c>
      <c r="CE759" s="275">
        <f t="shared" ca="1" si="528"/>
        <v>0</v>
      </c>
      <c r="CF759" s="275">
        <f t="shared" ca="1" si="528"/>
        <v>0</v>
      </c>
      <c r="CG759" s="275">
        <f t="shared" ref="CG759:CN759" ca="1" si="529">+IF((COLUMN()-COLUMN($U755))&lt;(12*$B758),0,OFFSET(CG758,0,-12))*(CG$2&lt;EOMONTH($I749,0))</f>
        <v>0</v>
      </c>
      <c r="CH759" s="275">
        <f t="shared" ca="1" si="529"/>
        <v>0</v>
      </c>
      <c r="CI759" s="275">
        <f t="shared" ca="1" si="529"/>
        <v>0</v>
      </c>
      <c r="CJ759" s="275">
        <f t="shared" ca="1" si="529"/>
        <v>0</v>
      </c>
      <c r="CK759" s="275">
        <f t="shared" ca="1" si="529"/>
        <v>0</v>
      </c>
      <c r="CL759" s="275">
        <f t="shared" ca="1" si="529"/>
        <v>0</v>
      </c>
      <c r="CM759" s="275">
        <f t="shared" ca="1" si="529"/>
        <v>0</v>
      </c>
      <c r="CN759" s="275">
        <f t="shared" ca="1" si="529"/>
        <v>0</v>
      </c>
    </row>
    <row r="760" spans="1:92" x14ac:dyDescent="0.25">
      <c r="A760" t="s">
        <v>584</v>
      </c>
      <c r="B760" s="362">
        <v>6</v>
      </c>
      <c r="D760" t="s">
        <v>576</v>
      </c>
      <c r="I760" s="270">
        <v>5.7599999999999998E-2</v>
      </c>
      <c r="J760" s="270"/>
      <c r="K760" s="50">
        <f t="shared" ca="1" si="521"/>
        <v>0</v>
      </c>
      <c r="L760" s="50">
        <f t="shared" ca="1" si="521"/>
        <v>0</v>
      </c>
      <c r="M760" s="50">
        <f t="shared" ca="1" si="521"/>
        <v>0</v>
      </c>
      <c r="N760" s="50">
        <f t="shared" ca="1" si="521"/>
        <v>0</v>
      </c>
      <c r="O760" s="50">
        <f t="shared" ca="1" si="521"/>
        <v>0</v>
      </c>
      <c r="P760" s="50">
        <f t="shared" ca="1" si="521"/>
        <v>0</v>
      </c>
      <c r="Q760" s="50"/>
      <c r="T760" s="319"/>
      <c r="U760" s="275">
        <f t="shared" ref="U760:CF760" ca="1" si="530">+IF((COLUMN()-COLUMN($U756))&lt;(12*$B759),0,OFFSET(U759,0,-12))*(U$2&lt;EOMONTH($I749,0))</f>
        <v>0</v>
      </c>
      <c r="V760" s="275">
        <f t="shared" ca="1" si="530"/>
        <v>0</v>
      </c>
      <c r="W760" s="275">
        <f t="shared" ca="1" si="530"/>
        <v>0</v>
      </c>
      <c r="X760" s="275">
        <f t="shared" ca="1" si="530"/>
        <v>0</v>
      </c>
      <c r="Y760" s="275">
        <f t="shared" ca="1" si="530"/>
        <v>0</v>
      </c>
      <c r="Z760" s="275">
        <f t="shared" ca="1" si="530"/>
        <v>0</v>
      </c>
      <c r="AA760" s="275">
        <f t="shared" ca="1" si="530"/>
        <v>0</v>
      </c>
      <c r="AB760" s="275">
        <f t="shared" ca="1" si="530"/>
        <v>0</v>
      </c>
      <c r="AC760" s="275">
        <f t="shared" ca="1" si="530"/>
        <v>0</v>
      </c>
      <c r="AD760" s="275">
        <f t="shared" ca="1" si="530"/>
        <v>0</v>
      </c>
      <c r="AE760" s="275">
        <f t="shared" ca="1" si="530"/>
        <v>0</v>
      </c>
      <c r="AF760" s="275">
        <f t="shared" ca="1" si="530"/>
        <v>0</v>
      </c>
      <c r="AG760" s="275">
        <f t="shared" ca="1" si="530"/>
        <v>0</v>
      </c>
      <c r="AH760" s="275">
        <f t="shared" ca="1" si="530"/>
        <v>0</v>
      </c>
      <c r="AI760" s="275">
        <f t="shared" ca="1" si="530"/>
        <v>0</v>
      </c>
      <c r="AJ760" s="275">
        <f t="shared" ca="1" si="530"/>
        <v>0</v>
      </c>
      <c r="AK760" s="275">
        <f t="shared" ca="1" si="530"/>
        <v>0</v>
      </c>
      <c r="AL760" s="275">
        <f t="shared" ca="1" si="530"/>
        <v>0</v>
      </c>
      <c r="AM760" s="275">
        <f t="shared" ca="1" si="530"/>
        <v>0</v>
      </c>
      <c r="AN760" s="275">
        <f t="shared" ca="1" si="530"/>
        <v>0</v>
      </c>
      <c r="AO760" s="275">
        <f t="shared" ca="1" si="530"/>
        <v>0</v>
      </c>
      <c r="AP760" s="275">
        <f t="shared" ca="1" si="530"/>
        <v>0</v>
      </c>
      <c r="AQ760" s="275">
        <f t="shared" ca="1" si="530"/>
        <v>0</v>
      </c>
      <c r="AR760" s="275">
        <f t="shared" ca="1" si="530"/>
        <v>0</v>
      </c>
      <c r="AS760" s="275">
        <f t="shared" ca="1" si="530"/>
        <v>0</v>
      </c>
      <c r="AT760" s="275">
        <f t="shared" ca="1" si="530"/>
        <v>0</v>
      </c>
      <c r="AU760" s="275">
        <f t="shared" ca="1" si="530"/>
        <v>0</v>
      </c>
      <c r="AV760" s="275">
        <f t="shared" ca="1" si="530"/>
        <v>0</v>
      </c>
      <c r="AW760" s="275">
        <f t="shared" ca="1" si="530"/>
        <v>0</v>
      </c>
      <c r="AX760" s="275">
        <f t="shared" ca="1" si="530"/>
        <v>0</v>
      </c>
      <c r="AY760" s="275">
        <f t="shared" ca="1" si="530"/>
        <v>0</v>
      </c>
      <c r="AZ760" s="275">
        <f t="shared" ca="1" si="530"/>
        <v>0</v>
      </c>
      <c r="BA760" s="275">
        <f t="shared" ca="1" si="530"/>
        <v>0</v>
      </c>
      <c r="BB760" s="275">
        <f t="shared" ca="1" si="530"/>
        <v>0</v>
      </c>
      <c r="BC760" s="275">
        <f t="shared" ca="1" si="530"/>
        <v>0</v>
      </c>
      <c r="BD760" s="275">
        <f t="shared" ca="1" si="530"/>
        <v>0</v>
      </c>
      <c r="BE760" s="275">
        <f t="shared" ca="1" si="530"/>
        <v>0</v>
      </c>
      <c r="BF760" s="275">
        <f t="shared" ca="1" si="530"/>
        <v>0</v>
      </c>
      <c r="BG760" s="275">
        <f t="shared" ca="1" si="530"/>
        <v>0</v>
      </c>
      <c r="BH760" s="275">
        <f t="shared" ca="1" si="530"/>
        <v>0</v>
      </c>
      <c r="BI760" s="275">
        <f t="shared" ca="1" si="530"/>
        <v>0</v>
      </c>
      <c r="BJ760" s="275">
        <f t="shared" ca="1" si="530"/>
        <v>0</v>
      </c>
      <c r="BK760" s="275">
        <f t="shared" ca="1" si="530"/>
        <v>0</v>
      </c>
      <c r="BL760" s="275">
        <f t="shared" ca="1" si="530"/>
        <v>0</v>
      </c>
      <c r="BM760" s="275">
        <f t="shared" ca="1" si="530"/>
        <v>0</v>
      </c>
      <c r="BN760" s="275">
        <f t="shared" ca="1" si="530"/>
        <v>0</v>
      </c>
      <c r="BO760" s="275">
        <f t="shared" ca="1" si="530"/>
        <v>0</v>
      </c>
      <c r="BP760" s="275">
        <f t="shared" ca="1" si="530"/>
        <v>0</v>
      </c>
      <c r="BQ760" s="275">
        <f t="shared" ca="1" si="530"/>
        <v>0</v>
      </c>
      <c r="BR760" s="275">
        <f t="shared" ca="1" si="530"/>
        <v>0</v>
      </c>
      <c r="BS760" s="275">
        <f t="shared" ca="1" si="530"/>
        <v>0</v>
      </c>
      <c r="BT760" s="275">
        <f t="shared" ca="1" si="530"/>
        <v>0</v>
      </c>
      <c r="BU760" s="275">
        <f t="shared" ca="1" si="530"/>
        <v>0</v>
      </c>
      <c r="BV760" s="275">
        <f t="shared" ca="1" si="530"/>
        <v>0</v>
      </c>
      <c r="BW760" s="275">
        <f t="shared" ca="1" si="530"/>
        <v>0</v>
      </c>
      <c r="BX760" s="275">
        <f t="shared" ca="1" si="530"/>
        <v>0</v>
      </c>
      <c r="BY760" s="275">
        <f t="shared" ca="1" si="530"/>
        <v>0</v>
      </c>
      <c r="BZ760" s="275">
        <f t="shared" ca="1" si="530"/>
        <v>0</v>
      </c>
      <c r="CA760" s="275">
        <f t="shared" ca="1" si="530"/>
        <v>0</v>
      </c>
      <c r="CB760" s="275">
        <f t="shared" ca="1" si="530"/>
        <v>0</v>
      </c>
      <c r="CC760" s="275">
        <f t="shared" ca="1" si="530"/>
        <v>0</v>
      </c>
      <c r="CD760" s="275">
        <f t="shared" ca="1" si="530"/>
        <v>0</v>
      </c>
      <c r="CE760" s="275">
        <f t="shared" ca="1" si="530"/>
        <v>0</v>
      </c>
      <c r="CF760" s="275">
        <f t="shared" ca="1" si="530"/>
        <v>0</v>
      </c>
      <c r="CG760" s="275">
        <f t="shared" ref="CG760:CN760" ca="1" si="531">+IF((COLUMN()-COLUMN($U756))&lt;(12*$B759),0,OFFSET(CG759,0,-12))*(CG$2&lt;EOMONTH($I749,0))</f>
        <v>0</v>
      </c>
      <c r="CH760" s="275">
        <f t="shared" ca="1" si="531"/>
        <v>0</v>
      </c>
      <c r="CI760" s="275">
        <f t="shared" ca="1" si="531"/>
        <v>0</v>
      </c>
      <c r="CJ760" s="275">
        <f t="shared" ca="1" si="531"/>
        <v>0</v>
      </c>
      <c r="CK760" s="275">
        <f t="shared" ca="1" si="531"/>
        <v>0</v>
      </c>
      <c r="CL760" s="275">
        <f t="shared" ca="1" si="531"/>
        <v>0</v>
      </c>
      <c r="CM760" s="275">
        <f t="shared" ca="1" si="531"/>
        <v>0</v>
      </c>
      <c r="CN760" s="275">
        <f t="shared" ca="1" si="531"/>
        <v>0</v>
      </c>
    </row>
    <row r="761" spans="1:92" x14ac:dyDescent="0.25">
      <c r="A761" t="s">
        <v>584</v>
      </c>
      <c r="B761" s="362">
        <v>7</v>
      </c>
      <c r="D761" t="s">
        <v>576</v>
      </c>
      <c r="I761" s="270">
        <v>0</v>
      </c>
      <c r="J761" s="270"/>
      <c r="K761" s="50">
        <f t="shared" ca="1" si="521"/>
        <v>0</v>
      </c>
      <c r="L761" s="50">
        <f t="shared" ca="1" si="521"/>
        <v>0</v>
      </c>
      <c r="M761" s="50">
        <f t="shared" ca="1" si="521"/>
        <v>0</v>
      </c>
      <c r="N761" s="50">
        <f t="shared" ca="1" si="521"/>
        <v>0</v>
      </c>
      <c r="O761" s="50">
        <f t="shared" ca="1" si="521"/>
        <v>0</v>
      </c>
      <c r="P761" s="50">
        <f t="shared" ca="1" si="521"/>
        <v>0</v>
      </c>
      <c r="Q761" s="50"/>
      <c r="T761" s="319"/>
      <c r="U761" s="275">
        <f t="shared" ref="U761:CF761" ca="1" si="532">+IF((COLUMN()-COLUMN($U757))&lt;(12*$B760),0,OFFSET(U760,0,-12))*(U$2&lt;EOMONTH($I749,0))</f>
        <v>0</v>
      </c>
      <c r="V761" s="275">
        <f t="shared" ca="1" si="532"/>
        <v>0</v>
      </c>
      <c r="W761" s="275">
        <f t="shared" ca="1" si="532"/>
        <v>0</v>
      </c>
      <c r="X761" s="275">
        <f t="shared" ca="1" si="532"/>
        <v>0</v>
      </c>
      <c r="Y761" s="275">
        <f t="shared" ca="1" si="532"/>
        <v>0</v>
      </c>
      <c r="Z761" s="275">
        <f t="shared" ca="1" si="532"/>
        <v>0</v>
      </c>
      <c r="AA761" s="275">
        <f t="shared" ca="1" si="532"/>
        <v>0</v>
      </c>
      <c r="AB761" s="275">
        <f t="shared" ca="1" si="532"/>
        <v>0</v>
      </c>
      <c r="AC761" s="275">
        <f t="shared" ca="1" si="532"/>
        <v>0</v>
      </c>
      <c r="AD761" s="275">
        <f t="shared" ca="1" si="532"/>
        <v>0</v>
      </c>
      <c r="AE761" s="275">
        <f t="shared" ca="1" si="532"/>
        <v>0</v>
      </c>
      <c r="AF761" s="275">
        <f t="shared" ca="1" si="532"/>
        <v>0</v>
      </c>
      <c r="AG761" s="275">
        <f t="shared" ca="1" si="532"/>
        <v>0</v>
      </c>
      <c r="AH761" s="275">
        <f t="shared" ca="1" si="532"/>
        <v>0</v>
      </c>
      <c r="AI761" s="275">
        <f t="shared" ca="1" si="532"/>
        <v>0</v>
      </c>
      <c r="AJ761" s="275">
        <f t="shared" ca="1" si="532"/>
        <v>0</v>
      </c>
      <c r="AK761" s="275">
        <f t="shared" ca="1" si="532"/>
        <v>0</v>
      </c>
      <c r="AL761" s="275">
        <f t="shared" ca="1" si="532"/>
        <v>0</v>
      </c>
      <c r="AM761" s="275">
        <f t="shared" ca="1" si="532"/>
        <v>0</v>
      </c>
      <c r="AN761" s="275">
        <f t="shared" ca="1" si="532"/>
        <v>0</v>
      </c>
      <c r="AO761" s="275">
        <f t="shared" ca="1" si="532"/>
        <v>0</v>
      </c>
      <c r="AP761" s="275">
        <f t="shared" ca="1" si="532"/>
        <v>0</v>
      </c>
      <c r="AQ761" s="275">
        <f t="shared" ca="1" si="532"/>
        <v>0</v>
      </c>
      <c r="AR761" s="275">
        <f t="shared" ca="1" si="532"/>
        <v>0</v>
      </c>
      <c r="AS761" s="275">
        <f t="shared" ca="1" si="532"/>
        <v>0</v>
      </c>
      <c r="AT761" s="275">
        <f t="shared" ca="1" si="532"/>
        <v>0</v>
      </c>
      <c r="AU761" s="275">
        <f t="shared" ca="1" si="532"/>
        <v>0</v>
      </c>
      <c r="AV761" s="275">
        <f t="shared" ca="1" si="532"/>
        <v>0</v>
      </c>
      <c r="AW761" s="275">
        <f t="shared" ca="1" si="532"/>
        <v>0</v>
      </c>
      <c r="AX761" s="275">
        <f t="shared" ca="1" si="532"/>
        <v>0</v>
      </c>
      <c r="AY761" s="275">
        <f t="shared" ca="1" si="532"/>
        <v>0</v>
      </c>
      <c r="AZ761" s="275">
        <f t="shared" ca="1" si="532"/>
        <v>0</v>
      </c>
      <c r="BA761" s="275">
        <f t="shared" ca="1" si="532"/>
        <v>0</v>
      </c>
      <c r="BB761" s="275">
        <f t="shared" ca="1" si="532"/>
        <v>0</v>
      </c>
      <c r="BC761" s="275">
        <f t="shared" ca="1" si="532"/>
        <v>0</v>
      </c>
      <c r="BD761" s="275">
        <f t="shared" ca="1" si="532"/>
        <v>0</v>
      </c>
      <c r="BE761" s="275">
        <f t="shared" ca="1" si="532"/>
        <v>0</v>
      </c>
      <c r="BF761" s="275">
        <f t="shared" ca="1" si="532"/>
        <v>0</v>
      </c>
      <c r="BG761" s="275">
        <f t="shared" ca="1" si="532"/>
        <v>0</v>
      </c>
      <c r="BH761" s="275">
        <f t="shared" ca="1" si="532"/>
        <v>0</v>
      </c>
      <c r="BI761" s="275">
        <f t="shared" ca="1" si="532"/>
        <v>0</v>
      </c>
      <c r="BJ761" s="275">
        <f t="shared" ca="1" si="532"/>
        <v>0</v>
      </c>
      <c r="BK761" s="275">
        <f t="shared" ca="1" si="532"/>
        <v>0</v>
      </c>
      <c r="BL761" s="275">
        <f t="shared" ca="1" si="532"/>
        <v>0</v>
      </c>
      <c r="BM761" s="275">
        <f t="shared" ca="1" si="532"/>
        <v>0</v>
      </c>
      <c r="BN761" s="275">
        <f t="shared" ca="1" si="532"/>
        <v>0</v>
      </c>
      <c r="BO761" s="275">
        <f t="shared" ca="1" si="532"/>
        <v>0</v>
      </c>
      <c r="BP761" s="275">
        <f t="shared" ca="1" si="532"/>
        <v>0</v>
      </c>
      <c r="BQ761" s="275">
        <f t="shared" ca="1" si="532"/>
        <v>0</v>
      </c>
      <c r="BR761" s="275">
        <f t="shared" ca="1" si="532"/>
        <v>0</v>
      </c>
      <c r="BS761" s="275">
        <f t="shared" ca="1" si="532"/>
        <v>0</v>
      </c>
      <c r="BT761" s="275">
        <f t="shared" ca="1" si="532"/>
        <v>0</v>
      </c>
      <c r="BU761" s="275">
        <f t="shared" ca="1" si="532"/>
        <v>0</v>
      </c>
      <c r="BV761" s="275">
        <f t="shared" ca="1" si="532"/>
        <v>0</v>
      </c>
      <c r="BW761" s="275">
        <f t="shared" ca="1" si="532"/>
        <v>0</v>
      </c>
      <c r="BX761" s="275">
        <f t="shared" ca="1" si="532"/>
        <v>0</v>
      </c>
      <c r="BY761" s="275">
        <f t="shared" ca="1" si="532"/>
        <v>0</v>
      </c>
      <c r="BZ761" s="275">
        <f t="shared" ca="1" si="532"/>
        <v>0</v>
      </c>
      <c r="CA761" s="275">
        <f t="shared" ca="1" si="532"/>
        <v>0</v>
      </c>
      <c r="CB761" s="275">
        <f t="shared" ca="1" si="532"/>
        <v>0</v>
      </c>
      <c r="CC761" s="275">
        <f t="shared" ca="1" si="532"/>
        <v>0</v>
      </c>
      <c r="CD761" s="275">
        <f t="shared" ca="1" si="532"/>
        <v>0</v>
      </c>
      <c r="CE761" s="275">
        <f t="shared" ca="1" si="532"/>
        <v>0</v>
      </c>
      <c r="CF761" s="275">
        <f t="shared" ca="1" si="532"/>
        <v>0</v>
      </c>
      <c r="CG761" s="275">
        <f t="shared" ref="CG761:CN761" ca="1" si="533">+IF((COLUMN()-COLUMN($U757))&lt;(12*$B760),0,OFFSET(CG760,0,-12))*(CG$2&lt;EOMONTH($I749,0))</f>
        <v>0</v>
      </c>
      <c r="CH761" s="275">
        <f t="shared" ca="1" si="533"/>
        <v>0</v>
      </c>
      <c r="CI761" s="275">
        <f t="shared" ca="1" si="533"/>
        <v>0</v>
      </c>
      <c r="CJ761" s="275">
        <f t="shared" ca="1" si="533"/>
        <v>0</v>
      </c>
      <c r="CK761" s="275">
        <f t="shared" ca="1" si="533"/>
        <v>0</v>
      </c>
      <c r="CL761" s="275">
        <f t="shared" ca="1" si="533"/>
        <v>0</v>
      </c>
      <c r="CM761" s="275">
        <f t="shared" ca="1" si="533"/>
        <v>0</v>
      </c>
      <c r="CN761" s="275">
        <f t="shared" ca="1" si="533"/>
        <v>0</v>
      </c>
    </row>
    <row r="762" spans="1:92" x14ac:dyDescent="0.25">
      <c r="A762" t="s">
        <v>584</v>
      </c>
      <c r="B762" s="362">
        <v>8</v>
      </c>
      <c r="D762" t="s">
        <v>576</v>
      </c>
      <c r="I762" s="270">
        <v>0</v>
      </c>
      <c r="J762" s="270"/>
      <c r="K762" s="50">
        <f t="shared" ca="1" si="521"/>
        <v>0</v>
      </c>
      <c r="L762" s="50">
        <f t="shared" ca="1" si="521"/>
        <v>0</v>
      </c>
      <c r="M762" s="50">
        <f t="shared" ca="1" si="521"/>
        <v>0</v>
      </c>
      <c r="N762" s="50">
        <f t="shared" ca="1" si="521"/>
        <v>0</v>
      </c>
      <c r="O762" s="50">
        <f t="shared" ca="1" si="521"/>
        <v>0</v>
      </c>
      <c r="P762" s="50">
        <f t="shared" ca="1" si="521"/>
        <v>0</v>
      </c>
      <c r="Q762" s="50"/>
      <c r="T762" s="319"/>
      <c r="U762" s="275">
        <f t="shared" ref="U762:CF762" ca="1" si="534">+IF((COLUMN()-COLUMN($U758))&lt;(12*$B761),0,OFFSET(U761,0,-12))*(U$2&lt;EOMONTH($I749,0))</f>
        <v>0</v>
      </c>
      <c r="V762" s="275">
        <f t="shared" ca="1" si="534"/>
        <v>0</v>
      </c>
      <c r="W762" s="275">
        <f t="shared" ca="1" si="534"/>
        <v>0</v>
      </c>
      <c r="X762" s="275">
        <f t="shared" ca="1" si="534"/>
        <v>0</v>
      </c>
      <c r="Y762" s="275">
        <f t="shared" ca="1" si="534"/>
        <v>0</v>
      </c>
      <c r="Z762" s="275">
        <f t="shared" ca="1" si="534"/>
        <v>0</v>
      </c>
      <c r="AA762" s="275">
        <f t="shared" ca="1" si="534"/>
        <v>0</v>
      </c>
      <c r="AB762" s="275">
        <f t="shared" ca="1" si="534"/>
        <v>0</v>
      </c>
      <c r="AC762" s="275">
        <f t="shared" ca="1" si="534"/>
        <v>0</v>
      </c>
      <c r="AD762" s="275">
        <f t="shared" ca="1" si="534"/>
        <v>0</v>
      </c>
      <c r="AE762" s="275">
        <f t="shared" ca="1" si="534"/>
        <v>0</v>
      </c>
      <c r="AF762" s="275">
        <f t="shared" ca="1" si="534"/>
        <v>0</v>
      </c>
      <c r="AG762" s="275">
        <f t="shared" ca="1" si="534"/>
        <v>0</v>
      </c>
      <c r="AH762" s="275">
        <f t="shared" ca="1" si="534"/>
        <v>0</v>
      </c>
      <c r="AI762" s="275">
        <f t="shared" ca="1" si="534"/>
        <v>0</v>
      </c>
      <c r="AJ762" s="275">
        <f t="shared" ca="1" si="534"/>
        <v>0</v>
      </c>
      <c r="AK762" s="275">
        <f t="shared" ca="1" si="534"/>
        <v>0</v>
      </c>
      <c r="AL762" s="275">
        <f t="shared" ca="1" si="534"/>
        <v>0</v>
      </c>
      <c r="AM762" s="275">
        <f t="shared" ca="1" si="534"/>
        <v>0</v>
      </c>
      <c r="AN762" s="275">
        <f t="shared" ca="1" si="534"/>
        <v>0</v>
      </c>
      <c r="AO762" s="275">
        <f t="shared" ca="1" si="534"/>
        <v>0</v>
      </c>
      <c r="AP762" s="275">
        <f t="shared" ca="1" si="534"/>
        <v>0</v>
      </c>
      <c r="AQ762" s="275">
        <f t="shared" ca="1" si="534"/>
        <v>0</v>
      </c>
      <c r="AR762" s="275">
        <f t="shared" ca="1" si="534"/>
        <v>0</v>
      </c>
      <c r="AS762" s="275">
        <f t="shared" ca="1" si="534"/>
        <v>0</v>
      </c>
      <c r="AT762" s="275">
        <f t="shared" ca="1" si="534"/>
        <v>0</v>
      </c>
      <c r="AU762" s="275">
        <f t="shared" ca="1" si="534"/>
        <v>0</v>
      </c>
      <c r="AV762" s="275">
        <f t="shared" ca="1" si="534"/>
        <v>0</v>
      </c>
      <c r="AW762" s="275">
        <f t="shared" ca="1" si="534"/>
        <v>0</v>
      </c>
      <c r="AX762" s="275">
        <f t="shared" ca="1" si="534"/>
        <v>0</v>
      </c>
      <c r="AY762" s="275">
        <f t="shared" ca="1" si="534"/>
        <v>0</v>
      </c>
      <c r="AZ762" s="275">
        <f t="shared" ca="1" si="534"/>
        <v>0</v>
      </c>
      <c r="BA762" s="275">
        <f t="shared" ca="1" si="534"/>
        <v>0</v>
      </c>
      <c r="BB762" s="275">
        <f t="shared" ca="1" si="534"/>
        <v>0</v>
      </c>
      <c r="BC762" s="275">
        <f t="shared" ca="1" si="534"/>
        <v>0</v>
      </c>
      <c r="BD762" s="275">
        <f t="shared" ca="1" si="534"/>
        <v>0</v>
      </c>
      <c r="BE762" s="275">
        <f t="shared" ca="1" si="534"/>
        <v>0</v>
      </c>
      <c r="BF762" s="275">
        <f t="shared" ca="1" si="534"/>
        <v>0</v>
      </c>
      <c r="BG762" s="275">
        <f t="shared" ca="1" si="534"/>
        <v>0</v>
      </c>
      <c r="BH762" s="275">
        <f t="shared" ca="1" si="534"/>
        <v>0</v>
      </c>
      <c r="BI762" s="275">
        <f t="shared" ca="1" si="534"/>
        <v>0</v>
      </c>
      <c r="BJ762" s="275">
        <f t="shared" ca="1" si="534"/>
        <v>0</v>
      </c>
      <c r="BK762" s="275">
        <f t="shared" ca="1" si="534"/>
        <v>0</v>
      </c>
      <c r="BL762" s="275">
        <f t="shared" ca="1" si="534"/>
        <v>0</v>
      </c>
      <c r="BM762" s="275">
        <f t="shared" ca="1" si="534"/>
        <v>0</v>
      </c>
      <c r="BN762" s="275">
        <f t="shared" ca="1" si="534"/>
        <v>0</v>
      </c>
      <c r="BO762" s="275">
        <f t="shared" ca="1" si="534"/>
        <v>0</v>
      </c>
      <c r="BP762" s="275">
        <f t="shared" ca="1" si="534"/>
        <v>0</v>
      </c>
      <c r="BQ762" s="275">
        <f t="shared" ca="1" si="534"/>
        <v>0</v>
      </c>
      <c r="BR762" s="275">
        <f t="shared" ca="1" si="534"/>
        <v>0</v>
      </c>
      <c r="BS762" s="275">
        <f t="shared" ca="1" si="534"/>
        <v>0</v>
      </c>
      <c r="BT762" s="275">
        <f t="shared" ca="1" si="534"/>
        <v>0</v>
      </c>
      <c r="BU762" s="275">
        <f t="shared" ca="1" si="534"/>
        <v>0</v>
      </c>
      <c r="BV762" s="275">
        <f t="shared" ca="1" si="534"/>
        <v>0</v>
      </c>
      <c r="BW762" s="275">
        <f t="shared" ca="1" si="534"/>
        <v>0</v>
      </c>
      <c r="BX762" s="275">
        <f t="shared" ca="1" si="534"/>
        <v>0</v>
      </c>
      <c r="BY762" s="275">
        <f t="shared" ca="1" si="534"/>
        <v>0</v>
      </c>
      <c r="BZ762" s="275">
        <f t="shared" ca="1" si="534"/>
        <v>0</v>
      </c>
      <c r="CA762" s="275">
        <f t="shared" ca="1" si="534"/>
        <v>0</v>
      </c>
      <c r="CB762" s="275">
        <f t="shared" ca="1" si="534"/>
        <v>0</v>
      </c>
      <c r="CC762" s="275">
        <f t="shared" ca="1" si="534"/>
        <v>0</v>
      </c>
      <c r="CD762" s="275">
        <f t="shared" ca="1" si="534"/>
        <v>0</v>
      </c>
      <c r="CE762" s="275">
        <f t="shared" ca="1" si="534"/>
        <v>0</v>
      </c>
      <c r="CF762" s="275">
        <f t="shared" ca="1" si="534"/>
        <v>0</v>
      </c>
      <c r="CG762" s="275">
        <f t="shared" ref="CG762:CN762" ca="1" si="535">+IF((COLUMN()-COLUMN($U758))&lt;(12*$B761),0,OFFSET(CG761,0,-12))*(CG$2&lt;EOMONTH($I749,0))</f>
        <v>0</v>
      </c>
      <c r="CH762" s="275">
        <f t="shared" ca="1" si="535"/>
        <v>0</v>
      </c>
      <c r="CI762" s="275">
        <f t="shared" ca="1" si="535"/>
        <v>0</v>
      </c>
      <c r="CJ762" s="275">
        <f t="shared" ca="1" si="535"/>
        <v>0</v>
      </c>
      <c r="CK762" s="275">
        <f t="shared" ca="1" si="535"/>
        <v>0</v>
      </c>
      <c r="CL762" s="275">
        <f t="shared" ca="1" si="535"/>
        <v>0</v>
      </c>
      <c r="CM762" s="275">
        <f t="shared" ca="1" si="535"/>
        <v>0</v>
      </c>
      <c r="CN762" s="275">
        <f t="shared" ca="1" si="535"/>
        <v>0</v>
      </c>
    </row>
    <row r="763" spans="1:92" x14ac:dyDescent="0.25">
      <c r="A763" t="s">
        <v>584</v>
      </c>
      <c r="B763" s="362">
        <v>9</v>
      </c>
      <c r="D763" t="s">
        <v>576</v>
      </c>
      <c r="I763" s="270">
        <v>0</v>
      </c>
      <c r="J763" s="270"/>
      <c r="K763" s="50">
        <f t="shared" ca="1" si="521"/>
        <v>0</v>
      </c>
      <c r="L763" s="50">
        <f t="shared" ca="1" si="521"/>
        <v>0</v>
      </c>
      <c r="M763" s="50">
        <f t="shared" ca="1" si="521"/>
        <v>0</v>
      </c>
      <c r="N763" s="50">
        <f t="shared" ca="1" si="521"/>
        <v>0</v>
      </c>
      <c r="O763" s="50">
        <f t="shared" ca="1" si="521"/>
        <v>0</v>
      </c>
      <c r="P763" s="50">
        <f t="shared" ca="1" si="521"/>
        <v>0</v>
      </c>
      <c r="Q763" s="50"/>
      <c r="T763" s="319"/>
      <c r="U763" s="275">
        <f t="shared" ref="U763:CF763" ca="1" si="536">+IF((COLUMN()-COLUMN($U759))&lt;(12*$B762),0,OFFSET(U762,0,-12))*(U$2&lt;EOMONTH($I749,0))</f>
        <v>0</v>
      </c>
      <c r="V763" s="275">
        <f t="shared" ca="1" si="536"/>
        <v>0</v>
      </c>
      <c r="W763" s="275">
        <f t="shared" ca="1" si="536"/>
        <v>0</v>
      </c>
      <c r="X763" s="275">
        <f t="shared" ca="1" si="536"/>
        <v>0</v>
      </c>
      <c r="Y763" s="275">
        <f t="shared" ca="1" si="536"/>
        <v>0</v>
      </c>
      <c r="Z763" s="275">
        <f t="shared" ca="1" si="536"/>
        <v>0</v>
      </c>
      <c r="AA763" s="275">
        <f t="shared" ca="1" si="536"/>
        <v>0</v>
      </c>
      <c r="AB763" s="275">
        <f t="shared" ca="1" si="536"/>
        <v>0</v>
      </c>
      <c r="AC763" s="275">
        <f t="shared" ca="1" si="536"/>
        <v>0</v>
      </c>
      <c r="AD763" s="275">
        <f t="shared" ca="1" si="536"/>
        <v>0</v>
      </c>
      <c r="AE763" s="275">
        <f t="shared" ca="1" si="536"/>
        <v>0</v>
      </c>
      <c r="AF763" s="275">
        <f t="shared" ca="1" si="536"/>
        <v>0</v>
      </c>
      <c r="AG763" s="275">
        <f t="shared" ca="1" si="536"/>
        <v>0</v>
      </c>
      <c r="AH763" s="275">
        <f t="shared" ca="1" si="536"/>
        <v>0</v>
      </c>
      <c r="AI763" s="275">
        <f t="shared" ca="1" si="536"/>
        <v>0</v>
      </c>
      <c r="AJ763" s="275">
        <f t="shared" ca="1" si="536"/>
        <v>0</v>
      </c>
      <c r="AK763" s="275">
        <f t="shared" ca="1" si="536"/>
        <v>0</v>
      </c>
      <c r="AL763" s="275">
        <f t="shared" ca="1" si="536"/>
        <v>0</v>
      </c>
      <c r="AM763" s="275">
        <f t="shared" ca="1" si="536"/>
        <v>0</v>
      </c>
      <c r="AN763" s="275">
        <f t="shared" ca="1" si="536"/>
        <v>0</v>
      </c>
      <c r="AO763" s="275">
        <f t="shared" ca="1" si="536"/>
        <v>0</v>
      </c>
      <c r="AP763" s="275">
        <f t="shared" ca="1" si="536"/>
        <v>0</v>
      </c>
      <c r="AQ763" s="275">
        <f t="shared" ca="1" si="536"/>
        <v>0</v>
      </c>
      <c r="AR763" s="275">
        <f t="shared" ca="1" si="536"/>
        <v>0</v>
      </c>
      <c r="AS763" s="275">
        <f t="shared" ca="1" si="536"/>
        <v>0</v>
      </c>
      <c r="AT763" s="275">
        <f t="shared" ca="1" si="536"/>
        <v>0</v>
      </c>
      <c r="AU763" s="275">
        <f t="shared" ca="1" si="536"/>
        <v>0</v>
      </c>
      <c r="AV763" s="275">
        <f t="shared" ca="1" si="536"/>
        <v>0</v>
      </c>
      <c r="AW763" s="275">
        <f t="shared" ca="1" si="536"/>
        <v>0</v>
      </c>
      <c r="AX763" s="275">
        <f t="shared" ca="1" si="536"/>
        <v>0</v>
      </c>
      <c r="AY763" s="275">
        <f t="shared" ca="1" si="536"/>
        <v>0</v>
      </c>
      <c r="AZ763" s="275">
        <f t="shared" ca="1" si="536"/>
        <v>0</v>
      </c>
      <c r="BA763" s="275">
        <f t="shared" ca="1" si="536"/>
        <v>0</v>
      </c>
      <c r="BB763" s="275">
        <f t="shared" ca="1" si="536"/>
        <v>0</v>
      </c>
      <c r="BC763" s="275">
        <f t="shared" ca="1" si="536"/>
        <v>0</v>
      </c>
      <c r="BD763" s="275">
        <f t="shared" ca="1" si="536"/>
        <v>0</v>
      </c>
      <c r="BE763" s="275">
        <f t="shared" ca="1" si="536"/>
        <v>0</v>
      </c>
      <c r="BF763" s="275">
        <f t="shared" ca="1" si="536"/>
        <v>0</v>
      </c>
      <c r="BG763" s="275">
        <f t="shared" ca="1" si="536"/>
        <v>0</v>
      </c>
      <c r="BH763" s="275">
        <f t="shared" ca="1" si="536"/>
        <v>0</v>
      </c>
      <c r="BI763" s="275">
        <f t="shared" ca="1" si="536"/>
        <v>0</v>
      </c>
      <c r="BJ763" s="275">
        <f t="shared" ca="1" si="536"/>
        <v>0</v>
      </c>
      <c r="BK763" s="275">
        <f t="shared" ca="1" si="536"/>
        <v>0</v>
      </c>
      <c r="BL763" s="275">
        <f t="shared" ca="1" si="536"/>
        <v>0</v>
      </c>
      <c r="BM763" s="275">
        <f t="shared" ca="1" si="536"/>
        <v>0</v>
      </c>
      <c r="BN763" s="275">
        <f t="shared" ca="1" si="536"/>
        <v>0</v>
      </c>
      <c r="BO763" s="275">
        <f t="shared" ca="1" si="536"/>
        <v>0</v>
      </c>
      <c r="BP763" s="275">
        <f t="shared" ca="1" si="536"/>
        <v>0</v>
      </c>
      <c r="BQ763" s="275">
        <f t="shared" ca="1" si="536"/>
        <v>0</v>
      </c>
      <c r="BR763" s="275">
        <f t="shared" ca="1" si="536"/>
        <v>0</v>
      </c>
      <c r="BS763" s="275">
        <f t="shared" ca="1" si="536"/>
        <v>0</v>
      </c>
      <c r="BT763" s="275">
        <f t="shared" ca="1" si="536"/>
        <v>0</v>
      </c>
      <c r="BU763" s="275">
        <f t="shared" ca="1" si="536"/>
        <v>0</v>
      </c>
      <c r="BV763" s="275">
        <f t="shared" ca="1" si="536"/>
        <v>0</v>
      </c>
      <c r="BW763" s="275">
        <f t="shared" ca="1" si="536"/>
        <v>0</v>
      </c>
      <c r="BX763" s="275">
        <f t="shared" ca="1" si="536"/>
        <v>0</v>
      </c>
      <c r="BY763" s="275">
        <f t="shared" ca="1" si="536"/>
        <v>0</v>
      </c>
      <c r="BZ763" s="275">
        <f t="shared" ca="1" si="536"/>
        <v>0</v>
      </c>
      <c r="CA763" s="275">
        <f t="shared" ca="1" si="536"/>
        <v>0</v>
      </c>
      <c r="CB763" s="275">
        <f t="shared" ca="1" si="536"/>
        <v>0</v>
      </c>
      <c r="CC763" s="275">
        <f t="shared" ca="1" si="536"/>
        <v>0</v>
      </c>
      <c r="CD763" s="275">
        <f t="shared" ca="1" si="536"/>
        <v>0</v>
      </c>
      <c r="CE763" s="275">
        <f t="shared" ca="1" si="536"/>
        <v>0</v>
      </c>
      <c r="CF763" s="275">
        <f t="shared" ca="1" si="536"/>
        <v>0</v>
      </c>
      <c r="CG763" s="275">
        <f t="shared" ref="CG763:CN763" ca="1" si="537">+IF((COLUMN()-COLUMN($U759))&lt;(12*$B762),0,OFFSET(CG762,0,-12))*(CG$2&lt;EOMONTH($I749,0))</f>
        <v>0</v>
      </c>
      <c r="CH763" s="275">
        <f t="shared" ca="1" si="537"/>
        <v>0</v>
      </c>
      <c r="CI763" s="275">
        <f t="shared" ca="1" si="537"/>
        <v>0</v>
      </c>
      <c r="CJ763" s="275">
        <f t="shared" ca="1" si="537"/>
        <v>0</v>
      </c>
      <c r="CK763" s="275">
        <f t="shared" ca="1" si="537"/>
        <v>0</v>
      </c>
      <c r="CL763" s="275">
        <f t="shared" ca="1" si="537"/>
        <v>0</v>
      </c>
      <c r="CM763" s="275">
        <f t="shared" ca="1" si="537"/>
        <v>0</v>
      </c>
      <c r="CN763" s="275">
        <f t="shared" ca="1" si="537"/>
        <v>0</v>
      </c>
    </row>
    <row r="764" spans="1:92" x14ac:dyDescent="0.25">
      <c r="A764" t="s">
        <v>584</v>
      </c>
      <c r="B764" s="362">
        <v>10</v>
      </c>
      <c r="D764" t="s">
        <v>576</v>
      </c>
      <c r="I764" s="270">
        <v>0</v>
      </c>
      <c r="J764" s="270"/>
      <c r="K764" s="50">
        <f t="shared" ca="1" si="521"/>
        <v>0</v>
      </c>
      <c r="L764" s="50">
        <f t="shared" ca="1" si="521"/>
        <v>0</v>
      </c>
      <c r="M764" s="50">
        <f t="shared" ca="1" si="521"/>
        <v>0</v>
      </c>
      <c r="N764" s="50">
        <f t="shared" ca="1" si="521"/>
        <v>0</v>
      </c>
      <c r="O764" s="50">
        <f t="shared" ca="1" si="521"/>
        <v>0</v>
      </c>
      <c r="P764" s="50">
        <f t="shared" ca="1" si="521"/>
        <v>0</v>
      </c>
      <c r="Q764" s="50"/>
      <c r="T764" s="319"/>
      <c r="U764" s="275">
        <f t="shared" ref="U764:CF764" ca="1" si="538">+IF((COLUMN()-COLUMN($U763))&lt;(12*$B763),0,OFFSET(U763,0,-12))*(U$2&lt;EOMONTH($I749,0))</f>
        <v>0</v>
      </c>
      <c r="V764" s="275">
        <f t="shared" ca="1" si="538"/>
        <v>0</v>
      </c>
      <c r="W764" s="275">
        <f t="shared" ca="1" si="538"/>
        <v>0</v>
      </c>
      <c r="X764" s="275">
        <f t="shared" ca="1" si="538"/>
        <v>0</v>
      </c>
      <c r="Y764" s="275">
        <f t="shared" ca="1" si="538"/>
        <v>0</v>
      </c>
      <c r="Z764" s="275">
        <f t="shared" ca="1" si="538"/>
        <v>0</v>
      </c>
      <c r="AA764" s="275">
        <f t="shared" ca="1" si="538"/>
        <v>0</v>
      </c>
      <c r="AB764" s="275">
        <f t="shared" ca="1" si="538"/>
        <v>0</v>
      </c>
      <c r="AC764" s="275">
        <f t="shared" ca="1" si="538"/>
        <v>0</v>
      </c>
      <c r="AD764" s="275">
        <f t="shared" ca="1" si="538"/>
        <v>0</v>
      </c>
      <c r="AE764" s="275">
        <f t="shared" ca="1" si="538"/>
        <v>0</v>
      </c>
      <c r="AF764" s="275">
        <f t="shared" ca="1" si="538"/>
        <v>0</v>
      </c>
      <c r="AG764" s="275">
        <f t="shared" ca="1" si="538"/>
        <v>0</v>
      </c>
      <c r="AH764" s="275">
        <f t="shared" ca="1" si="538"/>
        <v>0</v>
      </c>
      <c r="AI764" s="275">
        <f t="shared" ca="1" si="538"/>
        <v>0</v>
      </c>
      <c r="AJ764" s="275">
        <f t="shared" ca="1" si="538"/>
        <v>0</v>
      </c>
      <c r="AK764" s="275">
        <f t="shared" ca="1" si="538"/>
        <v>0</v>
      </c>
      <c r="AL764" s="275">
        <f t="shared" ca="1" si="538"/>
        <v>0</v>
      </c>
      <c r="AM764" s="275">
        <f t="shared" ca="1" si="538"/>
        <v>0</v>
      </c>
      <c r="AN764" s="275">
        <f t="shared" ca="1" si="538"/>
        <v>0</v>
      </c>
      <c r="AO764" s="275">
        <f t="shared" ca="1" si="538"/>
        <v>0</v>
      </c>
      <c r="AP764" s="275">
        <f t="shared" ca="1" si="538"/>
        <v>0</v>
      </c>
      <c r="AQ764" s="275">
        <f t="shared" ca="1" si="538"/>
        <v>0</v>
      </c>
      <c r="AR764" s="275">
        <f t="shared" ca="1" si="538"/>
        <v>0</v>
      </c>
      <c r="AS764" s="275">
        <f t="shared" ca="1" si="538"/>
        <v>0</v>
      </c>
      <c r="AT764" s="275">
        <f t="shared" ca="1" si="538"/>
        <v>0</v>
      </c>
      <c r="AU764" s="275">
        <f t="shared" ca="1" si="538"/>
        <v>0</v>
      </c>
      <c r="AV764" s="275">
        <f t="shared" ca="1" si="538"/>
        <v>0</v>
      </c>
      <c r="AW764" s="275">
        <f t="shared" ca="1" si="538"/>
        <v>0</v>
      </c>
      <c r="AX764" s="275">
        <f t="shared" ca="1" si="538"/>
        <v>0</v>
      </c>
      <c r="AY764" s="275">
        <f t="shared" ca="1" si="538"/>
        <v>0</v>
      </c>
      <c r="AZ764" s="275">
        <f t="shared" ca="1" si="538"/>
        <v>0</v>
      </c>
      <c r="BA764" s="275">
        <f t="shared" ca="1" si="538"/>
        <v>0</v>
      </c>
      <c r="BB764" s="275">
        <f t="shared" ca="1" si="538"/>
        <v>0</v>
      </c>
      <c r="BC764" s="275">
        <f t="shared" ca="1" si="538"/>
        <v>0</v>
      </c>
      <c r="BD764" s="275">
        <f t="shared" ca="1" si="538"/>
        <v>0</v>
      </c>
      <c r="BE764" s="275">
        <f t="shared" ca="1" si="538"/>
        <v>0</v>
      </c>
      <c r="BF764" s="275">
        <f t="shared" ca="1" si="538"/>
        <v>0</v>
      </c>
      <c r="BG764" s="275">
        <f t="shared" ca="1" si="538"/>
        <v>0</v>
      </c>
      <c r="BH764" s="275">
        <f t="shared" ca="1" si="538"/>
        <v>0</v>
      </c>
      <c r="BI764" s="275">
        <f t="shared" ca="1" si="538"/>
        <v>0</v>
      </c>
      <c r="BJ764" s="275">
        <f t="shared" ca="1" si="538"/>
        <v>0</v>
      </c>
      <c r="BK764" s="275">
        <f t="shared" ca="1" si="538"/>
        <v>0</v>
      </c>
      <c r="BL764" s="275">
        <f t="shared" ca="1" si="538"/>
        <v>0</v>
      </c>
      <c r="BM764" s="275">
        <f t="shared" ca="1" si="538"/>
        <v>0</v>
      </c>
      <c r="BN764" s="275">
        <f t="shared" ca="1" si="538"/>
        <v>0</v>
      </c>
      <c r="BO764" s="275">
        <f t="shared" ca="1" si="538"/>
        <v>0</v>
      </c>
      <c r="BP764" s="275">
        <f t="shared" ca="1" si="538"/>
        <v>0</v>
      </c>
      <c r="BQ764" s="275">
        <f t="shared" ca="1" si="538"/>
        <v>0</v>
      </c>
      <c r="BR764" s="275">
        <f t="shared" ca="1" si="538"/>
        <v>0</v>
      </c>
      <c r="BS764" s="275">
        <f t="shared" ca="1" si="538"/>
        <v>0</v>
      </c>
      <c r="BT764" s="275">
        <f t="shared" ca="1" si="538"/>
        <v>0</v>
      </c>
      <c r="BU764" s="275">
        <f t="shared" ca="1" si="538"/>
        <v>0</v>
      </c>
      <c r="BV764" s="275">
        <f t="shared" ca="1" si="538"/>
        <v>0</v>
      </c>
      <c r="BW764" s="275">
        <f t="shared" ca="1" si="538"/>
        <v>0</v>
      </c>
      <c r="BX764" s="275">
        <f t="shared" ca="1" si="538"/>
        <v>0</v>
      </c>
      <c r="BY764" s="275">
        <f t="shared" ca="1" si="538"/>
        <v>0</v>
      </c>
      <c r="BZ764" s="275">
        <f t="shared" ca="1" si="538"/>
        <v>0</v>
      </c>
      <c r="CA764" s="275">
        <f t="shared" ca="1" si="538"/>
        <v>0</v>
      </c>
      <c r="CB764" s="275">
        <f t="shared" ca="1" si="538"/>
        <v>0</v>
      </c>
      <c r="CC764" s="275">
        <f t="shared" ca="1" si="538"/>
        <v>0</v>
      </c>
      <c r="CD764" s="275">
        <f t="shared" ca="1" si="538"/>
        <v>0</v>
      </c>
      <c r="CE764" s="275">
        <f t="shared" ca="1" si="538"/>
        <v>0</v>
      </c>
      <c r="CF764" s="275">
        <f t="shared" ca="1" si="538"/>
        <v>0</v>
      </c>
      <c r="CG764" s="275">
        <f t="shared" ref="CG764:CN764" ca="1" si="539">+IF((COLUMN()-COLUMN($U763))&lt;(12*$B763),0,OFFSET(CG763,0,-12))*(CG$2&lt;EOMONTH($I749,0))</f>
        <v>0</v>
      </c>
      <c r="CH764" s="275">
        <f t="shared" ca="1" si="539"/>
        <v>0</v>
      </c>
      <c r="CI764" s="275">
        <f t="shared" ca="1" si="539"/>
        <v>0</v>
      </c>
      <c r="CJ764" s="275">
        <f t="shared" ca="1" si="539"/>
        <v>0</v>
      </c>
      <c r="CK764" s="275">
        <f t="shared" ca="1" si="539"/>
        <v>0</v>
      </c>
      <c r="CL764" s="275">
        <f t="shared" ca="1" si="539"/>
        <v>0</v>
      </c>
      <c r="CM764" s="275">
        <f t="shared" ca="1" si="539"/>
        <v>0</v>
      </c>
      <c r="CN764" s="275">
        <f t="shared" ca="1" si="539"/>
        <v>0</v>
      </c>
    </row>
    <row r="765" spans="1:92" x14ac:dyDescent="0.25">
      <c r="B765" s="178"/>
      <c r="D765" t="s">
        <v>576</v>
      </c>
      <c r="E765" s="102" t="s">
        <v>203</v>
      </c>
      <c r="T765" s="355"/>
      <c r="U765" s="356"/>
      <c r="V765" s="356"/>
      <c r="W765" s="356"/>
      <c r="X765" s="356"/>
      <c r="Y765" s="356"/>
      <c r="Z765" s="356"/>
      <c r="AA765" s="356"/>
      <c r="AB765" s="356"/>
      <c r="AC765" s="356"/>
      <c r="AD765" s="356"/>
      <c r="AE765" s="356"/>
      <c r="AF765" s="356"/>
      <c r="AG765" s="356"/>
      <c r="AH765" s="356"/>
      <c r="AI765" s="356"/>
      <c r="AJ765" s="356"/>
      <c r="AK765" s="356"/>
      <c r="AL765" s="356"/>
      <c r="AM765" s="356"/>
      <c r="AN765" s="356"/>
      <c r="AO765" s="356"/>
      <c r="AP765" s="356"/>
      <c r="AQ765" s="356"/>
      <c r="AR765" s="356"/>
      <c r="AS765" s="356"/>
      <c r="AT765" s="356"/>
      <c r="AU765" s="356"/>
      <c r="AV765" s="356"/>
      <c r="AW765" s="356"/>
      <c r="AX765" s="356"/>
      <c r="AY765" s="356"/>
      <c r="AZ765" s="356"/>
      <c r="BA765" s="356"/>
      <c r="BB765" s="356"/>
      <c r="BC765" s="356"/>
      <c r="BD765" s="356"/>
      <c r="BE765" s="356"/>
      <c r="BF765" s="356"/>
      <c r="BG765" s="356"/>
      <c r="BH765" s="356"/>
      <c r="BI765" s="356"/>
      <c r="BJ765" s="356"/>
      <c r="BK765" s="356"/>
      <c r="BL765" s="356"/>
      <c r="BM765" s="356"/>
      <c r="BN765" s="356"/>
      <c r="BO765" s="356"/>
      <c r="BP765" s="356"/>
      <c r="BQ765" s="356"/>
      <c r="BR765" s="356"/>
      <c r="BS765" s="356"/>
      <c r="BT765" s="356"/>
      <c r="BU765" s="356"/>
      <c r="BV765" s="356"/>
      <c r="BW765" s="356"/>
      <c r="BX765" s="356"/>
      <c r="BY765" s="356"/>
      <c r="BZ765" s="356"/>
      <c r="CA765" s="356"/>
      <c r="CB765" s="356"/>
      <c r="CC765" s="356"/>
      <c r="CD765" s="356"/>
      <c r="CE765" s="356"/>
      <c r="CF765" s="356"/>
      <c r="CG765" s="356"/>
      <c r="CH765" s="356"/>
      <c r="CI765" s="356"/>
      <c r="CJ765" s="356"/>
      <c r="CK765" s="356"/>
      <c r="CL765" s="356"/>
      <c r="CM765" s="356"/>
      <c r="CN765" s="356"/>
    </row>
    <row r="766" spans="1:92" x14ac:dyDescent="0.25">
      <c r="B766" s="174" t="s">
        <v>13</v>
      </c>
      <c r="C766" s="10"/>
      <c r="D766" t="s">
        <v>576</v>
      </c>
      <c r="E766" s="106" t="s">
        <v>203</v>
      </c>
      <c r="F766" s="106"/>
      <c r="G766" s="106"/>
      <c r="H766" s="106"/>
      <c r="T766" s="355"/>
      <c r="U766" s="356"/>
      <c r="V766" s="356"/>
      <c r="W766" s="356"/>
      <c r="X766" s="356"/>
      <c r="Y766" s="356"/>
      <c r="Z766" s="356"/>
      <c r="AA766" s="356"/>
      <c r="AB766" s="356"/>
      <c r="AC766" s="356"/>
      <c r="AD766" s="356"/>
      <c r="AE766" s="356"/>
      <c r="AF766" s="356"/>
      <c r="AG766" s="356"/>
      <c r="AH766" s="356"/>
      <c r="AI766" s="356"/>
      <c r="AJ766" s="356"/>
      <c r="AK766" s="356"/>
      <c r="AL766" s="356"/>
      <c r="AM766" s="356"/>
      <c r="AN766" s="356"/>
      <c r="AO766" s="356"/>
      <c r="AP766" s="356"/>
      <c r="AQ766" s="356"/>
      <c r="AR766" s="356"/>
      <c r="AS766" s="356"/>
      <c r="AT766" s="356"/>
      <c r="AU766" s="356"/>
      <c r="AV766" s="356"/>
      <c r="AW766" s="356"/>
      <c r="AX766" s="356"/>
      <c r="AY766" s="356"/>
      <c r="AZ766" s="356"/>
      <c r="BA766" s="356"/>
      <c r="BB766" s="356"/>
      <c r="BC766" s="356"/>
      <c r="BD766" s="356"/>
      <c r="BE766" s="356"/>
      <c r="BF766" s="356"/>
      <c r="BG766" s="356"/>
      <c r="BH766" s="356"/>
      <c r="BI766" s="356"/>
      <c r="BJ766" s="356"/>
      <c r="BK766" s="356"/>
      <c r="BL766" s="356"/>
      <c r="BM766" s="356"/>
      <c r="BN766" s="356"/>
      <c r="BO766" s="356"/>
      <c r="BP766" s="356"/>
      <c r="BQ766" s="356"/>
      <c r="BR766" s="356"/>
      <c r="BS766" s="356"/>
      <c r="BT766" s="356"/>
      <c r="BU766" s="356"/>
      <c r="BV766" s="356"/>
      <c r="BW766" s="356"/>
      <c r="BX766" s="356"/>
      <c r="BY766" s="356"/>
      <c r="BZ766" s="356"/>
      <c r="CA766" s="356"/>
      <c r="CB766" s="356"/>
      <c r="CC766" s="356"/>
      <c r="CD766" s="356"/>
      <c r="CE766" s="356"/>
      <c r="CF766" s="356"/>
      <c r="CG766" s="356"/>
      <c r="CH766" s="356"/>
      <c r="CI766" s="356"/>
      <c r="CJ766" s="356"/>
      <c r="CK766" s="356"/>
      <c r="CL766" s="356"/>
      <c r="CM766" s="356"/>
      <c r="CN766" s="356"/>
    </row>
    <row r="767" spans="1:92" x14ac:dyDescent="0.25">
      <c r="A767" t="s">
        <v>170</v>
      </c>
      <c r="B767" s="223" t="s">
        <v>570</v>
      </c>
      <c r="C767" t="s">
        <v>30</v>
      </c>
      <c r="D767" t="s">
        <v>576</v>
      </c>
      <c r="E767" s="102" t="s">
        <v>203</v>
      </c>
      <c r="K767" s="50">
        <f t="shared" ref="K767:P767" ca="1" si="540">SUMIF($3:$3, K$2, INDIRECT(ROW() &amp; ":" &amp; ROW()))</f>
        <v>0</v>
      </c>
      <c r="L767" s="50">
        <f t="shared" ca="1" si="540"/>
        <v>0</v>
      </c>
      <c r="M767" s="50">
        <f t="shared" ca="1" si="540"/>
        <v>0</v>
      </c>
      <c r="N767" s="50">
        <f t="shared" ca="1" si="540"/>
        <v>0</v>
      </c>
      <c r="O767" s="50">
        <f t="shared" ca="1" si="540"/>
        <v>0</v>
      </c>
      <c r="P767" s="50">
        <f t="shared" ca="1" si="540"/>
        <v>0</v>
      </c>
      <c r="Q767" s="50"/>
      <c r="T767" s="319">
        <f t="shared" ref="T767" ca="1" si="541">IFERROR(INDEX(INDIRECT("Financials!$A:$AD"), MATCH(INDIRECT(ADDRESS(ROW(),2)), INDIRECT("Financials!$B:$B"), 0), MATCH(INDIRECT(ADDRESS(1,COLUMN())), INDIRECT("Financials!$1:$1"), 0)),0)</f>
        <v>0</v>
      </c>
      <c r="U767" s="275">
        <f t="shared" ref="U767:CF767" ca="1" si="542">+SUMPRODUCT(U755:U764,$I755:$I764)/12*(U$2&lt;EOMONTH($I749,0))</f>
        <v>0</v>
      </c>
      <c r="V767" s="275">
        <f t="shared" ca="1" si="542"/>
        <v>0</v>
      </c>
      <c r="W767" s="275">
        <f t="shared" ca="1" si="542"/>
        <v>0</v>
      </c>
      <c r="X767" s="275">
        <f t="shared" ca="1" si="542"/>
        <v>0</v>
      </c>
      <c r="Y767" s="275">
        <f t="shared" ca="1" si="542"/>
        <v>0</v>
      </c>
      <c r="Z767" s="275">
        <f t="shared" ca="1" si="542"/>
        <v>0</v>
      </c>
      <c r="AA767" s="275">
        <f t="shared" ca="1" si="542"/>
        <v>0</v>
      </c>
      <c r="AB767" s="275">
        <f t="shared" ca="1" si="542"/>
        <v>0</v>
      </c>
      <c r="AC767" s="275">
        <f t="shared" ca="1" si="542"/>
        <v>0</v>
      </c>
      <c r="AD767" s="275">
        <f t="shared" ca="1" si="542"/>
        <v>0</v>
      </c>
      <c r="AE767" s="275">
        <f t="shared" ca="1" si="542"/>
        <v>0</v>
      </c>
      <c r="AF767" s="275">
        <f t="shared" ca="1" si="542"/>
        <v>0</v>
      </c>
      <c r="AG767" s="275">
        <f t="shared" ca="1" si="542"/>
        <v>0</v>
      </c>
      <c r="AH767" s="275">
        <f t="shared" ca="1" si="542"/>
        <v>0</v>
      </c>
      <c r="AI767" s="275">
        <f t="shared" ca="1" si="542"/>
        <v>0</v>
      </c>
      <c r="AJ767" s="275">
        <f t="shared" ca="1" si="542"/>
        <v>0</v>
      </c>
      <c r="AK767" s="275">
        <f t="shared" ca="1" si="542"/>
        <v>0</v>
      </c>
      <c r="AL767" s="275">
        <f t="shared" ca="1" si="542"/>
        <v>0</v>
      </c>
      <c r="AM767" s="275">
        <f t="shared" ca="1" si="542"/>
        <v>0</v>
      </c>
      <c r="AN767" s="275">
        <f t="shared" ca="1" si="542"/>
        <v>0</v>
      </c>
      <c r="AO767" s="275">
        <f t="shared" ca="1" si="542"/>
        <v>0</v>
      </c>
      <c r="AP767" s="275">
        <f t="shared" ca="1" si="542"/>
        <v>0</v>
      </c>
      <c r="AQ767" s="275">
        <f t="shared" ca="1" si="542"/>
        <v>0</v>
      </c>
      <c r="AR767" s="275">
        <f t="shared" ca="1" si="542"/>
        <v>0</v>
      </c>
      <c r="AS767" s="275">
        <f t="shared" ca="1" si="542"/>
        <v>0</v>
      </c>
      <c r="AT767" s="275">
        <f t="shared" ca="1" si="542"/>
        <v>0</v>
      </c>
      <c r="AU767" s="275">
        <f t="shared" ca="1" si="542"/>
        <v>0</v>
      </c>
      <c r="AV767" s="275">
        <f t="shared" ca="1" si="542"/>
        <v>0</v>
      </c>
      <c r="AW767" s="275">
        <f t="shared" ca="1" si="542"/>
        <v>0</v>
      </c>
      <c r="AX767" s="275">
        <f t="shared" ca="1" si="542"/>
        <v>0</v>
      </c>
      <c r="AY767" s="275">
        <f t="shared" ca="1" si="542"/>
        <v>0</v>
      </c>
      <c r="AZ767" s="275">
        <f t="shared" ca="1" si="542"/>
        <v>0</v>
      </c>
      <c r="BA767" s="275">
        <f t="shared" ca="1" si="542"/>
        <v>0</v>
      </c>
      <c r="BB767" s="275">
        <f t="shared" ca="1" si="542"/>
        <v>0</v>
      </c>
      <c r="BC767" s="275">
        <f t="shared" ca="1" si="542"/>
        <v>0</v>
      </c>
      <c r="BD767" s="275">
        <f t="shared" ca="1" si="542"/>
        <v>0</v>
      </c>
      <c r="BE767" s="275">
        <f t="shared" ca="1" si="542"/>
        <v>0</v>
      </c>
      <c r="BF767" s="275">
        <f t="shared" ca="1" si="542"/>
        <v>0</v>
      </c>
      <c r="BG767" s="275">
        <f t="shared" ca="1" si="542"/>
        <v>0</v>
      </c>
      <c r="BH767" s="275">
        <f t="shared" ca="1" si="542"/>
        <v>0</v>
      </c>
      <c r="BI767" s="275">
        <f t="shared" ca="1" si="542"/>
        <v>0</v>
      </c>
      <c r="BJ767" s="275">
        <f t="shared" ca="1" si="542"/>
        <v>0</v>
      </c>
      <c r="BK767" s="275">
        <f t="shared" ca="1" si="542"/>
        <v>0</v>
      </c>
      <c r="BL767" s="275">
        <f t="shared" ca="1" si="542"/>
        <v>0</v>
      </c>
      <c r="BM767" s="275">
        <f t="shared" ca="1" si="542"/>
        <v>0</v>
      </c>
      <c r="BN767" s="275">
        <f t="shared" ca="1" si="542"/>
        <v>0</v>
      </c>
      <c r="BO767" s="275">
        <f t="shared" ca="1" si="542"/>
        <v>0</v>
      </c>
      <c r="BP767" s="275">
        <f t="shared" ca="1" si="542"/>
        <v>0</v>
      </c>
      <c r="BQ767" s="275">
        <f t="shared" ca="1" si="542"/>
        <v>0</v>
      </c>
      <c r="BR767" s="275">
        <f t="shared" ca="1" si="542"/>
        <v>0</v>
      </c>
      <c r="BS767" s="275">
        <f t="shared" ca="1" si="542"/>
        <v>0</v>
      </c>
      <c r="BT767" s="275">
        <f t="shared" ca="1" si="542"/>
        <v>0</v>
      </c>
      <c r="BU767" s="275">
        <f t="shared" ca="1" si="542"/>
        <v>0</v>
      </c>
      <c r="BV767" s="275">
        <f t="shared" ca="1" si="542"/>
        <v>0</v>
      </c>
      <c r="BW767" s="275">
        <f t="shared" ca="1" si="542"/>
        <v>0</v>
      </c>
      <c r="BX767" s="275">
        <f t="shared" ca="1" si="542"/>
        <v>0</v>
      </c>
      <c r="BY767" s="275">
        <f t="shared" ca="1" si="542"/>
        <v>0</v>
      </c>
      <c r="BZ767" s="275">
        <f t="shared" ca="1" si="542"/>
        <v>0</v>
      </c>
      <c r="CA767" s="275">
        <f t="shared" ca="1" si="542"/>
        <v>0</v>
      </c>
      <c r="CB767" s="275">
        <f t="shared" ca="1" si="542"/>
        <v>0</v>
      </c>
      <c r="CC767" s="275">
        <f t="shared" ca="1" si="542"/>
        <v>0</v>
      </c>
      <c r="CD767" s="275">
        <f t="shared" ca="1" si="542"/>
        <v>0</v>
      </c>
      <c r="CE767" s="275">
        <f t="shared" ca="1" si="542"/>
        <v>0</v>
      </c>
      <c r="CF767" s="275">
        <f t="shared" ca="1" si="542"/>
        <v>0</v>
      </c>
      <c r="CG767" s="275">
        <f t="shared" ref="CG767:CN767" ca="1" si="543">+SUMPRODUCT(CG755:CG764,$I755:$I764)/12*(CG$2&lt;EOMONTH($I749,0))</f>
        <v>0</v>
      </c>
      <c r="CH767" s="275">
        <f t="shared" ca="1" si="543"/>
        <v>0</v>
      </c>
      <c r="CI767" s="275">
        <f t="shared" ca="1" si="543"/>
        <v>0</v>
      </c>
      <c r="CJ767" s="275">
        <f t="shared" ca="1" si="543"/>
        <v>0</v>
      </c>
      <c r="CK767" s="275">
        <f t="shared" ca="1" si="543"/>
        <v>0</v>
      </c>
      <c r="CL767" s="275">
        <f t="shared" ca="1" si="543"/>
        <v>0</v>
      </c>
      <c r="CM767" s="275">
        <f t="shared" ca="1" si="543"/>
        <v>0</v>
      </c>
      <c r="CN767" s="275">
        <f t="shared" ca="1" si="543"/>
        <v>0</v>
      </c>
    </row>
    <row r="768" spans="1:92" x14ac:dyDescent="0.25">
      <c r="B768" s="178"/>
      <c r="D768" t="s">
        <v>576</v>
      </c>
      <c r="E768" s="102" t="s">
        <v>203</v>
      </c>
      <c r="K768" s="3"/>
      <c r="L768" s="3"/>
      <c r="M768" s="3"/>
      <c r="N768" s="3"/>
      <c r="O768" s="3"/>
      <c r="P768" s="3"/>
      <c r="Q768" s="3"/>
      <c r="T768" s="363"/>
      <c r="U768" s="364"/>
      <c r="V768" s="364"/>
      <c r="W768" s="364"/>
      <c r="X768" s="364"/>
      <c r="Y768" s="364"/>
      <c r="Z768" s="364"/>
      <c r="AA768" s="364"/>
      <c r="AB768" s="364"/>
      <c r="AC768" s="364"/>
      <c r="AD768" s="364"/>
      <c r="AE768" s="364"/>
      <c r="AF768" s="364"/>
      <c r="AG768" s="364"/>
      <c r="AH768" s="364"/>
      <c r="AI768" s="364"/>
      <c r="AJ768" s="364"/>
      <c r="AK768" s="364"/>
      <c r="AL768" s="364"/>
      <c r="AM768" s="364"/>
      <c r="AN768" s="364"/>
      <c r="AO768" s="364"/>
      <c r="AP768" s="364"/>
      <c r="AQ768" s="364"/>
      <c r="AR768" s="364"/>
      <c r="AS768" s="364"/>
      <c r="AT768" s="364"/>
      <c r="AU768" s="364"/>
      <c r="AV768" s="364"/>
      <c r="AW768" s="364"/>
      <c r="AX768" s="364"/>
      <c r="AY768" s="364"/>
      <c r="AZ768" s="364"/>
      <c r="BA768" s="364"/>
      <c r="BB768" s="364"/>
      <c r="BC768" s="364"/>
      <c r="BD768" s="364"/>
      <c r="BE768" s="364"/>
      <c r="BF768" s="364"/>
      <c r="BG768" s="364"/>
      <c r="BH768" s="364"/>
      <c r="BI768" s="364"/>
      <c r="BJ768" s="364"/>
      <c r="BK768" s="364"/>
      <c r="BL768" s="364"/>
      <c r="BM768" s="364"/>
      <c r="BN768" s="364"/>
      <c r="BO768" s="364"/>
      <c r="BP768" s="364"/>
      <c r="BQ768" s="364"/>
      <c r="BR768" s="364"/>
      <c r="BS768" s="364"/>
      <c r="BT768" s="364"/>
      <c r="BU768" s="364"/>
      <c r="BV768" s="364"/>
      <c r="BW768" s="364"/>
      <c r="BX768" s="364"/>
      <c r="BY768" s="364"/>
      <c r="BZ768" s="364"/>
      <c r="CA768" s="364"/>
      <c r="CB768" s="364"/>
      <c r="CC768" s="364"/>
      <c r="CD768" s="364"/>
      <c r="CE768" s="364"/>
      <c r="CF768" s="364"/>
      <c r="CG768" s="364"/>
      <c r="CH768" s="364"/>
      <c r="CI768" s="364"/>
      <c r="CJ768" s="364"/>
      <c r="CK768" s="364"/>
      <c r="CL768" s="364"/>
      <c r="CM768" s="364"/>
      <c r="CN768" s="364"/>
    </row>
    <row r="769" spans="1:92" x14ac:dyDescent="0.25">
      <c r="B769" s="223" t="s">
        <v>571</v>
      </c>
      <c r="D769" t="s">
        <v>576</v>
      </c>
      <c r="E769" s="102" t="s">
        <v>203</v>
      </c>
      <c r="K769" s="3"/>
      <c r="L769" s="3"/>
      <c r="M769" s="3"/>
      <c r="N769" s="3"/>
      <c r="O769" s="3"/>
      <c r="P769" s="3"/>
      <c r="Q769" s="3"/>
      <c r="T769" s="363"/>
      <c r="U769" s="364"/>
      <c r="V769" s="364"/>
      <c r="W769" s="364"/>
      <c r="X769" s="364"/>
      <c r="Y769" s="364"/>
      <c r="Z769" s="364"/>
      <c r="AA769" s="364"/>
      <c r="AB769" s="364"/>
      <c r="AC769" s="364"/>
      <c r="AD769" s="364"/>
      <c r="AE769" s="364"/>
      <c r="AF769" s="364"/>
      <c r="AG769" s="364"/>
      <c r="AH769" s="364"/>
      <c r="AI769" s="364"/>
      <c r="AJ769" s="364"/>
      <c r="AK769" s="364"/>
      <c r="AL769" s="364"/>
      <c r="AM769" s="364"/>
      <c r="AN769" s="364"/>
      <c r="AO769" s="364"/>
      <c r="AP769" s="364"/>
      <c r="AQ769" s="364"/>
      <c r="AR769" s="364"/>
      <c r="AS769" s="364"/>
      <c r="AT769" s="364"/>
      <c r="AU769" s="364"/>
      <c r="AV769" s="364"/>
      <c r="AW769" s="364"/>
      <c r="AX769" s="364"/>
      <c r="AY769" s="364"/>
      <c r="AZ769" s="364"/>
      <c r="BA769" s="364"/>
      <c r="BB769" s="364"/>
      <c r="BC769" s="364"/>
      <c r="BD769" s="364"/>
      <c r="BE769" s="364"/>
      <c r="BF769" s="364"/>
      <c r="BG769" s="364"/>
      <c r="BH769" s="364"/>
      <c r="BI769" s="364"/>
      <c r="BJ769" s="364"/>
      <c r="BK769" s="364"/>
      <c r="BL769" s="364"/>
      <c r="BM769" s="364"/>
      <c r="BN769" s="364"/>
      <c r="BO769" s="364"/>
      <c r="BP769" s="364"/>
      <c r="BQ769" s="364"/>
      <c r="BR769" s="364"/>
      <c r="BS769" s="364"/>
      <c r="BT769" s="364"/>
      <c r="BU769" s="364"/>
      <c r="BV769" s="364"/>
      <c r="BW769" s="364"/>
      <c r="BX769" s="364"/>
      <c r="BY769" s="364"/>
      <c r="BZ769" s="364"/>
      <c r="CA769" s="364"/>
      <c r="CB769" s="364"/>
      <c r="CC769" s="364"/>
      <c r="CD769" s="364"/>
      <c r="CE769" s="364"/>
      <c r="CF769" s="364"/>
      <c r="CG769" s="364"/>
      <c r="CH769" s="364"/>
      <c r="CI769" s="364"/>
      <c r="CJ769" s="364"/>
      <c r="CK769" s="364"/>
      <c r="CL769" s="364"/>
      <c r="CM769" s="364"/>
      <c r="CN769" s="364"/>
    </row>
    <row r="770" spans="1:92" x14ac:dyDescent="0.25">
      <c r="B770" s="178"/>
      <c r="D770" t="s">
        <v>576</v>
      </c>
      <c r="E770" s="102" t="s">
        <v>203</v>
      </c>
      <c r="T770" s="355"/>
      <c r="U770" s="356"/>
      <c r="V770" s="356"/>
      <c r="W770" s="356"/>
      <c r="X770" s="356"/>
      <c r="Y770" s="356"/>
      <c r="Z770" s="356"/>
      <c r="AA770" s="356"/>
      <c r="AB770" s="356"/>
      <c r="AC770" s="356"/>
      <c r="AD770" s="356"/>
      <c r="AE770" s="356"/>
      <c r="AF770" s="356"/>
      <c r="AG770" s="356"/>
      <c r="AH770" s="356"/>
      <c r="AI770" s="356"/>
      <c r="AJ770" s="356"/>
      <c r="AK770" s="356"/>
      <c r="AL770" s="356"/>
      <c r="AM770" s="356"/>
      <c r="AN770" s="356"/>
      <c r="AO770" s="356"/>
      <c r="AP770" s="356"/>
      <c r="AQ770" s="356"/>
      <c r="AR770" s="356"/>
      <c r="AS770" s="356"/>
      <c r="AT770" s="356"/>
      <c r="AU770" s="356"/>
      <c r="AV770" s="356"/>
      <c r="AW770" s="356"/>
      <c r="AX770" s="356"/>
      <c r="AY770" s="356"/>
      <c r="AZ770" s="356"/>
      <c r="BA770" s="356"/>
      <c r="BB770" s="356"/>
      <c r="BC770" s="356"/>
      <c r="BD770" s="356"/>
      <c r="BE770" s="356"/>
      <c r="BF770" s="356"/>
      <c r="BG770" s="356"/>
      <c r="BH770" s="356"/>
      <c r="BI770" s="356"/>
      <c r="BJ770" s="356"/>
      <c r="BK770" s="356"/>
      <c r="BL770" s="356"/>
      <c r="BM770" s="356"/>
      <c r="BN770" s="356"/>
      <c r="BO770" s="356"/>
      <c r="BP770" s="356"/>
      <c r="BQ770" s="356"/>
      <c r="BR770" s="356"/>
      <c r="BS770" s="356"/>
      <c r="BT770" s="356"/>
      <c r="BU770" s="356"/>
      <c r="BV770" s="356"/>
      <c r="BW770" s="356"/>
      <c r="BX770" s="356"/>
      <c r="BY770" s="356"/>
      <c r="BZ770" s="356"/>
      <c r="CA770" s="356"/>
      <c r="CB770" s="356"/>
      <c r="CC770" s="356"/>
      <c r="CD770" s="356"/>
      <c r="CE770" s="356"/>
      <c r="CF770" s="356"/>
      <c r="CG770" s="356"/>
      <c r="CH770" s="356"/>
      <c r="CI770" s="356"/>
      <c r="CJ770" s="356"/>
      <c r="CK770" s="356"/>
      <c r="CL770" s="356"/>
      <c r="CM770" s="356"/>
      <c r="CN770" s="356"/>
    </row>
    <row r="771" spans="1:92" x14ac:dyDescent="0.25">
      <c r="B771" s="174" t="s">
        <v>572</v>
      </c>
      <c r="C771" s="10"/>
      <c r="D771" t="s">
        <v>576</v>
      </c>
      <c r="E771" s="106" t="s">
        <v>203</v>
      </c>
      <c r="F771" s="106"/>
      <c r="G771" s="106"/>
      <c r="H771" s="106"/>
      <c r="T771" s="355"/>
      <c r="U771" s="356"/>
      <c r="V771" s="356"/>
      <c r="W771" s="356"/>
      <c r="X771" s="356"/>
      <c r="Y771" s="356"/>
      <c r="Z771" s="356"/>
      <c r="AA771" s="356"/>
      <c r="AB771" s="356"/>
      <c r="AC771" s="356"/>
      <c r="AD771" s="356"/>
      <c r="AE771" s="356"/>
      <c r="AF771" s="356"/>
      <c r="AG771" s="356"/>
      <c r="AH771" s="356"/>
      <c r="AI771" s="356"/>
      <c r="AJ771" s="356"/>
      <c r="AK771" s="356"/>
      <c r="AL771" s="356"/>
      <c r="AM771" s="356"/>
      <c r="AN771" s="356"/>
      <c r="AO771" s="356"/>
      <c r="AP771" s="356"/>
      <c r="AQ771" s="356"/>
      <c r="AR771" s="356"/>
      <c r="AS771" s="356"/>
      <c r="AT771" s="356"/>
      <c r="AU771" s="356"/>
      <c r="AV771" s="356"/>
      <c r="AW771" s="356"/>
      <c r="AX771" s="356"/>
      <c r="AY771" s="356"/>
      <c r="AZ771" s="356"/>
      <c r="BA771" s="356"/>
      <c r="BB771" s="356"/>
      <c r="BC771" s="356"/>
      <c r="BD771" s="356"/>
      <c r="BE771" s="356"/>
      <c r="BF771" s="356"/>
      <c r="BG771" s="356"/>
      <c r="BH771" s="356"/>
      <c r="BI771" s="356"/>
      <c r="BJ771" s="356"/>
      <c r="BK771" s="356"/>
      <c r="BL771" s="356"/>
      <c r="BM771" s="356"/>
      <c r="BN771" s="356"/>
      <c r="BO771" s="356"/>
      <c r="BP771" s="356"/>
      <c r="BQ771" s="356"/>
      <c r="BR771" s="356"/>
      <c r="BS771" s="356"/>
      <c r="BT771" s="356"/>
      <c r="BU771" s="356"/>
      <c r="BV771" s="356"/>
      <c r="BW771" s="356"/>
      <c r="BX771" s="356"/>
      <c r="BY771" s="356"/>
      <c r="BZ771" s="356"/>
      <c r="CA771" s="356"/>
      <c r="CB771" s="356"/>
      <c r="CC771" s="356"/>
      <c r="CD771" s="356"/>
      <c r="CE771" s="356"/>
      <c r="CF771" s="356"/>
      <c r="CG771" s="356"/>
      <c r="CH771" s="356"/>
      <c r="CI771" s="356"/>
      <c r="CJ771" s="356"/>
      <c r="CK771" s="356"/>
      <c r="CL771" s="356"/>
      <c r="CM771" s="356"/>
      <c r="CN771" s="356"/>
    </row>
    <row r="772" spans="1:92" x14ac:dyDescent="0.25">
      <c r="B772" s="223" t="s">
        <v>573</v>
      </c>
      <c r="D772" t="s">
        <v>576</v>
      </c>
      <c r="E772" s="102" t="s">
        <v>203</v>
      </c>
      <c r="K772" s="50">
        <f t="shared" ref="K772:P774" ca="1" si="544">SUMIF($4:$4, K$2, INDIRECT(ROW() &amp; ":" &amp; ROW()))</f>
        <v>0</v>
      </c>
      <c r="L772" s="50">
        <f t="shared" ca="1" si="544"/>
        <v>0</v>
      </c>
      <c r="M772" s="50">
        <f t="shared" ca="1" si="544"/>
        <v>0</v>
      </c>
      <c r="N772" s="50">
        <f t="shared" ca="1" si="544"/>
        <v>0</v>
      </c>
      <c r="O772" s="50">
        <f t="shared" ca="1" si="544"/>
        <v>0</v>
      </c>
      <c r="P772" s="50">
        <f t="shared" ca="1" si="544"/>
        <v>0</v>
      </c>
      <c r="Q772" s="50"/>
      <c r="T772" s="319"/>
      <c r="U772" s="275">
        <f t="shared" ref="U772:CF772" ca="1" si="545">+(T772-U746)*(U$2&lt;EOMONTH($I749,0))</f>
        <v>0</v>
      </c>
      <c r="V772" s="275">
        <f t="shared" ca="1" si="545"/>
        <v>0</v>
      </c>
      <c r="W772" s="275">
        <f t="shared" ca="1" si="545"/>
        <v>0</v>
      </c>
      <c r="X772" s="275">
        <f t="shared" ca="1" si="545"/>
        <v>0</v>
      </c>
      <c r="Y772" s="275">
        <f t="shared" ca="1" si="545"/>
        <v>0</v>
      </c>
      <c r="Z772" s="275">
        <f t="shared" ca="1" si="545"/>
        <v>0</v>
      </c>
      <c r="AA772" s="275">
        <f t="shared" ca="1" si="545"/>
        <v>0</v>
      </c>
      <c r="AB772" s="275">
        <f t="shared" ca="1" si="545"/>
        <v>0</v>
      </c>
      <c r="AC772" s="275">
        <f t="shared" ca="1" si="545"/>
        <v>0</v>
      </c>
      <c r="AD772" s="275">
        <f t="shared" ca="1" si="545"/>
        <v>0</v>
      </c>
      <c r="AE772" s="275">
        <f t="shared" ca="1" si="545"/>
        <v>0</v>
      </c>
      <c r="AF772" s="275">
        <f t="shared" ca="1" si="545"/>
        <v>0</v>
      </c>
      <c r="AG772" s="275">
        <f t="shared" ca="1" si="545"/>
        <v>0</v>
      </c>
      <c r="AH772" s="275">
        <f t="shared" ca="1" si="545"/>
        <v>0</v>
      </c>
      <c r="AI772" s="275">
        <f t="shared" ca="1" si="545"/>
        <v>0</v>
      </c>
      <c r="AJ772" s="275">
        <f t="shared" ca="1" si="545"/>
        <v>0</v>
      </c>
      <c r="AK772" s="275">
        <f t="shared" ca="1" si="545"/>
        <v>0</v>
      </c>
      <c r="AL772" s="275">
        <f t="shared" ca="1" si="545"/>
        <v>0</v>
      </c>
      <c r="AM772" s="275">
        <f t="shared" ca="1" si="545"/>
        <v>0</v>
      </c>
      <c r="AN772" s="275">
        <f t="shared" ca="1" si="545"/>
        <v>0</v>
      </c>
      <c r="AO772" s="275">
        <f t="shared" ca="1" si="545"/>
        <v>0</v>
      </c>
      <c r="AP772" s="275">
        <f t="shared" ca="1" si="545"/>
        <v>0</v>
      </c>
      <c r="AQ772" s="275">
        <f t="shared" ca="1" si="545"/>
        <v>0</v>
      </c>
      <c r="AR772" s="275">
        <f t="shared" ca="1" si="545"/>
        <v>0</v>
      </c>
      <c r="AS772" s="275">
        <f t="shared" ca="1" si="545"/>
        <v>0</v>
      </c>
      <c r="AT772" s="275">
        <f t="shared" ca="1" si="545"/>
        <v>0</v>
      </c>
      <c r="AU772" s="275">
        <f t="shared" ca="1" si="545"/>
        <v>0</v>
      </c>
      <c r="AV772" s="275">
        <f t="shared" ca="1" si="545"/>
        <v>0</v>
      </c>
      <c r="AW772" s="275">
        <f t="shared" ca="1" si="545"/>
        <v>0</v>
      </c>
      <c r="AX772" s="275">
        <f t="shared" ca="1" si="545"/>
        <v>0</v>
      </c>
      <c r="AY772" s="275">
        <f t="shared" ca="1" si="545"/>
        <v>0</v>
      </c>
      <c r="AZ772" s="275">
        <f t="shared" ca="1" si="545"/>
        <v>0</v>
      </c>
      <c r="BA772" s="275">
        <f t="shared" ca="1" si="545"/>
        <v>0</v>
      </c>
      <c r="BB772" s="275">
        <f t="shared" ca="1" si="545"/>
        <v>0</v>
      </c>
      <c r="BC772" s="275">
        <f t="shared" ca="1" si="545"/>
        <v>0</v>
      </c>
      <c r="BD772" s="275">
        <f t="shared" ca="1" si="545"/>
        <v>0</v>
      </c>
      <c r="BE772" s="275">
        <f t="shared" ca="1" si="545"/>
        <v>0</v>
      </c>
      <c r="BF772" s="275">
        <f t="shared" ca="1" si="545"/>
        <v>0</v>
      </c>
      <c r="BG772" s="275">
        <f t="shared" ca="1" si="545"/>
        <v>0</v>
      </c>
      <c r="BH772" s="275">
        <f t="shared" ca="1" si="545"/>
        <v>0</v>
      </c>
      <c r="BI772" s="275">
        <f t="shared" ca="1" si="545"/>
        <v>0</v>
      </c>
      <c r="BJ772" s="275">
        <f t="shared" ca="1" si="545"/>
        <v>0</v>
      </c>
      <c r="BK772" s="275">
        <f t="shared" ca="1" si="545"/>
        <v>0</v>
      </c>
      <c r="BL772" s="275">
        <f t="shared" ca="1" si="545"/>
        <v>0</v>
      </c>
      <c r="BM772" s="275">
        <f t="shared" ca="1" si="545"/>
        <v>0</v>
      </c>
      <c r="BN772" s="275">
        <f t="shared" ca="1" si="545"/>
        <v>0</v>
      </c>
      <c r="BO772" s="275">
        <f t="shared" ca="1" si="545"/>
        <v>0</v>
      </c>
      <c r="BP772" s="275">
        <f t="shared" ca="1" si="545"/>
        <v>0</v>
      </c>
      <c r="BQ772" s="275">
        <f t="shared" ca="1" si="545"/>
        <v>0</v>
      </c>
      <c r="BR772" s="275">
        <f t="shared" ca="1" si="545"/>
        <v>0</v>
      </c>
      <c r="BS772" s="275">
        <f t="shared" ca="1" si="545"/>
        <v>0</v>
      </c>
      <c r="BT772" s="275">
        <f t="shared" ca="1" si="545"/>
        <v>0</v>
      </c>
      <c r="BU772" s="275">
        <f t="shared" ca="1" si="545"/>
        <v>0</v>
      </c>
      <c r="BV772" s="275">
        <f t="shared" ca="1" si="545"/>
        <v>0</v>
      </c>
      <c r="BW772" s="275">
        <f t="shared" ca="1" si="545"/>
        <v>0</v>
      </c>
      <c r="BX772" s="275">
        <f t="shared" ca="1" si="545"/>
        <v>0</v>
      </c>
      <c r="BY772" s="275">
        <f t="shared" ca="1" si="545"/>
        <v>0</v>
      </c>
      <c r="BZ772" s="275">
        <f t="shared" ca="1" si="545"/>
        <v>0</v>
      </c>
      <c r="CA772" s="275">
        <f t="shared" ca="1" si="545"/>
        <v>0</v>
      </c>
      <c r="CB772" s="275">
        <f t="shared" ca="1" si="545"/>
        <v>0</v>
      </c>
      <c r="CC772" s="275">
        <f t="shared" ca="1" si="545"/>
        <v>0</v>
      </c>
      <c r="CD772" s="275">
        <f t="shared" ca="1" si="545"/>
        <v>0</v>
      </c>
      <c r="CE772" s="275">
        <f t="shared" ca="1" si="545"/>
        <v>0</v>
      </c>
      <c r="CF772" s="275">
        <f t="shared" ca="1" si="545"/>
        <v>0</v>
      </c>
      <c r="CG772" s="275">
        <f t="shared" ref="CG772:CN772" ca="1" si="546">+(CF772-CG746)*(CG$2&lt;EOMONTH($I749,0))</f>
        <v>0</v>
      </c>
      <c r="CH772" s="275">
        <f t="shared" ca="1" si="546"/>
        <v>0</v>
      </c>
      <c r="CI772" s="275">
        <f t="shared" ca="1" si="546"/>
        <v>0</v>
      </c>
      <c r="CJ772" s="275">
        <f t="shared" ca="1" si="546"/>
        <v>0</v>
      </c>
      <c r="CK772" s="275">
        <f t="shared" ca="1" si="546"/>
        <v>0</v>
      </c>
      <c r="CL772" s="275">
        <f t="shared" ca="1" si="546"/>
        <v>0</v>
      </c>
      <c r="CM772" s="275">
        <f t="shared" ca="1" si="546"/>
        <v>0</v>
      </c>
      <c r="CN772" s="275">
        <f t="shared" ca="1" si="546"/>
        <v>0</v>
      </c>
    </row>
    <row r="773" spans="1:92" x14ac:dyDescent="0.25">
      <c r="B773" s="223" t="s">
        <v>574</v>
      </c>
      <c r="D773" t="s">
        <v>576</v>
      </c>
      <c r="E773" s="102" t="s">
        <v>203</v>
      </c>
      <c r="K773" s="365">
        <f t="shared" ca="1" si="544"/>
        <v>0</v>
      </c>
      <c r="L773" s="365">
        <f t="shared" ca="1" si="544"/>
        <v>0</v>
      </c>
      <c r="M773" s="365">
        <f t="shared" ca="1" si="544"/>
        <v>0</v>
      </c>
      <c r="N773" s="365">
        <f t="shared" ca="1" si="544"/>
        <v>0</v>
      </c>
      <c r="O773" s="365">
        <f t="shared" ca="1" si="544"/>
        <v>0</v>
      </c>
      <c r="P773" s="365">
        <f t="shared" ca="1" si="544"/>
        <v>0</v>
      </c>
      <c r="Q773" s="50"/>
      <c r="T773" s="366"/>
      <c r="U773" s="367">
        <f t="shared" ref="U773:CF773" ca="1" si="547">(T773+U767)*(U$2&lt;EOMONTH($I749,0))</f>
        <v>0</v>
      </c>
      <c r="V773" s="367">
        <f t="shared" ca="1" si="547"/>
        <v>0</v>
      </c>
      <c r="W773" s="367">
        <f t="shared" ca="1" si="547"/>
        <v>0</v>
      </c>
      <c r="X773" s="367">
        <f t="shared" ca="1" si="547"/>
        <v>0</v>
      </c>
      <c r="Y773" s="367">
        <f t="shared" ca="1" si="547"/>
        <v>0</v>
      </c>
      <c r="Z773" s="367">
        <f t="shared" ca="1" si="547"/>
        <v>0</v>
      </c>
      <c r="AA773" s="367">
        <f t="shared" ca="1" si="547"/>
        <v>0</v>
      </c>
      <c r="AB773" s="367">
        <f t="shared" ca="1" si="547"/>
        <v>0</v>
      </c>
      <c r="AC773" s="367">
        <f t="shared" ca="1" si="547"/>
        <v>0</v>
      </c>
      <c r="AD773" s="367">
        <f t="shared" ca="1" si="547"/>
        <v>0</v>
      </c>
      <c r="AE773" s="367">
        <f t="shared" ca="1" si="547"/>
        <v>0</v>
      </c>
      <c r="AF773" s="367">
        <f t="shared" ca="1" si="547"/>
        <v>0</v>
      </c>
      <c r="AG773" s="367">
        <f t="shared" ca="1" si="547"/>
        <v>0</v>
      </c>
      <c r="AH773" s="367">
        <f t="shared" ca="1" si="547"/>
        <v>0</v>
      </c>
      <c r="AI773" s="367">
        <f t="shared" ca="1" si="547"/>
        <v>0</v>
      </c>
      <c r="AJ773" s="367">
        <f t="shared" ca="1" si="547"/>
        <v>0</v>
      </c>
      <c r="AK773" s="367">
        <f t="shared" ca="1" si="547"/>
        <v>0</v>
      </c>
      <c r="AL773" s="367">
        <f t="shared" ca="1" si="547"/>
        <v>0</v>
      </c>
      <c r="AM773" s="367">
        <f t="shared" ca="1" si="547"/>
        <v>0</v>
      </c>
      <c r="AN773" s="367">
        <f t="shared" ca="1" si="547"/>
        <v>0</v>
      </c>
      <c r="AO773" s="367">
        <f t="shared" ca="1" si="547"/>
        <v>0</v>
      </c>
      <c r="AP773" s="367">
        <f t="shared" ca="1" si="547"/>
        <v>0</v>
      </c>
      <c r="AQ773" s="367">
        <f t="shared" ca="1" si="547"/>
        <v>0</v>
      </c>
      <c r="AR773" s="367">
        <f t="shared" ca="1" si="547"/>
        <v>0</v>
      </c>
      <c r="AS773" s="367">
        <f t="shared" ca="1" si="547"/>
        <v>0</v>
      </c>
      <c r="AT773" s="367">
        <f t="shared" ca="1" si="547"/>
        <v>0</v>
      </c>
      <c r="AU773" s="367">
        <f t="shared" ca="1" si="547"/>
        <v>0</v>
      </c>
      <c r="AV773" s="367">
        <f t="shared" ca="1" si="547"/>
        <v>0</v>
      </c>
      <c r="AW773" s="367">
        <f t="shared" ca="1" si="547"/>
        <v>0</v>
      </c>
      <c r="AX773" s="367">
        <f t="shared" ca="1" si="547"/>
        <v>0</v>
      </c>
      <c r="AY773" s="367">
        <f t="shared" ca="1" si="547"/>
        <v>0</v>
      </c>
      <c r="AZ773" s="367">
        <f t="shared" ca="1" si="547"/>
        <v>0</v>
      </c>
      <c r="BA773" s="367">
        <f t="shared" ca="1" si="547"/>
        <v>0</v>
      </c>
      <c r="BB773" s="367">
        <f t="shared" ca="1" si="547"/>
        <v>0</v>
      </c>
      <c r="BC773" s="367">
        <f t="shared" ca="1" si="547"/>
        <v>0</v>
      </c>
      <c r="BD773" s="367">
        <f t="shared" ca="1" si="547"/>
        <v>0</v>
      </c>
      <c r="BE773" s="367">
        <f t="shared" ca="1" si="547"/>
        <v>0</v>
      </c>
      <c r="BF773" s="367">
        <f t="shared" ca="1" si="547"/>
        <v>0</v>
      </c>
      <c r="BG773" s="367">
        <f t="shared" ca="1" si="547"/>
        <v>0</v>
      </c>
      <c r="BH773" s="367">
        <f t="shared" ca="1" si="547"/>
        <v>0</v>
      </c>
      <c r="BI773" s="367">
        <f t="shared" ca="1" si="547"/>
        <v>0</v>
      </c>
      <c r="BJ773" s="367">
        <f t="shared" ca="1" si="547"/>
        <v>0</v>
      </c>
      <c r="BK773" s="367">
        <f t="shared" ca="1" si="547"/>
        <v>0</v>
      </c>
      <c r="BL773" s="367">
        <f t="shared" ca="1" si="547"/>
        <v>0</v>
      </c>
      <c r="BM773" s="367">
        <f t="shared" ca="1" si="547"/>
        <v>0</v>
      </c>
      <c r="BN773" s="367">
        <f t="shared" ca="1" si="547"/>
        <v>0</v>
      </c>
      <c r="BO773" s="367">
        <f t="shared" ca="1" si="547"/>
        <v>0</v>
      </c>
      <c r="BP773" s="367">
        <f t="shared" ca="1" si="547"/>
        <v>0</v>
      </c>
      <c r="BQ773" s="367">
        <f t="shared" ca="1" si="547"/>
        <v>0</v>
      </c>
      <c r="BR773" s="367">
        <f t="shared" ca="1" si="547"/>
        <v>0</v>
      </c>
      <c r="BS773" s="367">
        <f t="shared" ca="1" si="547"/>
        <v>0</v>
      </c>
      <c r="BT773" s="367">
        <f t="shared" ca="1" si="547"/>
        <v>0</v>
      </c>
      <c r="BU773" s="367">
        <f t="shared" ca="1" si="547"/>
        <v>0</v>
      </c>
      <c r="BV773" s="367">
        <f t="shared" ca="1" si="547"/>
        <v>0</v>
      </c>
      <c r="BW773" s="367">
        <f t="shared" ca="1" si="547"/>
        <v>0</v>
      </c>
      <c r="BX773" s="367">
        <f t="shared" ca="1" si="547"/>
        <v>0</v>
      </c>
      <c r="BY773" s="367">
        <f t="shared" ca="1" si="547"/>
        <v>0</v>
      </c>
      <c r="BZ773" s="367">
        <f t="shared" ca="1" si="547"/>
        <v>0</v>
      </c>
      <c r="CA773" s="367">
        <f t="shared" ca="1" si="547"/>
        <v>0</v>
      </c>
      <c r="CB773" s="367">
        <f t="shared" ca="1" si="547"/>
        <v>0</v>
      </c>
      <c r="CC773" s="367">
        <f t="shared" ca="1" si="547"/>
        <v>0</v>
      </c>
      <c r="CD773" s="367">
        <f t="shared" ca="1" si="547"/>
        <v>0</v>
      </c>
      <c r="CE773" s="367">
        <f t="shared" ca="1" si="547"/>
        <v>0</v>
      </c>
      <c r="CF773" s="367">
        <f t="shared" ca="1" si="547"/>
        <v>0</v>
      </c>
      <c r="CG773" s="367">
        <f t="shared" ref="CG773:CN773" ca="1" si="548">(CF773+CG767)*(CG$2&lt;EOMONTH($I749,0))</f>
        <v>0</v>
      </c>
      <c r="CH773" s="367">
        <f t="shared" ca="1" si="548"/>
        <v>0</v>
      </c>
      <c r="CI773" s="367">
        <f t="shared" ca="1" si="548"/>
        <v>0</v>
      </c>
      <c r="CJ773" s="367">
        <f t="shared" ca="1" si="548"/>
        <v>0</v>
      </c>
      <c r="CK773" s="367">
        <f t="shared" ca="1" si="548"/>
        <v>0</v>
      </c>
      <c r="CL773" s="367">
        <f t="shared" ca="1" si="548"/>
        <v>0</v>
      </c>
      <c r="CM773" s="367">
        <f t="shared" ca="1" si="548"/>
        <v>0</v>
      </c>
      <c r="CN773" s="367">
        <f t="shared" ca="1" si="548"/>
        <v>0</v>
      </c>
    </row>
    <row r="774" spans="1:92" x14ac:dyDescent="0.25">
      <c r="A774" t="s">
        <v>9</v>
      </c>
      <c r="B774" s="216" t="s">
        <v>575</v>
      </c>
      <c r="C774" s="53" t="s">
        <v>48</v>
      </c>
      <c r="D774" t="s">
        <v>576</v>
      </c>
      <c r="E774" s="229" t="s">
        <v>203</v>
      </c>
      <c r="F774" s="229"/>
      <c r="G774" s="229"/>
      <c r="K774" s="30">
        <f t="shared" ca="1" si="544"/>
        <v>0</v>
      </c>
      <c r="L774" s="30">
        <f t="shared" ca="1" si="544"/>
        <v>0</v>
      </c>
      <c r="M774" s="30">
        <f t="shared" ca="1" si="544"/>
        <v>0</v>
      </c>
      <c r="N774" s="30">
        <f t="shared" ca="1" si="544"/>
        <v>0</v>
      </c>
      <c r="O774" s="30">
        <f t="shared" ca="1" si="544"/>
        <v>0</v>
      </c>
      <c r="P774" s="30">
        <f t="shared" ca="1" si="544"/>
        <v>0</v>
      </c>
      <c r="Q774" s="30"/>
      <c r="T774" s="327">
        <f t="shared" ref="T774" ca="1" si="549">IFERROR(INDEX(INDIRECT("Financials!$A:$AD"), MATCH(INDIRECT(ADDRESS(ROW(),2)), INDIRECT("Financials!$B:$B"), 0), MATCH(INDIRECT(ADDRESS(1,COLUMN())), INDIRECT("Financials!$1:$1"), 0)),0)</f>
        <v>0</v>
      </c>
      <c r="U774" s="328">
        <f t="shared" ref="U774:AZ774" ca="1" si="550">SUM(U772:U773)*(U$2&lt;EOMONTH($I749,0))</f>
        <v>0</v>
      </c>
      <c r="V774" s="328">
        <f t="shared" ca="1" si="550"/>
        <v>0</v>
      </c>
      <c r="W774" s="328">
        <f t="shared" ca="1" si="550"/>
        <v>0</v>
      </c>
      <c r="X774" s="328">
        <f t="shared" ca="1" si="550"/>
        <v>0</v>
      </c>
      <c r="Y774" s="328">
        <f t="shared" ca="1" si="550"/>
        <v>0</v>
      </c>
      <c r="Z774" s="328">
        <f t="shared" ca="1" si="550"/>
        <v>0</v>
      </c>
      <c r="AA774" s="328">
        <f t="shared" ca="1" si="550"/>
        <v>0</v>
      </c>
      <c r="AB774" s="328">
        <f t="shared" ca="1" si="550"/>
        <v>0</v>
      </c>
      <c r="AC774" s="328">
        <f t="shared" ca="1" si="550"/>
        <v>0</v>
      </c>
      <c r="AD774" s="328">
        <f t="shared" ca="1" si="550"/>
        <v>0</v>
      </c>
      <c r="AE774" s="328">
        <f t="shared" ca="1" si="550"/>
        <v>0</v>
      </c>
      <c r="AF774" s="328">
        <f t="shared" ca="1" si="550"/>
        <v>0</v>
      </c>
      <c r="AG774" s="328">
        <f t="shared" ca="1" si="550"/>
        <v>0</v>
      </c>
      <c r="AH774" s="328">
        <f t="shared" ca="1" si="550"/>
        <v>0</v>
      </c>
      <c r="AI774" s="328">
        <f t="shared" ca="1" si="550"/>
        <v>0</v>
      </c>
      <c r="AJ774" s="328">
        <f t="shared" ca="1" si="550"/>
        <v>0</v>
      </c>
      <c r="AK774" s="328">
        <f t="shared" ca="1" si="550"/>
        <v>0</v>
      </c>
      <c r="AL774" s="328">
        <f t="shared" ca="1" si="550"/>
        <v>0</v>
      </c>
      <c r="AM774" s="328">
        <f t="shared" ca="1" si="550"/>
        <v>0</v>
      </c>
      <c r="AN774" s="328">
        <f t="shared" ca="1" si="550"/>
        <v>0</v>
      </c>
      <c r="AO774" s="328">
        <f t="shared" ca="1" si="550"/>
        <v>0</v>
      </c>
      <c r="AP774" s="328">
        <f t="shared" ca="1" si="550"/>
        <v>0</v>
      </c>
      <c r="AQ774" s="328">
        <f t="shared" ca="1" si="550"/>
        <v>0</v>
      </c>
      <c r="AR774" s="328">
        <f t="shared" ca="1" si="550"/>
        <v>0</v>
      </c>
      <c r="AS774" s="328">
        <f t="shared" ca="1" si="550"/>
        <v>0</v>
      </c>
      <c r="AT774" s="328">
        <f t="shared" ca="1" si="550"/>
        <v>0</v>
      </c>
      <c r="AU774" s="328">
        <f t="shared" ca="1" si="550"/>
        <v>0</v>
      </c>
      <c r="AV774" s="328">
        <f t="shared" ca="1" si="550"/>
        <v>0</v>
      </c>
      <c r="AW774" s="328">
        <f t="shared" ca="1" si="550"/>
        <v>0</v>
      </c>
      <c r="AX774" s="328">
        <f t="shared" ca="1" si="550"/>
        <v>0</v>
      </c>
      <c r="AY774" s="328">
        <f t="shared" ca="1" si="550"/>
        <v>0</v>
      </c>
      <c r="AZ774" s="328">
        <f t="shared" ca="1" si="550"/>
        <v>0</v>
      </c>
      <c r="BA774" s="328">
        <f t="shared" ref="BA774:CF774" ca="1" si="551">SUM(BA772:BA773)*(BA$2&lt;EOMONTH($I749,0))</f>
        <v>0</v>
      </c>
      <c r="BB774" s="328">
        <f t="shared" ca="1" si="551"/>
        <v>0</v>
      </c>
      <c r="BC774" s="328">
        <f t="shared" ca="1" si="551"/>
        <v>0</v>
      </c>
      <c r="BD774" s="328">
        <f t="shared" ca="1" si="551"/>
        <v>0</v>
      </c>
      <c r="BE774" s="328">
        <f t="shared" ca="1" si="551"/>
        <v>0</v>
      </c>
      <c r="BF774" s="328">
        <f t="shared" ca="1" si="551"/>
        <v>0</v>
      </c>
      <c r="BG774" s="328">
        <f t="shared" ca="1" si="551"/>
        <v>0</v>
      </c>
      <c r="BH774" s="328">
        <f t="shared" ca="1" si="551"/>
        <v>0</v>
      </c>
      <c r="BI774" s="328">
        <f t="shared" ca="1" si="551"/>
        <v>0</v>
      </c>
      <c r="BJ774" s="328">
        <f t="shared" ca="1" si="551"/>
        <v>0</v>
      </c>
      <c r="BK774" s="328">
        <f t="shared" ca="1" si="551"/>
        <v>0</v>
      </c>
      <c r="BL774" s="328">
        <f t="shared" ca="1" si="551"/>
        <v>0</v>
      </c>
      <c r="BM774" s="328">
        <f t="shared" ca="1" si="551"/>
        <v>0</v>
      </c>
      <c r="BN774" s="328">
        <f t="shared" ca="1" si="551"/>
        <v>0</v>
      </c>
      <c r="BO774" s="328">
        <f t="shared" ca="1" si="551"/>
        <v>0</v>
      </c>
      <c r="BP774" s="328">
        <f t="shared" ca="1" si="551"/>
        <v>0</v>
      </c>
      <c r="BQ774" s="328">
        <f t="shared" ca="1" si="551"/>
        <v>0</v>
      </c>
      <c r="BR774" s="328">
        <f t="shared" ca="1" si="551"/>
        <v>0</v>
      </c>
      <c r="BS774" s="328">
        <f t="shared" ca="1" si="551"/>
        <v>0</v>
      </c>
      <c r="BT774" s="328">
        <f t="shared" ca="1" si="551"/>
        <v>0</v>
      </c>
      <c r="BU774" s="328">
        <f t="shared" ca="1" si="551"/>
        <v>0</v>
      </c>
      <c r="BV774" s="328">
        <f t="shared" ca="1" si="551"/>
        <v>0</v>
      </c>
      <c r="BW774" s="328">
        <f t="shared" ca="1" si="551"/>
        <v>0</v>
      </c>
      <c r="BX774" s="328">
        <f t="shared" ca="1" si="551"/>
        <v>0</v>
      </c>
      <c r="BY774" s="328">
        <f t="shared" ca="1" si="551"/>
        <v>0</v>
      </c>
      <c r="BZ774" s="328">
        <f t="shared" ca="1" si="551"/>
        <v>0</v>
      </c>
      <c r="CA774" s="328">
        <f t="shared" ca="1" si="551"/>
        <v>0</v>
      </c>
      <c r="CB774" s="328">
        <f t="shared" ca="1" si="551"/>
        <v>0</v>
      </c>
      <c r="CC774" s="328">
        <f t="shared" ca="1" si="551"/>
        <v>0</v>
      </c>
      <c r="CD774" s="328">
        <f t="shared" ca="1" si="551"/>
        <v>0</v>
      </c>
      <c r="CE774" s="328">
        <f t="shared" ca="1" si="551"/>
        <v>0</v>
      </c>
      <c r="CF774" s="328">
        <f t="shared" ca="1" si="551"/>
        <v>0</v>
      </c>
      <c r="CG774" s="328">
        <f t="shared" ref="CG774:CN774" ca="1" si="552">SUM(CG772:CG773)*(CG$2&lt;EOMONTH($I749,0))</f>
        <v>0</v>
      </c>
      <c r="CH774" s="328">
        <f t="shared" ca="1" si="552"/>
        <v>0</v>
      </c>
      <c r="CI774" s="328">
        <f t="shared" ca="1" si="552"/>
        <v>0</v>
      </c>
      <c r="CJ774" s="328">
        <f t="shared" ca="1" si="552"/>
        <v>0</v>
      </c>
      <c r="CK774" s="328">
        <f t="shared" ca="1" si="552"/>
        <v>0</v>
      </c>
      <c r="CL774" s="328">
        <f t="shared" ca="1" si="552"/>
        <v>0</v>
      </c>
      <c r="CM774" s="328">
        <f t="shared" ca="1" si="552"/>
        <v>0</v>
      </c>
      <c r="CN774" s="328">
        <f t="shared" ca="1" si="552"/>
        <v>0</v>
      </c>
    </row>
    <row r="775" spans="1:92" x14ac:dyDescent="0.25">
      <c r="B775" s="216"/>
      <c r="C775" s="53"/>
      <c r="E775" s="229"/>
      <c r="F775" s="229"/>
      <c r="G775" s="229"/>
      <c r="I775" s="361"/>
      <c r="J775" s="328"/>
      <c r="K775" s="30"/>
      <c r="L775" s="30"/>
      <c r="M775" s="30"/>
      <c r="N775" s="30"/>
      <c r="O775" s="30"/>
      <c r="P775" s="30"/>
      <c r="Q775" s="30"/>
      <c r="T775" s="327"/>
      <c r="U775" s="328"/>
      <c r="V775" s="328"/>
      <c r="W775" s="328"/>
      <c r="X775" s="328"/>
      <c r="Y775" s="328"/>
      <c r="Z775" s="328"/>
      <c r="AA775" s="328"/>
      <c r="AB775" s="328"/>
      <c r="AC775" s="328"/>
      <c r="AD775" s="328"/>
      <c r="AE775" s="328"/>
      <c r="AF775" s="328"/>
      <c r="AG775" s="328"/>
      <c r="AH775" s="328"/>
      <c r="AI775" s="328"/>
      <c r="AJ775" s="328"/>
      <c r="AK775" s="328"/>
      <c r="AL775" s="328"/>
      <c r="AM775" s="328"/>
      <c r="AN775" s="328"/>
      <c r="AO775" s="328"/>
      <c r="AP775" s="328"/>
      <c r="AQ775" s="328"/>
      <c r="AR775" s="328"/>
      <c r="AS775" s="328"/>
      <c r="AT775" s="328"/>
      <c r="AU775" s="328"/>
      <c r="AV775" s="328"/>
      <c r="AW775" s="328"/>
      <c r="AX775" s="328"/>
      <c r="AY775" s="328"/>
      <c r="AZ775" s="328"/>
      <c r="BA775" s="328"/>
      <c r="BB775" s="328"/>
      <c r="BC775" s="328"/>
      <c r="BD775" s="328"/>
      <c r="BE775" s="328"/>
      <c r="BF775" s="328"/>
      <c r="BG775" s="328"/>
      <c r="BH775" s="328"/>
      <c r="BI775" s="328"/>
      <c r="BJ775" s="328"/>
      <c r="BK775" s="328"/>
      <c r="BL775" s="328"/>
      <c r="BM775" s="328"/>
      <c r="BN775" s="328"/>
      <c r="BO775" s="328"/>
      <c r="BP775" s="328"/>
      <c r="BQ775" s="328"/>
      <c r="BR775" s="328"/>
      <c r="BS775" s="328"/>
      <c r="BT775" s="328"/>
      <c r="BU775" s="328"/>
      <c r="BV775" s="328"/>
      <c r="BW775" s="328"/>
      <c r="BX775" s="328"/>
      <c r="BY775" s="328"/>
      <c r="BZ775" s="328"/>
      <c r="CA775" s="328"/>
      <c r="CB775" s="328"/>
      <c r="CC775" s="328"/>
      <c r="CD775" s="328"/>
      <c r="CE775" s="328"/>
      <c r="CF775" s="328"/>
      <c r="CG775" s="328"/>
      <c r="CH775" s="328"/>
      <c r="CI775" s="328"/>
      <c r="CJ775" s="328"/>
      <c r="CK775" s="328"/>
      <c r="CL775" s="328"/>
      <c r="CM775" s="328"/>
      <c r="CN775" s="328"/>
    </row>
    <row r="776" spans="1:92" x14ac:dyDescent="0.25">
      <c r="A776" s="137"/>
      <c r="B776" s="208"/>
      <c r="C776" s="139"/>
      <c r="D776" s="137" t="s">
        <v>585</v>
      </c>
      <c r="E776" s="141" t="s">
        <v>585</v>
      </c>
      <c r="F776" s="140"/>
      <c r="G776" s="140"/>
      <c r="H776" s="141"/>
      <c r="I776" s="142"/>
      <c r="J776" s="143"/>
      <c r="K776" s="139"/>
      <c r="L776" s="139"/>
      <c r="M776" s="139"/>
      <c r="N776" s="139"/>
      <c r="O776" s="139"/>
      <c r="P776" s="139"/>
      <c r="Q776" s="139"/>
      <c r="T776" s="233"/>
      <c r="U776" s="145" t="s">
        <v>507</v>
      </c>
      <c r="V776" s="145" t="s">
        <v>507</v>
      </c>
      <c r="W776" s="145" t="s">
        <v>507</v>
      </c>
      <c r="X776" s="145" t="s">
        <v>507</v>
      </c>
      <c r="Y776" s="145" t="s">
        <v>507</v>
      </c>
      <c r="Z776" s="145" t="s">
        <v>507</v>
      </c>
      <c r="AA776" s="145" t="s">
        <v>507</v>
      </c>
      <c r="AB776" s="145" t="s">
        <v>507</v>
      </c>
      <c r="AC776" s="145" t="s">
        <v>507</v>
      </c>
      <c r="AD776" s="145" t="s">
        <v>507</v>
      </c>
      <c r="AE776" s="145" t="s">
        <v>507</v>
      </c>
      <c r="AF776" s="145" t="s">
        <v>507</v>
      </c>
      <c r="AG776" s="145" t="s">
        <v>507</v>
      </c>
      <c r="AH776" s="145" t="s">
        <v>507</v>
      </c>
      <c r="AI776" s="145" t="s">
        <v>507</v>
      </c>
      <c r="AJ776" s="145" t="s">
        <v>507</v>
      </c>
      <c r="AK776" s="145" t="s">
        <v>507</v>
      </c>
      <c r="AL776" s="145" t="s">
        <v>507</v>
      </c>
      <c r="AM776" s="145" t="s">
        <v>507</v>
      </c>
      <c r="AN776" s="145" t="s">
        <v>507</v>
      </c>
      <c r="AO776" s="145" t="s">
        <v>507</v>
      </c>
      <c r="AP776" s="145" t="s">
        <v>507</v>
      </c>
      <c r="AQ776" s="145" t="s">
        <v>507</v>
      </c>
      <c r="AR776" s="145" t="s">
        <v>507</v>
      </c>
      <c r="AS776" s="145" t="s">
        <v>507</v>
      </c>
      <c r="AT776" s="145" t="s">
        <v>507</v>
      </c>
      <c r="AU776" s="145" t="s">
        <v>507</v>
      </c>
      <c r="AV776" s="145" t="s">
        <v>507</v>
      </c>
      <c r="AW776" s="145" t="s">
        <v>507</v>
      </c>
      <c r="AX776" s="145" t="s">
        <v>507</v>
      </c>
      <c r="AY776" s="145" t="s">
        <v>507</v>
      </c>
      <c r="AZ776" s="145" t="s">
        <v>507</v>
      </c>
      <c r="BA776" s="145" t="s">
        <v>507</v>
      </c>
      <c r="BB776" s="145" t="s">
        <v>507</v>
      </c>
      <c r="BC776" s="145" t="s">
        <v>507</v>
      </c>
      <c r="BD776" s="145" t="s">
        <v>507</v>
      </c>
      <c r="BE776" s="145" t="s">
        <v>507</v>
      </c>
      <c r="BF776" s="145" t="s">
        <v>507</v>
      </c>
      <c r="BG776" s="145" t="s">
        <v>507</v>
      </c>
      <c r="BH776" s="145" t="s">
        <v>507</v>
      </c>
      <c r="BI776" s="145" t="s">
        <v>507</v>
      </c>
      <c r="BJ776" s="145" t="s">
        <v>507</v>
      </c>
      <c r="BK776" s="145" t="s">
        <v>507</v>
      </c>
      <c r="BL776" s="145" t="s">
        <v>507</v>
      </c>
      <c r="BM776" s="145" t="s">
        <v>507</v>
      </c>
      <c r="BN776" s="145" t="s">
        <v>507</v>
      </c>
      <c r="BO776" s="145" t="s">
        <v>507</v>
      </c>
      <c r="BP776" s="145" t="s">
        <v>507</v>
      </c>
      <c r="BQ776" s="145" t="s">
        <v>507</v>
      </c>
      <c r="BR776" s="145" t="s">
        <v>507</v>
      </c>
      <c r="BS776" s="145" t="s">
        <v>507</v>
      </c>
      <c r="BT776" s="145" t="s">
        <v>507</v>
      </c>
      <c r="BU776" s="145" t="s">
        <v>507</v>
      </c>
      <c r="BV776" s="145" t="s">
        <v>507</v>
      </c>
      <c r="BW776" s="145" t="s">
        <v>507</v>
      </c>
      <c r="BX776" s="145" t="s">
        <v>507</v>
      </c>
      <c r="BY776" s="145" t="s">
        <v>507</v>
      </c>
      <c r="BZ776" s="145" t="s">
        <v>507</v>
      </c>
      <c r="CA776" s="145" t="s">
        <v>507</v>
      </c>
      <c r="CB776" s="145" t="s">
        <v>507</v>
      </c>
      <c r="CC776" s="145" t="s">
        <v>507</v>
      </c>
      <c r="CD776" s="145" t="s">
        <v>507</v>
      </c>
      <c r="CE776" s="145" t="s">
        <v>507</v>
      </c>
      <c r="CF776" s="145" t="s">
        <v>507</v>
      </c>
      <c r="CG776" s="145" t="s">
        <v>507</v>
      </c>
      <c r="CH776" s="145" t="s">
        <v>507</v>
      </c>
      <c r="CI776" s="145" t="s">
        <v>507</v>
      </c>
      <c r="CJ776" s="145" t="s">
        <v>507</v>
      </c>
      <c r="CK776" s="145" t="s">
        <v>507</v>
      </c>
      <c r="CL776" s="145" t="s">
        <v>507</v>
      </c>
      <c r="CM776" s="145" t="s">
        <v>507</v>
      </c>
      <c r="CN776" s="145" t="s">
        <v>507</v>
      </c>
    </row>
    <row r="777" spans="1:92" x14ac:dyDescent="0.25">
      <c r="B777" s="7" t="s">
        <v>586</v>
      </c>
      <c r="D777" t="s">
        <v>585</v>
      </c>
      <c r="I777" s="102"/>
      <c r="J777"/>
      <c r="T777" s="205"/>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143</v>
      </c>
      <c r="B778" s="214" t="s">
        <v>587</v>
      </c>
      <c r="C778" s="369"/>
      <c r="D778" t="s">
        <v>585</v>
      </c>
      <c r="E778" s="194" t="s">
        <v>203</v>
      </c>
      <c r="F778" s="194"/>
      <c r="G778" s="194"/>
      <c r="I778" s="194">
        <v>5</v>
      </c>
      <c r="J778" s="369"/>
      <c r="T778" s="355"/>
      <c r="U778" s="356"/>
      <c r="V778" s="356"/>
      <c r="W778" s="356"/>
      <c r="X778" s="356"/>
      <c r="Y778" s="356"/>
      <c r="Z778" s="356"/>
      <c r="AA778" s="356"/>
      <c r="AB778" s="356"/>
      <c r="AC778" s="356"/>
      <c r="AD778" s="356"/>
      <c r="AE778" s="356"/>
      <c r="AF778" s="356"/>
      <c r="AG778" s="356"/>
      <c r="AH778" s="356"/>
      <c r="AI778" s="356"/>
      <c r="AJ778" s="356"/>
      <c r="AK778" s="356"/>
      <c r="AL778" s="356"/>
      <c r="AM778" s="356"/>
      <c r="AN778" s="356"/>
      <c r="AO778" s="356"/>
      <c r="AP778" s="356"/>
      <c r="AQ778" s="356"/>
      <c r="AR778" s="356"/>
      <c r="AS778" s="356"/>
      <c r="AT778" s="356"/>
      <c r="AU778" s="356"/>
      <c r="AV778" s="356"/>
      <c r="AW778" s="356"/>
      <c r="AX778" s="356"/>
      <c r="AY778" s="356"/>
      <c r="AZ778" s="356"/>
      <c r="BA778" s="356"/>
      <c r="BB778" s="356"/>
      <c r="BC778" s="356"/>
      <c r="BD778" s="356"/>
      <c r="BE778" s="356"/>
      <c r="BF778" s="356"/>
      <c r="BG778" s="356"/>
      <c r="BH778" s="356"/>
      <c r="BI778" s="356"/>
      <c r="BJ778" s="356"/>
      <c r="BK778" s="356"/>
      <c r="BL778" s="356"/>
      <c r="BM778" s="356"/>
      <c r="BN778" s="356"/>
      <c r="BO778" s="356"/>
      <c r="BP778" s="356"/>
      <c r="BQ778" s="356"/>
      <c r="BR778" s="356"/>
      <c r="BS778" s="356"/>
      <c r="BT778" s="356"/>
      <c r="BU778" s="356"/>
      <c r="BV778" s="356"/>
      <c r="BW778" s="356"/>
      <c r="BX778" s="356"/>
      <c r="BY778" s="356"/>
      <c r="BZ778" s="356"/>
      <c r="CA778" s="356"/>
      <c r="CB778" s="356"/>
      <c r="CC778" s="356"/>
      <c r="CD778" s="356"/>
      <c r="CE778" s="356"/>
      <c r="CF778" s="356"/>
      <c r="CG778" s="356"/>
      <c r="CH778" s="356"/>
      <c r="CI778" s="356"/>
      <c r="CJ778" s="356"/>
      <c r="CK778" s="356"/>
      <c r="CL778" s="356"/>
      <c r="CM778" s="356"/>
      <c r="CN778" s="356"/>
    </row>
    <row r="779" spans="1:92" x14ac:dyDescent="0.25">
      <c r="A779" t="s">
        <v>143</v>
      </c>
      <c r="B779" s="33" t="s">
        <v>588</v>
      </c>
      <c r="D779" t="s">
        <v>585</v>
      </c>
      <c r="I779" s="195">
        <v>200000</v>
      </c>
      <c r="J779" s="195"/>
      <c r="T779" s="205"/>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143</v>
      </c>
      <c r="B780" s="33" t="s">
        <v>589</v>
      </c>
      <c r="D780" t="s">
        <v>585</v>
      </c>
      <c r="I780" s="194">
        <v>25</v>
      </c>
      <c r="J780" s="194"/>
      <c r="T780" s="205"/>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585</v>
      </c>
      <c r="I781" s="102"/>
      <c r="J781"/>
      <c r="T781" s="205"/>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174" t="s">
        <v>13</v>
      </c>
      <c r="C782" s="10"/>
      <c r="D782" t="s">
        <v>585</v>
      </c>
      <c r="E782" s="106" t="s">
        <v>203</v>
      </c>
      <c r="F782" s="106"/>
      <c r="G782" s="106"/>
      <c r="H782" s="106"/>
      <c r="T782" s="355"/>
      <c r="U782" s="356"/>
      <c r="V782" s="356"/>
      <c r="W782" s="356"/>
      <c r="X782" s="356"/>
      <c r="Y782" s="356"/>
      <c r="Z782" s="356"/>
      <c r="AA782" s="356"/>
      <c r="AB782" s="356"/>
      <c r="AC782" s="356"/>
      <c r="AD782" s="356"/>
      <c r="AE782" s="356"/>
      <c r="AF782" s="356"/>
      <c r="AG782" s="356"/>
      <c r="AH782" s="356"/>
      <c r="AI782" s="356"/>
      <c r="AJ782" s="356"/>
      <c r="AK782" s="356"/>
      <c r="AL782" s="356"/>
      <c r="AM782" s="356"/>
      <c r="AN782" s="356"/>
      <c r="AO782" s="356"/>
      <c r="AP782" s="356"/>
      <c r="AQ782" s="356"/>
      <c r="AR782" s="356"/>
      <c r="AS782" s="356"/>
      <c r="AT782" s="356"/>
      <c r="AU782" s="356"/>
      <c r="AV782" s="356"/>
      <c r="AW782" s="356"/>
      <c r="AX782" s="356"/>
      <c r="AY782" s="356"/>
      <c r="AZ782" s="356"/>
      <c r="BA782" s="356"/>
      <c r="BB782" s="356"/>
      <c r="BC782" s="356"/>
      <c r="BD782" s="356"/>
      <c r="BE782" s="356"/>
      <c r="BF782" s="356"/>
      <c r="BG782" s="356"/>
      <c r="BH782" s="356"/>
      <c r="BI782" s="356"/>
      <c r="BJ782" s="356"/>
      <c r="BK782" s="356"/>
      <c r="BL782" s="356"/>
      <c r="BM782" s="356"/>
      <c r="BN782" s="356"/>
      <c r="BO782" s="356"/>
      <c r="BP782" s="356"/>
      <c r="BQ782" s="356"/>
      <c r="BR782" s="356"/>
      <c r="BS782" s="356"/>
      <c r="BT782" s="356"/>
      <c r="BU782" s="356"/>
      <c r="BV782" s="356"/>
      <c r="BW782" s="356"/>
      <c r="BX782" s="356"/>
      <c r="BY782" s="356"/>
      <c r="BZ782" s="356"/>
      <c r="CA782" s="356"/>
      <c r="CB782" s="356"/>
      <c r="CC782" s="356"/>
      <c r="CD782" s="356"/>
      <c r="CE782" s="356"/>
      <c r="CF782" s="356"/>
      <c r="CG782" s="356"/>
      <c r="CH782" s="356"/>
      <c r="CI782" s="356"/>
      <c r="CJ782" s="356"/>
      <c r="CK782" s="356"/>
      <c r="CL782" s="356"/>
      <c r="CM782" s="356"/>
      <c r="CN782" s="356"/>
    </row>
    <row r="783" spans="1:92" x14ac:dyDescent="0.25">
      <c r="A783" t="s">
        <v>590</v>
      </c>
      <c r="B783" s="223" t="s">
        <v>591</v>
      </c>
      <c r="C783" t="s">
        <v>30</v>
      </c>
      <c r="D783" t="s">
        <v>585</v>
      </c>
      <c r="E783" s="102" t="s">
        <v>203</v>
      </c>
      <c r="K783" s="50">
        <f t="shared" ref="K783:P783" ca="1" si="553">SUMIF($3:$3, K$2, INDIRECT(ROW() &amp; ":" &amp; ROW()))</f>
        <v>0</v>
      </c>
      <c r="L783" s="50">
        <f t="shared" ca="1" si="553"/>
        <v>0</v>
      </c>
      <c r="M783" s="50">
        <f t="shared" ca="1" si="553"/>
        <v>0</v>
      </c>
      <c r="N783" s="50">
        <f t="shared" ca="1" si="553"/>
        <v>0</v>
      </c>
      <c r="O783" s="50">
        <f t="shared" ca="1" si="553"/>
        <v>0</v>
      </c>
      <c r="P783" s="50">
        <f t="shared" ca="1" si="553"/>
        <v>0</v>
      </c>
      <c r="Q783" s="50"/>
      <c r="T783" s="319"/>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c r="AR783" s="275"/>
      <c r="AS783" s="275"/>
      <c r="AT783" s="275"/>
      <c r="AU783" s="275"/>
      <c r="AV783" s="275"/>
      <c r="AW783" s="275"/>
      <c r="AX783" s="275"/>
      <c r="AY783" s="275"/>
      <c r="AZ783" s="275"/>
      <c r="BA783" s="275"/>
      <c r="BB783" s="275"/>
      <c r="BC783" s="275"/>
      <c r="BD783" s="275"/>
      <c r="BE783" s="275"/>
      <c r="BF783" s="275"/>
      <c r="BG783" s="275"/>
      <c r="BH783" s="275"/>
      <c r="BI783" s="275"/>
      <c r="BJ783" s="275"/>
      <c r="BK783" s="275"/>
      <c r="BL783" s="275"/>
      <c r="BM783" s="275"/>
      <c r="BN783" s="275"/>
      <c r="BO783" s="275"/>
      <c r="BP783" s="275"/>
      <c r="BQ783" s="275"/>
      <c r="BR783" s="275"/>
      <c r="BS783" s="275"/>
      <c r="BT783" s="275"/>
      <c r="BU783" s="275"/>
      <c r="BV783" s="275"/>
      <c r="BW783" s="275"/>
      <c r="BX783" s="275"/>
      <c r="BY783" s="275"/>
      <c r="BZ783" s="275"/>
      <c r="CA783" s="275"/>
      <c r="CB783" s="275"/>
      <c r="CC783" s="275"/>
      <c r="CD783" s="275"/>
      <c r="CE783" s="275"/>
      <c r="CF783" s="275"/>
      <c r="CG783" s="275"/>
      <c r="CH783" s="275"/>
      <c r="CI783" s="275"/>
      <c r="CJ783" s="275"/>
      <c r="CK783" s="275"/>
      <c r="CL783" s="275"/>
      <c r="CM783" s="275"/>
      <c r="CN783" s="275"/>
    </row>
    <row r="784" spans="1:92" x14ac:dyDescent="0.25">
      <c r="B784" s="178"/>
      <c r="D784" t="s">
        <v>585</v>
      </c>
      <c r="E784" s="102" t="s">
        <v>203</v>
      </c>
      <c r="K784" s="3"/>
      <c r="L784" s="3"/>
      <c r="M784" s="3"/>
      <c r="N784" s="3"/>
      <c r="O784" s="3"/>
      <c r="P784" s="3"/>
      <c r="Q784" s="3"/>
      <c r="T784" s="363"/>
      <c r="U784" s="364"/>
      <c r="V784" s="364"/>
      <c r="W784" s="364"/>
      <c r="X784" s="364"/>
      <c r="Y784" s="364"/>
      <c r="Z784" s="364"/>
      <c r="AA784" s="364"/>
      <c r="AB784" s="364"/>
      <c r="AC784" s="364"/>
      <c r="AD784" s="364"/>
      <c r="AE784" s="364"/>
      <c r="AF784" s="364"/>
      <c r="AG784" s="364"/>
      <c r="AH784" s="364"/>
      <c r="AI784" s="364"/>
      <c r="AJ784" s="364"/>
      <c r="AK784" s="364"/>
      <c r="AL784" s="364"/>
      <c r="AM784" s="364"/>
      <c r="AN784" s="364"/>
      <c r="AO784" s="364"/>
      <c r="AP784" s="364"/>
      <c r="AQ784" s="364"/>
      <c r="AR784" s="364"/>
      <c r="AS784" s="364"/>
      <c r="AT784" s="364"/>
      <c r="AU784" s="364"/>
      <c r="AV784" s="364"/>
      <c r="AW784" s="364"/>
      <c r="AX784" s="364"/>
      <c r="AY784" s="364"/>
      <c r="AZ784" s="364"/>
      <c r="BA784" s="364"/>
      <c r="BB784" s="364"/>
      <c r="BC784" s="364"/>
      <c r="BD784" s="364"/>
      <c r="BE784" s="364"/>
      <c r="BF784" s="364"/>
      <c r="BG784" s="364"/>
      <c r="BH784" s="364"/>
      <c r="BI784" s="364"/>
      <c r="BJ784" s="364"/>
      <c r="BK784" s="364"/>
      <c r="BL784" s="364"/>
      <c r="BM784" s="364"/>
      <c r="BN784" s="364"/>
      <c r="BO784" s="364"/>
      <c r="BP784" s="364"/>
      <c r="BQ784" s="364"/>
      <c r="BR784" s="364"/>
      <c r="BS784" s="364"/>
      <c r="BT784" s="364"/>
      <c r="BU784" s="364"/>
      <c r="BV784" s="364"/>
      <c r="BW784" s="364"/>
      <c r="BX784" s="364"/>
      <c r="BY784" s="364"/>
      <c r="BZ784" s="364"/>
      <c r="CA784" s="364"/>
      <c r="CB784" s="364"/>
      <c r="CC784" s="364"/>
      <c r="CD784" s="364"/>
      <c r="CE784" s="364"/>
      <c r="CF784" s="364"/>
      <c r="CG784" s="364"/>
      <c r="CH784" s="364"/>
      <c r="CI784" s="364"/>
      <c r="CJ784" s="364"/>
      <c r="CK784" s="364"/>
      <c r="CL784" s="364"/>
      <c r="CM784" s="364"/>
      <c r="CN784" s="364"/>
    </row>
    <row r="785" spans="1:92" x14ac:dyDescent="0.25">
      <c r="B785" s="223" t="s">
        <v>571</v>
      </c>
      <c r="D785" t="s">
        <v>585</v>
      </c>
      <c r="E785" s="102" t="s">
        <v>203</v>
      </c>
      <c r="K785" s="3"/>
      <c r="L785" s="3"/>
      <c r="M785" s="3"/>
      <c r="N785" s="3"/>
      <c r="O785" s="3"/>
      <c r="P785" s="3"/>
      <c r="Q785" s="3"/>
      <c r="T785" s="363"/>
      <c r="U785" s="364"/>
      <c r="V785" s="364"/>
      <c r="W785" s="364"/>
      <c r="X785" s="364"/>
      <c r="Y785" s="364"/>
      <c r="Z785" s="364"/>
      <c r="AA785" s="364"/>
      <c r="AB785" s="364"/>
      <c r="AC785" s="364"/>
      <c r="AD785" s="364"/>
      <c r="AE785" s="364"/>
      <c r="AF785" s="364"/>
      <c r="AG785" s="364"/>
      <c r="AH785" s="364"/>
      <c r="AI785" s="364"/>
      <c r="AJ785" s="364"/>
      <c r="AK785" s="364"/>
      <c r="AL785" s="364"/>
      <c r="AM785" s="364"/>
      <c r="AN785" s="364"/>
      <c r="AO785" s="364"/>
      <c r="AP785" s="364"/>
      <c r="AQ785" s="364"/>
      <c r="AR785" s="364"/>
      <c r="AS785" s="364"/>
      <c r="AT785" s="364"/>
      <c r="AU785" s="364"/>
      <c r="AV785" s="364"/>
      <c r="AW785" s="364"/>
      <c r="AX785" s="364"/>
      <c r="AY785" s="364"/>
      <c r="AZ785" s="364"/>
      <c r="BA785" s="364"/>
      <c r="BB785" s="364"/>
      <c r="BC785" s="364"/>
      <c r="BD785" s="364"/>
      <c r="BE785" s="364"/>
      <c r="BF785" s="364"/>
      <c r="BG785" s="364"/>
      <c r="BH785" s="364"/>
      <c r="BI785" s="364"/>
      <c r="BJ785" s="364"/>
      <c r="BK785" s="364"/>
      <c r="BL785" s="364"/>
      <c r="BM785" s="364"/>
      <c r="BN785" s="364"/>
      <c r="BO785" s="364"/>
      <c r="BP785" s="364"/>
      <c r="BQ785" s="364"/>
      <c r="BR785" s="364"/>
      <c r="BS785" s="364"/>
      <c r="BT785" s="364"/>
      <c r="BU785" s="364"/>
      <c r="BV785" s="364"/>
      <c r="BW785" s="364"/>
      <c r="BX785" s="364"/>
      <c r="BY785" s="364"/>
      <c r="BZ785" s="364"/>
      <c r="CA785" s="364"/>
      <c r="CB785" s="364"/>
      <c r="CC785" s="364"/>
      <c r="CD785" s="364"/>
      <c r="CE785" s="364"/>
      <c r="CF785" s="364"/>
      <c r="CG785" s="364"/>
      <c r="CH785" s="364"/>
      <c r="CI785" s="364"/>
      <c r="CJ785" s="364"/>
      <c r="CK785" s="364"/>
      <c r="CL785" s="364"/>
      <c r="CM785" s="364"/>
      <c r="CN785" s="364"/>
    </row>
    <row r="786" spans="1:92" x14ac:dyDescent="0.25">
      <c r="B786" s="178"/>
      <c r="D786" t="s">
        <v>585</v>
      </c>
      <c r="E786" s="102" t="s">
        <v>203</v>
      </c>
      <c r="T786" s="355"/>
      <c r="U786" s="356"/>
      <c r="V786" s="356"/>
      <c r="W786" s="356"/>
      <c r="X786" s="356"/>
      <c r="Y786" s="356"/>
      <c r="Z786" s="356"/>
      <c r="AA786" s="356"/>
      <c r="AB786" s="356"/>
      <c r="AC786" s="356"/>
      <c r="AD786" s="356"/>
      <c r="AE786" s="356"/>
      <c r="AF786" s="356"/>
      <c r="AG786" s="356"/>
      <c r="AH786" s="356"/>
      <c r="AI786" s="356"/>
      <c r="AJ786" s="356"/>
      <c r="AK786" s="356"/>
      <c r="AL786" s="356"/>
      <c r="AM786" s="356"/>
      <c r="AN786" s="356"/>
      <c r="AO786" s="356"/>
      <c r="AP786" s="356"/>
      <c r="AQ786" s="356"/>
      <c r="AR786" s="356"/>
      <c r="AS786" s="356"/>
      <c r="AT786" s="356"/>
      <c r="AU786" s="356"/>
      <c r="AV786" s="356"/>
      <c r="AW786" s="356"/>
      <c r="AX786" s="356"/>
      <c r="AY786" s="356"/>
      <c r="AZ786" s="356"/>
      <c r="BA786" s="356"/>
      <c r="BB786" s="356"/>
      <c r="BC786" s="356"/>
      <c r="BD786" s="356"/>
      <c r="BE786" s="356"/>
      <c r="BF786" s="356"/>
      <c r="BG786" s="356"/>
      <c r="BH786" s="356"/>
      <c r="BI786" s="356"/>
      <c r="BJ786" s="356"/>
      <c r="BK786" s="356"/>
      <c r="BL786" s="356"/>
      <c r="BM786" s="356"/>
      <c r="BN786" s="356"/>
      <c r="BO786" s="356"/>
      <c r="BP786" s="356"/>
      <c r="BQ786" s="356"/>
      <c r="BR786" s="356"/>
      <c r="BS786" s="356"/>
      <c r="BT786" s="356"/>
      <c r="BU786" s="356"/>
      <c r="BV786" s="356"/>
      <c r="BW786" s="356"/>
      <c r="BX786" s="356"/>
      <c r="BY786" s="356"/>
      <c r="BZ786" s="356"/>
      <c r="CA786" s="356"/>
      <c r="CB786" s="356"/>
      <c r="CC786" s="356"/>
      <c r="CD786" s="356"/>
      <c r="CE786" s="356"/>
      <c r="CF786" s="356"/>
      <c r="CG786" s="356"/>
      <c r="CH786" s="356"/>
      <c r="CI786" s="356"/>
      <c r="CJ786" s="356"/>
      <c r="CK786" s="356"/>
      <c r="CL786" s="356"/>
      <c r="CM786" s="356"/>
      <c r="CN786" s="356"/>
    </row>
    <row r="787" spans="1:92" x14ac:dyDescent="0.25">
      <c r="B787" s="174" t="s">
        <v>572</v>
      </c>
      <c r="C787" s="10"/>
      <c r="D787" t="s">
        <v>585</v>
      </c>
      <c r="E787" s="106" t="s">
        <v>203</v>
      </c>
      <c r="F787" s="106"/>
      <c r="G787" s="106"/>
      <c r="H787" s="106"/>
      <c r="T787" s="355"/>
      <c r="U787" s="356"/>
      <c r="V787" s="356"/>
      <c r="W787" s="356"/>
      <c r="X787" s="356"/>
      <c r="Y787" s="356"/>
      <c r="Z787" s="356"/>
      <c r="AA787" s="356"/>
      <c r="AB787" s="356"/>
      <c r="AC787" s="356"/>
      <c r="AD787" s="356"/>
      <c r="AE787" s="356"/>
      <c r="AF787" s="356"/>
      <c r="AG787" s="356"/>
      <c r="AH787" s="356"/>
      <c r="AI787" s="356"/>
      <c r="AJ787" s="356"/>
      <c r="AK787" s="356"/>
      <c r="AL787" s="356"/>
      <c r="AM787" s="356"/>
      <c r="AN787" s="356"/>
      <c r="AO787" s="356"/>
      <c r="AP787" s="356"/>
      <c r="AQ787" s="356"/>
      <c r="AR787" s="356"/>
      <c r="AS787" s="356"/>
      <c r="AT787" s="356"/>
      <c r="AU787" s="356"/>
      <c r="AV787" s="356"/>
      <c r="AW787" s="356"/>
      <c r="AX787" s="356"/>
      <c r="AY787" s="356"/>
      <c r="AZ787" s="356"/>
      <c r="BA787" s="356"/>
      <c r="BB787" s="356"/>
      <c r="BC787" s="356"/>
      <c r="BD787" s="356"/>
      <c r="BE787" s="356"/>
      <c r="BF787" s="356"/>
      <c r="BG787" s="356"/>
      <c r="BH787" s="356"/>
      <c r="BI787" s="356"/>
      <c r="BJ787" s="356"/>
      <c r="BK787" s="356"/>
      <c r="BL787" s="356"/>
      <c r="BM787" s="356"/>
      <c r="BN787" s="356"/>
      <c r="BO787" s="356"/>
      <c r="BP787" s="356"/>
      <c r="BQ787" s="356"/>
      <c r="BR787" s="356"/>
      <c r="BS787" s="356"/>
      <c r="BT787" s="356"/>
      <c r="BU787" s="356"/>
      <c r="BV787" s="356"/>
      <c r="BW787" s="356"/>
      <c r="BX787" s="356"/>
      <c r="BY787" s="356"/>
      <c r="BZ787" s="356"/>
      <c r="CA787" s="356"/>
      <c r="CB787" s="356"/>
      <c r="CC787" s="356"/>
      <c r="CD787" s="356"/>
      <c r="CE787" s="356"/>
      <c r="CF787" s="356"/>
      <c r="CG787" s="356"/>
      <c r="CH787" s="356"/>
      <c r="CI787" s="356"/>
      <c r="CJ787" s="356"/>
      <c r="CK787" s="356"/>
      <c r="CL787" s="356"/>
      <c r="CM787" s="356"/>
      <c r="CN787" s="356"/>
    </row>
    <row r="788" spans="1:92" x14ac:dyDescent="0.25">
      <c r="B788" s="223" t="s">
        <v>592</v>
      </c>
      <c r="D788" t="s">
        <v>585</v>
      </c>
      <c r="E788" s="102" t="s">
        <v>203</v>
      </c>
      <c r="K788" s="50" t="e">
        <f t="shared" ref="K788:P790" ca="1" si="554">SUMIF($4:$4, K$2, INDIRECT(ROW() &amp; ":" &amp; ROW()))</f>
        <v>#REF!</v>
      </c>
      <c r="L788" s="50" t="e">
        <f t="shared" ca="1" si="554"/>
        <v>#REF!</v>
      </c>
      <c r="M788" s="50" t="e">
        <f t="shared" ca="1" si="554"/>
        <v>#REF!</v>
      </c>
      <c r="N788" s="50" t="e">
        <f t="shared" ca="1" si="554"/>
        <v>#REF!</v>
      </c>
      <c r="O788" s="50" t="e">
        <f t="shared" ca="1" si="554"/>
        <v>#REF!</v>
      </c>
      <c r="P788" s="50" t="e">
        <f t="shared" ca="1" si="554"/>
        <v>#REF!</v>
      </c>
      <c r="Q788" s="50"/>
      <c r="T788" s="319"/>
      <c r="U788" s="368">
        <v>0</v>
      </c>
      <c r="V788" s="275" t="e">
        <f>-#REF!+U788</f>
        <v>#REF!</v>
      </c>
      <c r="W788" s="275" t="e">
        <f>-#REF!+V788</f>
        <v>#REF!</v>
      </c>
      <c r="X788" s="275" t="e">
        <f>-#REF!+W788</f>
        <v>#REF!</v>
      </c>
      <c r="Y788" s="275" t="e">
        <f>-#REF!+X788</f>
        <v>#REF!</v>
      </c>
      <c r="Z788" s="275" t="e">
        <f>-#REF!+Y788</f>
        <v>#REF!</v>
      </c>
      <c r="AA788" s="275" t="e">
        <f>-#REF!+Z788</f>
        <v>#REF!</v>
      </c>
      <c r="AB788" s="275" t="e">
        <f>-#REF!+AA788</f>
        <v>#REF!</v>
      </c>
      <c r="AC788" s="275" t="e">
        <f>-#REF!+AB788</f>
        <v>#REF!</v>
      </c>
      <c r="AD788" s="275" t="e">
        <f>-#REF!+AC788</f>
        <v>#REF!</v>
      </c>
      <c r="AE788" s="275" t="e">
        <f>-#REF!+AD788</f>
        <v>#REF!</v>
      </c>
      <c r="AF788" s="275" t="e">
        <f>-#REF!+AE788</f>
        <v>#REF!</v>
      </c>
      <c r="AG788" s="275" t="e">
        <f>-#REF!+AF788</f>
        <v>#REF!</v>
      </c>
      <c r="AH788" s="275" t="e">
        <f>-#REF!+AG788</f>
        <v>#REF!</v>
      </c>
      <c r="AI788" s="275" t="e">
        <f>-#REF!+AH788</f>
        <v>#REF!</v>
      </c>
      <c r="AJ788" s="275" t="e">
        <f>-#REF!+AI788</f>
        <v>#REF!</v>
      </c>
      <c r="AK788" s="275" t="e">
        <f>-#REF!+AJ788</f>
        <v>#REF!</v>
      </c>
      <c r="AL788" s="275" t="e">
        <f>-#REF!+AK788</f>
        <v>#REF!</v>
      </c>
      <c r="AM788" s="275" t="e">
        <f>-#REF!+AL788</f>
        <v>#REF!</v>
      </c>
      <c r="AN788" s="275" t="e">
        <f>-#REF!+AM788</f>
        <v>#REF!</v>
      </c>
      <c r="AO788" s="275" t="e">
        <f>-#REF!+AN788</f>
        <v>#REF!</v>
      </c>
      <c r="AP788" s="275" t="e">
        <f>-#REF!+AO788</f>
        <v>#REF!</v>
      </c>
      <c r="AQ788" s="275" t="e">
        <f>-#REF!+AP788</f>
        <v>#REF!</v>
      </c>
      <c r="AR788" s="275" t="e">
        <f>-#REF!+AQ788</f>
        <v>#REF!</v>
      </c>
      <c r="AS788" s="275" t="e">
        <f>-#REF!+AR788</f>
        <v>#REF!</v>
      </c>
      <c r="AT788" s="275" t="e">
        <f>-#REF!+AS788</f>
        <v>#REF!</v>
      </c>
      <c r="AU788" s="275" t="e">
        <f>-#REF!+AT788</f>
        <v>#REF!</v>
      </c>
      <c r="AV788" s="275" t="e">
        <f>-#REF!+AU788</f>
        <v>#REF!</v>
      </c>
      <c r="AW788" s="275" t="e">
        <f>-#REF!+AV788</f>
        <v>#REF!</v>
      </c>
      <c r="AX788" s="275" t="e">
        <f>-#REF!+AW788</f>
        <v>#REF!</v>
      </c>
      <c r="AY788" s="275" t="e">
        <f>-#REF!+AX788</f>
        <v>#REF!</v>
      </c>
      <c r="AZ788" s="275" t="e">
        <f>-#REF!+AY788</f>
        <v>#REF!</v>
      </c>
      <c r="BA788" s="275" t="e">
        <f>-#REF!+AZ788</f>
        <v>#REF!</v>
      </c>
      <c r="BB788" s="275" t="e">
        <f>-#REF!+BA788</f>
        <v>#REF!</v>
      </c>
      <c r="BC788" s="275" t="e">
        <f>-#REF!+BB788</f>
        <v>#REF!</v>
      </c>
      <c r="BD788" s="275" t="e">
        <f>-#REF!+BC788</f>
        <v>#REF!</v>
      </c>
      <c r="BE788" s="275" t="e">
        <f>-#REF!+BD788</f>
        <v>#REF!</v>
      </c>
      <c r="BF788" s="275" t="e">
        <f>-#REF!+BE788</f>
        <v>#REF!</v>
      </c>
      <c r="BG788" s="275" t="e">
        <f>-#REF!+BF788</f>
        <v>#REF!</v>
      </c>
      <c r="BH788" s="275" t="e">
        <f>-#REF!+BG788</f>
        <v>#REF!</v>
      </c>
      <c r="BI788" s="275" t="e">
        <f>-#REF!+BH788</f>
        <v>#REF!</v>
      </c>
      <c r="BJ788" s="275" t="e">
        <f>-#REF!+BI788</f>
        <v>#REF!</v>
      </c>
      <c r="BK788" s="275" t="e">
        <f>-#REF!+BJ788</f>
        <v>#REF!</v>
      </c>
      <c r="BL788" s="275" t="e">
        <f>-#REF!+BK788</f>
        <v>#REF!</v>
      </c>
      <c r="BM788" s="275" t="e">
        <f>-#REF!+BL788</f>
        <v>#REF!</v>
      </c>
      <c r="BN788" s="275" t="e">
        <f>-#REF!+BM788</f>
        <v>#REF!</v>
      </c>
      <c r="BO788" s="275" t="e">
        <f>-#REF!+BN788</f>
        <v>#REF!</v>
      </c>
      <c r="BP788" s="275" t="e">
        <f>-#REF!+BO788</f>
        <v>#REF!</v>
      </c>
      <c r="BQ788" s="275" t="e">
        <f>-#REF!+BP788</f>
        <v>#REF!</v>
      </c>
      <c r="BR788" s="275" t="e">
        <f>-#REF!+BQ788</f>
        <v>#REF!</v>
      </c>
      <c r="BS788" s="275" t="e">
        <f>-#REF!+BR788</f>
        <v>#REF!</v>
      </c>
      <c r="BT788" s="275" t="e">
        <f>-#REF!+BS788</f>
        <v>#REF!</v>
      </c>
      <c r="BU788" s="275" t="e">
        <f>-#REF!+BT788</f>
        <v>#REF!</v>
      </c>
      <c r="BV788" s="275" t="e">
        <f>-#REF!+BU788</f>
        <v>#REF!</v>
      </c>
      <c r="BW788" s="275" t="e">
        <f>-#REF!+BV788</f>
        <v>#REF!</v>
      </c>
      <c r="BX788" s="275" t="e">
        <f>-#REF!+BW788</f>
        <v>#REF!</v>
      </c>
      <c r="BY788" s="275" t="e">
        <f>-#REF!+BX788</f>
        <v>#REF!</v>
      </c>
      <c r="BZ788" s="275" t="e">
        <f>-#REF!+BY788</f>
        <v>#REF!</v>
      </c>
      <c r="CA788" s="275" t="e">
        <f>-#REF!+BZ788</f>
        <v>#REF!</v>
      </c>
      <c r="CB788" s="275" t="e">
        <f>-#REF!+CA788</f>
        <v>#REF!</v>
      </c>
      <c r="CC788" s="275" t="e">
        <f>-#REF!+CB788</f>
        <v>#REF!</v>
      </c>
      <c r="CD788" s="275" t="e">
        <f>-#REF!+CC788</f>
        <v>#REF!</v>
      </c>
      <c r="CE788" s="275" t="e">
        <f>-#REF!+CD788</f>
        <v>#REF!</v>
      </c>
      <c r="CF788" s="275" t="e">
        <f>-#REF!+CE788</f>
        <v>#REF!</v>
      </c>
      <c r="CG788" s="275" t="e">
        <f>-#REF!+CF788</f>
        <v>#REF!</v>
      </c>
      <c r="CH788" s="275" t="e">
        <f>-#REF!+CG788</f>
        <v>#REF!</v>
      </c>
      <c r="CI788" s="275" t="e">
        <f>-#REF!+CH788</f>
        <v>#REF!</v>
      </c>
      <c r="CJ788" s="275" t="e">
        <f>-#REF!+CI788</f>
        <v>#REF!</v>
      </c>
      <c r="CK788" s="275" t="e">
        <f>-#REF!+CJ788</f>
        <v>#REF!</v>
      </c>
      <c r="CL788" s="275" t="e">
        <f>-#REF!+CK788</f>
        <v>#REF!</v>
      </c>
      <c r="CM788" s="275" t="e">
        <f>-#REF!+CL788</f>
        <v>#REF!</v>
      </c>
      <c r="CN788" s="275" t="e">
        <f>-#REF!+CM788</f>
        <v>#REF!</v>
      </c>
    </row>
    <row r="789" spans="1:92" x14ac:dyDescent="0.25">
      <c r="B789" s="223" t="s">
        <v>593</v>
      </c>
      <c r="D789" t="s">
        <v>585</v>
      </c>
      <c r="E789" s="102" t="s">
        <v>203</v>
      </c>
      <c r="K789" s="365">
        <f t="shared" ca="1" si="554"/>
        <v>0</v>
      </c>
      <c r="L789" s="365">
        <f t="shared" ca="1" si="554"/>
        <v>0</v>
      </c>
      <c r="M789" s="365">
        <f t="shared" ca="1" si="554"/>
        <v>0</v>
      </c>
      <c r="N789" s="365">
        <f t="shared" ca="1" si="554"/>
        <v>0</v>
      </c>
      <c r="O789" s="365">
        <f t="shared" ca="1" si="554"/>
        <v>0</v>
      </c>
      <c r="P789" s="365">
        <f t="shared" ca="1" si="554"/>
        <v>0</v>
      </c>
      <c r="Q789" s="50"/>
      <c r="T789" s="366"/>
      <c r="U789" s="370">
        <v>0</v>
      </c>
      <c r="V789" s="367">
        <f t="shared" ref="V789:CG789" si="555">U789+V783</f>
        <v>0</v>
      </c>
      <c r="W789" s="367">
        <f t="shared" si="555"/>
        <v>0</v>
      </c>
      <c r="X789" s="367">
        <f t="shared" si="555"/>
        <v>0</v>
      </c>
      <c r="Y789" s="367">
        <f t="shared" si="555"/>
        <v>0</v>
      </c>
      <c r="Z789" s="367">
        <f t="shared" si="555"/>
        <v>0</v>
      </c>
      <c r="AA789" s="367">
        <f t="shared" si="555"/>
        <v>0</v>
      </c>
      <c r="AB789" s="367">
        <f t="shared" si="555"/>
        <v>0</v>
      </c>
      <c r="AC789" s="367">
        <f t="shared" si="555"/>
        <v>0</v>
      </c>
      <c r="AD789" s="367">
        <f t="shared" si="555"/>
        <v>0</v>
      </c>
      <c r="AE789" s="367">
        <f t="shared" si="555"/>
        <v>0</v>
      </c>
      <c r="AF789" s="367">
        <f t="shared" si="555"/>
        <v>0</v>
      </c>
      <c r="AG789" s="367">
        <f t="shared" si="555"/>
        <v>0</v>
      </c>
      <c r="AH789" s="367">
        <f t="shared" si="555"/>
        <v>0</v>
      </c>
      <c r="AI789" s="367">
        <f t="shared" si="555"/>
        <v>0</v>
      </c>
      <c r="AJ789" s="367">
        <f t="shared" si="555"/>
        <v>0</v>
      </c>
      <c r="AK789" s="367">
        <f t="shared" si="555"/>
        <v>0</v>
      </c>
      <c r="AL789" s="367">
        <f t="shared" si="555"/>
        <v>0</v>
      </c>
      <c r="AM789" s="367">
        <f t="shared" si="555"/>
        <v>0</v>
      </c>
      <c r="AN789" s="367">
        <f t="shared" si="555"/>
        <v>0</v>
      </c>
      <c r="AO789" s="367">
        <f t="shared" si="555"/>
        <v>0</v>
      </c>
      <c r="AP789" s="367">
        <f t="shared" si="555"/>
        <v>0</v>
      </c>
      <c r="AQ789" s="367">
        <f t="shared" si="555"/>
        <v>0</v>
      </c>
      <c r="AR789" s="367">
        <f t="shared" si="555"/>
        <v>0</v>
      </c>
      <c r="AS789" s="367">
        <f t="shared" si="555"/>
        <v>0</v>
      </c>
      <c r="AT789" s="367">
        <f t="shared" si="555"/>
        <v>0</v>
      </c>
      <c r="AU789" s="367">
        <f t="shared" si="555"/>
        <v>0</v>
      </c>
      <c r="AV789" s="367">
        <f t="shared" si="555"/>
        <v>0</v>
      </c>
      <c r="AW789" s="367">
        <f t="shared" si="555"/>
        <v>0</v>
      </c>
      <c r="AX789" s="367">
        <f t="shared" si="555"/>
        <v>0</v>
      </c>
      <c r="AY789" s="367">
        <f t="shared" si="555"/>
        <v>0</v>
      </c>
      <c r="AZ789" s="367">
        <f t="shared" si="555"/>
        <v>0</v>
      </c>
      <c r="BA789" s="367">
        <f t="shared" si="555"/>
        <v>0</v>
      </c>
      <c r="BB789" s="367">
        <f t="shared" si="555"/>
        <v>0</v>
      </c>
      <c r="BC789" s="367">
        <f t="shared" si="555"/>
        <v>0</v>
      </c>
      <c r="BD789" s="367">
        <f t="shared" si="555"/>
        <v>0</v>
      </c>
      <c r="BE789" s="367">
        <f t="shared" si="555"/>
        <v>0</v>
      </c>
      <c r="BF789" s="367">
        <f t="shared" si="555"/>
        <v>0</v>
      </c>
      <c r="BG789" s="367">
        <f t="shared" si="555"/>
        <v>0</v>
      </c>
      <c r="BH789" s="367">
        <f t="shared" si="555"/>
        <v>0</v>
      </c>
      <c r="BI789" s="367">
        <f t="shared" si="555"/>
        <v>0</v>
      </c>
      <c r="BJ789" s="367">
        <f t="shared" si="555"/>
        <v>0</v>
      </c>
      <c r="BK789" s="367">
        <f t="shared" si="555"/>
        <v>0</v>
      </c>
      <c r="BL789" s="367">
        <f t="shared" si="555"/>
        <v>0</v>
      </c>
      <c r="BM789" s="367">
        <f t="shared" si="555"/>
        <v>0</v>
      </c>
      <c r="BN789" s="367">
        <f t="shared" si="555"/>
        <v>0</v>
      </c>
      <c r="BO789" s="367">
        <f t="shared" si="555"/>
        <v>0</v>
      </c>
      <c r="BP789" s="367">
        <f t="shared" si="555"/>
        <v>0</v>
      </c>
      <c r="BQ789" s="367">
        <f t="shared" si="555"/>
        <v>0</v>
      </c>
      <c r="BR789" s="367">
        <f t="shared" si="555"/>
        <v>0</v>
      </c>
      <c r="BS789" s="367">
        <f t="shared" si="555"/>
        <v>0</v>
      </c>
      <c r="BT789" s="367">
        <f t="shared" si="555"/>
        <v>0</v>
      </c>
      <c r="BU789" s="367">
        <f t="shared" si="555"/>
        <v>0</v>
      </c>
      <c r="BV789" s="367">
        <f t="shared" si="555"/>
        <v>0</v>
      </c>
      <c r="BW789" s="367">
        <f t="shared" si="555"/>
        <v>0</v>
      </c>
      <c r="BX789" s="367">
        <f t="shared" si="555"/>
        <v>0</v>
      </c>
      <c r="BY789" s="367">
        <f t="shared" si="555"/>
        <v>0</v>
      </c>
      <c r="BZ789" s="367">
        <f t="shared" si="555"/>
        <v>0</v>
      </c>
      <c r="CA789" s="367">
        <f t="shared" si="555"/>
        <v>0</v>
      </c>
      <c r="CB789" s="367">
        <f t="shared" si="555"/>
        <v>0</v>
      </c>
      <c r="CC789" s="367">
        <f t="shared" si="555"/>
        <v>0</v>
      </c>
      <c r="CD789" s="367">
        <f t="shared" si="555"/>
        <v>0</v>
      </c>
      <c r="CE789" s="367">
        <f t="shared" si="555"/>
        <v>0</v>
      </c>
      <c r="CF789" s="367">
        <f t="shared" si="555"/>
        <v>0</v>
      </c>
      <c r="CG789" s="367">
        <f t="shared" si="555"/>
        <v>0</v>
      </c>
      <c r="CH789" s="367">
        <f t="shared" ref="CH789:CN789" si="556">CG789+CH783</f>
        <v>0</v>
      </c>
      <c r="CI789" s="367">
        <f t="shared" si="556"/>
        <v>0</v>
      </c>
      <c r="CJ789" s="367">
        <f t="shared" si="556"/>
        <v>0</v>
      </c>
      <c r="CK789" s="367">
        <f t="shared" si="556"/>
        <v>0</v>
      </c>
      <c r="CL789" s="367">
        <f t="shared" si="556"/>
        <v>0</v>
      </c>
      <c r="CM789" s="367">
        <f t="shared" si="556"/>
        <v>0</v>
      </c>
      <c r="CN789" s="367">
        <f t="shared" si="556"/>
        <v>0</v>
      </c>
    </row>
    <row r="790" spans="1:92" x14ac:dyDescent="0.25">
      <c r="A790" t="s">
        <v>108</v>
      </c>
      <c r="B790" s="216" t="s">
        <v>594</v>
      </c>
      <c r="C790" s="53" t="s">
        <v>48</v>
      </c>
      <c r="D790" t="s">
        <v>585</v>
      </c>
      <c r="E790" s="229" t="s">
        <v>203</v>
      </c>
      <c r="F790" s="229"/>
      <c r="G790" s="229"/>
      <c r="K790" s="30" t="e">
        <f t="shared" ca="1" si="554"/>
        <v>#REF!</v>
      </c>
      <c r="L790" s="30" t="e">
        <f t="shared" ca="1" si="554"/>
        <v>#REF!</v>
      </c>
      <c r="M790" s="30" t="e">
        <f t="shared" ca="1" si="554"/>
        <v>#REF!</v>
      </c>
      <c r="N790" s="30" t="e">
        <f t="shared" ca="1" si="554"/>
        <v>#REF!</v>
      </c>
      <c r="O790" s="30" t="e">
        <f t="shared" ca="1" si="554"/>
        <v>#REF!</v>
      </c>
      <c r="P790" s="30" t="e">
        <f t="shared" ca="1" si="554"/>
        <v>#REF!</v>
      </c>
      <c r="Q790" s="30"/>
      <c r="T790" s="327"/>
      <c r="U790" s="328">
        <f t="shared" ref="U790:AZ790" si="557">SUM(U788:U789)</f>
        <v>0</v>
      </c>
      <c r="V790" s="328" t="e">
        <f t="shared" si="557"/>
        <v>#REF!</v>
      </c>
      <c r="W790" s="328" t="e">
        <f t="shared" si="557"/>
        <v>#REF!</v>
      </c>
      <c r="X790" s="328" t="e">
        <f t="shared" si="557"/>
        <v>#REF!</v>
      </c>
      <c r="Y790" s="328" t="e">
        <f t="shared" si="557"/>
        <v>#REF!</v>
      </c>
      <c r="Z790" s="328" t="e">
        <f t="shared" si="557"/>
        <v>#REF!</v>
      </c>
      <c r="AA790" s="328" t="e">
        <f t="shared" si="557"/>
        <v>#REF!</v>
      </c>
      <c r="AB790" s="328" t="e">
        <f t="shared" si="557"/>
        <v>#REF!</v>
      </c>
      <c r="AC790" s="328" t="e">
        <f t="shared" si="557"/>
        <v>#REF!</v>
      </c>
      <c r="AD790" s="328" t="e">
        <f t="shared" si="557"/>
        <v>#REF!</v>
      </c>
      <c r="AE790" s="328" t="e">
        <f t="shared" si="557"/>
        <v>#REF!</v>
      </c>
      <c r="AF790" s="328" t="e">
        <f t="shared" si="557"/>
        <v>#REF!</v>
      </c>
      <c r="AG790" s="328" t="e">
        <f t="shared" si="557"/>
        <v>#REF!</v>
      </c>
      <c r="AH790" s="328" t="e">
        <f t="shared" si="557"/>
        <v>#REF!</v>
      </c>
      <c r="AI790" s="328" t="e">
        <f t="shared" si="557"/>
        <v>#REF!</v>
      </c>
      <c r="AJ790" s="328" t="e">
        <f t="shared" si="557"/>
        <v>#REF!</v>
      </c>
      <c r="AK790" s="328" t="e">
        <f t="shared" si="557"/>
        <v>#REF!</v>
      </c>
      <c r="AL790" s="328" t="e">
        <f t="shared" si="557"/>
        <v>#REF!</v>
      </c>
      <c r="AM790" s="328" t="e">
        <f t="shared" si="557"/>
        <v>#REF!</v>
      </c>
      <c r="AN790" s="328" t="e">
        <f t="shared" si="557"/>
        <v>#REF!</v>
      </c>
      <c r="AO790" s="328" t="e">
        <f t="shared" si="557"/>
        <v>#REF!</v>
      </c>
      <c r="AP790" s="328" t="e">
        <f t="shared" si="557"/>
        <v>#REF!</v>
      </c>
      <c r="AQ790" s="328" t="e">
        <f t="shared" si="557"/>
        <v>#REF!</v>
      </c>
      <c r="AR790" s="328" t="e">
        <f t="shared" si="557"/>
        <v>#REF!</v>
      </c>
      <c r="AS790" s="328" t="e">
        <f t="shared" si="557"/>
        <v>#REF!</v>
      </c>
      <c r="AT790" s="328" t="e">
        <f t="shared" si="557"/>
        <v>#REF!</v>
      </c>
      <c r="AU790" s="328" t="e">
        <f t="shared" si="557"/>
        <v>#REF!</v>
      </c>
      <c r="AV790" s="328" t="e">
        <f t="shared" si="557"/>
        <v>#REF!</v>
      </c>
      <c r="AW790" s="328" t="e">
        <f t="shared" si="557"/>
        <v>#REF!</v>
      </c>
      <c r="AX790" s="328" t="e">
        <f t="shared" si="557"/>
        <v>#REF!</v>
      </c>
      <c r="AY790" s="328" t="e">
        <f t="shared" si="557"/>
        <v>#REF!</v>
      </c>
      <c r="AZ790" s="328" t="e">
        <f t="shared" si="557"/>
        <v>#REF!</v>
      </c>
      <c r="BA790" s="328" t="e">
        <f t="shared" ref="BA790:CN790" si="558">SUM(BA788:BA789)</f>
        <v>#REF!</v>
      </c>
      <c r="BB790" s="328" t="e">
        <f t="shared" si="558"/>
        <v>#REF!</v>
      </c>
      <c r="BC790" s="328" t="e">
        <f t="shared" si="558"/>
        <v>#REF!</v>
      </c>
      <c r="BD790" s="328" t="e">
        <f t="shared" si="558"/>
        <v>#REF!</v>
      </c>
      <c r="BE790" s="328" t="e">
        <f t="shared" si="558"/>
        <v>#REF!</v>
      </c>
      <c r="BF790" s="328" t="e">
        <f t="shared" si="558"/>
        <v>#REF!</v>
      </c>
      <c r="BG790" s="328" t="e">
        <f t="shared" si="558"/>
        <v>#REF!</v>
      </c>
      <c r="BH790" s="328" t="e">
        <f t="shared" si="558"/>
        <v>#REF!</v>
      </c>
      <c r="BI790" s="328" t="e">
        <f t="shared" si="558"/>
        <v>#REF!</v>
      </c>
      <c r="BJ790" s="328" t="e">
        <f t="shared" si="558"/>
        <v>#REF!</v>
      </c>
      <c r="BK790" s="328" t="e">
        <f t="shared" si="558"/>
        <v>#REF!</v>
      </c>
      <c r="BL790" s="328" t="e">
        <f t="shared" si="558"/>
        <v>#REF!</v>
      </c>
      <c r="BM790" s="328" t="e">
        <f t="shared" si="558"/>
        <v>#REF!</v>
      </c>
      <c r="BN790" s="328" t="e">
        <f t="shared" si="558"/>
        <v>#REF!</v>
      </c>
      <c r="BO790" s="328" t="e">
        <f t="shared" si="558"/>
        <v>#REF!</v>
      </c>
      <c r="BP790" s="328" t="e">
        <f t="shared" si="558"/>
        <v>#REF!</v>
      </c>
      <c r="BQ790" s="328" t="e">
        <f t="shared" si="558"/>
        <v>#REF!</v>
      </c>
      <c r="BR790" s="328" t="e">
        <f t="shared" si="558"/>
        <v>#REF!</v>
      </c>
      <c r="BS790" s="328" t="e">
        <f t="shared" si="558"/>
        <v>#REF!</v>
      </c>
      <c r="BT790" s="328" t="e">
        <f t="shared" si="558"/>
        <v>#REF!</v>
      </c>
      <c r="BU790" s="328" t="e">
        <f t="shared" si="558"/>
        <v>#REF!</v>
      </c>
      <c r="BV790" s="328" t="e">
        <f t="shared" si="558"/>
        <v>#REF!</v>
      </c>
      <c r="BW790" s="328" t="e">
        <f t="shared" si="558"/>
        <v>#REF!</v>
      </c>
      <c r="BX790" s="328" t="e">
        <f t="shared" si="558"/>
        <v>#REF!</v>
      </c>
      <c r="BY790" s="328" t="e">
        <f t="shared" si="558"/>
        <v>#REF!</v>
      </c>
      <c r="BZ790" s="328" t="e">
        <f t="shared" si="558"/>
        <v>#REF!</v>
      </c>
      <c r="CA790" s="328" t="e">
        <f t="shared" si="558"/>
        <v>#REF!</v>
      </c>
      <c r="CB790" s="328" t="e">
        <f t="shared" si="558"/>
        <v>#REF!</v>
      </c>
      <c r="CC790" s="328" t="e">
        <f t="shared" si="558"/>
        <v>#REF!</v>
      </c>
      <c r="CD790" s="328" t="e">
        <f t="shared" si="558"/>
        <v>#REF!</v>
      </c>
      <c r="CE790" s="328" t="e">
        <f t="shared" si="558"/>
        <v>#REF!</v>
      </c>
      <c r="CF790" s="328" t="e">
        <f t="shared" si="558"/>
        <v>#REF!</v>
      </c>
      <c r="CG790" s="328" t="e">
        <f t="shared" si="558"/>
        <v>#REF!</v>
      </c>
      <c r="CH790" s="328" t="e">
        <f t="shared" si="558"/>
        <v>#REF!</v>
      </c>
      <c r="CI790" s="328" t="e">
        <f t="shared" si="558"/>
        <v>#REF!</v>
      </c>
      <c r="CJ790" s="328" t="e">
        <f t="shared" si="558"/>
        <v>#REF!</v>
      </c>
      <c r="CK790" s="328" t="e">
        <f t="shared" si="558"/>
        <v>#REF!</v>
      </c>
      <c r="CL790" s="328" t="e">
        <f t="shared" si="558"/>
        <v>#REF!</v>
      </c>
      <c r="CM790" s="328" t="e">
        <f t="shared" si="558"/>
        <v>#REF!</v>
      </c>
      <c r="CN790" s="328" t="e">
        <f t="shared" si="558"/>
        <v>#REF!</v>
      </c>
    </row>
    <row r="791" spans="1:92" x14ac:dyDescent="0.25">
      <c r="B791" s="216"/>
      <c r="C791" s="53"/>
      <c r="E791" s="229"/>
      <c r="F791" s="229"/>
      <c r="G791" s="229"/>
      <c r="K791" s="30"/>
      <c r="L791" s="30"/>
      <c r="M791" s="30"/>
      <c r="N791" s="30"/>
      <c r="O791" s="30"/>
      <c r="P791" s="30"/>
      <c r="Q791" s="30"/>
      <c r="T791" s="327"/>
      <c r="U791" s="328"/>
      <c r="V791" s="328"/>
      <c r="W791" s="328"/>
      <c r="X791" s="328"/>
      <c r="Y791" s="328"/>
      <c r="Z791" s="328"/>
      <c r="AA791" s="328"/>
      <c r="AB791" s="328"/>
      <c r="AC791" s="328"/>
      <c r="AD791" s="328"/>
      <c r="AE791" s="328"/>
      <c r="AF791" s="328"/>
      <c r="AG791" s="328"/>
      <c r="AH791" s="328"/>
      <c r="AI791" s="328"/>
      <c r="AJ791" s="328"/>
      <c r="AK791" s="328"/>
      <c r="AL791" s="328"/>
      <c r="AM791" s="328"/>
      <c r="AN791" s="328"/>
      <c r="AO791" s="328"/>
      <c r="AP791" s="328"/>
      <c r="AQ791" s="328"/>
      <c r="AR791" s="328"/>
      <c r="AS791" s="328"/>
      <c r="AT791" s="328"/>
      <c r="AU791" s="328"/>
      <c r="AV791" s="328"/>
      <c r="AW791" s="328"/>
      <c r="AX791" s="328"/>
      <c r="AY791" s="328"/>
      <c r="AZ791" s="328"/>
      <c r="BA791" s="328"/>
      <c r="BB791" s="328"/>
      <c r="BC791" s="328"/>
      <c r="BD791" s="328"/>
      <c r="BE791" s="328"/>
      <c r="BF791" s="328"/>
      <c r="BG791" s="328"/>
      <c r="BH791" s="328"/>
      <c r="BI791" s="328"/>
      <c r="BJ791" s="328"/>
      <c r="BK791" s="328"/>
      <c r="BL791" s="328"/>
      <c r="BM791" s="328"/>
      <c r="BN791" s="328"/>
      <c r="BO791" s="328"/>
      <c r="BP791" s="328"/>
      <c r="BQ791" s="328"/>
      <c r="BR791" s="328"/>
      <c r="BS791" s="328"/>
      <c r="BT791" s="328"/>
      <c r="BU791" s="328"/>
      <c r="BV791" s="328"/>
      <c r="BW791" s="328"/>
      <c r="BX791" s="328"/>
      <c r="BY791" s="328"/>
      <c r="BZ791" s="328"/>
      <c r="CA791" s="328"/>
      <c r="CB791" s="328"/>
      <c r="CC791" s="328"/>
      <c r="CD791" s="328"/>
      <c r="CE791" s="328"/>
      <c r="CF791" s="328"/>
      <c r="CG791" s="328"/>
      <c r="CH791" s="328"/>
      <c r="CI791" s="328"/>
      <c r="CJ791" s="328"/>
      <c r="CK791" s="328"/>
      <c r="CL791" s="328"/>
      <c r="CM791" s="328"/>
      <c r="CN791" s="328"/>
    </row>
    <row r="792" spans="1:92" x14ac:dyDescent="0.25">
      <c r="A792" s="137"/>
      <c r="B792" s="371"/>
      <c r="C792" s="372"/>
      <c r="D792" s="137" t="s">
        <v>595</v>
      </c>
      <c r="E792" s="373" t="s">
        <v>595</v>
      </c>
      <c r="F792" s="373"/>
      <c r="G792" s="157" t="s">
        <v>596</v>
      </c>
      <c r="H792" s="157" t="s">
        <v>597</v>
      </c>
      <c r="I792" s="374" t="s">
        <v>104</v>
      </c>
      <c r="J792" s="375"/>
      <c r="K792" s="376"/>
      <c r="L792" s="376"/>
      <c r="M792" s="376"/>
      <c r="N792" s="376"/>
      <c r="O792" s="376"/>
      <c r="P792" s="376"/>
      <c r="Q792" s="376"/>
      <c r="T792" s="233"/>
      <c r="U792" s="145" t="s">
        <v>507</v>
      </c>
      <c r="V792" s="145" t="s">
        <v>507</v>
      </c>
      <c r="W792" s="145" t="s">
        <v>507</v>
      </c>
      <c r="X792" s="145" t="s">
        <v>507</v>
      </c>
      <c r="Y792" s="145" t="s">
        <v>507</v>
      </c>
      <c r="Z792" s="145" t="s">
        <v>507</v>
      </c>
      <c r="AA792" s="145" t="s">
        <v>507</v>
      </c>
      <c r="AB792" s="145" t="s">
        <v>507</v>
      </c>
      <c r="AC792" s="145" t="s">
        <v>507</v>
      </c>
      <c r="AD792" s="145" t="s">
        <v>507</v>
      </c>
      <c r="AE792" s="145" t="s">
        <v>507</v>
      </c>
      <c r="AF792" s="145" t="s">
        <v>507</v>
      </c>
      <c r="AG792" s="145" t="s">
        <v>507</v>
      </c>
      <c r="AH792" s="145" t="s">
        <v>507</v>
      </c>
      <c r="AI792" s="145" t="s">
        <v>507</v>
      </c>
      <c r="AJ792" s="145" t="s">
        <v>507</v>
      </c>
      <c r="AK792" s="145" t="s">
        <v>507</v>
      </c>
      <c r="AL792" s="145" t="s">
        <v>507</v>
      </c>
      <c r="AM792" s="145" t="s">
        <v>507</v>
      </c>
      <c r="AN792" s="145" t="s">
        <v>507</v>
      </c>
      <c r="AO792" s="145" t="s">
        <v>507</v>
      </c>
      <c r="AP792" s="145" t="s">
        <v>507</v>
      </c>
      <c r="AQ792" s="145" t="s">
        <v>507</v>
      </c>
      <c r="AR792" s="145" t="s">
        <v>507</v>
      </c>
      <c r="AS792" s="145" t="s">
        <v>507</v>
      </c>
      <c r="AT792" s="145" t="s">
        <v>507</v>
      </c>
      <c r="AU792" s="145" t="s">
        <v>507</v>
      </c>
      <c r="AV792" s="145" t="s">
        <v>507</v>
      </c>
      <c r="AW792" s="145" t="s">
        <v>507</v>
      </c>
      <c r="AX792" s="145" t="s">
        <v>507</v>
      </c>
      <c r="AY792" s="145" t="s">
        <v>507</v>
      </c>
      <c r="AZ792" s="145" t="s">
        <v>507</v>
      </c>
      <c r="BA792" s="145" t="s">
        <v>507</v>
      </c>
      <c r="BB792" s="145" t="s">
        <v>507</v>
      </c>
      <c r="BC792" s="145" t="s">
        <v>507</v>
      </c>
      <c r="BD792" s="145" t="s">
        <v>507</v>
      </c>
      <c r="BE792" s="145" t="s">
        <v>507</v>
      </c>
      <c r="BF792" s="145" t="s">
        <v>507</v>
      </c>
      <c r="BG792" s="145" t="s">
        <v>507</v>
      </c>
      <c r="BH792" s="145" t="s">
        <v>507</v>
      </c>
      <c r="BI792" s="145" t="s">
        <v>507</v>
      </c>
      <c r="BJ792" s="145" t="s">
        <v>507</v>
      </c>
      <c r="BK792" s="145" t="s">
        <v>507</v>
      </c>
      <c r="BL792" s="145" t="s">
        <v>507</v>
      </c>
      <c r="BM792" s="145" t="s">
        <v>507</v>
      </c>
      <c r="BN792" s="145" t="s">
        <v>507</v>
      </c>
      <c r="BO792" s="145" t="s">
        <v>507</v>
      </c>
      <c r="BP792" s="145" t="s">
        <v>507</v>
      </c>
      <c r="BQ792" s="145" t="s">
        <v>507</v>
      </c>
      <c r="BR792" s="145" t="s">
        <v>507</v>
      </c>
      <c r="BS792" s="145" t="s">
        <v>507</v>
      </c>
      <c r="BT792" s="145" t="s">
        <v>507</v>
      </c>
      <c r="BU792" s="145" t="s">
        <v>507</v>
      </c>
      <c r="BV792" s="145" t="s">
        <v>507</v>
      </c>
      <c r="BW792" s="145" t="s">
        <v>507</v>
      </c>
      <c r="BX792" s="145" t="s">
        <v>507</v>
      </c>
      <c r="BY792" s="145" t="s">
        <v>507</v>
      </c>
      <c r="BZ792" s="145" t="s">
        <v>507</v>
      </c>
      <c r="CA792" s="145" t="s">
        <v>507</v>
      </c>
      <c r="CB792" s="145" t="s">
        <v>507</v>
      </c>
      <c r="CC792" s="145" t="s">
        <v>507</v>
      </c>
      <c r="CD792" s="145" t="s">
        <v>507</v>
      </c>
      <c r="CE792" s="145" t="s">
        <v>507</v>
      </c>
      <c r="CF792" s="145" t="s">
        <v>507</v>
      </c>
      <c r="CG792" s="145" t="s">
        <v>507</v>
      </c>
      <c r="CH792" s="145" t="s">
        <v>507</v>
      </c>
      <c r="CI792" s="145" t="s">
        <v>507</v>
      </c>
      <c r="CJ792" s="145" t="s">
        <v>507</v>
      </c>
      <c r="CK792" s="145" t="s">
        <v>507</v>
      </c>
      <c r="CL792" s="145" t="s">
        <v>507</v>
      </c>
      <c r="CM792" s="145" t="s">
        <v>507</v>
      </c>
      <c r="CN792" s="145" t="s">
        <v>507</v>
      </c>
    </row>
    <row r="793" spans="1:92" x14ac:dyDescent="0.25">
      <c r="B793" s="174" t="s">
        <v>598</v>
      </c>
      <c r="D793" s="295" t="s">
        <v>595</v>
      </c>
      <c r="E793" s="102" t="s">
        <v>203</v>
      </c>
      <c r="I793" s="102"/>
      <c r="J793"/>
      <c r="T793" s="205"/>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143</v>
      </c>
      <c r="B794" s="377" t="s">
        <v>599</v>
      </c>
      <c r="C794" s="369"/>
      <c r="D794" s="295" t="s">
        <v>595</v>
      </c>
      <c r="E794" s="194" t="s">
        <v>203</v>
      </c>
      <c r="F794" s="194"/>
      <c r="G794" s="194"/>
      <c r="I794" s="194">
        <v>12</v>
      </c>
      <c r="J794" s="369"/>
      <c r="K794" s="148"/>
      <c r="L794" s="148"/>
      <c r="M794" s="148"/>
      <c r="N794" s="148"/>
      <c r="O794" s="148"/>
      <c r="P794" s="148"/>
      <c r="Q794" s="148"/>
      <c r="T794" s="269"/>
      <c r="U794" s="226"/>
      <c r="V794" s="226"/>
      <c r="W794" s="226"/>
      <c r="X794" s="226"/>
      <c r="Y794" s="226"/>
      <c r="Z794" s="226"/>
      <c r="AA794" s="226"/>
      <c r="AB794" s="226"/>
      <c r="AC794" s="226"/>
      <c r="AD794" s="226"/>
      <c r="AE794" s="226"/>
      <c r="AF794" s="226"/>
      <c r="AG794" s="226"/>
      <c r="AH794" s="226"/>
      <c r="AI794" s="226"/>
      <c r="AJ794" s="226"/>
      <c r="AK794" s="226"/>
      <c r="AL794" s="226"/>
      <c r="AM794" s="226"/>
      <c r="AN794" s="226"/>
      <c r="AO794" s="226"/>
      <c r="AP794" s="226"/>
      <c r="AQ794" s="226"/>
      <c r="AR794" s="226"/>
      <c r="AS794" s="226"/>
      <c r="AT794" s="226"/>
      <c r="AU794" s="226"/>
      <c r="AV794" s="226"/>
      <c r="AW794" s="226"/>
      <c r="AX794" s="226"/>
      <c r="AY794" s="226"/>
      <c r="AZ794" s="226"/>
      <c r="BA794" s="226"/>
      <c r="BB794" s="226"/>
      <c r="BC794" s="226"/>
      <c r="BD794" s="226"/>
      <c r="BE794" s="226"/>
      <c r="BF794" s="226"/>
      <c r="BG794" s="226"/>
      <c r="BH794" s="226"/>
      <c r="BI794" s="226"/>
      <c r="BJ794" s="226"/>
      <c r="BK794" s="226"/>
      <c r="BL794" s="226"/>
      <c r="BM794" s="226"/>
      <c r="BN794" s="226"/>
      <c r="BO794" s="226"/>
      <c r="BP794" s="226"/>
      <c r="BQ794" s="226"/>
      <c r="BR794" s="226"/>
      <c r="BS794" s="226"/>
      <c r="BT794" s="226"/>
      <c r="BU794" s="226"/>
      <c r="BV794" s="226"/>
      <c r="BW794" s="226"/>
      <c r="BX794" s="226"/>
      <c r="BY794" s="226"/>
      <c r="BZ794" s="226"/>
      <c r="CA794" s="226"/>
      <c r="CB794" s="226"/>
      <c r="CC794" s="226"/>
      <c r="CD794" s="226"/>
      <c r="CE794" s="226"/>
      <c r="CF794" s="226"/>
      <c r="CG794" s="226"/>
      <c r="CH794" s="226"/>
      <c r="CI794" s="226"/>
      <c r="CJ794" s="226"/>
      <c r="CK794" s="226"/>
      <c r="CL794" s="226"/>
      <c r="CM794" s="226"/>
      <c r="CN794" s="226"/>
    </row>
    <row r="795" spans="1:92" x14ac:dyDescent="0.25">
      <c r="A795" t="s">
        <v>143</v>
      </c>
      <c r="B795" s="377" t="s">
        <v>600</v>
      </c>
      <c r="C795" s="378"/>
      <c r="D795" s="34" t="s">
        <v>595</v>
      </c>
      <c r="E795" s="192" t="s">
        <v>203</v>
      </c>
      <c r="F795" s="192"/>
      <c r="G795" s="192"/>
      <c r="I795" s="192">
        <v>0.1</v>
      </c>
      <c r="J795" s="378"/>
      <c r="K795" s="148"/>
      <c r="L795" s="148"/>
      <c r="M795" s="148"/>
      <c r="N795" s="148"/>
      <c r="O795" s="148"/>
      <c r="P795" s="148"/>
      <c r="Q795" s="148"/>
      <c r="T795" s="269"/>
      <c r="U795" s="226"/>
      <c r="V795" s="226"/>
      <c r="W795" s="226"/>
      <c r="X795" s="226"/>
      <c r="Y795" s="226"/>
      <c r="Z795" s="226"/>
      <c r="AA795" s="226"/>
      <c r="AB795" s="226"/>
      <c r="AC795" s="226"/>
      <c r="AD795" s="226"/>
      <c r="AE795" s="226"/>
      <c r="AF795" s="226"/>
      <c r="AG795" s="226"/>
      <c r="AH795" s="226"/>
      <c r="AI795" s="226"/>
      <c r="AJ795" s="226"/>
      <c r="AK795" s="226"/>
      <c r="AL795" s="226"/>
      <c r="AM795" s="226"/>
      <c r="AN795" s="226"/>
      <c r="AO795" s="226"/>
      <c r="AP795" s="226"/>
      <c r="AQ795" s="226"/>
      <c r="AR795" s="226"/>
      <c r="AS795" s="226"/>
      <c r="AT795" s="226"/>
      <c r="AU795" s="226"/>
      <c r="AV795" s="226"/>
      <c r="AW795" s="226"/>
      <c r="AX795" s="226"/>
      <c r="AY795" s="226"/>
      <c r="AZ795" s="226"/>
      <c r="BA795" s="226"/>
      <c r="BB795" s="226"/>
      <c r="BC795" s="226"/>
      <c r="BD795" s="226"/>
      <c r="BE795" s="226"/>
      <c r="BF795" s="226"/>
      <c r="BG795" s="226"/>
      <c r="BH795" s="226"/>
      <c r="BI795" s="226"/>
      <c r="BJ795" s="226"/>
      <c r="BK795" s="226"/>
      <c r="BL795" s="226"/>
      <c r="BM795" s="226"/>
      <c r="BN795" s="226"/>
      <c r="BO795" s="226"/>
      <c r="BP795" s="226"/>
      <c r="BQ795" s="226"/>
      <c r="BR795" s="226"/>
      <c r="BS795" s="226"/>
      <c r="BT795" s="226"/>
      <c r="BU795" s="226"/>
      <c r="BV795" s="226"/>
      <c r="BW795" s="226"/>
      <c r="BX795" s="226"/>
      <c r="BY795" s="226"/>
      <c r="BZ795" s="226"/>
      <c r="CA795" s="226"/>
      <c r="CB795" s="226"/>
      <c r="CC795" s="226"/>
      <c r="CD795" s="226"/>
      <c r="CE795" s="226"/>
      <c r="CF795" s="226"/>
      <c r="CG795" s="226"/>
      <c r="CH795" s="226"/>
      <c r="CI795" s="226"/>
      <c r="CJ795" s="226"/>
      <c r="CK795" s="226"/>
      <c r="CL795" s="226"/>
      <c r="CM795" s="226"/>
      <c r="CN795" s="226"/>
    </row>
    <row r="796" spans="1:92" x14ac:dyDescent="0.25">
      <c r="A796" t="s">
        <v>143</v>
      </c>
      <c r="B796" s="377" t="s">
        <v>601</v>
      </c>
      <c r="C796" s="378"/>
      <c r="D796" s="290" t="s">
        <v>595</v>
      </c>
      <c r="E796" s="192"/>
      <c r="F796" s="192"/>
      <c r="G796" s="192"/>
      <c r="I796" s="194">
        <v>1</v>
      </c>
      <c r="J796" s="369"/>
      <c r="K796" s="148"/>
      <c r="L796" s="148"/>
      <c r="M796" s="148"/>
      <c r="N796" s="148"/>
      <c r="O796" s="148"/>
      <c r="P796" s="148"/>
      <c r="Q796" s="148"/>
      <c r="T796" s="269"/>
      <c r="U796" s="226"/>
      <c r="V796" s="226"/>
      <c r="W796" s="226"/>
      <c r="X796" s="226"/>
      <c r="Y796" s="226"/>
      <c r="Z796" s="226"/>
      <c r="AA796" s="226"/>
      <c r="AB796" s="226"/>
      <c r="AC796" s="226"/>
      <c r="AD796" s="226"/>
      <c r="AE796" s="226"/>
      <c r="AF796" s="226"/>
      <c r="AG796" s="226"/>
      <c r="AH796" s="226"/>
      <c r="AI796" s="226"/>
      <c r="AJ796" s="226"/>
      <c r="AK796" s="226"/>
      <c r="AL796" s="226"/>
      <c r="AM796" s="226"/>
      <c r="AN796" s="226"/>
      <c r="AO796" s="226"/>
      <c r="AP796" s="226"/>
      <c r="AQ796" s="226"/>
      <c r="AR796" s="226"/>
      <c r="AS796" s="226"/>
      <c r="AT796" s="226"/>
      <c r="AU796" s="226"/>
      <c r="AV796" s="226"/>
      <c r="AW796" s="226"/>
      <c r="AX796" s="226"/>
      <c r="AY796" s="226"/>
      <c r="AZ796" s="226"/>
      <c r="BA796" s="226"/>
      <c r="BB796" s="226"/>
      <c r="BC796" s="226"/>
      <c r="BD796" s="226"/>
      <c r="BE796" s="226"/>
      <c r="BF796" s="226"/>
      <c r="BG796" s="226"/>
      <c r="BH796" s="226"/>
      <c r="BI796" s="226"/>
      <c r="BJ796" s="226"/>
      <c r="BK796" s="226"/>
      <c r="BL796" s="226"/>
      <c r="BM796" s="226"/>
      <c r="BN796" s="226"/>
      <c r="BO796" s="226"/>
      <c r="BP796" s="226"/>
      <c r="BQ796" s="226"/>
      <c r="BR796" s="226"/>
      <c r="BS796" s="226"/>
      <c r="BT796" s="226"/>
      <c r="BU796" s="226"/>
      <c r="BV796" s="226"/>
      <c r="BW796" s="226"/>
      <c r="BX796" s="226"/>
      <c r="BY796" s="226"/>
      <c r="BZ796" s="226"/>
      <c r="CA796" s="226"/>
      <c r="CB796" s="226"/>
      <c r="CC796" s="226"/>
      <c r="CD796" s="226"/>
      <c r="CE796" s="226"/>
      <c r="CF796" s="226"/>
      <c r="CG796" s="226"/>
      <c r="CH796" s="226"/>
      <c r="CI796" s="226"/>
      <c r="CJ796" s="226"/>
      <c r="CK796" s="226"/>
      <c r="CL796" s="226"/>
      <c r="CM796" s="226"/>
      <c r="CN796" s="226"/>
    </row>
    <row r="797" spans="1:92" x14ac:dyDescent="0.25">
      <c r="B797" s="209"/>
      <c r="C797" s="148"/>
      <c r="D797" s="238" t="s">
        <v>595</v>
      </c>
      <c r="E797" s="149" t="s">
        <v>203</v>
      </c>
      <c r="F797" s="149"/>
      <c r="G797" s="149"/>
      <c r="H797" s="106"/>
      <c r="I797" s="149"/>
      <c r="J797" s="148"/>
      <c r="K797" s="148"/>
      <c r="L797" s="148"/>
      <c r="M797" s="148"/>
      <c r="N797" s="148"/>
      <c r="O797" s="148"/>
      <c r="P797" s="148"/>
      <c r="Q797" s="148"/>
      <c r="T797" s="269"/>
      <c r="U797" s="226"/>
      <c r="V797" s="226"/>
      <c r="W797" s="226"/>
      <c r="X797" s="226"/>
      <c r="Y797" s="226"/>
      <c r="Z797" s="226"/>
      <c r="AA797" s="226"/>
      <c r="AB797" s="226"/>
      <c r="AC797" s="226"/>
      <c r="AD797" s="226"/>
      <c r="AE797" s="226"/>
      <c r="AF797" s="226"/>
      <c r="AG797" s="226"/>
      <c r="AH797" s="226"/>
      <c r="AI797" s="226"/>
      <c r="AJ797" s="226"/>
      <c r="AK797" s="226"/>
      <c r="AL797" s="226"/>
      <c r="AM797" s="226"/>
      <c r="AN797" s="226"/>
      <c r="AO797" s="226"/>
      <c r="AP797" s="226"/>
      <c r="AQ797" s="226"/>
      <c r="AR797" s="226"/>
      <c r="AS797" s="226"/>
      <c r="AT797" s="226"/>
      <c r="AU797" s="226"/>
      <c r="AV797" s="226"/>
      <c r="AW797" s="226"/>
      <c r="AX797" s="226"/>
      <c r="AY797" s="226"/>
      <c r="AZ797" s="226"/>
      <c r="BA797" s="226"/>
      <c r="BB797" s="226"/>
      <c r="BC797" s="226"/>
      <c r="BD797" s="226"/>
      <c r="BE797" s="226"/>
      <c r="BF797" s="226"/>
      <c r="BG797" s="226"/>
      <c r="BH797" s="226"/>
      <c r="BI797" s="226"/>
      <c r="BJ797" s="226"/>
      <c r="BK797" s="226"/>
      <c r="BL797" s="226"/>
      <c r="BM797" s="226"/>
      <c r="BN797" s="226"/>
      <c r="BO797" s="226"/>
      <c r="BP797" s="226"/>
      <c r="BQ797" s="226"/>
      <c r="BR797" s="226"/>
      <c r="BS797" s="226"/>
      <c r="BT797" s="226"/>
      <c r="BU797" s="226"/>
      <c r="BV797" s="226"/>
      <c r="BW797" s="226"/>
      <c r="BX797" s="226"/>
      <c r="BY797" s="226"/>
      <c r="BZ797" s="226"/>
      <c r="CA797" s="226"/>
      <c r="CB797" s="226"/>
      <c r="CC797" s="226"/>
      <c r="CD797" s="226"/>
      <c r="CE797" s="226"/>
      <c r="CF797" s="226"/>
      <c r="CG797" s="226"/>
      <c r="CH797" s="226"/>
      <c r="CI797" s="226"/>
      <c r="CJ797" s="226"/>
      <c r="CK797" s="226"/>
      <c r="CL797" s="226"/>
      <c r="CM797" s="226"/>
      <c r="CN797" s="226"/>
    </row>
    <row r="798" spans="1:92" x14ac:dyDescent="0.25">
      <c r="B798" s="174" t="s">
        <v>602</v>
      </c>
      <c r="D798" s="295" t="s">
        <v>595</v>
      </c>
      <c r="E798" s="102" t="s">
        <v>203</v>
      </c>
      <c r="T798" s="327"/>
      <c r="U798" s="379"/>
      <c r="V798" s="379"/>
      <c r="W798" s="379"/>
      <c r="X798" s="379"/>
      <c r="Y798" s="379"/>
      <c r="Z798" s="379"/>
      <c r="AA798" s="379"/>
      <c r="AB798" s="379"/>
      <c r="AC798" s="379"/>
      <c r="AD798" s="379"/>
      <c r="AE798" s="379"/>
      <c r="AF798" s="379"/>
      <c r="AG798" s="379"/>
      <c r="AH798" s="379"/>
      <c r="AI798" s="379"/>
      <c r="AJ798" s="379"/>
      <c r="AK798" s="379"/>
      <c r="AL798" s="379"/>
      <c r="AM798" s="379"/>
      <c r="AN798" s="379"/>
      <c r="AO798" s="379"/>
      <c r="AP798" s="379"/>
      <c r="AQ798" s="379"/>
      <c r="AR798" s="379"/>
      <c r="AS798" s="379"/>
      <c r="AT798" s="379"/>
      <c r="AU798" s="379"/>
      <c r="AV798" s="379"/>
      <c r="AW798" s="379"/>
      <c r="AX798" s="379"/>
      <c r="AY798" s="379"/>
      <c r="AZ798" s="379"/>
      <c r="BA798" s="379"/>
      <c r="BB798" s="379"/>
      <c r="BC798" s="379"/>
      <c r="BD798" s="379"/>
      <c r="BE798" s="379"/>
      <c r="BF798" s="379"/>
      <c r="BG798" s="379"/>
      <c r="BH798" s="379"/>
      <c r="BI798" s="379"/>
      <c r="BJ798" s="379"/>
      <c r="BK798" s="379"/>
      <c r="BL798" s="379"/>
      <c r="BM798" s="379"/>
      <c r="BN798" s="379"/>
      <c r="BO798" s="379"/>
      <c r="BP798" s="379"/>
      <c r="BQ798" s="379"/>
      <c r="BR798" s="379"/>
      <c r="BS798" s="379"/>
      <c r="BT798" s="379"/>
      <c r="BU798" s="379"/>
      <c r="BV798" s="379"/>
      <c r="BW798" s="379"/>
      <c r="BX798" s="379"/>
      <c r="BY798" s="379"/>
      <c r="BZ798" s="379"/>
      <c r="CA798" s="379"/>
      <c r="CB798" s="379"/>
      <c r="CC798" s="379"/>
      <c r="CD798" s="379"/>
      <c r="CE798" s="379"/>
      <c r="CF798" s="379"/>
      <c r="CG798" s="379"/>
      <c r="CH798" s="379"/>
      <c r="CI798" s="379"/>
      <c r="CJ798" s="379"/>
      <c r="CK798" s="379"/>
      <c r="CL798" s="379"/>
      <c r="CM798" s="379"/>
      <c r="CN798" s="379"/>
    </row>
    <row r="799" spans="1:92" x14ac:dyDescent="0.25">
      <c r="A799" t="s">
        <v>143</v>
      </c>
      <c r="B799" s="223" t="s">
        <v>603</v>
      </c>
      <c r="D799" s="295" t="s">
        <v>595</v>
      </c>
      <c r="K799" s="56">
        <v>0</v>
      </c>
      <c r="L799" s="50">
        <f ca="1">+K804</f>
        <v>0.83333333333333337</v>
      </c>
      <c r="M799" s="50">
        <f ca="1">+L804</f>
        <v>0.83333333333333337</v>
      </c>
      <c r="N799" s="50">
        <f ca="1">+M804</f>
        <v>0.83333333333333337</v>
      </c>
      <c r="O799" s="50">
        <f ca="1">+N804</f>
        <v>0.83333333333333337</v>
      </c>
      <c r="P799" s="50">
        <f ca="1">+O804</f>
        <v>0.83333333333333337</v>
      </c>
      <c r="Q799" s="50"/>
      <c r="T799" s="319"/>
      <c r="U799" s="380">
        <v>0</v>
      </c>
      <c r="V799" s="380">
        <v>0</v>
      </c>
      <c r="W799" s="380">
        <v>0</v>
      </c>
      <c r="X799" s="380">
        <v>0</v>
      </c>
      <c r="Y799" s="380">
        <v>0</v>
      </c>
      <c r="Z799" s="380">
        <v>0</v>
      </c>
      <c r="AA799" s="380">
        <v>0</v>
      </c>
      <c r="AB799" s="380">
        <v>0</v>
      </c>
      <c r="AC799" s="380">
        <v>0</v>
      </c>
      <c r="AD799" s="380">
        <v>0</v>
      </c>
      <c r="AE799" s="380">
        <v>0</v>
      </c>
      <c r="AF799" s="380">
        <v>0</v>
      </c>
      <c r="AG799" s="380">
        <v>0</v>
      </c>
      <c r="AH799" s="380">
        <v>0</v>
      </c>
      <c r="AI799" s="380">
        <v>0</v>
      </c>
      <c r="AJ799" s="380">
        <v>0</v>
      </c>
      <c r="AK799" s="380">
        <v>0</v>
      </c>
      <c r="AL799" s="380">
        <v>0</v>
      </c>
      <c r="AM799" s="380">
        <v>0</v>
      </c>
      <c r="AN799" s="380">
        <v>0</v>
      </c>
      <c r="AO799" s="380">
        <v>0</v>
      </c>
      <c r="AP799" s="380">
        <v>0</v>
      </c>
      <c r="AQ799" s="380">
        <v>0</v>
      </c>
      <c r="AR799" s="380">
        <v>0</v>
      </c>
      <c r="AS799" s="380">
        <v>0</v>
      </c>
      <c r="AT799" s="380">
        <v>0</v>
      </c>
      <c r="AU799" s="380">
        <v>0</v>
      </c>
      <c r="AV799" s="380">
        <v>0</v>
      </c>
      <c r="AW799" s="380">
        <v>0</v>
      </c>
      <c r="AX799" s="380">
        <v>0</v>
      </c>
      <c r="AY799" s="380">
        <v>0</v>
      </c>
      <c r="AZ799" s="380">
        <v>0</v>
      </c>
      <c r="BA799" s="380">
        <v>0</v>
      </c>
      <c r="BB799" s="380">
        <v>0</v>
      </c>
      <c r="BC799" s="380">
        <v>0</v>
      </c>
      <c r="BD799" s="380">
        <v>0</v>
      </c>
      <c r="BE799" s="380">
        <v>0</v>
      </c>
      <c r="BF799" s="380">
        <v>0</v>
      </c>
      <c r="BG799" s="380">
        <v>0</v>
      </c>
      <c r="BH799" s="380">
        <v>0</v>
      </c>
      <c r="BI799" s="380">
        <v>0</v>
      </c>
      <c r="BJ799" s="380">
        <v>0</v>
      </c>
      <c r="BK799" s="380">
        <v>0</v>
      </c>
      <c r="BL799" s="380">
        <v>0</v>
      </c>
      <c r="BM799" s="380">
        <v>0</v>
      </c>
      <c r="BN799" s="380">
        <v>0</v>
      </c>
      <c r="BO799" s="380">
        <v>0</v>
      </c>
      <c r="BP799" s="380">
        <v>0</v>
      </c>
      <c r="BQ799" s="380">
        <v>0</v>
      </c>
      <c r="BR799" s="380">
        <v>0</v>
      </c>
      <c r="BS799" s="380">
        <v>0</v>
      </c>
      <c r="BT799" s="380">
        <v>0</v>
      </c>
      <c r="BU799" s="380">
        <v>0</v>
      </c>
      <c r="BV799" s="380">
        <v>0</v>
      </c>
      <c r="BW799" s="380">
        <v>0</v>
      </c>
      <c r="BX799" s="380">
        <v>0</v>
      </c>
      <c r="BY799" s="380">
        <v>0</v>
      </c>
      <c r="BZ799" s="380">
        <v>0</v>
      </c>
      <c r="CA799" s="380">
        <v>0</v>
      </c>
      <c r="CB799" s="380">
        <v>0</v>
      </c>
      <c r="CC799" s="380">
        <v>0</v>
      </c>
      <c r="CD799" s="380">
        <v>0</v>
      </c>
      <c r="CE799" s="380">
        <v>0</v>
      </c>
      <c r="CF799" s="380">
        <v>0</v>
      </c>
      <c r="CG799" s="380">
        <v>0</v>
      </c>
      <c r="CH799" s="380">
        <v>0</v>
      </c>
      <c r="CI799" s="380">
        <v>0</v>
      </c>
      <c r="CJ799" s="380">
        <v>0</v>
      </c>
      <c r="CK799" s="380">
        <v>0</v>
      </c>
      <c r="CL799" s="380">
        <v>0</v>
      </c>
      <c r="CM799" s="380">
        <v>0</v>
      </c>
      <c r="CN799" s="380">
        <v>0</v>
      </c>
    </row>
    <row r="800" spans="1:92" x14ac:dyDescent="0.25">
      <c r="B800" s="223" t="s">
        <v>604</v>
      </c>
      <c r="C800" t="s">
        <v>76</v>
      </c>
      <c r="D800" s="295" t="s">
        <v>595</v>
      </c>
      <c r="E800" s="102" t="s">
        <v>203</v>
      </c>
      <c r="K800" s="50">
        <f t="shared" ref="K800:P800" ca="1" si="559">SUMIF($3:$3, K$2, INDIRECT(ROW() &amp; ":" &amp; ROW()))</f>
        <v>0</v>
      </c>
      <c r="L800" s="50">
        <f t="shared" ca="1" si="559"/>
        <v>0</v>
      </c>
      <c r="M800" s="50">
        <f t="shared" ca="1" si="559"/>
        <v>0</v>
      </c>
      <c r="N800" s="50">
        <f t="shared" ca="1" si="559"/>
        <v>0</v>
      </c>
      <c r="O800" s="50">
        <f t="shared" ca="1" si="559"/>
        <v>0</v>
      </c>
      <c r="P800" s="50">
        <f t="shared" ca="1" si="559"/>
        <v>0</v>
      </c>
      <c r="Q800" s="50"/>
      <c r="T800" s="319">
        <f t="shared" ref="T800" ca="1" si="560">IFERROR(INDEX(INDIRECT("Financials!$A:$AD"), MATCH(INDIRECT(ADDRESS(ROW(),2)), INDIRECT("Financials!$B:$B"), 0), MATCH(INDIRECT(ADDRESS(1,COLUMN())), INDIRECT("Financials!$1:$1"), 0)),0)</f>
        <v>0</v>
      </c>
      <c r="U800" s="275" cm="1">
        <f t="array" aca="1" ref="U800" ca="1">+U801*INDIRECT(U792)</f>
        <v>0</v>
      </c>
      <c r="V800" s="275" cm="1">
        <f t="array" aca="1" ref="V800" ca="1">+V801*INDIRECT(V792)</f>
        <v>0</v>
      </c>
      <c r="W800" s="275" cm="1">
        <f t="array" aca="1" ref="W800" ca="1">+W801*INDIRECT(W792)</f>
        <v>0</v>
      </c>
      <c r="X800" s="275" cm="1">
        <f t="array" aca="1" ref="X800" ca="1">+X801*INDIRECT(X792)</f>
        <v>0</v>
      </c>
      <c r="Y800" s="275" cm="1">
        <f t="array" aca="1" ref="Y800" ca="1">+Y801*INDIRECT(Y792)</f>
        <v>0</v>
      </c>
      <c r="Z800" s="275" cm="1">
        <f t="array" aca="1" ref="Z800" ca="1">+Z801*INDIRECT(Z792)</f>
        <v>0</v>
      </c>
      <c r="AA800" s="275" cm="1">
        <f t="array" aca="1" ref="AA800" ca="1">+AA801*INDIRECT(AA792)</f>
        <v>0</v>
      </c>
      <c r="AB800" s="275" cm="1">
        <f t="array" aca="1" ref="AB800" ca="1">+AB801*INDIRECT(AB792)</f>
        <v>0</v>
      </c>
      <c r="AC800" s="275" cm="1">
        <f t="array" aca="1" ref="AC800" ca="1">+AC801*INDIRECT(AC792)</f>
        <v>0</v>
      </c>
      <c r="AD800" s="275" cm="1">
        <f t="array" aca="1" ref="AD800" ca="1">+AD801*INDIRECT(AD792)</f>
        <v>0</v>
      </c>
      <c r="AE800" s="275" cm="1">
        <f t="array" aca="1" ref="AE800" ca="1">+AE801*INDIRECT(AE792)</f>
        <v>0</v>
      </c>
      <c r="AF800" s="275" cm="1">
        <f t="array" aca="1" ref="AF800" ca="1">+AF801*INDIRECT(AF792)</f>
        <v>0</v>
      </c>
      <c r="AG800" s="275" cm="1">
        <f t="array" aca="1" ref="AG800" ca="1">+AG801*INDIRECT(AG792)</f>
        <v>0</v>
      </c>
      <c r="AH800" s="275" cm="1">
        <f t="array" aca="1" ref="AH800" ca="1">+AH801*INDIRECT(AH792)</f>
        <v>0</v>
      </c>
      <c r="AI800" s="275" cm="1">
        <f t="array" aca="1" ref="AI800" ca="1">+AI801*INDIRECT(AI792)</f>
        <v>0</v>
      </c>
      <c r="AJ800" s="275" cm="1">
        <f t="array" aca="1" ref="AJ800" ca="1">+AJ801*INDIRECT(AJ792)</f>
        <v>0</v>
      </c>
      <c r="AK800" s="275" cm="1">
        <f t="array" aca="1" ref="AK800" ca="1">+AK801*INDIRECT(AK792)</f>
        <v>0</v>
      </c>
      <c r="AL800" s="275" cm="1">
        <f t="array" aca="1" ref="AL800" ca="1">+AL801*INDIRECT(AL792)</f>
        <v>0</v>
      </c>
      <c r="AM800" s="275" cm="1">
        <f t="array" aca="1" ref="AM800" ca="1">+AM801*INDIRECT(AM792)</f>
        <v>0</v>
      </c>
      <c r="AN800" s="275" cm="1">
        <f t="array" aca="1" ref="AN800" ca="1">+AN801*INDIRECT(AN792)</f>
        <v>0</v>
      </c>
      <c r="AO800" s="275" cm="1">
        <f t="array" aca="1" ref="AO800" ca="1">+AO801*INDIRECT(AO792)</f>
        <v>0</v>
      </c>
      <c r="AP800" s="275" cm="1">
        <f t="array" aca="1" ref="AP800" ca="1">+AP801*INDIRECT(AP792)</f>
        <v>0</v>
      </c>
      <c r="AQ800" s="275" cm="1">
        <f t="array" aca="1" ref="AQ800" ca="1">+AQ801*INDIRECT(AQ792)</f>
        <v>0</v>
      </c>
      <c r="AR800" s="275" cm="1">
        <f t="array" aca="1" ref="AR800" ca="1">+AR801*INDIRECT(AR792)</f>
        <v>0</v>
      </c>
      <c r="AS800" s="275" cm="1">
        <f t="array" aca="1" ref="AS800" ca="1">+AS801*INDIRECT(AS792)</f>
        <v>0</v>
      </c>
      <c r="AT800" s="275" cm="1">
        <f t="array" aca="1" ref="AT800" ca="1">+AT801*INDIRECT(AT792)</f>
        <v>0</v>
      </c>
      <c r="AU800" s="275" cm="1">
        <f t="array" aca="1" ref="AU800" ca="1">+AU801*INDIRECT(AU792)</f>
        <v>0</v>
      </c>
      <c r="AV800" s="275" cm="1">
        <f t="array" aca="1" ref="AV800" ca="1">+AV801*INDIRECT(AV792)</f>
        <v>0</v>
      </c>
      <c r="AW800" s="275" cm="1">
        <f t="array" aca="1" ref="AW800" ca="1">+AW801*INDIRECT(AW792)</f>
        <v>0</v>
      </c>
      <c r="AX800" s="275" cm="1">
        <f t="array" aca="1" ref="AX800" ca="1">+AX801*INDIRECT(AX792)</f>
        <v>0</v>
      </c>
      <c r="AY800" s="275" cm="1">
        <f t="array" aca="1" ref="AY800" ca="1">+AY801*INDIRECT(AY792)</f>
        <v>0</v>
      </c>
      <c r="AZ800" s="275" cm="1">
        <f t="array" aca="1" ref="AZ800" ca="1">+AZ801*INDIRECT(AZ792)</f>
        <v>0</v>
      </c>
      <c r="BA800" s="275" cm="1">
        <f t="array" aca="1" ref="BA800" ca="1">+BA801*INDIRECT(BA792)</f>
        <v>0</v>
      </c>
      <c r="BB800" s="275" cm="1">
        <f t="array" aca="1" ref="BB800" ca="1">+BB801*INDIRECT(BB792)</f>
        <v>0</v>
      </c>
      <c r="BC800" s="275" cm="1">
        <f t="array" aca="1" ref="BC800" ca="1">+BC801*INDIRECT(BC792)</f>
        <v>0</v>
      </c>
      <c r="BD800" s="275" cm="1">
        <f t="array" aca="1" ref="BD800" ca="1">+BD801*INDIRECT(BD792)</f>
        <v>0</v>
      </c>
      <c r="BE800" s="275" cm="1">
        <f t="array" aca="1" ref="BE800" ca="1">+BE801*INDIRECT(BE792)</f>
        <v>0</v>
      </c>
      <c r="BF800" s="275" cm="1">
        <f t="array" aca="1" ref="BF800" ca="1">+BF801*INDIRECT(BF792)</f>
        <v>0</v>
      </c>
      <c r="BG800" s="275" cm="1">
        <f t="array" aca="1" ref="BG800" ca="1">+BG801*INDIRECT(BG792)</f>
        <v>0</v>
      </c>
      <c r="BH800" s="275" cm="1">
        <f t="array" aca="1" ref="BH800" ca="1">+BH801*INDIRECT(BH792)</f>
        <v>0</v>
      </c>
      <c r="BI800" s="275" cm="1">
        <f t="array" aca="1" ref="BI800" ca="1">+BI801*INDIRECT(BI792)</f>
        <v>0</v>
      </c>
      <c r="BJ800" s="275" cm="1">
        <f t="array" aca="1" ref="BJ800" ca="1">+BJ801*INDIRECT(BJ792)</f>
        <v>0</v>
      </c>
      <c r="BK800" s="275" cm="1">
        <f t="array" aca="1" ref="BK800" ca="1">+BK801*INDIRECT(BK792)</f>
        <v>0</v>
      </c>
      <c r="BL800" s="275" cm="1">
        <f t="array" aca="1" ref="BL800" ca="1">+BL801*INDIRECT(BL792)</f>
        <v>0</v>
      </c>
      <c r="BM800" s="275" cm="1">
        <f t="array" aca="1" ref="BM800" ca="1">+BM801*INDIRECT(BM792)</f>
        <v>0</v>
      </c>
      <c r="BN800" s="275" cm="1">
        <f t="array" aca="1" ref="BN800" ca="1">+BN801*INDIRECT(BN792)</f>
        <v>0</v>
      </c>
      <c r="BO800" s="275" cm="1">
        <f t="array" aca="1" ref="BO800" ca="1">+BO801*INDIRECT(BO792)</f>
        <v>0</v>
      </c>
      <c r="BP800" s="275" cm="1">
        <f t="array" aca="1" ref="BP800" ca="1">+BP801*INDIRECT(BP792)</f>
        <v>0</v>
      </c>
      <c r="BQ800" s="275" cm="1">
        <f t="array" aca="1" ref="BQ800" ca="1">+BQ801*INDIRECT(BQ792)</f>
        <v>0</v>
      </c>
      <c r="BR800" s="275" cm="1">
        <f t="array" aca="1" ref="BR800" ca="1">+BR801*INDIRECT(BR792)</f>
        <v>0</v>
      </c>
      <c r="BS800" s="275" cm="1">
        <f t="array" aca="1" ref="BS800" ca="1">+BS801*INDIRECT(BS792)</f>
        <v>0</v>
      </c>
      <c r="BT800" s="275" cm="1">
        <f t="array" aca="1" ref="BT800" ca="1">+BT801*INDIRECT(BT792)</f>
        <v>0</v>
      </c>
      <c r="BU800" s="275" cm="1">
        <f t="array" aca="1" ref="BU800" ca="1">+BU801*INDIRECT(BU792)</f>
        <v>0</v>
      </c>
      <c r="BV800" s="275" cm="1">
        <f t="array" aca="1" ref="BV800" ca="1">+BV801*INDIRECT(BV792)</f>
        <v>0</v>
      </c>
      <c r="BW800" s="275" cm="1">
        <f t="array" aca="1" ref="BW800" ca="1">+BW801*INDIRECT(BW792)</f>
        <v>0</v>
      </c>
      <c r="BX800" s="275" cm="1">
        <f t="array" aca="1" ref="BX800" ca="1">+BX801*INDIRECT(BX792)</f>
        <v>0</v>
      </c>
      <c r="BY800" s="275" cm="1">
        <f t="array" aca="1" ref="BY800" ca="1">+BY801*INDIRECT(BY792)</f>
        <v>0</v>
      </c>
      <c r="BZ800" s="275" cm="1">
        <f t="array" aca="1" ref="BZ800" ca="1">+BZ801*INDIRECT(BZ792)</f>
        <v>0</v>
      </c>
      <c r="CA800" s="275" cm="1">
        <f t="array" aca="1" ref="CA800" ca="1">+CA801*INDIRECT(CA792)</f>
        <v>0</v>
      </c>
      <c r="CB800" s="275" cm="1">
        <f t="array" aca="1" ref="CB800" ca="1">+CB801*INDIRECT(CB792)</f>
        <v>0</v>
      </c>
      <c r="CC800" s="275" cm="1">
        <f t="array" aca="1" ref="CC800" ca="1">+CC801*INDIRECT(CC792)</f>
        <v>0</v>
      </c>
      <c r="CD800" s="275" cm="1">
        <f t="array" aca="1" ref="CD800" ca="1">+CD801*INDIRECT(CD792)</f>
        <v>0</v>
      </c>
      <c r="CE800" s="275" cm="1">
        <f t="array" aca="1" ref="CE800" ca="1">+CE801*INDIRECT(CE792)</f>
        <v>0</v>
      </c>
      <c r="CF800" s="275" cm="1">
        <f t="array" aca="1" ref="CF800" ca="1">+CF801*INDIRECT(CF792)</f>
        <v>0</v>
      </c>
      <c r="CG800" s="275" cm="1">
        <f t="array" aca="1" ref="CG800" ca="1">+CG801*INDIRECT(CG792)</f>
        <v>0</v>
      </c>
      <c r="CH800" s="275" cm="1">
        <f t="array" aca="1" ref="CH800" ca="1">+CH801*INDIRECT(CH792)</f>
        <v>0</v>
      </c>
      <c r="CI800" s="275" cm="1">
        <f t="array" aca="1" ref="CI800" ca="1">+CI801*INDIRECT(CI792)</f>
        <v>0</v>
      </c>
      <c r="CJ800" s="275" cm="1">
        <f t="array" aca="1" ref="CJ800" ca="1">+CJ801*INDIRECT(CJ792)</f>
        <v>0</v>
      </c>
      <c r="CK800" s="275" cm="1">
        <f t="array" aca="1" ref="CK800" ca="1">+CK801*INDIRECT(CK792)</f>
        <v>0</v>
      </c>
      <c r="CL800" s="275" cm="1">
        <f t="array" aca="1" ref="CL800" ca="1">+CL801*INDIRECT(CL792)</f>
        <v>0</v>
      </c>
      <c r="CM800" s="275" cm="1">
        <f t="array" aca="1" ref="CM800" ca="1">+CM801*INDIRECT(CM792)</f>
        <v>0</v>
      </c>
      <c r="CN800" s="275" cm="1">
        <f t="array" aca="1" ref="CN800" ca="1">+CN801*INDIRECT(CN792)</f>
        <v>0</v>
      </c>
    </row>
    <row r="801" spans="1:92" x14ac:dyDescent="0.25">
      <c r="A801" t="s">
        <v>143</v>
      </c>
      <c r="B801" s="333" t="s">
        <v>605</v>
      </c>
      <c r="D801" s="295" t="s">
        <v>595</v>
      </c>
      <c r="K801" s="195">
        <v>100</v>
      </c>
      <c r="L801" s="195">
        <v>100</v>
      </c>
      <c r="M801" s="195">
        <v>100</v>
      </c>
      <c r="N801" s="195">
        <v>100</v>
      </c>
      <c r="O801" s="195">
        <v>100</v>
      </c>
      <c r="P801" s="195">
        <v>100</v>
      </c>
      <c r="Q801" s="195"/>
      <c r="T801" s="381"/>
      <c r="U801" s="334" cm="1">
        <f t="array" ref="U801">IFERROR(INDEX($K:$R,ROW(),MATCH(U$3,$K$2:$R$2,0)),0)</f>
        <v>100</v>
      </c>
      <c r="V801" s="334" cm="1">
        <f t="array" ref="V801">IFERROR(INDEX($K:$R,ROW(),MATCH(V$3,$K$2:$R$2,0)),0)</f>
        <v>100</v>
      </c>
      <c r="W801" s="334" cm="1">
        <f t="array" ref="W801">IFERROR(INDEX($K:$R,ROW(),MATCH(W$3,$K$2:$R$2,0)),0)</f>
        <v>100</v>
      </c>
      <c r="X801" s="334" cm="1">
        <f t="array" ref="X801">IFERROR(INDEX($K:$R,ROW(),MATCH(X$3,$K$2:$R$2,0)),0)</f>
        <v>100</v>
      </c>
      <c r="Y801" s="334" cm="1">
        <f t="array" ref="Y801">IFERROR(INDEX($K:$R,ROW(),MATCH(Y$3,$K$2:$R$2,0)),0)</f>
        <v>100</v>
      </c>
      <c r="Z801" s="334" cm="1">
        <f t="array" ref="Z801">IFERROR(INDEX($K:$R,ROW(),MATCH(Z$3,$K$2:$R$2,0)),0)</f>
        <v>100</v>
      </c>
      <c r="AA801" s="334" cm="1">
        <f t="array" ref="AA801">IFERROR(INDEX($K:$R,ROW(),MATCH(AA$3,$K$2:$R$2,0)),0)</f>
        <v>100</v>
      </c>
      <c r="AB801" s="334" cm="1">
        <f t="array" ref="AB801">IFERROR(INDEX($K:$R,ROW(),MATCH(AB$3,$K$2:$R$2,0)),0)</f>
        <v>100</v>
      </c>
      <c r="AC801" s="334" cm="1">
        <f t="array" ref="AC801">IFERROR(INDEX($K:$R,ROW(),MATCH(AC$3,$K$2:$R$2,0)),0)</f>
        <v>100</v>
      </c>
      <c r="AD801" s="334" cm="1">
        <f t="array" ref="AD801">IFERROR(INDEX($K:$R,ROW(),MATCH(AD$3,$K$2:$R$2,0)),0)</f>
        <v>100</v>
      </c>
      <c r="AE801" s="334" cm="1">
        <f t="array" ref="AE801">IFERROR(INDEX($K:$R,ROW(),MATCH(AE$3,$K$2:$R$2,0)),0)</f>
        <v>100</v>
      </c>
      <c r="AF801" s="334" cm="1">
        <f t="array" ref="AF801">IFERROR(INDEX($K:$R,ROW(),MATCH(AF$3,$K$2:$R$2,0)),0)</f>
        <v>100</v>
      </c>
      <c r="AG801" s="334" cm="1">
        <f t="array" ref="AG801">IFERROR(INDEX($K:$R,ROW(),MATCH(AG$3,$K$2:$R$2,0)),0)</f>
        <v>100</v>
      </c>
      <c r="AH801" s="334" cm="1">
        <f t="array" ref="AH801">IFERROR(INDEX($K:$R,ROW(),MATCH(AH$3,$K$2:$R$2,0)),0)</f>
        <v>100</v>
      </c>
      <c r="AI801" s="334" cm="1">
        <f t="array" ref="AI801">IFERROR(INDEX($K:$R,ROW(),MATCH(AI$3,$K$2:$R$2,0)),0)</f>
        <v>100</v>
      </c>
      <c r="AJ801" s="334" cm="1">
        <f t="array" ref="AJ801">IFERROR(INDEX($K:$R,ROW(),MATCH(AJ$3,$K$2:$R$2,0)),0)</f>
        <v>100</v>
      </c>
      <c r="AK801" s="334" cm="1">
        <f t="array" ref="AK801">IFERROR(INDEX($K:$R,ROW(),MATCH(AK$3,$K$2:$R$2,0)),0)</f>
        <v>100</v>
      </c>
      <c r="AL801" s="334" cm="1">
        <f t="array" ref="AL801">IFERROR(INDEX($K:$R,ROW(),MATCH(AL$3,$K$2:$R$2,0)),0)</f>
        <v>100</v>
      </c>
      <c r="AM801" s="334" cm="1">
        <f t="array" ref="AM801">IFERROR(INDEX($K:$R,ROW(),MATCH(AM$3,$K$2:$R$2,0)),0)</f>
        <v>100</v>
      </c>
      <c r="AN801" s="334" cm="1">
        <f t="array" ref="AN801">IFERROR(INDEX($K:$R,ROW(),MATCH(AN$3,$K$2:$R$2,0)),0)</f>
        <v>100</v>
      </c>
      <c r="AO801" s="334" cm="1">
        <f t="array" ref="AO801">IFERROR(INDEX($K:$R,ROW(),MATCH(AO$3,$K$2:$R$2,0)),0)</f>
        <v>100</v>
      </c>
      <c r="AP801" s="334" cm="1">
        <f t="array" ref="AP801">IFERROR(INDEX($K:$R,ROW(),MATCH(AP$3,$K$2:$R$2,0)),0)</f>
        <v>100</v>
      </c>
      <c r="AQ801" s="334" cm="1">
        <f t="array" ref="AQ801">IFERROR(INDEX($K:$R,ROW(),MATCH(AQ$3,$K$2:$R$2,0)),0)</f>
        <v>100</v>
      </c>
      <c r="AR801" s="334" cm="1">
        <f t="array" ref="AR801">IFERROR(INDEX($K:$R,ROW(),MATCH(AR$3,$K$2:$R$2,0)),0)</f>
        <v>100</v>
      </c>
      <c r="AS801" s="334" cm="1">
        <f t="array" ref="AS801">IFERROR(INDEX($K:$R,ROW(),MATCH(AS$3,$K$2:$R$2,0)),0)</f>
        <v>100</v>
      </c>
      <c r="AT801" s="334" cm="1">
        <f t="array" ref="AT801">IFERROR(INDEX($K:$R,ROW(),MATCH(AT$3,$K$2:$R$2,0)),0)</f>
        <v>100</v>
      </c>
      <c r="AU801" s="334" cm="1">
        <f t="array" ref="AU801">IFERROR(INDEX($K:$R,ROW(),MATCH(AU$3,$K$2:$R$2,0)),0)</f>
        <v>100</v>
      </c>
      <c r="AV801" s="334" cm="1">
        <f t="array" ref="AV801">IFERROR(INDEX($K:$R,ROW(),MATCH(AV$3,$K$2:$R$2,0)),0)</f>
        <v>100</v>
      </c>
      <c r="AW801" s="334" cm="1">
        <f t="array" ref="AW801">IFERROR(INDEX($K:$R,ROW(),MATCH(AW$3,$K$2:$R$2,0)),0)</f>
        <v>100</v>
      </c>
      <c r="AX801" s="334" cm="1">
        <f t="array" ref="AX801">IFERROR(INDEX($K:$R,ROW(),MATCH(AX$3,$K$2:$R$2,0)),0)</f>
        <v>100</v>
      </c>
      <c r="AY801" s="334" cm="1">
        <f t="array" ref="AY801">IFERROR(INDEX($K:$R,ROW(),MATCH(AY$3,$K$2:$R$2,0)),0)</f>
        <v>100</v>
      </c>
      <c r="AZ801" s="334" cm="1">
        <f t="array" ref="AZ801">IFERROR(INDEX($K:$R,ROW(),MATCH(AZ$3,$K$2:$R$2,0)),0)</f>
        <v>100</v>
      </c>
      <c r="BA801" s="334" cm="1">
        <f t="array" ref="BA801">IFERROR(INDEX($K:$R,ROW(),MATCH(BA$3,$K$2:$R$2,0)),0)</f>
        <v>100</v>
      </c>
      <c r="BB801" s="334" cm="1">
        <f t="array" ref="BB801">IFERROR(INDEX($K:$R,ROW(),MATCH(BB$3,$K$2:$R$2,0)),0)</f>
        <v>100</v>
      </c>
      <c r="BC801" s="334" cm="1">
        <f t="array" ref="BC801">IFERROR(INDEX($K:$R,ROW(),MATCH(BC$3,$K$2:$R$2,0)),0)</f>
        <v>100</v>
      </c>
      <c r="BD801" s="334" cm="1">
        <f t="array" ref="BD801">IFERROR(INDEX($K:$R,ROW(),MATCH(BD$3,$K$2:$R$2,0)),0)</f>
        <v>100</v>
      </c>
      <c r="BE801" s="334" cm="1">
        <f t="array" ref="BE801">IFERROR(INDEX($K:$R,ROW(),MATCH(BE$3,$K$2:$R$2,0)),0)</f>
        <v>100</v>
      </c>
      <c r="BF801" s="334" cm="1">
        <f t="array" ref="BF801">IFERROR(INDEX($K:$R,ROW(),MATCH(BF$3,$K$2:$R$2,0)),0)</f>
        <v>100</v>
      </c>
      <c r="BG801" s="334" cm="1">
        <f t="array" ref="BG801">IFERROR(INDEX($K:$R,ROW(),MATCH(BG$3,$K$2:$R$2,0)),0)</f>
        <v>100</v>
      </c>
      <c r="BH801" s="334" cm="1">
        <f t="array" ref="BH801">IFERROR(INDEX($K:$R,ROW(),MATCH(BH$3,$K$2:$R$2,0)),0)</f>
        <v>100</v>
      </c>
      <c r="BI801" s="334" cm="1">
        <f t="array" ref="BI801">IFERROR(INDEX($K:$R,ROW(),MATCH(BI$3,$K$2:$R$2,0)),0)</f>
        <v>100</v>
      </c>
      <c r="BJ801" s="334" cm="1">
        <f t="array" ref="BJ801">IFERROR(INDEX($K:$R,ROW(),MATCH(BJ$3,$K$2:$R$2,0)),0)</f>
        <v>100</v>
      </c>
      <c r="BK801" s="334" cm="1">
        <f t="array" ref="BK801">IFERROR(INDEX($K:$R,ROW(),MATCH(BK$3,$K$2:$R$2,0)),0)</f>
        <v>100</v>
      </c>
      <c r="BL801" s="334" cm="1">
        <f t="array" ref="BL801">IFERROR(INDEX($K:$R,ROW(),MATCH(BL$3,$K$2:$R$2,0)),0)</f>
        <v>100</v>
      </c>
      <c r="BM801" s="334" cm="1">
        <f t="array" ref="BM801">IFERROR(INDEX($K:$R,ROW(),MATCH(BM$3,$K$2:$R$2,0)),0)</f>
        <v>100</v>
      </c>
      <c r="BN801" s="334" cm="1">
        <f t="array" ref="BN801">IFERROR(INDEX($K:$R,ROW(),MATCH(BN$3,$K$2:$R$2,0)),0)</f>
        <v>100</v>
      </c>
      <c r="BO801" s="334" cm="1">
        <f t="array" ref="BO801">IFERROR(INDEX($K:$R,ROW(),MATCH(BO$3,$K$2:$R$2,0)),0)</f>
        <v>100</v>
      </c>
      <c r="BP801" s="334" cm="1">
        <f t="array" ref="BP801">IFERROR(INDEX($K:$R,ROW(),MATCH(BP$3,$K$2:$R$2,0)),0)</f>
        <v>100</v>
      </c>
      <c r="BQ801" s="334" cm="1">
        <f t="array" ref="BQ801">IFERROR(INDEX($K:$R,ROW(),MATCH(BQ$3,$K$2:$R$2,0)),0)</f>
        <v>100</v>
      </c>
      <c r="BR801" s="334" cm="1">
        <f t="array" ref="BR801">IFERROR(INDEX($K:$R,ROW(),MATCH(BR$3,$K$2:$R$2,0)),0)</f>
        <v>100</v>
      </c>
      <c r="BS801" s="334" cm="1">
        <f t="array" ref="BS801">IFERROR(INDEX($K:$R,ROW(),MATCH(BS$3,$K$2:$R$2,0)),0)</f>
        <v>100</v>
      </c>
      <c r="BT801" s="334" cm="1">
        <f t="array" ref="BT801">IFERROR(INDEX($K:$R,ROW(),MATCH(BT$3,$K$2:$R$2,0)),0)</f>
        <v>100</v>
      </c>
      <c r="BU801" s="334" cm="1">
        <f t="array" ref="BU801">IFERROR(INDEX($K:$R,ROW(),MATCH(BU$3,$K$2:$R$2,0)),0)</f>
        <v>100</v>
      </c>
      <c r="BV801" s="334" cm="1">
        <f t="array" ref="BV801">IFERROR(INDEX($K:$R,ROW(),MATCH(BV$3,$K$2:$R$2,0)),0)</f>
        <v>100</v>
      </c>
      <c r="BW801" s="334" cm="1">
        <f t="array" ref="BW801">IFERROR(INDEX($K:$R,ROW(),MATCH(BW$3,$K$2:$R$2,0)),0)</f>
        <v>100</v>
      </c>
      <c r="BX801" s="334" cm="1">
        <f t="array" ref="BX801">IFERROR(INDEX($K:$R,ROW(),MATCH(BX$3,$K$2:$R$2,0)),0)</f>
        <v>100</v>
      </c>
      <c r="BY801" s="334" cm="1">
        <f t="array" ref="BY801">IFERROR(INDEX($K:$R,ROW(),MATCH(BY$3,$K$2:$R$2,0)),0)</f>
        <v>100</v>
      </c>
      <c r="BZ801" s="334" cm="1">
        <f t="array" ref="BZ801">IFERROR(INDEX($K:$R,ROW(),MATCH(BZ$3,$K$2:$R$2,0)),0)</f>
        <v>100</v>
      </c>
      <c r="CA801" s="334" cm="1">
        <f t="array" ref="CA801">IFERROR(INDEX($K:$R,ROW(),MATCH(CA$3,$K$2:$R$2,0)),0)</f>
        <v>100</v>
      </c>
      <c r="CB801" s="334" cm="1">
        <f t="array" ref="CB801">IFERROR(INDEX($K:$R,ROW(),MATCH(CB$3,$K$2:$R$2,0)),0)</f>
        <v>100</v>
      </c>
      <c r="CC801" s="334" cm="1">
        <f t="array" ref="CC801">IFERROR(INDEX($K:$R,ROW(),MATCH(CC$3,$K$2:$R$2,0)),0)</f>
        <v>100</v>
      </c>
      <c r="CD801" s="334" cm="1">
        <f t="array" ref="CD801">IFERROR(INDEX($K:$R,ROW(),MATCH(CD$3,$K$2:$R$2,0)),0)</f>
        <v>100</v>
      </c>
      <c r="CE801" s="334" cm="1">
        <f t="array" ref="CE801">IFERROR(INDEX($K:$R,ROW(),MATCH(CE$3,$K$2:$R$2,0)),0)</f>
        <v>100</v>
      </c>
      <c r="CF801" s="334" cm="1">
        <f t="array" ref="CF801">IFERROR(INDEX($K:$R,ROW(),MATCH(CF$3,$K$2:$R$2,0)),0)</f>
        <v>100</v>
      </c>
      <c r="CG801" s="334" cm="1">
        <f t="array" ref="CG801">IFERROR(INDEX($K:$R,ROW(),MATCH(CG$3,$K$2:$R$2,0)),0)</f>
        <v>100</v>
      </c>
      <c r="CH801" s="334" cm="1">
        <f t="array" ref="CH801">IFERROR(INDEX($K:$R,ROW(),MATCH(CH$3,$K$2:$R$2,0)),0)</f>
        <v>100</v>
      </c>
      <c r="CI801" s="334" cm="1">
        <f t="array" ref="CI801">IFERROR(INDEX($K:$R,ROW(),MATCH(CI$3,$K$2:$R$2,0)),0)</f>
        <v>100</v>
      </c>
      <c r="CJ801" s="334" cm="1">
        <f t="array" ref="CJ801">IFERROR(INDEX($K:$R,ROW(),MATCH(CJ$3,$K$2:$R$2,0)),0)</f>
        <v>100</v>
      </c>
      <c r="CK801" s="334" cm="1">
        <f t="array" ref="CK801">IFERROR(INDEX($K:$R,ROW(),MATCH(CK$3,$K$2:$R$2,0)),0)</f>
        <v>100</v>
      </c>
      <c r="CL801" s="334" cm="1">
        <f t="array" ref="CL801">IFERROR(INDEX($K:$R,ROW(),MATCH(CL$3,$K$2:$R$2,0)),0)</f>
        <v>100</v>
      </c>
      <c r="CM801" s="334" cm="1">
        <f t="array" ref="CM801">IFERROR(INDEX($K:$R,ROW(),MATCH(CM$3,$K$2:$R$2,0)),0)</f>
        <v>100</v>
      </c>
      <c r="CN801" s="334" cm="1">
        <f t="array" ref="CN801">IFERROR(INDEX($K:$R,ROW(),MATCH(CN$3,$K$2:$R$2,0)),0)</f>
        <v>100</v>
      </c>
    </row>
    <row r="802" spans="1:92" x14ac:dyDescent="0.25">
      <c r="B802" s="223" t="s">
        <v>606</v>
      </c>
      <c r="C802" t="s">
        <v>76</v>
      </c>
      <c r="D802" s="295" t="s">
        <v>595</v>
      </c>
      <c r="E802" s="102" t="s">
        <v>203</v>
      </c>
      <c r="K802" s="50">
        <f t="shared" ref="K802:P803" ca="1" si="561">SUMIF($3:$3, K$2, INDIRECT(ROW() &amp; ":" &amp; ROW()))</f>
        <v>0</v>
      </c>
      <c r="L802" s="50">
        <f t="shared" ca="1" si="561"/>
        <v>0</v>
      </c>
      <c r="M802" s="50">
        <f t="shared" ca="1" si="561"/>
        <v>0</v>
      </c>
      <c r="N802" s="50">
        <f t="shared" ca="1" si="561"/>
        <v>0</v>
      </c>
      <c r="O802" s="50">
        <f t="shared" ca="1" si="561"/>
        <v>0</v>
      </c>
      <c r="P802" s="50">
        <f t="shared" ca="1" si="561"/>
        <v>0</v>
      </c>
      <c r="Q802" s="50"/>
      <c r="T802" s="381">
        <f t="shared" ref="T802:T804" ca="1" si="562">IFERROR(INDEX(INDIRECT("Financials!$A:$AD"), MATCH(INDIRECT(ADDRESS(ROW(),2)), INDIRECT("Financials!$B:$B"), 0), MATCH(INDIRECT(ADDRESS(1,COLUMN())), INDIRECT("Financials!$1:$1"), 0)),0)</f>
        <v>0</v>
      </c>
      <c r="U802" s="349">
        <v>0</v>
      </c>
      <c r="V802" s="349">
        <v>0</v>
      </c>
      <c r="W802" s="349">
        <v>0</v>
      </c>
      <c r="X802" s="349">
        <v>0</v>
      </c>
      <c r="Y802" s="349">
        <v>0</v>
      </c>
      <c r="Z802" s="349">
        <v>0</v>
      </c>
      <c r="AA802" s="349">
        <v>0</v>
      </c>
      <c r="AB802" s="349">
        <v>0</v>
      </c>
      <c r="AC802" s="349">
        <v>0</v>
      </c>
      <c r="AD802" s="349">
        <v>0</v>
      </c>
      <c r="AE802" s="349">
        <v>0</v>
      </c>
      <c r="AF802" s="349">
        <v>0</v>
      </c>
      <c r="AG802" s="349">
        <v>0</v>
      </c>
      <c r="AH802" s="349">
        <v>0</v>
      </c>
      <c r="AI802" s="349">
        <v>0</v>
      </c>
      <c r="AJ802" s="349">
        <v>0</v>
      </c>
      <c r="AK802" s="349">
        <v>0</v>
      </c>
      <c r="AL802" s="349">
        <v>0</v>
      </c>
      <c r="AM802" s="349">
        <v>0</v>
      </c>
      <c r="AN802" s="349">
        <v>0</v>
      </c>
      <c r="AO802" s="349">
        <v>0</v>
      </c>
      <c r="AP802" s="349">
        <v>0</v>
      </c>
      <c r="AQ802" s="349">
        <v>0</v>
      </c>
      <c r="AR802" s="349">
        <v>0</v>
      </c>
      <c r="AS802" s="349">
        <v>0</v>
      </c>
      <c r="AT802" s="349">
        <v>0</v>
      </c>
      <c r="AU802" s="349">
        <v>0</v>
      </c>
      <c r="AV802" s="349">
        <v>0</v>
      </c>
      <c r="AW802" s="349">
        <v>0</v>
      </c>
      <c r="AX802" s="349">
        <v>0</v>
      </c>
      <c r="AY802" s="349">
        <v>0</v>
      </c>
      <c r="AZ802" s="349">
        <v>0</v>
      </c>
      <c r="BA802" s="349">
        <v>0</v>
      </c>
      <c r="BB802" s="349">
        <v>0</v>
      </c>
      <c r="BC802" s="349">
        <v>0</v>
      </c>
      <c r="BD802" s="349">
        <v>0</v>
      </c>
      <c r="BE802" s="349">
        <v>0</v>
      </c>
      <c r="BF802" s="349">
        <v>0</v>
      </c>
      <c r="BG802" s="349">
        <v>0</v>
      </c>
      <c r="BH802" s="349">
        <v>0</v>
      </c>
      <c r="BI802" s="349">
        <v>0</v>
      </c>
      <c r="BJ802" s="349">
        <v>0</v>
      </c>
      <c r="BK802" s="349">
        <v>0</v>
      </c>
      <c r="BL802" s="349">
        <v>0</v>
      </c>
      <c r="BM802" s="349">
        <v>0</v>
      </c>
      <c r="BN802" s="349">
        <v>0</v>
      </c>
      <c r="BO802" s="349">
        <v>0</v>
      </c>
      <c r="BP802" s="349">
        <v>0</v>
      </c>
      <c r="BQ802" s="349">
        <v>0</v>
      </c>
      <c r="BR802" s="349">
        <v>0</v>
      </c>
      <c r="BS802" s="349">
        <v>0</v>
      </c>
      <c r="BT802" s="349">
        <v>0</v>
      </c>
      <c r="BU802" s="349">
        <v>0</v>
      </c>
      <c r="BV802" s="349">
        <v>0</v>
      </c>
      <c r="BW802" s="349">
        <v>0</v>
      </c>
      <c r="BX802" s="349">
        <v>0</v>
      </c>
      <c r="BY802" s="349">
        <v>0</v>
      </c>
      <c r="BZ802" s="349">
        <v>0</v>
      </c>
      <c r="CA802" s="349">
        <v>0</v>
      </c>
      <c r="CB802" s="349">
        <v>0</v>
      </c>
      <c r="CC802" s="349">
        <v>0</v>
      </c>
      <c r="CD802" s="349">
        <v>0</v>
      </c>
      <c r="CE802" s="349">
        <v>0</v>
      </c>
      <c r="CF802" s="349">
        <v>0</v>
      </c>
      <c r="CG802" s="349">
        <v>0</v>
      </c>
      <c r="CH802" s="349">
        <v>0</v>
      </c>
      <c r="CI802" s="349">
        <v>0</v>
      </c>
      <c r="CJ802" s="349">
        <v>0</v>
      </c>
      <c r="CK802" s="349">
        <v>0</v>
      </c>
      <c r="CL802" s="349">
        <v>0</v>
      </c>
      <c r="CM802" s="349">
        <v>0</v>
      </c>
      <c r="CN802" s="349">
        <v>0</v>
      </c>
    </row>
    <row r="803" spans="1:92" x14ac:dyDescent="0.25">
      <c r="A803" t="s">
        <v>362</v>
      </c>
      <c r="B803" s="223" t="s">
        <v>607</v>
      </c>
      <c r="C803" t="s">
        <v>76</v>
      </c>
      <c r="D803" s="295" t="s">
        <v>595</v>
      </c>
      <c r="E803" s="102" t="s">
        <v>203</v>
      </c>
      <c r="K803" s="365">
        <f t="shared" ca="1" si="561"/>
        <v>10</v>
      </c>
      <c r="L803" s="365">
        <f t="shared" ca="1" si="561"/>
        <v>10</v>
      </c>
      <c r="M803" s="365">
        <f t="shared" ca="1" si="561"/>
        <v>10</v>
      </c>
      <c r="N803" s="365">
        <f t="shared" ca="1" si="561"/>
        <v>10</v>
      </c>
      <c r="O803" s="365">
        <f t="shared" ca="1" si="561"/>
        <v>10</v>
      </c>
      <c r="P803" s="365">
        <f t="shared" ca="1" si="561"/>
        <v>10</v>
      </c>
      <c r="Q803" s="50"/>
      <c r="T803" s="366">
        <f t="shared" ca="1" si="562"/>
        <v>0</v>
      </c>
      <c r="U803" s="382">
        <f t="shared" ref="U803:CF803" ca="1" si="563">U810-U806</f>
        <v>0.83333333333333337</v>
      </c>
      <c r="V803" s="382">
        <f t="shared" ca="1" si="563"/>
        <v>0.83333333333333337</v>
      </c>
      <c r="W803" s="382">
        <f t="shared" ca="1" si="563"/>
        <v>0.83333333333333337</v>
      </c>
      <c r="X803" s="382">
        <f t="shared" ca="1" si="563"/>
        <v>0.83333333333333337</v>
      </c>
      <c r="Y803" s="382">
        <f t="shared" ca="1" si="563"/>
        <v>0.83333333333333337</v>
      </c>
      <c r="Z803" s="382">
        <f t="shared" ca="1" si="563"/>
        <v>0.83333333333333337</v>
      </c>
      <c r="AA803" s="382">
        <f t="shared" ca="1" si="563"/>
        <v>0.83333333333333337</v>
      </c>
      <c r="AB803" s="382">
        <f t="shared" ca="1" si="563"/>
        <v>0.83333333333333337</v>
      </c>
      <c r="AC803" s="382">
        <f t="shared" ca="1" si="563"/>
        <v>0.83333333333333337</v>
      </c>
      <c r="AD803" s="382">
        <f t="shared" ca="1" si="563"/>
        <v>0.83333333333333337</v>
      </c>
      <c r="AE803" s="382">
        <f t="shared" ca="1" si="563"/>
        <v>0.83333333333333337</v>
      </c>
      <c r="AF803" s="382">
        <f t="shared" ca="1" si="563"/>
        <v>0.83333333333333337</v>
      </c>
      <c r="AG803" s="382">
        <f t="shared" ca="1" si="563"/>
        <v>0.83333333333333337</v>
      </c>
      <c r="AH803" s="382">
        <f t="shared" ca="1" si="563"/>
        <v>0.83333333333333337</v>
      </c>
      <c r="AI803" s="382">
        <f t="shared" ca="1" si="563"/>
        <v>0.83333333333333337</v>
      </c>
      <c r="AJ803" s="382">
        <f t="shared" ca="1" si="563"/>
        <v>0.83333333333333337</v>
      </c>
      <c r="AK803" s="382">
        <f t="shared" ca="1" si="563"/>
        <v>0.83333333333333337</v>
      </c>
      <c r="AL803" s="382">
        <f t="shared" ca="1" si="563"/>
        <v>0.83333333333333337</v>
      </c>
      <c r="AM803" s="382">
        <f t="shared" ca="1" si="563"/>
        <v>0.83333333333333337</v>
      </c>
      <c r="AN803" s="382">
        <f t="shared" ca="1" si="563"/>
        <v>0.83333333333333337</v>
      </c>
      <c r="AO803" s="382">
        <f t="shared" ca="1" si="563"/>
        <v>0.83333333333333337</v>
      </c>
      <c r="AP803" s="382">
        <f t="shared" ca="1" si="563"/>
        <v>0.83333333333333337</v>
      </c>
      <c r="AQ803" s="382">
        <f t="shared" ca="1" si="563"/>
        <v>0.83333333333333337</v>
      </c>
      <c r="AR803" s="382">
        <f t="shared" ca="1" si="563"/>
        <v>0.83333333333333337</v>
      </c>
      <c r="AS803" s="382">
        <f t="shared" ca="1" si="563"/>
        <v>0.83333333333333337</v>
      </c>
      <c r="AT803" s="382">
        <f t="shared" ca="1" si="563"/>
        <v>0.83333333333333337</v>
      </c>
      <c r="AU803" s="382">
        <f t="shared" ca="1" si="563"/>
        <v>0.83333333333333337</v>
      </c>
      <c r="AV803" s="382">
        <f t="shared" ca="1" si="563"/>
        <v>0.83333333333333337</v>
      </c>
      <c r="AW803" s="382">
        <f t="shared" ca="1" si="563"/>
        <v>0.83333333333333337</v>
      </c>
      <c r="AX803" s="382">
        <f t="shared" ca="1" si="563"/>
        <v>0.83333333333333337</v>
      </c>
      <c r="AY803" s="382">
        <f t="shared" ca="1" si="563"/>
        <v>0.83333333333333337</v>
      </c>
      <c r="AZ803" s="382">
        <f t="shared" ca="1" si="563"/>
        <v>0.83333333333333337</v>
      </c>
      <c r="BA803" s="382">
        <f t="shared" ca="1" si="563"/>
        <v>0.83333333333333337</v>
      </c>
      <c r="BB803" s="382">
        <f t="shared" ca="1" si="563"/>
        <v>0.83333333333333337</v>
      </c>
      <c r="BC803" s="382">
        <f t="shared" ca="1" si="563"/>
        <v>0.83333333333333337</v>
      </c>
      <c r="BD803" s="382">
        <f t="shared" ca="1" si="563"/>
        <v>0.83333333333333337</v>
      </c>
      <c r="BE803" s="382">
        <f t="shared" ca="1" si="563"/>
        <v>0.83333333333333337</v>
      </c>
      <c r="BF803" s="382">
        <f t="shared" ca="1" si="563"/>
        <v>0.83333333333333337</v>
      </c>
      <c r="BG803" s="382">
        <f t="shared" ca="1" si="563"/>
        <v>0.83333333333333337</v>
      </c>
      <c r="BH803" s="382">
        <f t="shared" ca="1" si="563"/>
        <v>0.83333333333333337</v>
      </c>
      <c r="BI803" s="382">
        <f t="shared" ca="1" si="563"/>
        <v>0.83333333333333337</v>
      </c>
      <c r="BJ803" s="382">
        <f t="shared" ca="1" si="563"/>
        <v>0.83333333333333337</v>
      </c>
      <c r="BK803" s="382">
        <f t="shared" ca="1" si="563"/>
        <v>0.83333333333333337</v>
      </c>
      <c r="BL803" s="382">
        <f t="shared" ca="1" si="563"/>
        <v>0.83333333333333337</v>
      </c>
      <c r="BM803" s="382">
        <f t="shared" ca="1" si="563"/>
        <v>0.83333333333333337</v>
      </c>
      <c r="BN803" s="382">
        <f t="shared" ca="1" si="563"/>
        <v>0.83333333333333337</v>
      </c>
      <c r="BO803" s="382">
        <f t="shared" ca="1" si="563"/>
        <v>0.83333333333333337</v>
      </c>
      <c r="BP803" s="382">
        <f t="shared" ca="1" si="563"/>
        <v>0.83333333333333337</v>
      </c>
      <c r="BQ803" s="382">
        <f t="shared" ca="1" si="563"/>
        <v>0.83333333333333337</v>
      </c>
      <c r="BR803" s="382">
        <f t="shared" ca="1" si="563"/>
        <v>0.83333333333333337</v>
      </c>
      <c r="BS803" s="382">
        <f t="shared" ca="1" si="563"/>
        <v>0.83333333333333337</v>
      </c>
      <c r="BT803" s="382">
        <f t="shared" ca="1" si="563"/>
        <v>0.83333333333333337</v>
      </c>
      <c r="BU803" s="382">
        <f t="shared" ca="1" si="563"/>
        <v>0.83333333333333337</v>
      </c>
      <c r="BV803" s="382">
        <f t="shared" ca="1" si="563"/>
        <v>0.83333333333333337</v>
      </c>
      <c r="BW803" s="382">
        <f t="shared" ca="1" si="563"/>
        <v>0.83333333333333337</v>
      </c>
      <c r="BX803" s="382">
        <f t="shared" ca="1" si="563"/>
        <v>0.83333333333333337</v>
      </c>
      <c r="BY803" s="382">
        <f t="shared" ca="1" si="563"/>
        <v>0.83333333333333337</v>
      </c>
      <c r="BZ803" s="382">
        <f t="shared" ca="1" si="563"/>
        <v>0.83333333333333337</v>
      </c>
      <c r="CA803" s="382">
        <f t="shared" ca="1" si="563"/>
        <v>0.83333333333333337</v>
      </c>
      <c r="CB803" s="382">
        <f t="shared" ca="1" si="563"/>
        <v>0.83333333333333337</v>
      </c>
      <c r="CC803" s="382">
        <f t="shared" ca="1" si="563"/>
        <v>0.83333333333333337</v>
      </c>
      <c r="CD803" s="382">
        <f t="shared" ca="1" si="563"/>
        <v>0.83333333333333337</v>
      </c>
      <c r="CE803" s="382">
        <f t="shared" ca="1" si="563"/>
        <v>0.83333333333333337</v>
      </c>
      <c r="CF803" s="382">
        <f t="shared" ca="1" si="563"/>
        <v>0.83333333333333337</v>
      </c>
      <c r="CG803" s="382">
        <f t="shared" ref="CG803:CN803" ca="1" si="564">CG810-CG806</f>
        <v>0.83333333333333337</v>
      </c>
      <c r="CH803" s="382">
        <f t="shared" ca="1" si="564"/>
        <v>0.83333333333333337</v>
      </c>
      <c r="CI803" s="382">
        <f t="shared" ca="1" si="564"/>
        <v>0.83333333333333337</v>
      </c>
      <c r="CJ803" s="382">
        <f t="shared" ca="1" si="564"/>
        <v>0.83333333333333337</v>
      </c>
      <c r="CK803" s="382">
        <f t="shared" ca="1" si="564"/>
        <v>0.83333333333333337</v>
      </c>
      <c r="CL803" s="382">
        <f t="shared" ca="1" si="564"/>
        <v>0.83333333333333337</v>
      </c>
      <c r="CM803" s="382">
        <f t="shared" ca="1" si="564"/>
        <v>0.83333333333333337</v>
      </c>
      <c r="CN803" s="382">
        <f t="shared" ca="1" si="564"/>
        <v>0.83333333333333337</v>
      </c>
    </row>
    <row r="804" spans="1:92" x14ac:dyDescent="0.25">
      <c r="A804" t="s">
        <v>143</v>
      </c>
      <c r="B804" s="216" t="s">
        <v>608</v>
      </c>
      <c r="C804" t="s">
        <v>609</v>
      </c>
      <c r="D804" s="295" t="s">
        <v>595</v>
      </c>
      <c r="E804" s="102" t="s">
        <v>203</v>
      </c>
      <c r="I804" s="368"/>
      <c r="J804" s="368"/>
      <c r="K804" s="30">
        <f t="shared" ref="K804:P804" ca="1" si="565">SUMIF($4:$4, K$2, INDIRECT(ROW() &amp; ":" &amp; ROW()))</f>
        <v>0.83333333333333337</v>
      </c>
      <c r="L804" s="30">
        <f t="shared" ca="1" si="565"/>
        <v>0.83333333333333337</v>
      </c>
      <c r="M804" s="30">
        <f t="shared" ca="1" si="565"/>
        <v>0.83333333333333337</v>
      </c>
      <c r="N804" s="30">
        <f t="shared" ca="1" si="565"/>
        <v>0.83333333333333337</v>
      </c>
      <c r="O804" s="30">
        <f t="shared" ca="1" si="565"/>
        <v>0.83333333333333337</v>
      </c>
      <c r="P804" s="30">
        <f t="shared" ca="1" si="565"/>
        <v>0.83333333333333337</v>
      </c>
      <c r="Q804" s="30"/>
      <c r="T804" s="327">
        <f t="shared" ca="1" si="562"/>
        <v>0</v>
      </c>
      <c r="U804" s="383">
        <f t="shared" ref="U804:CF804" ca="1" si="566">+U799+U800+U802+U803</f>
        <v>0.83333333333333337</v>
      </c>
      <c r="V804" s="383">
        <f t="shared" ca="1" si="566"/>
        <v>0.83333333333333337</v>
      </c>
      <c r="W804" s="383">
        <f t="shared" ca="1" si="566"/>
        <v>0.83333333333333337</v>
      </c>
      <c r="X804" s="383">
        <f t="shared" ca="1" si="566"/>
        <v>0.83333333333333337</v>
      </c>
      <c r="Y804" s="383">
        <f t="shared" ca="1" si="566"/>
        <v>0.83333333333333337</v>
      </c>
      <c r="Z804" s="383">
        <f t="shared" ca="1" si="566"/>
        <v>0.83333333333333337</v>
      </c>
      <c r="AA804" s="383">
        <f t="shared" ca="1" si="566"/>
        <v>0.83333333333333337</v>
      </c>
      <c r="AB804" s="383">
        <f t="shared" ca="1" si="566"/>
        <v>0.83333333333333337</v>
      </c>
      <c r="AC804" s="383">
        <f t="shared" ca="1" si="566"/>
        <v>0.83333333333333337</v>
      </c>
      <c r="AD804" s="383">
        <f t="shared" ca="1" si="566"/>
        <v>0.83333333333333337</v>
      </c>
      <c r="AE804" s="383">
        <f t="shared" ca="1" si="566"/>
        <v>0.83333333333333337</v>
      </c>
      <c r="AF804" s="383">
        <f t="shared" ca="1" si="566"/>
        <v>0.83333333333333337</v>
      </c>
      <c r="AG804" s="383">
        <f t="shared" ca="1" si="566"/>
        <v>0.83333333333333337</v>
      </c>
      <c r="AH804" s="383">
        <f t="shared" ca="1" si="566"/>
        <v>0.83333333333333337</v>
      </c>
      <c r="AI804" s="383">
        <f t="shared" ca="1" si="566"/>
        <v>0.83333333333333337</v>
      </c>
      <c r="AJ804" s="383">
        <f t="shared" ca="1" si="566"/>
        <v>0.83333333333333337</v>
      </c>
      <c r="AK804" s="383">
        <f t="shared" ca="1" si="566"/>
        <v>0.83333333333333337</v>
      </c>
      <c r="AL804" s="383">
        <f t="shared" ca="1" si="566"/>
        <v>0.83333333333333337</v>
      </c>
      <c r="AM804" s="383">
        <f t="shared" ca="1" si="566"/>
        <v>0.83333333333333337</v>
      </c>
      <c r="AN804" s="383">
        <f t="shared" ca="1" si="566"/>
        <v>0.83333333333333337</v>
      </c>
      <c r="AO804" s="383">
        <f t="shared" ca="1" si="566"/>
        <v>0.83333333333333337</v>
      </c>
      <c r="AP804" s="383">
        <f t="shared" ca="1" si="566"/>
        <v>0.83333333333333337</v>
      </c>
      <c r="AQ804" s="383">
        <f t="shared" ca="1" si="566"/>
        <v>0.83333333333333337</v>
      </c>
      <c r="AR804" s="383">
        <f t="shared" ca="1" si="566"/>
        <v>0.83333333333333337</v>
      </c>
      <c r="AS804" s="383">
        <f t="shared" ca="1" si="566"/>
        <v>0.83333333333333337</v>
      </c>
      <c r="AT804" s="383">
        <f t="shared" ca="1" si="566"/>
        <v>0.83333333333333337</v>
      </c>
      <c r="AU804" s="383">
        <f t="shared" ca="1" si="566"/>
        <v>0.83333333333333337</v>
      </c>
      <c r="AV804" s="383">
        <f t="shared" ca="1" si="566"/>
        <v>0.83333333333333337</v>
      </c>
      <c r="AW804" s="383">
        <f t="shared" ca="1" si="566"/>
        <v>0.83333333333333337</v>
      </c>
      <c r="AX804" s="383">
        <f t="shared" ca="1" si="566"/>
        <v>0.83333333333333337</v>
      </c>
      <c r="AY804" s="383">
        <f t="shared" ca="1" si="566"/>
        <v>0.83333333333333337</v>
      </c>
      <c r="AZ804" s="383">
        <f t="shared" ca="1" si="566"/>
        <v>0.83333333333333337</v>
      </c>
      <c r="BA804" s="383">
        <f t="shared" ca="1" si="566"/>
        <v>0.83333333333333337</v>
      </c>
      <c r="BB804" s="383">
        <f t="shared" ca="1" si="566"/>
        <v>0.83333333333333337</v>
      </c>
      <c r="BC804" s="383">
        <f t="shared" ca="1" si="566"/>
        <v>0.83333333333333337</v>
      </c>
      <c r="BD804" s="383">
        <f t="shared" ca="1" si="566"/>
        <v>0.83333333333333337</v>
      </c>
      <c r="BE804" s="383">
        <f t="shared" ca="1" si="566"/>
        <v>0.83333333333333337</v>
      </c>
      <c r="BF804" s="383">
        <f t="shared" ca="1" si="566"/>
        <v>0.83333333333333337</v>
      </c>
      <c r="BG804" s="383">
        <f t="shared" ca="1" si="566"/>
        <v>0.83333333333333337</v>
      </c>
      <c r="BH804" s="383">
        <f t="shared" ca="1" si="566"/>
        <v>0.83333333333333337</v>
      </c>
      <c r="BI804" s="383">
        <f t="shared" ca="1" si="566"/>
        <v>0.83333333333333337</v>
      </c>
      <c r="BJ804" s="383">
        <f t="shared" ca="1" si="566"/>
        <v>0.83333333333333337</v>
      </c>
      <c r="BK804" s="383">
        <f t="shared" ca="1" si="566"/>
        <v>0.83333333333333337</v>
      </c>
      <c r="BL804" s="383">
        <f t="shared" ca="1" si="566"/>
        <v>0.83333333333333337</v>
      </c>
      <c r="BM804" s="383">
        <f t="shared" ca="1" si="566"/>
        <v>0.83333333333333337</v>
      </c>
      <c r="BN804" s="383">
        <f t="shared" ca="1" si="566"/>
        <v>0.83333333333333337</v>
      </c>
      <c r="BO804" s="383">
        <f t="shared" ca="1" si="566"/>
        <v>0.83333333333333337</v>
      </c>
      <c r="BP804" s="383">
        <f t="shared" ca="1" si="566"/>
        <v>0.83333333333333337</v>
      </c>
      <c r="BQ804" s="383">
        <f t="shared" ca="1" si="566"/>
        <v>0.83333333333333337</v>
      </c>
      <c r="BR804" s="383">
        <f t="shared" ca="1" si="566"/>
        <v>0.83333333333333337</v>
      </c>
      <c r="BS804" s="383">
        <f t="shared" ca="1" si="566"/>
        <v>0.83333333333333337</v>
      </c>
      <c r="BT804" s="383">
        <f t="shared" ca="1" si="566"/>
        <v>0.83333333333333337</v>
      </c>
      <c r="BU804" s="383">
        <f t="shared" ca="1" si="566"/>
        <v>0.83333333333333337</v>
      </c>
      <c r="BV804" s="383">
        <f t="shared" ca="1" si="566"/>
        <v>0.83333333333333337</v>
      </c>
      <c r="BW804" s="383">
        <f t="shared" ca="1" si="566"/>
        <v>0.83333333333333337</v>
      </c>
      <c r="BX804" s="383">
        <f t="shared" ca="1" si="566"/>
        <v>0.83333333333333337</v>
      </c>
      <c r="BY804" s="383">
        <f t="shared" ca="1" si="566"/>
        <v>0.83333333333333337</v>
      </c>
      <c r="BZ804" s="383">
        <f t="shared" ca="1" si="566"/>
        <v>0.83333333333333337</v>
      </c>
      <c r="CA804" s="383">
        <f t="shared" ca="1" si="566"/>
        <v>0.83333333333333337</v>
      </c>
      <c r="CB804" s="383">
        <f t="shared" ca="1" si="566"/>
        <v>0.83333333333333337</v>
      </c>
      <c r="CC804" s="383">
        <f t="shared" ca="1" si="566"/>
        <v>0.83333333333333337</v>
      </c>
      <c r="CD804" s="383">
        <f t="shared" ca="1" si="566"/>
        <v>0.83333333333333337</v>
      </c>
      <c r="CE804" s="383">
        <f t="shared" ca="1" si="566"/>
        <v>0.83333333333333337</v>
      </c>
      <c r="CF804" s="383">
        <f t="shared" ca="1" si="566"/>
        <v>0.83333333333333337</v>
      </c>
      <c r="CG804" s="383">
        <f t="shared" ref="CG804:CN804" ca="1" si="567">+CG799+CG800+CG802+CG803</f>
        <v>0.83333333333333337</v>
      </c>
      <c r="CH804" s="383">
        <f t="shared" ca="1" si="567"/>
        <v>0.83333333333333337</v>
      </c>
      <c r="CI804" s="383">
        <f t="shared" ca="1" si="567"/>
        <v>0.83333333333333337</v>
      </c>
      <c r="CJ804" s="383">
        <f t="shared" ca="1" si="567"/>
        <v>0.83333333333333337</v>
      </c>
      <c r="CK804" s="383">
        <f t="shared" ca="1" si="567"/>
        <v>0.83333333333333337</v>
      </c>
      <c r="CL804" s="383">
        <f t="shared" ca="1" si="567"/>
        <v>0.83333333333333337</v>
      </c>
      <c r="CM804" s="383">
        <f t="shared" ca="1" si="567"/>
        <v>0.83333333333333337</v>
      </c>
      <c r="CN804" s="383">
        <f t="shared" ca="1" si="567"/>
        <v>0.83333333333333337</v>
      </c>
    </row>
    <row r="805" spans="1:92" x14ac:dyDescent="0.25">
      <c r="B805" s="178"/>
      <c r="D805" s="295" t="s">
        <v>595</v>
      </c>
      <c r="E805" s="102" t="s">
        <v>203</v>
      </c>
      <c r="T805" s="319"/>
      <c r="U805" s="380"/>
      <c r="V805" s="380"/>
      <c r="W805" s="380"/>
      <c r="X805" s="380"/>
      <c r="Y805" s="380"/>
      <c r="Z805" s="380"/>
      <c r="AA805" s="380"/>
      <c r="AB805" s="380"/>
      <c r="AC805" s="380"/>
      <c r="AD805" s="380"/>
      <c r="AE805" s="380"/>
      <c r="AF805" s="380"/>
      <c r="AG805" s="380"/>
      <c r="AH805" s="380"/>
      <c r="AI805" s="380"/>
      <c r="AJ805" s="380"/>
      <c r="AK805" s="380"/>
      <c r="AL805" s="380"/>
      <c r="AM805" s="380"/>
      <c r="AN805" s="380"/>
      <c r="AO805" s="380"/>
      <c r="AP805" s="380"/>
      <c r="AQ805" s="380"/>
      <c r="AR805" s="380"/>
      <c r="AS805" s="380"/>
      <c r="AT805" s="380"/>
      <c r="AU805" s="380"/>
      <c r="AV805" s="380"/>
      <c r="AW805" s="380"/>
      <c r="AX805" s="380"/>
      <c r="AY805" s="380"/>
      <c r="AZ805" s="380"/>
      <c r="BA805" s="380"/>
      <c r="BB805" s="380"/>
      <c r="BC805" s="380"/>
      <c r="BD805" s="380"/>
      <c r="BE805" s="380"/>
      <c r="BF805" s="380"/>
      <c r="BG805" s="380"/>
      <c r="BH805" s="380"/>
      <c r="BI805" s="380"/>
      <c r="BJ805" s="380"/>
      <c r="BK805" s="380"/>
      <c r="BL805" s="380"/>
      <c r="BM805" s="380"/>
      <c r="BN805" s="380"/>
      <c r="BO805" s="380"/>
      <c r="BP805" s="380"/>
      <c r="BQ805" s="380"/>
      <c r="BR805" s="380"/>
      <c r="BS805" s="380"/>
      <c r="BT805" s="380"/>
      <c r="BU805" s="380"/>
      <c r="BV805" s="380"/>
      <c r="BW805" s="380"/>
      <c r="BX805" s="380"/>
      <c r="BY805" s="380"/>
      <c r="BZ805" s="380"/>
      <c r="CA805" s="380"/>
      <c r="CB805" s="380"/>
      <c r="CC805" s="380"/>
      <c r="CD805" s="380"/>
      <c r="CE805" s="380"/>
      <c r="CF805" s="380"/>
      <c r="CG805" s="380"/>
      <c r="CH805" s="380"/>
      <c r="CI805" s="380"/>
      <c r="CJ805" s="380"/>
      <c r="CK805" s="380"/>
      <c r="CL805" s="380"/>
      <c r="CM805" s="380"/>
      <c r="CN805" s="380"/>
    </row>
    <row r="806" spans="1:92" x14ac:dyDescent="0.25">
      <c r="A806" t="s">
        <v>160</v>
      </c>
      <c r="B806" s="216" t="s">
        <v>610</v>
      </c>
      <c r="C806" t="s">
        <v>33</v>
      </c>
      <c r="D806" s="295" t="s">
        <v>595</v>
      </c>
      <c r="E806" s="102" t="s">
        <v>203</v>
      </c>
      <c r="K806" s="31">
        <f t="shared" ref="K806:P806" ca="1" si="568">SUMIF($3:$3, K$2, INDIRECT(ROW() &amp; ":" &amp; ROW()))</f>
        <v>-10</v>
      </c>
      <c r="L806" s="31">
        <f t="shared" ca="1" si="568"/>
        <v>-10</v>
      </c>
      <c r="M806" s="31">
        <f t="shared" ca="1" si="568"/>
        <v>-10</v>
      </c>
      <c r="N806" s="31">
        <f t="shared" ca="1" si="568"/>
        <v>-10</v>
      </c>
      <c r="O806" s="31">
        <f t="shared" ca="1" si="568"/>
        <v>-10</v>
      </c>
      <c r="P806" s="31">
        <f t="shared" ca="1" si="568"/>
        <v>-10</v>
      </c>
      <c r="Q806" s="31"/>
      <c r="T806" s="327">
        <f t="shared" ref="T806" ca="1" si="569">IFERROR(INDEX(INDIRECT("Financials!$A:$AD"), MATCH(INDIRECT(ADDRESS(ROW(),2)), INDIRECT("Financials!$B:$B"), 0), MATCH(INDIRECT(ADDRESS(1,COLUMN())), INDIRECT("Financials!$1:$1"), 0)),0)</f>
        <v>0</v>
      </c>
      <c r="U806" s="383">
        <f t="shared" ref="U806:AZ806" ca="1" si="570">-SUM(U799:U802)*$I795/12</f>
        <v>-0.83333333333333337</v>
      </c>
      <c r="V806" s="383">
        <f t="shared" ca="1" si="570"/>
        <v>-0.83333333333333337</v>
      </c>
      <c r="W806" s="383">
        <f t="shared" ca="1" si="570"/>
        <v>-0.83333333333333337</v>
      </c>
      <c r="X806" s="383">
        <f t="shared" ca="1" si="570"/>
        <v>-0.83333333333333337</v>
      </c>
      <c r="Y806" s="383">
        <f t="shared" ca="1" si="570"/>
        <v>-0.83333333333333337</v>
      </c>
      <c r="Z806" s="383">
        <f t="shared" ca="1" si="570"/>
        <v>-0.83333333333333337</v>
      </c>
      <c r="AA806" s="383">
        <f t="shared" ca="1" si="570"/>
        <v>-0.83333333333333337</v>
      </c>
      <c r="AB806" s="383">
        <f t="shared" ca="1" si="570"/>
        <v>-0.83333333333333337</v>
      </c>
      <c r="AC806" s="383">
        <f t="shared" ca="1" si="570"/>
        <v>-0.83333333333333337</v>
      </c>
      <c r="AD806" s="383">
        <f t="shared" ca="1" si="570"/>
        <v>-0.83333333333333337</v>
      </c>
      <c r="AE806" s="383">
        <f t="shared" ca="1" si="570"/>
        <v>-0.83333333333333337</v>
      </c>
      <c r="AF806" s="383">
        <f t="shared" ca="1" si="570"/>
        <v>-0.83333333333333337</v>
      </c>
      <c r="AG806" s="383">
        <f t="shared" ca="1" si="570"/>
        <v>-0.83333333333333337</v>
      </c>
      <c r="AH806" s="383">
        <f t="shared" ca="1" si="570"/>
        <v>-0.83333333333333337</v>
      </c>
      <c r="AI806" s="383">
        <f t="shared" ca="1" si="570"/>
        <v>-0.83333333333333337</v>
      </c>
      <c r="AJ806" s="383">
        <f t="shared" ca="1" si="570"/>
        <v>-0.83333333333333337</v>
      </c>
      <c r="AK806" s="383">
        <f t="shared" ca="1" si="570"/>
        <v>-0.83333333333333337</v>
      </c>
      <c r="AL806" s="383">
        <f t="shared" ca="1" si="570"/>
        <v>-0.83333333333333337</v>
      </c>
      <c r="AM806" s="383">
        <f t="shared" ca="1" si="570"/>
        <v>-0.83333333333333337</v>
      </c>
      <c r="AN806" s="383">
        <f t="shared" ca="1" si="570"/>
        <v>-0.83333333333333337</v>
      </c>
      <c r="AO806" s="383">
        <f t="shared" ca="1" si="570"/>
        <v>-0.83333333333333337</v>
      </c>
      <c r="AP806" s="383">
        <f t="shared" ca="1" si="570"/>
        <v>-0.83333333333333337</v>
      </c>
      <c r="AQ806" s="383">
        <f t="shared" ca="1" si="570"/>
        <v>-0.83333333333333337</v>
      </c>
      <c r="AR806" s="383">
        <f t="shared" ca="1" si="570"/>
        <v>-0.83333333333333337</v>
      </c>
      <c r="AS806" s="383">
        <f t="shared" ca="1" si="570"/>
        <v>-0.83333333333333337</v>
      </c>
      <c r="AT806" s="383">
        <f t="shared" ca="1" si="570"/>
        <v>-0.83333333333333337</v>
      </c>
      <c r="AU806" s="383">
        <f t="shared" ca="1" si="570"/>
        <v>-0.83333333333333337</v>
      </c>
      <c r="AV806" s="383">
        <f t="shared" ca="1" si="570"/>
        <v>-0.83333333333333337</v>
      </c>
      <c r="AW806" s="383">
        <f t="shared" ca="1" si="570"/>
        <v>-0.83333333333333337</v>
      </c>
      <c r="AX806" s="383">
        <f t="shared" ca="1" si="570"/>
        <v>-0.83333333333333337</v>
      </c>
      <c r="AY806" s="383">
        <f t="shared" ca="1" si="570"/>
        <v>-0.83333333333333337</v>
      </c>
      <c r="AZ806" s="383">
        <f t="shared" ca="1" si="570"/>
        <v>-0.83333333333333337</v>
      </c>
      <c r="BA806" s="383">
        <f t="shared" ref="BA806:CF806" ca="1" si="571">-SUM(BA799:BA802)*$I795/12</f>
        <v>-0.83333333333333337</v>
      </c>
      <c r="BB806" s="383">
        <f t="shared" ca="1" si="571"/>
        <v>-0.83333333333333337</v>
      </c>
      <c r="BC806" s="383">
        <f t="shared" ca="1" si="571"/>
        <v>-0.83333333333333337</v>
      </c>
      <c r="BD806" s="383">
        <f t="shared" ca="1" si="571"/>
        <v>-0.83333333333333337</v>
      </c>
      <c r="BE806" s="383">
        <f t="shared" ca="1" si="571"/>
        <v>-0.83333333333333337</v>
      </c>
      <c r="BF806" s="383">
        <f t="shared" ca="1" si="571"/>
        <v>-0.83333333333333337</v>
      </c>
      <c r="BG806" s="383">
        <f t="shared" ca="1" si="571"/>
        <v>-0.83333333333333337</v>
      </c>
      <c r="BH806" s="383">
        <f t="shared" ca="1" si="571"/>
        <v>-0.83333333333333337</v>
      </c>
      <c r="BI806" s="383">
        <f t="shared" ca="1" si="571"/>
        <v>-0.83333333333333337</v>
      </c>
      <c r="BJ806" s="383">
        <f t="shared" ca="1" si="571"/>
        <v>-0.83333333333333337</v>
      </c>
      <c r="BK806" s="383">
        <f t="shared" ca="1" si="571"/>
        <v>-0.83333333333333337</v>
      </c>
      <c r="BL806" s="383">
        <f t="shared" ca="1" si="571"/>
        <v>-0.83333333333333337</v>
      </c>
      <c r="BM806" s="383">
        <f t="shared" ca="1" si="571"/>
        <v>-0.83333333333333337</v>
      </c>
      <c r="BN806" s="383">
        <f t="shared" ca="1" si="571"/>
        <v>-0.83333333333333337</v>
      </c>
      <c r="BO806" s="383">
        <f t="shared" ca="1" si="571"/>
        <v>-0.83333333333333337</v>
      </c>
      <c r="BP806" s="383">
        <f t="shared" ca="1" si="571"/>
        <v>-0.83333333333333337</v>
      </c>
      <c r="BQ806" s="383">
        <f t="shared" ca="1" si="571"/>
        <v>-0.83333333333333337</v>
      </c>
      <c r="BR806" s="383">
        <f t="shared" ca="1" si="571"/>
        <v>-0.83333333333333337</v>
      </c>
      <c r="BS806" s="383">
        <f t="shared" ca="1" si="571"/>
        <v>-0.83333333333333337</v>
      </c>
      <c r="BT806" s="383">
        <f t="shared" ca="1" si="571"/>
        <v>-0.83333333333333337</v>
      </c>
      <c r="BU806" s="383">
        <f t="shared" ca="1" si="571"/>
        <v>-0.83333333333333337</v>
      </c>
      <c r="BV806" s="383">
        <f t="shared" ca="1" si="571"/>
        <v>-0.83333333333333337</v>
      </c>
      <c r="BW806" s="383">
        <f t="shared" ca="1" si="571"/>
        <v>-0.83333333333333337</v>
      </c>
      <c r="BX806" s="383">
        <f t="shared" ca="1" si="571"/>
        <v>-0.83333333333333337</v>
      </c>
      <c r="BY806" s="383">
        <f t="shared" ca="1" si="571"/>
        <v>-0.83333333333333337</v>
      </c>
      <c r="BZ806" s="383">
        <f t="shared" ca="1" si="571"/>
        <v>-0.83333333333333337</v>
      </c>
      <c r="CA806" s="383">
        <f t="shared" ca="1" si="571"/>
        <v>-0.83333333333333337</v>
      </c>
      <c r="CB806" s="383">
        <f t="shared" ca="1" si="571"/>
        <v>-0.83333333333333337</v>
      </c>
      <c r="CC806" s="383">
        <f t="shared" ca="1" si="571"/>
        <v>-0.83333333333333337</v>
      </c>
      <c r="CD806" s="383">
        <f t="shared" ca="1" si="571"/>
        <v>-0.83333333333333337</v>
      </c>
      <c r="CE806" s="383">
        <f t="shared" ca="1" si="571"/>
        <v>-0.83333333333333337</v>
      </c>
      <c r="CF806" s="383">
        <f t="shared" ca="1" si="571"/>
        <v>-0.83333333333333337</v>
      </c>
      <c r="CG806" s="383">
        <f t="shared" ref="CG806:CN806" ca="1" si="572">-SUM(CG799:CG802)*$I795/12</f>
        <v>-0.83333333333333337</v>
      </c>
      <c r="CH806" s="383">
        <f t="shared" ca="1" si="572"/>
        <v>-0.83333333333333337</v>
      </c>
      <c r="CI806" s="383">
        <f t="shared" ca="1" si="572"/>
        <v>-0.83333333333333337</v>
      </c>
      <c r="CJ806" s="383">
        <f t="shared" ca="1" si="572"/>
        <v>-0.83333333333333337</v>
      </c>
      <c r="CK806" s="383">
        <f t="shared" ca="1" si="572"/>
        <v>-0.83333333333333337</v>
      </c>
      <c r="CL806" s="383">
        <f t="shared" ca="1" si="572"/>
        <v>-0.83333333333333337</v>
      </c>
      <c r="CM806" s="383">
        <f t="shared" ca="1" si="572"/>
        <v>-0.83333333333333337</v>
      </c>
      <c r="CN806" s="383">
        <f t="shared" ca="1" si="572"/>
        <v>-0.83333333333333337</v>
      </c>
    </row>
    <row r="807" spans="1:92" x14ac:dyDescent="0.25">
      <c r="B807" s="178"/>
      <c r="D807" s="295" t="s">
        <v>595</v>
      </c>
      <c r="E807" s="102" t="s">
        <v>203</v>
      </c>
      <c r="T807" s="355"/>
      <c r="U807" s="297"/>
      <c r="V807" s="297"/>
      <c r="W807" s="297"/>
      <c r="X807" s="297"/>
      <c r="Y807" s="297"/>
      <c r="Z807" s="297"/>
      <c r="AA807" s="297"/>
      <c r="AB807" s="297"/>
      <c r="AC807" s="297"/>
      <c r="AD807" s="297"/>
      <c r="AE807" s="297"/>
      <c r="AF807" s="297"/>
      <c r="AG807" s="297"/>
      <c r="AH807" s="297"/>
      <c r="AI807" s="297"/>
      <c r="AJ807" s="297"/>
      <c r="AK807" s="297"/>
      <c r="AL807" s="297"/>
      <c r="AM807" s="297"/>
      <c r="AN807" s="297"/>
      <c r="AO807" s="297"/>
      <c r="AP807" s="297"/>
      <c r="AQ807" s="297"/>
      <c r="AR807" s="297"/>
      <c r="AS807" s="297"/>
      <c r="AT807" s="297"/>
      <c r="AU807" s="297"/>
      <c r="AV807" s="297"/>
      <c r="AW807" s="297"/>
      <c r="AX807" s="297"/>
      <c r="AY807" s="297"/>
      <c r="AZ807" s="297"/>
      <c r="BA807" s="297"/>
      <c r="BB807" s="297"/>
      <c r="BC807" s="297"/>
      <c r="BD807" s="297"/>
      <c r="BE807" s="297"/>
      <c r="BF807" s="297"/>
      <c r="BG807" s="297"/>
      <c r="BH807" s="297"/>
      <c r="BI807" s="297"/>
      <c r="BJ807" s="297"/>
      <c r="BK807" s="297"/>
      <c r="BL807" s="297"/>
      <c r="BM807" s="297"/>
      <c r="BN807" s="297"/>
      <c r="BO807" s="297"/>
      <c r="BP807" s="297"/>
      <c r="BQ807" s="297"/>
      <c r="BR807" s="297"/>
      <c r="BS807" s="297"/>
      <c r="BT807" s="297"/>
      <c r="BU807" s="297"/>
      <c r="BV807" s="297"/>
      <c r="BW807" s="297"/>
      <c r="BX807" s="297"/>
      <c r="BY807" s="297"/>
      <c r="BZ807" s="297"/>
      <c r="CA807" s="297"/>
      <c r="CB807" s="297"/>
      <c r="CC807" s="297"/>
      <c r="CD807" s="297"/>
      <c r="CE807" s="297"/>
      <c r="CF807" s="297"/>
      <c r="CG807" s="297"/>
      <c r="CH807" s="297"/>
      <c r="CI807" s="297"/>
      <c r="CJ807" s="297"/>
      <c r="CK807" s="297"/>
      <c r="CL807" s="297"/>
      <c r="CM807" s="297"/>
      <c r="CN807" s="297"/>
    </row>
    <row r="808" spans="1:92" x14ac:dyDescent="0.25">
      <c r="B808" s="174" t="s">
        <v>611</v>
      </c>
      <c r="D808" s="295" t="s">
        <v>595</v>
      </c>
      <c r="E808" s="102" t="s">
        <v>203</v>
      </c>
      <c r="T808" s="355"/>
      <c r="U808" s="297"/>
      <c r="V808" s="297"/>
      <c r="W808" s="297"/>
      <c r="X808" s="297"/>
      <c r="Y808" s="297"/>
      <c r="Z808" s="297"/>
      <c r="AA808" s="297"/>
      <c r="AB808" s="297"/>
      <c r="AC808" s="297"/>
      <c r="AD808" s="297"/>
      <c r="AE808" s="297"/>
      <c r="AF808" s="297"/>
      <c r="AG808" s="297"/>
      <c r="AH808" s="297"/>
      <c r="AI808" s="297"/>
      <c r="AJ808" s="297"/>
      <c r="AK808" s="297"/>
      <c r="AL808" s="297"/>
      <c r="AM808" s="297"/>
      <c r="AN808" s="297"/>
      <c r="AO808" s="297"/>
      <c r="AP808" s="297"/>
      <c r="AQ808" s="297"/>
      <c r="AR808" s="297"/>
      <c r="AS808" s="297"/>
      <c r="AT808" s="297"/>
      <c r="AU808" s="297"/>
      <c r="AV808" s="297"/>
      <c r="AW808" s="297"/>
      <c r="AX808" s="297"/>
      <c r="AY808" s="297"/>
      <c r="AZ808" s="297"/>
      <c r="BA808" s="297"/>
      <c r="BB808" s="297"/>
      <c r="BC808" s="297"/>
      <c r="BD808" s="297"/>
      <c r="BE808" s="297"/>
      <c r="BF808" s="297"/>
      <c r="BG808" s="297"/>
      <c r="BH808" s="297"/>
      <c r="BI808" s="297"/>
      <c r="BJ808" s="297"/>
      <c r="BK808" s="297"/>
      <c r="BL808" s="297"/>
      <c r="BM808" s="297"/>
      <c r="BN808" s="297"/>
      <c r="BO808" s="297"/>
      <c r="BP808" s="297"/>
      <c r="BQ808" s="297"/>
      <c r="BR808" s="297"/>
      <c r="BS808" s="297"/>
      <c r="BT808" s="297"/>
      <c r="BU808" s="297"/>
      <c r="BV808" s="297"/>
      <c r="BW808" s="297"/>
      <c r="BX808" s="297"/>
      <c r="BY808" s="297"/>
      <c r="BZ808" s="297"/>
      <c r="CA808" s="297"/>
      <c r="CB808" s="297"/>
      <c r="CC808" s="297"/>
      <c r="CD808" s="297"/>
      <c r="CE808" s="297"/>
      <c r="CF808" s="297"/>
      <c r="CG808" s="297"/>
      <c r="CH808" s="297"/>
      <c r="CI808" s="297"/>
      <c r="CJ808" s="297"/>
      <c r="CK808" s="297"/>
      <c r="CL808" s="297"/>
      <c r="CM808" s="297"/>
      <c r="CN808" s="297"/>
    </row>
    <row r="809" spans="1:92" x14ac:dyDescent="0.25">
      <c r="B809" s="223" t="s">
        <v>612</v>
      </c>
      <c r="D809" s="295" t="s">
        <v>595</v>
      </c>
      <c r="E809" s="102" t="s">
        <v>203</v>
      </c>
      <c r="K809" s="365">
        <f t="shared" ref="K809:P809" ca="1" si="573">SUMIF($3:$3, K$2, INDIRECT(ROW() &amp; ":" &amp; ROW()))</f>
        <v>0</v>
      </c>
      <c r="L809" s="365">
        <f t="shared" ca="1" si="573"/>
        <v>0</v>
      </c>
      <c r="M809" s="365">
        <f t="shared" ca="1" si="573"/>
        <v>0</v>
      </c>
      <c r="N809" s="365">
        <f t="shared" ca="1" si="573"/>
        <v>0</v>
      </c>
      <c r="O809" s="365">
        <f t="shared" ca="1" si="573"/>
        <v>0</v>
      </c>
      <c r="P809" s="365">
        <f t="shared" ca="1" si="573"/>
        <v>0</v>
      </c>
      <c r="Q809" s="50"/>
      <c r="T809" s="366"/>
      <c r="U809" s="382">
        <f t="shared" ref="U809:CF809" ca="1" si="574">+PMT($I795/U$7,$I794,U800+IF($I796=1,U802,0),0)</f>
        <v>0</v>
      </c>
      <c r="V809" s="382">
        <f t="shared" ca="1" si="574"/>
        <v>0</v>
      </c>
      <c r="W809" s="382">
        <f t="shared" ca="1" si="574"/>
        <v>0</v>
      </c>
      <c r="X809" s="382">
        <f t="shared" ca="1" si="574"/>
        <v>0</v>
      </c>
      <c r="Y809" s="382">
        <f t="shared" ca="1" si="574"/>
        <v>0</v>
      </c>
      <c r="Z809" s="382">
        <f t="shared" ca="1" si="574"/>
        <v>0</v>
      </c>
      <c r="AA809" s="382">
        <f t="shared" ca="1" si="574"/>
        <v>0</v>
      </c>
      <c r="AB809" s="382">
        <f t="shared" ca="1" si="574"/>
        <v>0</v>
      </c>
      <c r="AC809" s="382">
        <f t="shared" ca="1" si="574"/>
        <v>0</v>
      </c>
      <c r="AD809" s="382">
        <f t="shared" ca="1" si="574"/>
        <v>0</v>
      </c>
      <c r="AE809" s="382">
        <f t="shared" ca="1" si="574"/>
        <v>0</v>
      </c>
      <c r="AF809" s="382">
        <f t="shared" ca="1" si="574"/>
        <v>0</v>
      </c>
      <c r="AG809" s="382">
        <f t="shared" ca="1" si="574"/>
        <v>0</v>
      </c>
      <c r="AH809" s="382">
        <f t="shared" ca="1" si="574"/>
        <v>0</v>
      </c>
      <c r="AI809" s="382">
        <f t="shared" ca="1" si="574"/>
        <v>0</v>
      </c>
      <c r="AJ809" s="382">
        <f t="shared" ca="1" si="574"/>
        <v>0</v>
      </c>
      <c r="AK809" s="382">
        <f t="shared" ca="1" si="574"/>
        <v>0</v>
      </c>
      <c r="AL809" s="382">
        <f t="shared" ca="1" si="574"/>
        <v>0</v>
      </c>
      <c r="AM809" s="382">
        <f t="shared" ca="1" si="574"/>
        <v>0</v>
      </c>
      <c r="AN809" s="382">
        <f t="shared" ca="1" si="574"/>
        <v>0</v>
      </c>
      <c r="AO809" s="382">
        <f t="shared" ca="1" si="574"/>
        <v>0</v>
      </c>
      <c r="AP809" s="382">
        <f t="shared" ca="1" si="574"/>
        <v>0</v>
      </c>
      <c r="AQ809" s="382">
        <f t="shared" ca="1" si="574"/>
        <v>0</v>
      </c>
      <c r="AR809" s="382">
        <f t="shared" ca="1" si="574"/>
        <v>0</v>
      </c>
      <c r="AS809" s="382">
        <f t="shared" ca="1" si="574"/>
        <v>0</v>
      </c>
      <c r="AT809" s="382">
        <f t="shared" ca="1" si="574"/>
        <v>0</v>
      </c>
      <c r="AU809" s="382">
        <f t="shared" ca="1" si="574"/>
        <v>0</v>
      </c>
      <c r="AV809" s="382">
        <f t="shared" ca="1" si="574"/>
        <v>0</v>
      </c>
      <c r="AW809" s="382">
        <f t="shared" ca="1" si="574"/>
        <v>0</v>
      </c>
      <c r="AX809" s="382">
        <f t="shared" ca="1" si="574"/>
        <v>0</v>
      </c>
      <c r="AY809" s="382">
        <f t="shared" ca="1" si="574"/>
        <v>0</v>
      </c>
      <c r="AZ809" s="382">
        <f t="shared" ca="1" si="574"/>
        <v>0</v>
      </c>
      <c r="BA809" s="382">
        <f t="shared" ca="1" si="574"/>
        <v>0</v>
      </c>
      <c r="BB809" s="382">
        <f t="shared" ca="1" si="574"/>
        <v>0</v>
      </c>
      <c r="BC809" s="382">
        <f t="shared" ca="1" si="574"/>
        <v>0</v>
      </c>
      <c r="BD809" s="382">
        <f t="shared" ca="1" si="574"/>
        <v>0</v>
      </c>
      <c r="BE809" s="382">
        <f t="shared" ca="1" si="574"/>
        <v>0</v>
      </c>
      <c r="BF809" s="382">
        <f t="shared" ca="1" si="574"/>
        <v>0</v>
      </c>
      <c r="BG809" s="382">
        <f t="shared" ca="1" si="574"/>
        <v>0</v>
      </c>
      <c r="BH809" s="382">
        <f t="shared" ca="1" si="574"/>
        <v>0</v>
      </c>
      <c r="BI809" s="382">
        <f t="shared" ca="1" si="574"/>
        <v>0</v>
      </c>
      <c r="BJ809" s="382">
        <f t="shared" ca="1" si="574"/>
        <v>0</v>
      </c>
      <c r="BK809" s="382">
        <f t="shared" ca="1" si="574"/>
        <v>0</v>
      </c>
      <c r="BL809" s="382">
        <f t="shared" ca="1" si="574"/>
        <v>0</v>
      </c>
      <c r="BM809" s="382">
        <f t="shared" ca="1" si="574"/>
        <v>0</v>
      </c>
      <c r="BN809" s="382">
        <f t="shared" ca="1" si="574"/>
        <v>0</v>
      </c>
      <c r="BO809" s="382">
        <f t="shared" ca="1" si="574"/>
        <v>0</v>
      </c>
      <c r="BP809" s="382">
        <f t="shared" ca="1" si="574"/>
        <v>0</v>
      </c>
      <c r="BQ809" s="382">
        <f t="shared" ca="1" si="574"/>
        <v>0</v>
      </c>
      <c r="BR809" s="382">
        <f t="shared" ca="1" si="574"/>
        <v>0</v>
      </c>
      <c r="BS809" s="382">
        <f t="shared" ca="1" si="574"/>
        <v>0</v>
      </c>
      <c r="BT809" s="382">
        <f t="shared" ca="1" si="574"/>
        <v>0</v>
      </c>
      <c r="BU809" s="382">
        <f t="shared" ca="1" si="574"/>
        <v>0</v>
      </c>
      <c r="BV809" s="382">
        <f t="shared" ca="1" si="574"/>
        <v>0</v>
      </c>
      <c r="BW809" s="382">
        <f t="shared" ca="1" si="574"/>
        <v>0</v>
      </c>
      <c r="BX809" s="382">
        <f t="shared" ca="1" si="574"/>
        <v>0</v>
      </c>
      <c r="BY809" s="382">
        <f t="shared" ca="1" si="574"/>
        <v>0</v>
      </c>
      <c r="BZ809" s="382">
        <f t="shared" ca="1" si="574"/>
        <v>0</v>
      </c>
      <c r="CA809" s="382">
        <f t="shared" ca="1" si="574"/>
        <v>0</v>
      </c>
      <c r="CB809" s="382">
        <f t="shared" ca="1" si="574"/>
        <v>0</v>
      </c>
      <c r="CC809" s="382">
        <f t="shared" ca="1" si="574"/>
        <v>0</v>
      </c>
      <c r="CD809" s="382">
        <f t="shared" ca="1" si="574"/>
        <v>0</v>
      </c>
      <c r="CE809" s="382">
        <f t="shared" ca="1" si="574"/>
        <v>0</v>
      </c>
      <c r="CF809" s="382">
        <f t="shared" ca="1" si="574"/>
        <v>0</v>
      </c>
      <c r="CG809" s="382">
        <f t="shared" ref="CG809:CN809" ca="1" si="575">+PMT($I795/CG$7,$I794,CG800+IF($I796=1,CG802,0),0)</f>
        <v>0</v>
      </c>
      <c r="CH809" s="382">
        <f t="shared" ca="1" si="575"/>
        <v>0</v>
      </c>
      <c r="CI809" s="382">
        <f t="shared" ca="1" si="575"/>
        <v>0</v>
      </c>
      <c r="CJ809" s="382">
        <f t="shared" ca="1" si="575"/>
        <v>0</v>
      </c>
      <c r="CK809" s="382">
        <f t="shared" ca="1" si="575"/>
        <v>0</v>
      </c>
      <c r="CL809" s="382">
        <f t="shared" ca="1" si="575"/>
        <v>0</v>
      </c>
      <c r="CM809" s="382">
        <f t="shared" ca="1" si="575"/>
        <v>0</v>
      </c>
      <c r="CN809" s="382">
        <f t="shared" ca="1" si="575"/>
        <v>0</v>
      </c>
    </row>
    <row r="810" spans="1:92" x14ac:dyDescent="0.25">
      <c r="B810" s="216" t="s">
        <v>613</v>
      </c>
      <c r="C810" s="53"/>
      <c r="D810" s="384" t="s">
        <v>595</v>
      </c>
      <c r="E810" s="229" t="s">
        <v>203</v>
      </c>
      <c r="F810" s="229"/>
      <c r="G810" s="229"/>
      <c r="K810" s="30">
        <f t="shared" ref="K810:P810" ca="1" si="576">SUMIF($4:$4, K$2, INDIRECT(ROW() &amp; ":" &amp; ROW()))</f>
        <v>0</v>
      </c>
      <c r="L810" s="30">
        <f t="shared" ca="1" si="576"/>
        <v>0</v>
      </c>
      <c r="M810" s="30">
        <f t="shared" ca="1" si="576"/>
        <v>0</v>
      </c>
      <c r="N810" s="30">
        <f t="shared" ca="1" si="576"/>
        <v>0</v>
      </c>
      <c r="O810" s="30">
        <f t="shared" ca="1" si="576"/>
        <v>0</v>
      </c>
      <c r="P810" s="30">
        <f t="shared" ca="1" si="576"/>
        <v>0</v>
      </c>
      <c r="Q810" s="30"/>
      <c r="T810" s="327"/>
      <c r="U810" s="383">
        <f ca="1">+MIN(0,MAX(SUM(U809:OFFSET(U809,0,-MIN($I794-1,COLUMN()-COLUMN($U809)))),-SUM(U799:U800,U802,-U806)))</f>
        <v>0</v>
      </c>
      <c r="V810" s="383">
        <f ca="1">+MIN(0,MAX(SUM(V809:OFFSET(V809,0,-MIN($I794-1,COLUMN()-COLUMN($U809)))),-SUM(V799:V800,V802,-V806)))</f>
        <v>0</v>
      </c>
      <c r="W810" s="383">
        <f ca="1">+MIN(0,MAX(SUM(W809:OFFSET(W809,0,-MIN($I794-1,COLUMN()-COLUMN($U809)))),-SUM(W799:W800,W802,-W806)))</f>
        <v>0</v>
      </c>
      <c r="X810" s="383">
        <f ca="1">+MIN(0,MAX(SUM(X809:OFFSET(X809,0,-MIN($I794-1,COLUMN()-COLUMN($U809)))),-SUM(X799:X800,X802,-X806)))</f>
        <v>0</v>
      </c>
      <c r="Y810" s="383">
        <f ca="1">+MIN(0,MAX(SUM(Y809:OFFSET(Y809,0,-MIN($I794-1,COLUMN()-COLUMN($U809)))),-SUM(Y799:Y800,Y802,-Y806)))</f>
        <v>0</v>
      </c>
      <c r="Z810" s="383">
        <f ca="1">+MIN(0,MAX(SUM(Z809:OFFSET(Z809,0,-MIN($I794-1,COLUMN()-COLUMN($U809)))),-SUM(Z799:Z800,Z802,-Z806)))</f>
        <v>0</v>
      </c>
      <c r="AA810" s="383">
        <f ca="1">+MIN(0,MAX(SUM(AA809:OFFSET(AA809,0,-MIN($I794-1,COLUMN()-COLUMN($U809)))),-SUM(AA799:AA800,AA802,-AA806)))</f>
        <v>0</v>
      </c>
      <c r="AB810" s="383">
        <f ca="1">+MIN(0,MAX(SUM(AB809:OFFSET(AB809,0,-MIN($I794-1,COLUMN()-COLUMN($U809)))),-SUM(AB799:AB800,AB802,-AB806)))</f>
        <v>0</v>
      </c>
      <c r="AC810" s="383">
        <f ca="1">+MIN(0,MAX(SUM(AC809:OFFSET(AC809,0,-MIN($I794-1,COLUMN()-COLUMN($U809)))),-SUM(AC799:AC800,AC802,-AC806)))</f>
        <v>0</v>
      </c>
      <c r="AD810" s="383">
        <f ca="1">+MIN(0,MAX(SUM(AD809:OFFSET(AD809,0,-MIN($I794-1,COLUMN()-COLUMN($U809)))),-SUM(AD799:AD800,AD802,-AD806)))</f>
        <v>0</v>
      </c>
      <c r="AE810" s="383">
        <f ca="1">+MIN(0,MAX(SUM(AE809:OFFSET(AE809,0,-MIN($I794-1,COLUMN()-COLUMN($U809)))),-SUM(AE799:AE800,AE802,-AE806)))</f>
        <v>0</v>
      </c>
      <c r="AF810" s="383">
        <f ca="1">+MIN(0,MAX(SUM(AF809:OFFSET(AF809,0,-MIN($I794-1,COLUMN()-COLUMN($U809)))),-SUM(AF799:AF800,AF802,-AF806)))</f>
        <v>0</v>
      </c>
      <c r="AG810" s="383">
        <f ca="1">+MIN(0,MAX(SUM(AG809:OFFSET(AG809,0,-MIN($I794-1,COLUMN()-COLUMN($U809)))),-SUM(AG799:AG800,AG802,-AG806)))</f>
        <v>0</v>
      </c>
      <c r="AH810" s="383">
        <f ca="1">+MIN(0,MAX(SUM(AH809:OFFSET(AH809,0,-MIN($I794-1,COLUMN()-COLUMN($U809)))),-SUM(AH799:AH800,AH802,-AH806)))</f>
        <v>0</v>
      </c>
      <c r="AI810" s="383">
        <f ca="1">+MIN(0,MAX(SUM(AI809:OFFSET(AI809,0,-MIN($I794-1,COLUMN()-COLUMN($U809)))),-SUM(AI799:AI800,AI802,-AI806)))</f>
        <v>0</v>
      </c>
      <c r="AJ810" s="383">
        <f ca="1">+MIN(0,MAX(SUM(AJ809:OFFSET(AJ809,0,-MIN($I794-1,COLUMN()-COLUMN($U809)))),-SUM(AJ799:AJ800,AJ802,-AJ806)))</f>
        <v>0</v>
      </c>
      <c r="AK810" s="383">
        <f ca="1">+MIN(0,MAX(SUM(AK809:OFFSET(AK809,0,-MIN($I794-1,COLUMN()-COLUMN($U809)))),-SUM(AK799:AK800,AK802,-AK806)))</f>
        <v>0</v>
      </c>
      <c r="AL810" s="383">
        <f ca="1">+MIN(0,MAX(SUM(AL809:OFFSET(AL809,0,-MIN($I794-1,COLUMN()-COLUMN($U809)))),-SUM(AL799:AL800,AL802,-AL806)))</f>
        <v>0</v>
      </c>
      <c r="AM810" s="383">
        <f ca="1">+MIN(0,MAX(SUM(AM809:OFFSET(AM809,0,-MIN($I794-1,COLUMN()-COLUMN($U809)))),-SUM(AM799:AM800,AM802,-AM806)))</f>
        <v>0</v>
      </c>
      <c r="AN810" s="383">
        <f ca="1">+MIN(0,MAX(SUM(AN809:OFFSET(AN809,0,-MIN($I794-1,COLUMN()-COLUMN($U809)))),-SUM(AN799:AN800,AN802,-AN806)))</f>
        <v>0</v>
      </c>
      <c r="AO810" s="383">
        <f ca="1">+MIN(0,MAX(SUM(AO809:OFFSET(AO809,0,-MIN($I794-1,COLUMN()-COLUMN($U809)))),-SUM(AO799:AO800,AO802,-AO806)))</f>
        <v>0</v>
      </c>
      <c r="AP810" s="383">
        <f ca="1">+MIN(0,MAX(SUM(AP809:OFFSET(AP809,0,-MIN($I794-1,COLUMN()-COLUMN($U809)))),-SUM(AP799:AP800,AP802,-AP806)))</f>
        <v>0</v>
      </c>
      <c r="AQ810" s="383">
        <f ca="1">+MIN(0,MAX(SUM(AQ809:OFFSET(AQ809,0,-MIN($I794-1,COLUMN()-COLUMN($U809)))),-SUM(AQ799:AQ800,AQ802,-AQ806)))</f>
        <v>0</v>
      </c>
      <c r="AR810" s="383">
        <f ca="1">+MIN(0,MAX(SUM(AR809:OFFSET(AR809,0,-MIN($I794-1,COLUMN()-COLUMN($U809)))),-SUM(AR799:AR800,AR802,-AR806)))</f>
        <v>0</v>
      </c>
      <c r="AS810" s="383">
        <f ca="1">+MIN(0,MAX(SUM(AS809:OFFSET(AS809,0,-MIN($I794-1,COLUMN()-COLUMN($U809)))),-SUM(AS799:AS800,AS802,-AS806)))</f>
        <v>0</v>
      </c>
      <c r="AT810" s="383">
        <f ca="1">+MIN(0,MAX(SUM(AT809:OFFSET(AT809,0,-MIN($I794-1,COLUMN()-COLUMN($U809)))),-SUM(AT799:AT800,AT802,-AT806)))</f>
        <v>0</v>
      </c>
      <c r="AU810" s="383">
        <f ca="1">+MIN(0,MAX(SUM(AU809:OFFSET(AU809,0,-MIN($I794-1,COLUMN()-COLUMN($U809)))),-SUM(AU799:AU800,AU802,-AU806)))</f>
        <v>0</v>
      </c>
      <c r="AV810" s="383">
        <f ca="1">+MIN(0,MAX(SUM(AV809:OFFSET(AV809,0,-MIN($I794-1,COLUMN()-COLUMN($U809)))),-SUM(AV799:AV800,AV802,-AV806)))</f>
        <v>0</v>
      </c>
      <c r="AW810" s="383">
        <f ca="1">+MIN(0,MAX(SUM(AW809:OFFSET(AW809,0,-MIN($I794-1,COLUMN()-COLUMN($U809)))),-SUM(AW799:AW800,AW802,-AW806)))</f>
        <v>0</v>
      </c>
      <c r="AX810" s="383">
        <f ca="1">+MIN(0,MAX(SUM(AX809:OFFSET(AX809,0,-MIN($I794-1,COLUMN()-COLUMN($U809)))),-SUM(AX799:AX800,AX802,-AX806)))</f>
        <v>0</v>
      </c>
      <c r="AY810" s="383">
        <f ca="1">+MIN(0,MAX(SUM(AY809:OFFSET(AY809,0,-MIN($I794-1,COLUMN()-COLUMN($U809)))),-SUM(AY799:AY800,AY802,-AY806)))</f>
        <v>0</v>
      </c>
      <c r="AZ810" s="383">
        <f ca="1">+MIN(0,MAX(SUM(AZ809:OFFSET(AZ809,0,-MIN($I794-1,COLUMN()-COLUMN($U809)))),-SUM(AZ799:AZ800,AZ802,-AZ806)))</f>
        <v>0</v>
      </c>
      <c r="BA810" s="383">
        <f ca="1">+MIN(0,MAX(SUM(BA809:OFFSET(BA809,0,-MIN($I794-1,COLUMN()-COLUMN($U809)))),-SUM(BA799:BA800,BA802,-BA806)))</f>
        <v>0</v>
      </c>
      <c r="BB810" s="383">
        <f ca="1">+MIN(0,MAX(SUM(BB809:OFFSET(BB809,0,-MIN($I794-1,COLUMN()-COLUMN($U809)))),-SUM(BB799:BB800,BB802,-BB806)))</f>
        <v>0</v>
      </c>
      <c r="BC810" s="383">
        <f ca="1">+MIN(0,MAX(SUM(BC809:OFFSET(BC809,0,-MIN($I794-1,COLUMN()-COLUMN($U809)))),-SUM(BC799:BC800,BC802,-BC806)))</f>
        <v>0</v>
      </c>
      <c r="BD810" s="383">
        <f ca="1">+MIN(0,MAX(SUM(BD809:OFFSET(BD809,0,-MIN($I794-1,COLUMN()-COLUMN($U809)))),-SUM(BD799:BD800,BD802,-BD806)))</f>
        <v>0</v>
      </c>
      <c r="BE810" s="383">
        <f ca="1">+MIN(0,MAX(SUM(BE809:OFFSET(BE809,0,-MIN($I794-1,COLUMN()-COLUMN($U809)))),-SUM(BE799:BE800,BE802,-BE806)))</f>
        <v>0</v>
      </c>
      <c r="BF810" s="383">
        <f ca="1">+MIN(0,MAX(SUM(BF809:OFFSET(BF809,0,-MIN($I794-1,COLUMN()-COLUMN($U809)))),-SUM(BF799:BF800,BF802,-BF806)))</f>
        <v>0</v>
      </c>
      <c r="BG810" s="383">
        <f ca="1">+MIN(0,MAX(SUM(BG809:OFFSET(BG809,0,-MIN($I794-1,COLUMN()-COLUMN($U809)))),-SUM(BG799:BG800,BG802,-BG806)))</f>
        <v>0</v>
      </c>
      <c r="BH810" s="383">
        <f ca="1">+MIN(0,MAX(SUM(BH809:OFFSET(BH809,0,-MIN($I794-1,COLUMN()-COLUMN($U809)))),-SUM(BH799:BH800,BH802,-BH806)))</f>
        <v>0</v>
      </c>
      <c r="BI810" s="383">
        <f ca="1">+MIN(0,MAX(SUM(BI809:OFFSET(BI809,0,-MIN($I794-1,COLUMN()-COLUMN($U809)))),-SUM(BI799:BI800,BI802,-BI806)))</f>
        <v>0</v>
      </c>
      <c r="BJ810" s="383">
        <f ca="1">+MIN(0,MAX(SUM(BJ809:OFFSET(BJ809,0,-MIN($I794-1,COLUMN()-COLUMN($U809)))),-SUM(BJ799:BJ800,BJ802,-BJ806)))</f>
        <v>0</v>
      </c>
      <c r="BK810" s="383">
        <f ca="1">+MIN(0,MAX(SUM(BK809:OFFSET(BK809,0,-MIN($I794-1,COLUMN()-COLUMN($U809)))),-SUM(BK799:BK800,BK802,-BK806)))</f>
        <v>0</v>
      </c>
      <c r="BL810" s="383">
        <f ca="1">+MIN(0,MAX(SUM(BL809:OFFSET(BL809,0,-MIN($I794-1,COLUMN()-COLUMN($U809)))),-SUM(BL799:BL800,BL802,-BL806)))</f>
        <v>0</v>
      </c>
      <c r="BM810" s="383">
        <f ca="1">+MIN(0,MAX(SUM(BM809:OFFSET(BM809,0,-MIN($I794-1,COLUMN()-COLUMN($U809)))),-SUM(BM799:BM800,BM802,-BM806)))</f>
        <v>0</v>
      </c>
      <c r="BN810" s="383">
        <f ca="1">+MIN(0,MAX(SUM(BN809:OFFSET(BN809,0,-MIN($I794-1,COLUMN()-COLUMN($U809)))),-SUM(BN799:BN800,BN802,-BN806)))</f>
        <v>0</v>
      </c>
      <c r="BO810" s="383">
        <f ca="1">+MIN(0,MAX(SUM(BO809:OFFSET(BO809,0,-MIN($I794-1,COLUMN()-COLUMN($U809)))),-SUM(BO799:BO800,BO802,-BO806)))</f>
        <v>0</v>
      </c>
      <c r="BP810" s="383">
        <f ca="1">+MIN(0,MAX(SUM(BP809:OFFSET(BP809,0,-MIN($I794-1,COLUMN()-COLUMN($U809)))),-SUM(BP799:BP800,BP802,-BP806)))</f>
        <v>0</v>
      </c>
      <c r="BQ810" s="383">
        <f ca="1">+MIN(0,MAX(SUM(BQ809:OFFSET(BQ809,0,-MIN($I794-1,COLUMN()-COLUMN($U809)))),-SUM(BQ799:BQ800,BQ802,-BQ806)))</f>
        <v>0</v>
      </c>
      <c r="BR810" s="383">
        <f ca="1">+MIN(0,MAX(SUM(BR809:OFFSET(BR809,0,-MIN($I794-1,COLUMN()-COLUMN($U809)))),-SUM(BR799:BR800,BR802,-BR806)))</f>
        <v>0</v>
      </c>
      <c r="BS810" s="383">
        <f ca="1">+MIN(0,MAX(SUM(BS809:OFFSET(BS809,0,-MIN($I794-1,COLUMN()-COLUMN($U809)))),-SUM(BS799:BS800,BS802,-BS806)))</f>
        <v>0</v>
      </c>
      <c r="BT810" s="383">
        <f ca="1">+MIN(0,MAX(SUM(BT809:OFFSET(BT809,0,-MIN($I794-1,COLUMN()-COLUMN($U809)))),-SUM(BT799:BT800,BT802,-BT806)))</f>
        <v>0</v>
      </c>
      <c r="BU810" s="383">
        <f ca="1">+MIN(0,MAX(SUM(BU809:OFFSET(BU809,0,-MIN($I794-1,COLUMN()-COLUMN($U809)))),-SUM(BU799:BU800,BU802,-BU806)))</f>
        <v>0</v>
      </c>
      <c r="BV810" s="383">
        <f ca="1">+MIN(0,MAX(SUM(BV809:OFFSET(BV809,0,-MIN($I794-1,COLUMN()-COLUMN($U809)))),-SUM(BV799:BV800,BV802,-BV806)))</f>
        <v>0</v>
      </c>
      <c r="BW810" s="383">
        <f ca="1">+MIN(0,MAX(SUM(BW809:OFFSET(BW809,0,-MIN($I794-1,COLUMN()-COLUMN($U809)))),-SUM(BW799:BW800,BW802,-BW806)))</f>
        <v>0</v>
      </c>
      <c r="BX810" s="383">
        <f ca="1">+MIN(0,MAX(SUM(BX809:OFFSET(BX809,0,-MIN($I794-1,COLUMN()-COLUMN($U809)))),-SUM(BX799:BX800,BX802,-BX806)))</f>
        <v>0</v>
      </c>
      <c r="BY810" s="383">
        <f ca="1">+MIN(0,MAX(SUM(BY809:OFFSET(BY809,0,-MIN($I794-1,COLUMN()-COLUMN($U809)))),-SUM(BY799:BY800,BY802,-BY806)))</f>
        <v>0</v>
      </c>
      <c r="BZ810" s="383">
        <f ca="1">+MIN(0,MAX(SUM(BZ809:OFFSET(BZ809,0,-MIN($I794-1,COLUMN()-COLUMN($U809)))),-SUM(BZ799:BZ800,BZ802,-BZ806)))</f>
        <v>0</v>
      </c>
      <c r="CA810" s="383">
        <f ca="1">+MIN(0,MAX(SUM(CA809:OFFSET(CA809,0,-MIN($I794-1,COLUMN()-COLUMN($U809)))),-SUM(CA799:CA800,CA802,-CA806)))</f>
        <v>0</v>
      </c>
      <c r="CB810" s="383">
        <f ca="1">+MIN(0,MAX(SUM(CB809:OFFSET(CB809,0,-MIN($I794-1,COLUMN()-COLUMN($U809)))),-SUM(CB799:CB800,CB802,-CB806)))</f>
        <v>0</v>
      </c>
      <c r="CC810" s="383">
        <f ca="1">+MIN(0,MAX(SUM(CC809:OFFSET(CC809,0,-MIN($I794-1,COLUMN()-COLUMN($U809)))),-SUM(CC799:CC800,CC802,-CC806)))</f>
        <v>0</v>
      </c>
      <c r="CD810" s="383">
        <f ca="1">+MIN(0,MAX(SUM(CD809:OFFSET(CD809,0,-MIN($I794-1,COLUMN()-COLUMN($U809)))),-SUM(CD799:CD800,CD802,-CD806)))</f>
        <v>0</v>
      </c>
      <c r="CE810" s="383">
        <f ca="1">+MIN(0,MAX(SUM(CE809:OFFSET(CE809,0,-MIN($I794-1,COLUMN()-COLUMN($U809)))),-SUM(CE799:CE800,CE802,-CE806)))</f>
        <v>0</v>
      </c>
      <c r="CF810" s="383">
        <f ca="1">+MIN(0,MAX(SUM(CF809:OFFSET(CF809,0,-MIN($I794-1,COLUMN()-COLUMN($U809)))),-SUM(CF799:CF800,CF802,-CF806)))</f>
        <v>0</v>
      </c>
      <c r="CG810" s="383">
        <f ca="1">+MIN(0,MAX(SUM(CG809:OFFSET(CG809,0,-MIN($I794-1,COLUMN()-COLUMN($U809)))),-SUM(CG799:CG800,CG802,-CG806)))</f>
        <v>0</v>
      </c>
      <c r="CH810" s="383">
        <f ca="1">+MIN(0,MAX(SUM(CH809:OFFSET(CH809,0,-MIN($I794-1,COLUMN()-COLUMN($U809)))),-SUM(CH799:CH800,CH802,-CH806)))</f>
        <v>0</v>
      </c>
      <c r="CI810" s="383">
        <f ca="1">+MIN(0,MAX(SUM(CI809:OFFSET(CI809,0,-MIN($I794-1,COLUMN()-COLUMN($U809)))),-SUM(CI799:CI800,CI802,-CI806)))</f>
        <v>0</v>
      </c>
      <c r="CJ810" s="383">
        <f ca="1">+MIN(0,MAX(SUM(CJ809:OFFSET(CJ809,0,-MIN($I794-1,COLUMN()-COLUMN($U809)))),-SUM(CJ799:CJ800,CJ802,-CJ806)))</f>
        <v>0</v>
      </c>
      <c r="CK810" s="383">
        <f ca="1">+MIN(0,MAX(SUM(CK809:OFFSET(CK809,0,-MIN($I794-1,COLUMN()-COLUMN($U809)))),-SUM(CK799:CK800,CK802,-CK806)))</f>
        <v>0</v>
      </c>
      <c r="CL810" s="383">
        <f ca="1">+MIN(0,MAX(SUM(CL809:OFFSET(CL809,0,-MIN($I794-1,COLUMN()-COLUMN($U809)))),-SUM(CL799:CL800,CL802,-CL806)))</f>
        <v>0</v>
      </c>
      <c r="CM810" s="383">
        <f ca="1">+MIN(0,MAX(SUM(CM809:OFFSET(CM809,0,-MIN($I794-1,COLUMN()-COLUMN($U809)))),-SUM(CM799:CM800,CM802,-CM806)))</f>
        <v>0</v>
      </c>
      <c r="CN810" s="383">
        <f ca="1">+MIN(0,MAX(SUM(CN809:OFFSET(CN809,0,-MIN($I794-1,COLUMN()-COLUMN($U809)))),-SUM(CN799:CN800,CN802,-CN806)))</f>
        <v>0</v>
      </c>
    </row>
    <row r="811" spans="1:92" x14ac:dyDescent="0.25">
      <c r="B811" s="216"/>
      <c r="C811" s="53"/>
      <c r="D811" s="384"/>
      <c r="E811" s="229"/>
      <c r="F811" s="229"/>
      <c r="G811" s="229"/>
      <c r="K811" s="30"/>
      <c r="L811" s="30"/>
      <c r="M811" s="30"/>
      <c r="N811" s="30"/>
      <c r="O811" s="30"/>
      <c r="P811" s="30"/>
      <c r="Q811" s="30"/>
      <c r="T811" s="327"/>
      <c r="U811" s="383"/>
      <c r="V811" s="383"/>
      <c r="W811" s="383"/>
      <c r="X811" s="383"/>
      <c r="Y811" s="383"/>
      <c r="Z811" s="383"/>
      <c r="AA811" s="383"/>
      <c r="AB811" s="383"/>
      <c r="AC811" s="383"/>
      <c r="AD811" s="383"/>
      <c r="AE811" s="383"/>
      <c r="AF811" s="383"/>
      <c r="AG811" s="383"/>
      <c r="AH811" s="383"/>
      <c r="AI811" s="383"/>
      <c r="AJ811" s="383"/>
      <c r="AK811" s="383"/>
      <c r="AL811" s="383"/>
      <c r="AM811" s="383"/>
      <c r="AN811" s="383"/>
      <c r="AO811" s="383"/>
      <c r="AP811" s="383"/>
      <c r="AQ811" s="383"/>
      <c r="AR811" s="383"/>
      <c r="AS811" s="383"/>
      <c r="AT811" s="383"/>
      <c r="AU811" s="383"/>
      <c r="AV811" s="383"/>
      <c r="AW811" s="383"/>
      <c r="AX811" s="383"/>
      <c r="AY811" s="383"/>
      <c r="AZ811" s="383"/>
      <c r="BA811" s="383"/>
      <c r="BB811" s="383"/>
      <c r="BC811" s="383"/>
      <c r="BD811" s="383"/>
      <c r="BE811" s="383"/>
      <c r="BF811" s="383"/>
      <c r="BG811" s="383"/>
      <c r="BH811" s="383"/>
      <c r="BI811" s="383"/>
      <c r="BJ811" s="383"/>
      <c r="BK811" s="383"/>
      <c r="BL811" s="383"/>
      <c r="BM811" s="383"/>
      <c r="BN811" s="383"/>
      <c r="BO811" s="383"/>
      <c r="BP811" s="383"/>
      <c r="BQ811" s="383"/>
      <c r="BR811" s="383"/>
      <c r="BS811" s="383"/>
      <c r="BT811" s="383"/>
      <c r="BU811" s="383"/>
      <c r="BV811" s="383"/>
      <c r="BW811" s="383"/>
      <c r="BX811" s="383"/>
      <c r="BY811" s="383"/>
      <c r="BZ811" s="383"/>
      <c r="CA811" s="383"/>
      <c r="CB811" s="383"/>
      <c r="CC811" s="383"/>
      <c r="CD811" s="383"/>
      <c r="CE811" s="383"/>
      <c r="CF811" s="383"/>
      <c r="CG811" s="383"/>
      <c r="CH811" s="383"/>
      <c r="CI811" s="383"/>
      <c r="CJ811" s="383"/>
      <c r="CK811" s="383"/>
      <c r="CL811" s="383"/>
      <c r="CM811" s="383"/>
      <c r="CN811" s="383"/>
    </row>
    <row r="812" spans="1:92" x14ac:dyDescent="0.25">
      <c r="A812" s="137"/>
      <c r="B812" s="208"/>
      <c r="C812" s="139"/>
      <c r="D812" s="139" t="s">
        <v>614</v>
      </c>
      <c r="E812" s="373" t="s">
        <v>614</v>
      </c>
      <c r="F812" s="373"/>
      <c r="G812" s="157" t="s">
        <v>615</v>
      </c>
      <c r="H812" s="141" t="s">
        <v>616</v>
      </c>
      <c r="I812" s="221"/>
      <c r="J812" s="222"/>
      <c r="K812" s="139"/>
      <c r="L812" s="139"/>
      <c r="M812" s="139"/>
      <c r="N812" s="139"/>
      <c r="O812" s="139"/>
      <c r="P812" s="139"/>
      <c r="Q812" s="139"/>
      <c r="T812" s="233"/>
      <c r="U812" s="145" t="s">
        <v>507</v>
      </c>
      <c r="V812" s="145" t="s">
        <v>507</v>
      </c>
      <c r="W812" s="145" t="s">
        <v>507</v>
      </c>
      <c r="X812" s="145" t="s">
        <v>507</v>
      </c>
      <c r="Y812" s="145" t="s">
        <v>507</v>
      </c>
      <c r="Z812" s="145" t="s">
        <v>507</v>
      </c>
      <c r="AA812" s="145" t="s">
        <v>507</v>
      </c>
      <c r="AB812" s="145" t="s">
        <v>507</v>
      </c>
      <c r="AC812" s="145" t="s">
        <v>507</v>
      </c>
      <c r="AD812" s="145" t="s">
        <v>507</v>
      </c>
      <c r="AE812" s="145" t="s">
        <v>507</v>
      </c>
      <c r="AF812" s="145" t="s">
        <v>507</v>
      </c>
      <c r="AG812" s="145" t="s">
        <v>507</v>
      </c>
      <c r="AH812" s="145" t="s">
        <v>507</v>
      </c>
      <c r="AI812" s="145" t="s">
        <v>507</v>
      </c>
      <c r="AJ812" s="145" t="s">
        <v>507</v>
      </c>
      <c r="AK812" s="145" t="s">
        <v>507</v>
      </c>
      <c r="AL812" s="145" t="s">
        <v>507</v>
      </c>
      <c r="AM812" s="145" t="s">
        <v>507</v>
      </c>
      <c r="AN812" s="145" t="s">
        <v>507</v>
      </c>
      <c r="AO812" s="145" t="s">
        <v>507</v>
      </c>
      <c r="AP812" s="145" t="s">
        <v>507</v>
      </c>
      <c r="AQ812" s="145" t="s">
        <v>507</v>
      </c>
      <c r="AR812" s="145" t="s">
        <v>507</v>
      </c>
      <c r="AS812" s="145" t="s">
        <v>507</v>
      </c>
      <c r="AT812" s="145" t="s">
        <v>507</v>
      </c>
      <c r="AU812" s="145" t="s">
        <v>507</v>
      </c>
      <c r="AV812" s="145" t="s">
        <v>507</v>
      </c>
      <c r="AW812" s="145" t="s">
        <v>507</v>
      </c>
      <c r="AX812" s="145" t="s">
        <v>507</v>
      </c>
      <c r="AY812" s="145" t="s">
        <v>507</v>
      </c>
      <c r="AZ812" s="145" t="s">
        <v>507</v>
      </c>
      <c r="BA812" s="145" t="s">
        <v>507</v>
      </c>
      <c r="BB812" s="145" t="s">
        <v>507</v>
      </c>
      <c r="BC812" s="145" t="s">
        <v>507</v>
      </c>
      <c r="BD812" s="145" t="s">
        <v>507</v>
      </c>
      <c r="BE812" s="145" t="s">
        <v>507</v>
      </c>
      <c r="BF812" s="145" t="s">
        <v>507</v>
      </c>
      <c r="BG812" s="145" t="s">
        <v>507</v>
      </c>
      <c r="BH812" s="145" t="s">
        <v>507</v>
      </c>
      <c r="BI812" s="145" t="s">
        <v>507</v>
      </c>
      <c r="BJ812" s="145" t="s">
        <v>507</v>
      </c>
      <c r="BK812" s="145" t="s">
        <v>507</v>
      </c>
      <c r="BL812" s="145" t="s">
        <v>507</v>
      </c>
      <c r="BM812" s="145" t="s">
        <v>507</v>
      </c>
      <c r="BN812" s="145" t="s">
        <v>507</v>
      </c>
      <c r="BO812" s="145" t="s">
        <v>507</v>
      </c>
      <c r="BP812" s="145" t="s">
        <v>507</v>
      </c>
      <c r="BQ812" s="145" t="s">
        <v>507</v>
      </c>
      <c r="BR812" s="145" t="s">
        <v>507</v>
      </c>
      <c r="BS812" s="145" t="s">
        <v>507</v>
      </c>
      <c r="BT812" s="145" t="s">
        <v>507</v>
      </c>
      <c r="BU812" s="145" t="s">
        <v>507</v>
      </c>
      <c r="BV812" s="145" t="s">
        <v>507</v>
      </c>
      <c r="BW812" s="145" t="s">
        <v>507</v>
      </c>
      <c r="BX812" s="145" t="s">
        <v>507</v>
      </c>
      <c r="BY812" s="145" t="s">
        <v>507</v>
      </c>
      <c r="BZ812" s="145" t="s">
        <v>507</v>
      </c>
      <c r="CA812" s="145" t="s">
        <v>507</v>
      </c>
      <c r="CB812" s="145" t="s">
        <v>507</v>
      </c>
      <c r="CC812" s="145" t="s">
        <v>507</v>
      </c>
      <c r="CD812" s="145" t="s">
        <v>507</v>
      </c>
      <c r="CE812" s="145" t="s">
        <v>507</v>
      </c>
      <c r="CF812" s="145" t="s">
        <v>507</v>
      </c>
      <c r="CG812" s="145" t="s">
        <v>507</v>
      </c>
      <c r="CH812" s="145" t="s">
        <v>507</v>
      </c>
      <c r="CI812" s="145" t="s">
        <v>507</v>
      </c>
      <c r="CJ812" s="145" t="s">
        <v>507</v>
      </c>
      <c r="CK812" s="145" t="s">
        <v>507</v>
      </c>
      <c r="CL812" s="145" t="s">
        <v>507</v>
      </c>
      <c r="CM812" s="145" t="s">
        <v>507</v>
      </c>
      <c r="CN812" s="145" t="s">
        <v>507</v>
      </c>
    </row>
    <row r="813" spans="1:92" x14ac:dyDescent="0.25">
      <c r="B813" s="174" t="s">
        <v>617</v>
      </c>
      <c r="D813" s="295" t="s">
        <v>614</v>
      </c>
      <c r="E813" s="102" t="s">
        <v>203</v>
      </c>
      <c r="I813" s="102"/>
      <c r="J813"/>
      <c r="T813" s="205"/>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618</v>
      </c>
      <c r="B814" s="377" t="s">
        <v>599</v>
      </c>
      <c r="C814" s="369"/>
      <c r="D814" s="295" t="s">
        <v>614</v>
      </c>
      <c r="E814" s="194" t="s">
        <v>203</v>
      </c>
      <c r="F814" s="194"/>
      <c r="G814" s="194"/>
      <c r="I814" s="194">
        <v>12</v>
      </c>
      <c r="J814" s="369"/>
      <c r="K814" s="148"/>
      <c r="L814" s="148"/>
      <c r="M814" s="148"/>
      <c r="N814" s="148"/>
      <c r="O814" s="148"/>
      <c r="P814" s="148"/>
      <c r="Q814" s="148"/>
      <c r="T814" s="269"/>
      <c r="U814" s="226"/>
      <c r="V814" s="226"/>
      <c r="W814" s="226"/>
      <c r="X814" s="226"/>
      <c r="Y814" s="226"/>
      <c r="Z814" s="226"/>
      <c r="AA814" s="226"/>
      <c r="AB814" s="226"/>
      <c r="AC814" s="226"/>
      <c r="AD814" s="226"/>
      <c r="AE814" s="226"/>
      <c r="AF814" s="226"/>
      <c r="AG814" s="226"/>
      <c r="AH814" s="226"/>
      <c r="AI814" s="226"/>
      <c r="AJ814" s="226"/>
      <c r="AK814" s="226"/>
      <c r="AL814" s="226"/>
      <c r="AM814" s="226"/>
      <c r="AN814" s="226"/>
      <c r="AO814" s="226"/>
      <c r="AP814" s="226"/>
      <c r="AQ814" s="226"/>
      <c r="AR814" s="226"/>
      <c r="AS814" s="226"/>
      <c r="AT814" s="226"/>
      <c r="AU814" s="226"/>
      <c r="AV814" s="226"/>
      <c r="AW814" s="226"/>
      <c r="AX814" s="226"/>
      <c r="AY814" s="226"/>
      <c r="AZ814" s="226"/>
      <c r="BA814" s="226"/>
      <c r="BB814" s="226"/>
      <c r="BC814" s="226"/>
      <c r="BD814" s="226"/>
      <c r="BE814" s="226"/>
      <c r="BF814" s="226"/>
      <c r="BG814" s="226"/>
      <c r="BH814" s="226"/>
      <c r="BI814" s="226"/>
      <c r="BJ814" s="226"/>
      <c r="BK814" s="226"/>
      <c r="BL814" s="226"/>
      <c r="BM814" s="226"/>
      <c r="BN814" s="226"/>
      <c r="BO814" s="226"/>
      <c r="BP814" s="226"/>
      <c r="BQ814" s="226"/>
      <c r="BR814" s="226"/>
      <c r="BS814" s="226"/>
      <c r="BT814" s="226"/>
      <c r="BU814" s="226"/>
      <c r="BV814" s="226"/>
      <c r="BW814" s="226"/>
      <c r="BX814" s="226"/>
      <c r="BY814" s="226"/>
      <c r="BZ814" s="226"/>
      <c r="CA814" s="226"/>
      <c r="CB814" s="226"/>
      <c r="CC814" s="226"/>
      <c r="CD814" s="226"/>
      <c r="CE814" s="226"/>
      <c r="CF814" s="226"/>
      <c r="CG814" s="226"/>
      <c r="CH814" s="226"/>
      <c r="CI814" s="226"/>
      <c r="CJ814" s="226"/>
      <c r="CK814" s="226"/>
      <c r="CL814" s="226"/>
      <c r="CM814" s="226"/>
      <c r="CN814" s="226"/>
    </row>
    <row r="815" spans="1:92" x14ac:dyDescent="0.25">
      <c r="A815" t="s">
        <v>619</v>
      </c>
      <c r="B815" s="377" t="s">
        <v>600</v>
      </c>
      <c r="C815" s="378"/>
      <c r="D815" s="34" t="s">
        <v>614</v>
      </c>
      <c r="E815" s="192" t="s">
        <v>203</v>
      </c>
      <c r="F815" s="192"/>
      <c r="G815" s="192"/>
      <c r="I815" s="192">
        <v>0.1</v>
      </c>
      <c r="J815" s="378"/>
      <c r="K815" s="148"/>
      <c r="L815" s="148"/>
      <c r="M815" s="148"/>
      <c r="N815" s="148"/>
      <c r="O815" s="148"/>
      <c r="P815" s="148"/>
      <c r="Q815" s="148"/>
      <c r="T815" s="269"/>
      <c r="U815" s="226"/>
      <c r="V815" s="226"/>
      <c r="W815" s="226"/>
      <c r="X815" s="226"/>
      <c r="Y815" s="226"/>
      <c r="Z815" s="226"/>
      <c r="AA815" s="226"/>
      <c r="AB815" s="226"/>
      <c r="AC815" s="226"/>
      <c r="AD815" s="226"/>
      <c r="AE815" s="226"/>
      <c r="AF815" s="226"/>
      <c r="AG815" s="226"/>
      <c r="AH815" s="226"/>
      <c r="AI815" s="226"/>
      <c r="AJ815" s="226"/>
      <c r="AK815" s="226"/>
      <c r="AL815" s="226"/>
      <c r="AM815" s="226"/>
      <c r="AN815" s="226"/>
      <c r="AO815" s="226"/>
      <c r="AP815" s="226"/>
      <c r="AQ815" s="226"/>
      <c r="AR815" s="226"/>
      <c r="AS815" s="226"/>
      <c r="AT815" s="226"/>
      <c r="AU815" s="226"/>
      <c r="AV815" s="226"/>
      <c r="AW815" s="226"/>
      <c r="AX815" s="226"/>
      <c r="AY815" s="226"/>
      <c r="AZ815" s="226"/>
      <c r="BA815" s="226"/>
      <c r="BB815" s="226"/>
      <c r="BC815" s="226"/>
      <c r="BD815" s="226"/>
      <c r="BE815" s="226"/>
      <c r="BF815" s="226"/>
      <c r="BG815" s="226"/>
      <c r="BH815" s="226"/>
      <c r="BI815" s="226"/>
      <c r="BJ815" s="226"/>
      <c r="BK815" s="226"/>
      <c r="BL815" s="226"/>
      <c r="BM815" s="226"/>
      <c r="BN815" s="226"/>
      <c r="BO815" s="226"/>
      <c r="BP815" s="226"/>
      <c r="BQ815" s="226"/>
      <c r="BR815" s="226"/>
      <c r="BS815" s="226"/>
      <c r="BT815" s="226"/>
      <c r="BU815" s="226"/>
      <c r="BV815" s="226"/>
      <c r="BW815" s="226"/>
      <c r="BX815" s="226"/>
      <c r="BY815" s="226"/>
      <c r="BZ815" s="226"/>
      <c r="CA815" s="226"/>
      <c r="CB815" s="226"/>
      <c r="CC815" s="226"/>
      <c r="CD815" s="226"/>
      <c r="CE815" s="226"/>
      <c r="CF815" s="226"/>
      <c r="CG815" s="226"/>
      <c r="CH815" s="226"/>
      <c r="CI815" s="226"/>
      <c r="CJ815" s="226"/>
      <c r="CK815" s="226"/>
      <c r="CL815" s="226"/>
      <c r="CM815" s="226"/>
      <c r="CN815" s="226"/>
    </row>
    <row r="816" spans="1:92" x14ac:dyDescent="0.25">
      <c r="B816" s="209"/>
      <c r="C816" s="148"/>
      <c r="D816" s="238" t="s">
        <v>614</v>
      </c>
      <c r="E816" s="149" t="s">
        <v>203</v>
      </c>
      <c r="F816" s="149"/>
      <c r="G816" s="149"/>
      <c r="H816" s="106"/>
      <c r="I816" s="149"/>
      <c r="J816" s="148"/>
      <c r="K816" s="148"/>
      <c r="L816" s="148"/>
      <c r="M816" s="148"/>
      <c r="N816" s="148"/>
      <c r="O816" s="148"/>
      <c r="P816" s="148"/>
      <c r="Q816" s="148"/>
      <c r="T816" s="269"/>
      <c r="U816" s="226"/>
      <c r="V816" s="226"/>
      <c r="W816" s="226"/>
      <c r="X816" s="226"/>
      <c r="Y816" s="226"/>
      <c r="Z816" s="226"/>
      <c r="AA816" s="226"/>
      <c r="AB816" s="226"/>
      <c r="AC816" s="226"/>
      <c r="AD816" s="226"/>
      <c r="AE816" s="226"/>
      <c r="AF816" s="226"/>
      <c r="AG816" s="226"/>
      <c r="AH816" s="226"/>
      <c r="AI816" s="226"/>
      <c r="AJ816" s="226"/>
      <c r="AK816" s="226"/>
      <c r="AL816" s="226"/>
      <c r="AM816" s="226"/>
      <c r="AN816" s="226"/>
      <c r="AO816" s="226"/>
      <c r="AP816" s="226"/>
      <c r="AQ816" s="226"/>
      <c r="AR816" s="226"/>
      <c r="AS816" s="226"/>
      <c r="AT816" s="226"/>
      <c r="AU816" s="226"/>
      <c r="AV816" s="226"/>
      <c r="AW816" s="226"/>
      <c r="AX816" s="226"/>
      <c r="AY816" s="226"/>
      <c r="AZ816" s="226"/>
      <c r="BA816" s="226"/>
      <c r="BB816" s="226"/>
      <c r="BC816" s="226"/>
      <c r="BD816" s="226"/>
      <c r="BE816" s="226"/>
      <c r="BF816" s="226"/>
      <c r="BG816" s="226"/>
      <c r="BH816" s="226"/>
      <c r="BI816" s="226"/>
      <c r="BJ816" s="226"/>
      <c r="BK816" s="226"/>
      <c r="BL816" s="226"/>
      <c r="BM816" s="226"/>
      <c r="BN816" s="226"/>
      <c r="BO816" s="226"/>
      <c r="BP816" s="226"/>
      <c r="BQ816" s="226"/>
      <c r="BR816" s="226"/>
      <c r="BS816" s="226"/>
      <c r="BT816" s="226"/>
      <c r="BU816" s="226"/>
      <c r="BV816" s="226"/>
      <c r="BW816" s="226"/>
      <c r="BX816" s="226"/>
      <c r="BY816" s="226"/>
      <c r="BZ816" s="226"/>
      <c r="CA816" s="226"/>
      <c r="CB816" s="226"/>
      <c r="CC816" s="226"/>
      <c r="CD816" s="226"/>
      <c r="CE816" s="226"/>
      <c r="CF816" s="226"/>
      <c r="CG816" s="226"/>
      <c r="CH816" s="226"/>
      <c r="CI816" s="226"/>
      <c r="CJ816" s="226"/>
      <c r="CK816" s="226"/>
      <c r="CL816" s="226"/>
      <c r="CM816" s="226"/>
      <c r="CN816" s="226"/>
    </row>
    <row r="817" spans="1:92" x14ac:dyDescent="0.25">
      <c r="B817" s="174" t="s">
        <v>602</v>
      </c>
      <c r="D817" s="295" t="s">
        <v>614</v>
      </c>
      <c r="E817" s="102" t="s">
        <v>203</v>
      </c>
      <c r="T817" s="327"/>
      <c r="U817" s="379"/>
      <c r="V817" s="379"/>
      <c r="W817" s="379"/>
      <c r="X817" s="379"/>
      <c r="Y817" s="379"/>
      <c r="Z817" s="379"/>
      <c r="AA817" s="379"/>
      <c r="AB817" s="379"/>
      <c r="AC817" s="379"/>
      <c r="AD817" s="379"/>
      <c r="AE817" s="379"/>
      <c r="AF817" s="379"/>
      <c r="AG817" s="379"/>
      <c r="AH817" s="379"/>
      <c r="AI817" s="379"/>
      <c r="AJ817" s="379"/>
      <c r="AK817" s="379"/>
      <c r="AL817" s="379"/>
      <c r="AM817" s="379"/>
      <c r="AN817" s="379"/>
      <c r="AO817" s="379"/>
      <c r="AP817" s="379"/>
      <c r="AQ817" s="379"/>
      <c r="AR817" s="379"/>
      <c r="AS817" s="379"/>
      <c r="AT817" s="379"/>
      <c r="AU817" s="379"/>
      <c r="AV817" s="379"/>
      <c r="AW817" s="379"/>
      <c r="AX817" s="379"/>
      <c r="AY817" s="379"/>
      <c r="AZ817" s="379"/>
      <c r="BA817" s="379"/>
      <c r="BB817" s="379"/>
      <c r="BC817" s="379"/>
      <c r="BD817" s="379"/>
      <c r="BE817" s="379"/>
      <c r="BF817" s="379"/>
      <c r="BG817" s="379"/>
      <c r="BH817" s="379"/>
      <c r="BI817" s="379"/>
      <c r="BJ817" s="379"/>
      <c r="BK817" s="379"/>
      <c r="BL817" s="379"/>
      <c r="BM817" s="379"/>
      <c r="BN817" s="379"/>
      <c r="BO817" s="379"/>
      <c r="BP817" s="379"/>
      <c r="BQ817" s="379"/>
      <c r="BR817" s="379"/>
      <c r="BS817" s="379"/>
      <c r="BT817" s="379"/>
      <c r="BU817" s="379"/>
      <c r="BV817" s="379"/>
      <c r="BW817" s="379"/>
      <c r="BX817" s="379"/>
      <c r="BY817" s="379"/>
      <c r="BZ817" s="379"/>
      <c r="CA817" s="379"/>
      <c r="CB817" s="379"/>
      <c r="CC817" s="379"/>
      <c r="CD817" s="379"/>
      <c r="CE817" s="379"/>
      <c r="CF817" s="379"/>
      <c r="CG817" s="379"/>
      <c r="CH817" s="379"/>
      <c r="CI817" s="379"/>
      <c r="CJ817" s="379"/>
      <c r="CK817" s="379"/>
      <c r="CL817" s="379"/>
      <c r="CM817" s="379"/>
      <c r="CN817" s="379"/>
    </row>
    <row r="818" spans="1:92" x14ac:dyDescent="0.25">
      <c r="A818" t="s">
        <v>620</v>
      </c>
      <c r="B818" s="223" t="s">
        <v>603</v>
      </c>
      <c r="D818" s="295" t="s">
        <v>614</v>
      </c>
      <c r="K818" s="56">
        <v>0</v>
      </c>
      <c r="L818" s="50">
        <f ca="1">+K822</f>
        <v>0</v>
      </c>
      <c r="M818" s="50">
        <f ca="1">+L822</f>
        <v>0</v>
      </c>
      <c r="N818" s="50">
        <f ca="1">+M822</f>
        <v>0</v>
      </c>
      <c r="O818" s="50">
        <f ca="1">+N822</f>
        <v>0</v>
      </c>
      <c r="P818" s="50">
        <f ca="1">+O822</f>
        <v>0</v>
      </c>
      <c r="Q818" s="50"/>
      <c r="T818" s="319"/>
      <c r="U818" s="380">
        <f t="shared" ref="U818:CF818" ca="1" si="577">+T822</f>
        <v>0</v>
      </c>
      <c r="V818" s="380">
        <f t="shared" ca="1" si="577"/>
        <v>0</v>
      </c>
      <c r="W818" s="380">
        <f t="shared" ca="1" si="577"/>
        <v>0</v>
      </c>
      <c r="X818" s="380">
        <f t="shared" ca="1" si="577"/>
        <v>0</v>
      </c>
      <c r="Y818" s="380">
        <f t="shared" ca="1" si="577"/>
        <v>0</v>
      </c>
      <c r="Z818" s="380">
        <f t="shared" ca="1" si="577"/>
        <v>0</v>
      </c>
      <c r="AA818" s="380">
        <f t="shared" ca="1" si="577"/>
        <v>0</v>
      </c>
      <c r="AB818" s="380">
        <f t="shared" ca="1" si="577"/>
        <v>0</v>
      </c>
      <c r="AC818" s="380">
        <f t="shared" ca="1" si="577"/>
        <v>0</v>
      </c>
      <c r="AD818" s="380">
        <f t="shared" ca="1" si="577"/>
        <v>0</v>
      </c>
      <c r="AE818" s="380">
        <f t="shared" ca="1" si="577"/>
        <v>0</v>
      </c>
      <c r="AF818" s="380">
        <f t="shared" ca="1" si="577"/>
        <v>0</v>
      </c>
      <c r="AG818" s="380">
        <f t="shared" ca="1" si="577"/>
        <v>0</v>
      </c>
      <c r="AH818" s="380">
        <f t="shared" ca="1" si="577"/>
        <v>0</v>
      </c>
      <c r="AI818" s="380">
        <f t="shared" ca="1" si="577"/>
        <v>0</v>
      </c>
      <c r="AJ818" s="380">
        <f t="shared" ca="1" si="577"/>
        <v>0</v>
      </c>
      <c r="AK818" s="380">
        <f t="shared" ca="1" si="577"/>
        <v>0</v>
      </c>
      <c r="AL818" s="380">
        <f t="shared" ca="1" si="577"/>
        <v>0</v>
      </c>
      <c r="AM818" s="380">
        <f t="shared" ca="1" si="577"/>
        <v>0</v>
      </c>
      <c r="AN818" s="380">
        <f t="shared" ca="1" si="577"/>
        <v>0</v>
      </c>
      <c r="AO818" s="380">
        <f t="shared" ca="1" si="577"/>
        <v>0</v>
      </c>
      <c r="AP818" s="380">
        <f t="shared" ca="1" si="577"/>
        <v>0</v>
      </c>
      <c r="AQ818" s="380">
        <f t="shared" ca="1" si="577"/>
        <v>0</v>
      </c>
      <c r="AR818" s="380">
        <f t="shared" ca="1" si="577"/>
        <v>0</v>
      </c>
      <c r="AS818" s="380">
        <f t="shared" ca="1" si="577"/>
        <v>0</v>
      </c>
      <c r="AT818" s="380">
        <f t="shared" ca="1" si="577"/>
        <v>0</v>
      </c>
      <c r="AU818" s="380">
        <f t="shared" ca="1" si="577"/>
        <v>0</v>
      </c>
      <c r="AV818" s="380">
        <f t="shared" ca="1" si="577"/>
        <v>0</v>
      </c>
      <c r="AW818" s="380">
        <f t="shared" ca="1" si="577"/>
        <v>0</v>
      </c>
      <c r="AX818" s="380">
        <f t="shared" ca="1" si="577"/>
        <v>0</v>
      </c>
      <c r="AY818" s="380">
        <f t="shared" ca="1" si="577"/>
        <v>0</v>
      </c>
      <c r="AZ818" s="380">
        <f t="shared" ca="1" si="577"/>
        <v>0</v>
      </c>
      <c r="BA818" s="380">
        <f t="shared" ca="1" si="577"/>
        <v>0</v>
      </c>
      <c r="BB818" s="380">
        <f t="shared" ca="1" si="577"/>
        <v>0</v>
      </c>
      <c r="BC818" s="380">
        <f t="shared" ca="1" si="577"/>
        <v>0</v>
      </c>
      <c r="BD818" s="380">
        <f t="shared" ca="1" si="577"/>
        <v>0</v>
      </c>
      <c r="BE818" s="380">
        <f t="shared" ca="1" si="577"/>
        <v>0</v>
      </c>
      <c r="BF818" s="380">
        <f t="shared" ca="1" si="577"/>
        <v>0</v>
      </c>
      <c r="BG818" s="380">
        <f t="shared" ca="1" si="577"/>
        <v>0</v>
      </c>
      <c r="BH818" s="380">
        <f t="shared" ca="1" si="577"/>
        <v>0</v>
      </c>
      <c r="BI818" s="380">
        <f t="shared" ca="1" si="577"/>
        <v>0</v>
      </c>
      <c r="BJ818" s="380">
        <f t="shared" ca="1" si="577"/>
        <v>0</v>
      </c>
      <c r="BK818" s="380">
        <f t="shared" ca="1" si="577"/>
        <v>0</v>
      </c>
      <c r="BL818" s="380">
        <f t="shared" ca="1" si="577"/>
        <v>0</v>
      </c>
      <c r="BM818" s="380">
        <f t="shared" ca="1" si="577"/>
        <v>0</v>
      </c>
      <c r="BN818" s="380">
        <f t="shared" ca="1" si="577"/>
        <v>0</v>
      </c>
      <c r="BO818" s="380">
        <f t="shared" ca="1" si="577"/>
        <v>0</v>
      </c>
      <c r="BP818" s="380">
        <f t="shared" ca="1" si="577"/>
        <v>0</v>
      </c>
      <c r="BQ818" s="380">
        <f t="shared" ca="1" si="577"/>
        <v>0</v>
      </c>
      <c r="BR818" s="380">
        <f t="shared" ca="1" si="577"/>
        <v>0</v>
      </c>
      <c r="BS818" s="380">
        <f t="shared" ca="1" si="577"/>
        <v>0</v>
      </c>
      <c r="BT818" s="380">
        <f t="shared" ca="1" si="577"/>
        <v>0</v>
      </c>
      <c r="BU818" s="380">
        <f t="shared" ca="1" si="577"/>
        <v>0</v>
      </c>
      <c r="BV818" s="380">
        <f t="shared" ca="1" si="577"/>
        <v>0</v>
      </c>
      <c r="BW818" s="380">
        <f t="shared" ca="1" si="577"/>
        <v>0</v>
      </c>
      <c r="BX818" s="380">
        <f t="shared" ca="1" si="577"/>
        <v>0</v>
      </c>
      <c r="BY818" s="380">
        <f t="shared" ca="1" si="577"/>
        <v>0</v>
      </c>
      <c r="BZ818" s="380">
        <f t="shared" ca="1" si="577"/>
        <v>0</v>
      </c>
      <c r="CA818" s="380">
        <f t="shared" ca="1" si="577"/>
        <v>0</v>
      </c>
      <c r="CB818" s="380">
        <f t="shared" ca="1" si="577"/>
        <v>0</v>
      </c>
      <c r="CC818" s="380">
        <f t="shared" ca="1" si="577"/>
        <v>0</v>
      </c>
      <c r="CD818" s="380">
        <f t="shared" ca="1" si="577"/>
        <v>0</v>
      </c>
      <c r="CE818" s="380">
        <f t="shared" ca="1" si="577"/>
        <v>0</v>
      </c>
      <c r="CF818" s="380">
        <f t="shared" ca="1" si="577"/>
        <v>0</v>
      </c>
      <c r="CG818" s="380">
        <f t="shared" ref="CG818:CN818" ca="1" si="578">+CF822</f>
        <v>0</v>
      </c>
      <c r="CH818" s="380">
        <f t="shared" ca="1" si="578"/>
        <v>0</v>
      </c>
      <c r="CI818" s="380">
        <f t="shared" ca="1" si="578"/>
        <v>0</v>
      </c>
      <c r="CJ818" s="380">
        <f t="shared" ca="1" si="578"/>
        <v>0</v>
      </c>
      <c r="CK818" s="380">
        <f t="shared" ca="1" si="578"/>
        <v>0</v>
      </c>
      <c r="CL818" s="380">
        <f t="shared" ca="1" si="578"/>
        <v>0</v>
      </c>
      <c r="CM818" s="380">
        <f t="shared" ca="1" si="578"/>
        <v>0</v>
      </c>
      <c r="CN818" s="380">
        <f t="shared" ca="1" si="578"/>
        <v>0</v>
      </c>
    </row>
    <row r="819" spans="1:92" x14ac:dyDescent="0.25">
      <c r="A819" t="s">
        <v>621</v>
      </c>
      <c r="B819" s="223" t="s">
        <v>622</v>
      </c>
      <c r="C819" t="s">
        <v>76</v>
      </c>
      <c r="D819" s="295" t="s">
        <v>614</v>
      </c>
      <c r="E819" s="102" t="s">
        <v>203</v>
      </c>
      <c r="K819" s="50">
        <f t="shared" ref="K819:P821" ca="1" si="579">SUMIF($3:$3, K$2, INDIRECT(ROW() &amp; ":" &amp; ROW()))</f>
        <v>0</v>
      </c>
      <c r="L819" s="50">
        <f t="shared" ca="1" si="579"/>
        <v>0</v>
      </c>
      <c r="M819" s="50">
        <f t="shared" ca="1" si="579"/>
        <v>0</v>
      </c>
      <c r="N819" s="50">
        <f t="shared" ca="1" si="579"/>
        <v>0</v>
      </c>
      <c r="O819" s="50">
        <f t="shared" ca="1" si="579"/>
        <v>0</v>
      </c>
      <c r="P819" s="50">
        <f t="shared" ca="1" si="579"/>
        <v>0</v>
      </c>
      <c r="Q819" s="50"/>
      <c r="T819" s="319">
        <f t="shared" ref="T819:T822" ca="1" si="580">IFERROR(INDEX(INDIRECT("Financials!$A:$AD"), MATCH(INDIRECT(ADDRESS(ROW(),2)), INDIRECT("Financials!$B:$B"), 0), MATCH(INDIRECT(ADDRESS(1,COLUMN())), INDIRECT("Financials!$1:$1"), 0)),0)</f>
        <v>0</v>
      </c>
      <c r="U819" s="275" cm="1">
        <f t="array" aca="1" ref="U819" ca="1">ABS(INDIRECT(U812))</f>
        <v>0</v>
      </c>
      <c r="V819" s="275" cm="1">
        <f t="array" aca="1" ref="V819" ca="1">ABS(INDIRECT(V812))</f>
        <v>0</v>
      </c>
      <c r="W819" s="275" cm="1">
        <f t="array" aca="1" ref="W819" ca="1">ABS(INDIRECT(W812))</f>
        <v>0</v>
      </c>
      <c r="X819" s="275" cm="1">
        <f t="array" aca="1" ref="X819" ca="1">ABS(INDIRECT(X812))</f>
        <v>0</v>
      </c>
      <c r="Y819" s="275" cm="1">
        <f t="array" aca="1" ref="Y819" ca="1">ABS(INDIRECT(Y812))</f>
        <v>0</v>
      </c>
      <c r="Z819" s="275" cm="1">
        <f t="array" aca="1" ref="Z819" ca="1">ABS(INDIRECT(Z812))</f>
        <v>0</v>
      </c>
      <c r="AA819" s="275" cm="1">
        <f t="array" aca="1" ref="AA819" ca="1">ABS(INDIRECT(AA812))</f>
        <v>0</v>
      </c>
      <c r="AB819" s="275" cm="1">
        <f t="array" aca="1" ref="AB819" ca="1">ABS(INDIRECT(AB812))</f>
        <v>0</v>
      </c>
      <c r="AC819" s="275" cm="1">
        <f t="array" aca="1" ref="AC819" ca="1">ABS(INDIRECT(AC812))</f>
        <v>0</v>
      </c>
      <c r="AD819" s="275" cm="1">
        <f t="array" aca="1" ref="AD819" ca="1">ABS(INDIRECT(AD812))</f>
        <v>0</v>
      </c>
      <c r="AE819" s="275" cm="1">
        <f t="array" aca="1" ref="AE819" ca="1">ABS(INDIRECT(AE812))</f>
        <v>0</v>
      </c>
      <c r="AF819" s="275" cm="1">
        <f t="array" aca="1" ref="AF819" ca="1">ABS(INDIRECT(AF812))</f>
        <v>0</v>
      </c>
      <c r="AG819" s="275" cm="1">
        <f t="array" aca="1" ref="AG819" ca="1">ABS(INDIRECT(AG812))</f>
        <v>0</v>
      </c>
      <c r="AH819" s="275" cm="1">
        <f t="array" aca="1" ref="AH819" ca="1">ABS(INDIRECT(AH812))</f>
        <v>0</v>
      </c>
      <c r="AI819" s="275" cm="1">
        <f t="array" aca="1" ref="AI819" ca="1">ABS(INDIRECT(AI812))</f>
        <v>0</v>
      </c>
      <c r="AJ819" s="275" cm="1">
        <f t="array" aca="1" ref="AJ819" ca="1">ABS(INDIRECT(AJ812))</f>
        <v>0</v>
      </c>
      <c r="AK819" s="275" cm="1">
        <f t="array" aca="1" ref="AK819" ca="1">ABS(INDIRECT(AK812))</f>
        <v>0</v>
      </c>
      <c r="AL819" s="275" cm="1">
        <f t="array" aca="1" ref="AL819" ca="1">ABS(INDIRECT(AL812))</f>
        <v>0</v>
      </c>
      <c r="AM819" s="275" cm="1">
        <f t="array" aca="1" ref="AM819" ca="1">ABS(INDIRECT(AM812))</f>
        <v>0</v>
      </c>
      <c r="AN819" s="275" cm="1">
        <f t="array" aca="1" ref="AN819" ca="1">ABS(INDIRECT(AN812))</f>
        <v>0</v>
      </c>
      <c r="AO819" s="275" cm="1">
        <f t="array" aca="1" ref="AO819" ca="1">ABS(INDIRECT(AO812))</f>
        <v>0</v>
      </c>
      <c r="AP819" s="275" cm="1">
        <f t="array" aca="1" ref="AP819" ca="1">ABS(INDIRECT(AP812))</f>
        <v>0</v>
      </c>
      <c r="AQ819" s="275" cm="1">
        <f t="array" aca="1" ref="AQ819" ca="1">ABS(INDIRECT(AQ812))</f>
        <v>0</v>
      </c>
      <c r="AR819" s="275" cm="1">
        <f t="array" aca="1" ref="AR819" ca="1">ABS(INDIRECT(AR812))</f>
        <v>0</v>
      </c>
      <c r="AS819" s="275" cm="1">
        <f t="array" aca="1" ref="AS819" ca="1">ABS(INDIRECT(AS812))</f>
        <v>0</v>
      </c>
      <c r="AT819" s="275" cm="1">
        <f t="array" aca="1" ref="AT819" ca="1">ABS(INDIRECT(AT812))</f>
        <v>0</v>
      </c>
      <c r="AU819" s="275" cm="1">
        <f t="array" aca="1" ref="AU819" ca="1">ABS(INDIRECT(AU812))</f>
        <v>0</v>
      </c>
      <c r="AV819" s="275" cm="1">
        <f t="array" aca="1" ref="AV819" ca="1">ABS(INDIRECT(AV812))</f>
        <v>0</v>
      </c>
      <c r="AW819" s="275" cm="1">
        <f t="array" aca="1" ref="AW819" ca="1">ABS(INDIRECT(AW812))</f>
        <v>0</v>
      </c>
      <c r="AX819" s="275" cm="1">
        <f t="array" aca="1" ref="AX819" ca="1">ABS(INDIRECT(AX812))</f>
        <v>0</v>
      </c>
      <c r="AY819" s="275" cm="1">
        <f t="array" aca="1" ref="AY819" ca="1">ABS(INDIRECT(AY812))</f>
        <v>0</v>
      </c>
      <c r="AZ819" s="275" cm="1">
        <f t="array" aca="1" ref="AZ819" ca="1">ABS(INDIRECT(AZ812))</f>
        <v>0</v>
      </c>
      <c r="BA819" s="275" cm="1">
        <f t="array" aca="1" ref="BA819" ca="1">ABS(INDIRECT(BA812))</f>
        <v>0</v>
      </c>
      <c r="BB819" s="275" cm="1">
        <f t="array" aca="1" ref="BB819" ca="1">ABS(INDIRECT(BB812))</f>
        <v>0</v>
      </c>
      <c r="BC819" s="275" cm="1">
        <f t="array" aca="1" ref="BC819" ca="1">ABS(INDIRECT(BC812))</f>
        <v>0</v>
      </c>
      <c r="BD819" s="275" cm="1">
        <f t="array" aca="1" ref="BD819" ca="1">ABS(INDIRECT(BD812))</f>
        <v>0</v>
      </c>
      <c r="BE819" s="275" cm="1">
        <f t="array" aca="1" ref="BE819" ca="1">ABS(INDIRECT(BE812))</f>
        <v>0</v>
      </c>
      <c r="BF819" s="275" cm="1">
        <f t="array" aca="1" ref="BF819" ca="1">ABS(INDIRECT(BF812))</f>
        <v>0</v>
      </c>
      <c r="BG819" s="275" cm="1">
        <f t="array" aca="1" ref="BG819" ca="1">ABS(INDIRECT(BG812))</f>
        <v>0</v>
      </c>
      <c r="BH819" s="275" cm="1">
        <f t="array" aca="1" ref="BH819" ca="1">ABS(INDIRECT(BH812))</f>
        <v>0</v>
      </c>
      <c r="BI819" s="275" cm="1">
        <f t="array" aca="1" ref="BI819" ca="1">ABS(INDIRECT(BI812))</f>
        <v>0</v>
      </c>
      <c r="BJ819" s="275" cm="1">
        <f t="array" aca="1" ref="BJ819" ca="1">ABS(INDIRECT(BJ812))</f>
        <v>0</v>
      </c>
      <c r="BK819" s="275" cm="1">
        <f t="array" aca="1" ref="BK819" ca="1">ABS(INDIRECT(BK812))</f>
        <v>0</v>
      </c>
      <c r="BL819" s="275" cm="1">
        <f t="array" aca="1" ref="BL819" ca="1">ABS(INDIRECT(BL812))</f>
        <v>0</v>
      </c>
      <c r="BM819" s="275" cm="1">
        <f t="array" aca="1" ref="BM819" ca="1">ABS(INDIRECT(BM812))</f>
        <v>0</v>
      </c>
      <c r="BN819" s="275" cm="1">
        <f t="array" aca="1" ref="BN819" ca="1">ABS(INDIRECT(BN812))</f>
        <v>0</v>
      </c>
      <c r="BO819" s="275" cm="1">
        <f t="array" aca="1" ref="BO819" ca="1">ABS(INDIRECT(BO812))</f>
        <v>0</v>
      </c>
      <c r="BP819" s="275" cm="1">
        <f t="array" aca="1" ref="BP819" ca="1">ABS(INDIRECT(BP812))</f>
        <v>0</v>
      </c>
      <c r="BQ819" s="275" cm="1">
        <f t="array" aca="1" ref="BQ819" ca="1">ABS(INDIRECT(BQ812))</f>
        <v>0</v>
      </c>
      <c r="BR819" s="275" cm="1">
        <f t="array" aca="1" ref="BR819" ca="1">ABS(INDIRECT(BR812))</f>
        <v>0</v>
      </c>
      <c r="BS819" s="275" cm="1">
        <f t="array" aca="1" ref="BS819" ca="1">ABS(INDIRECT(BS812))</f>
        <v>0</v>
      </c>
      <c r="BT819" s="275" cm="1">
        <f t="array" aca="1" ref="BT819" ca="1">ABS(INDIRECT(BT812))</f>
        <v>0</v>
      </c>
      <c r="BU819" s="275" cm="1">
        <f t="array" aca="1" ref="BU819" ca="1">ABS(INDIRECT(BU812))</f>
        <v>0</v>
      </c>
      <c r="BV819" s="275" cm="1">
        <f t="array" aca="1" ref="BV819" ca="1">ABS(INDIRECT(BV812))</f>
        <v>0</v>
      </c>
      <c r="BW819" s="275" cm="1">
        <f t="array" aca="1" ref="BW819" ca="1">ABS(INDIRECT(BW812))</f>
        <v>0</v>
      </c>
      <c r="BX819" s="275" cm="1">
        <f t="array" aca="1" ref="BX819" ca="1">ABS(INDIRECT(BX812))</f>
        <v>0</v>
      </c>
      <c r="BY819" s="275" cm="1">
        <f t="array" aca="1" ref="BY819" ca="1">ABS(INDIRECT(BY812))</f>
        <v>0</v>
      </c>
      <c r="BZ819" s="275" cm="1">
        <f t="array" aca="1" ref="BZ819" ca="1">ABS(INDIRECT(BZ812))</f>
        <v>0</v>
      </c>
      <c r="CA819" s="275" cm="1">
        <f t="array" aca="1" ref="CA819" ca="1">ABS(INDIRECT(CA812))</f>
        <v>0</v>
      </c>
      <c r="CB819" s="275" cm="1">
        <f t="array" aca="1" ref="CB819" ca="1">ABS(INDIRECT(CB812))</f>
        <v>0</v>
      </c>
      <c r="CC819" s="275" cm="1">
        <f t="array" aca="1" ref="CC819" ca="1">ABS(INDIRECT(CC812))</f>
        <v>0</v>
      </c>
      <c r="CD819" s="275" cm="1">
        <f t="array" aca="1" ref="CD819" ca="1">ABS(INDIRECT(CD812))</f>
        <v>0</v>
      </c>
      <c r="CE819" s="275" cm="1">
        <f t="array" aca="1" ref="CE819" ca="1">ABS(INDIRECT(CE812))</f>
        <v>0</v>
      </c>
      <c r="CF819" s="275" cm="1">
        <f t="array" aca="1" ref="CF819" ca="1">ABS(INDIRECT(CF812))</f>
        <v>0</v>
      </c>
      <c r="CG819" s="275" cm="1">
        <f t="array" aca="1" ref="CG819" ca="1">ABS(INDIRECT(CG812))</f>
        <v>0</v>
      </c>
      <c r="CH819" s="275" cm="1">
        <f t="array" aca="1" ref="CH819" ca="1">ABS(INDIRECT(CH812))</f>
        <v>0</v>
      </c>
      <c r="CI819" s="275" cm="1">
        <f t="array" aca="1" ref="CI819" ca="1">ABS(INDIRECT(CI812))</f>
        <v>0</v>
      </c>
      <c r="CJ819" s="275" cm="1">
        <f t="array" aca="1" ref="CJ819" ca="1">ABS(INDIRECT(CJ812))</f>
        <v>0</v>
      </c>
      <c r="CK819" s="275" cm="1">
        <f t="array" aca="1" ref="CK819" ca="1">ABS(INDIRECT(CK812))</f>
        <v>0</v>
      </c>
      <c r="CL819" s="275" cm="1">
        <f t="array" aca="1" ref="CL819" ca="1">ABS(INDIRECT(CL812))</f>
        <v>0</v>
      </c>
      <c r="CM819" s="275" cm="1">
        <f t="array" aca="1" ref="CM819" ca="1">ABS(INDIRECT(CM812))</f>
        <v>0</v>
      </c>
      <c r="CN819" s="275" cm="1">
        <f t="array" aca="1" ref="CN819" ca="1">ABS(INDIRECT(CN812))</f>
        <v>0</v>
      </c>
    </row>
    <row r="820" spans="1:92" x14ac:dyDescent="0.25">
      <c r="A820" t="s">
        <v>623</v>
      </c>
      <c r="B820" s="223" t="s">
        <v>624</v>
      </c>
      <c r="C820" t="s">
        <v>76</v>
      </c>
      <c r="D820" s="295" t="s">
        <v>614</v>
      </c>
      <c r="E820" s="102" t="s">
        <v>203</v>
      </c>
      <c r="K820" s="50">
        <f t="shared" ca="1" si="579"/>
        <v>0</v>
      </c>
      <c r="L820" s="50">
        <f t="shared" ca="1" si="579"/>
        <v>0</v>
      </c>
      <c r="M820" s="50">
        <f t="shared" ca="1" si="579"/>
        <v>0</v>
      </c>
      <c r="N820" s="50">
        <f t="shared" ca="1" si="579"/>
        <v>0</v>
      </c>
      <c r="O820" s="50">
        <f t="shared" ca="1" si="579"/>
        <v>0</v>
      </c>
      <c r="P820" s="50">
        <f t="shared" ca="1" si="579"/>
        <v>0</v>
      </c>
      <c r="Q820" s="50"/>
      <c r="T820" s="319">
        <f t="shared" ca="1" si="580"/>
        <v>0</v>
      </c>
      <c r="U820" s="368"/>
      <c r="V820" s="368"/>
      <c r="W820" s="368"/>
      <c r="X820" s="368"/>
      <c r="Y820" s="368"/>
      <c r="Z820" s="368"/>
      <c r="AA820" s="368"/>
      <c r="AB820" s="368"/>
      <c r="AC820" s="368"/>
      <c r="AD820" s="368"/>
      <c r="AE820" s="368"/>
      <c r="AF820" s="368"/>
      <c r="AG820" s="368"/>
      <c r="AH820" s="368"/>
      <c r="AI820" s="368"/>
      <c r="AJ820" s="368"/>
      <c r="AK820" s="368"/>
      <c r="AL820" s="368"/>
      <c r="AM820" s="368"/>
      <c r="AN820" s="368"/>
      <c r="AO820" s="368"/>
      <c r="AP820" s="368"/>
      <c r="AQ820" s="368"/>
      <c r="AR820" s="368"/>
      <c r="AS820" s="368"/>
      <c r="AT820" s="368"/>
      <c r="AU820" s="368"/>
      <c r="AV820" s="368"/>
      <c r="AW820" s="368"/>
      <c r="AX820" s="368"/>
      <c r="AY820" s="368"/>
      <c r="AZ820" s="368"/>
      <c r="BA820" s="368"/>
      <c r="BB820" s="368"/>
      <c r="BC820" s="368"/>
      <c r="BD820" s="368"/>
      <c r="BE820" s="368"/>
      <c r="BF820" s="368"/>
      <c r="BG820" s="368"/>
      <c r="BH820" s="368"/>
      <c r="BI820" s="368"/>
      <c r="BJ820" s="368"/>
      <c r="BK820" s="368"/>
      <c r="BL820" s="368"/>
      <c r="BM820" s="368"/>
      <c r="BN820" s="368"/>
      <c r="BO820" s="368"/>
      <c r="BP820" s="368"/>
      <c r="BQ820" s="368"/>
      <c r="BR820" s="368"/>
      <c r="BS820" s="368"/>
      <c r="BT820" s="368"/>
      <c r="BU820" s="368"/>
      <c r="BV820" s="368"/>
      <c r="BW820" s="368"/>
      <c r="BX820" s="368"/>
      <c r="BY820" s="368"/>
      <c r="BZ820" s="368"/>
      <c r="CA820" s="368"/>
      <c r="CB820" s="368"/>
      <c r="CC820" s="368"/>
      <c r="CD820" s="368"/>
      <c r="CE820" s="368"/>
      <c r="CF820" s="368"/>
      <c r="CG820" s="368"/>
      <c r="CH820" s="368"/>
      <c r="CI820" s="368"/>
      <c r="CJ820" s="368"/>
      <c r="CK820" s="368"/>
      <c r="CL820" s="368"/>
      <c r="CM820" s="368"/>
      <c r="CN820" s="368"/>
    </row>
    <row r="821" spans="1:92" x14ac:dyDescent="0.25">
      <c r="A821" t="s">
        <v>625</v>
      </c>
      <c r="B821" s="223" t="s">
        <v>626</v>
      </c>
      <c r="C821" t="s">
        <v>76</v>
      </c>
      <c r="D821" s="295" t="s">
        <v>614</v>
      </c>
      <c r="E821" s="102" t="s">
        <v>203</v>
      </c>
      <c r="K821" s="365">
        <f t="shared" ca="1" si="579"/>
        <v>0</v>
      </c>
      <c r="L821" s="365">
        <f t="shared" ca="1" si="579"/>
        <v>0</v>
      </c>
      <c r="M821" s="365">
        <f t="shared" ca="1" si="579"/>
        <v>0</v>
      </c>
      <c r="N821" s="365">
        <f t="shared" ca="1" si="579"/>
        <v>0</v>
      </c>
      <c r="O821" s="365">
        <f t="shared" ca="1" si="579"/>
        <v>0</v>
      </c>
      <c r="P821" s="365">
        <f t="shared" ca="1" si="579"/>
        <v>0</v>
      </c>
      <c r="Q821" s="50"/>
      <c r="T821" s="366">
        <f t="shared" ca="1" si="580"/>
        <v>0</v>
      </c>
      <c r="U821" s="382">
        <f t="shared" ref="U821:CF821" ca="1" si="581">U828-U824</f>
        <v>0</v>
      </c>
      <c r="V821" s="382">
        <f t="shared" ca="1" si="581"/>
        <v>0</v>
      </c>
      <c r="W821" s="382">
        <f t="shared" ca="1" si="581"/>
        <v>0</v>
      </c>
      <c r="X821" s="382">
        <f t="shared" ca="1" si="581"/>
        <v>0</v>
      </c>
      <c r="Y821" s="382">
        <f t="shared" ca="1" si="581"/>
        <v>0</v>
      </c>
      <c r="Z821" s="382">
        <f t="shared" ca="1" si="581"/>
        <v>0</v>
      </c>
      <c r="AA821" s="382">
        <f t="shared" ca="1" si="581"/>
        <v>0</v>
      </c>
      <c r="AB821" s="382">
        <f t="shared" ca="1" si="581"/>
        <v>0</v>
      </c>
      <c r="AC821" s="382">
        <f t="shared" ca="1" si="581"/>
        <v>0</v>
      </c>
      <c r="AD821" s="382">
        <f t="shared" ca="1" si="581"/>
        <v>0</v>
      </c>
      <c r="AE821" s="382">
        <f t="shared" ca="1" si="581"/>
        <v>0</v>
      </c>
      <c r="AF821" s="382">
        <f t="shared" ca="1" si="581"/>
        <v>0</v>
      </c>
      <c r="AG821" s="382">
        <f t="shared" ca="1" si="581"/>
        <v>0</v>
      </c>
      <c r="AH821" s="382">
        <f t="shared" ca="1" si="581"/>
        <v>0</v>
      </c>
      <c r="AI821" s="382">
        <f t="shared" ca="1" si="581"/>
        <v>0</v>
      </c>
      <c r="AJ821" s="382">
        <f t="shared" ca="1" si="581"/>
        <v>0</v>
      </c>
      <c r="AK821" s="382">
        <f t="shared" ca="1" si="581"/>
        <v>0</v>
      </c>
      <c r="AL821" s="382">
        <f t="shared" ca="1" si="581"/>
        <v>0</v>
      </c>
      <c r="AM821" s="382">
        <f t="shared" ca="1" si="581"/>
        <v>0</v>
      </c>
      <c r="AN821" s="382">
        <f t="shared" ca="1" si="581"/>
        <v>0</v>
      </c>
      <c r="AO821" s="382">
        <f t="shared" ca="1" si="581"/>
        <v>0</v>
      </c>
      <c r="AP821" s="382">
        <f t="shared" ca="1" si="581"/>
        <v>0</v>
      </c>
      <c r="AQ821" s="382">
        <f t="shared" ca="1" si="581"/>
        <v>0</v>
      </c>
      <c r="AR821" s="382">
        <f t="shared" ca="1" si="581"/>
        <v>0</v>
      </c>
      <c r="AS821" s="382">
        <f t="shared" ca="1" si="581"/>
        <v>0</v>
      </c>
      <c r="AT821" s="382">
        <f t="shared" ca="1" si="581"/>
        <v>0</v>
      </c>
      <c r="AU821" s="382">
        <f t="shared" ca="1" si="581"/>
        <v>0</v>
      </c>
      <c r="AV821" s="382">
        <f t="shared" ca="1" si="581"/>
        <v>0</v>
      </c>
      <c r="AW821" s="382">
        <f t="shared" ca="1" si="581"/>
        <v>0</v>
      </c>
      <c r="AX821" s="382">
        <f t="shared" ca="1" si="581"/>
        <v>0</v>
      </c>
      <c r="AY821" s="382">
        <f t="shared" ca="1" si="581"/>
        <v>0</v>
      </c>
      <c r="AZ821" s="382">
        <f t="shared" ca="1" si="581"/>
        <v>0</v>
      </c>
      <c r="BA821" s="382">
        <f t="shared" ca="1" si="581"/>
        <v>0</v>
      </c>
      <c r="BB821" s="382">
        <f t="shared" ca="1" si="581"/>
        <v>0</v>
      </c>
      <c r="BC821" s="382">
        <f t="shared" ca="1" si="581"/>
        <v>0</v>
      </c>
      <c r="BD821" s="382">
        <f t="shared" ca="1" si="581"/>
        <v>0</v>
      </c>
      <c r="BE821" s="382">
        <f t="shared" ca="1" si="581"/>
        <v>0</v>
      </c>
      <c r="BF821" s="382">
        <f t="shared" ca="1" si="581"/>
        <v>0</v>
      </c>
      <c r="BG821" s="382">
        <f t="shared" ca="1" si="581"/>
        <v>0</v>
      </c>
      <c r="BH821" s="382">
        <f t="shared" ca="1" si="581"/>
        <v>0</v>
      </c>
      <c r="BI821" s="382">
        <f t="shared" ca="1" si="581"/>
        <v>0</v>
      </c>
      <c r="BJ821" s="382">
        <f t="shared" ca="1" si="581"/>
        <v>0</v>
      </c>
      <c r="BK821" s="382">
        <f t="shared" ca="1" si="581"/>
        <v>0</v>
      </c>
      <c r="BL821" s="382">
        <f t="shared" ca="1" si="581"/>
        <v>0</v>
      </c>
      <c r="BM821" s="382">
        <f t="shared" ca="1" si="581"/>
        <v>0</v>
      </c>
      <c r="BN821" s="382">
        <f t="shared" ca="1" si="581"/>
        <v>0</v>
      </c>
      <c r="BO821" s="382">
        <f t="shared" ca="1" si="581"/>
        <v>0</v>
      </c>
      <c r="BP821" s="382">
        <f t="shared" ca="1" si="581"/>
        <v>0</v>
      </c>
      <c r="BQ821" s="382">
        <f t="shared" ca="1" si="581"/>
        <v>0</v>
      </c>
      <c r="BR821" s="382">
        <f t="shared" ca="1" si="581"/>
        <v>0</v>
      </c>
      <c r="BS821" s="382">
        <f t="shared" ca="1" si="581"/>
        <v>0</v>
      </c>
      <c r="BT821" s="382">
        <f t="shared" ca="1" si="581"/>
        <v>0</v>
      </c>
      <c r="BU821" s="382">
        <f t="shared" ca="1" si="581"/>
        <v>0</v>
      </c>
      <c r="BV821" s="382">
        <f t="shared" ca="1" si="581"/>
        <v>0</v>
      </c>
      <c r="BW821" s="382">
        <f t="shared" ca="1" si="581"/>
        <v>0</v>
      </c>
      <c r="BX821" s="382">
        <f t="shared" ca="1" si="581"/>
        <v>0</v>
      </c>
      <c r="BY821" s="382">
        <f t="shared" ca="1" si="581"/>
        <v>0</v>
      </c>
      <c r="BZ821" s="382">
        <f t="shared" ca="1" si="581"/>
        <v>0</v>
      </c>
      <c r="CA821" s="382">
        <f t="shared" ca="1" si="581"/>
        <v>0</v>
      </c>
      <c r="CB821" s="382">
        <f t="shared" ca="1" si="581"/>
        <v>0</v>
      </c>
      <c r="CC821" s="382">
        <f t="shared" ca="1" si="581"/>
        <v>0</v>
      </c>
      <c r="CD821" s="382">
        <f t="shared" ca="1" si="581"/>
        <v>0</v>
      </c>
      <c r="CE821" s="382">
        <f t="shared" ca="1" si="581"/>
        <v>0</v>
      </c>
      <c r="CF821" s="382">
        <f t="shared" ca="1" si="581"/>
        <v>0</v>
      </c>
      <c r="CG821" s="382">
        <f t="shared" ref="CG821:CN821" ca="1" si="582">CG828-CG824</f>
        <v>0</v>
      </c>
      <c r="CH821" s="382">
        <f t="shared" ca="1" si="582"/>
        <v>0</v>
      </c>
      <c r="CI821" s="382">
        <f t="shared" ca="1" si="582"/>
        <v>0</v>
      </c>
      <c r="CJ821" s="382">
        <f t="shared" ca="1" si="582"/>
        <v>0</v>
      </c>
      <c r="CK821" s="382">
        <f t="shared" ca="1" si="582"/>
        <v>0</v>
      </c>
      <c r="CL821" s="382">
        <f t="shared" ca="1" si="582"/>
        <v>0</v>
      </c>
      <c r="CM821" s="382">
        <f t="shared" ca="1" si="582"/>
        <v>0</v>
      </c>
      <c r="CN821" s="382">
        <f t="shared" ca="1" si="582"/>
        <v>0</v>
      </c>
    </row>
    <row r="822" spans="1:92" x14ac:dyDescent="0.25">
      <c r="A822" t="s">
        <v>627</v>
      </c>
      <c r="B822" s="216" t="s">
        <v>628</v>
      </c>
      <c r="C822" t="s">
        <v>609</v>
      </c>
      <c r="D822" s="295" t="s">
        <v>614</v>
      </c>
      <c r="E822" s="102" t="s">
        <v>203</v>
      </c>
      <c r="I822" s="368"/>
      <c r="J822" s="368"/>
      <c r="K822" s="30">
        <f t="shared" ref="K822:P822" ca="1" si="583">SUMIF($4:$4, K$2, INDIRECT(ROW() &amp; ":" &amp; ROW()))</f>
        <v>0</v>
      </c>
      <c r="L822" s="30">
        <f t="shared" ca="1" si="583"/>
        <v>0</v>
      </c>
      <c r="M822" s="30">
        <f t="shared" ca="1" si="583"/>
        <v>0</v>
      </c>
      <c r="N822" s="30">
        <f t="shared" ca="1" si="583"/>
        <v>0</v>
      </c>
      <c r="O822" s="30">
        <f t="shared" ca="1" si="583"/>
        <v>0</v>
      </c>
      <c r="P822" s="30">
        <f t="shared" ca="1" si="583"/>
        <v>0</v>
      </c>
      <c r="Q822" s="30"/>
      <c r="T822" s="327">
        <f t="shared" ca="1" si="580"/>
        <v>0</v>
      </c>
      <c r="U822" s="383">
        <f t="shared" ref="U822:CF822" ca="1" si="584">+U818+U819+U820+U821</f>
        <v>0</v>
      </c>
      <c r="V822" s="383">
        <f t="shared" ca="1" si="584"/>
        <v>0</v>
      </c>
      <c r="W822" s="383">
        <f t="shared" ca="1" si="584"/>
        <v>0</v>
      </c>
      <c r="X822" s="383">
        <f t="shared" ca="1" si="584"/>
        <v>0</v>
      </c>
      <c r="Y822" s="383">
        <f t="shared" ca="1" si="584"/>
        <v>0</v>
      </c>
      <c r="Z822" s="383">
        <f t="shared" ca="1" si="584"/>
        <v>0</v>
      </c>
      <c r="AA822" s="383">
        <f t="shared" ca="1" si="584"/>
        <v>0</v>
      </c>
      <c r="AB822" s="383">
        <f t="shared" ca="1" si="584"/>
        <v>0</v>
      </c>
      <c r="AC822" s="383">
        <f t="shared" ca="1" si="584"/>
        <v>0</v>
      </c>
      <c r="AD822" s="383">
        <f t="shared" ca="1" si="584"/>
        <v>0</v>
      </c>
      <c r="AE822" s="383">
        <f t="shared" ca="1" si="584"/>
        <v>0</v>
      </c>
      <c r="AF822" s="383">
        <f t="shared" ca="1" si="584"/>
        <v>0</v>
      </c>
      <c r="AG822" s="383">
        <f t="shared" ca="1" si="584"/>
        <v>0</v>
      </c>
      <c r="AH822" s="383">
        <f t="shared" ca="1" si="584"/>
        <v>0</v>
      </c>
      <c r="AI822" s="383">
        <f t="shared" ca="1" si="584"/>
        <v>0</v>
      </c>
      <c r="AJ822" s="383">
        <f t="shared" ca="1" si="584"/>
        <v>0</v>
      </c>
      <c r="AK822" s="383">
        <f t="shared" ca="1" si="584"/>
        <v>0</v>
      </c>
      <c r="AL822" s="383">
        <f t="shared" ca="1" si="584"/>
        <v>0</v>
      </c>
      <c r="AM822" s="383">
        <f t="shared" ca="1" si="584"/>
        <v>0</v>
      </c>
      <c r="AN822" s="383">
        <f t="shared" ca="1" si="584"/>
        <v>0</v>
      </c>
      <c r="AO822" s="383">
        <f t="shared" ca="1" si="584"/>
        <v>0</v>
      </c>
      <c r="AP822" s="383">
        <f t="shared" ca="1" si="584"/>
        <v>0</v>
      </c>
      <c r="AQ822" s="383">
        <f t="shared" ca="1" si="584"/>
        <v>0</v>
      </c>
      <c r="AR822" s="383">
        <f t="shared" ca="1" si="584"/>
        <v>0</v>
      </c>
      <c r="AS822" s="383">
        <f t="shared" ca="1" si="584"/>
        <v>0</v>
      </c>
      <c r="AT822" s="383">
        <f t="shared" ca="1" si="584"/>
        <v>0</v>
      </c>
      <c r="AU822" s="383">
        <f t="shared" ca="1" si="584"/>
        <v>0</v>
      </c>
      <c r="AV822" s="383">
        <f t="shared" ca="1" si="584"/>
        <v>0</v>
      </c>
      <c r="AW822" s="383">
        <f t="shared" ca="1" si="584"/>
        <v>0</v>
      </c>
      <c r="AX822" s="383">
        <f t="shared" ca="1" si="584"/>
        <v>0</v>
      </c>
      <c r="AY822" s="383">
        <f t="shared" ca="1" si="584"/>
        <v>0</v>
      </c>
      <c r="AZ822" s="383">
        <f t="shared" ca="1" si="584"/>
        <v>0</v>
      </c>
      <c r="BA822" s="383">
        <f t="shared" ca="1" si="584"/>
        <v>0</v>
      </c>
      <c r="BB822" s="383">
        <f t="shared" ca="1" si="584"/>
        <v>0</v>
      </c>
      <c r="BC822" s="383">
        <f t="shared" ca="1" si="584"/>
        <v>0</v>
      </c>
      <c r="BD822" s="383">
        <f t="shared" ca="1" si="584"/>
        <v>0</v>
      </c>
      <c r="BE822" s="383">
        <f t="shared" ca="1" si="584"/>
        <v>0</v>
      </c>
      <c r="BF822" s="383">
        <f t="shared" ca="1" si="584"/>
        <v>0</v>
      </c>
      <c r="BG822" s="383">
        <f t="shared" ca="1" si="584"/>
        <v>0</v>
      </c>
      <c r="BH822" s="383">
        <f t="shared" ca="1" si="584"/>
        <v>0</v>
      </c>
      <c r="BI822" s="383">
        <f t="shared" ca="1" si="584"/>
        <v>0</v>
      </c>
      <c r="BJ822" s="383">
        <f t="shared" ca="1" si="584"/>
        <v>0</v>
      </c>
      <c r="BK822" s="383">
        <f t="shared" ca="1" si="584"/>
        <v>0</v>
      </c>
      <c r="BL822" s="383">
        <f t="shared" ca="1" si="584"/>
        <v>0</v>
      </c>
      <c r="BM822" s="383">
        <f t="shared" ca="1" si="584"/>
        <v>0</v>
      </c>
      <c r="BN822" s="383">
        <f t="shared" ca="1" si="584"/>
        <v>0</v>
      </c>
      <c r="BO822" s="383">
        <f t="shared" ca="1" si="584"/>
        <v>0</v>
      </c>
      <c r="BP822" s="383">
        <f t="shared" ca="1" si="584"/>
        <v>0</v>
      </c>
      <c r="BQ822" s="383">
        <f t="shared" ca="1" si="584"/>
        <v>0</v>
      </c>
      <c r="BR822" s="383">
        <f t="shared" ca="1" si="584"/>
        <v>0</v>
      </c>
      <c r="BS822" s="383">
        <f t="shared" ca="1" si="584"/>
        <v>0</v>
      </c>
      <c r="BT822" s="383">
        <f t="shared" ca="1" si="584"/>
        <v>0</v>
      </c>
      <c r="BU822" s="383">
        <f t="shared" ca="1" si="584"/>
        <v>0</v>
      </c>
      <c r="BV822" s="383">
        <f t="shared" ca="1" si="584"/>
        <v>0</v>
      </c>
      <c r="BW822" s="383">
        <f t="shared" ca="1" si="584"/>
        <v>0</v>
      </c>
      <c r="BX822" s="383">
        <f t="shared" ca="1" si="584"/>
        <v>0</v>
      </c>
      <c r="BY822" s="383">
        <f t="shared" ca="1" si="584"/>
        <v>0</v>
      </c>
      <c r="BZ822" s="383">
        <f t="shared" ca="1" si="584"/>
        <v>0</v>
      </c>
      <c r="CA822" s="383">
        <f t="shared" ca="1" si="584"/>
        <v>0</v>
      </c>
      <c r="CB822" s="383">
        <f t="shared" ca="1" si="584"/>
        <v>0</v>
      </c>
      <c r="CC822" s="383">
        <f t="shared" ca="1" si="584"/>
        <v>0</v>
      </c>
      <c r="CD822" s="383">
        <f t="shared" ca="1" si="584"/>
        <v>0</v>
      </c>
      <c r="CE822" s="383">
        <f t="shared" ca="1" si="584"/>
        <v>0</v>
      </c>
      <c r="CF822" s="383">
        <f t="shared" ca="1" si="584"/>
        <v>0</v>
      </c>
      <c r="CG822" s="383">
        <f t="shared" ref="CG822:CN822" ca="1" si="585">+CG818+CG819+CG820+CG821</f>
        <v>0</v>
      </c>
      <c r="CH822" s="383">
        <f t="shared" ca="1" si="585"/>
        <v>0</v>
      </c>
      <c r="CI822" s="383">
        <f t="shared" ca="1" si="585"/>
        <v>0</v>
      </c>
      <c r="CJ822" s="383">
        <f t="shared" ca="1" si="585"/>
        <v>0</v>
      </c>
      <c r="CK822" s="383">
        <f t="shared" ca="1" si="585"/>
        <v>0</v>
      </c>
      <c r="CL822" s="383">
        <f t="shared" ca="1" si="585"/>
        <v>0</v>
      </c>
      <c r="CM822" s="383">
        <f t="shared" ca="1" si="585"/>
        <v>0</v>
      </c>
      <c r="CN822" s="383">
        <f t="shared" ca="1" si="585"/>
        <v>0</v>
      </c>
    </row>
    <row r="823" spans="1:92" x14ac:dyDescent="0.25">
      <c r="B823" s="178"/>
      <c r="D823" s="295" t="s">
        <v>614</v>
      </c>
      <c r="E823" s="102" t="s">
        <v>203</v>
      </c>
      <c r="T823" s="319"/>
      <c r="U823" s="380"/>
      <c r="V823" s="380"/>
      <c r="W823" s="380"/>
      <c r="X823" s="380"/>
      <c r="Y823" s="380"/>
      <c r="Z823" s="380"/>
      <c r="AA823" s="380"/>
      <c r="AB823" s="380"/>
      <c r="AC823" s="380"/>
      <c r="AD823" s="380"/>
      <c r="AE823" s="380"/>
      <c r="AF823" s="380"/>
      <c r="AG823" s="380"/>
      <c r="AH823" s="380"/>
      <c r="AI823" s="380"/>
      <c r="AJ823" s="380"/>
      <c r="AK823" s="380"/>
      <c r="AL823" s="380"/>
      <c r="AM823" s="380"/>
      <c r="AN823" s="380"/>
      <c r="AO823" s="380"/>
      <c r="AP823" s="380"/>
      <c r="AQ823" s="380"/>
      <c r="AR823" s="380"/>
      <c r="AS823" s="380"/>
      <c r="AT823" s="380"/>
      <c r="AU823" s="380"/>
      <c r="AV823" s="380"/>
      <c r="AW823" s="380"/>
      <c r="AX823" s="380"/>
      <c r="AY823" s="380"/>
      <c r="AZ823" s="380"/>
      <c r="BA823" s="380"/>
      <c r="BB823" s="380"/>
      <c r="BC823" s="380"/>
      <c r="BD823" s="380"/>
      <c r="BE823" s="380"/>
      <c r="BF823" s="380"/>
      <c r="BG823" s="380"/>
      <c r="BH823" s="380"/>
      <c r="BI823" s="380"/>
      <c r="BJ823" s="380"/>
      <c r="BK823" s="380"/>
      <c r="BL823" s="380"/>
      <c r="BM823" s="380"/>
      <c r="BN823" s="380"/>
      <c r="BO823" s="380"/>
      <c r="BP823" s="380"/>
      <c r="BQ823" s="380"/>
      <c r="BR823" s="380"/>
      <c r="BS823" s="380"/>
      <c r="BT823" s="380"/>
      <c r="BU823" s="380"/>
      <c r="BV823" s="380"/>
      <c r="BW823" s="380"/>
      <c r="BX823" s="380"/>
      <c r="BY823" s="380"/>
      <c r="BZ823" s="380"/>
      <c r="CA823" s="380"/>
      <c r="CB823" s="380"/>
      <c r="CC823" s="380"/>
      <c r="CD823" s="380"/>
      <c r="CE823" s="380"/>
      <c r="CF823" s="380"/>
      <c r="CG823" s="380"/>
      <c r="CH823" s="380"/>
      <c r="CI823" s="380"/>
      <c r="CJ823" s="380"/>
      <c r="CK823" s="380"/>
      <c r="CL823" s="380"/>
      <c r="CM823" s="380"/>
      <c r="CN823" s="380"/>
    </row>
    <row r="824" spans="1:92" x14ac:dyDescent="0.25">
      <c r="A824" t="s">
        <v>385</v>
      </c>
      <c r="B824" s="216" t="s">
        <v>629</v>
      </c>
      <c r="C824" t="s">
        <v>33</v>
      </c>
      <c r="D824" s="295" t="s">
        <v>614</v>
      </c>
      <c r="E824" s="102" t="s">
        <v>203</v>
      </c>
      <c r="K824" s="31">
        <f t="shared" ref="K824:P824" ca="1" si="586">SUMIF($3:$3, K$2, INDIRECT(ROW() &amp; ":" &amp; ROW()))</f>
        <v>0</v>
      </c>
      <c r="L824" s="31">
        <f t="shared" ca="1" si="586"/>
        <v>0</v>
      </c>
      <c r="M824" s="31">
        <f t="shared" ca="1" si="586"/>
        <v>0</v>
      </c>
      <c r="N824" s="31">
        <f t="shared" ca="1" si="586"/>
        <v>0</v>
      </c>
      <c r="O824" s="31">
        <f t="shared" ca="1" si="586"/>
        <v>0</v>
      </c>
      <c r="P824" s="31">
        <f t="shared" ca="1" si="586"/>
        <v>0</v>
      </c>
      <c r="Q824" s="31"/>
      <c r="T824" s="327">
        <f t="shared" ref="T824" ca="1" si="587">IFERROR(INDEX(INDIRECT("Financials!$A:$AD"), MATCH(INDIRECT(ADDRESS(ROW(),2)), INDIRECT("Financials!$B:$B"), 0), MATCH(INDIRECT(ADDRESS(1,COLUMN())), INDIRECT("Financials!$1:$1"), 0)),0)</f>
        <v>0</v>
      </c>
      <c r="U824" s="383">
        <f t="shared" ref="U824:AZ824" ca="1" si="588">-SUM(U818:U820)*$I815/12</f>
        <v>0</v>
      </c>
      <c r="V824" s="383">
        <f t="shared" ca="1" si="588"/>
        <v>0</v>
      </c>
      <c r="W824" s="383">
        <f t="shared" ca="1" si="588"/>
        <v>0</v>
      </c>
      <c r="X824" s="383">
        <f t="shared" ca="1" si="588"/>
        <v>0</v>
      </c>
      <c r="Y824" s="383">
        <f t="shared" ca="1" si="588"/>
        <v>0</v>
      </c>
      <c r="Z824" s="383">
        <f t="shared" ca="1" si="588"/>
        <v>0</v>
      </c>
      <c r="AA824" s="383">
        <f t="shared" ca="1" si="588"/>
        <v>0</v>
      </c>
      <c r="AB824" s="383">
        <f t="shared" ca="1" si="588"/>
        <v>0</v>
      </c>
      <c r="AC824" s="383">
        <f t="shared" ca="1" si="588"/>
        <v>0</v>
      </c>
      <c r="AD824" s="383">
        <f t="shared" ca="1" si="588"/>
        <v>0</v>
      </c>
      <c r="AE824" s="383">
        <f t="shared" ca="1" si="588"/>
        <v>0</v>
      </c>
      <c r="AF824" s="383">
        <f t="shared" ca="1" si="588"/>
        <v>0</v>
      </c>
      <c r="AG824" s="383">
        <f t="shared" ca="1" si="588"/>
        <v>0</v>
      </c>
      <c r="AH824" s="383">
        <f t="shared" ca="1" si="588"/>
        <v>0</v>
      </c>
      <c r="AI824" s="383">
        <f t="shared" ca="1" si="588"/>
        <v>0</v>
      </c>
      <c r="AJ824" s="383">
        <f t="shared" ca="1" si="588"/>
        <v>0</v>
      </c>
      <c r="AK824" s="383">
        <f t="shared" ca="1" si="588"/>
        <v>0</v>
      </c>
      <c r="AL824" s="383">
        <f t="shared" ca="1" si="588"/>
        <v>0</v>
      </c>
      <c r="AM824" s="383">
        <f t="shared" ca="1" si="588"/>
        <v>0</v>
      </c>
      <c r="AN824" s="383">
        <f t="shared" ca="1" si="588"/>
        <v>0</v>
      </c>
      <c r="AO824" s="383">
        <f t="shared" ca="1" si="588"/>
        <v>0</v>
      </c>
      <c r="AP824" s="383">
        <f t="shared" ca="1" si="588"/>
        <v>0</v>
      </c>
      <c r="AQ824" s="383">
        <f t="shared" ca="1" si="588"/>
        <v>0</v>
      </c>
      <c r="AR824" s="383">
        <f t="shared" ca="1" si="588"/>
        <v>0</v>
      </c>
      <c r="AS824" s="383">
        <f t="shared" ca="1" si="588"/>
        <v>0</v>
      </c>
      <c r="AT824" s="383">
        <f t="shared" ca="1" si="588"/>
        <v>0</v>
      </c>
      <c r="AU824" s="383">
        <f t="shared" ca="1" si="588"/>
        <v>0</v>
      </c>
      <c r="AV824" s="383">
        <f t="shared" ca="1" si="588"/>
        <v>0</v>
      </c>
      <c r="AW824" s="383">
        <f t="shared" ca="1" si="588"/>
        <v>0</v>
      </c>
      <c r="AX824" s="383">
        <f t="shared" ca="1" si="588"/>
        <v>0</v>
      </c>
      <c r="AY824" s="383">
        <f t="shared" ca="1" si="588"/>
        <v>0</v>
      </c>
      <c r="AZ824" s="383">
        <f t="shared" ca="1" si="588"/>
        <v>0</v>
      </c>
      <c r="BA824" s="383">
        <f t="shared" ref="BA824:CF824" ca="1" si="589">-SUM(BA818:BA820)*$I815/12</f>
        <v>0</v>
      </c>
      <c r="BB824" s="383">
        <f t="shared" ca="1" si="589"/>
        <v>0</v>
      </c>
      <c r="BC824" s="383">
        <f t="shared" ca="1" si="589"/>
        <v>0</v>
      </c>
      <c r="BD824" s="383">
        <f t="shared" ca="1" si="589"/>
        <v>0</v>
      </c>
      <c r="BE824" s="383">
        <f t="shared" ca="1" si="589"/>
        <v>0</v>
      </c>
      <c r="BF824" s="383">
        <f t="shared" ca="1" si="589"/>
        <v>0</v>
      </c>
      <c r="BG824" s="383">
        <f t="shared" ca="1" si="589"/>
        <v>0</v>
      </c>
      <c r="BH824" s="383">
        <f t="shared" ca="1" si="589"/>
        <v>0</v>
      </c>
      <c r="BI824" s="383">
        <f t="shared" ca="1" si="589"/>
        <v>0</v>
      </c>
      <c r="BJ824" s="383">
        <f t="shared" ca="1" si="589"/>
        <v>0</v>
      </c>
      <c r="BK824" s="383">
        <f t="shared" ca="1" si="589"/>
        <v>0</v>
      </c>
      <c r="BL824" s="383">
        <f t="shared" ca="1" si="589"/>
        <v>0</v>
      </c>
      <c r="BM824" s="383">
        <f t="shared" ca="1" si="589"/>
        <v>0</v>
      </c>
      <c r="BN824" s="383">
        <f t="shared" ca="1" si="589"/>
        <v>0</v>
      </c>
      <c r="BO824" s="383">
        <f t="shared" ca="1" si="589"/>
        <v>0</v>
      </c>
      <c r="BP824" s="383">
        <f t="shared" ca="1" si="589"/>
        <v>0</v>
      </c>
      <c r="BQ824" s="383">
        <f t="shared" ca="1" si="589"/>
        <v>0</v>
      </c>
      <c r="BR824" s="383">
        <f t="shared" ca="1" si="589"/>
        <v>0</v>
      </c>
      <c r="BS824" s="383">
        <f t="shared" ca="1" si="589"/>
        <v>0</v>
      </c>
      <c r="BT824" s="383">
        <f t="shared" ca="1" si="589"/>
        <v>0</v>
      </c>
      <c r="BU824" s="383">
        <f t="shared" ca="1" si="589"/>
        <v>0</v>
      </c>
      <c r="BV824" s="383">
        <f t="shared" ca="1" si="589"/>
        <v>0</v>
      </c>
      <c r="BW824" s="383">
        <f t="shared" ca="1" si="589"/>
        <v>0</v>
      </c>
      <c r="BX824" s="383">
        <f t="shared" ca="1" si="589"/>
        <v>0</v>
      </c>
      <c r="BY824" s="383">
        <f t="shared" ca="1" si="589"/>
        <v>0</v>
      </c>
      <c r="BZ824" s="383">
        <f t="shared" ca="1" si="589"/>
        <v>0</v>
      </c>
      <c r="CA824" s="383">
        <f t="shared" ca="1" si="589"/>
        <v>0</v>
      </c>
      <c r="CB824" s="383">
        <f t="shared" ca="1" si="589"/>
        <v>0</v>
      </c>
      <c r="CC824" s="383">
        <f t="shared" ca="1" si="589"/>
        <v>0</v>
      </c>
      <c r="CD824" s="383">
        <f t="shared" ca="1" si="589"/>
        <v>0</v>
      </c>
      <c r="CE824" s="383">
        <f t="shared" ca="1" si="589"/>
        <v>0</v>
      </c>
      <c r="CF824" s="383">
        <f t="shared" ca="1" si="589"/>
        <v>0</v>
      </c>
      <c r="CG824" s="383">
        <f t="shared" ref="CG824:CN824" ca="1" si="590">-SUM(CG818:CG820)*$I815/12</f>
        <v>0</v>
      </c>
      <c r="CH824" s="383">
        <f t="shared" ca="1" si="590"/>
        <v>0</v>
      </c>
      <c r="CI824" s="383">
        <f t="shared" ca="1" si="590"/>
        <v>0</v>
      </c>
      <c r="CJ824" s="383">
        <f t="shared" ca="1" si="590"/>
        <v>0</v>
      </c>
      <c r="CK824" s="383">
        <f t="shared" ca="1" si="590"/>
        <v>0</v>
      </c>
      <c r="CL824" s="383">
        <f t="shared" ca="1" si="590"/>
        <v>0</v>
      </c>
      <c r="CM824" s="383">
        <f t="shared" ca="1" si="590"/>
        <v>0</v>
      </c>
      <c r="CN824" s="383">
        <f t="shared" ca="1" si="590"/>
        <v>0</v>
      </c>
    </row>
    <row r="825" spans="1:92" x14ac:dyDescent="0.25">
      <c r="B825" s="178"/>
      <c r="D825" s="295" t="s">
        <v>614</v>
      </c>
      <c r="E825" s="102" t="s">
        <v>203</v>
      </c>
      <c r="T825" s="355"/>
      <c r="U825" s="297"/>
      <c r="V825" s="297"/>
      <c r="W825" s="297"/>
      <c r="X825" s="297"/>
      <c r="Y825" s="297"/>
      <c r="Z825" s="297"/>
      <c r="AA825" s="297"/>
      <c r="AB825" s="297"/>
      <c r="AC825" s="297"/>
      <c r="AD825" s="297"/>
      <c r="AE825" s="297"/>
      <c r="AF825" s="297"/>
      <c r="AG825" s="297"/>
      <c r="AH825" s="297"/>
      <c r="AI825" s="297"/>
      <c r="AJ825" s="297"/>
      <c r="AK825" s="297"/>
      <c r="AL825" s="297"/>
      <c r="AM825" s="297"/>
      <c r="AN825" s="297"/>
      <c r="AO825" s="297"/>
      <c r="AP825" s="297"/>
      <c r="AQ825" s="297"/>
      <c r="AR825" s="297"/>
      <c r="AS825" s="297"/>
      <c r="AT825" s="297"/>
      <c r="AU825" s="297"/>
      <c r="AV825" s="297"/>
      <c r="AW825" s="297"/>
      <c r="AX825" s="297"/>
      <c r="AY825" s="297"/>
      <c r="AZ825" s="297"/>
      <c r="BA825" s="297"/>
      <c r="BB825" s="297"/>
      <c r="BC825" s="297"/>
      <c r="BD825" s="297"/>
      <c r="BE825" s="297"/>
      <c r="BF825" s="297"/>
      <c r="BG825" s="297"/>
      <c r="BH825" s="297"/>
      <c r="BI825" s="297"/>
      <c r="BJ825" s="297"/>
      <c r="BK825" s="297"/>
      <c r="BL825" s="297"/>
      <c r="BM825" s="297"/>
      <c r="BN825" s="297"/>
      <c r="BO825" s="297"/>
      <c r="BP825" s="297"/>
      <c r="BQ825" s="297"/>
      <c r="BR825" s="297"/>
      <c r="BS825" s="297"/>
      <c r="BT825" s="297"/>
      <c r="BU825" s="297"/>
      <c r="BV825" s="297"/>
      <c r="BW825" s="297"/>
      <c r="BX825" s="297"/>
      <c r="BY825" s="297"/>
      <c r="BZ825" s="297"/>
      <c r="CA825" s="297"/>
      <c r="CB825" s="297"/>
      <c r="CC825" s="297"/>
      <c r="CD825" s="297"/>
      <c r="CE825" s="297"/>
      <c r="CF825" s="297"/>
      <c r="CG825" s="297"/>
      <c r="CH825" s="297"/>
      <c r="CI825" s="297"/>
      <c r="CJ825" s="297"/>
      <c r="CK825" s="297"/>
      <c r="CL825" s="297"/>
      <c r="CM825" s="297"/>
      <c r="CN825" s="297"/>
    </row>
    <row r="826" spans="1:92" x14ac:dyDescent="0.25">
      <c r="B826" s="174" t="s">
        <v>611</v>
      </c>
      <c r="D826" s="295" t="s">
        <v>614</v>
      </c>
      <c r="E826" s="102" t="s">
        <v>203</v>
      </c>
      <c r="T826" s="355"/>
      <c r="U826" s="297"/>
      <c r="V826" s="297"/>
      <c r="W826" s="297"/>
      <c r="X826" s="297"/>
      <c r="Y826" s="297"/>
      <c r="Z826" s="297"/>
      <c r="AA826" s="297"/>
      <c r="AB826" s="297"/>
      <c r="AC826" s="297"/>
      <c r="AD826" s="297"/>
      <c r="AE826" s="297"/>
      <c r="AF826" s="297"/>
      <c r="AG826" s="297"/>
      <c r="AH826" s="297"/>
      <c r="AI826" s="297"/>
      <c r="AJ826" s="297"/>
      <c r="AK826" s="297"/>
      <c r="AL826" s="297"/>
      <c r="AM826" s="297"/>
      <c r="AN826" s="297"/>
      <c r="AO826" s="297"/>
      <c r="AP826" s="297"/>
      <c r="AQ826" s="297"/>
      <c r="AR826" s="297"/>
      <c r="AS826" s="297"/>
      <c r="AT826" s="297"/>
      <c r="AU826" s="297"/>
      <c r="AV826" s="297"/>
      <c r="AW826" s="297"/>
      <c r="AX826" s="297"/>
      <c r="AY826" s="297"/>
      <c r="AZ826" s="297"/>
      <c r="BA826" s="297"/>
      <c r="BB826" s="297"/>
      <c r="BC826" s="297"/>
      <c r="BD826" s="297"/>
      <c r="BE826" s="297"/>
      <c r="BF826" s="297"/>
      <c r="BG826" s="297"/>
      <c r="BH826" s="297"/>
      <c r="BI826" s="297"/>
      <c r="BJ826" s="297"/>
      <c r="BK826" s="297"/>
      <c r="BL826" s="297"/>
      <c r="BM826" s="297"/>
      <c r="BN826" s="297"/>
      <c r="BO826" s="297"/>
      <c r="BP826" s="297"/>
      <c r="BQ826" s="297"/>
      <c r="BR826" s="297"/>
      <c r="BS826" s="297"/>
      <c r="BT826" s="297"/>
      <c r="BU826" s="297"/>
      <c r="BV826" s="297"/>
      <c r="BW826" s="297"/>
      <c r="BX826" s="297"/>
      <c r="BY826" s="297"/>
      <c r="BZ826" s="297"/>
      <c r="CA826" s="297"/>
      <c r="CB826" s="297"/>
      <c r="CC826" s="297"/>
      <c r="CD826" s="297"/>
      <c r="CE826" s="297"/>
      <c r="CF826" s="297"/>
      <c r="CG826" s="297"/>
      <c r="CH826" s="297"/>
      <c r="CI826" s="297"/>
      <c r="CJ826" s="297"/>
      <c r="CK826" s="297"/>
      <c r="CL826" s="297"/>
      <c r="CM826" s="297"/>
      <c r="CN826" s="297"/>
    </row>
    <row r="827" spans="1:92" x14ac:dyDescent="0.25">
      <c r="B827" s="223" t="s">
        <v>612</v>
      </c>
      <c r="D827" s="295" t="s">
        <v>614</v>
      </c>
      <c r="E827" s="102" t="s">
        <v>203</v>
      </c>
      <c r="K827" s="365">
        <f t="shared" ref="K827:P827" ca="1" si="591">SUMIF($3:$3, K$2, INDIRECT(ROW() &amp; ":" &amp; ROW()))</f>
        <v>0</v>
      </c>
      <c r="L827" s="365">
        <f t="shared" ca="1" si="591"/>
        <v>0</v>
      </c>
      <c r="M827" s="365">
        <f t="shared" ca="1" si="591"/>
        <v>0</v>
      </c>
      <c r="N827" s="365">
        <f t="shared" ca="1" si="591"/>
        <v>0</v>
      </c>
      <c r="O827" s="365">
        <f t="shared" ca="1" si="591"/>
        <v>0</v>
      </c>
      <c r="P827" s="365">
        <f t="shared" ca="1" si="591"/>
        <v>0</v>
      </c>
      <c r="Q827" s="50"/>
      <c r="T827" s="366"/>
      <c r="U827" s="382">
        <f t="shared" ref="U827:CF827" ca="1" si="592">+PMT($I815/U$7,$I814,U819)</f>
        <v>0</v>
      </c>
      <c r="V827" s="382">
        <f t="shared" ca="1" si="592"/>
        <v>0</v>
      </c>
      <c r="W827" s="382">
        <f t="shared" ca="1" si="592"/>
        <v>0</v>
      </c>
      <c r="X827" s="382">
        <f t="shared" ca="1" si="592"/>
        <v>0</v>
      </c>
      <c r="Y827" s="382">
        <f t="shared" ca="1" si="592"/>
        <v>0</v>
      </c>
      <c r="Z827" s="382">
        <f t="shared" ca="1" si="592"/>
        <v>0</v>
      </c>
      <c r="AA827" s="382">
        <f t="shared" ca="1" si="592"/>
        <v>0</v>
      </c>
      <c r="AB827" s="382">
        <f t="shared" ca="1" si="592"/>
        <v>0</v>
      </c>
      <c r="AC827" s="382">
        <f t="shared" ca="1" si="592"/>
        <v>0</v>
      </c>
      <c r="AD827" s="382">
        <f t="shared" ca="1" si="592"/>
        <v>0</v>
      </c>
      <c r="AE827" s="382">
        <f t="shared" ca="1" si="592"/>
        <v>0</v>
      </c>
      <c r="AF827" s="382">
        <f t="shared" ca="1" si="592"/>
        <v>0</v>
      </c>
      <c r="AG827" s="382">
        <f t="shared" ca="1" si="592"/>
        <v>0</v>
      </c>
      <c r="AH827" s="382">
        <f t="shared" ca="1" si="592"/>
        <v>0</v>
      </c>
      <c r="AI827" s="382">
        <f t="shared" ca="1" si="592"/>
        <v>0</v>
      </c>
      <c r="AJ827" s="382">
        <f t="shared" ca="1" si="592"/>
        <v>0</v>
      </c>
      <c r="AK827" s="382">
        <f t="shared" ca="1" si="592"/>
        <v>0</v>
      </c>
      <c r="AL827" s="382">
        <f t="shared" ca="1" si="592"/>
        <v>0</v>
      </c>
      <c r="AM827" s="382">
        <f t="shared" ca="1" si="592"/>
        <v>0</v>
      </c>
      <c r="AN827" s="382">
        <f t="shared" ca="1" si="592"/>
        <v>0</v>
      </c>
      <c r="AO827" s="382">
        <f t="shared" ca="1" si="592"/>
        <v>0</v>
      </c>
      <c r="AP827" s="382">
        <f t="shared" ca="1" si="592"/>
        <v>0</v>
      </c>
      <c r="AQ827" s="382">
        <f t="shared" ca="1" si="592"/>
        <v>0</v>
      </c>
      <c r="AR827" s="382">
        <f t="shared" ca="1" si="592"/>
        <v>0</v>
      </c>
      <c r="AS827" s="382">
        <f t="shared" ca="1" si="592"/>
        <v>0</v>
      </c>
      <c r="AT827" s="382">
        <f t="shared" ca="1" si="592"/>
        <v>0</v>
      </c>
      <c r="AU827" s="382">
        <f t="shared" ca="1" si="592"/>
        <v>0</v>
      </c>
      <c r="AV827" s="382">
        <f t="shared" ca="1" si="592"/>
        <v>0</v>
      </c>
      <c r="AW827" s="382">
        <f t="shared" ca="1" si="592"/>
        <v>0</v>
      </c>
      <c r="AX827" s="382">
        <f t="shared" ca="1" si="592"/>
        <v>0</v>
      </c>
      <c r="AY827" s="382">
        <f t="shared" ca="1" si="592"/>
        <v>0</v>
      </c>
      <c r="AZ827" s="382">
        <f t="shared" ca="1" si="592"/>
        <v>0</v>
      </c>
      <c r="BA827" s="382">
        <f t="shared" ca="1" si="592"/>
        <v>0</v>
      </c>
      <c r="BB827" s="382">
        <f t="shared" ca="1" si="592"/>
        <v>0</v>
      </c>
      <c r="BC827" s="382">
        <f t="shared" ca="1" si="592"/>
        <v>0</v>
      </c>
      <c r="BD827" s="382">
        <f t="shared" ca="1" si="592"/>
        <v>0</v>
      </c>
      <c r="BE827" s="382">
        <f t="shared" ca="1" si="592"/>
        <v>0</v>
      </c>
      <c r="BF827" s="382">
        <f t="shared" ca="1" si="592"/>
        <v>0</v>
      </c>
      <c r="BG827" s="382">
        <f t="shared" ca="1" si="592"/>
        <v>0</v>
      </c>
      <c r="BH827" s="382">
        <f t="shared" ca="1" si="592"/>
        <v>0</v>
      </c>
      <c r="BI827" s="382">
        <f t="shared" ca="1" si="592"/>
        <v>0</v>
      </c>
      <c r="BJ827" s="382">
        <f t="shared" ca="1" si="592"/>
        <v>0</v>
      </c>
      <c r="BK827" s="382">
        <f t="shared" ca="1" si="592"/>
        <v>0</v>
      </c>
      <c r="BL827" s="382">
        <f t="shared" ca="1" si="592"/>
        <v>0</v>
      </c>
      <c r="BM827" s="382">
        <f t="shared" ca="1" si="592"/>
        <v>0</v>
      </c>
      <c r="BN827" s="382">
        <f t="shared" ca="1" si="592"/>
        <v>0</v>
      </c>
      <c r="BO827" s="382">
        <f t="shared" ca="1" si="592"/>
        <v>0</v>
      </c>
      <c r="BP827" s="382">
        <f t="shared" ca="1" si="592"/>
        <v>0</v>
      </c>
      <c r="BQ827" s="382">
        <f t="shared" ca="1" si="592"/>
        <v>0</v>
      </c>
      <c r="BR827" s="382">
        <f t="shared" ca="1" si="592"/>
        <v>0</v>
      </c>
      <c r="BS827" s="382">
        <f t="shared" ca="1" si="592"/>
        <v>0</v>
      </c>
      <c r="BT827" s="382">
        <f t="shared" ca="1" si="592"/>
        <v>0</v>
      </c>
      <c r="BU827" s="382">
        <f t="shared" ca="1" si="592"/>
        <v>0</v>
      </c>
      <c r="BV827" s="382">
        <f t="shared" ca="1" si="592"/>
        <v>0</v>
      </c>
      <c r="BW827" s="382">
        <f t="shared" ca="1" si="592"/>
        <v>0</v>
      </c>
      <c r="BX827" s="382">
        <f t="shared" ca="1" si="592"/>
        <v>0</v>
      </c>
      <c r="BY827" s="382">
        <f t="shared" ca="1" si="592"/>
        <v>0</v>
      </c>
      <c r="BZ827" s="382">
        <f t="shared" ca="1" si="592"/>
        <v>0</v>
      </c>
      <c r="CA827" s="382">
        <f t="shared" ca="1" si="592"/>
        <v>0</v>
      </c>
      <c r="CB827" s="382">
        <f t="shared" ca="1" si="592"/>
        <v>0</v>
      </c>
      <c r="CC827" s="382">
        <f t="shared" ca="1" si="592"/>
        <v>0</v>
      </c>
      <c r="CD827" s="382">
        <f t="shared" ca="1" si="592"/>
        <v>0</v>
      </c>
      <c r="CE827" s="382">
        <f t="shared" ca="1" si="592"/>
        <v>0</v>
      </c>
      <c r="CF827" s="382">
        <f t="shared" ca="1" si="592"/>
        <v>0</v>
      </c>
      <c r="CG827" s="382">
        <f t="shared" ref="CG827:CN827" ca="1" si="593">+PMT($I815/CG$7,$I814,CG819)</f>
        <v>0</v>
      </c>
      <c r="CH827" s="382">
        <f t="shared" ca="1" si="593"/>
        <v>0</v>
      </c>
      <c r="CI827" s="382">
        <f t="shared" ca="1" si="593"/>
        <v>0</v>
      </c>
      <c r="CJ827" s="382">
        <f t="shared" ca="1" si="593"/>
        <v>0</v>
      </c>
      <c r="CK827" s="382">
        <f t="shared" ca="1" si="593"/>
        <v>0</v>
      </c>
      <c r="CL827" s="382">
        <f t="shared" ca="1" si="593"/>
        <v>0</v>
      </c>
      <c r="CM827" s="382">
        <f t="shared" ca="1" si="593"/>
        <v>0</v>
      </c>
      <c r="CN827" s="382">
        <f t="shared" ca="1" si="593"/>
        <v>0</v>
      </c>
    </row>
    <row r="828" spans="1:92" x14ac:dyDescent="0.25">
      <c r="B828" s="216" t="s">
        <v>613</v>
      </c>
      <c r="C828" s="53"/>
      <c r="D828" s="384" t="s">
        <v>614</v>
      </c>
      <c r="E828" s="229" t="s">
        <v>203</v>
      </c>
      <c r="F828" s="229"/>
      <c r="G828" s="229"/>
      <c r="K828" s="30">
        <f t="shared" ref="K828:P828" ca="1" si="594">SUMIF($4:$4, K$2, INDIRECT(ROW() &amp; ":" &amp; ROW()))</f>
        <v>0</v>
      </c>
      <c r="L828" s="30">
        <f t="shared" ca="1" si="594"/>
        <v>0</v>
      </c>
      <c r="M828" s="30">
        <f t="shared" ca="1" si="594"/>
        <v>0</v>
      </c>
      <c r="N828" s="30">
        <f t="shared" ca="1" si="594"/>
        <v>0</v>
      </c>
      <c r="O828" s="30">
        <f t="shared" ca="1" si="594"/>
        <v>0</v>
      </c>
      <c r="P828" s="30">
        <f t="shared" ca="1" si="594"/>
        <v>0</v>
      </c>
      <c r="Q828" s="30"/>
      <c r="T828" s="327"/>
      <c r="U828" s="383">
        <f ca="1">+MIN(0,MAX(SUM(U827:OFFSET(U827,0,-MIN($I814-1,COLUMN()-COLUMN($U827)))),-SUM(U818:U819,U820,-U824)))</f>
        <v>0</v>
      </c>
      <c r="V828" s="383">
        <f ca="1">+MIN(0,MAX(SUM(V827:OFFSET(V827,0,-MIN($I814-1,COLUMN()-COLUMN($U827)))),-SUM(V818:V819,V820,-V824)))</f>
        <v>0</v>
      </c>
      <c r="W828" s="383">
        <f ca="1">+MIN(0,MAX(SUM(W827:OFFSET(W827,0,-MIN($I814-1,COLUMN()-COLUMN($U827)))),-SUM(W818:W819,W820,-W824)))</f>
        <v>0</v>
      </c>
      <c r="X828" s="383">
        <f ca="1">+MIN(0,MAX(SUM(X827:OFFSET(X827,0,-MIN($I814-1,COLUMN()-COLUMN($U827)))),-SUM(X818:X819,X820,-X824)))</f>
        <v>0</v>
      </c>
      <c r="Y828" s="383">
        <f ca="1">+MIN(0,MAX(SUM(Y827:OFFSET(Y827,0,-MIN($I814-1,COLUMN()-COLUMN($U827)))),-SUM(Y818:Y819,Y820,-Y824)))</f>
        <v>0</v>
      </c>
      <c r="Z828" s="383">
        <f ca="1">+MIN(0,MAX(SUM(Z827:OFFSET(Z827,0,-MIN($I814-1,COLUMN()-COLUMN($U827)))),-SUM(Z818:Z819,Z820,-Z824)))</f>
        <v>0</v>
      </c>
      <c r="AA828" s="383">
        <f ca="1">+MIN(0,MAX(SUM(AA827:OFFSET(AA827,0,-MIN($I814-1,COLUMN()-COLUMN($U827)))),-SUM(AA818:AA819,AA820,-AA824)))</f>
        <v>0</v>
      </c>
      <c r="AB828" s="383">
        <f ca="1">+MIN(0,MAX(SUM(AB827:OFFSET(AB827,0,-MIN($I814-1,COLUMN()-COLUMN($U827)))),-SUM(AB818:AB819,AB820,-AB824)))</f>
        <v>0</v>
      </c>
      <c r="AC828" s="383">
        <f ca="1">+MIN(0,MAX(SUM(AC827:OFFSET(AC827,0,-MIN($I814-1,COLUMN()-COLUMN($U827)))),-SUM(AC818:AC819,AC820,-AC824)))</f>
        <v>0</v>
      </c>
      <c r="AD828" s="383">
        <f ca="1">+MIN(0,MAX(SUM(AD827:OFFSET(AD827,0,-MIN($I814-1,COLUMN()-COLUMN($U827)))),-SUM(AD818:AD819,AD820,-AD824)))</f>
        <v>0</v>
      </c>
      <c r="AE828" s="383">
        <f ca="1">+MIN(0,MAX(SUM(AE827:OFFSET(AE827,0,-MIN($I814-1,COLUMN()-COLUMN($U827)))),-SUM(AE818:AE819,AE820,-AE824)))</f>
        <v>0</v>
      </c>
      <c r="AF828" s="383">
        <f ca="1">+MIN(0,MAX(SUM(AF827:OFFSET(AF827,0,-MIN($I814-1,COLUMN()-COLUMN($U827)))),-SUM(AF818:AF819,AF820,-AF824)))</f>
        <v>0</v>
      </c>
      <c r="AG828" s="383">
        <f ca="1">+MIN(0,MAX(SUM(AG827:OFFSET(AG827,0,-MIN($I814-1,COLUMN()-COLUMN($U827)))),-SUM(AG818:AG819,AG820,-AG824)))</f>
        <v>0</v>
      </c>
      <c r="AH828" s="383">
        <f ca="1">+MIN(0,MAX(SUM(AH827:OFFSET(AH827,0,-MIN($I814-1,COLUMN()-COLUMN($U827)))),-SUM(AH818:AH819,AH820,-AH824)))</f>
        <v>0</v>
      </c>
      <c r="AI828" s="383">
        <f ca="1">+MIN(0,MAX(SUM(AI827:OFFSET(AI827,0,-MIN($I814-1,COLUMN()-COLUMN($U827)))),-SUM(AI818:AI819,AI820,-AI824)))</f>
        <v>0</v>
      </c>
      <c r="AJ828" s="383">
        <f ca="1">+MIN(0,MAX(SUM(AJ827:OFFSET(AJ827,0,-MIN($I814-1,COLUMN()-COLUMN($U827)))),-SUM(AJ818:AJ819,AJ820,-AJ824)))</f>
        <v>0</v>
      </c>
      <c r="AK828" s="383">
        <f ca="1">+MIN(0,MAX(SUM(AK827:OFFSET(AK827,0,-MIN($I814-1,COLUMN()-COLUMN($U827)))),-SUM(AK818:AK819,AK820,-AK824)))</f>
        <v>0</v>
      </c>
      <c r="AL828" s="383">
        <f ca="1">+MIN(0,MAX(SUM(AL827:OFFSET(AL827,0,-MIN($I814-1,COLUMN()-COLUMN($U827)))),-SUM(AL818:AL819,AL820,-AL824)))</f>
        <v>0</v>
      </c>
      <c r="AM828" s="383">
        <f ca="1">+MIN(0,MAX(SUM(AM827:OFFSET(AM827,0,-MIN($I814-1,COLUMN()-COLUMN($U827)))),-SUM(AM818:AM819,AM820,-AM824)))</f>
        <v>0</v>
      </c>
      <c r="AN828" s="383">
        <f ca="1">+MIN(0,MAX(SUM(AN827:OFFSET(AN827,0,-MIN($I814-1,COLUMN()-COLUMN($U827)))),-SUM(AN818:AN819,AN820,-AN824)))</f>
        <v>0</v>
      </c>
      <c r="AO828" s="383">
        <f ca="1">+MIN(0,MAX(SUM(AO827:OFFSET(AO827,0,-MIN($I814-1,COLUMN()-COLUMN($U827)))),-SUM(AO818:AO819,AO820,-AO824)))</f>
        <v>0</v>
      </c>
      <c r="AP828" s="383">
        <f ca="1">+MIN(0,MAX(SUM(AP827:OFFSET(AP827,0,-MIN($I814-1,COLUMN()-COLUMN($U827)))),-SUM(AP818:AP819,AP820,-AP824)))</f>
        <v>0</v>
      </c>
      <c r="AQ828" s="383">
        <f ca="1">+MIN(0,MAX(SUM(AQ827:OFFSET(AQ827,0,-MIN($I814-1,COLUMN()-COLUMN($U827)))),-SUM(AQ818:AQ819,AQ820,-AQ824)))</f>
        <v>0</v>
      </c>
      <c r="AR828" s="383">
        <f ca="1">+MIN(0,MAX(SUM(AR827:OFFSET(AR827,0,-MIN($I814-1,COLUMN()-COLUMN($U827)))),-SUM(AR818:AR819,AR820,-AR824)))</f>
        <v>0</v>
      </c>
      <c r="AS828" s="383">
        <f ca="1">+MIN(0,MAX(SUM(AS827:OFFSET(AS827,0,-MIN($I814-1,COLUMN()-COLUMN($U827)))),-SUM(AS818:AS819,AS820,-AS824)))</f>
        <v>0</v>
      </c>
      <c r="AT828" s="383">
        <f ca="1">+MIN(0,MAX(SUM(AT827:OFFSET(AT827,0,-MIN($I814-1,COLUMN()-COLUMN($U827)))),-SUM(AT818:AT819,AT820,-AT824)))</f>
        <v>0</v>
      </c>
      <c r="AU828" s="383">
        <f ca="1">+MIN(0,MAX(SUM(AU827:OFFSET(AU827,0,-MIN($I814-1,COLUMN()-COLUMN($U827)))),-SUM(AU818:AU819,AU820,-AU824)))</f>
        <v>0</v>
      </c>
      <c r="AV828" s="383">
        <f ca="1">+MIN(0,MAX(SUM(AV827:OFFSET(AV827,0,-MIN($I814-1,COLUMN()-COLUMN($U827)))),-SUM(AV818:AV819,AV820,-AV824)))</f>
        <v>0</v>
      </c>
      <c r="AW828" s="383">
        <f ca="1">+MIN(0,MAX(SUM(AW827:OFFSET(AW827,0,-MIN($I814-1,COLUMN()-COLUMN($U827)))),-SUM(AW818:AW819,AW820,-AW824)))</f>
        <v>0</v>
      </c>
      <c r="AX828" s="383">
        <f ca="1">+MIN(0,MAX(SUM(AX827:OFFSET(AX827,0,-MIN($I814-1,COLUMN()-COLUMN($U827)))),-SUM(AX818:AX819,AX820,-AX824)))</f>
        <v>0</v>
      </c>
      <c r="AY828" s="383">
        <f ca="1">+MIN(0,MAX(SUM(AY827:OFFSET(AY827,0,-MIN($I814-1,COLUMN()-COLUMN($U827)))),-SUM(AY818:AY819,AY820,-AY824)))</f>
        <v>0</v>
      </c>
      <c r="AZ828" s="383">
        <f ca="1">+MIN(0,MAX(SUM(AZ827:OFFSET(AZ827,0,-MIN($I814-1,COLUMN()-COLUMN($U827)))),-SUM(AZ818:AZ819,AZ820,-AZ824)))</f>
        <v>0</v>
      </c>
      <c r="BA828" s="383">
        <f ca="1">+MIN(0,MAX(SUM(BA827:OFFSET(BA827,0,-MIN($I814-1,COLUMN()-COLUMN($U827)))),-SUM(BA818:BA819,BA820,-BA824)))</f>
        <v>0</v>
      </c>
      <c r="BB828" s="383">
        <f ca="1">+MIN(0,MAX(SUM(BB827:OFFSET(BB827,0,-MIN($I814-1,COLUMN()-COLUMN($U827)))),-SUM(BB818:BB819,BB820,-BB824)))</f>
        <v>0</v>
      </c>
      <c r="BC828" s="383">
        <f ca="1">+MIN(0,MAX(SUM(BC827:OFFSET(BC827,0,-MIN($I814-1,COLUMN()-COLUMN($U827)))),-SUM(BC818:BC819,BC820,-BC824)))</f>
        <v>0</v>
      </c>
      <c r="BD828" s="383">
        <f ca="1">+MIN(0,MAX(SUM(BD827:OFFSET(BD827,0,-MIN($I814-1,COLUMN()-COLUMN($U827)))),-SUM(BD818:BD819,BD820,-BD824)))</f>
        <v>0</v>
      </c>
      <c r="BE828" s="383">
        <f ca="1">+MIN(0,MAX(SUM(BE827:OFFSET(BE827,0,-MIN($I814-1,COLUMN()-COLUMN($U827)))),-SUM(BE818:BE819,BE820,-BE824)))</f>
        <v>0</v>
      </c>
      <c r="BF828" s="383">
        <f ca="1">+MIN(0,MAX(SUM(BF827:OFFSET(BF827,0,-MIN($I814-1,COLUMN()-COLUMN($U827)))),-SUM(BF818:BF819,BF820,-BF824)))</f>
        <v>0</v>
      </c>
      <c r="BG828" s="383">
        <f ca="1">+MIN(0,MAX(SUM(BG827:OFFSET(BG827,0,-MIN($I814-1,COLUMN()-COLUMN($U827)))),-SUM(BG818:BG819,BG820,-BG824)))</f>
        <v>0</v>
      </c>
      <c r="BH828" s="383">
        <f ca="1">+MIN(0,MAX(SUM(BH827:OFFSET(BH827,0,-MIN($I814-1,COLUMN()-COLUMN($U827)))),-SUM(BH818:BH819,BH820,-BH824)))</f>
        <v>0</v>
      </c>
      <c r="BI828" s="383">
        <f ca="1">+MIN(0,MAX(SUM(BI827:OFFSET(BI827,0,-MIN($I814-1,COLUMN()-COLUMN($U827)))),-SUM(BI818:BI819,BI820,-BI824)))</f>
        <v>0</v>
      </c>
      <c r="BJ828" s="383">
        <f ca="1">+MIN(0,MAX(SUM(BJ827:OFFSET(BJ827,0,-MIN($I814-1,COLUMN()-COLUMN($U827)))),-SUM(BJ818:BJ819,BJ820,-BJ824)))</f>
        <v>0</v>
      </c>
      <c r="BK828" s="383">
        <f ca="1">+MIN(0,MAX(SUM(BK827:OFFSET(BK827,0,-MIN($I814-1,COLUMN()-COLUMN($U827)))),-SUM(BK818:BK819,BK820,-BK824)))</f>
        <v>0</v>
      </c>
      <c r="BL828" s="383">
        <f ca="1">+MIN(0,MAX(SUM(BL827:OFFSET(BL827,0,-MIN($I814-1,COLUMN()-COLUMN($U827)))),-SUM(BL818:BL819,BL820,-BL824)))</f>
        <v>0</v>
      </c>
      <c r="BM828" s="383">
        <f ca="1">+MIN(0,MAX(SUM(BM827:OFFSET(BM827,0,-MIN($I814-1,COLUMN()-COLUMN($U827)))),-SUM(BM818:BM819,BM820,-BM824)))</f>
        <v>0</v>
      </c>
      <c r="BN828" s="383">
        <f ca="1">+MIN(0,MAX(SUM(BN827:OFFSET(BN827,0,-MIN($I814-1,COLUMN()-COLUMN($U827)))),-SUM(BN818:BN819,BN820,-BN824)))</f>
        <v>0</v>
      </c>
      <c r="BO828" s="383">
        <f ca="1">+MIN(0,MAX(SUM(BO827:OFFSET(BO827,0,-MIN($I814-1,COLUMN()-COLUMN($U827)))),-SUM(BO818:BO819,BO820,-BO824)))</f>
        <v>0</v>
      </c>
      <c r="BP828" s="383">
        <f ca="1">+MIN(0,MAX(SUM(BP827:OFFSET(BP827,0,-MIN($I814-1,COLUMN()-COLUMN($U827)))),-SUM(BP818:BP819,BP820,-BP824)))</f>
        <v>0</v>
      </c>
      <c r="BQ828" s="383">
        <f ca="1">+MIN(0,MAX(SUM(BQ827:OFFSET(BQ827,0,-MIN($I814-1,COLUMN()-COLUMN($U827)))),-SUM(BQ818:BQ819,BQ820,-BQ824)))</f>
        <v>0</v>
      </c>
      <c r="BR828" s="383">
        <f ca="1">+MIN(0,MAX(SUM(BR827:OFFSET(BR827,0,-MIN($I814-1,COLUMN()-COLUMN($U827)))),-SUM(BR818:BR819,BR820,-BR824)))</f>
        <v>0</v>
      </c>
      <c r="BS828" s="383">
        <f ca="1">+MIN(0,MAX(SUM(BS827:OFFSET(BS827,0,-MIN($I814-1,COLUMN()-COLUMN($U827)))),-SUM(BS818:BS819,BS820,-BS824)))</f>
        <v>0</v>
      </c>
      <c r="BT828" s="383">
        <f ca="1">+MIN(0,MAX(SUM(BT827:OFFSET(BT827,0,-MIN($I814-1,COLUMN()-COLUMN($U827)))),-SUM(BT818:BT819,BT820,-BT824)))</f>
        <v>0</v>
      </c>
      <c r="BU828" s="383">
        <f ca="1">+MIN(0,MAX(SUM(BU827:OFFSET(BU827,0,-MIN($I814-1,COLUMN()-COLUMN($U827)))),-SUM(BU818:BU819,BU820,-BU824)))</f>
        <v>0</v>
      </c>
      <c r="BV828" s="383">
        <f ca="1">+MIN(0,MAX(SUM(BV827:OFFSET(BV827,0,-MIN($I814-1,COLUMN()-COLUMN($U827)))),-SUM(BV818:BV819,BV820,-BV824)))</f>
        <v>0</v>
      </c>
      <c r="BW828" s="383">
        <f ca="1">+MIN(0,MAX(SUM(BW827:OFFSET(BW827,0,-MIN($I814-1,COLUMN()-COLUMN($U827)))),-SUM(BW818:BW819,BW820,-BW824)))</f>
        <v>0</v>
      </c>
      <c r="BX828" s="383">
        <f ca="1">+MIN(0,MAX(SUM(BX827:OFFSET(BX827,0,-MIN($I814-1,COLUMN()-COLUMN($U827)))),-SUM(BX818:BX819,BX820,-BX824)))</f>
        <v>0</v>
      </c>
      <c r="BY828" s="383">
        <f ca="1">+MIN(0,MAX(SUM(BY827:OFFSET(BY827,0,-MIN($I814-1,COLUMN()-COLUMN($U827)))),-SUM(BY818:BY819,BY820,-BY824)))</f>
        <v>0</v>
      </c>
      <c r="BZ828" s="383">
        <f ca="1">+MIN(0,MAX(SUM(BZ827:OFFSET(BZ827,0,-MIN($I814-1,COLUMN()-COLUMN($U827)))),-SUM(BZ818:BZ819,BZ820,-BZ824)))</f>
        <v>0</v>
      </c>
      <c r="CA828" s="383">
        <f ca="1">+MIN(0,MAX(SUM(CA827:OFFSET(CA827,0,-MIN($I814-1,COLUMN()-COLUMN($U827)))),-SUM(CA818:CA819,CA820,-CA824)))</f>
        <v>0</v>
      </c>
      <c r="CB828" s="383">
        <f ca="1">+MIN(0,MAX(SUM(CB827:OFFSET(CB827,0,-MIN($I814-1,COLUMN()-COLUMN($U827)))),-SUM(CB818:CB819,CB820,-CB824)))</f>
        <v>0</v>
      </c>
      <c r="CC828" s="383">
        <f ca="1">+MIN(0,MAX(SUM(CC827:OFFSET(CC827,0,-MIN($I814-1,COLUMN()-COLUMN($U827)))),-SUM(CC818:CC819,CC820,-CC824)))</f>
        <v>0</v>
      </c>
      <c r="CD828" s="383">
        <f ca="1">+MIN(0,MAX(SUM(CD827:OFFSET(CD827,0,-MIN($I814-1,COLUMN()-COLUMN($U827)))),-SUM(CD818:CD819,CD820,-CD824)))</f>
        <v>0</v>
      </c>
      <c r="CE828" s="383">
        <f ca="1">+MIN(0,MAX(SUM(CE827:OFFSET(CE827,0,-MIN($I814-1,COLUMN()-COLUMN($U827)))),-SUM(CE818:CE819,CE820,-CE824)))</f>
        <v>0</v>
      </c>
      <c r="CF828" s="383">
        <f ca="1">+MIN(0,MAX(SUM(CF827:OFFSET(CF827,0,-MIN($I814-1,COLUMN()-COLUMN($U827)))),-SUM(CF818:CF819,CF820,-CF824)))</f>
        <v>0</v>
      </c>
      <c r="CG828" s="383">
        <f ca="1">+MIN(0,MAX(SUM(CG827:OFFSET(CG827,0,-MIN($I814-1,COLUMN()-COLUMN($U827)))),-SUM(CG818:CG819,CG820,-CG824)))</f>
        <v>0</v>
      </c>
      <c r="CH828" s="383">
        <f ca="1">+MIN(0,MAX(SUM(CH827:OFFSET(CH827,0,-MIN($I814-1,COLUMN()-COLUMN($U827)))),-SUM(CH818:CH819,CH820,-CH824)))</f>
        <v>0</v>
      </c>
      <c r="CI828" s="383">
        <f ca="1">+MIN(0,MAX(SUM(CI827:OFFSET(CI827,0,-MIN($I814-1,COLUMN()-COLUMN($U827)))),-SUM(CI818:CI819,CI820,-CI824)))</f>
        <v>0</v>
      </c>
      <c r="CJ828" s="383">
        <f ca="1">+MIN(0,MAX(SUM(CJ827:OFFSET(CJ827,0,-MIN($I814-1,COLUMN()-COLUMN($U827)))),-SUM(CJ818:CJ819,CJ820,-CJ824)))</f>
        <v>0</v>
      </c>
      <c r="CK828" s="383">
        <f ca="1">+MIN(0,MAX(SUM(CK827:OFFSET(CK827,0,-MIN($I814-1,COLUMN()-COLUMN($U827)))),-SUM(CK818:CK819,CK820,-CK824)))</f>
        <v>0</v>
      </c>
      <c r="CL828" s="383">
        <f ca="1">+MIN(0,MAX(SUM(CL827:OFFSET(CL827,0,-MIN($I814-1,COLUMN()-COLUMN($U827)))),-SUM(CL818:CL819,CL820,-CL824)))</f>
        <v>0</v>
      </c>
      <c r="CM828" s="383">
        <f ca="1">+MIN(0,MAX(SUM(CM827:OFFSET(CM827,0,-MIN($I814-1,COLUMN()-COLUMN($U827)))),-SUM(CM818:CM819,CM820,-CM824)))</f>
        <v>0</v>
      </c>
      <c r="CN828" s="383">
        <f ca="1">+MIN(0,MAX(SUM(CN827:OFFSET(CN827,0,-MIN($I814-1,COLUMN()-COLUMN($U827)))),-SUM(CN818:CN819,CN820,-CN824)))</f>
        <v>0</v>
      </c>
    </row>
    <row r="829" spans="1:92" x14ac:dyDescent="0.25">
      <c r="B829" s="216"/>
      <c r="C829" s="53"/>
      <c r="D829" s="384"/>
      <c r="E829" s="229"/>
      <c r="F829" s="229"/>
      <c r="G829" s="229"/>
      <c r="K829" s="30"/>
      <c r="L829" s="30"/>
      <c r="M829" s="30"/>
      <c r="N829" s="30"/>
      <c r="O829" s="30"/>
      <c r="P829" s="30"/>
      <c r="Q829" s="30"/>
      <c r="T829" s="327"/>
      <c r="U829" s="383"/>
      <c r="V829" s="383"/>
      <c r="W829" s="383"/>
      <c r="X829" s="383"/>
      <c r="Y829" s="383"/>
      <c r="Z829" s="383"/>
      <c r="AA829" s="383"/>
      <c r="AB829" s="383"/>
      <c r="AC829" s="383"/>
      <c r="AD829" s="383"/>
      <c r="AE829" s="383"/>
      <c r="AF829" s="383"/>
      <c r="AG829" s="383"/>
      <c r="AH829" s="383"/>
      <c r="AI829" s="383"/>
      <c r="AJ829" s="383"/>
      <c r="AK829" s="383"/>
      <c r="AL829" s="383"/>
      <c r="AM829" s="383"/>
      <c r="AN829" s="383"/>
      <c r="AO829" s="383"/>
      <c r="AP829" s="383"/>
      <c r="AQ829" s="383"/>
      <c r="AR829" s="383"/>
      <c r="AS829" s="383"/>
      <c r="AT829" s="383"/>
      <c r="AU829" s="383"/>
      <c r="AV829" s="383"/>
      <c r="AW829" s="383"/>
      <c r="AX829" s="383"/>
      <c r="AY829" s="383"/>
      <c r="AZ829" s="383"/>
      <c r="BA829" s="383"/>
      <c r="BB829" s="383"/>
      <c r="BC829" s="383"/>
      <c r="BD829" s="383"/>
      <c r="BE829" s="383"/>
      <c r="BF829" s="383"/>
      <c r="BG829" s="383"/>
      <c r="BH829" s="383"/>
      <c r="BI829" s="383"/>
      <c r="BJ829" s="383"/>
      <c r="BK829" s="383"/>
      <c r="BL829" s="383"/>
      <c r="BM829" s="383"/>
      <c r="BN829" s="383"/>
      <c r="BO829" s="383"/>
      <c r="BP829" s="383"/>
      <c r="BQ829" s="383"/>
      <c r="BR829" s="383"/>
      <c r="BS829" s="383"/>
      <c r="BT829" s="383"/>
      <c r="BU829" s="383"/>
      <c r="BV829" s="383"/>
      <c r="BW829" s="383"/>
      <c r="BX829" s="383"/>
      <c r="BY829" s="383"/>
      <c r="BZ829" s="383"/>
      <c r="CA829" s="383"/>
      <c r="CB829" s="383"/>
      <c r="CC829" s="383"/>
      <c r="CD829" s="383"/>
      <c r="CE829" s="383"/>
      <c r="CF829" s="383"/>
      <c r="CG829" s="383"/>
      <c r="CH829" s="383"/>
      <c r="CI829" s="383"/>
      <c r="CJ829" s="383"/>
      <c r="CK829" s="383"/>
      <c r="CL829" s="383"/>
      <c r="CM829" s="383"/>
      <c r="CN829" s="383"/>
    </row>
    <row r="830" spans="1:92" x14ac:dyDescent="0.25">
      <c r="A830" s="137"/>
      <c r="B830" s="208"/>
      <c r="C830" s="139"/>
      <c r="D830" s="139" t="s">
        <v>630</v>
      </c>
      <c r="E830" s="373" t="s">
        <v>630</v>
      </c>
      <c r="F830" s="373"/>
      <c r="G830" s="373"/>
      <c r="H830" s="141"/>
      <c r="I830" s="221"/>
      <c r="J830" s="222"/>
      <c r="K830" s="139"/>
      <c r="L830" s="139"/>
      <c r="M830" s="139"/>
      <c r="N830" s="139"/>
      <c r="O830" s="139"/>
      <c r="P830" s="139"/>
      <c r="Q830" s="139"/>
      <c r="T830" s="233"/>
      <c r="U830" s="145" t="s">
        <v>507</v>
      </c>
      <c r="V830" s="145" t="s">
        <v>507</v>
      </c>
      <c r="W830" s="145" t="s">
        <v>507</v>
      </c>
      <c r="X830" s="145" t="s">
        <v>507</v>
      </c>
      <c r="Y830" s="145" t="s">
        <v>507</v>
      </c>
      <c r="Z830" s="145" t="s">
        <v>507</v>
      </c>
      <c r="AA830" s="145" t="s">
        <v>507</v>
      </c>
      <c r="AB830" s="145" t="s">
        <v>507</v>
      </c>
      <c r="AC830" s="145" t="s">
        <v>507</v>
      </c>
      <c r="AD830" s="145" t="s">
        <v>507</v>
      </c>
      <c r="AE830" s="145" t="s">
        <v>507</v>
      </c>
      <c r="AF830" s="145" t="s">
        <v>507</v>
      </c>
      <c r="AG830" s="145" t="s">
        <v>507</v>
      </c>
      <c r="AH830" s="145" t="s">
        <v>507</v>
      </c>
      <c r="AI830" s="145" t="s">
        <v>507</v>
      </c>
      <c r="AJ830" s="145" t="s">
        <v>507</v>
      </c>
      <c r="AK830" s="145" t="s">
        <v>507</v>
      </c>
      <c r="AL830" s="145" t="s">
        <v>507</v>
      </c>
      <c r="AM830" s="145" t="s">
        <v>507</v>
      </c>
      <c r="AN830" s="145" t="s">
        <v>507</v>
      </c>
      <c r="AO830" s="145" t="s">
        <v>507</v>
      </c>
      <c r="AP830" s="145" t="s">
        <v>507</v>
      </c>
      <c r="AQ830" s="145" t="s">
        <v>507</v>
      </c>
      <c r="AR830" s="145" t="s">
        <v>507</v>
      </c>
      <c r="AS830" s="145" t="s">
        <v>507</v>
      </c>
      <c r="AT830" s="145" t="s">
        <v>507</v>
      </c>
      <c r="AU830" s="145" t="s">
        <v>507</v>
      </c>
      <c r="AV830" s="145" t="s">
        <v>507</v>
      </c>
      <c r="AW830" s="145" t="s">
        <v>507</v>
      </c>
      <c r="AX830" s="145" t="s">
        <v>507</v>
      </c>
      <c r="AY830" s="145" t="s">
        <v>507</v>
      </c>
      <c r="AZ830" s="145" t="s">
        <v>507</v>
      </c>
      <c r="BA830" s="145" t="s">
        <v>507</v>
      </c>
      <c r="BB830" s="145" t="s">
        <v>507</v>
      </c>
      <c r="BC830" s="145" t="s">
        <v>507</v>
      </c>
      <c r="BD830" s="145" t="s">
        <v>507</v>
      </c>
      <c r="BE830" s="145" t="s">
        <v>507</v>
      </c>
      <c r="BF830" s="145" t="s">
        <v>507</v>
      </c>
      <c r="BG830" s="145" t="s">
        <v>507</v>
      </c>
      <c r="BH830" s="145" t="s">
        <v>507</v>
      </c>
      <c r="BI830" s="145" t="s">
        <v>507</v>
      </c>
      <c r="BJ830" s="145" t="s">
        <v>507</v>
      </c>
      <c r="BK830" s="145" t="s">
        <v>507</v>
      </c>
      <c r="BL830" s="145" t="s">
        <v>507</v>
      </c>
      <c r="BM830" s="145" t="s">
        <v>507</v>
      </c>
      <c r="BN830" s="145" t="s">
        <v>507</v>
      </c>
      <c r="BO830" s="145" t="s">
        <v>507</v>
      </c>
      <c r="BP830" s="145" t="s">
        <v>507</v>
      </c>
      <c r="BQ830" s="145" t="s">
        <v>507</v>
      </c>
      <c r="BR830" s="145" t="s">
        <v>507</v>
      </c>
      <c r="BS830" s="145" t="s">
        <v>507</v>
      </c>
      <c r="BT830" s="145" t="s">
        <v>507</v>
      </c>
      <c r="BU830" s="145" t="s">
        <v>507</v>
      </c>
      <c r="BV830" s="145" t="s">
        <v>507</v>
      </c>
      <c r="BW830" s="145" t="s">
        <v>507</v>
      </c>
      <c r="BX830" s="145" t="s">
        <v>507</v>
      </c>
      <c r="BY830" s="145" t="s">
        <v>507</v>
      </c>
      <c r="BZ830" s="145" t="s">
        <v>507</v>
      </c>
      <c r="CA830" s="145" t="s">
        <v>507</v>
      </c>
      <c r="CB830" s="145" t="s">
        <v>507</v>
      </c>
      <c r="CC830" s="145" t="s">
        <v>507</v>
      </c>
      <c r="CD830" s="145" t="s">
        <v>507</v>
      </c>
      <c r="CE830" s="145" t="s">
        <v>507</v>
      </c>
      <c r="CF830" s="145" t="s">
        <v>507</v>
      </c>
      <c r="CG830" s="145" t="s">
        <v>507</v>
      </c>
      <c r="CH830" s="145" t="s">
        <v>507</v>
      </c>
      <c r="CI830" s="145" t="s">
        <v>507</v>
      </c>
      <c r="CJ830" s="145" t="s">
        <v>507</v>
      </c>
      <c r="CK830" s="145" t="s">
        <v>507</v>
      </c>
      <c r="CL830" s="145" t="s">
        <v>507</v>
      </c>
      <c r="CM830" s="145" t="s">
        <v>507</v>
      </c>
      <c r="CN830" s="145" t="s">
        <v>507</v>
      </c>
    </row>
    <row r="831" spans="1:92" x14ac:dyDescent="0.25">
      <c r="A831" s="137"/>
      <c r="B831" s="208"/>
      <c r="C831" s="139"/>
      <c r="D831" s="139" t="s">
        <v>630</v>
      </c>
      <c r="E831" s="373"/>
      <c r="F831" s="373"/>
      <c r="G831" s="373"/>
      <c r="H831" s="141"/>
      <c r="I831" s="221"/>
      <c r="J831" s="222"/>
      <c r="K831" s="139"/>
      <c r="L831" s="139"/>
      <c r="M831" s="139"/>
      <c r="N831" s="139"/>
      <c r="O831" s="139"/>
      <c r="P831" s="139"/>
      <c r="Q831" s="139"/>
      <c r="T831" s="233"/>
      <c r="U831" s="145" t="s">
        <v>507</v>
      </c>
      <c r="V831" s="145" t="s">
        <v>507</v>
      </c>
      <c r="W831" s="145" t="s">
        <v>507</v>
      </c>
      <c r="X831" s="145" t="s">
        <v>507</v>
      </c>
      <c r="Y831" s="145" t="s">
        <v>507</v>
      </c>
      <c r="Z831" s="145" t="s">
        <v>507</v>
      </c>
      <c r="AA831" s="145" t="s">
        <v>507</v>
      </c>
      <c r="AB831" s="145" t="s">
        <v>507</v>
      </c>
      <c r="AC831" s="145" t="s">
        <v>507</v>
      </c>
      <c r="AD831" s="145" t="s">
        <v>507</v>
      </c>
      <c r="AE831" s="145" t="s">
        <v>507</v>
      </c>
      <c r="AF831" s="145" t="s">
        <v>507</v>
      </c>
      <c r="AG831" s="145" t="s">
        <v>507</v>
      </c>
      <c r="AH831" s="145" t="s">
        <v>507</v>
      </c>
      <c r="AI831" s="145" t="s">
        <v>507</v>
      </c>
      <c r="AJ831" s="145" t="s">
        <v>507</v>
      </c>
      <c r="AK831" s="145" t="s">
        <v>507</v>
      </c>
      <c r="AL831" s="145" t="s">
        <v>507</v>
      </c>
      <c r="AM831" s="145" t="s">
        <v>507</v>
      </c>
      <c r="AN831" s="145" t="s">
        <v>507</v>
      </c>
      <c r="AO831" s="145" t="s">
        <v>507</v>
      </c>
      <c r="AP831" s="145" t="s">
        <v>507</v>
      </c>
      <c r="AQ831" s="145" t="s">
        <v>507</v>
      </c>
      <c r="AR831" s="145" t="s">
        <v>507</v>
      </c>
      <c r="AS831" s="145" t="s">
        <v>507</v>
      </c>
      <c r="AT831" s="145" t="s">
        <v>507</v>
      </c>
      <c r="AU831" s="145" t="s">
        <v>507</v>
      </c>
      <c r="AV831" s="145" t="s">
        <v>507</v>
      </c>
      <c r="AW831" s="145" t="s">
        <v>507</v>
      </c>
      <c r="AX831" s="145" t="s">
        <v>507</v>
      </c>
      <c r="AY831" s="145" t="s">
        <v>507</v>
      </c>
      <c r="AZ831" s="145" t="s">
        <v>507</v>
      </c>
      <c r="BA831" s="145" t="s">
        <v>507</v>
      </c>
      <c r="BB831" s="145" t="s">
        <v>507</v>
      </c>
      <c r="BC831" s="145" t="s">
        <v>507</v>
      </c>
      <c r="BD831" s="145" t="s">
        <v>507</v>
      </c>
      <c r="BE831" s="145" t="s">
        <v>507</v>
      </c>
      <c r="BF831" s="145" t="s">
        <v>507</v>
      </c>
      <c r="BG831" s="145" t="s">
        <v>507</v>
      </c>
      <c r="BH831" s="145" t="s">
        <v>507</v>
      </c>
      <c r="BI831" s="145" t="s">
        <v>507</v>
      </c>
      <c r="BJ831" s="145" t="s">
        <v>507</v>
      </c>
      <c r="BK831" s="145" t="s">
        <v>507</v>
      </c>
      <c r="BL831" s="145" t="s">
        <v>507</v>
      </c>
      <c r="BM831" s="145" t="s">
        <v>507</v>
      </c>
      <c r="BN831" s="145" t="s">
        <v>507</v>
      </c>
      <c r="BO831" s="145" t="s">
        <v>507</v>
      </c>
      <c r="BP831" s="145" t="s">
        <v>507</v>
      </c>
      <c r="BQ831" s="145" t="s">
        <v>507</v>
      </c>
      <c r="BR831" s="145" t="s">
        <v>507</v>
      </c>
      <c r="BS831" s="145" t="s">
        <v>507</v>
      </c>
      <c r="BT831" s="145" t="s">
        <v>507</v>
      </c>
      <c r="BU831" s="145" t="s">
        <v>507</v>
      </c>
      <c r="BV831" s="145" t="s">
        <v>507</v>
      </c>
      <c r="BW831" s="145" t="s">
        <v>507</v>
      </c>
      <c r="BX831" s="145" t="s">
        <v>507</v>
      </c>
      <c r="BY831" s="145" t="s">
        <v>507</v>
      </c>
      <c r="BZ831" s="145" t="s">
        <v>507</v>
      </c>
      <c r="CA831" s="145" t="s">
        <v>507</v>
      </c>
      <c r="CB831" s="145" t="s">
        <v>507</v>
      </c>
      <c r="CC831" s="145" t="s">
        <v>507</v>
      </c>
      <c r="CD831" s="145" t="s">
        <v>507</v>
      </c>
      <c r="CE831" s="145" t="s">
        <v>507</v>
      </c>
      <c r="CF831" s="145" t="s">
        <v>507</v>
      </c>
      <c r="CG831" s="145" t="s">
        <v>507</v>
      </c>
      <c r="CH831" s="145" t="s">
        <v>507</v>
      </c>
      <c r="CI831" s="145" t="s">
        <v>507</v>
      </c>
      <c r="CJ831" s="145" t="s">
        <v>507</v>
      </c>
      <c r="CK831" s="145" t="s">
        <v>507</v>
      </c>
      <c r="CL831" s="145" t="s">
        <v>507</v>
      </c>
      <c r="CM831" s="145" t="s">
        <v>507</v>
      </c>
      <c r="CN831" s="145" t="s">
        <v>507</v>
      </c>
    </row>
    <row r="832" spans="1:92" x14ac:dyDescent="0.25">
      <c r="B832" s="174" t="s">
        <v>631</v>
      </c>
      <c r="D832" s="295" t="s">
        <v>630</v>
      </c>
      <c r="E832" s="102" t="s">
        <v>203</v>
      </c>
      <c r="I832" s="102"/>
      <c r="J832"/>
      <c r="T832" s="205"/>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143</v>
      </c>
      <c r="B833" s="377" t="s">
        <v>600</v>
      </c>
      <c r="C833" s="378"/>
      <c r="D833" s="34" t="s">
        <v>630</v>
      </c>
      <c r="E833" s="192" t="s">
        <v>203</v>
      </c>
      <c r="F833" s="192"/>
      <c r="G833" s="192"/>
      <c r="I833" s="192">
        <v>0.1</v>
      </c>
      <c r="J833" s="378"/>
      <c r="K833" s="148"/>
      <c r="L833" s="148"/>
      <c r="M833" s="148"/>
      <c r="N833" s="148"/>
      <c r="O833" s="148"/>
      <c r="P833" s="148"/>
      <c r="Q833" s="148"/>
      <c r="T833" s="269"/>
      <c r="U833" s="226"/>
      <c r="V833" s="226"/>
      <c r="W833" s="226"/>
      <c r="X833" s="226"/>
      <c r="Y833" s="226"/>
      <c r="Z833" s="226"/>
      <c r="AA833" s="226"/>
      <c r="AB833" s="226"/>
      <c r="AC833" s="226"/>
      <c r="AD833" s="226"/>
      <c r="AE833" s="226"/>
      <c r="AF833" s="226"/>
      <c r="AG833" s="226"/>
      <c r="AH833" s="226"/>
      <c r="AI833" s="226"/>
      <c r="AJ833" s="226"/>
      <c r="AK833" s="226"/>
      <c r="AL833" s="226"/>
      <c r="AM833" s="226"/>
      <c r="AN833" s="226"/>
      <c r="AO833" s="226"/>
      <c r="AP833" s="226"/>
      <c r="AQ833" s="226"/>
      <c r="AR833" s="226"/>
      <c r="AS833" s="226"/>
      <c r="AT833" s="226"/>
      <c r="AU833" s="226"/>
      <c r="AV833" s="226"/>
      <c r="AW833" s="226"/>
      <c r="AX833" s="226"/>
      <c r="AY833" s="226"/>
      <c r="AZ833" s="226"/>
      <c r="BA833" s="226"/>
      <c r="BB833" s="226"/>
      <c r="BC833" s="226"/>
      <c r="BD833" s="226"/>
      <c r="BE833" s="226"/>
      <c r="BF833" s="226"/>
      <c r="BG833" s="226"/>
      <c r="BH833" s="226"/>
      <c r="BI833" s="226"/>
      <c r="BJ833" s="226"/>
      <c r="BK833" s="226"/>
      <c r="BL833" s="226"/>
      <c r="BM833" s="226"/>
      <c r="BN833" s="226"/>
      <c r="BO833" s="226"/>
      <c r="BP833" s="226"/>
      <c r="BQ833" s="226"/>
      <c r="BR833" s="226"/>
      <c r="BS833" s="226"/>
      <c r="BT833" s="226"/>
      <c r="BU833" s="226"/>
      <c r="BV833" s="226"/>
      <c r="BW833" s="226"/>
      <c r="BX833" s="226"/>
      <c r="BY833" s="226"/>
      <c r="BZ833" s="226"/>
      <c r="CA833" s="226"/>
      <c r="CB833" s="226"/>
      <c r="CC833" s="226"/>
      <c r="CD833" s="226"/>
      <c r="CE833" s="226"/>
      <c r="CF833" s="226"/>
      <c r="CG833" s="226"/>
      <c r="CH833" s="226"/>
      <c r="CI833" s="226"/>
      <c r="CJ833" s="226"/>
      <c r="CK833" s="226"/>
      <c r="CL833" s="226"/>
      <c r="CM833" s="226"/>
      <c r="CN833" s="226"/>
    </row>
    <row r="834" spans="1:92" x14ac:dyDescent="0.25">
      <c r="A834" t="s">
        <v>143</v>
      </c>
      <c r="B834" s="377" t="s">
        <v>632</v>
      </c>
      <c r="C834" s="378"/>
      <c r="D834" s="34" t="s">
        <v>630</v>
      </c>
      <c r="E834" s="192"/>
      <c r="F834" s="192"/>
      <c r="G834" s="192"/>
      <c r="I834" s="195">
        <v>5000000</v>
      </c>
      <c r="J834" s="378"/>
      <c r="K834" s="148"/>
      <c r="L834" s="148"/>
      <c r="M834" s="148"/>
      <c r="N834" s="148"/>
      <c r="O834" s="148"/>
      <c r="P834" s="148"/>
      <c r="Q834" s="148"/>
      <c r="T834" s="269"/>
      <c r="U834" s="226"/>
      <c r="V834" s="226"/>
      <c r="W834" s="226"/>
      <c r="X834" s="226"/>
      <c r="Y834" s="226"/>
      <c r="Z834" s="226"/>
      <c r="AA834" s="226"/>
      <c r="AB834" s="226"/>
      <c r="AC834" s="226"/>
      <c r="AD834" s="226"/>
      <c r="AE834" s="226"/>
      <c r="AF834" s="226"/>
      <c r="AG834" s="226"/>
      <c r="AH834" s="226"/>
      <c r="AI834" s="226"/>
      <c r="AJ834" s="226"/>
      <c r="AK834" s="226"/>
      <c r="AL834" s="226"/>
      <c r="AM834" s="226"/>
      <c r="AN834" s="226"/>
      <c r="AO834" s="226"/>
      <c r="AP834" s="226"/>
      <c r="AQ834" s="226"/>
      <c r="AR834" s="226"/>
      <c r="AS834" s="226"/>
      <c r="AT834" s="226"/>
      <c r="AU834" s="226"/>
      <c r="AV834" s="226"/>
      <c r="AW834" s="226"/>
      <c r="AX834" s="226"/>
      <c r="AY834" s="226"/>
      <c r="AZ834" s="226"/>
      <c r="BA834" s="226"/>
      <c r="BB834" s="226"/>
      <c r="BC834" s="226"/>
      <c r="BD834" s="226"/>
      <c r="BE834" s="226"/>
      <c r="BF834" s="226"/>
      <c r="BG834" s="226"/>
      <c r="BH834" s="226"/>
      <c r="BI834" s="226"/>
      <c r="BJ834" s="226"/>
      <c r="BK834" s="226"/>
      <c r="BL834" s="226"/>
      <c r="BM834" s="226"/>
      <c r="BN834" s="226"/>
      <c r="BO834" s="226"/>
      <c r="BP834" s="226"/>
      <c r="BQ834" s="226"/>
      <c r="BR834" s="226"/>
      <c r="BS834" s="226"/>
      <c r="BT834" s="226"/>
      <c r="BU834" s="226"/>
      <c r="BV834" s="226"/>
      <c r="BW834" s="226"/>
      <c r="BX834" s="226"/>
      <c r="BY834" s="226"/>
      <c r="BZ834" s="226"/>
      <c r="CA834" s="226"/>
      <c r="CB834" s="226"/>
      <c r="CC834" s="226"/>
      <c r="CD834" s="226"/>
      <c r="CE834" s="226"/>
      <c r="CF834" s="226"/>
      <c r="CG834" s="226"/>
      <c r="CH834" s="226"/>
      <c r="CI834" s="226"/>
      <c r="CJ834" s="226"/>
      <c r="CK834" s="226"/>
      <c r="CL834" s="226"/>
      <c r="CM834" s="226"/>
      <c r="CN834" s="226"/>
    </row>
    <row r="835" spans="1:92" x14ac:dyDescent="0.25">
      <c r="B835" s="209"/>
      <c r="C835" s="148"/>
      <c r="D835" s="238" t="s">
        <v>630</v>
      </c>
      <c r="E835" s="149" t="s">
        <v>203</v>
      </c>
      <c r="F835" s="149"/>
      <c r="G835" s="149"/>
      <c r="H835" s="106"/>
      <c r="I835" s="149"/>
      <c r="J835" s="148"/>
      <c r="K835" s="148"/>
      <c r="L835" s="148"/>
      <c r="M835" s="148"/>
      <c r="N835" s="148"/>
      <c r="O835" s="148"/>
      <c r="P835" s="148"/>
      <c r="Q835" s="148"/>
      <c r="T835" s="269"/>
      <c r="U835" s="226"/>
      <c r="V835" s="226"/>
      <c r="W835" s="226"/>
      <c r="X835" s="226"/>
      <c r="Y835" s="226"/>
      <c r="Z835" s="226"/>
      <c r="AA835" s="226"/>
      <c r="AB835" s="226"/>
      <c r="AC835" s="226"/>
      <c r="AD835" s="226"/>
      <c r="AE835" s="226"/>
      <c r="AF835" s="226"/>
      <c r="AG835" s="226"/>
      <c r="AH835" s="226"/>
      <c r="AI835" s="226"/>
      <c r="AJ835" s="226"/>
      <c r="AK835" s="226"/>
      <c r="AL835" s="226"/>
      <c r="AM835" s="226"/>
      <c r="AN835" s="226"/>
      <c r="AO835" s="226"/>
      <c r="AP835" s="226"/>
      <c r="AQ835" s="226"/>
      <c r="AR835" s="226"/>
      <c r="AS835" s="226"/>
      <c r="AT835" s="226"/>
      <c r="AU835" s="226"/>
      <c r="AV835" s="226"/>
      <c r="AW835" s="226"/>
      <c r="AX835" s="226"/>
      <c r="AY835" s="226"/>
      <c r="AZ835" s="226"/>
      <c r="BA835" s="226"/>
      <c r="BB835" s="226"/>
      <c r="BC835" s="226"/>
      <c r="BD835" s="226"/>
      <c r="BE835" s="226"/>
      <c r="BF835" s="226"/>
      <c r="BG835" s="226"/>
      <c r="BH835" s="226"/>
      <c r="BI835" s="226"/>
      <c r="BJ835" s="226"/>
      <c r="BK835" s="226"/>
      <c r="BL835" s="226"/>
      <c r="BM835" s="226"/>
      <c r="BN835" s="226"/>
      <c r="BO835" s="226"/>
      <c r="BP835" s="226"/>
      <c r="BQ835" s="226"/>
      <c r="BR835" s="226"/>
      <c r="BS835" s="226"/>
      <c r="BT835" s="226"/>
      <c r="BU835" s="226"/>
      <c r="BV835" s="226"/>
      <c r="BW835" s="226"/>
      <c r="BX835" s="226"/>
      <c r="BY835" s="226"/>
      <c r="BZ835" s="226"/>
      <c r="CA835" s="226"/>
      <c r="CB835" s="226"/>
      <c r="CC835" s="226"/>
      <c r="CD835" s="226"/>
      <c r="CE835" s="226"/>
      <c r="CF835" s="226"/>
      <c r="CG835" s="226"/>
      <c r="CH835" s="226"/>
      <c r="CI835" s="226"/>
      <c r="CJ835" s="226"/>
      <c r="CK835" s="226"/>
      <c r="CL835" s="226"/>
      <c r="CM835" s="226"/>
      <c r="CN835" s="226"/>
    </row>
    <row r="836" spans="1:92" x14ac:dyDescent="0.25">
      <c r="B836" s="174" t="s">
        <v>602</v>
      </c>
      <c r="D836" s="295" t="s">
        <v>630</v>
      </c>
      <c r="E836" s="102" t="s">
        <v>203</v>
      </c>
      <c r="T836" s="327"/>
      <c r="U836" s="379"/>
      <c r="V836" s="379"/>
      <c r="W836" s="379"/>
      <c r="X836" s="379"/>
      <c r="Y836" s="379"/>
      <c r="Z836" s="379"/>
      <c r="AA836" s="379"/>
      <c r="AB836" s="379"/>
      <c r="AC836" s="379"/>
      <c r="AD836" s="379"/>
      <c r="AE836" s="379"/>
      <c r="AF836" s="379"/>
      <c r="AG836" s="379"/>
      <c r="AH836" s="379"/>
      <c r="AI836" s="379"/>
      <c r="AJ836" s="379"/>
      <c r="AK836" s="379"/>
      <c r="AL836" s="379"/>
      <c r="AM836" s="379"/>
      <c r="AN836" s="379"/>
      <c r="AO836" s="379"/>
      <c r="AP836" s="379"/>
      <c r="AQ836" s="379"/>
      <c r="AR836" s="379"/>
      <c r="AS836" s="379"/>
      <c r="AT836" s="379"/>
      <c r="AU836" s="379"/>
      <c r="AV836" s="379"/>
      <c r="AW836" s="379"/>
      <c r="AX836" s="379"/>
      <c r="AY836" s="379"/>
      <c r="AZ836" s="379"/>
      <c r="BA836" s="379"/>
      <c r="BB836" s="379"/>
      <c r="BC836" s="379"/>
      <c r="BD836" s="379"/>
      <c r="BE836" s="379"/>
      <c r="BF836" s="379"/>
      <c r="BG836" s="379"/>
      <c r="BH836" s="379"/>
      <c r="BI836" s="379"/>
      <c r="BJ836" s="379"/>
      <c r="BK836" s="379"/>
      <c r="BL836" s="379"/>
      <c r="BM836" s="379"/>
      <c r="BN836" s="379"/>
      <c r="BO836" s="379"/>
      <c r="BP836" s="379"/>
      <c r="BQ836" s="379"/>
      <c r="BR836" s="379"/>
      <c r="BS836" s="379"/>
      <c r="BT836" s="379"/>
      <c r="BU836" s="379"/>
      <c r="BV836" s="379"/>
      <c r="BW836" s="379"/>
      <c r="BX836" s="379"/>
      <c r="BY836" s="379"/>
      <c r="BZ836" s="379"/>
      <c r="CA836" s="379"/>
      <c r="CB836" s="379"/>
      <c r="CC836" s="379"/>
      <c r="CD836" s="379"/>
      <c r="CE836" s="379"/>
      <c r="CF836" s="379"/>
      <c r="CG836" s="379"/>
      <c r="CH836" s="379"/>
      <c r="CI836" s="379"/>
      <c r="CJ836" s="379"/>
      <c r="CK836" s="379"/>
      <c r="CL836" s="379"/>
      <c r="CM836" s="379"/>
      <c r="CN836" s="379"/>
    </row>
    <row r="837" spans="1:92" x14ac:dyDescent="0.25">
      <c r="A837" t="s">
        <v>620</v>
      </c>
      <c r="B837" s="223" t="s">
        <v>603</v>
      </c>
      <c r="D837" s="295" t="s">
        <v>630</v>
      </c>
      <c r="K837" s="56">
        <v>0</v>
      </c>
      <c r="L837" s="50">
        <f ca="1">+K840</f>
        <v>5000000</v>
      </c>
      <c r="M837" s="50">
        <f ca="1">+L840</f>
        <v>5000000</v>
      </c>
      <c r="N837" s="50">
        <f ca="1">+M840</f>
        <v>5000000</v>
      </c>
      <c r="O837" s="50">
        <f ca="1">+N840</f>
        <v>5000000</v>
      </c>
      <c r="P837" s="50">
        <f ca="1">+O840</f>
        <v>5000000</v>
      </c>
      <c r="Q837" s="50"/>
      <c r="T837" s="319"/>
      <c r="U837" s="380">
        <f t="shared" ref="U837:CF837" ca="1" si="595">T840</f>
        <v>0</v>
      </c>
      <c r="V837" s="380">
        <f t="shared" ca="1" si="595"/>
        <v>5000000</v>
      </c>
      <c r="W837" s="380">
        <f t="shared" ca="1" si="595"/>
        <v>5000000</v>
      </c>
      <c r="X837" s="380">
        <f t="shared" ca="1" si="595"/>
        <v>5000000</v>
      </c>
      <c r="Y837" s="380">
        <f t="shared" ca="1" si="595"/>
        <v>5000000</v>
      </c>
      <c r="Z837" s="380">
        <f t="shared" ca="1" si="595"/>
        <v>5000000</v>
      </c>
      <c r="AA837" s="380">
        <f t="shared" ca="1" si="595"/>
        <v>5000000</v>
      </c>
      <c r="AB837" s="380">
        <f t="shared" ca="1" si="595"/>
        <v>5000000</v>
      </c>
      <c r="AC837" s="380">
        <f t="shared" ca="1" si="595"/>
        <v>5000000</v>
      </c>
      <c r="AD837" s="380">
        <f t="shared" ca="1" si="595"/>
        <v>5000000</v>
      </c>
      <c r="AE837" s="380">
        <f t="shared" ca="1" si="595"/>
        <v>5000000</v>
      </c>
      <c r="AF837" s="380">
        <f t="shared" ca="1" si="595"/>
        <v>5000000</v>
      </c>
      <c r="AG837" s="380">
        <f t="shared" ca="1" si="595"/>
        <v>5000000</v>
      </c>
      <c r="AH837" s="380">
        <f t="shared" ca="1" si="595"/>
        <v>5000000</v>
      </c>
      <c r="AI837" s="380">
        <f t="shared" ca="1" si="595"/>
        <v>5000000</v>
      </c>
      <c r="AJ837" s="380">
        <f t="shared" ca="1" si="595"/>
        <v>5000000</v>
      </c>
      <c r="AK837" s="380">
        <f t="shared" ca="1" si="595"/>
        <v>5000000</v>
      </c>
      <c r="AL837" s="380">
        <f t="shared" ca="1" si="595"/>
        <v>5000000</v>
      </c>
      <c r="AM837" s="380">
        <f t="shared" ca="1" si="595"/>
        <v>5000000</v>
      </c>
      <c r="AN837" s="380">
        <f t="shared" ca="1" si="595"/>
        <v>5000000</v>
      </c>
      <c r="AO837" s="380">
        <f t="shared" ca="1" si="595"/>
        <v>5000000</v>
      </c>
      <c r="AP837" s="380">
        <f t="shared" ca="1" si="595"/>
        <v>5000000</v>
      </c>
      <c r="AQ837" s="380">
        <f t="shared" ca="1" si="595"/>
        <v>5000000</v>
      </c>
      <c r="AR837" s="380">
        <f t="shared" ca="1" si="595"/>
        <v>5000000</v>
      </c>
      <c r="AS837" s="380">
        <f t="shared" ca="1" si="595"/>
        <v>5000000</v>
      </c>
      <c r="AT837" s="380">
        <f t="shared" ca="1" si="595"/>
        <v>5000000</v>
      </c>
      <c r="AU837" s="380">
        <f t="shared" ca="1" si="595"/>
        <v>5000000</v>
      </c>
      <c r="AV837" s="380">
        <f t="shared" ca="1" si="595"/>
        <v>5000000</v>
      </c>
      <c r="AW837" s="380">
        <f t="shared" ca="1" si="595"/>
        <v>5000000</v>
      </c>
      <c r="AX837" s="380">
        <f t="shared" ca="1" si="595"/>
        <v>5000000</v>
      </c>
      <c r="AY837" s="380">
        <f t="shared" ca="1" si="595"/>
        <v>5000000</v>
      </c>
      <c r="AZ837" s="380">
        <f t="shared" ca="1" si="595"/>
        <v>5000000</v>
      </c>
      <c r="BA837" s="380">
        <f t="shared" ca="1" si="595"/>
        <v>5000000</v>
      </c>
      <c r="BB837" s="380">
        <f t="shared" ca="1" si="595"/>
        <v>5000000</v>
      </c>
      <c r="BC837" s="380">
        <f t="shared" ca="1" si="595"/>
        <v>5000000</v>
      </c>
      <c r="BD837" s="380">
        <f t="shared" ca="1" si="595"/>
        <v>5000000</v>
      </c>
      <c r="BE837" s="380">
        <f t="shared" ca="1" si="595"/>
        <v>5000000</v>
      </c>
      <c r="BF837" s="380">
        <f t="shared" ca="1" si="595"/>
        <v>5000000</v>
      </c>
      <c r="BG837" s="380">
        <f t="shared" ca="1" si="595"/>
        <v>5000000</v>
      </c>
      <c r="BH837" s="380">
        <f t="shared" ca="1" si="595"/>
        <v>5000000</v>
      </c>
      <c r="BI837" s="380">
        <f t="shared" ca="1" si="595"/>
        <v>5000000</v>
      </c>
      <c r="BJ837" s="380">
        <f t="shared" ca="1" si="595"/>
        <v>5000000</v>
      </c>
      <c r="BK837" s="380">
        <f t="shared" ca="1" si="595"/>
        <v>5000000</v>
      </c>
      <c r="BL837" s="380">
        <f t="shared" ca="1" si="595"/>
        <v>5000000</v>
      </c>
      <c r="BM837" s="380">
        <f t="shared" ca="1" si="595"/>
        <v>5000000</v>
      </c>
      <c r="BN837" s="380">
        <f t="shared" ca="1" si="595"/>
        <v>5000000</v>
      </c>
      <c r="BO837" s="380">
        <f t="shared" ca="1" si="595"/>
        <v>5000000</v>
      </c>
      <c r="BP837" s="380">
        <f t="shared" ca="1" si="595"/>
        <v>5000000</v>
      </c>
      <c r="BQ837" s="380">
        <f t="shared" ca="1" si="595"/>
        <v>5000000</v>
      </c>
      <c r="BR837" s="380">
        <f t="shared" ca="1" si="595"/>
        <v>5000000</v>
      </c>
      <c r="BS837" s="380">
        <f t="shared" ca="1" si="595"/>
        <v>5000000</v>
      </c>
      <c r="BT837" s="380">
        <f t="shared" ca="1" si="595"/>
        <v>5000000</v>
      </c>
      <c r="BU837" s="380">
        <f t="shared" ca="1" si="595"/>
        <v>5000000</v>
      </c>
      <c r="BV837" s="380">
        <f t="shared" ca="1" si="595"/>
        <v>5000000</v>
      </c>
      <c r="BW837" s="380">
        <f t="shared" ca="1" si="595"/>
        <v>5000000</v>
      </c>
      <c r="BX837" s="380">
        <f t="shared" ca="1" si="595"/>
        <v>5000000</v>
      </c>
      <c r="BY837" s="380">
        <f t="shared" ca="1" si="595"/>
        <v>5000000</v>
      </c>
      <c r="BZ837" s="380">
        <f t="shared" ca="1" si="595"/>
        <v>5000000</v>
      </c>
      <c r="CA837" s="380">
        <f t="shared" ca="1" si="595"/>
        <v>5000000</v>
      </c>
      <c r="CB837" s="380">
        <f t="shared" ca="1" si="595"/>
        <v>5000000</v>
      </c>
      <c r="CC837" s="380">
        <f t="shared" ca="1" si="595"/>
        <v>5000000</v>
      </c>
      <c r="CD837" s="380">
        <f t="shared" ca="1" si="595"/>
        <v>5000000</v>
      </c>
      <c r="CE837" s="380">
        <f t="shared" ca="1" si="595"/>
        <v>5000000</v>
      </c>
      <c r="CF837" s="380">
        <f t="shared" ca="1" si="595"/>
        <v>5000000</v>
      </c>
      <c r="CG837" s="380">
        <f t="shared" ref="CG837:CN837" ca="1" si="596">CF840</f>
        <v>5000000</v>
      </c>
      <c r="CH837" s="380">
        <f t="shared" ca="1" si="596"/>
        <v>5000000</v>
      </c>
      <c r="CI837" s="380">
        <f t="shared" ca="1" si="596"/>
        <v>5000000</v>
      </c>
      <c r="CJ837" s="380">
        <f t="shared" ca="1" si="596"/>
        <v>5000000</v>
      </c>
      <c r="CK837" s="380">
        <f t="shared" ca="1" si="596"/>
        <v>5000000</v>
      </c>
      <c r="CL837" s="380">
        <f t="shared" ca="1" si="596"/>
        <v>5000000</v>
      </c>
      <c r="CM837" s="380">
        <f t="shared" ca="1" si="596"/>
        <v>5000000</v>
      </c>
      <c r="CN837" s="380">
        <f t="shared" ca="1" si="596"/>
        <v>5000000</v>
      </c>
    </row>
    <row r="838" spans="1:92" x14ac:dyDescent="0.25">
      <c r="A838" t="s">
        <v>362</v>
      </c>
      <c r="B838" s="223" t="s">
        <v>633</v>
      </c>
      <c r="C838" t="s">
        <v>76</v>
      </c>
      <c r="D838" s="295" t="s">
        <v>630</v>
      </c>
      <c r="E838" s="102" t="s">
        <v>203</v>
      </c>
      <c r="K838" s="50">
        <f t="shared" ref="K838:P839" ca="1" si="597">SUMIF($3:$3, K$2, INDIRECT(ROW() &amp; ":" &amp; ROW()))</f>
        <v>5000000</v>
      </c>
      <c r="L838" s="50">
        <f t="shared" ca="1" si="597"/>
        <v>0</v>
      </c>
      <c r="M838" s="50">
        <f t="shared" ca="1" si="597"/>
        <v>0</v>
      </c>
      <c r="N838" s="50">
        <f t="shared" ca="1" si="597"/>
        <v>0</v>
      </c>
      <c r="O838" s="50">
        <f t="shared" ca="1" si="597"/>
        <v>0</v>
      </c>
      <c r="P838" s="50">
        <f t="shared" ca="1" si="597"/>
        <v>0</v>
      </c>
      <c r="Q838" s="50"/>
      <c r="T838" s="319">
        <f t="shared" ref="T838:T840" ca="1" si="598">IFERROR(INDEX(INDIRECT("Financials!$A:$AD"), MATCH(INDIRECT(ADDRESS(ROW(),2)), INDIRECT("Financials!$B:$B"), 0), MATCH(INDIRECT(ADDRESS(1,COLUMN())), INDIRECT("Financials!$1:$1"), 0)),0)</f>
        <v>0</v>
      </c>
      <c r="U838" s="275">
        <f t="shared" ref="U838:CF838" ca="1" si="599">+MIN(INDIRECT(U830),$I834-U837)</f>
        <v>5000000</v>
      </c>
      <c r="V838" s="275">
        <f t="shared" ca="1" si="599"/>
        <v>0</v>
      </c>
      <c r="W838" s="275">
        <f t="shared" ca="1" si="599"/>
        <v>0</v>
      </c>
      <c r="X838" s="275">
        <f t="shared" ca="1" si="599"/>
        <v>0</v>
      </c>
      <c r="Y838" s="275">
        <f t="shared" ca="1" si="599"/>
        <v>0</v>
      </c>
      <c r="Z838" s="275">
        <f t="shared" ca="1" si="599"/>
        <v>0</v>
      </c>
      <c r="AA838" s="275">
        <f t="shared" ca="1" si="599"/>
        <v>0</v>
      </c>
      <c r="AB838" s="275">
        <f t="shared" ca="1" si="599"/>
        <v>0</v>
      </c>
      <c r="AC838" s="275">
        <f t="shared" ca="1" si="599"/>
        <v>0</v>
      </c>
      <c r="AD838" s="275">
        <f t="shared" ca="1" si="599"/>
        <v>0</v>
      </c>
      <c r="AE838" s="275">
        <f t="shared" ca="1" si="599"/>
        <v>0</v>
      </c>
      <c r="AF838" s="275">
        <f t="shared" ca="1" si="599"/>
        <v>0</v>
      </c>
      <c r="AG838" s="275">
        <f t="shared" ca="1" si="599"/>
        <v>0</v>
      </c>
      <c r="AH838" s="275">
        <f t="shared" ca="1" si="599"/>
        <v>0</v>
      </c>
      <c r="AI838" s="275">
        <f t="shared" ca="1" si="599"/>
        <v>0</v>
      </c>
      <c r="AJ838" s="275">
        <f t="shared" ca="1" si="599"/>
        <v>0</v>
      </c>
      <c r="AK838" s="275">
        <f t="shared" ca="1" si="599"/>
        <v>0</v>
      </c>
      <c r="AL838" s="275">
        <f t="shared" ca="1" si="599"/>
        <v>0</v>
      </c>
      <c r="AM838" s="275">
        <f t="shared" ca="1" si="599"/>
        <v>0</v>
      </c>
      <c r="AN838" s="275">
        <f t="shared" ca="1" si="599"/>
        <v>0</v>
      </c>
      <c r="AO838" s="275">
        <f t="shared" ca="1" si="599"/>
        <v>0</v>
      </c>
      <c r="AP838" s="275">
        <f t="shared" ca="1" si="599"/>
        <v>0</v>
      </c>
      <c r="AQ838" s="275">
        <f t="shared" ca="1" si="599"/>
        <v>0</v>
      </c>
      <c r="AR838" s="275">
        <f t="shared" ca="1" si="599"/>
        <v>0</v>
      </c>
      <c r="AS838" s="275">
        <f t="shared" ca="1" si="599"/>
        <v>0</v>
      </c>
      <c r="AT838" s="275">
        <f t="shared" ca="1" si="599"/>
        <v>0</v>
      </c>
      <c r="AU838" s="275">
        <f t="shared" ca="1" si="599"/>
        <v>0</v>
      </c>
      <c r="AV838" s="275">
        <f t="shared" ca="1" si="599"/>
        <v>0</v>
      </c>
      <c r="AW838" s="275">
        <f t="shared" ca="1" si="599"/>
        <v>0</v>
      </c>
      <c r="AX838" s="275">
        <f t="shared" ca="1" si="599"/>
        <v>0</v>
      </c>
      <c r="AY838" s="275">
        <f t="shared" ca="1" si="599"/>
        <v>0</v>
      </c>
      <c r="AZ838" s="275">
        <f t="shared" ca="1" si="599"/>
        <v>0</v>
      </c>
      <c r="BA838" s="275">
        <f t="shared" ca="1" si="599"/>
        <v>0</v>
      </c>
      <c r="BB838" s="275">
        <f t="shared" ca="1" si="599"/>
        <v>0</v>
      </c>
      <c r="BC838" s="275">
        <f t="shared" ca="1" si="599"/>
        <v>0</v>
      </c>
      <c r="BD838" s="275">
        <f t="shared" ca="1" si="599"/>
        <v>0</v>
      </c>
      <c r="BE838" s="275">
        <f t="shared" ca="1" si="599"/>
        <v>0</v>
      </c>
      <c r="BF838" s="275">
        <f t="shared" ca="1" si="599"/>
        <v>0</v>
      </c>
      <c r="BG838" s="275">
        <f t="shared" ca="1" si="599"/>
        <v>0</v>
      </c>
      <c r="BH838" s="275">
        <f t="shared" ca="1" si="599"/>
        <v>0</v>
      </c>
      <c r="BI838" s="275">
        <f t="shared" ca="1" si="599"/>
        <v>0</v>
      </c>
      <c r="BJ838" s="275">
        <f t="shared" ca="1" si="599"/>
        <v>0</v>
      </c>
      <c r="BK838" s="275">
        <f t="shared" ca="1" si="599"/>
        <v>0</v>
      </c>
      <c r="BL838" s="275">
        <f t="shared" ca="1" si="599"/>
        <v>0</v>
      </c>
      <c r="BM838" s="275">
        <f t="shared" ca="1" si="599"/>
        <v>0</v>
      </c>
      <c r="BN838" s="275">
        <f t="shared" ca="1" si="599"/>
        <v>0</v>
      </c>
      <c r="BO838" s="275">
        <f t="shared" ca="1" si="599"/>
        <v>0</v>
      </c>
      <c r="BP838" s="275">
        <f t="shared" ca="1" si="599"/>
        <v>0</v>
      </c>
      <c r="BQ838" s="275">
        <f t="shared" ca="1" si="599"/>
        <v>0</v>
      </c>
      <c r="BR838" s="275">
        <f t="shared" ca="1" si="599"/>
        <v>0</v>
      </c>
      <c r="BS838" s="275">
        <f t="shared" ca="1" si="599"/>
        <v>0</v>
      </c>
      <c r="BT838" s="275">
        <f t="shared" ca="1" si="599"/>
        <v>0</v>
      </c>
      <c r="BU838" s="275">
        <f t="shared" ca="1" si="599"/>
        <v>0</v>
      </c>
      <c r="BV838" s="275">
        <f t="shared" ca="1" si="599"/>
        <v>0</v>
      </c>
      <c r="BW838" s="275">
        <f t="shared" ca="1" si="599"/>
        <v>0</v>
      </c>
      <c r="BX838" s="275">
        <f t="shared" ca="1" si="599"/>
        <v>0</v>
      </c>
      <c r="BY838" s="275">
        <f t="shared" ca="1" si="599"/>
        <v>0</v>
      </c>
      <c r="BZ838" s="275">
        <f t="shared" ca="1" si="599"/>
        <v>0</v>
      </c>
      <c r="CA838" s="275">
        <f t="shared" ca="1" si="599"/>
        <v>0</v>
      </c>
      <c r="CB838" s="275">
        <f t="shared" ca="1" si="599"/>
        <v>0</v>
      </c>
      <c r="CC838" s="275">
        <f t="shared" ca="1" si="599"/>
        <v>0</v>
      </c>
      <c r="CD838" s="275">
        <f t="shared" ca="1" si="599"/>
        <v>0</v>
      </c>
      <c r="CE838" s="275">
        <f t="shared" ca="1" si="599"/>
        <v>0</v>
      </c>
      <c r="CF838" s="275">
        <f t="shared" ca="1" si="599"/>
        <v>0</v>
      </c>
      <c r="CG838" s="275">
        <f t="shared" ref="CG838:CN838" ca="1" si="600">+MIN(INDIRECT(CG830),$I834-CG837)</f>
        <v>0</v>
      </c>
      <c r="CH838" s="275">
        <f t="shared" ca="1" si="600"/>
        <v>0</v>
      </c>
      <c r="CI838" s="275">
        <f t="shared" ca="1" si="600"/>
        <v>0</v>
      </c>
      <c r="CJ838" s="275">
        <f t="shared" ca="1" si="600"/>
        <v>0</v>
      </c>
      <c r="CK838" s="275">
        <f t="shared" ca="1" si="600"/>
        <v>0</v>
      </c>
      <c r="CL838" s="275">
        <f t="shared" ca="1" si="600"/>
        <v>0</v>
      </c>
      <c r="CM838" s="275">
        <f t="shared" ca="1" si="600"/>
        <v>0</v>
      </c>
      <c r="CN838" s="275">
        <f t="shared" ca="1" si="600"/>
        <v>0</v>
      </c>
    </row>
    <row r="839" spans="1:92" x14ac:dyDescent="0.25">
      <c r="A839" t="s">
        <v>362</v>
      </c>
      <c r="B839" s="223" t="s">
        <v>634</v>
      </c>
      <c r="C839" t="s">
        <v>76</v>
      </c>
      <c r="D839" s="295" t="s">
        <v>630</v>
      </c>
      <c r="E839" s="102" t="s">
        <v>203</v>
      </c>
      <c r="K839" s="365">
        <f t="shared" ca="1" si="597"/>
        <v>0</v>
      </c>
      <c r="L839" s="365">
        <f t="shared" ca="1" si="597"/>
        <v>0</v>
      </c>
      <c r="M839" s="365">
        <f t="shared" ca="1" si="597"/>
        <v>0</v>
      </c>
      <c r="N839" s="365">
        <f t="shared" ca="1" si="597"/>
        <v>0</v>
      </c>
      <c r="O839" s="365">
        <f t="shared" ca="1" si="597"/>
        <v>0</v>
      </c>
      <c r="P839" s="365">
        <f t="shared" ca="1" si="597"/>
        <v>0</v>
      </c>
      <c r="Q839" s="50"/>
      <c r="T839" s="366">
        <f t="shared" ca="1" si="598"/>
        <v>0</v>
      </c>
      <c r="U839" s="382">
        <f t="shared" ref="U839:CF839" ca="1" si="601">-+INDIRECT(U831)</f>
        <v>0</v>
      </c>
      <c r="V839" s="382">
        <f t="shared" ca="1" si="601"/>
        <v>0</v>
      </c>
      <c r="W839" s="382">
        <f t="shared" ca="1" si="601"/>
        <v>0</v>
      </c>
      <c r="X839" s="382">
        <f t="shared" ca="1" si="601"/>
        <v>0</v>
      </c>
      <c r="Y839" s="382">
        <f t="shared" ca="1" si="601"/>
        <v>0</v>
      </c>
      <c r="Z839" s="382">
        <f t="shared" ca="1" si="601"/>
        <v>0</v>
      </c>
      <c r="AA839" s="382">
        <f t="shared" ca="1" si="601"/>
        <v>0</v>
      </c>
      <c r="AB839" s="382">
        <f t="shared" ca="1" si="601"/>
        <v>0</v>
      </c>
      <c r="AC839" s="382">
        <f t="shared" ca="1" si="601"/>
        <v>0</v>
      </c>
      <c r="AD839" s="382">
        <f t="shared" ca="1" si="601"/>
        <v>0</v>
      </c>
      <c r="AE839" s="382">
        <f t="shared" ca="1" si="601"/>
        <v>0</v>
      </c>
      <c r="AF839" s="382">
        <f t="shared" ca="1" si="601"/>
        <v>0</v>
      </c>
      <c r="AG839" s="382">
        <f t="shared" ca="1" si="601"/>
        <v>0</v>
      </c>
      <c r="AH839" s="382">
        <f t="shared" ca="1" si="601"/>
        <v>0</v>
      </c>
      <c r="AI839" s="382">
        <f t="shared" ca="1" si="601"/>
        <v>0</v>
      </c>
      <c r="AJ839" s="382">
        <f t="shared" ca="1" si="601"/>
        <v>0</v>
      </c>
      <c r="AK839" s="382">
        <f t="shared" ca="1" si="601"/>
        <v>0</v>
      </c>
      <c r="AL839" s="382">
        <f t="shared" ca="1" si="601"/>
        <v>0</v>
      </c>
      <c r="AM839" s="382">
        <f t="shared" ca="1" si="601"/>
        <v>0</v>
      </c>
      <c r="AN839" s="382">
        <f t="shared" ca="1" si="601"/>
        <v>0</v>
      </c>
      <c r="AO839" s="382">
        <f t="shared" ca="1" si="601"/>
        <v>0</v>
      </c>
      <c r="AP839" s="382">
        <f t="shared" ca="1" si="601"/>
        <v>0</v>
      </c>
      <c r="AQ839" s="382">
        <f t="shared" ca="1" si="601"/>
        <v>0</v>
      </c>
      <c r="AR839" s="382">
        <f t="shared" ca="1" si="601"/>
        <v>0</v>
      </c>
      <c r="AS839" s="382">
        <f t="shared" ca="1" si="601"/>
        <v>0</v>
      </c>
      <c r="AT839" s="382">
        <f t="shared" ca="1" si="601"/>
        <v>0</v>
      </c>
      <c r="AU839" s="382">
        <f t="shared" ca="1" si="601"/>
        <v>0</v>
      </c>
      <c r="AV839" s="382">
        <f t="shared" ca="1" si="601"/>
        <v>0</v>
      </c>
      <c r="AW839" s="382">
        <f t="shared" ca="1" si="601"/>
        <v>0</v>
      </c>
      <c r="AX839" s="382">
        <f t="shared" ca="1" si="601"/>
        <v>0</v>
      </c>
      <c r="AY839" s="382">
        <f t="shared" ca="1" si="601"/>
        <v>0</v>
      </c>
      <c r="AZ839" s="382">
        <f t="shared" ca="1" si="601"/>
        <v>0</v>
      </c>
      <c r="BA839" s="382">
        <f t="shared" ca="1" si="601"/>
        <v>0</v>
      </c>
      <c r="BB839" s="382">
        <f t="shared" ca="1" si="601"/>
        <v>0</v>
      </c>
      <c r="BC839" s="382">
        <f t="shared" ca="1" si="601"/>
        <v>0</v>
      </c>
      <c r="BD839" s="382">
        <f t="shared" ca="1" si="601"/>
        <v>0</v>
      </c>
      <c r="BE839" s="382">
        <f t="shared" ca="1" si="601"/>
        <v>0</v>
      </c>
      <c r="BF839" s="382">
        <f t="shared" ca="1" si="601"/>
        <v>0</v>
      </c>
      <c r="BG839" s="382">
        <f t="shared" ca="1" si="601"/>
        <v>0</v>
      </c>
      <c r="BH839" s="382">
        <f t="shared" ca="1" si="601"/>
        <v>0</v>
      </c>
      <c r="BI839" s="382">
        <f t="shared" ca="1" si="601"/>
        <v>0</v>
      </c>
      <c r="BJ839" s="382">
        <f t="shared" ca="1" si="601"/>
        <v>0</v>
      </c>
      <c r="BK839" s="382">
        <f t="shared" ca="1" si="601"/>
        <v>0</v>
      </c>
      <c r="BL839" s="382">
        <f t="shared" ca="1" si="601"/>
        <v>0</v>
      </c>
      <c r="BM839" s="382">
        <f t="shared" ca="1" si="601"/>
        <v>0</v>
      </c>
      <c r="BN839" s="382">
        <f t="shared" ca="1" si="601"/>
        <v>0</v>
      </c>
      <c r="BO839" s="382">
        <f t="shared" ca="1" si="601"/>
        <v>0</v>
      </c>
      <c r="BP839" s="382">
        <f t="shared" ca="1" si="601"/>
        <v>0</v>
      </c>
      <c r="BQ839" s="382">
        <f t="shared" ca="1" si="601"/>
        <v>0</v>
      </c>
      <c r="BR839" s="382">
        <f t="shared" ca="1" si="601"/>
        <v>0</v>
      </c>
      <c r="BS839" s="382">
        <f t="shared" ca="1" si="601"/>
        <v>0</v>
      </c>
      <c r="BT839" s="382">
        <f t="shared" ca="1" si="601"/>
        <v>0</v>
      </c>
      <c r="BU839" s="382">
        <f t="shared" ca="1" si="601"/>
        <v>0</v>
      </c>
      <c r="BV839" s="382">
        <f t="shared" ca="1" si="601"/>
        <v>0</v>
      </c>
      <c r="BW839" s="382">
        <f t="shared" ca="1" si="601"/>
        <v>0</v>
      </c>
      <c r="BX839" s="382">
        <f t="shared" ca="1" si="601"/>
        <v>0</v>
      </c>
      <c r="BY839" s="382">
        <f t="shared" ca="1" si="601"/>
        <v>0</v>
      </c>
      <c r="BZ839" s="382">
        <f t="shared" ca="1" si="601"/>
        <v>0</v>
      </c>
      <c r="CA839" s="382">
        <f t="shared" ca="1" si="601"/>
        <v>0</v>
      </c>
      <c r="CB839" s="382">
        <f t="shared" ca="1" si="601"/>
        <v>0</v>
      </c>
      <c r="CC839" s="382">
        <f t="shared" ca="1" si="601"/>
        <v>0</v>
      </c>
      <c r="CD839" s="382">
        <f t="shared" ca="1" si="601"/>
        <v>0</v>
      </c>
      <c r="CE839" s="382">
        <f t="shared" ca="1" si="601"/>
        <v>0</v>
      </c>
      <c r="CF839" s="382">
        <f t="shared" ca="1" si="601"/>
        <v>0</v>
      </c>
      <c r="CG839" s="382">
        <f t="shared" ref="CG839:CN839" ca="1" si="602">-+INDIRECT(CG831)</f>
        <v>0</v>
      </c>
      <c r="CH839" s="382">
        <f t="shared" ca="1" si="602"/>
        <v>0</v>
      </c>
      <c r="CI839" s="382">
        <f t="shared" ca="1" si="602"/>
        <v>0</v>
      </c>
      <c r="CJ839" s="382">
        <f t="shared" ca="1" si="602"/>
        <v>0</v>
      </c>
      <c r="CK839" s="382">
        <f t="shared" ca="1" si="602"/>
        <v>0</v>
      </c>
      <c r="CL839" s="382">
        <f t="shared" ca="1" si="602"/>
        <v>0</v>
      </c>
      <c r="CM839" s="382">
        <f t="shared" ca="1" si="602"/>
        <v>0</v>
      </c>
      <c r="CN839" s="382">
        <f t="shared" ca="1" si="602"/>
        <v>0</v>
      </c>
    </row>
    <row r="840" spans="1:92" x14ac:dyDescent="0.25">
      <c r="A840" t="s">
        <v>627</v>
      </c>
      <c r="B840" s="216" t="s">
        <v>635</v>
      </c>
      <c r="C840" t="s">
        <v>609</v>
      </c>
      <c r="D840" s="295" t="s">
        <v>630</v>
      </c>
      <c r="E840" s="102" t="s">
        <v>203</v>
      </c>
      <c r="I840" s="368"/>
      <c r="J840" s="368"/>
      <c r="K840" s="30">
        <f t="shared" ref="K840:P840" ca="1" si="603">SUMIF($4:$4, K$2, INDIRECT(ROW() &amp; ":" &amp; ROW()))</f>
        <v>5000000</v>
      </c>
      <c r="L840" s="30">
        <f t="shared" ca="1" si="603"/>
        <v>5000000</v>
      </c>
      <c r="M840" s="30">
        <f t="shared" ca="1" si="603"/>
        <v>5000000</v>
      </c>
      <c r="N840" s="30">
        <f t="shared" ca="1" si="603"/>
        <v>5000000</v>
      </c>
      <c r="O840" s="30">
        <f t="shared" ca="1" si="603"/>
        <v>5000000</v>
      </c>
      <c r="P840" s="30">
        <f t="shared" ca="1" si="603"/>
        <v>5000000</v>
      </c>
      <c r="Q840" s="30"/>
      <c r="T840" s="327">
        <f t="shared" ca="1" si="598"/>
        <v>0</v>
      </c>
      <c r="U840" s="383">
        <f t="shared" ref="U840:CF840" ca="1" si="604">+U837+U838+U839</f>
        <v>5000000</v>
      </c>
      <c r="V840" s="383">
        <f t="shared" ca="1" si="604"/>
        <v>5000000</v>
      </c>
      <c r="W840" s="383">
        <f t="shared" ca="1" si="604"/>
        <v>5000000</v>
      </c>
      <c r="X840" s="383">
        <f t="shared" ca="1" si="604"/>
        <v>5000000</v>
      </c>
      <c r="Y840" s="383">
        <f t="shared" ca="1" si="604"/>
        <v>5000000</v>
      </c>
      <c r="Z840" s="383">
        <f t="shared" ca="1" si="604"/>
        <v>5000000</v>
      </c>
      <c r="AA840" s="383">
        <f t="shared" ca="1" si="604"/>
        <v>5000000</v>
      </c>
      <c r="AB840" s="383">
        <f t="shared" ca="1" si="604"/>
        <v>5000000</v>
      </c>
      <c r="AC840" s="383">
        <f t="shared" ca="1" si="604"/>
        <v>5000000</v>
      </c>
      <c r="AD840" s="383">
        <f t="shared" ca="1" si="604"/>
        <v>5000000</v>
      </c>
      <c r="AE840" s="383">
        <f t="shared" ca="1" si="604"/>
        <v>5000000</v>
      </c>
      <c r="AF840" s="383">
        <f t="shared" ca="1" si="604"/>
        <v>5000000</v>
      </c>
      <c r="AG840" s="383">
        <f t="shared" ca="1" si="604"/>
        <v>5000000</v>
      </c>
      <c r="AH840" s="383">
        <f t="shared" ca="1" si="604"/>
        <v>5000000</v>
      </c>
      <c r="AI840" s="383">
        <f t="shared" ca="1" si="604"/>
        <v>5000000</v>
      </c>
      <c r="AJ840" s="383">
        <f t="shared" ca="1" si="604"/>
        <v>5000000</v>
      </c>
      <c r="AK840" s="383">
        <f t="shared" ca="1" si="604"/>
        <v>5000000</v>
      </c>
      <c r="AL840" s="383">
        <f t="shared" ca="1" si="604"/>
        <v>5000000</v>
      </c>
      <c r="AM840" s="383">
        <f t="shared" ca="1" si="604"/>
        <v>5000000</v>
      </c>
      <c r="AN840" s="383">
        <f t="shared" ca="1" si="604"/>
        <v>5000000</v>
      </c>
      <c r="AO840" s="383">
        <f t="shared" ca="1" si="604"/>
        <v>5000000</v>
      </c>
      <c r="AP840" s="383">
        <f t="shared" ca="1" si="604"/>
        <v>5000000</v>
      </c>
      <c r="AQ840" s="383">
        <f t="shared" ca="1" si="604"/>
        <v>5000000</v>
      </c>
      <c r="AR840" s="383">
        <f t="shared" ca="1" si="604"/>
        <v>5000000</v>
      </c>
      <c r="AS840" s="383">
        <f t="shared" ca="1" si="604"/>
        <v>5000000</v>
      </c>
      <c r="AT840" s="383">
        <f t="shared" ca="1" si="604"/>
        <v>5000000</v>
      </c>
      <c r="AU840" s="383">
        <f t="shared" ca="1" si="604"/>
        <v>5000000</v>
      </c>
      <c r="AV840" s="383">
        <f t="shared" ca="1" si="604"/>
        <v>5000000</v>
      </c>
      <c r="AW840" s="383">
        <f t="shared" ca="1" si="604"/>
        <v>5000000</v>
      </c>
      <c r="AX840" s="383">
        <f t="shared" ca="1" si="604"/>
        <v>5000000</v>
      </c>
      <c r="AY840" s="383">
        <f t="shared" ca="1" si="604"/>
        <v>5000000</v>
      </c>
      <c r="AZ840" s="383">
        <f t="shared" ca="1" si="604"/>
        <v>5000000</v>
      </c>
      <c r="BA840" s="383">
        <f t="shared" ca="1" si="604"/>
        <v>5000000</v>
      </c>
      <c r="BB840" s="383">
        <f t="shared" ca="1" si="604"/>
        <v>5000000</v>
      </c>
      <c r="BC840" s="383">
        <f t="shared" ca="1" si="604"/>
        <v>5000000</v>
      </c>
      <c r="BD840" s="383">
        <f t="shared" ca="1" si="604"/>
        <v>5000000</v>
      </c>
      <c r="BE840" s="383">
        <f t="shared" ca="1" si="604"/>
        <v>5000000</v>
      </c>
      <c r="BF840" s="383">
        <f t="shared" ca="1" si="604"/>
        <v>5000000</v>
      </c>
      <c r="BG840" s="383">
        <f t="shared" ca="1" si="604"/>
        <v>5000000</v>
      </c>
      <c r="BH840" s="383">
        <f t="shared" ca="1" si="604"/>
        <v>5000000</v>
      </c>
      <c r="BI840" s="383">
        <f t="shared" ca="1" si="604"/>
        <v>5000000</v>
      </c>
      <c r="BJ840" s="383">
        <f t="shared" ca="1" si="604"/>
        <v>5000000</v>
      </c>
      <c r="BK840" s="383">
        <f t="shared" ca="1" si="604"/>
        <v>5000000</v>
      </c>
      <c r="BL840" s="383">
        <f t="shared" ca="1" si="604"/>
        <v>5000000</v>
      </c>
      <c r="BM840" s="383">
        <f t="shared" ca="1" si="604"/>
        <v>5000000</v>
      </c>
      <c r="BN840" s="383">
        <f t="shared" ca="1" si="604"/>
        <v>5000000</v>
      </c>
      <c r="BO840" s="383">
        <f t="shared" ca="1" si="604"/>
        <v>5000000</v>
      </c>
      <c r="BP840" s="383">
        <f t="shared" ca="1" si="604"/>
        <v>5000000</v>
      </c>
      <c r="BQ840" s="383">
        <f t="shared" ca="1" si="604"/>
        <v>5000000</v>
      </c>
      <c r="BR840" s="383">
        <f t="shared" ca="1" si="604"/>
        <v>5000000</v>
      </c>
      <c r="BS840" s="383">
        <f t="shared" ca="1" si="604"/>
        <v>5000000</v>
      </c>
      <c r="BT840" s="383">
        <f t="shared" ca="1" si="604"/>
        <v>5000000</v>
      </c>
      <c r="BU840" s="383">
        <f t="shared" ca="1" si="604"/>
        <v>5000000</v>
      </c>
      <c r="BV840" s="383">
        <f t="shared" ca="1" si="604"/>
        <v>5000000</v>
      </c>
      <c r="BW840" s="383">
        <f t="shared" ca="1" si="604"/>
        <v>5000000</v>
      </c>
      <c r="BX840" s="383">
        <f t="shared" ca="1" si="604"/>
        <v>5000000</v>
      </c>
      <c r="BY840" s="383">
        <f t="shared" ca="1" si="604"/>
        <v>5000000</v>
      </c>
      <c r="BZ840" s="383">
        <f t="shared" ca="1" si="604"/>
        <v>5000000</v>
      </c>
      <c r="CA840" s="383">
        <f t="shared" ca="1" si="604"/>
        <v>5000000</v>
      </c>
      <c r="CB840" s="383">
        <f t="shared" ca="1" si="604"/>
        <v>5000000</v>
      </c>
      <c r="CC840" s="383">
        <f t="shared" ca="1" si="604"/>
        <v>5000000</v>
      </c>
      <c r="CD840" s="383">
        <f t="shared" ca="1" si="604"/>
        <v>5000000</v>
      </c>
      <c r="CE840" s="383">
        <f t="shared" ca="1" si="604"/>
        <v>5000000</v>
      </c>
      <c r="CF840" s="383">
        <f t="shared" ca="1" si="604"/>
        <v>5000000</v>
      </c>
      <c r="CG840" s="383">
        <f t="shared" ref="CG840:CN840" ca="1" si="605">+CG837+CG838+CG839</f>
        <v>5000000</v>
      </c>
      <c r="CH840" s="383">
        <f t="shared" ca="1" si="605"/>
        <v>5000000</v>
      </c>
      <c r="CI840" s="383">
        <f t="shared" ca="1" si="605"/>
        <v>5000000</v>
      </c>
      <c r="CJ840" s="383">
        <f t="shared" ca="1" si="605"/>
        <v>5000000</v>
      </c>
      <c r="CK840" s="383">
        <f t="shared" ca="1" si="605"/>
        <v>5000000</v>
      </c>
      <c r="CL840" s="383">
        <f t="shared" ca="1" si="605"/>
        <v>5000000</v>
      </c>
      <c r="CM840" s="383">
        <f t="shared" ca="1" si="605"/>
        <v>5000000</v>
      </c>
      <c r="CN840" s="383">
        <f t="shared" ca="1" si="605"/>
        <v>5000000</v>
      </c>
    </row>
    <row r="841" spans="1:92" x14ac:dyDescent="0.25">
      <c r="B841" s="178"/>
      <c r="D841" s="295" t="s">
        <v>630</v>
      </c>
      <c r="E841" s="102" t="s">
        <v>203</v>
      </c>
      <c r="T841" s="319"/>
      <c r="U841" s="380"/>
      <c r="V841" s="380"/>
      <c r="W841" s="380"/>
      <c r="X841" s="380"/>
      <c r="Y841" s="380"/>
      <c r="Z841" s="380"/>
      <c r="AA841" s="380"/>
      <c r="AB841" s="380"/>
      <c r="AC841" s="380"/>
      <c r="AD841" s="380"/>
      <c r="AE841" s="380"/>
      <c r="AF841" s="380"/>
      <c r="AG841" s="380"/>
      <c r="AH841" s="380"/>
      <c r="AI841" s="380"/>
      <c r="AJ841" s="380"/>
      <c r="AK841" s="380"/>
      <c r="AL841" s="380"/>
      <c r="AM841" s="380"/>
      <c r="AN841" s="380"/>
      <c r="AO841" s="380"/>
      <c r="AP841" s="380"/>
      <c r="AQ841" s="380"/>
      <c r="AR841" s="380"/>
      <c r="AS841" s="380"/>
      <c r="AT841" s="380"/>
      <c r="AU841" s="380"/>
      <c r="AV841" s="380"/>
      <c r="AW841" s="380"/>
      <c r="AX841" s="380"/>
      <c r="AY841" s="380"/>
      <c r="AZ841" s="380"/>
      <c r="BA841" s="380"/>
      <c r="BB841" s="380"/>
      <c r="BC841" s="380"/>
      <c r="BD841" s="380"/>
      <c r="BE841" s="380"/>
      <c r="BF841" s="380"/>
      <c r="BG841" s="380"/>
      <c r="BH841" s="380"/>
      <c r="BI841" s="380"/>
      <c r="BJ841" s="380"/>
      <c r="BK841" s="380"/>
      <c r="BL841" s="380"/>
      <c r="BM841" s="380"/>
      <c r="BN841" s="380"/>
      <c r="BO841" s="380"/>
      <c r="BP841" s="380"/>
      <c r="BQ841" s="380"/>
      <c r="BR841" s="380"/>
      <c r="BS841" s="380"/>
      <c r="BT841" s="380"/>
      <c r="BU841" s="380"/>
      <c r="BV841" s="380"/>
      <c r="BW841" s="380"/>
      <c r="BX841" s="380"/>
      <c r="BY841" s="380"/>
      <c r="BZ841" s="380"/>
      <c r="CA841" s="380"/>
      <c r="CB841" s="380"/>
      <c r="CC841" s="380"/>
      <c r="CD841" s="380"/>
      <c r="CE841" s="380"/>
      <c r="CF841" s="380"/>
      <c r="CG841" s="380"/>
      <c r="CH841" s="380"/>
      <c r="CI841" s="380"/>
      <c r="CJ841" s="380"/>
      <c r="CK841" s="380"/>
      <c r="CL841" s="380"/>
      <c r="CM841" s="380"/>
      <c r="CN841" s="380"/>
    </row>
    <row r="842" spans="1:92" x14ac:dyDescent="0.25">
      <c r="A842" t="s">
        <v>385</v>
      </c>
      <c r="B842" s="216" t="s">
        <v>636</v>
      </c>
      <c r="C842" t="s">
        <v>33</v>
      </c>
      <c r="D842" s="295" t="s">
        <v>630</v>
      </c>
      <c r="E842" s="102" t="s">
        <v>203</v>
      </c>
      <c r="K842" s="31">
        <f t="shared" ref="K842:P842" ca="1" si="606">SUMIF($3:$3, K$2, INDIRECT(ROW() &amp; ":" &amp; ROW()))</f>
        <v>-479166.66666666674</v>
      </c>
      <c r="L842" s="31">
        <f t="shared" ca="1" si="606"/>
        <v>-500000.00000000006</v>
      </c>
      <c r="M842" s="31">
        <f t="shared" ca="1" si="606"/>
        <v>-500000.00000000006</v>
      </c>
      <c r="N842" s="31">
        <f t="shared" ca="1" si="606"/>
        <v>-500000.00000000006</v>
      </c>
      <c r="O842" s="31">
        <f t="shared" ca="1" si="606"/>
        <v>-500000.00000000006</v>
      </c>
      <c r="P842" s="31">
        <f t="shared" ca="1" si="606"/>
        <v>-500000.00000000006</v>
      </c>
      <c r="Q842" s="31"/>
      <c r="T842" s="327">
        <f t="shared" ref="T842" ca="1" si="607">IFERROR(INDEX(INDIRECT("Financials!$A:$AD"), MATCH(INDIRECT(ADDRESS(ROW(),2)), INDIRECT("Financials!$B:$B"), 0), MATCH(INDIRECT(ADDRESS(1,COLUMN())), INDIRECT("Financials!$1:$1"), 0)),0)</f>
        <v>0</v>
      </c>
      <c r="U842" s="383">
        <f t="shared" ref="U842:CF842" ca="1" si="608">-AVERAGE(U840,U837)*$I833/12</f>
        <v>-20833.333333333332</v>
      </c>
      <c r="V842" s="383">
        <f t="shared" ca="1" si="608"/>
        <v>-41666.666666666664</v>
      </c>
      <c r="W842" s="383">
        <f t="shared" ca="1" si="608"/>
        <v>-41666.666666666664</v>
      </c>
      <c r="X842" s="383">
        <f t="shared" ca="1" si="608"/>
        <v>-41666.666666666664</v>
      </c>
      <c r="Y842" s="383">
        <f t="shared" ca="1" si="608"/>
        <v>-41666.666666666664</v>
      </c>
      <c r="Z842" s="383">
        <f t="shared" ca="1" si="608"/>
        <v>-41666.666666666664</v>
      </c>
      <c r="AA842" s="383">
        <f t="shared" ca="1" si="608"/>
        <v>-41666.666666666664</v>
      </c>
      <c r="AB842" s="383">
        <f t="shared" ca="1" si="608"/>
        <v>-41666.666666666664</v>
      </c>
      <c r="AC842" s="383">
        <f t="shared" ca="1" si="608"/>
        <v>-41666.666666666664</v>
      </c>
      <c r="AD842" s="383">
        <f t="shared" ca="1" si="608"/>
        <v>-41666.666666666664</v>
      </c>
      <c r="AE842" s="383">
        <f t="shared" ca="1" si="608"/>
        <v>-41666.666666666664</v>
      </c>
      <c r="AF842" s="383">
        <f t="shared" ca="1" si="608"/>
        <v>-41666.666666666664</v>
      </c>
      <c r="AG842" s="383">
        <f t="shared" ca="1" si="608"/>
        <v>-41666.666666666664</v>
      </c>
      <c r="AH842" s="383">
        <f t="shared" ca="1" si="608"/>
        <v>-41666.666666666664</v>
      </c>
      <c r="AI842" s="383">
        <f t="shared" ca="1" si="608"/>
        <v>-41666.666666666664</v>
      </c>
      <c r="AJ842" s="383">
        <f t="shared" ca="1" si="608"/>
        <v>-41666.666666666664</v>
      </c>
      <c r="AK842" s="383">
        <f t="shared" ca="1" si="608"/>
        <v>-41666.666666666664</v>
      </c>
      <c r="AL842" s="383">
        <f t="shared" ca="1" si="608"/>
        <v>-41666.666666666664</v>
      </c>
      <c r="AM842" s="383">
        <f t="shared" ca="1" si="608"/>
        <v>-41666.666666666664</v>
      </c>
      <c r="AN842" s="383">
        <f t="shared" ca="1" si="608"/>
        <v>-41666.666666666664</v>
      </c>
      <c r="AO842" s="383">
        <f t="shared" ca="1" si="608"/>
        <v>-41666.666666666664</v>
      </c>
      <c r="AP842" s="383">
        <f t="shared" ca="1" si="608"/>
        <v>-41666.666666666664</v>
      </c>
      <c r="AQ842" s="383">
        <f t="shared" ca="1" si="608"/>
        <v>-41666.666666666664</v>
      </c>
      <c r="AR842" s="383">
        <f t="shared" ca="1" si="608"/>
        <v>-41666.666666666664</v>
      </c>
      <c r="AS842" s="383">
        <f t="shared" ca="1" si="608"/>
        <v>-41666.666666666664</v>
      </c>
      <c r="AT842" s="383">
        <f t="shared" ca="1" si="608"/>
        <v>-41666.666666666664</v>
      </c>
      <c r="AU842" s="383">
        <f t="shared" ca="1" si="608"/>
        <v>-41666.666666666664</v>
      </c>
      <c r="AV842" s="383">
        <f t="shared" ca="1" si="608"/>
        <v>-41666.666666666664</v>
      </c>
      <c r="AW842" s="383">
        <f t="shared" ca="1" si="608"/>
        <v>-41666.666666666664</v>
      </c>
      <c r="AX842" s="383">
        <f t="shared" ca="1" si="608"/>
        <v>-41666.666666666664</v>
      </c>
      <c r="AY842" s="383">
        <f t="shared" ca="1" si="608"/>
        <v>-41666.666666666664</v>
      </c>
      <c r="AZ842" s="383">
        <f t="shared" ca="1" si="608"/>
        <v>-41666.666666666664</v>
      </c>
      <c r="BA842" s="383">
        <f t="shared" ca="1" si="608"/>
        <v>-41666.666666666664</v>
      </c>
      <c r="BB842" s="383">
        <f t="shared" ca="1" si="608"/>
        <v>-41666.666666666664</v>
      </c>
      <c r="BC842" s="383">
        <f t="shared" ca="1" si="608"/>
        <v>-41666.666666666664</v>
      </c>
      <c r="BD842" s="383">
        <f t="shared" ca="1" si="608"/>
        <v>-41666.666666666664</v>
      </c>
      <c r="BE842" s="383">
        <f t="shared" ca="1" si="608"/>
        <v>-41666.666666666664</v>
      </c>
      <c r="BF842" s="383">
        <f t="shared" ca="1" si="608"/>
        <v>-41666.666666666664</v>
      </c>
      <c r="BG842" s="383">
        <f t="shared" ca="1" si="608"/>
        <v>-41666.666666666664</v>
      </c>
      <c r="BH842" s="383">
        <f t="shared" ca="1" si="608"/>
        <v>-41666.666666666664</v>
      </c>
      <c r="BI842" s="383">
        <f t="shared" ca="1" si="608"/>
        <v>-41666.666666666664</v>
      </c>
      <c r="BJ842" s="383">
        <f t="shared" ca="1" si="608"/>
        <v>-41666.666666666664</v>
      </c>
      <c r="BK842" s="383">
        <f t="shared" ca="1" si="608"/>
        <v>-41666.666666666664</v>
      </c>
      <c r="BL842" s="383">
        <f t="shared" ca="1" si="608"/>
        <v>-41666.666666666664</v>
      </c>
      <c r="BM842" s="383">
        <f t="shared" ca="1" si="608"/>
        <v>-41666.666666666664</v>
      </c>
      <c r="BN842" s="383">
        <f t="shared" ca="1" si="608"/>
        <v>-41666.666666666664</v>
      </c>
      <c r="BO842" s="383">
        <f t="shared" ca="1" si="608"/>
        <v>-41666.666666666664</v>
      </c>
      <c r="BP842" s="383">
        <f t="shared" ca="1" si="608"/>
        <v>-41666.666666666664</v>
      </c>
      <c r="BQ842" s="383">
        <f t="shared" ca="1" si="608"/>
        <v>-41666.666666666664</v>
      </c>
      <c r="BR842" s="383">
        <f t="shared" ca="1" si="608"/>
        <v>-41666.666666666664</v>
      </c>
      <c r="BS842" s="383">
        <f t="shared" ca="1" si="608"/>
        <v>-41666.666666666664</v>
      </c>
      <c r="BT842" s="383">
        <f t="shared" ca="1" si="608"/>
        <v>-41666.666666666664</v>
      </c>
      <c r="BU842" s="383">
        <f t="shared" ca="1" si="608"/>
        <v>-41666.666666666664</v>
      </c>
      <c r="BV842" s="383">
        <f t="shared" ca="1" si="608"/>
        <v>-41666.666666666664</v>
      </c>
      <c r="BW842" s="383">
        <f t="shared" ca="1" si="608"/>
        <v>-41666.666666666664</v>
      </c>
      <c r="BX842" s="383">
        <f t="shared" ca="1" si="608"/>
        <v>-41666.666666666664</v>
      </c>
      <c r="BY842" s="383">
        <f t="shared" ca="1" si="608"/>
        <v>-41666.666666666664</v>
      </c>
      <c r="BZ842" s="383">
        <f t="shared" ca="1" si="608"/>
        <v>-41666.666666666664</v>
      </c>
      <c r="CA842" s="383">
        <f t="shared" ca="1" si="608"/>
        <v>-41666.666666666664</v>
      </c>
      <c r="CB842" s="383">
        <f t="shared" ca="1" si="608"/>
        <v>-41666.666666666664</v>
      </c>
      <c r="CC842" s="383">
        <f t="shared" ca="1" si="608"/>
        <v>-41666.666666666664</v>
      </c>
      <c r="CD842" s="383">
        <f t="shared" ca="1" si="608"/>
        <v>-41666.666666666664</v>
      </c>
      <c r="CE842" s="383">
        <f t="shared" ca="1" si="608"/>
        <v>-41666.666666666664</v>
      </c>
      <c r="CF842" s="383">
        <f t="shared" ca="1" si="608"/>
        <v>-41666.666666666664</v>
      </c>
      <c r="CG842" s="383">
        <f t="shared" ref="CG842:CN842" ca="1" si="609">-AVERAGE(CG840,CG837)*$I833/12</f>
        <v>-41666.666666666664</v>
      </c>
      <c r="CH842" s="383">
        <f t="shared" ca="1" si="609"/>
        <v>-41666.666666666664</v>
      </c>
      <c r="CI842" s="383">
        <f t="shared" ca="1" si="609"/>
        <v>-41666.666666666664</v>
      </c>
      <c r="CJ842" s="383">
        <f t="shared" ca="1" si="609"/>
        <v>-41666.666666666664</v>
      </c>
      <c r="CK842" s="383">
        <f t="shared" ca="1" si="609"/>
        <v>-41666.666666666664</v>
      </c>
      <c r="CL842" s="383">
        <f t="shared" ca="1" si="609"/>
        <v>-41666.666666666664</v>
      </c>
      <c r="CM842" s="383">
        <f t="shared" ca="1" si="609"/>
        <v>-41666.666666666664</v>
      </c>
      <c r="CN842" s="383">
        <f t="shared" ca="1" si="609"/>
        <v>-41666.666666666664</v>
      </c>
    </row>
    <row r="843" spans="1:92" x14ac:dyDescent="0.25">
      <c r="B843" s="216"/>
      <c r="C843" s="53"/>
      <c r="D843" s="384"/>
      <c r="E843" s="229"/>
      <c r="F843" s="229"/>
      <c r="G843" s="229"/>
      <c r="K843" s="30"/>
      <c r="L843" s="30"/>
      <c r="M843" s="30"/>
      <c r="N843" s="30"/>
      <c r="O843" s="30"/>
      <c r="P843" s="30"/>
      <c r="Q843" s="30"/>
      <c r="T843" s="327"/>
      <c r="U843" s="383"/>
      <c r="V843" s="383"/>
      <c r="W843" s="383"/>
      <c r="X843" s="383"/>
      <c r="Y843" s="383"/>
      <c r="Z843" s="383"/>
      <c r="AA843" s="383"/>
      <c r="AB843" s="383"/>
      <c r="AC843" s="383"/>
      <c r="AD843" s="383"/>
      <c r="AE843" s="383"/>
      <c r="AF843" s="383"/>
      <c r="AG843" s="383"/>
      <c r="AH843" s="383"/>
      <c r="AI843" s="383"/>
      <c r="AJ843" s="383"/>
      <c r="AK843" s="383"/>
      <c r="AL843" s="383"/>
      <c r="AM843" s="383"/>
      <c r="AN843" s="383"/>
      <c r="AO843" s="383"/>
      <c r="AP843" s="383"/>
      <c r="AQ843" s="383"/>
      <c r="AR843" s="383"/>
      <c r="AS843" s="383"/>
      <c r="AT843" s="383"/>
      <c r="AU843" s="383"/>
      <c r="AV843" s="383"/>
      <c r="AW843" s="383"/>
      <c r="AX843" s="383"/>
      <c r="AY843" s="383"/>
      <c r="AZ843" s="383"/>
      <c r="BA843" s="383"/>
      <c r="BB843" s="383"/>
      <c r="BC843" s="383"/>
      <c r="BD843" s="383"/>
      <c r="BE843" s="383"/>
      <c r="BF843" s="383"/>
      <c r="BG843" s="383"/>
      <c r="BH843" s="383"/>
      <c r="BI843" s="383"/>
      <c r="BJ843" s="383"/>
      <c r="BK843" s="383"/>
      <c r="BL843" s="383"/>
      <c r="BM843" s="383"/>
      <c r="BN843" s="383"/>
      <c r="BO843" s="383"/>
      <c r="BP843" s="383"/>
      <c r="BQ843" s="383"/>
      <c r="BR843" s="383"/>
      <c r="BS843" s="383"/>
      <c r="BT843" s="383"/>
      <c r="BU843" s="383"/>
      <c r="BV843" s="383"/>
      <c r="BW843" s="383"/>
      <c r="BX843" s="383"/>
      <c r="BY843" s="383"/>
      <c r="BZ843" s="383"/>
      <c r="CA843" s="383"/>
      <c r="CB843" s="383"/>
      <c r="CC843" s="383"/>
      <c r="CD843" s="383"/>
      <c r="CE843" s="383"/>
      <c r="CF843" s="383"/>
      <c r="CG843" s="383"/>
      <c r="CH843" s="383"/>
      <c r="CI843" s="383"/>
      <c r="CJ843" s="383"/>
      <c r="CK843" s="383"/>
      <c r="CL843" s="383"/>
      <c r="CM843" s="383"/>
      <c r="CN843" s="383"/>
    </row>
    <row r="844" spans="1:92" x14ac:dyDescent="0.25">
      <c r="A844" s="137"/>
      <c r="B844" s="208"/>
      <c r="C844" s="139"/>
      <c r="D844" s="139" t="s">
        <v>637</v>
      </c>
      <c r="E844" s="373" t="s">
        <v>637</v>
      </c>
      <c r="F844" s="373"/>
      <c r="G844" s="373"/>
      <c r="H844" s="141"/>
      <c r="I844" s="221"/>
      <c r="J844" s="222"/>
      <c r="K844" s="139"/>
      <c r="L844" s="139"/>
      <c r="M844" s="139"/>
      <c r="N844" s="139"/>
      <c r="O844" s="139"/>
      <c r="P844" s="139"/>
      <c r="Q844" s="139"/>
      <c r="T844" s="233"/>
      <c r="U844" s="145" t="s">
        <v>507</v>
      </c>
      <c r="V844" s="145" t="s">
        <v>507</v>
      </c>
      <c r="W844" s="145" t="s">
        <v>507</v>
      </c>
      <c r="X844" s="145" t="s">
        <v>507</v>
      </c>
      <c r="Y844" s="145" t="s">
        <v>507</v>
      </c>
      <c r="Z844" s="145" t="s">
        <v>507</v>
      </c>
      <c r="AA844" s="145" t="s">
        <v>507</v>
      </c>
      <c r="AB844" s="145" t="s">
        <v>507</v>
      </c>
      <c r="AC844" s="145" t="s">
        <v>507</v>
      </c>
      <c r="AD844" s="145" t="s">
        <v>507</v>
      </c>
      <c r="AE844" s="145" t="s">
        <v>507</v>
      </c>
      <c r="AF844" s="145" t="s">
        <v>507</v>
      </c>
      <c r="AG844" s="145" t="s">
        <v>507</v>
      </c>
      <c r="AH844" s="145" t="s">
        <v>507</v>
      </c>
      <c r="AI844" s="145" t="s">
        <v>507</v>
      </c>
      <c r="AJ844" s="145" t="s">
        <v>507</v>
      </c>
      <c r="AK844" s="145" t="s">
        <v>507</v>
      </c>
      <c r="AL844" s="145" t="s">
        <v>507</v>
      </c>
      <c r="AM844" s="145" t="s">
        <v>507</v>
      </c>
      <c r="AN844" s="145" t="s">
        <v>507</v>
      </c>
      <c r="AO844" s="145" t="s">
        <v>507</v>
      </c>
      <c r="AP844" s="145" t="s">
        <v>507</v>
      </c>
      <c r="AQ844" s="145" t="s">
        <v>507</v>
      </c>
      <c r="AR844" s="145" t="s">
        <v>507</v>
      </c>
      <c r="AS844" s="145" t="s">
        <v>507</v>
      </c>
      <c r="AT844" s="145" t="s">
        <v>507</v>
      </c>
      <c r="AU844" s="145" t="s">
        <v>507</v>
      </c>
      <c r="AV844" s="145" t="s">
        <v>507</v>
      </c>
      <c r="AW844" s="145" t="s">
        <v>507</v>
      </c>
      <c r="AX844" s="145" t="s">
        <v>507</v>
      </c>
      <c r="AY844" s="145" t="s">
        <v>507</v>
      </c>
      <c r="AZ844" s="145" t="s">
        <v>507</v>
      </c>
      <c r="BA844" s="145" t="s">
        <v>507</v>
      </c>
      <c r="BB844" s="145" t="s">
        <v>507</v>
      </c>
      <c r="BC844" s="145" t="s">
        <v>507</v>
      </c>
      <c r="BD844" s="145" t="s">
        <v>507</v>
      </c>
      <c r="BE844" s="145" t="s">
        <v>507</v>
      </c>
      <c r="BF844" s="145" t="s">
        <v>507</v>
      </c>
      <c r="BG844" s="145" t="s">
        <v>507</v>
      </c>
      <c r="BH844" s="145" t="s">
        <v>507</v>
      </c>
      <c r="BI844" s="145" t="s">
        <v>507</v>
      </c>
      <c r="BJ844" s="145" t="s">
        <v>507</v>
      </c>
      <c r="BK844" s="145" t="s">
        <v>507</v>
      </c>
      <c r="BL844" s="145" t="s">
        <v>507</v>
      </c>
      <c r="BM844" s="145" t="s">
        <v>507</v>
      </c>
      <c r="BN844" s="145" t="s">
        <v>507</v>
      </c>
      <c r="BO844" s="145" t="s">
        <v>507</v>
      </c>
      <c r="BP844" s="145" t="s">
        <v>507</v>
      </c>
      <c r="BQ844" s="145" t="s">
        <v>507</v>
      </c>
      <c r="BR844" s="145" t="s">
        <v>507</v>
      </c>
      <c r="BS844" s="145" t="s">
        <v>507</v>
      </c>
      <c r="BT844" s="145" t="s">
        <v>507</v>
      </c>
      <c r="BU844" s="145" t="s">
        <v>507</v>
      </c>
      <c r="BV844" s="145" t="s">
        <v>507</v>
      </c>
      <c r="BW844" s="145" t="s">
        <v>507</v>
      </c>
      <c r="BX844" s="145" t="s">
        <v>507</v>
      </c>
      <c r="BY844" s="145" t="s">
        <v>507</v>
      </c>
      <c r="BZ844" s="145" t="s">
        <v>507</v>
      </c>
      <c r="CA844" s="145" t="s">
        <v>507</v>
      </c>
      <c r="CB844" s="145" t="s">
        <v>507</v>
      </c>
      <c r="CC844" s="145" t="s">
        <v>507</v>
      </c>
      <c r="CD844" s="145" t="s">
        <v>507</v>
      </c>
      <c r="CE844" s="145" t="s">
        <v>507</v>
      </c>
      <c r="CF844" s="145" t="s">
        <v>507</v>
      </c>
      <c r="CG844" s="145" t="s">
        <v>507</v>
      </c>
      <c r="CH844" s="145" t="s">
        <v>507</v>
      </c>
      <c r="CI844" s="145" t="s">
        <v>507</v>
      </c>
      <c r="CJ844" s="145" t="s">
        <v>507</v>
      </c>
      <c r="CK844" s="145" t="s">
        <v>507</v>
      </c>
      <c r="CL844" s="145" t="s">
        <v>507</v>
      </c>
      <c r="CM844" s="145" t="s">
        <v>507</v>
      </c>
      <c r="CN844" s="145" t="s">
        <v>507</v>
      </c>
    </row>
    <row r="845" spans="1:92" x14ac:dyDescent="0.25">
      <c r="B845" s="174" t="s">
        <v>638</v>
      </c>
      <c r="D845" s="295" t="s">
        <v>637</v>
      </c>
      <c r="E845" s="102" t="s">
        <v>203</v>
      </c>
      <c r="I845" s="102"/>
      <c r="J845"/>
      <c r="T845" s="20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143</v>
      </c>
      <c r="B846" s="377" t="s">
        <v>600</v>
      </c>
      <c r="C846" s="378"/>
      <c r="D846" s="34" t="s">
        <v>637</v>
      </c>
      <c r="E846" s="192" t="s">
        <v>203</v>
      </c>
      <c r="F846" s="192"/>
      <c r="G846" s="192"/>
      <c r="I846" s="192">
        <v>0.1</v>
      </c>
      <c r="J846" s="378"/>
      <c r="K846" s="148"/>
      <c r="L846" s="148"/>
      <c r="M846" s="148"/>
      <c r="N846" s="148"/>
      <c r="O846" s="148"/>
      <c r="P846" s="148"/>
      <c r="Q846" s="148"/>
      <c r="T846" s="269"/>
      <c r="U846" s="226"/>
      <c r="V846" s="226"/>
      <c r="W846" s="226"/>
      <c r="X846" s="226"/>
      <c r="Y846" s="226"/>
      <c r="Z846" s="226"/>
      <c r="AA846" s="226"/>
      <c r="AB846" s="226"/>
      <c r="AC846" s="226"/>
      <c r="AD846" s="226"/>
      <c r="AE846" s="226"/>
      <c r="AF846" s="226"/>
      <c r="AG846" s="226"/>
      <c r="AH846" s="226"/>
      <c r="AI846" s="226"/>
      <c r="AJ846" s="226"/>
      <c r="AK846" s="226"/>
      <c r="AL846" s="226"/>
      <c r="AM846" s="226"/>
      <c r="AN846" s="226"/>
      <c r="AO846" s="226"/>
      <c r="AP846" s="226"/>
      <c r="AQ846" s="226"/>
      <c r="AR846" s="226"/>
      <c r="AS846" s="226"/>
      <c r="AT846" s="226"/>
      <c r="AU846" s="226"/>
      <c r="AV846" s="226"/>
      <c r="AW846" s="226"/>
      <c r="AX846" s="226"/>
      <c r="AY846" s="226"/>
      <c r="AZ846" s="226"/>
      <c r="BA846" s="226"/>
      <c r="BB846" s="226"/>
      <c r="BC846" s="226"/>
      <c r="BD846" s="226"/>
      <c r="BE846" s="226"/>
      <c r="BF846" s="226"/>
      <c r="BG846" s="226"/>
      <c r="BH846" s="226"/>
      <c r="BI846" s="226"/>
      <c r="BJ846" s="226"/>
      <c r="BK846" s="226"/>
      <c r="BL846" s="226"/>
      <c r="BM846" s="226"/>
      <c r="BN846" s="226"/>
      <c r="BO846" s="226"/>
      <c r="BP846" s="226"/>
      <c r="BQ846" s="226"/>
      <c r="BR846" s="226"/>
      <c r="BS846" s="226"/>
      <c r="BT846" s="226"/>
      <c r="BU846" s="226"/>
      <c r="BV846" s="226"/>
      <c r="BW846" s="226"/>
      <c r="BX846" s="226"/>
      <c r="BY846" s="226"/>
      <c r="BZ846" s="226"/>
      <c r="CA846" s="226"/>
      <c r="CB846" s="226"/>
      <c r="CC846" s="226"/>
      <c r="CD846" s="226"/>
      <c r="CE846" s="226"/>
      <c r="CF846" s="226"/>
      <c r="CG846" s="226"/>
      <c r="CH846" s="226"/>
      <c r="CI846" s="226"/>
      <c r="CJ846" s="226"/>
      <c r="CK846" s="226"/>
      <c r="CL846" s="226"/>
      <c r="CM846" s="226"/>
      <c r="CN846" s="226"/>
    </row>
    <row r="847" spans="1:92" x14ac:dyDescent="0.25">
      <c r="A847" t="s">
        <v>143</v>
      </c>
      <c r="B847" s="377" t="s">
        <v>639</v>
      </c>
      <c r="C847" s="378"/>
      <c r="D847" s="34" t="s">
        <v>637</v>
      </c>
      <c r="E847" s="192"/>
      <c r="F847" s="192"/>
      <c r="G847" s="192"/>
      <c r="I847" s="194">
        <v>6</v>
      </c>
      <c r="J847" s="378"/>
      <c r="K847" s="148"/>
      <c r="L847" s="148"/>
      <c r="M847" s="148"/>
      <c r="N847" s="148"/>
      <c r="O847" s="148"/>
      <c r="P847" s="148"/>
      <c r="Q847" s="148"/>
      <c r="T847" s="269"/>
      <c r="U847" s="226"/>
      <c r="V847" s="226"/>
      <c r="W847" s="226"/>
      <c r="X847" s="226"/>
      <c r="Y847" s="226"/>
      <c r="Z847" s="226"/>
      <c r="AA847" s="226"/>
      <c r="AB847" s="226"/>
      <c r="AC847" s="226"/>
      <c r="AD847" s="226"/>
      <c r="AE847" s="226"/>
      <c r="AF847" s="226"/>
      <c r="AG847" s="226"/>
      <c r="AH847" s="226"/>
      <c r="AI847" s="226"/>
      <c r="AJ847" s="226"/>
      <c r="AK847" s="226"/>
      <c r="AL847" s="226"/>
      <c r="AM847" s="226"/>
      <c r="AN847" s="226"/>
      <c r="AO847" s="226"/>
      <c r="AP847" s="226"/>
      <c r="AQ847" s="226"/>
      <c r="AR847" s="226"/>
      <c r="AS847" s="226"/>
      <c r="AT847" s="226"/>
      <c r="AU847" s="226"/>
      <c r="AV847" s="226"/>
      <c r="AW847" s="226"/>
      <c r="AX847" s="226"/>
      <c r="AY847" s="226"/>
      <c r="AZ847" s="226"/>
      <c r="BA847" s="226"/>
      <c r="BB847" s="226"/>
      <c r="BC847" s="226"/>
      <c r="BD847" s="226"/>
      <c r="BE847" s="226"/>
      <c r="BF847" s="226"/>
      <c r="BG847" s="226"/>
      <c r="BH847" s="226"/>
      <c r="BI847" s="226"/>
      <c r="BJ847" s="226"/>
      <c r="BK847" s="226"/>
      <c r="BL847" s="226"/>
      <c r="BM847" s="226"/>
      <c r="BN847" s="226"/>
      <c r="BO847" s="226"/>
      <c r="BP847" s="226"/>
      <c r="BQ847" s="226"/>
      <c r="BR847" s="226"/>
      <c r="BS847" s="226"/>
      <c r="BT847" s="226"/>
      <c r="BU847" s="226"/>
      <c r="BV847" s="226"/>
      <c r="BW847" s="226"/>
      <c r="BX847" s="226"/>
      <c r="BY847" s="226"/>
      <c r="BZ847" s="226"/>
      <c r="CA847" s="226"/>
      <c r="CB847" s="226"/>
      <c r="CC847" s="226"/>
      <c r="CD847" s="226"/>
      <c r="CE847" s="226"/>
      <c r="CF847" s="226"/>
      <c r="CG847" s="226"/>
      <c r="CH847" s="226"/>
      <c r="CI847" s="226"/>
      <c r="CJ847" s="226"/>
      <c r="CK847" s="226"/>
      <c r="CL847" s="226"/>
      <c r="CM847" s="226"/>
      <c r="CN847" s="226"/>
    </row>
    <row r="848" spans="1:92" x14ac:dyDescent="0.25">
      <c r="A848" t="s">
        <v>143</v>
      </c>
      <c r="B848" s="377" t="s">
        <v>632</v>
      </c>
      <c r="C848" s="378"/>
      <c r="D848" s="34" t="s">
        <v>637</v>
      </c>
      <c r="E848" s="192"/>
      <c r="F848" s="192"/>
      <c r="G848" s="192"/>
      <c r="I848" s="195">
        <v>5000000</v>
      </c>
      <c r="J848" s="378"/>
      <c r="K848" s="148"/>
      <c r="L848" s="148"/>
      <c r="M848" s="148"/>
      <c r="N848" s="148"/>
      <c r="O848" s="148"/>
      <c r="P848" s="148"/>
      <c r="Q848" s="148"/>
      <c r="T848" s="269"/>
      <c r="U848" s="226"/>
      <c r="V848" s="226"/>
      <c r="W848" s="226"/>
      <c r="X848" s="226"/>
      <c r="Y848" s="226"/>
      <c r="Z848" s="226"/>
      <c r="AA848" s="226"/>
      <c r="AB848" s="226"/>
      <c r="AC848" s="226"/>
      <c r="AD848" s="226"/>
      <c r="AE848" s="226"/>
      <c r="AF848" s="226"/>
      <c r="AG848" s="226"/>
      <c r="AH848" s="226"/>
      <c r="AI848" s="226"/>
      <c r="AJ848" s="226"/>
      <c r="AK848" s="226"/>
      <c r="AL848" s="226"/>
      <c r="AM848" s="226"/>
      <c r="AN848" s="226"/>
      <c r="AO848" s="226"/>
      <c r="AP848" s="226"/>
      <c r="AQ848" s="226"/>
      <c r="AR848" s="226"/>
      <c r="AS848" s="226"/>
      <c r="AT848" s="226"/>
      <c r="AU848" s="226"/>
      <c r="AV848" s="226"/>
      <c r="AW848" s="226"/>
      <c r="AX848" s="226"/>
      <c r="AY848" s="226"/>
      <c r="AZ848" s="226"/>
      <c r="BA848" s="226"/>
      <c r="BB848" s="226"/>
      <c r="BC848" s="226"/>
      <c r="BD848" s="226"/>
      <c r="BE848" s="226"/>
      <c r="BF848" s="226"/>
      <c r="BG848" s="226"/>
      <c r="BH848" s="226"/>
      <c r="BI848" s="226"/>
      <c r="BJ848" s="226"/>
      <c r="BK848" s="226"/>
      <c r="BL848" s="226"/>
      <c r="BM848" s="226"/>
      <c r="BN848" s="226"/>
      <c r="BO848" s="226"/>
      <c r="BP848" s="226"/>
      <c r="BQ848" s="226"/>
      <c r="BR848" s="226"/>
      <c r="BS848" s="226"/>
      <c r="BT848" s="226"/>
      <c r="BU848" s="226"/>
      <c r="BV848" s="226"/>
      <c r="BW848" s="226"/>
      <c r="BX848" s="226"/>
      <c r="BY848" s="226"/>
      <c r="BZ848" s="226"/>
      <c r="CA848" s="226"/>
      <c r="CB848" s="226"/>
      <c r="CC848" s="226"/>
      <c r="CD848" s="226"/>
      <c r="CE848" s="226"/>
      <c r="CF848" s="226"/>
      <c r="CG848" s="226"/>
      <c r="CH848" s="226"/>
      <c r="CI848" s="226"/>
      <c r="CJ848" s="226"/>
      <c r="CK848" s="226"/>
      <c r="CL848" s="226"/>
      <c r="CM848" s="226"/>
      <c r="CN848" s="226"/>
    </row>
    <row r="849" spans="1:92" x14ac:dyDescent="0.25">
      <c r="B849" s="209"/>
      <c r="C849" s="148"/>
      <c r="D849" s="238" t="s">
        <v>637</v>
      </c>
      <c r="E849" s="149" t="s">
        <v>203</v>
      </c>
      <c r="F849" s="149"/>
      <c r="G849" s="149"/>
      <c r="H849" s="106"/>
      <c r="I849" s="149"/>
      <c r="J849" s="148"/>
      <c r="K849" s="148"/>
      <c r="L849" s="148"/>
      <c r="M849" s="148"/>
      <c r="N849" s="148"/>
      <c r="O849" s="148"/>
      <c r="P849" s="148"/>
      <c r="Q849" s="148"/>
      <c r="T849" s="269"/>
      <c r="U849" s="226"/>
      <c r="V849" s="226"/>
      <c r="W849" s="226"/>
      <c r="X849" s="226"/>
      <c r="Y849" s="226"/>
      <c r="Z849" s="226"/>
      <c r="AA849" s="226"/>
      <c r="AB849" s="226"/>
      <c r="AC849" s="226"/>
      <c r="AD849" s="226"/>
      <c r="AE849" s="226"/>
      <c r="AF849" s="226"/>
      <c r="AG849" s="226"/>
      <c r="AH849" s="226"/>
      <c r="AI849" s="226"/>
      <c r="AJ849" s="226"/>
      <c r="AK849" s="226"/>
      <c r="AL849" s="226"/>
      <c r="AM849" s="226"/>
      <c r="AN849" s="226"/>
      <c r="AO849" s="226"/>
      <c r="AP849" s="226"/>
      <c r="AQ849" s="226"/>
      <c r="AR849" s="226"/>
      <c r="AS849" s="226"/>
      <c r="AT849" s="226"/>
      <c r="AU849" s="226"/>
      <c r="AV849" s="226"/>
      <c r="AW849" s="226"/>
      <c r="AX849" s="226"/>
      <c r="AY849" s="226"/>
      <c r="AZ849" s="226"/>
      <c r="BA849" s="226"/>
      <c r="BB849" s="226"/>
      <c r="BC849" s="226"/>
      <c r="BD849" s="226"/>
      <c r="BE849" s="226"/>
      <c r="BF849" s="226"/>
      <c r="BG849" s="226"/>
      <c r="BH849" s="226"/>
      <c r="BI849" s="226"/>
      <c r="BJ849" s="226"/>
      <c r="BK849" s="226"/>
      <c r="BL849" s="226"/>
      <c r="BM849" s="226"/>
      <c r="BN849" s="226"/>
      <c r="BO849" s="226"/>
      <c r="BP849" s="226"/>
      <c r="BQ849" s="226"/>
      <c r="BR849" s="226"/>
      <c r="BS849" s="226"/>
      <c r="BT849" s="226"/>
      <c r="BU849" s="226"/>
      <c r="BV849" s="226"/>
      <c r="BW849" s="226"/>
      <c r="BX849" s="226"/>
      <c r="BY849" s="226"/>
      <c r="BZ849" s="226"/>
      <c r="CA849" s="226"/>
      <c r="CB849" s="226"/>
      <c r="CC849" s="226"/>
      <c r="CD849" s="226"/>
      <c r="CE849" s="226"/>
      <c r="CF849" s="226"/>
      <c r="CG849" s="226"/>
      <c r="CH849" s="226"/>
      <c r="CI849" s="226"/>
      <c r="CJ849" s="226"/>
      <c r="CK849" s="226"/>
      <c r="CL849" s="226"/>
      <c r="CM849" s="226"/>
      <c r="CN849" s="226"/>
    </row>
    <row r="850" spans="1:92" x14ac:dyDescent="0.25">
      <c r="B850" s="174" t="s">
        <v>602</v>
      </c>
      <c r="D850" s="295" t="s">
        <v>637</v>
      </c>
      <c r="E850" s="102" t="s">
        <v>203</v>
      </c>
      <c r="T850" s="327"/>
      <c r="U850" s="379"/>
      <c r="V850" s="379"/>
      <c r="W850" s="379"/>
      <c r="X850" s="379"/>
      <c r="Y850" s="379"/>
      <c r="Z850" s="379"/>
      <c r="AA850" s="379"/>
      <c r="AB850" s="379"/>
      <c r="AC850" s="379"/>
      <c r="AD850" s="379"/>
      <c r="AE850" s="379"/>
      <c r="AF850" s="379"/>
      <c r="AG850" s="379"/>
      <c r="AH850" s="379"/>
      <c r="AI850" s="379"/>
      <c r="AJ850" s="379"/>
      <c r="AK850" s="379"/>
      <c r="AL850" s="379"/>
      <c r="AM850" s="379"/>
      <c r="AN850" s="379"/>
      <c r="AO850" s="379"/>
      <c r="AP850" s="379"/>
      <c r="AQ850" s="379"/>
      <c r="AR850" s="379"/>
      <c r="AS850" s="379"/>
      <c r="AT850" s="379"/>
      <c r="AU850" s="379"/>
      <c r="AV850" s="379"/>
      <c r="AW850" s="379"/>
      <c r="AX850" s="379"/>
      <c r="AY850" s="379"/>
      <c r="AZ850" s="379"/>
      <c r="BA850" s="379"/>
      <c r="BB850" s="379"/>
      <c r="BC850" s="379"/>
      <c r="BD850" s="379"/>
      <c r="BE850" s="379"/>
      <c r="BF850" s="379"/>
      <c r="BG850" s="379"/>
      <c r="BH850" s="379"/>
      <c r="BI850" s="379"/>
      <c r="BJ850" s="379"/>
      <c r="BK850" s="379"/>
      <c r="BL850" s="379"/>
      <c r="BM850" s="379"/>
      <c r="BN850" s="379"/>
      <c r="BO850" s="379"/>
      <c r="BP850" s="379"/>
      <c r="BQ850" s="379"/>
      <c r="BR850" s="379"/>
      <c r="BS850" s="379"/>
      <c r="BT850" s="379"/>
      <c r="BU850" s="379"/>
      <c r="BV850" s="379"/>
      <c r="BW850" s="379"/>
      <c r="BX850" s="379"/>
      <c r="BY850" s="379"/>
      <c r="BZ850" s="379"/>
      <c r="CA850" s="379"/>
      <c r="CB850" s="379"/>
      <c r="CC850" s="379"/>
      <c r="CD850" s="379"/>
      <c r="CE850" s="379"/>
      <c r="CF850" s="379"/>
      <c r="CG850" s="379"/>
      <c r="CH850" s="379"/>
      <c r="CI850" s="379"/>
      <c r="CJ850" s="379"/>
      <c r="CK850" s="379"/>
      <c r="CL850" s="379"/>
      <c r="CM850" s="379"/>
      <c r="CN850" s="379"/>
    </row>
    <row r="851" spans="1:92" x14ac:dyDescent="0.25">
      <c r="A851" t="s">
        <v>620</v>
      </c>
      <c r="B851" s="223" t="s">
        <v>603</v>
      </c>
      <c r="D851" s="295" t="s">
        <v>637</v>
      </c>
      <c r="K851" s="56">
        <v>0</v>
      </c>
      <c r="L851" s="50">
        <f ca="1">+K854</f>
        <v>0</v>
      </c>
      <c r="M851" s="50">
        <f ca="1">+L854</f>
        <v>0</v>
      </c>
      <c r="N851" s="50">
        <f ca="1">+M854</f>
        <v>0</v>
      </c>
      <c r="O851" s="50">
        <f ca="1">+N854</f>
        <v>0</v>
      </c>
      <c r="P851" s="50">
        <f ca="1">+O854</f>
        <v>0</v>
      </c>
      <c r="Q851" s="50"/>
      <c r="T851" s="319"/>
      <c r="U851" s="380">
        <f t="shared" ref="U851:CF851" ca="1" si="610">T854</f>
        <v>0</v>
      </c>
      <c r="V851" s="380">
        <f t="shared" ca="1" si="610"/>
        <v>5000000</v>
      </c>
      <c r="W851" s="380">
        <f t="shared" ca="1" si="610"/>
        <v>5000000</v>
      </c>
      <c r="X851" s="380">
        <f t="shared" ca="1" si="610"/>
        <v>5000000</v>
      </c>
      <c r="Y851" s="380">
        <f t="shared" ca="1" si="610"/>
        <v>5000000</v>
      </c>
      <c r="Z851" s="380">
        <f t="shared" ca="1" si="610"/>
        <v>5000000</v>
      </c>
      <c r="AA851" s="380">
        <f t="shared" ca="1" si="610"/>
        <v>0</v>
      </c>
      <c r="AB851" s="380">
        <f t="shared" ca="1" si="610"/>
        <v>5000000</v>
      </c>
      <c r="AC851" s="380">
        <f t="shared" ca="1" si="610"/>
        <v>5000000</v>
      </c>
      <c r="AD851" s="380">
        <f t="shared" ca="1" si="610"/>
        <v>5000000</v>
      </c>
      <c r="AE851" s="380">
        <f t="shared" ca="1" si="610"/>
        <v>5000000</v>
      </c>
      <c r="AF851" s="380">
        <f t="shared" ca="1" si="610"/>
        <v>5000000</v>
      </c>
      <c r="AG851" s="380">
        <f t="shared" ca="1" si="610"/>
        <v>0</v>
      </c>
      <c r="AH851" s="380">
        <f t="shared" ca="1" si="610"/>
        <v>5000000</v>
      </c>
      <c r="AI851" s="380">
        <f t="shared" ca="1" si="610"/>
        <v>5000000</v>
      </c>
      <c r="AJ851" s="380">
        <f t="shared" ca="1" si="610"/>
        <v>5000000</v>
      </c>
      <c r="AK851" s="380">
        <f t="shared" ca="1" si="610"/>
        <v>5000000</v>
      </c>
      <c r="AL851" s="380">
        <f t="shared" ca="1" si="610"/>
        <v>5000000</v>
      </c>
      <c r="AM851" s="380">
        <f t="shared" ca="1" si="610"/>
        <v>0</v>
      </c>
      <c r="AN851" s="380">
        <f t="shared" ca="1" si="610"/>
        <v>5000000</v>
      </c>
      <c r="AO851" s="380">
        <f t="shared" ca="1" si="610"/>
        <v>5000000</v>
      </c>
      <c r="AP851" s="380">
        <f t="shared" ca="1" si="610"/>
        <v>5000000</v>
      </c>
      <c r="AQ851" s="380">
        <f t="shared" ca="1" si="610"/>
        <v>5000000</v>
      </c>
      <c r="AR851" s="380">
        <f t="shared" ca="1" si="610"/>
        <v>5000000</v>
      </c>
      <c r="AS851" s="380">
        <f t="shared" ca="1" si="610"/>
        <v>0</v>
      </c>
      <c r="AT851" s="380">
        <f t="shared" ca="1" si="610"/>
        <v>5000000</v>
      </c>
      <c r="AU851" s="380">
        <f t="shared" ca="1" si="610"/>
        <v>5000000</v>
      </c>
      <c r="AV851" s="380">
        <f t="shared" ca="1" si="610"/>
        <v>5000000</v>
      </c>
      <c r="AW851" s="380">
        <f t="shared" ca="1" si="610"/>
        <v>5000000</v>
      </c>
      <c r="AX851" s="380">
        <f t="shared" ca="1" si="610"/>
        <v>5000000</v>
      </c>
      <c r="AY851" s="380">
        <f t="shared" ca="1" si="610"/>
        <v>0</v>
      </c>
      <c r="AZ851" s="380">
        <f t="shared" ca="1" si="610"/>
        <v>5000000</v>
      </c>
      <c r="BA851" s="380">
        <f t="shared" ca="1" si="610"/>
        <v>5000000</v>
      </c>
      <c r="BB851" s="380">
        <f t="shared" ca="1" si="610"/>
        <v>5000000</v>
      </c>
      <c r="BC851" s="380">
        <f t="shared" ca="1" si="610"/>
        <v>5000000</v>
      </c>
      <c r="BD851" s="380">
        <f t="shared" ca="1" si="610"/>
        <v>5000000</v>
      </c>
      <c r="BE851" s="380">
        <f t="shared" ca="1" si="610"/>
        <v>0</v>
      </c>
      <c r="BF851" s="380">
        <f t="shared" ca="1" si="610"/>
        <v>5000000</v>
      </c>
      <c r="BG851" s="380">
        <f t="shared" ca="1" si="610"/>
        <v>5000000</v>
      </c>
      <c r="BH851" s="380">
        <f t="shared" ca="1" si="610"/>
        <v>5000000</v>
      </c>
      <c r="BI851" s="380">
        <f t="shared" ca="1" si="610"/>
        <v>5000000</v>
      </c>
      <c r="BJ851" s="380">
        <f t="shared" ca="1" si="610"/>
        <v>5000000</v>
      </c>
      <c r="BK851" s="380">
        <f t="shared" ca="1" si="610"/>
        <v>0</v>
      </c>
      <c r="BL851" s="380">
        <f t="shared" ca="1" si="610"/>
        <v>5000000</v>
      </c>
      <c r="BM851" s="380">
        <f t="shared" ca="1" si="610"/>
        <v>5000000</v>
      </c>
      <c r="BN851" s="380">
        <f t="shared" ca="1" si="610"/>
        <v>5000000</v>
      </c>
      <c r="BO851" s="380">
        <f t="shared" ca="1" si="610"/>
        <v>5000000</v>
      </c>
      <c r="BP851" s="380">
        <f t="shared" ca="1" si="610"/>
        <v>5000000</v>
      </c>
      <c r="BQ851" s="380">
        <f t="shared" ca="1" si="610"/>
        <v>0</v>
      </c>
      <c r="BR851" s="380">
        <f t="shared" ca="1" si="610"/>
        <v>5000000</v>
      </c>
      <c r="BS851" s="380">
        <f t="shared" ca="1" si="610"/>
        <v>5000000</v>
      </c>
      <c r="BT851" s="380">
        <f t="shared" ca="1" si="610"/>
        <v>5000000</v>
      </c>
      <c r="BU851" s="380">
        <f t="shared" ca="1" si="610"/>
        <v>5000000</v>
      </c>
      <c r="BV851" s="380">
        <f t="shared" ca="1" si="610"/>
        <v>5000000</v>
      </c>
      <c r="BW851" s="380">
        <f t="shared" ca="1" si="610"/>
        <v>0</v>
      </c>
      <c r="BX851" s="380">
        <f t="shared" ca="1" si="610"/>
        <v>5000000</v>
      </c>
      <c r="BY851" s="380">
        <f t="shared" ca="1" si="610"/>
        <v>5000000</v>
      </c>
      <c r="BZ851" s="380">
        <f t="shared" ca="1" si="610"/>
        <v>5000000</v>
      </c>
      <c r="CA851" s="380">
        <f t="shared" ca="1" si="610"/>
        <v>5000000</v>
      </c>
      <c r="CB851" s="380">
        <f t="shared" ca="1" si="610"/>
        <v>5000000</v>
      </c>
      <c r="CC851" s="380">
        <f t="shared" ca="1" si="610"/>
        <v>0</v>
      </c>
      <c r="CD851" s="380">
        <f t="shared" ca="1" si="610"/>
        <v>5000000</v>
      </c>
      <c r="CE851" s="380">
        <f t="shared" ca="1" si="610"/>
        <v>5000000</v>
      </c>
      <c r="CF851" s="380">
        <f t="shared" ca="1" si="610"/>
        <v>5000000</v>
      </c>
      <c r="CG851" s="380">
        <f t="shared" ref="CG851:CN851" ca="1" si="611">CF854</f>
        <v>5000000</v>
      </c>
      <c r="CH851" s="380">
        <f t="shared" ca="1" si="611"/>
        <v>5000000</v>
      </c>
      <c r="CI851" s="380">
        <f t="shared" ca="1" si="611"/>
        <v>0</v>
      </c>
      <c r="CJ851" s="380">
        <f t="shared" ca="1" si="611"/>
        <v>5000000</v>
      </c>
      <c r="CK851" s="380">
        <f t="shared" ca="1" si="611"/>
        <v>5000000</v>
      </c>
      <c r="CL851" s="380">
        <f t="shared" ca="1" si="611"/>
        <v>5000000</v>
      </c>
      <c r="CM851" s="380">
        <f t="shared" ca="1" si="611"/>
        <v>5000000</v>
      </c>
      <c r="CN851" s="380">
        <f t="shared" ca="1" si="611"/>
        <v>5000000</v>
      </c>
    </row>
    <row r="852" spans="1:92" x14ac:dyDescent="0.25">
      <c r="A852" t="s">
        <v>362</v>
      </c>
      <c r="B852" s="223" t="s">
        <v>640</v>
      </c>
      <c r="C852" t="s">
        <v>76</v>
      </c>
      <c r="D852" s="295" t="s">
        <v>637</v>
      </c>
      <c r="E852" s="102" t="s">
        <v>203</v>
      </c>
      <c r="K852" s="50">
        <f t="shared" ref="K852:P853" ca="1" si="612">SUMIF($3:$3, K$2, INDIRECT(ROW() &amp; ":" &amp; ROW()))</f>
        <v>10000000</v>
      </c>
      <c r="L852" s="50">
        <f t="shared" ca="1" si="612"/>
        <v>10000000</v>
      </c>
      <c r="M852" s="50">
        <f t="shared" ca="1" si="612"/>
        <v>10000000</v>
      </c>
      <c r="N852" s="50">
        <f t="shared" ca="1" si="612"/>
        <v>10000000</v>
      </c>
      <c r="O852" s="50">
        <f t="shared" ca="1" si="612"/>
        <v>10000000</v>
      </c>
      <c r="P852" s="50">
        <f t="shared" ca="1" si="612"/>
        <v>10000000</v>
      </c>
      <c r="Q852" s="50"/>
      <c r="T852" s="319">
        <f t="shared" ref="T852:T854" ca="1" si="613">IFERROR(INDEX(INDIRECT("Financials!$A:$AD"), MATCH(INDIRECT(ADDRESS(ROW(),2)), INDIRECT("Financials!$B:$B"), 0), MATCH(INDIRECT(ADDRESS(1,COLUMN())), INDIRECT("Financials!$1:$1"), 0)),0)</f>
        <v>0</v>
      </c>
      <c r="U852" s="275">
        <f t="shared" ref="U852:CF852" ca="1" si="614">+MIN(INDIRECT(U844),$I848-U851)</f>
        <v>5000000</v>
      </c>
      <c r="V852" s="275">
        <f t="shared" ca="1" si="614"/>
        <v>0</v>
      </c>
      <c r="W852" s="275">
        <f t="shared" ca="1" si="614"/>
        <v>0</v>
      </c>
      <c r="X852" s="275">
        <f t="shared" ca="1" si="614"/>
        <v>0</v>
      </c>
      <c r="Y852" s="275">
        <f t="shared" ca="1" si="614"/>
        <v>0</v>
      </c>
      <c r="Z852" s="275">
        <f t="shared" ca="1" si="614"/>
        <v>0</v>
      </c>
      <c r="AA852" s="275">
        <f t="shared" ca="1" si="614"/>
        <v>5000000</v>
      </c>
      <c r="AB852" s="275">
        <f t="shared" ca="1" si="614"/>
        <v>0</v>
      </c>
      <c r="AC852" s="275">
        <f t="shared" ca="1" si="614"/>
        <v>0</v>
      </c>
      <c r="AD852" s="275">
        <f t="shared" ca="1" si="614"/>
        <v>0</v>
      </c>
      <c r="AE852" s="275">
        <f t="shared" ca="1" si="614"/>
        <v>0</v>
      </c>
      <c r="AF852" s="275">
        <f t="shared" ca="1" si="614"/>
        <v>0</v>
      </c>
      <c r="AG852" s="275">
        <f t="shared" ca="1" si="614"/>
        <v>5000000</v>
      </c>
      <c r="AH852" s="275">
        <f t="shared" ca="1" si="614"/>
        <v>0</v>
      </c>
      <c r="AI852" s="275">
        <f t="shared" ca="1" si="614"/>
        <v>0</v>
      </c>
      <c r="AJ852" s="275">
        <f t="shared" ca="1" si="614"/>
        <v>0</v>
      </c>
      <c r="AK852" s="275">
        <f t="shared" ca="1" si="614"/>
        <v>0</v>
      </c>
      <c r="AL852" s="275">
        <f t="shared" ca="1" si="614"/>
        <v>0</v>
      </c>
      <c r="AM852" s="275">
        <f t="shared" ca="1" si="614"/>
        <v>5000000</v>
      </c>
      <c r="AN852" s="275">
        <f t="shared" ca="1" si="614"/>
        <v>0</v>
      </c>
      <c r="AO852" s="275">
        <f t="shared" ca="1" si="614"/>
        <v>0</v>
      </c>
      <c r="AP852" s="275">
        <f t="shared" ca="1" si="614"/>
        <v>0</v>
      </c>
      <c r="AQ852" s="275">
        <f t="shared" ca="1" si="614"/>
        <v>0</v>
      </c>
      <c r="AR852" s="275">
        <f t="shared" ca="1" si="614"/>
        <v>0</v>
      </c>
      <c r="AS852" s="275">
        <f t="shared" ca="1" si="614"/>
        <v>5000000</v>
      </c>
      <c r="AT852" s="275">
        <f t="shared" ca="1" si="614"/>
        <v>0</v>
      </c>
      <c r="AU852" s="275">
        <f t="shared" ca="1" si="614"/>
        <v>0</v>
      </c>
      <c r="AV852" s="275">
        <f t="shared" ca="1" si="614"/>
        <v>0</v>
      </c>
      <c r="AW852" s="275">
        <f t="shared" ca="1" si="614"/>
        <v>0</v>
      </c>
      <c r="AX852" s="275">
        <f t="shared" ca="1" si="614"/>
        <v>0</v>
      </c>
      <c r="AY852" s="275">
        <f t="shared" ca="1" si="614"/>
        <v>5000000</v>
      </c>
      <c r="AZ852" s="275">
        <f t="shared" ca="1" si="614"/>
        <v>0</v>
      </c>
      <c r="BA852" s="275">
        <f t="shared" ca="1" si="614"/>
        <v>0</v>
      </c>
      <c r="BB852" s="275">
        <f t="shared" ca="1" si="614"/>
        <v>0</v>
      </c>
      <c r="BC852" s="275">
        <f t="shared" ca="1" si="614"/>
        <v>0</v>
      </c>
      <c r="BD852" s="275">
        <f t="shared" ca="1" si="614"/>
        <v>0</v>
      </c>
      <c r="BE852" s="275">
        <f t="shared" ca="1" si="614"/>
        <v>5000000</v>
      </c>
      <c r="BF852" s="275">
        <f t="shared" ca="1" si="614"/>
        <v>0</v>
      </c>
      <c r="BG852" s="275">
        <f t="shared" ca="1" si="614"/>
        <v>0</v>
      </c>
      <c r="BH852" s="275">
        <f t="shared" ca="1" si="614"/>
        <v>0</v>
      </c>
      <c r="BI852" s="275">
        <f t="shared" ca="1" si="614"/>
        <v>0</v>
      </c>
      <c r="BJ852" s="275">
        <f t="shared" ca="1" si="614"/>
        <v>0</v>
      </c>
      <c r="BK852" s="275">
        <f t="shared" ca="1" si="614"/>
        <v>5000000</v>
      </c>
      <c r="BL852" s="275">
        <f t="shared" ca="1" si="614"/>
        <v>0</v>
      </c>
      <c r="BM852" s="275">
        <f t="shared" ca="1" si="614"/>
        <v>0</v>
      </c>
      <c r="BN852" s="275">
        <f t="shared" ca="1" si="614"/>
        <v>0</v>
      </c>
      <c r="BO852" s="275">
        <f t="shared" ca="1" si="614"/>
        <v>0</v>
      </c>
      <c r="BP852" s="275">
        <f t="shared" ca="1" si="614"/>
        <v>0</v>
      </c>
      <c r="BQ852" s="275">
        <f t="shared" ca="1" si="614"/>
        <v>5000000</v>
      </c>
      <c r="BR852" s="275">
        <f t="shared" ca="1" si="614"/>
        <v>0</v>
      </c>
      <c r="BS852" s="275">
        <f t="shared" ca="1" si="614"/>
        <v>0</v>
      </c>
      <c r="BT852" s="275">
        <f t="shared" ca="1" si="614"/>
        <v>0</v>
      </c>
      <c r="BU852" s="275">
        <f t="shared" ca="1" si="614"/>
        <v>0</v>
      </c>
      <c r="BV852" s="275">
        <f t="shared" ca="1" si="614"/>
        <v>0</v>
      </c>
      <c r="BW852" s="275">
        <f t="shared" ca="1" si="614"/>
        <v>5000000</v>
      </c>
      <c r="BX852" s="275">
        <f t="shared" ca="1" si="614"/>
        <v>0</v>
      </c>
      <c r="BY852" s="275">
        <f t="shared" ca="1" si="614"/>
        <v>0</v>
      </c>
      <c r="BZ852" s="275">
        <f t="shared" ca="1" si="614"/>
        <v>0</v>
      </c>
      <c r="CA852" s="275">
        <f t="shared" ca="1" si="614"/>
        <v>0</v>
      </c>
      <c r="CB852" s="275">
        <f t="shared" ca="1" si="614"/>
        <v>0</v>
      </c>
      <c r="CC852" s="275">
        <f t="shared" ca="1" si="614"/>
        <v>5000000</v>
      </c>
      <c r="CD852" s="275">
        <f t="shared" ca="1" si="614"/>
        <v>0</v>
      </c>
      <c r="CE852" s="275">
        <f t="shared" ca="1" si="614"/>
        <v>0</v>
      </c>
      <c r="CF852" s="275">
        <f t="shared" ca="1" si="614"/>
        <v>0</v>
      </c>
      <c r="CG852" s="275">
        <f t="shared" ref="CG852:CN852" ca="1" si="615">+MIN(INDIRECT(CG844),$I848-CG851)</f>
        <v>0</v>
      </c>
      <c r="CH852" s="275">
        <f t="shared" ca="1" si="615"/>
        <v>0</v>
      </c>
      <c r="CI852" s="275">
        <f t="shared" ca="1" si="615"/>
        <v>5000000</v>
      </c>
      <c r="CJ852" s="275">
        <f t="shared" ca="1" si="615"/>
        <v>0</v>
      </c>
      <c r="CK852" s="275">
        <f t="shared" ca="1" si="615"/>
        <v>0</v>
      </c>
      <c r="CL852" s="275">
        <f t="shared" ca="1" si="615"/>
        <v>0</v>
      </c>
      <c r="CM852" s="275">
        <f t="shared" ca="1" si="615"/>
        <v>0</v>
      </c>
      <c r="CN852" s="275">
        <f t="shared" ca="1" si="615"/>
        <v>0</v>
      </c>
    </row>
    <row r="853" spans="1:92" x14ac:dyDescent="0.25">
      <c r="A853" t="s">
        <v>362</v>
      </c>
      <c r="B853" s="223" t="s">
        <v>641</v>
      </c>
      <c r="C853" t="s">
        <v>76</v>
      </c>
      <c r="D853" s="295" t="s">
        <v>637</v>
      </c>
      <c r="E853" s="102" t="s">
        <v>203</v>
      </c>
      <c r="K853" s="365">
        <f t="shared" ca="1" si="612"/>
        <v>-10000000</v>
      </c>
      <c r="L853" s="365">
        <f t="shared" ca="1" si="612"/>
        <v>-10000000</v>
      </c>
      <c r="M853" s="365">
        <f t="shared" ca="1" si="612"/>
        <v>-10000000</v>
      </c>
      <c r="N853" s="365">
        <f t="shared" ca="1" si="612"/>
        <v>-10000000</v>
      </c>
      <c r="O853" s="365">
        <f t="shared" ca="1" si="612"/>
        <v>-10000000</v>
      </c>
      <c r="P853" s="365">
        <f t="shared" ca="1" si="612"/>
        <v>-10000000</v>
      </c>
      <c r="Q853" s="50"/>
      <c r="T853" s="366">
        <f t="shared" ca="1" si="613"/>
        <v>0</v>
      </c>
      <c r="U853" s="382">
        <f t="shared" ref="U853:CF853" ca="1" si="616">+-OFFSET(U852,0,-MIN(COLUMN()-COLUMN($U852)+1,$I847-1))</f>
        <v>0</v>
      </c>
      <c r="V853" s="382">
        <f t="shared" ca="1" si="616"/>
        <v>0</v>
      </c>
      <c r="W853" s="382">
        <f t="shared" ca="1" si="616"/>
        <v>0</v>
      </c>
      <c r="X853" s="382">
        <f t="shared" ca="1" si="616"/>
        <v>0</v>
      </c>
      <c r="Y853" s="382">
        <f t="shared" ca="1" si="616"/>
        <v>0</v>
      </c>
      <c r="Z853" s="382">
        <f t="shared" ca="1" si="616"/>
        <v>-5000000</v>
      </c>
      <c r="AA853" s="382">
        <f t="shared" ca="1" si="616"/>
        <v>0</v>
      </c>
      <c r="AB853" s="382">
        <f t="shared" ca="1" si="616"/>
        <v>0</v>
      </c>
      <c r="AC853" s="382">
        <f t="shared" ca="1" si="616"/>
        <v>0</v>
      </c>
      <c r="AD853" s="382">
        <f t="shared" ca="1" si="616"/>
        <v>0</v>
      </c>
      <c r="AE853" s="382">
        <f t="shared" ca="1" si="616"/>
        <v>0</v>
      </c>
      <c r="AF853" s="382">
        <f t="shared" ca="1" si="616"/>
        <v>-5000000</v>
      </c>
      <c r="AG853" s="382">
        <f t="shared" ca="1" si="616"/>
        <v>0</v>
      </c>
      <c r="AH853" s="382">
        <f t="shared" ca="1" si="616"/>
        <v>0</v>
      </c>
      <c r="AI853" s="382">
        <f t="shared" ca="1" si="616"/>
        <v>0</v>
      </c>
      <c r="AJ853" s="382">
        <f t="shared" ca="1" si="616"/>
        <v>0</v>
      </c>
      <c r="AK853" s="382">
        <f t="shared" ca="1" si="616"/>
        <v>0</v>
      </c>
      <c r="AL853" s="382">
        <f t="shared" ca="1" si="616"/>
        <v>-5000000</v>
      </c>
      <c r="AM853" s="382">
        <f t="shared" ca="1" si="616"/>
        <v>0</v>
      </c>
      <c r="AN853" s="382">
        <f t="shared" ca="1" si="616"/>
        <v>0</v>
      </c>
      <c r="AO853" s="382">
        <f t="shared" ca="1" si="616"/>
        <v>0</v>
      </c>
      <c r="AP853" s="382">
        <f t="shared" ca="1" si="616"/>
        <v>0</v>
      </c>
      <c r="AQ853" s="382">
        <f t="shared" ca="1" si="616"/>
        <v>0</v>
      </c>
      <c r="AR853" s="382">
        <f t="shared" ca="1" si="616"/>
        <v>-5000000</v>
      </c>
      <c r="AS853" s="382">
        <f t="shared" ca="1" si="616"/>
        <v>0</v>
      </c>
      <c r="AT853" s="382">
        <f t="shared" ca="1" si="616"/>
        <v>0</v>
      </c>
      <c r="AU853" s="382">
        <f t="shared" ca="1" si="616"/>
        <v>0</v>
      </c>
      <c r="AV853" s="382">
        <f t="shared" ca="1" si="616"/>
        <v>0</v>
      </c>
      <c r="AW853" s="382">
        <f t="shared" ca="1" si="616"/>
        <v>0</v>
      </c>
      <c r="AX853" s="382">
        <f t="shared" ca="1" si="616"/>
        <v>-5000000</v>
      </c>
      <c r="AY853" s="382">
        <f t="shared" ca="1" si="616"/>
        <v>0</v>
      </c>
      <c r="AZ853" s="382">
        <f t="shared" ca="1" si="616"/>
        <v>0</v>
      </c>
      <c r="BA853" s="382">
        <f t="shared" ca="1" si="616"/>
        <v>0</v>
      </c>
      <c r="BB853" s="382">
        <f t="shared" ca="1" si="616"/>
        <v>0</v>
      </c>
      <c r="BC853" s="382">
        <f t="shared" ca="1" si="616"/>
        <v>0</v>
      </c>
      <c r="BD853" s="382">
        <f t="shared" ca="1" si="616"/>
        <v>-5000000</v>
      </c>
      <c r="BE853" s="382">
        <f t="shared" ca="1" si="616"/>
        <v>0</v>
      </c>
      <c r="BF853" s="382">
        <f t="shared" ca="1" si="616"/>
        <v>0</v>
      </c>
      <c r="BG853" s="382">
        <f t="shared" ca="1" si="616"/>
        <v>0</v>
      </c>
      <c r="BH853" s="382">
        <f t="shared" ca="1" si="616"/>
        <v>0</v>
      </c>
      <c r="BI853" s="382">
        <f t="shared" ca="1" si="616"/>
        <v>0</v>
      </c>
      <c r="BJ853" s="382">
        <f t="shared" ca="1" si="616"/>
        <v>-5000000</v>
      </c>
      <c r="BK853" s="382">
        <f t="shared" ca="1" si="616"/>
        <v>0</v>
      </c>
      <c r="BL853" s="382">
        <f t="shared" ca="1" si="616"/>
        <v>0</v>
      </c>
      <c r="BM853" s="382">
        <f t="shared" ca="1" si="616"/>
        <v>0</v>
      </c>
      <c r="BN853" s="382">
        <f t="shared" ca="1" si="616"/>
        <v>0</v>
      </c>
      <c r="BO853" s="382">
        <f t="shared" ca="1" si="616"/>
        <v>0</v>
      </c>
      <c r="BP853" s="382">
        <f t="shared" ca="1" si="616"/>
        <v>-5000000</v>
      </c>
      <c r="BQ853" s="382">
        <f t="shared" ca="1" si="616"/>
        <v>0</v>
      </c>
      <c r="BR853" s="382">
        <f t="shared" ca="1" si="616"/>
        <v>0</v>
      </c>
      <c r="BS853" s="382">
        <f t="shared" ca="1" si="616"/>
        <v>0</v>
      </c>
      <c r="BT853" s="382">
        <f t="shared" ca="1" si="616"/>
        <v>0</v>
      </c>
      <c r="BU853" s="382">
        <f t="shared" ca="1" si="616"/>
        <v>0</v>
      </c>
      <c r="BV853" s="382">
        <f t="shared" ca="1" si="616"/>
        <v>-5000000</v>
      </c>
      <c r="BW853" s="382">
        <f t="shared" ca="1" si="616"/>
        <v>0</v>
      </c>
      <c r="BX853" s="382">
        <f t="shared" ca="1" si="616"/>
        <v>0</v>
      </c>
      <c r="BY853" s="382">
        <f t="shared" ca="1" si="616"/>
        <v>0</v>
      </c>
      <c r="BZ853" s="382">
        <f t="shared" ca="1" si="616"/>
        <v>0</v>
      </c>
      <c r="CA853" s="382">
        <f t="shared" ca="1" si="616"/>
        <v>0</v>
      </c>
      <c r="CB853" s="382">
        <f t="shared" ca="1" si="616"/>
        <v>-5000000</v>
      </c>
      <c r="CC853" s="382">
        <f t="shared" ca="1" si="616"/>
        <v>0</v>
      </c>
      <c r="CD853" s="382">
        <f t="shared" ca="1" si="616"/>
        <v>0</v>
      </c>
      <c r="CE853" s="382">
        <f t="shared" ca="1" si="616"/>
        <v>0</v>
      </c>
      <c r="CF853" s="382">
        <f t="shared" ca="1" si="616"/>
        <v>0</v>
      </c>
      <c r="CG853" s="382">
        <f t="shared" ref="CG853:CN853" ca="1" si="617">+-OFFSET(CG852,0,-MIN(COLUMN()-COLUMN($U852)+1,$I847-1))</f>
        <v>0</v>
      </c>
      <c r="CH853" s="382">
        <f t="shared" ca="1" si="617"/>
        <v>-5000000</v>
      </c>
      <c r="CI853" s="382">
        <f t="shared" ca="1" si="617"/>
        <v>0</v>
      </c>
      <c r="CJ853" s="382">
        <f t="shared" ca="1" si="617"/>
        <v>0</v>
      </c>
      <c r="CK853" s="382">
        <f t="shared" ca="1" si="617"/>
        <v>0</v>
      </c>
      <c r="CL853" s="382">
        <f t="shared" ca="1" si="617"/>
        <v>0</v>
      </c>
      <c r="CM853" s="382">
        <f t="shared" ca="1" si="617"/>
        <v>0</v>
      </c>
      <c r="CN853" s="382">
        <f t="shared" ca="1" si="617"/>
        <v>-5000000</v>
      </c>
    </row>
    <row r="854" spans="1:92" x14ac:dyDescent="0.25">
      <c r="A854" t="s">
        <v>627</v>
      </c>
      <c r="B854" s="216" t="s">
        <v>642</v>
      </c>
      <c r="C854" t="s">
        <v>609</v>
      </c>
      <c r="D854" s="295" t="s">
        <v>637</v>
      </c>
      <c r="E854" s="102" t="s">
        <v>203</v>
      </c>
      <c r="I854" s="368"/>
      <c r="J854" s="368"/>
      <c r="K854" s="30">
        <f t="shared" ref="K854:P854" ca="1" si="618">SUMIF($4:$4, K$2, INDIRECT(ROW() &amp; ":" &amp; ROW()))</f>
        <v>0</v>
      </c>
      <c r="L854" s="30">
        <f t="shared" ca="1" si="618"/>
        <v>0</v>
      </c>
      <c r="M854" s="30">
        <f t="shared" ca="1" si="618"/>
        <v>0</v>
      </c>
      <c r="N854" s="30">
        <f t="shared" ca="1" si="618"/>
        <v>0</v>
      </c>
      <c r="O854" s="30">
        <f t="shared" ca="1" si="618"/>
        <v>0</v>
      </c>
      <c r="P854" s="30">
        <f t="shared" ca="1" si="618"/>
        <v>0</v>
      </c>
      <c r="Q854" s="30"/>
      <c r="T854" s="327">
        <f t="shared" ca="1" si="613"/>
        <v>0</v>
      </c>
      <c r="U854" s="383">
        <f t="shared" ref="U854:CF854" ca="1" si="619">+U851+U852+U853</f>
        <v>5000000</v>
      </c>
      <c r="V854" s="383">
        <f t="shared" ca="1" si="619"/>
        <v>5000000</v>
      </c>
      <c r="W854" s="383">
        <f t="shared" ca="1" si="619"/>
        <v>5000000</v>
      </c>
      <c r="X854" s="383">
        <f t="shared" ca="1" si="619"/>
        <v>5000000</v>
      </c>
      <c r="Y854" s="383">
        <f t="shared" ca="1" si="619"/>
        <v>5000000</v>
      </c>
      <c r="Z854" s="383">
        <f t="shared" ca="1" si="619"/>
        <v>0</v>
      </c>
      <c r="AA854" s="383">
        <f t="shared" ca="1" si="619"/>
        <v>5000000</v>
      </c>
      <c r="AB854" s="383">
        <f t="shared" ca="1" si="619"/>
        <v>5000000</v>
      </c>
      <c r="AC854" s="383">
        <f t="shared" ca="1" si="619"/>
        <v>5000000</v>
      </c>
      <c r="AD854" s="383">
        <f t="shared" ca="1" si="619"/>
        <v>5000000</v>
      </c>
      <c r="AE854" s="383">
        <f t="shared" ca="1" si="619"/>
        <v>5000000</v>
      </c>
      <c r="AF854" s="383">
        <f t="shared" ca="1" si="619"/>
        <v>0</v>
      </c>
      <c r="AG854" s="383">
        <f t="shared" ca="1" si="619"/>
        <v>5000000</v>
      </c>
      <c r="AH854" s="383">
        <f t="shared" ca="1" si="619"/>
        <v>5000000</v>
      </c>
      <c r="AI854" s="383">
        <f t="shared" ca="1" si="619"/>
        <v>5000000</v>
      </c>
      <c r="AJ854" s="383">
        <f t="shared" ca="1" si="619"/>
        <v>5000000</v>
      </c>
      <c r="AK854" s="383">
        <f t="shared" ca="1" si="619"/>
        <v>5000000</v>
      </c>
      <c r="AL854" s="383">
        <f t="shared" ca="1" si="619"/>
        <v>0</v>
      </c>
      <c r="AM854" s="383">
        <f t="shared" ca="1" si="619"/>
        <v>5000000</v>
      </c>
      <c r="AN854" s="383">
        <f t="shared" ca="1" si="619"/>
        <v>5000000</v>
      </c>
      <c r="AO854" s="383">
        <f t="shared" ca="1" si="619"/>
        <v>5000000</v>
      </c>
      <c r="AP854" s="383">
        <f t="shared" ca="1" si="619"/>
        <v>5000000</v>
      </c>
      <c r="AQ854" s="383">
        <f t="shared" ca="1" si="619"/>
        <v>5000000</v>
      </c>
      <c r="AR854" s="383">
        <f t="shared" ca="1" si="619"/>
        <v>0</v>
      </c>
      <c r="AS854" s="383">
        <f t="shared" ca="1" si="619"/>
        <v>5000000</v>
      </c>
      <c r="AT854" s="383">
        <f t="shared" ca="1" si="619"/>
        <v>5000000</v>
      </c>
      <c r="AU854" s="383">
        <f t="shared" ca="1" si="619"/>
        <v>5000000</v>
      </c>
      <c r="AV854" s="383">
        <f t="shared" ca="1" si="619"/>
        <v>5000000</v>
      </c>
      <c r="AW854" s="383">
        <f t="shared" ca="1" si="619"/>
        <v>5000000</v>
      </c>
      <c r="AX854" s="383">
        <f t="shared" ca="1" si="619"/>
        <v>0</v>
      </c>
      <c r="AY854" s="383">
        <f t="shared" ca="1" si="619"/>
        <v>5000000</v>
      </c>
      <c r="AZ854" s="383">
        <f t="shared" ca="1" si="619"/>
        <v>5000000</v>
      </c>
      <c r="BA854" s="383">
        <f t="shared" ca="1" si="619"/>
        <v>5000000</v>
      </c>
      <c r="BB854" s="383">
        <f t="shared" ca="1" si="619"/>
        <v>5000000</v>
      </c>
      <c r="BC854" s="383">
        <f t="shared" ca="1" si="619"/>
        <v>5000000</v>
      </c>
      <c r="BD854" s="383">
        <f t="shared" ca="1" si="619"/>
        <v>0</v>
      </c>
      <c r="BE854" s="383">
        <f t="shared" ca="1" si="619"/>
        <v>5000000</v>
      </c>
      <c r="BF854" s="383">
        <f t="shared" ca="1" si="619"/>
        <v>5000000</v>
      </c>
      <c r="BG854" s="383">
        <f t="shared" ca="1" si="619"/>
        <v>5000000</v>
      </c>
      <c r="BH854" s="383">
        <f t="shared" ca="1" si="619"/>
        <v>5000000</v>
      </c>
      <c r="BI854" s="383">
        <f t="shared" ca="1" si="619"/>
        <v>5000000</v>
      </c>
      <c r="BJ854" s="383">
        <f t="shared" ca="1" si="619"/>
        <v>0</v>
      </c>
      <c r="BK854" s="383">
        <f t="shared" ca="1" si="619"/>
        <v>5000000</v>
      </c>
      <c r="BL854" s="383">
        <f t="shared" ca="1" si="619"/>
        <v>5000000</v>
      </c>
      <c r="BM854" s="383">
        <f t="shared" ca="1" si="619"/>
        <v>5000000</v>
      </c>
      <c r="BN854" s="383">
        <f t="shared" ca="1" si="619"/>
        <v>5000000</v>
      </c>
      <c r="BO854" s="383">
        <f t="shared" ca="1" si="619"/>
        <v>5000000</v>
      </c>
      <c r="BP854" s="383">
        <f t="shared" ca="1" si="619"/>
        <v>0</v>
      </c>
      <c r="BQ854" s="383">
        <f t="shared" ca="1" si="619"/>
        <v>5000000</v>
      </c>
      <c r="BR854" s="383">
        <f t="shared" ca="1" si="619"/>
        <v>5000000</v>
      </c>
      <c r="BS854" s="383">
        <f t="shared" ca="1" si="619"/>
        <v>5000000</v>
      </c>
      <c r="BT854" s="383">
        <f t="shared" ca="1" si="619"/>
        <v>5000000</v>
      </c>
      <c r="BU854" s="383">
        <f t="shared" ca="1" si="619"/>
        <v>5000000</v>
      </c>
      <c r="BV854" s="383">
        <f t="shared" ca="1" si="619"/>
        <v>0</v>
      </c>
      <c r="BW854" s="383">
        <f t="shared" ca="1" si="619"/>
        <v>5000000</v>
      </c>
      <c r="BX854" s="383">
        <f t="shared" ca="1" si="619"/>
        <v>5000000</v>
      </c>
      <c r="BY854" s="383">
        <f t="shared" ca="1" si="619"/>
        <v>5000000</v>
      </c>
      <c r="BZ854" s="383">
        <f t="shared" ca="1" si="619"/>
        <v>5000000</v>
      </c>
      <c r="CA854" s="383">
        <f t="shared" ca="1" si="619"/>
        <v>5000000</v>
      </c>
      <c r="CB854" s="383">
        <f t="shared" ca="1" si="619"/>
        <v>0</v>
      </c>
      <c r="CC854" s="383">
        <f t="shared" ca="1" si="619"/>
        <v>5000000</v>
      </c>
      <c r="CD854" s="383">
        <f t="shared" ca="1" si="619"/>
        <v>5000000</v>
      </c>
      <c r="CE854" s="383">
        <f t="shared" ca="1" si="619"/>
        <v>5000000</v>
      </c>
      <c r="CF854" s="383">
        <f t="shared" ca="1" si="619"/>
        <v>5000000</v>
      </c>
      <c r="CG854" s="383">
        <f t="shared" ref="CG854:CN854" ca="1" si="620">+CG851+CG852+CG853</f>
        <v>5000000</v>
      </c>
      <c r="CH854" s="383">
        <f t="shared" ca="1" si="620"/>
        <v>0</v>
      </c>
      <c r="CI854" s="383">
        <f t="shared" ca="1" si="620"/>
        <v>5000000</v>
      </c>
      <c r="CJ854" s="383">
        <f t="shared" ca="1" si="620"/>
        <v>5000000</v>
      </c>
      <c r="CK854" s="383">
        <f t="shared" ca="1" si="620"/>
        <v>5000000</v>
      </c>
      <c r="CL854" s="383">
        <f t="shared" ca="1" si="620"/>
        <v>5000000</v>
      </c>
      <c r="CM854" s="383">
        <f t="shared" ca="1" si="620"/>
        <v>5000000</v>
      </c>
      <c r="CN854" s="383">
        <f t="shared" ca="1" si="620"/>
        <v>0</v>
      </c>
    </row>
    <row r="855" spans="1:92" x14ac:dyDescent="0.25">
      <c r="B855" s="178"/>
      <c r="D855" s="295" t="s">
        <v>637</v>
      </c>
      <c r="E855" s="102" t="s">
        <v>203</v>
      </c>
      <c r="T855" s="319"/>
      <c r="U855" s="380"/>
      <c r="V855" s="380"/>
      <c r="W855" s="380"/>
      <c r="X855" s="380"/>
      <c r="Y855" s="380"/>
      <c r="Z855" s="380"/>
      <c r="AA855" s="380"/>
      <c r="AB855" s="380"/>
      <c r="AC855" s="380"/>
      <c r="AD855" s="380"/>
      <c r="AE855" s="380"/>
      <c r="AF855" s="380"/>
      <c r="AG855" s="380"/>
      <c r="AH855" s="380"/>
      <c r="AI855" s="380"/>
      <c r="AJ855" s="380"/>
      <c r="AK855" s="380"/>
      <c r="AL855" s="380"/>
      <c r="AM855" s="380"/>
      <c r="AN855" s="380"/>
      <c r="AO855" s="380"/>
      <c r="AP855" s="380"/>
      <c r="AQ855" s="380"/>
      <c r="AR855" s="380"/>
      <c r="AS855" s="380"/>
      <c r="AT855" s="380"/>
      <c r="AU855" s="380"/>
      <c r="AV855" s="380"/>
      <c r="AW855" s="380"/>
      <c r="AX855" s="380"/>
      <c r="AY855" s="380"/>
      <c r="AZ855" s="380"/>
      <c r="BA855" s="380"/>
      <c r="BB855" s="380"/>
      <c r="BC855" s="380"/>
      <c r="BD855" s="380"/>
      <c r="BE855" s="380"/>
      <c r="BF855" s="380"/>
      <c r="BG855" s="380"/>
      <c r="BH855" s="380"/>
      <c r="BI855" s="380"/>
      <c r="BJ855" s="380"/>
      <c r="BK855" s="380"/>
      <c r="BL855" s="380"/>
      <c r="BM855" s="380"/>
      <c r="BN855" s="380"/>
      <c r="BO855" s="380"/>
      <c r="BP855" s="380"/>
      <c r="BQ855" s="380"/>
      <c r="BR855" s="380"/>
      <c r="BS855" s="380"/>
      <c r="BT855" s="380"/>
      <c r="BU855" s="380"/>
      <c r="BV855" s="380"/>
      <c r="BW855" s="380"/>
      <c r="BX855" s="380"/>
      <c r="BY855" s="380"/>
      <c r="BZ855" s="380"/>
      <c r="CA855" s="380"/>
      <c r="CB855" s="380"/>
      <c r="CC855" s="380"/>
      <c r="CD855" s="380"/>
      <c r="CE855" s="380"/>
      <c r="CF855" s="380"/>
      <c r="CG855" s="380"/>
      <c r="CH855" s="380"/>
      <c r="CI855" s="380"/>
      <c r="CJ855" s="380"/>
      <c r="CK855" s="380"/>
      <c r="CL855" s="380"/>
      <c r="CM855" s="380"/>
      <c r="CN855" s="380"/>
    </row>
    <row r="856" spans="1:92" x14ac:dyDescent="0.25">
      <c r="A856" t="s">
        <v>385</v>
      </c>
      <c r="B856" s="216" t="s">
        <v>643</v>
      </c>
      <c r="C856" t="s">
        <v>33</v>
      </c>
      <c r="D856" s="295" t="s">
        <v>637</v>
      </c>
      <c r="E856" s="102" t="s">
        <v>203</v>
      </c>
      <c r="K856" s="31">
        <f t="shared" ref="K856:P856" ca="1" si="621">SUMIF($3:$3, K$2, INDIRECT(ROW() &amp; ":" &amp; ROW()))</f>
        <v>-416666.66666666669</v>
      </c>
      <c r="L856" s="31">
        <f t="shared" ca="1" si="621"/>
        <v>-416666.66666666669</v>
      </c>
      <c r="M856" s="31">
        <f t="shared" ca="1" si="621"/>
        <v>-416666.66666666669</v>
      </c>
      <c r="N856" s="31">
        <f t="shared" ca="1" si="621"/>
        <v>-416666.66666666669</v>
      </c>
      <c r="O856" s="31">
        <f t="shared" ca="1" si="621"/>
        <v>-416666.66666666669</v>
      </c>
      <c r="P856" s="31">
        <f t="shared" ca="1" si="621"/>
        <v>-416666.66666666669</v>
      </c>
      <c r="Q856" s="31"/>
      <c r="T856" s="327">
        <f t="shared" ref="T856" ca="1" si="622">IFERROR(INDEX(INDIRECT("Financials!$A:$AD"), MATCH(INDIRECT(ADDRESS(ROW(),2)), INDIRECT("Financials!$B:$B"), 0), MATCH(INDIRECT(ADDRESS(1,COLUMN())), INDIRECT("Financials!$1:$1"), 0)),0)</f>
        <v>0</v>
      </c>
      <c r="U856" s="383">
        <f t="shared" ref="U856:CF856" ca="1" si="623">-AVERAGE(U854,U851)*$I846/12</f>
        <v>-20833.333333333332</v>
      </c>
      <c r="V856" s="383">
        <f t="shared" ca="1" si="623"/>
        <v>-41666.666666666664</v>
      </c>
      <c r="W856" s="383">
        <f t="shared" ca="1" si="623"/>
        <v>-41666.666666666664</v>
      </c>
      <c r="X856" s="383">
        <f t="shared" ca="1" si="623"/>
        <v>-41666.666666666664</v>
      </c>
      <c r="Y856" s="383">
        <f t="shared" ca="1" si="623"/>
        <v>-41666.666666666664</v>
      </c>
      <c r="Z856" s="383">
        <f t="shared" ca="1" si="623"/>
        <v>-20833.333333333332</v>
      </c>
      <c r="AA856" s="383">
        <f t="shared" ca="1" si="623"/>
        <v>-20833.333333333332</v>
      </c>
      <c r="AB856" s="383">
        <f t="shared" ca="1" si="623"/>
        <v>-41666.666666666664</v>
      </c>
      <c r="AC856" s="383">
        <f t="shared" ca="1" si="623"/>
        <v>-41666.666666666664</v>
      </c>
      <c r="AD856" s="383">
        <f t="shared" ca="1" si="623"/>
        <v>-41666.666666666664</v>
      </c>
      <c r="AE856" s="383">
        <f t="shared" ca="1" si="623"/>
        <v>-41666.666666666664</v>
      </c>
      <c r="AF856" s="383">
        <f t="shared" ca="1" si="623"/>
        <v>-20833.333333333332</v>
      </c>
      <c r="AG856" s="383">
        <f t="shared" ca="1" si="623"/>
        <v>-20833.333333333332</v>
      </c>
      <c r="AH856" s="383">
        <f t="shared" ca="1" si="623"/>
        <v>-41666.666666666664</v>
      </c>
      <c r="AI856" s="383">
        <f t="shared" ca="1" si="623"/>
        <v>-41666.666666666664</v>
      </c>
      <c r="AJ856" s="383">
        <f t="shared" ca="1" si="623"/>
        <v>-41666.666666666664</v>
      </c>
      <c r="AK856" s="383">
        <f t="shared" ca="1" si="623"/>
        <v>-41666.666666666664</v>
      </c>
      <c r="AL856" s="383">
        <f t="shared" ca="1" si="623"/>
        <v>-20833.333333333332</v>
      </c>
      <c r="AM856" s="383">
        <f t="shared" ca="1" si="623"/>
        <v>-20833.333333333332</v>
      </c>
      <c r="AN856" s="383">
        <f t="shared" ca="1" si="623"/>
        <v>-41666.666666666664</v>
      </c>
      <c r="AO856" s="383">
        <f t="shared" ca="1" si="623"/>
        <v>-41666.666666666664</v>
      </c>
      <c r="AP856" s="383">
        <f t="shared" ca="1" si="623"/>
        <v>-41666.666666666664</v>
      </c>
      <c r="AQ856" s="383">
        <f t="shared" ca="1" si="623"/>
        <v>-41666.666666666664</v>
      </c>
      <c r="AR856" s="383">
        <f t="shared" ca="1" si="623"/>
        <v>-20833.333333333332</v>
      </c>
      <c r="AS856" s="383">
        <f t="shared" ca="1" si="623"/>
        <v>-20833.333333333332</v>
      </c>
      <c r="AT856" s="383">
        <f t="shared" ca="1" si="623"/>
        <v>-41666.666666666664</v>
      </c>
      <c r="AU856" s="383">
        <f t="shared" ca="1" si="623"/>
        <v>-41666.666666666664</v>
      </c>
      <c r="AV856" s="383">
        <f t="shared" ca="1" si="623"/>
        <v>-41666.666666666664</v>
      </c>
      <c r="AW856" s="383">
        <f t="shared" ca="1" si="623"/>
        <v>-41666.666666666664</v>
      </c>
      <c r="AX856" s="383">
        <f t="shared" ca="1" si="623"/>
        <v>-20833.333333333332</v>
      </c>
      <c r="AY856" s="383">
        <f t="shared" ca="1" si="623"/>
        <v>-20833.333333333332</v>
      </c>
      <c r="AZ856" s="383">
        <f t="shared" ca="1" si="623"/>
        <v>-41666.666666666664</v>
      </c>
      <c r="BA856" s="383">
        <f t="shared" ca="1" si="623"/>
        <v>-41666.666666666664</v>
      </c>
      <c r="BB856" s="383">
        <f t="shared" ca="1" si="623"/>
        <v>-41666.666666666664</v>
      </c>
      <c r="BC856" s="383">
        <f t="shared" ca="1" si="623"/>
        <v>-41666.666666666664</v>
      </c>
      <c r="BD856" s="383">
        <f t="shared" ca="1" si="623"/>
        <v>-20833.333333333332</v>
      </c>
      <c r="BE856" s="383">
        <f t="shared" ca="1" si="623"/>
        <v>-20833.333333333332</v>
      </c>
      <c r="BF856" s="383">
        <f t="shared" ca="1" si="623"/>
        <v>-41666.666666666664</v>
      </c>
      <c r="BG856" s="383">
        <f t="shared" ca="1" si="623"/>
        <v>-41666.666666666664</v>
      </c>
      <c r="BH856" s="383">
        <f t="shared" ca="1" si="623"/>
        <v>-41666.666666666664</v>
      </c>
      <c r="BI856" s="383">
        <f t="shared" ca="1" si="623"/>
        <v>-41666.666666666664</v>
      </c>
      <c r="BJ856" s="383">
        <f t="shared" ca="1" si="623"/>
        <v>-20833.333333333332</v>
      </c>
      <c r="BK856" s="383">
        <f t="shared" ca="1" si="623"/>
        <v>-20833.333333333332</v>
      </c>
      <c r="BL856" s="383">
        <f t="shared" ca="1" si="623"/>
        <v>-41666.666666666664</v>
      </c>
      <c r="BM856" s="383">
        <f t="shared" ca="1" si="623"/>
        <v>-41666.666666666664</v>
      </c>
      <c r="BN856" s="383">
        <f t="shared" ca="1" si="623"/>
        <v>-41666.666666666664</v>
      </c>
      <c r="BO856" s="383">
        <f t="shared" ca="1" si="623"/>
        <v>-41666.666666666664</v>
      </c>
      <c r="BP856" s="383">
        <f t="shared" ca="1" si="623"/>
        <v>-20833.333333333332</v>
      </c>
      <c r="BQ856" s="383">
        <f t="shared" ca="1" si="623"/>
        <v>-20833.333333333332</v>
      </c>
      <c r="BR856" s="383">
        <f t="shared" ca="1" si="623"/>
        <v>-41666.666666666664</v>
      </c>
      <c r="BS856" s="383">
        <f t="shared" ca="1" si="623"/>
        <v>-41666.666666666664</v>
      </c>
      <c r="BT856" s="383">
        <f t="shared" ca="1" si="623"/>
        <v>-41666.666666666664</v>
      </c>
      <c r="BU856" s="383">
        <f t="shared" ca="1" si="623"/>
        <v>-41666.666666666664</v>
      </c>
      <c r="BV856" s="383">
        <f t="shared" ca="1" si="623"/>
        <v>-20833.333333333332</v>
      </c>
      <c r="BW856" s="383">
        <f t="shared" ca="1" si="623"/>
        <v>-20833.333333333332</v>
      </c>
      <c r="BX856" s="383">
        <f t="shared" ca="1" si="623"/>
        <v>-41666.666666666664</v>
      </c>
      <c r="BY856" s="383">
        <f t="shared" ca="1" si="623"/>
        <v>-41666.666666666664</v>
      </c>
      <c r="BZ856" s="383">
        <f t="shared" ca="1" si="623"/>
        <v>-41666.666666666664</v>
      </c>
      <c r="CA856" s="383">
        <f t="shared" ca="1" si="623"/>
        <v>-41666.666666666664</v>
      </c>
      <c r="CB856" s="383">
        <f t="shared" ca="1" si="623"/>
        <v>-20833.333333333332</v>
      </c>
      <c r="CC856" s="383">
        <f t="shared" ca="1" si="623"/>
        <v>-20833.333333333332</v>
      </c>
      <c r="CD856" s="383">
        <f t="shared" ca="1" si="623"/>
        <v>-41666.666666666664</v>
      </c>
      <c r="CE856" s="383">
        <f t="shared" ca="1" si="623"/>
        <v>-41666.666666666664</v>
      </c>
      <c r="CF856" s="383">
        <f t="shared" ca="1" si="623"/>
        <v>-41666.666666666664</v>
      </c>
      <c r="CG856" s="383">
        <f t="shared" ref="CG856:CN856" ca="1" si="624">-AVERAGE(CG854,CG851)*$I846/12</f>
        <v>-41666.666666666664</v>
      </c>
      <c r="CH856" s="383">
        <f t="shared" ca="1" si="624"/>
        <v>-20833.333333333332</v>
      </c>
      <c r="CI856" s="383">
        <f t="shared" ca="1" si="624"/>
        <v>-20833.333333333332</v>
      </c>
      <c r="CJ856" s="383">
        <f t="shared" ca="1" si="624"/>
        <v>-41666.666666666664</v>
      </c>
      <c r="CK856" s="383">
        <f t="shared" ca="1" si="624"/>
        <v>-41666.666666666664</v>
      </c>
      <c r="CL856" s="383">
        <f t="shared" ca="1" si="624"/>
        <v>-41666.666666666664</v>
      </c>
      <c r="CM856" s="383">
        <f t="shared" ca="1" si="624"/>
        <v>-41666.666666666664</v>
      </c>
      <c r="CN856" s="383">
        <f t="shared" ca="1" si="624"/>
        <v>-20833.333333333332</v>
      </c>
    </row>
    <row r="857" spans="1:92" x14ac:dyDescent="0.25">
      <c r="B857" s="216"/>
      <c r="D857" s="295"/>
      <c r="K857" s="31"/>
      <c r="L857" s="31"/>
      <c r="M857" s="31"/>
      <c r="N857" s="31"/>
      <c r="O857" s="31"/>
      <c r="P857" s="31"/>
      <c r="Q857" s="31"/>
      <c r="T857" s="327"/>
      <c r="U857" s="383"/>
      <c r="V857" s="383"/>
      <c r="W857" s="383"/>
      <c r="X857" s="383"/>
      <c r="Y857" s="383"/>
      <c r="Z857" s="383"/>
      <c r="AA857" s="383"/>
      <c r="AB857" s="383"/>
      <c r="AC857" s="383"/>
      <c r="AD857" s="383"/>
      <c r="AE857" s="383"/>
      <c r="AF857" s="383"/>
      <c r="AG857" s="383"/>
      <c r="AH857" s="383"/>
      <c r="AI857" s="383"/>
      <c r="AJ857" s="383"/>
      <c r="AK857" s="383"/>
      <c r="AL857" s="383"/>
      <c r="AM857" s="383"/>
      <c r="AN857" s="383"/>
      <c r="AO857" s="383"/>
      <c r="AP857" s="383"/>
      <c r="AQ857" s="383"/>
      <c r="AR857" s="383"/>
      <c r="AS857" s="383"/>
      <c r="AT857" s="383"/>
      <c r="AU857" s="383"/>
      <c r="AV857" s="383"/>
      <c r="AW857" s="383"/>
      <c r="AX857" s="383"/>
      <c r="AY857" s="383"/>
      <c r="AZ857" s="383"/>
      <c r="BA857" s="383"/>
      <c r="BB857" s="383"/>
      <c r="BC857" s="383"/>
      <c r="BD857" s="383"/>
      <c r="BE857" s="383"/>
      <c r="BF857" s="383"/>
      <c r="BG857" s="383"/>
      <c r="BH857" s="383"/>
      <c r="BI857" s="383"/>
      <c r="BJ857" s="383"/>
      <c r="BK857" s="383"/>
      <c r="BL857" s="383"/>
      <c r="BM857" s="383"/>
      <c r="BN857" s="383"/>
      <c r="BO857" s="383"/>
      <c r="BP857" s="383"/>
      <c r="BQ857" s="383"/>
      <c r="BR857" s="383"/>
      <c r="BS857" s="383"/>
      <c r="BT857" s="383"/>
      <c r="BU857" s="383"/>
      <c r="BV857" s="383"/>
      <c r="BW857" s="383"/>
      <c r="BX857" s="383"/>
      <c r="BY857" s="383"/>
      <c r="BZ857" s="383"/>
      <c r="CA857" s="383"/>
      <c r="CB857" s="383"/>
      <c r="CC857" s="383"/>
      <c r="CD857" s="383"/>
      <c r="CE857" s="383"/>
      <c r="CF857" s="383"/>
      <c r="CG857" s="383"/>
      <c r="CH857" s="383"/>
      <c r="CI857" s="383"/>
      <c r="CJ857" s="383"/>
      <c r="CK857" s="383"/>
      <c r="CL857" s="383"/>
      <c r="CM857" s="383"/>
      <c r="CN857" s="383"/>
    </row>
    <row r="858" spans="1:92" x14ac:dyDescent="0.25">
      <c r="A858" s="137"/>
      <c r="B858" s="208"/>
      <c r="C858" s="139"/>
      <c r="D858" s="139" t="s">
        <v>644</v>
      </c>
      <c r="E858" s="373" t="s">
        <v>644</v>
      </c>
      <c r="F858" s="373"/>
      <c r="G858" s="373"/>
      <c r="H858" s="141"/>
      <c r="I858" s="221"/>
      <c r="J858" s="222"/>
      <c r="K858" s="139"/>
      <c r="L858" s="139"/>
      <c r="M858" s="139"/>
      <c r="N858" s="139"/>
      <c r="O858" s="139"/>
      <c r="P858" s="139"/>
      <c r="Q858" s="139"/>
      <c r="T858" s="233"/>
      <c r="U858" s="145"/>
      <c r="V858" s="145"/>
      <c r="W858" s="145"/>
      <c r="X858" s="145"/>
      <c r="Y858" s="145"/>
      <c r="Z858" s="145"/>
      <c r="AA858" s="145"/>
      <c r="AB858" s="145"/>
      <c r="AC858" s="145"/>
      <c r="AD858" s="145"/>
      <c r="AE858" s="145"/>
      <c r="AF858" s="145"/>
      <c r="AG858" s="145"/>
      <c r="AH858" s="145"/>
      <c r="AI858" s="145"/>
      <c r="AJ858" s="145"/>
      <c r="AK858" s="145"/>
      <c r="AL858" s="145"/>
      <c r="AM858" s="145"/>
      <c r="AN858" s="145"/>
      <c r="AO858" s="145"/>
      <c r="AP858" s="145"/>
      <c r="AQ858" s="145"/>
      <c r="AR858" s="145"/>
      <c r="AS858" s="145"/>
      <c r="AT858" s="145"/>
      <c r="AU858" s="145"/>
      <c r="AV858" s="145"/>
      <c r="AW858" s="145"/>
      <c r="AX858" s="145"/>
      <c r="AY858" s="145"/>
      <c r="AZ858" s="145"/>
      <c r="BA858" s="145"/>
      <c r="BB858" s="145"/>
      <c r="BC858" s="145"/>
      <c r="BD858" s="145"/>
      <c r="BE858" s="145"/>
      <c r="BF858" s="145"/>
      <c r="BG858" s="145"/>
      <c r="BH858" s="145"/>
      <c r="BI858" s="145"/>
      <c r="BJ858" s="145"/>
      <c r="BK858" s="145"/>
      <c r="BL858" s="145"/>
      <c r="BM858" s="145"/>
      <c r="BN858" s="145"/>
      <c r="BO858" s="145"/>
      <c r="BP858" s="145"/>
      <c r="BQ858" s="145"/>
      <c r="BR858" s="145"/>
      <c r="BS858" s="145"/>
      <c r="BT858" s="145"/>
      <c r="BU858" s="145"/>
      <c r="BV858" s="145"/>
      <c r="BW858" s="145"/>
      <c r="BX858" s="145"/>
      <c r="BY858" s="145"/>
      <c r="BZ858" s="145"/>
      <c r="CA858" s="145"/>
      <c r="CB858" s="145"/>
      <c r="CC858" s="145"/>
      <c r="CD858" s="145"/>
      <c r="CE858" s="145"/>
      <c r="CF858" s="145"/>
      <c r="CG858" s="145"/>
      <c r="CH858" s="145"/>
      <c r="CI858" s="145"/>
      <c r="CJ858" s="145"/>
      <c r="CK858" s="145"/>
      <c r="CL858" s="145"/>
      <c r="CM858" s="145"/>
      <c r="CN858" s="145"/>
    </row>
    <row r="859" spans="1:92" x14ac:dyDescent="0.25">
      <c r="B859" s="174" t="s">
        <v>645</v>
      </c>
      <c r="D859" s="295" t="s">
        <v>644</v>
      </c>
      <c r="E859" s="102" t="s">
        <v>203</v>
      </c>
      <c r="I859" s="102"/>
      <c r="J859"/>
      <c r="T859" s="205"/>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143</v>
      </c>
      <c r="B860" s="377" t="s">
        <v>599</v>
      </c>
      <c r="C860" s="369"/>
      <c r="D860" s="295" t="s">
        <v>644</v>
      </c>
      <c r="E860" s="194" t="s">
        <v>203</v>
      </c>
      <c r="F860" s="194"/>
      <c r="G860" s="194"/>
      <c r="H860" s="194"/>
      <c r="I860" s="106">
        <v>36</v>
      </c>
      <c r="J860" s="148"/>
      <c r="K860" s="148"/>
      <c r="L860" s="148"/>
      <c r="M860" s="148"/>
      <c r="N860" s="148"/>
      <c r="O860" s="148"/>
      <c r="P860" s="148"/>
      <c r="Q860" s="148"/>
      <c r="T860" s="269"/>
      <c r="U860" s="226"/>
      <c r="V860" s="226"/>
      <c r="W860" s="226"/>
      <c r="X860" s="226"/>
      <c r="Y860" s="226"/>
      <c r="Z860" s="226"/>
      <c r="AA860" s="226"/>
      <c r="AB860" s="226"/>
      <c r="AC860" s="226"/>
      <c r="AD860" s="226"/>
      <c r="AE860" s="226"/>
      <c r="AF860" s="226"/>
      <c r="AG860" s="226"/>
      <c r="AH860" s="226"/>
      <c r="AI860" s="226"/>
      <c r="AJ860" s="226"/>
      <c r="AK860" s="226"/>
      <c r="AL860" s="226"/>
      <c r="AM860" s="226"/>
      <c r="AN860" s="226"/>
      <c r="AO860" s="226"/>
      <c r="AP860" s="226"/>
      <c r="AQ860" s="226"/>
      <c r="AR860" s="226"/>
      <c r="AS860" s="226"/>
      <c r="AT860" s="226"/>
      <c r="AU860" s="226"/>
      <c r="AV860" s="226"/>
      <c r="AW860" s="226"/>
      <c r="AX860" s="226"/>
      <c r="AY860" s="226"/>
      <c r="AZ860" s="226"/>
      <c r="BA860" s="226"/>
      <c r="BB860" s="226"/>
      <c r="BC860" s="226"/>
      <c r="BD860" s="226"/>
      <c r="BE860" s="226"/>
      <c r="BF860" s="226"/>
      <c r="BG860" s="226"/>
      <c r="BH860" s="226"/>
      <c r="BI860" s="226"/>
      <c r="BJ860" s="226"/>
      <c r="BK860" s="226"/>
      <c r="BL860" s="226"/>
      <c r="BM860" s="226"/>
      <c r="BN860" s="226"/>
      <c r="BO860" s="226"/>
      <c r="BP860" s="226"/>
      <c r="BQ860" s="226"/>
      <c r="BR860" s="226"/>
      <c r="BS860" s="226"/>
      <c r="BT860" s="226"/>
      <c r="BU860" s="226"/>
      <c r="BV860" s="226"/>
      <c r="BW860" s="226"/>
      <c r="BX860" s="226"/>
      <c r="BY860" s="226"/>
      <c r="BZ860" s="226"/>
      <c r="CA860" s="226"/>
      <c r="CB860" s="226"/>
      <c r="CC860" s="226"/>
      <c r="CD860" s="226"/>
      <c r="CE860" s="226"/>
      <c r="CF860" s="226"/>
      <c r="CG860" s="226"/>
      <c r="CH860" s="226"/>
      <c r="CI860" s="226"/>
      <c r="CJ860" s="226"/>
      <c r="CK860" s="226"/>
      <c r="CL860" s="226"/>
      <c r="CM860" s="226"/>
      <c r="CN860" s="226"/>
    </row>
    <row r="861" spans="1:92" x14ac:dyDescent="0.25">
      <c r="A861" t="s">
        <v>143</v>
      </c>
      <c r="B861" s="377" t="s">
        <v>600</v>
      </c>
      <c r="C861" s="378"/>
      <c r="D861" s="34" t="s">
        <v>644</v>
      </c>
      <c r="E861" s="192" t="s">
        <v>203</v>
      </c>
      <c r="F861" s="192"/>
      <c r="G861" s="192"/>
      <c r="H861" s="192"/>
      <c r="I861" s="192">
        <v>0.1</v>
      </c>
      <c r="J861" s="148"/>
      <c r="K861" s="148"/>
      <c r="L861" s="148"/>
      <c r="M861" s="148"/>
      <c r="N861" s="148"/>
      <c r="O861" s="148"/>
      <c r="P861" s="148"/>
      <c r="Q861" s="148"/>
      <c r="T861" s="269"/>
      <c r="U861" s="226"/>
      <c r="V861" s="226"/>
      <c r="W861" s="226"/>
      <c r="X861" s="226"/>
      <c r="Y861" s="226"/>
      <c r="Z861" s="226"/>
      <c r="AA861" s="226"/>
      <c r="AB861" s="226"/>
      <c r="AC861" s="226"/>
      <c r="AD861" s="226"/>
      <c r="AE861" s="226"/>
      <c r="AF861" s="226"/>
      <c r="AG861" s="226"/>
      <c r="AH861" s="226"/>
      <c r="AI861" s="226"/>
      <c r="AJ861" s="226"/>
      <c r="AK861" s="226"/>
      <c r="AL861" s="226"/>
      <c r="AM861" s="226"/>
      <c r="AN861" s="226"/>
      <c r="AO861" s="226"/>
      <c r="AP861" s="226"/>
      <c r="AQ861" s="226"/>
      <c r="AR861" s="226"/>
      <c r="AS861" s="226"/>
      <c r="AT861" s="226"/>
      <c r="AU861" s="226"/>
      <c r="AV861" s="226"/>
      <c r="AW861" s="226"/>
      <c r="AX861" s="226"/>
      <c r="AY861" s="226"/>
      <c r="AZ861" s="226"/>
      <c r="BA861" s="226"/>
      <c r="BB861" s="226"/>
      <c r="BC861" s="226"/>
      <c r="BD861" s="226"/>
      <c r="BE861" s="226"/>
      <c r="BF861" s="226"/>
      <c r="BG861" s="226"/>
      <c r="BH861" s="226"/>
      <c r="BI861" s="226"/>
      <c r="BJ861" s="226"/>
      <c r="BK861" s="226"/>
      <c r="BL861" s="226"/>
      <c r="BM861" s="226"/>
      <c r="BN861" s="226"/>
      <c r="BO861" s="226"/>
      <c r="BP861" s="226"/>
      <c r="BQ861" s="226"/>
      <c r="BR861" s="226"/>
      <c r="BS861" s="226"/>
      <c r="BT861" s="226"/>
      <c r="BU861" s="226"/>
      <c r="BV861" s="226"/>
      <c r="BW861" s="226"/>
      <c r="BX861" s="226"/>
      <c r="BY861" s="226"/>
      <c r="BZ861" s="226"/>
      <c r="CA861" s="226"/>
      <c r="CB861" s="226"/>
      <c r="CC861" s="226"/>
      <c r="CD861" s="226"/>
      <c r="CE861" s="226"/>
      <c r="CF861" s="226"/>
      <c r="CG861" s="226"/>
      <c r="CH861" s="226"/>
      <c r="CI861" s="226"/>
      <c r="CJ861" s="226"/>
      <c r="CK861" s="226"/>
      <c r="CL861" s="226"/>
      <c r="CM861" s="226"/>
      <c r="CN861" s="226"/>
    </row>
    <row r="862" spans="1:92" x14ac:dyDescent="0.25">
      <c r="B862" s="209"/>
      <c r="C862" s="148"/>
      <c r="D862" s="238" t="s">
        <v>644</v>
      </c>
      <c r="E862" s="149" t="s">
        <v>203</v>
      </c>
      <c r="F862" s="149"/>
      <c r="G862" s="149"/>
      <c r="H862" s="106"/>
      <c r="I862" s="149"/>
      <c r="J862" s="148"/>
      <c r="K862" s="148"/>
      <c r="L862" s="148"/>
      <c r="M862" s="148"/>
      <c r="N862" s="148"/>
      <c r="O862" s="148"/>
      <c r="P862" s="148"/>
      <c r="Q862" s="148"/>
      <c r="T862" s="269"/>
      <c r="U862" s="226"/>
      <c r="V862" s="226"/>
      <c r="W862" s="226"/>
      <c r="X862" s="226"/>
      <c r="Y862" s="226"/>
      <c r="Z862" s="226"/>
      <c r="AA862" s="226"/>
      <c r="AB862" s="226"/>
      <c r="AC862" s="226"/>
      <c r="AD862" s="226"/>
      <c r="AE862" s="226"/>
      <c r="AF862" s="226"/>
      <c r="AG862" s="226"/>
      <c r="AH862" s="226"/>
      <c r="AI862" s="226"/>
      <c r="AJ862" s="226"/>
      <c r="AK862" s="226"/>
      <c r="AL862" s="226"/>
      <c r="AM862" s="226"/>
      <c r="AN862" s="226"/>
      <c r="AO862" s="226"/>
      <c r="AP862" s="226"/>
      <c r="AQ862" s="226"/>
      <c r="AR862" s="226"/>
      <c r="AS862" s="226"/>
      <c r="AT862" s="226"/>
      <c r="AU862" s="226"/>
      <c r="AV862" s="226"/>
      <c r="AW862" s="226"/>
      <c r="AX862" s="226"/>
      <c r="AY862" s="226"/>
      <c r="AZ862" s="226"/>
      <c r="BA862" s="226"/>
      <c r="BB862" s="226"/>
      <c r="BC862" s="226"/>
      <c r="BD862" s="226"/>
      <c r="BE862" s="226"/>
      <c r="BF862" s="226"/>
      <c r="BG862" s="226"/>
      <c r="BH862" s="226"/>
      <c r="BI862" s="226"/>
      <c r="BJ862" s="226"/>
      <c r="BK862" s="226"/>
      <c r="BL862" s="226"/>
      <c r="BM862" s="226"/>
      <c r="BN862" s="226"/>
      <c r="BO862" s="226"/>
      <c r="BP862" s="226"/>
      <c r="BQ862" s="226"/>
      <c r="BR862" s="226"/>
      <c r="BS862" s="226"/>
      <c r="BT862" s="226"/>
      <c r="BU862" s="226"/>
      <c r="BV862" s="226"/>
      <c r="BW862" s="226"/>
      <c r="BX862" s="226"/>
      <c r="BY862" s="226"/>
      <c r="BZ862" s="226"/>
      <c r="CA862" s="226"/>
      <c r="CB862" s="226"/>
      <c r="CC862" s="226"/>
      <c r="CD862" s="226"/>
      <c r="CE862" s="226"/>
      <c r="CF862" s="226"/>
      <c r="CG862" s="226"/>
      <c r="CH862" s="226"/>
      <c r="CI862" s="226"/>
      <c r="CJ862" s="226"/>
      <c r="CK862" s="226"/>
      <c r="CL862" s="226"/>
      <c r="CM862" s="226"/>
      <c r="CN862" s="226"/>
    </row>
    <row r="863" spans="1:92" x14ac:dyDescent="0.25">
      <c r="B863" s="174" t="s">
        <v>602</v>
      </c>
      <c r="D863" s="295" t="s">
        <v>644</v>
      </c>
      <c r="E863" s="102" t="s">
        <v>203</v>
      </c>
      <c r="T863" s="327"/>
      <c r="U863" s="379"/>
      <c r="V863" s="379"/>
      <c r="W863" s="379"/>
      <c r="X863" s="379"/>
      <c r="Y863" s="379"/>
      <c r="Z863" s="379"/>
      <c r="AA863" s="379"/>
      <c r="AB863" s="379"/>
      <c r="AC863" s="379"/>
      <c r="AD863" s="379"/>
      <c r="AE863" s="379"/>
      <c r="AF863" s="379"/>
      <c r="AG863" s="379"/>
      <c r="AH863" s="379"/>
      <c r="AI863" s="379"/>
      <c r="AJ863" s="379"/>
      <c r="AK863" s="379"/>
      <c r="AL863" s="379"/>
      <c r="AM863" s="379"/>
      <c r="AN863" s="379"/>
      <c r="AO863" s="379"/>
      <c r="AP863" s="379"/>
      <c r="AQ863" s="379"/>
      <c r="AR863" s="379"/>
      <c r="AS863" s="379"/>
      <c r="AT863" s="379"/>
      <c r="AU863" s="379"/>
      <c r="AV863" s="379"/>
      <c r="AW863" s="379"/>
      <c r="AX863" s="379"/>
      <c r="AY863" s="379"/>
      <c r="AZ863" s="379"/>
      <c r="BA863" s="379"/>
      <c r="BB863" s="379"/>
      <c r="BC863" s="379"/>
      <c r="BD863" s="379"/>
      <c r="BE863" s="379"/>
      <c r="BF863" s="379"/>
      <c r="BG863" s="379"/>
      <c r="BH863" s="379"/>
      <c r="BI863" s="379"/>
      <c r="BJ863" s="379"/>
      <c r="BK863" s="379"/>
      <c r="BL863" s="379"/>
      <c r="BM863" s="379"/>
      <c r="BN863" s="379"/>
      <c r="BO863" s="379"/>
      <c r="BP863" s="379"/>
      <c r="BQ863" s="379"/>
      <c r="BR863" s="379"/>
      <c r="BS863" s="379"/>
      <c r="BT863" s="379"/>
      <c r="BU863" s="379"/>
      <c r="BV863" s="379"/>
      <c r="BW863" s="379"/>
      <c r="BX863" s="379"/>
      <c r="BY863" s="379"/>
      <c r="BZ863" s="379"/>
      <c r="CA863" s="379"/>
      <c r="CB863" s="379"/>
      <c r="CC863" s="379"/>
      <c r="CD863" s="379"/>
      <c r="CE863" s="379"/>
      <c r="CF863" s="379"/>
      <c r="CG863" s="379"/>
      <c r="CH863" s="379"/>
      <c r="CI863" s="379"/>
      <c r="CJ863" s="379"/>
      <c r="CK863" s="379"/>
      <c r="CL863" s="379"/>
      <c r="CM863" s="379"/>
      <c r="CN863" s="379"/>
    </row>
    <row r="864" spans="1:92" x14ac:dyDescent="0.25">
      <c r="B864" s="223" t="s">
        <v>603</v>
      </c>
      <c r="D864" s="295" t="s">
        <v>644</v>
      </c>
      <c r="E864" s="102" t="s">
        <v>203</v>
      </c>
      <c r="K864" s="50">
        <f>+T866</f>
        <v>100000</v>
      </c>
      <c r="L864" s="50">
        <f ca="1">+K866</f>
        <v>69925.75295889852</v>
      </c>
      <c r="M864" s="50">
        <f ca="1">+L866</f>
        <v>36702.339259135937</v>
      </c>
      <c r="N864" s="50">
        <f ca="1">+M866</f>
        <v>6.8212102632969618E-12</v>
      </c>
      <c r="O864" s="50">
        <f ca="1">+N866</f>
        <v>7.5354801136288465E-12</v>
      </c>
      <c r="P864" s="50">
        <f ca="1">+O866</f>
        <v>8.3245433509698183E-12</v>
      </c>
      <c r="Q864" s="50"/>
      <c r="T864" s="319"/>
      <c r="U864" s="380">
        <f t="shared" ref="U864:CF864" si="625">+T866</f>
        <v>100000</v>
      </c>
      <c r="V864" s="380">
        <f t="shared" ca="1" si="625"/>
        <v>97606.614613949583</v>
      </c>
      <c r="W864" s="380">
        <f t="shared" ca="1" si="625"/>
        <v>95193.284349682086</v>
      </c>
      <c r="X864" s="380">
        <f t="shared" ca="1" si="625"/>
        <v>92759.842999879023</v>
      </c>
      <c r="Y864" s="380">
        <f t="shared" ca="1" si="625"/>
        <v>90306.122972160927</v>
      </c>
      <c r="Z864" s="380">
        <f t="shared" ca="1" si="625"/>
        <v>87831.955277545188</v>
      </c>
      <c r="AA864" s="380">
        <f t="shared" ca="1" si="625"/>
        <v>85337.169518807656</v>
      </c>
      <c r="AB864" s="380">
        <f t="shared" ca="1" si="625"/>
        <v>82821.593878747299</v>
      </c>
      <c r="AC864" s="380">
        <f t="shared" ca="1" si="625"/>
        <v>80285.055108353117</v>
      </c>
      <c r="AD864" s="380">
        <f t="shared" ca="1" si="625"/>
        <v>77727.378514872311</v>
      </c>
      <c r="AE864" s="380">
        <f t="shared" ca="1" si="625"/>
        <v>75148.387949779164</v>
      </c>
      <c r="AF864" s="380">
        <f t="shared" ca="1" si="625"/>
        <v>72547.905796643579</v>
      </c>
      <c r="AG864" s="380">
        <f t="shared" ca="1" si="625"/>
        <v>69925.75295889852</v>
      </c>
      <c r="AH864" s="380">
        <f t="shared" ca="1" si="625"/>
        <v>67281.748847505587</v>
      </c>
      <c r="AI864" s="380">
        <f t="shared" ca="1" si="625"/>
        <v>64615.711368517717</v>
      </c>
      <c r="AJ864" s="380">
        <f t="shared" ca="1" si="625"/>
        <v>61927.456910538283</v>
      </c>
      <c r="AK864" s="380">
        <f t="shared" ca="1" si="625"/>
        <v>59216.800332075683</v>
      </c>
      <c r="AL864" s="380">
        <f t="shared" ca="1" si="625"/>
        <v>56483.554948792567</v>
      </c>
      <c r="AM864" s="380">
        <f t="shared" ca="1" si="625"/>
        <v>53727.532520648754</v>
      </c>
      <c r="AN864" s="380">
        <f t="shared" ca="1" si="625"/>
        <v>50948.543238937076</v>
      </c>
      <c r="AO864" s="380">
        <f t="shared" ca="1" si="625"/>
        <v>48146.395713211139</v>
      </c>
      <c r="AP864" s="380">
        <f t="shared" ca="1" si="625"/>
        <v>45320.896958104153</v>
      </c>
      <c r="AQ864" s="380">
        <f t="shared" ca="1" si="625"/>
        <v>42471.852380037941</v>
      </c>
      <c r="AR864" s="380">
        <f t="shared" ca="1" si="625"/>
        <v>39599.065763821178</v>
      </c>
      <c r="AS864" s="380">
        <f t="shared" ca="1" si="625"/>
        <v>36702.339259135937</v>
      </c>
      <c r="AT864" s="380">
        <f t="shared" ca="1" si="625"/>
        <v>33781.473366911654</v>
      </c>
      <c r="AU864" s="380">
        <f t="shared" ca="1" si="625"/>
        <v>30836.266925585503</v>
      </c>
      <c r="AV864" s="380">
        <f t="shared" ca="1" si="625"/>
        <v>27866.517097248303</v>
      </c>
      <c r="AW864" s="380">
        <f t="shared" ca="1" si="625"/>
        <v>24872.019353674958</v>
      </c>
      <c r="AX864" s="380">
        <f t="shared" ca="1" si="625"/>
        <v>21852.567462238501</v>
      </c>
      <c r="AY864" s="380">
        <f t="shared" ca="1" si="625"/>
        <v>18807.95347170674</v>
      </c>
      <c r="AZ864" s="380">
        <f t="shared" ca="1" si="625"/>
        <v>15737.967697920547</v>
      </c>
      <c r="BA864" s="380">
        <f t="shared" ca="1" si="625"/>
        <v>12642.398709352803</v>
      </c>
      <c r="BB864" s="380">
        <f t="shared" ca="1" si="625"/>
        <v>9521.0333125469951</v>
      </c>
      <c r="BC864" s="380">
        <f t="shared" ca="1" si="625"/>
        <v>6373.6565374344718</v>
      </c>
      <c r="BD864" s="380">
        <f t="shared" ca="1" si="625"/>
        <v>3200.0516225293441</v>
      </c>
      <c r="BE864" s="380">
        <f t="shared" ca="1" si="625"/>
        <v>6.8212102632969618E-12</v>
      </c>
      <c r="BF864" s="380">
        <f t="shared" ca="1" si="625"/>
        <v>6.8780536821577698E-12</v>
      </c>
      <c r="BG864" s="380">
        <f t="shared" ca="1" si="625"/>
        <v>6.9353707961757516E-12</v>
      </c>
      <c r="BH864" s="380">
        <f t="shared" ca="1" si="625"/>
        <v>6.9931655528105497E-12</v>
      </c>
      <c r="BI864" s="380">
        <f t="shared" ca="1" si="625"/>
        <v>7.0514419324173047E-12</v>
      </c>
      <c r="BJ864" s="380">
        <f t="shared" ca="1" si="625"/>
        <v>7.1102039485207821E-12</v>
      </c>
      <c r="BK864" s="380">
        <f t="shared" ca="1" si="625"/>
        <v>7.1694556480917884E-12</v>
      </c>
      <c r="BL864" s="380">
        <f t="shared" ca="1" si="625"/>
        <v>7.2292011118258867E-12</v>
      </c>
      <c r="BM864" s="380">
        <f t="shared" ca="1" si="625"/>
        <v>7.2894444544244363E-12</v>
      </c>
      <c r="BN864" s="380">
        <f t="shared" ca="1" si="625"/>
        <v>7.3501898248779728E-12</v>
      </c>
      <c r="BO864" s="380">
        <f t="shared" ca="1" si="625"/>
        <v>7.4114414067519556E-12</v>
      </c>
      <c r="BP864" s="380">
        <f t="shared" ca="1" si="625"/>
        <v>7.4732034184748888E-12</v>
      </c>
      <c r="BQ864" s="380">
        <f t="shared" ca="1" si="625"/>
        <v>7.5354801136288465E-12</v>
      </c>
      <c r="BR864" s="380">
        <f t="shared" ca="1" si="625"/>
        <v>7.5982757812424209E-12</v>
      </c>
      <c r="BS864" s="380">
        <f t="shared" ca="1" si="625"/>
        <v>7.6615947460861083E-12</v>
      </c>
      <c r="BT864" s="380">
        <f t="shared" ca="1" si="625"/>
        <v>7.7254413689701585E-12</v>
      </c>
      <c r="BU864" s="380">
        <f t="shared" ca="1" si="625"/>
        <v>7.7898200470449094E-12</v>
      </c>
      <c r="BV864" s="380">
        <f t="shared" ca="1" si="625"/>
        <v>7.8547352141036174E-12</v>
      </c>
      <c r="BW864" s="380">
        <f t="shared" ca="1" si="625"/>
        <v>7.9201913408878147E-12</v>
      </c>
      <c r="BX864" s="380">
        <f t="shared" ca="1" si="625"/>
        <v>7.9861929353952127E-12</v>
      </c>
      <c r="BY864" s="380">
        <f t="shared" ca="1" si="625"/>
        <v>8.0527445431901727E-12</v>
      </c>
      <c r="BZ864" s="380">
        <f t="shared" ca="1" si="625"/>
        <v>8.1198507477167582E-12</v>
      </c>
      <c r="CA864" s="380">
        <f t="shared" ca="1" si="625"/>
        <v>8.1875161706143979E-12</v>
      </c>
      <c r="CB864" s="380">
        <f t="shared" ca="1" si="625"/>
        <v>8.255745472036184E-12</v>
      </c>
      <c r="CC864" s="380">
        <f t="shared" ca="1" si="625"/>
        <v>8.3245433509698183E-12</v>
      </c>
      <c r="CD864" s="380">
        <f t="shared" ca="1" si="625"/>
        <v>8.3939145455612332E-12</v>
      </c>
      <c r="CE864" s="380">
        <f t="shared" ca="1" si="625"/>
        <v>8.4638638334409105E-12</v>
      </c>
      <c r="CF864" s="380">
        <f t="shared" ca="1" si="625"/>
        <v>8.5343960320529173E-12</v>
      </c>
      <c r="CG864" s="380">
        <f t="shared" ref="CG864:CN864" ca="1" si="626">+CF866</f>
        <v>8.605515998986692E-12</v>
      </c>
      <c r="CH864" s="380">
        <f t="shared" ca="1" si="626"/>
        <v>8.6772286323115817E-12</v>
      </c>
      <c r="CI864" s="380">
        <f t="shared" ca="1" si="626"/>
        <v>8.7495388709141786E-12</v>
      </c>
      <c r="CJ864" s="380">
        <f t="shared" ca="1" si="626"/>
        <v>8.8224516948384641E-12</v>
      </c>
      <c r="CK864" s="380">
        <f t="shared" ca="1" si="626"/>
        <v>8.895972125628785E-12</v>
      </c>
      <c r="CL864" s="380">
        <f t="shared" ca="1" si="626"/>
        <v>8.9701052266756911E-12</v>
      </c>
      <c r="CM864" s="380">
        <f t="shared" ca="1" si="626"/>
        <v>9.0448561035646545E-12</v>
      </c>
      <c r="CN864" s="380">
        <f t="shared" ca="1" si="626"/>
        <v>9.1202299044276928E-12</v>
      </c>
    </row>
    <row r="865" spans="1:92" x14ac:dyDescent="0.25">
      <c r="A865" t="s">
        <v>362</v>
      </c>
      <c r="B865" s="223" t="s">
        <v>646</v>
      </c>
      <c r="C865" t="s">
        <v>76</v>
      </c>
      <c r="D865" s="295" t="s">
        <v>644</v>
      </c>
      <c r="E865" s="102" t="s">
        <v>203</v>
      </c>
      <c r="K865" s="365">
        <f t="shared" ref="K865:P865" ca="1" si="627">SUMIF($3:$3, K$2, INDIRECT(ROW() &amp; ":" &amp; ROW()))</f>
        <v>-30074.247041101484</v>
      </c>
      <c r="L865" s="365">
        <f t="shared" ca="1" si="627"/>
        <v>-33223.413699762576</v>
      </c>
      <c r="M865" s="365">
        <f t="shared" ca="1" si="627"/>
        <v>-36702.339259135937</v>
      </c>
      <c r="N865" s="365">
        <f t="shared" ca="1" si="627"/>
        <v>7.1426985033188386E-13</v>
      </c>
      <c r="O865" s="365">
        <f t="shared" ca="1" si="627"/>
        <v>7.8906323734097162E-13</v>
      </c>
      <c r="P865" s="365">
        <f t="shared" ca="1" si="627"/>
        <v>8.7168846932810516E-13</v>
      </c>
      <c r="Q865" s="50"/>
      <c r="T865" s="366">
        <f t="shared" ref="T865" ca="1" si="628">IFERROR(INDEX(INDIRECT("Financials!$A:$AD"), MATCH(INDIRECT(ADDRESS(ROW(),2)), INDIRECT("Financials!$B:$B"), 0), MATCH(INDIRECT(ADDRESS(1,COLUMN())), INDIRECT("Financials!$1:$1"), 0)),0)</f>
        <v>0</v>
      </c>
      <c r="U865" s="382">
        <f t="shared" ref="U865:CF865" ca="1" si="629">U872-U868</f>
        <v>-2393.385386050415</v>
      </c>
      <c r="V865" s="382">
        <f t="shared" ca="1" si="629"/>
        <v>-2413.3302642675021</v>
      </c>
      <c r="W865" s="382">
        <f t="shared" ca="1" si="629"/>
        <v>-2433.4413498030644</v>
      </c>
      <c r="X865" s="382">
        <f t="shared" ca="1" si="629"/>
        <v>-2453.72002771809</v>
      </c>
      <c r="Y865" s="382">
        <f t="shared" ca="1" si="629"/>
        <v>-2474.1676946157409</v>
      </c>
      <c r="Z865" s="382">
        <f t="shared" ca="1" si="629"/>
        <v>-2494.7857587375388</v>
      </c>
      <c r="AA865" s="382">
        <f t="shared" ca="1" si="629"/>
        <v>-2515.5756400603514</v>
      </c>
      <c r="AB865" s="382">
        <f t="shared" ca="1" si="629"/>
        <v>-2536.5387703941878</v>
      </c>
      <c r="AC865" s="382">
        <f t="shared" ca="1" si="629"/>
        <v>-2557.6765934808059</v>
      </c>
      <c r="AD865" s="382">
        <f t="shared" ca="1" si="629"/>
        <v>-2578.990565093146</v>
      </c>
      <c r="AE865" s="382">
        <f t="shared" ca="1" si="629"/>
        <v>-2600.4821531355888</v>
      </c>
      <c r="AF865" s="382">
        <f t="shared" ca="1" si="629"/>
        <v>-2622.1528377450522</v>
      </c>
      <c r="AG865" s="382">
        <f t="shared" ca="1" si="629"/>
        <v>-2644.0041113929274</v>
      </c>
      <c r="AH865" s="382">
        <f t="shared" ca="1" si="629"/>
        <v>-2666.0374789878688</v>
      </c>
      <c r="AI865" s="382">
        <f t="shared" ca="1" si="629"/>
        <v>-2688.2544579794339</v>
      </c>
      <c r="AJ865" s="382">
        <f t="shared" ca="1" si="629"/>
        <v>-2710.6565784625964</v>
      </c>
      <c r="AK865" s="382">
        <f t="shared" ca="1" si="629"/>
        <v>-2733.2453832831179</v>
      </c>
      <c r="AL865" s="382">
        <f t="shared" ca="1" si="629"/>
        <v>-2756.0224281438104</v>
      </c>
      <c r="AM865" s="382">
        <f t="shared" ca="1" si="629"/>
        <v>-2778.9892817116756</v>
      </c>
      <c r="AN865" s="382">
        <f t="shared" ca="1" si="629"/>
        <v>-2802.1475257259394</v>
      </c>
      <c r="AO865" s="382">
        <f t="shared" ca="1" si="629"/>
        <v>-2825.4987551069889</v>
      </c>
      <c r="AP865" s="382">
        <f t="shared" ca="1" si="629"/>
        <v>-2849.0445780662139</v>
      </c>
      <c r="AQ865" s="382">
        <f t="shared" ca="1" si="629"/>
        <v>-2872.7866162167657</v>
      </c>
      <c r="AR865" s="382">
        <f t="shared" ca="1" si="629"/>
        <v>-2896.7265046852385</v>
      </c>
      <c r="AS865" s="382">
        <f t="shared" ca="1" si="629"/>
        <v>-2920.8658922242826</v>
      </c>
      <c r="AT865" s="382">
        <f t="shared" ca="1" si="629"/>
        <v>-2945.2064413261514</v>
      </c>
      <c r="AU865" s="382">
        <f t="shared" ca="1" si="629"/>
        <v>-2969.7498283372024</v>
      </c>
      <c r="AV865" s="382">
        <f t="shared" ca="1" si="629"/>
        <v>-2994.4977435733458</v>
      </c>
      <c r="AW865" s="382">
        <f t="shared" ca="1" si="629"/>
        <v>-3019.4518914364571</v>
      </c>
      <c r="AX865" s="382">
        <f t="shared" ca="1" si="629"/>
        <v>-3044.6139905317609</v>
      </c>
      <c r="AY865" s="382">
        <f t="shared" ca="1" si="629"/>
        <v>-3069.9857737861921</v>
      </c>
      <c r="AZ865" s="382">
        <f t="shared" ca="1" si="629"/>
        <v>-3095.5689885677439</v>
      </c>
      <c r="BA865" s="382">
        <f t="shared" ca="1" si="629"/>
        <v>-3121.3653968058084</v>
      </c>
      <c r="BB865" s="382">
        <f t="shared" ca="1" si="629"/>
        <v>-3147.3767751125238</v>
      </c>
      <c r="BC865" s="382">
        <f t="shared" ca="1" si="629"/>
        <v>-3173.6049149051278</v>
      </c>
      <c r="BD865" s="382">
        <f t="shared" ca="1" si="629"/>
        <v>-3200.0516225293372</v>
      </c>
      <c r="BE865" s="382">
        <f t="shared" ca="1" si="629"/>
        <v>5.6843418860808015E-14</v>
      </c>
      <c r="BF865" s="382">
        <f t="shared" ca="1" si="629"/>
        <v>5.7317114017981426E-14</v>
      </c>
      <c r="BG865" s="382">
        <f t="shared" ca="1" si="629"/>
        <v>5.7794756634797937E-14</v>
      </c>
      <c r="BH865" s="382">
        <f t="shared" ca="1" si="629"/>
        <v>5.8276379606754581E-14</v>
      </c>
      <c r="BI865" s="382">
        <f t="shared" ca="1" si="629"/>
        <v>5.8762016103477545E-14</v>
      </c>
      <c r="BJ865" s="382">
        <f t="shared" ca="1" si="629"/>
        <v>5.9251699571006519E-14</v>
      </c>
      <c r="BK865" s="382">
        <f t="shared" ca="1" si="629"/>
        <v>5.9745463734098232E-14</v>
      </c>
      <c r="BL865" s="382">
        <f t="shared" ca="1" si="629"/>
        <v>6.0243342598549065E-14</v>
      </c>
      <c r="BM865" s="382">
        <f t="shared" ca="1" si="629"/>
        <v>6.074537045353698E-14</v>
      </c>
      <c r="BN865" s="382">
        <f t="shared" ca="1" si="629"/>
        <v>6.1251581873983102E-14</v>
      </c>
      <c r="BO865" s="382">
        <f t="shared" ca="1" si="629"/>
        <v>6.1762011722932964E-14</v>
      </c>
      <c r="BP865" s="382">
        <f t="shared" ca="1" si="629"/>
        <v>6.227669515395741E-14</v>
      </c>
      <c r="BQ865" s="382">
        <f t="shared" ca="1" si="629"/>
        <v>6.2795667613573726E-14</v>
      </c>
      <c r="BR865" s="382">
        <f t="shared" ca="1" si="629"/>
        <v>6.3318964843686838E-14</v>
      </c>
      <c r="BS865" s="382">
        <f t="shared" ca="1" si="629"/>
        <v>6.3846622884050898E-14</v>
      </c>
      <c r="BT865" s="382">
        <f t="shared" ca="1" si="629"/>
        <v>6.4378678074751321E-14</v>
      </c>
      <c r="BU865" s="382">
        <f t="shared" ca="1" si="629"/>
        <v>6.4915167058707579E-14</v>
      </c>
      <c r="BV865" s="382">
        <f t="shared" ca="1" si="629"/>
        <v>6.5456126784196815E-14</v>
      </c>
      <c r="BW865" s="382">
        <f t="shared" ca="1" si="629"/>
        <v>6.6001594507398452E-14</v>
      </c>
      <c r="BX865" s="382">
        <f t="shared" ca="1" si="629"/>
        <v>6.6551607794960112E-14</v>
      </c>
      <c r="BY865" s="382">
        <f t="shared" ca="1" si="629"/>
        <v>6.7106204526584779E-14</v>
      </c>
      <c r="BZ865" s="382">
        <f t="shared" ca="1" si="629"/>
        <v>6.7665422897639656E-14</v>
      </c>
      <c r="CA865" s="382">
        <f t="shared" ca="1" si="629"/>
        <v>6.8229301421786656E-14</v>
      </c>
      <c r="CB865" s="382">
        <f t="shared" ca="1" si="629"/>
        <v>6.8797878933634878E-14</v>
      </c>
      <c r="CC865" s="382">
        <f t="shared" ca="1" si="629"/>
        <v>6.9371194591415153E-14</v>
      </c>
      <c r="CD865" s="382">
        <f t="shared" ca="1" si="629"/>
        <v>6.9949287879676949E-14</v>
      </c>
      <c r="CE865" s="382">
        <f t="shared" ca="1" si="629"/>
        <v>7.0532198612007591E-14</v>
      </c>
      <c r="CF865" s="382">
        <f t="shared" ca="1" si="629"/>
        <v>7.111996693377431E-14</v>
      </c>
      <c r="CG865" s="382">
        <f t="shared" ref="CG865:CN865" ca="1" si="630">CG872-CG868</f>
        <v>7.1712633324889111E-14</v>
      </c>
      <c r="CH865" s="382">
        <f t="shared" ca="1" si="630"/>
        <v>7.2310238602596512E-14</v>
      </c>
      <c r="CI865" s="382">
        <f t="shared" ca="1" si="630"/>
        <v>7.2912823924284826E-14</v>
      </c>
      <c r="CJ865" s="382">
        <f t="shared" ca="1" si="630"/>
        <v>7.3520430790320535E-14</v>
      </c>
      <c r="CK865" s="382">
        <f t="shared" ca="1" si="630"/>
        <v>7.4133101046906539E-14</v>
      </c>
      <c r="CL865" s="382">
        <f t="shared" ca="1" si="630"/>
        <v>7.4750876888964088E-14</v>
      </c>
      <c r="CM865" s="382">
        <f t="shared" ca="1" si="630"/>
        <v>7.5373800863038792E-14</v>
      </c>
      <c r="CN865" s="382">
        <f t="shared" ca="1" si="630"/>
        <v>7.6001915870230766E-14</v>
      </c>
    </row>
    <row r="866" spans="1:92" x14ac:dyDescent="0.25">
      <c r="A866" t="s">
        <v>143</v>
      </c>
      <c r="B866" s="216" t="s">
        <v>647</v>
      </c>
      <c r="C866" t="s">
        <v>609</v>
      </c>
      <c r="D866" s="295" t="s">
        <v>644</v>
      </c>
      <c r="E866" s="102" t="s">
        <v>203</v>
      </c>
      <c r="I866" s="368"/>
      <c r="J866" s="368"/>
      <c r="K866" s="30">
        <f t="shared" ref="K866:P866" ca="1" si="631">SUMIF($4:$4, K$2, INDIRECT(ROW() &amp; ":" &amp; ROW()))</f>
        <v>69925.75295889852</v>
      </c>
      <c r="L866" s="30">
        <f t="shared" ca="1" si="631"/>
        <v>36702.339259135937</v>
      </c>
      <c r="M866" s="30">
        <f t="shared" ca="1" si="631"/>
        <v>6.8212102632969618E-12</v>
      </c>
      <c r="N866" s="30">
        <f t="shared" ca="1" si="631"/>
        <v>7.5354801136288465E-12</v>
      </c>
      <c r="O866" s="30">
        <f t="shared" ca="1" si="631"/>
        <v>8.3245433509698183E-12</v>
      </c>
      <c r="P866" s="30">
        <f t="shared" ca="1" si="631"/>
        <v>9.1962318202979238E-12</v>
      </c>
      <c r="Q866" s="30"/>
      <c r="T866" s="327">
        <v>100000</v>
      </c>
      <c r="U866" s="383">
        <f t="shared" ref="U866:CF866" ca="1" si="632">+U865+U864</f>
        <v>97606.614613949583</v>
      </c>
      <c r="V866" s="383">
        <f t="shared" ca="1" si="632"/>
        <v>95193.284349682086</v>
      </c>
      <c r="W866" s="383">
        <f t="shared" ca="1" si="632"/>
        <v>92759.842999879023</v>
      </c>
      <c r="X866" s="383">
        <f t="shared" ca="1" si="632"/>
        <v>90306.122972160927</v>
      </c>
      <c r="Y866" s="383">
        <f t="shared" ca="1" si="632"/>
        <v>87831.955277545188</v>
      </c>
      <c r="Z866" s="383">
        <f t="shared" ca="1" si="632"/>
        <v>85337.169518807656</v>
      </c>
      <c r="AA866" s="383">
        <f t="shared" ca="1" si="632"/>
        <v>82821.593878747299</v>
      </c>
      <c r="AB866" s="383">
        <f t="shared" ca="1" si="632"/>
        <v>80285.055108353117</v>
      </c>
      <c r="AC866" s="383">
        <f t="shared" ca="1" si="632"/>
        <v>77727.378514872311</v>
      </c>
      <c r="AD866" s="383">
        <f t="shared" ca="1" si="632"/>
        <v>75148.387949779164</v>
      </c>
      <c r="AE866" s="383">
        <f t="shared" ca="1" si="632"/>
        <v>72547.905796643579</v>
      </c>
      <c r="AF866" s="383">
        <f t="shared" ca="1" si="632"/>
        <v>69925.75295889852</v>
      </c>
      <c r="AG866" s="383">
        <f t="shared" ca="1" si="632"/>
        <v>67281.748847505587</v>
      </c>
      <c r="AH866" s="383">
        <f t="shared" ca="1" si="632"/>
        <v>64615.711368517717</v>
      </c>
      <c r="AI866" s="383">
        <f t="shared" ca="1" si="632"/>
        <v>61927.456910538283</v>
      </c>
      <c r="AJ866" s="383">
        <f t="shared" ca="1" si="632"/>
        <v>59216.800332075683</v>
      </c>
      <c r="AK866" s="383">
        <f t="shared" ca="1" si="632"/>
        <v>56483.554948792567</v>
      </c>
      <c r="AL866" s="383">
        <f t="shared" ca="1" si="632"/>
        <v>53727.532520648754</v>
      </c>
      <c r="AM866" s="383">
        <f t="shared" ca="1" si="632"/>
        <v>50948.543238937076</v>
      </c>
      <c r="AN866" s="383">
        <f t="shared" ca="1" si="632"/>
        <v>48146.395713211139</v>
      </c>
      <c r="AO866" s="383">
        <f t="shared" ca="1" si="632"/>
        <v>45320.896958104153</v>
      </c>
      <c r="AP866" s="383">
        <f t="shared" ca="1" si="632"/>
        <v>42471.852380037941</v>
      </c>
      <c r="AQ866" s="383">
        <f t="shared" ca="1" si="632"/>
        <v>39599.065763821178</v>
      </c>
      <c r="AR866" s="383">
        <f t="shared" ca="1" si="632"/>
        <v>36702.339259135937</v>
      </c>
      <c r="AS866" s="383">
        <f t="shared" ca="1" si="632"/>
        <v>33781.473366911654</v>
      </c>
      <c r="AT866" s="383">
        <f t="shared" ca="1" si="632"/>
        <v>30836.266925585503</v>
      </c>
      <c r="AU866" s="383">
        <f t="shared" ca="1" si="632"/>
        <v>27866.517097248303</v>
      </c>
      <c r="AV866" s="383">
        <f t="shared" ca="1" si="632"/>
        <v>24872.019353674958</v>
      </c>
      <c r="AW866" s="383">
        <f t="shared" ca="1" si="632"/>
        <v>21852.567462238501</v>
      </c>
      <c r="AX866" s="383">
        <f t="shared" ca="1" si="632"/>
        <v>18807.95347170674</v>
      </c>
      <c r="AY866" s="383">
        <f t="shared" ca="1" si="632"/>
        <v>15737.967697920547</v>
      </c>
      <c r="AZ866" s="383">
        <f t="shared" ca="1" si="632"/>
        <v>12642.398709352803</v>
      </c>
      <c r="BA866" s="383">
        <f t="shared" ca="1" si="632"/>
        <v>9521.0333125469951</v>
      </c>
      <c r="BB866" s="383">
        <f t="shared" ca="1" si="632"/>
        <v>6373.6565374344718</v>
      </c>
      <c r="BC866" s="383">
        <f t="shared" ca="1" si="632"/>
        <v>3200.0516225293441</v>
      </c>
      <c r="BD866" s="383">
        <f t="shared" ca="1" si="632"/>
        <v>6.8212102632969618E-12</v>
      </c>
      <c r="BE866" s="383">
        <f t="shared" ca="1" si="632"/>
        <v>6.8780536821577698E-12</v>
      </c>
      <c r="BF866" s="383">
        <f t="shared" ca="1" si="632"/>
        <v>6.9353707961757516E-12</v>
      </c>
      <c r="BG866" s="383">
        <f t="shared" ca="1" si="632"/>
        <v>6.9931655528105497E-12</v>
      </c>
      <c r="BH866" s="383">
        <f t="shared" ca="1" si="632"/>
        <v>7.0514419324173047E-12</v>
      </c>
      <c r="BI866" s="383">
        <f t="shared" ca="1" si="632"/>
        <v>7.1102039485207821E-12</v>
      </c>
      <c r="BJ866" s="383">
        <f t="shared" ca="1" si="632"/>
        <v>7.1694556480917884E-12</v>
      </c>
      <c r="BK866" s="383">
        <f t="shared" ca="1" si="632"/>
        <v>7.2292011118258867E-12</v>
      </c>
      <c r="BL866" s="383">
        <f t="shared" ca="1" si="632"/>
        <v>7.2894444544244363E-12</v>
      </c>
      <c r="BM866" s="383">
        <f t="shared" ca="1" si="632"/>
        <v>7.3501898248779728E-12</v>
      </c>
      <c r="BN866" s="383">
        <f t="shared" ca="1" si="632"/>
        <v>7.4114414067519556E-12</v>
      </c>
      <c r="BO866" s="383">
        <f t="shared" ca="1" si="632"/>
        <v>7.4732034184748888E-12</v>
      </c>
      <c r="BP866" s="383">
        <f t="shared" ca="1" si="632"/>
        <v>7.5354801136288465E-12</v>
      </c>
      <c r="BQ866" s="383">
        <f t="shared" ca="1" si="632"/>
        <v>7.5982757812424209E-12</v>
      </c>
      <c r="BR866" s="383">
        <f t="shared" ca="1" si="632"/>
        <v>7.6615947460861083E-12</v>
      </c>
      <c r="BS866" s="383">
        <f t="shared" ca="1" si="632"/>
        <v>7.7254413689701585E-12</v>
      </c>
      <c r="BT866" s="383">
        <f t="shared" ca="1" si="632"/>
        <v>7.7898200470449094E-12</v>
      </c>
      <c r="BU866" s="383">
        <f t="shared" ca="1" si="632"/>
        <v>7.8547352141036174E-12</v>
      </c>
      <c r="BV866" s="383">
        <f t="shared" ca="1" si="632"/>
        <v>7.9201913408878147E-12</v>
      </c>
      <c r="BW866" s="383">
        <f t="shared" ca="1" si="632"/>
        <v>7.9861929353952127E-12</v>
      </c>
      <c r="BX866" s="383">
        <f t="shared" ca="1" si="632"/>
        <v>8.0527445431901727E-12</v>
      </c>
      <c r="BY866" s="383">
        <f t="shared" ca="1" si="632"/>
        <v>8.1198507477167582E-12</v>
      </c>
      <c r="BZ866" s="383">
        <f t="shared" ca="1" si="632"/>
        <v>8.1875161706143979E-12</v>
      </c>
      <c r="CA866" s="383">
        <f t="shared" ca="1" si="632"/>
        <v>8.255745472036184E-12</v>
      </c>
      <c r="CB866" s="383">
        <f t="shared" ca="1" si="632"/>
        <v>8.3245433509698183E-12</v>
      </c>
      <c r="CC866" s="383">
        <f t="shared" ca="1" si="632"/>
        <v>8.3939145455612332E-12</v>
      </c>
      <c r="CD866" s="383">
        <f t="shared" ca="1" si="632"/>
        <v>8.4638638334409105E-12</v>
      </c>
      <c r="CE866" s="383">
        <f t="shared" ca="1" si="632"/>
        <v>8.5343960320529173E-12</v>
      </c>
      <c r="CF866" s="383">
        <f t="shared" ca="1" si="632"/>
        <v>8.605515998986692E-12</v>
      </c>
      <c r="CG866" s="383">
        <f t="shared" ref="CG866:CN866" ca="1" si="633">+CG865+CG864</f>
        <v>8.6772286323115817E-12</v>
      </c>
      <c r="CH866" s="383">
        <f t="shared" ca="1" si="633"/>
        <v>8.7495388709141786E-12</v>
      </c>
      <c r="CI866" s="383">
        <f t="shared" ca="1" si="633"/>
        <v>8.8224516948384641E-12</v>
      </c>
      <c r="CJ866" s="383">
        <f t="shared" ca="1" si="633"/>
        <v>8.895972125628785E-12</v>
      </c>
      <c r="CK866" s="383">
        <f t="shared" ca="1" si="633"/>
        <v>8.9701052266756911E-12</v>
      </c>
      <c r="CL866" s="383">
        <f t="shared" ca="1" si="633"/>
        <v>9.0448561035646545E-12</v>
      </c>
      <c r="CM866" s="383">
        <f t="shared" ca="1" si="633"/>
        <v>9.1202299044276928E-12</v>
      </c>
      <c r="CN866" s="383">
        <f t="shared" ca="1" si="633"/>
        <v>9.1962318202979238E-12</v>
      </c>
    </row>
    <row r="867" spans="1:92" x14ac:dyDescent="0.25">
      <c r="B867" s="178"/>
      <c r="D867" s="295" t="s">
        <v>644</v>
      </c>
      <c r="E867" s="102" t="s">
        <v>203</v>
      </c>
      <c r="T867" s="319"/>
      <c r="U867" s="380"/>
      <c r="V867" s="380"/>
      <c r="W867" s="380"/>
      <c r="X867" s="380"/>
      <c r="Y867" s="380"/>
      <c r="Z867" s="380"/>
      <c r="AA867" s="380"/>
      <c r="AB867" s="380"/>
      <c r="AC867" s="380"/>
      <c r="AD867" s="380"/>
      <c r="AE867" s="380"/>
      <c r="AF867" s="380"/>
      <c r="AG867" s="380"/>
      <c r="AH867" s="380"/>
      <c r="AI867" s="380"/>
      <c r="AJ867" s="380"/>
      <c r="AK867" s="380"/>
      <c r="AL867" s="380"/>
      <c r="AM867" s="380"/>
      <c r="AN867" s="380"/>
      <c r="AO867" s="380"/>
      <c r="AP867" s="380"/>
      <c r="AQ867" s="380"/>
      <c r="AR867" s="380"/>
      <c r="AS867" s="380"/>
      <c r="AT867" s="380"/>
      <c r="AU867" s="380"/>
      <c r="AV867" s="380"/>
      <c r="AW867" s="380"/>
      <c r="AX867" s="380"/>
      <c r="AY867" s="380"/>
      <c r="AZ867" s="380"/>
      <c r="BA867" s="380"/>
      <c r="BB867" s="380"/>
      <c r="BC867" s="380"/>
      <c r="BD867" s="380"/>
      <c r="BE867" s="380"/>
      <c r="BF867" s="380"/>
      <c r="BG867" s="380"/>
      <c r="BH867" s="380"/>
      <c r="BI867" s="380"/>
      <c r="BJ867" s="380"/>
      <c r="BK867" s="380"/>
      <c r="BL867" s="380"/>
      <c r="BM867" s="380"/>
      <c r="BN867" s="380"/>
      <c r="BO867" s="380"/>
      <c r="BP867" s="380"/>
      <c r="BQ867" s="380"/>
      <c r="BR867" s="380"/>
      <c r="BS867" s="380"/>
      <c r="BT867" s="380"/>
      <c r="BU867" s="380"/>
      <c r="BV867" s="380"/>
      <c r="BW867" s="380"/>
      <c r="BX867" s="380"/>
      <c r="BY867" s="380"/>
      <c r="BZ867" s="380"/>
      <c r="CA867" s="380"/>
      <c r="CB867" s="380"/>
      <c r="CC867" s="380"/>
      <c r="CD867" s="380"/>
      <c r="CE867" s="380"/>
      <c r="CF867" s="380"/>
      <c r="CG867" s="380"/>
      <c r="CH867" s="380"/>
      <c r="CI867" s="380"/>
      <c r="CJ867" s="380"/>
      <c r="CK867" s="380"/>
      <c r="CL867" s="380"/>
      <c r="CM867" s="380"/>
      <c r="CN867" s="380"/>
    </row>
    <row r="868" spans="1:92" x14ac:dyDescent="0.25">
      <c r="A868" t="s">
        <v>160</v>
      </c>
      <c r="B868" s="216" t="s">
        <v>648</v>
      </c>
      <c r="C868" t="s">
        <v>33</v>
      </c>
      <c r="D868" s="295" t="s">
        <v>644</v>
      </c>
      <c r="E868" s="102" t="s">
        <v>203</v>
      </c>
      <c r="K868" s="31">
        <f t="shared" ref="K868:P868" ca="1" si="634">SUMIF($3:$3, K$2, INDIRECT(ROW() &amp; ":" &amp; ROW()))</f>
        <v>-8646.3775915035003</v>
      </c>
      <c r="L868" s="31">
        <f t="shared" ca="1" si="634"/>
        <v>-5497.2109328424049</v>
      </c>
      <c r="M868" s="31">
        <f t="shared" ca="1" si="634"/>
        <v>-2018.2853734690482</v>
      </c>
      <c r="N868" s="31">
        <f t="shared" ca="1" si="634"/>
        <v>-7.1426985033188386E-13</v>
      </c>
      <c r="O868" s="31">
        <f t="shared" ca="1" si="634"/>
        <v>-7.8906323734097162E-13</v>
      </c>
      <c r="P868" s="31">
        <f t="shared" ca="1" si="634"/>
        <v>-8.7168846932810516E-13</v>
      </c>
      <c r="Q868" s="31"/>
      <c r="T868" s="327">
        <f t="shared" ref="T868" ca="1" si="635">IFERROR(INDEX(INDIRECT("Financials!$A:$AD"), MATCH(INDIRECT(ADDRESS(ROW(),2)), INDIRECT("Financials!$B:$B"), 0), MATCH(INDIRECT(ADDRESS(1,COLUMN())), INDIRECT("Financials!$1:$1"), 0)),0)</f>
        <v>0</v>
      </c>
      <c r="U868" s="383">
        <f t="shared" ref="U868:AZ868" si="636">-SUM(U864:U864)*$I861/12</f>
        <v>-833.33333333333337</v>
      </c>
      <c r="V868" s="383">
        <f t="shared" ca="1" si="636"/>
        <v>-813.38845511624652</v>
      </c>
      <c r="W868" s="383">
        <f t="shared" ca="1" si="636"/>
        <v>-793.27736958068408</v>
      </c>
      <c r="X868" s="383">
        <f t="shared" ca="1" si="636"/>
        <v>-772.9986916656585</v>
      </c>
      <c r="Y868" s="383">
        <f t="shared" ca="1" si="636"/>
        <v>-752.55102476800778</v>
      </c>
      <c r="Z868" s="383">
        <f t="shared" ca="1" si="636"/>
        <v>-731.93296064620984</v>
      </c>
      <c r="AA868" s="383">
        <f t="shared" ca="1" si="636"/>
        <v>-711.14307932339716</v>
      </c>
      <c r="AB868" s="383">
        <f t="shared" ca="1" si="636"/>
        <v>-690.17994898956078</v>
      </c>
      <c r="AC868" s="383">
        <f t="shared" ca="1" si="636"/>
        <v>-669.04212590294264</v>
      </c>
      <c r="AD868" s="383">
        <f t="shared" ca="1" si="636"/>
        <v>-647.72815429060267</v>
      </c>
      <c r="AE868" s="383">
        <f t="shared" ca="1" si="636"/>
        <v>-626.23656624815976</v>
      </c>
      <c r="AF868" s="383">
        <f t="shared" ca="1" si="636"/>
        <v>-604.56588163869651</v>
      </c>
      <c r="AG868" s="383">
        <f t="shared" ca="1" si="636"/>
        <v>-582.71460799082104</v>
      </c>
      <c r="AH868" s="383">
        <f t="shared" ca="1" si="636"/>
        <v>-560.68124039587985</v>
      </c>
      <c r="AI868" s="383">
        <f t="shared" ca="1" si="636"/>
        <v>-538.46426140431436</v>
      </c>
      <c r="AJ868" s="383">
        <f t="shared" ca="1" si="636"/>
        <v>-516.06214092115238</v>
      </c>
      <c r="AK868" s="383">
        <f t="shared" ca="1" si="636"/>
        <v>-493.47333610063077</v>
      </c>
      <c r="AL868" s="383">
        <f t="shared" ca="1" si="636"/>
        <v>-470.69629123993809</v>
      </c>
      <c r="AM868" s="383">
        <f t="shared" ca="1" si="636"/>
        <v>-447.72943767207295</v>
      </c>
      <c r="AN868" s="383">
        <f t="shared" ca="1" si="636"/>
        <v>-424.57119365780903</v>
      </c>
      <c r="AO868" s="383">
        <f t="shared" ca="1" si="636"/>
        <v>-401.21996427675953</v>
      </c>
      <c r="AP868" s="383">
        <f t="shared" ca="1" si="636"/>
        <v>-377.67414131753463</v>
      </c>
      <c r="AQ868" s="383">
        <f t="shared" ca="1" si="636"/>
        <v>-353.93210316698287</v>
      </c>
      <c r="AR868" s="383">
        <f t="shared" ca="1" si="636"/>
        <v>-329.99221469850983</v>
      </c>
      <c r="AS868" s="383">
        <f t="shared" ca="1" si="636"/>
        <v>-305.85282715946613</v>
      </c>
      <c r="AT868" s="383">
        <f t="shared" ca="1" si="636"/>
        <v>-281.51227805759714</v>
      </c>
      <c r="AU868" s="383">
        <f t="shared" ca="1" si="636"/>
        <v>-256.96889104654588</v>
      </c>
      <c r="AV868" s="383">
        <f t="shared" ca="1" si="636"/>
        <v>-232.22097581040256</v>
      </c>
      <c r="AW868" s="383">
        <f t="shared" ca="1" si="636"/>
        <v>-207.26682794729132</v>
      </c>
      <c r="AX868" s="383">
        <f t="shared" ca="1" si="636"/>
        <v>-182.10472885198752</v>
      </c>
      <c r="AY868" s="383">
        <f t="shared" ca="1" si="636"/>
        <v>-156.73294559755618</v>
      </c>
      <c r="AZ868" s="383">
        <f t="shared" ca="1" si="636"/>
        <v>-131.14973081600456</v>
      </c>
      <c r="BA868" s="383">
        <f t="shared" ref="BA868:CF868" ca="1" si="637">-SUM(BA864:BA864)*$I861/12</f>
        <v>-105.35332257794003</v>
      </c>
      <c r="BB868" s="383">
        <f t="shared" ca="1" si="637"/>
        <v>-79.341944271224961</v>
      </c>
      <c r="BC868" s="383">
        <f t="shared" ca="1" si="637"/>
        <v>-53.113804478620601</v>
      </c>
      <c r="BD868" s="383">
        <f t="shared" ca="1" si="637"/>
        <v>-26.667096854411202</v>
      </c>
      <c r="BE868" s="383">
        <f t="shared" ca="1" si="637"/>
        <v>-5.6843418860808015E-14</v>
      </c>
      <c r="BF868" s="383">
        <f t="shared" ca="1" si="637"/>
        <v>-5.7317114017981426E-14</v>
      </c>
      <c r="BG868" s="383">
        <f t="shared" ca="1" si="637"/>
        <v>-5.7794756634797937E-14</v>
      </c>
      <c r="BH868" s="383">
        <f t="shared" ca="1" si="637"/>
        <v>-5.8276379606754581E-14</v>
      </c>
      <c r="BI868" s="383">
        <f t="shared" ca="1" si="637"/>
        <v>-5.8762016103477545E-14</v>
      </c>
      <c r="BJ868" s="383">
        <f t="shared" ca="1" si="637"/>
        <v>-5.9251699571006519E-14</v>
      </c>
      <c r="BK868" s="383">
        <f t="shared" ca="1" si="637"/>
        <v>-5.9745463734098232E-14</v>
      </c>
      <c r="BL868" s="383">
        <f t="shared" ca="1" si="637"/>
        <v>-6.0243342598549065E-14</v>
      </c>
      <c r="BM868" s="383">
        <f t="shared" ca="1" si="637"/>
        <v>-6.074537045353698E-14</v>
      </c>
      <c r="BN868" s="383">
        <f t="shared" ca="1" si="637"/>
        <v>-6.1251581873983102E-14</v>
      </c>
      <c r="BO868" s="383">
        <f t="shared" ca="1" si="637"/>
        <v>-6.1762011722932964E-14</v>
      </c>
      <c r="BP868" s="383">
        <f t="shared" ca="1" si="637"/>
        <v>-6.227669515395741E-14</v>
      </c>
      <c r="BQ868" s="383">
        <f t="shared" ca="1" si="637"/>
        <v>-6.2795667613573726E-14</v>
      </c>
      <c r="BR868" s="383">
        <f t="shared" ca="1" si="637"/>
        <v>-6.3318964843686838E-14</v>
      </c>
      <c r="BS868" s="383">
        <f t="shared" ca="1" si="637"/>
        <v>-6.3846622884050898E-14</v>
      </c>
      <c r="BT868" s="383">
        <f t="shared" ca="1" si="637"/>
        <v>-6.4378678074751321E-14</v>
      </c>
      <c r="BU868" s="383">
        <f t="shared" ca="1" si="637"/>
        <v>-6.4915167058707579E-14</v>
      </c>
      <c r="BV868" s="383">
        <f t="shared" ca="1" si="637"/>
        <v>-6.5456126784196815E-14</v>
      </c>
      <c r="BW868" s="383">
        <f t="shared" ca="1" si="637"/>
        <v>-6.6001594507398452E-14</v>
      </c>
      <c r="BX868" s="383">
        <f t="shared" ca="1" si="637"/>
        <v>-6.6551607794960112E-14</v>
      </c>
      <c r="BY868" s="383">
        <f t="shared" ca="1" si="637"/>
        <v>-6.7106204526584779E-14</v>
      </c>
      <c r="BZ868" s="383">
        <f t="shared" ca="1" si="637"/>
        <v>-6.7665422897639656E-14</v>
      </c>
      <c r="CA868" s="383">
        <f t="shared" ca="1" si="637"/>
        <v>-6.8229301421786656E-14</v>
      </c>
      <c r="CB868" s="383">
        <f t="shared" ca="1" si="637"/>
        <v>-6.8797878933634878E-14</v>
      </c>
      <c r="CC868" s="383">
        <f t="shared" ca="1" si="637"/>
        <v>-6.9371194591415153E-14</v>
      </c>
      <c r="CD868" s="383">
        <f t="shared" ca="1" si="637"/>
        <v>-6.9949287879676949E-14</v>
      </c>
      <c r="CE868" s="383">
        <f t="shared" ca="1" si="637"/>
        <v>-7.0532198612007591E-14</v>
      </c>
      <c r="CF868" s="383">
        <f t="shared" ca="1" si="637"/>
        <v>-7.111996693377431E-14</v>
      </c>
      <c r="CG868" s="383">
        <f t="shared" ref="CG868:CN868" ca="1" si="638">-SUM(CG864:CG864)*$I861/12</f>
        <v>-7.1712633324889111E-14</v>
      </c>
      <c r="CH868" s="383">
        <f t="shared" ca="1" si="638"/>
        <v>-7.2310238602596512E-14</v>
      </c>
      <c r="CI868" s="383">
        <f t="shared" ca="1" si="638"/>
        <v>-7.2912823924284826E-14</v>
      </c>
      <c r="CJ868" s="383">
        <f t="shared" ca="1" si="638"/>
        <v>-7.3520430790320535E-14</v>
      </c>
      <c r="CK868" s="383">
        <f t="shared" ca="1" si="638"/>
        <v>-7.4133101046906539E-14</v>
      </c>
      <c r="CL868" s="383">
        <f t="shared" ca="1" si="638"/>
        <v>-7.4750876888964088E-14</v>
      </c>
      <c r="CM868" s="383">
        <f t="shared" ca="1" si="638"/>
        <v>-7.5373800863038792E-14</v>
      </c>
      <c r="CN868" s="383">
        <f t="shared" ca="1" si="638"/>
        <v>-7.6001915870230766E-14</v>
      </c>
    </row>
    <row r="869" spans="1:92" x14ac:dyDescent="0.25">
      <c r="B869" s="178"/>
      <c r="D869" s="295" t="s">
        <v>644</v>
      </c>
      <c r="E869" s="102" t="s">
        <v>203</v>
      </c>
      <c r="T869" s="355"/>
      <c r="U869" s="297"/>
      <c r="V869" s="297"/>
      <c r="W869" s="297"/>
      <c r="X869" s="297"/>
      <c r="Y869" s="297"/>
      <c r="Z869" s="297"/>
      <c r="AA869" s="297"/>
      <c r="AB869" s="297"/>
      <c r="AC869" s="297"/>
      <c r="AD869" s="297"/>
      <c r="AE869" s="297"/>
      <c r="AF869" s="297"/>
      <c r="AG869" s="297"/>
      <c r="AH869" s="297"/>
      <c r="AI869" s="297"/>
      <c r="AJ869" s="297"/>
      <c r="AK869" s="297"/>
      <c r="AL869" s="297"/>
      <c r="AM869" s="297"/>
      <c r="AN869" s="297"/>
      <c r="AO869" s="297"/>
      <c r="AP869" s="297"/>
      <c r="AQ869" s="297"/>
      <c r="AR869" s="297"/>
      <c r="AS869" s="297"/>
      <c r="AT869" s="297"/>
      <c r="AU869" s="297"/>
      <c r="AV869" s="297"/>
      <c r="AW869" s="297"/>
      <c r="AX869" s="297"/>
      <c r="AY869" s="297"/>
      <c r="AZ869" s="297"/>
      <c r="BA869" s="297"/>
      <c r="BB869" s="297"/>
      <c r="BC869" s="297"/>
      <c r="BD869" s="297"/>
      <c r="BE869" s="297"/>
      <c r="BF869" s="297"/>
      <c r="BG869" s="297"/>
      <c r="BH869" s="297"/>
      <c r="BI869" s="297"/>
      <c r="BJ869" s="297"/>
      <c r="BK869" s="297"/>
      <c r="BL869" s="297"/>
      <c r="BM869" s="297"/>
      <c r="BN869" s="297"/>
      <c r="BO869" s="297"/>
      <c r="BP869" s="297"/>
      <c r="BQ869" s="297"/>
      <c r="BR869" s="297"/>
      <c r="BS869" s="297"/>
      <c r="BT869" s="297"/>
      <c r="BU869" s="297"/>
      <c r="BV869" s="297"/>
      <c r="BW869" s="297"/>
      <c r="BX869" s="297"/>
      <c r="BY869" s="297"/>
      <c r="BZ869" s="297"/>
      <c r="CA869" s="297"/>
      <c r="CB869" s="297"/>
      <c r="CC869" s="297"/>
      <c r="CD869" s="297"/>
      <c r="CE869" s="297"/>
      <c r="CF869" s="297"/>
      <c r="CG869" s="297"/>
      <c r="CH869" s="297"/>
      <c r="CI869" s="297"/>
      <c r="CJ869" s="297"/>
      <c r="CK869" s="297"/>
      <c r="CL869" s="297"/>
      <c r="CM869" s="297"/>
      <c r="CN869" s="297"/>
    </row>
    <row r="870" spans="1:92" x14ac:dyDescent="0.25">
      <c r="B870" s="174" t="s">
        <v>611</v>
      </c>
      <c r="D870" s="295" t="s">
        <v>644</v>
      </c>
      <c r="E870" s="102" t="s">
        <v>203</v>
      </c>
      <c r="T870" s="355"/>
      <c r="U870" s="297"/>
      <c r="V870" s="297"/>
      <c r="W870" s="297"/>
      <c r="X870" s="297"/>
      <c r="Y870" s="297"/>
      <c r="Z870" s="297"/>
      <c r="AA870" s="297"/>
      <c r="AB870" s="297"/>
      <c r="AC870" s="297"/>
      <c r="AD870" s="297"/>
      <c r="AE870" s="297"/>
      <c r="AF870" s="297"/>
      <c r="AG870" s="297"/>
      <c r="AH870" s="297"/>
      <c r="AI870" s="297"/>
      <c r="AJ870" s="297"/>
      <c r="AK870" s="297"/>
      <c r="AL870" s="297"/>
      <c r="AM870" s="297"/>
      <c r="AN870" s="297"/>
      <c r="AO870" s="297"/>
      <c r="AP870" s="297"/>
      <c r="AQ870" s="297"/>
      <c r="AR870" s="297"/>
      <c r="AS870" s="297"/>
      <c r="AT870" s="297"/>
      <c r="AU870" s="297"/>
      <c r="AV870" s="297"/>
      <c r="AW870" s="297"/>
      <c r="AX870" s="297"/>
      <c r="AY870" s="297"/>
      <c r="AZ870" s="297"/>
      <c r="BA870" s="297"/>
      <c r="BB870" s="297"/>
      <c r="BC870" s="297"/>
      <c r="BD870" s="297"/>
      <c r="BE870" s="297"/>
      <c r="BF870" s="297"/>
      <c r="BG870" s="297"/>
      <c r="BH870" s="297"/>
      <c r="BI870" s="297"/>
      <c r="BJ870" s="297"/>
      <c r="BK870" s="297"/>
      <c r="BL870" s="297"/>
      <c r="BM870" s="297"/>
      <c r="BN870" s="297"/>
      <c r="BO870" s="297"/>
      <c r="BP870" s="297"/>
      <c r="BQ870" s="297"/>
      <c r="BR870" s="297"/>
      <c r="BS870" s="297"/>
      <c r="BT870" s="297"/>
      <c r="BU870" s="297"/>
      <c r="BV870" s="297"/>
      <c r="BW870" s="297"/>
      <c r="BX870" s="297"/>
      <c r="BY870" s="297"/>
      <c r="BZ870" s="297"/>
      <c r="CA870" s="297"/>
      <c r="CB870" s="297"/>
      <c r="CC870" s="297"/>
      <c r="CD870" s="297"/>
      <c r="CE870" s="297"/>
      <c r="CF870" s="297"/>
      <c r="CG870" s="297"/>
      <c r="CH870" s="297"/>
      <c r="CI870" s="297"/>
      <c r="CJ870" s="297"/>
      <c r="CK870" s="297"/>
      <c r="CL870" s="297"/>
      <c r="CM870" s="297"/>
      <c r="CN870" s="297"/>
    </row>
    <row r="871" spans="1:92" x14ac:dyDescent="0.25">
      <c r="B871" s="223" t="s">
        <v>612</v>
      </c>
      <c r="D871" s="295" t="s">
        <v>644</v>
      </c>
      <c r="E871" s="102" t="s">
        <v>203</v>
      </c>
      <c r="K871" s="365">
        <f t="shared" ref="K871:P871" ca="1" si="639">SUMIF($3:$3, K$2, INDIRECT(ROW() &amp; ":" &amp; ROW()))</f>
        <v>-3226.7187193837485</v>
      </c>
      <c r="L871" s="365">
        <f t="shared" ca="1" si="639"/>
        <v>0</v>
      </c>
      <c r="M871" s="365">
        <f t="shared" ca="1" si="639"/>
        <v>0</v>
      </c>
      <c r="N871" s="365">
        <f t="shared" ca="1" si="639"/>
        <v>0</v>
      </c>
      <c r="O871" s="365">
        <f t="shared" ca="1" si="639"/>
        <v>0</v>
      </c>
      <c r="P871" s="365">
        <f t="shared" ca="1" si="639"/>
        <v>0</v>
      </c>
      <c r="Q871" s="50"/>
      <c r="T871" s="366"/>
      <c r="U871" s="382">
        <f>+PMT($I861/U$7,$I860,$T866)</f>
        <v>-3226.7187193837485</v>
      </c>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c r="AV871" s="382"/>
      <c r="AW871" s="382"/>
      <c r="AX871" s="382"/>
      <c r="AY871" s="382"/>
      <c r="AZ871" s="382"/>
      <c r="BA871" s="382"/>
      <c r="BB871" s="382"/>
      <c r="BC871" s="382"/>
      <c r="BD871" s="382"/>
      <c r="BE871" s="382"/>
      <c r="BF871" s="382"/>
      <c r="BG871" s="382"/>
      <c r="BH871" s="382"/>
      <c r="BI871" s="382"/>
      <c r="BJ871" s="382"/>
      <c r="BK871" s="382"/>
      <c r="BL871" s="382"/>
      <c r="BM871" s="382"/>
      <c r="BN871" s="382"/>
      <c r="BO871" s="382"/>
      <c r="BP871" s="382"/>
      <c r="BQ871" s="382"/>
      <c r="BR871" s="382"/>
      <c r="BS871" s="382"/>
      <c r="BT871" s="382"/>
      <c r="BU871" s="382"/>
      <c r="BV871" s="382"/>
      <c r="BW871" s="382"/>
      <c r="BX871" s="382"/>
      <c r="BY871" s="382"/>
      <c r="BZ871" s="382"/>
      <c r="CA871" s="382"/>
      <c r="CB871" s="382"/>
      <c r="CC871" s="382"/>
      <c r="CD871" s="382"/>
      <c r="CE871" s="382"/>
      <c r="CF871" s="382"/>
      <c r="CG871" s="382"/>
      <c r="CH871" s="382"/>
      <c r="CI871" s="382"/>
      <c r="CJ871" s="382"/>
      <c r="CK871" s="382"/>
      <c r="CL871" s="382"/>
      <c r="CM871" s="382"/>
      <c r="CN871" s="382"/>
    </row>
    <row r="872" spans="1:92" x14ac:dyDescent="0.25">
      <c r="B872" s="216" t="s">
        <v>613</v>
      </c>
      <c r="C872" s="53"/>
      <c r="D872" s="384" t="s">
        <v>644</v>
      </c>
      <c r="E872" s="229" t="s">
        <v>203</v>
      </c>
      <c r="F872" s="229"/>
      <c r="G872" s="229"/>
      <c r="K872" s="30">
        <f t="shared" ref="K872:P872" ca="1" si="640">SUMIF($4:$4, K$2, INDIRECT(ROW() &amp; ":" &amp; ROW()))</f>
        <v>-3226.7187193837485</v>
      </c>
      <c r="L872" s="30">
        <f t="shared" ca="1" si="640"/>
        <v>-3226.7187193837485</v>
      </c>
      <c r="M872" s="30">
        <f t="shared" ca="1" si="640"/>
        <v>-3226.7187193837485</v>
      </c>
      <c r="N872" s="30">
        <f t="shared" ca="1" si="640"/>
        <v>0</v>
      </c>
      <c r="O872" s="30">
        <f t="shared" ca="1" si="640"/>
        <v>0</v>
      </c>
      <c r="P872" s="30">
        <f t="shared" ca="1" si="640"/>
        <v>0</v>
      </c>
      <c r="Q872" s="30"/>
      <c r="T872" s="327"/>
      <c r="U872" s="383">
        <f ca="1">+MIN(0,MAX(SUM(U871:OFFSET(U871,0,-MIN($I860-1,COLUMN()-COLUMN($U871)))),-SUM(U864:U864,-U868)))</f>
        <v>-3226.7187193837485</v>
      </c>
      <c r="V872" s="383">
        <f ca="1">+MIN(0,MAX(SUM(V871:OFFSET(V871,0,-MIN($I860-1,COLUMN()-COLUMN($U871)))),-SUM(V864:V864,-V868)))</f>
        <v>-3226.7187193837485</v>
      </c>
      <c r="W872" s="383">
        <f ca="1">+MIN(0,MAX(SUM(W871:OFFSET(W871,0,-MIN($I860-1,COLUMN()-COLUMN($U871)))),-SUM(W864:W864,-W868)))</f>
        <v>-3226.7187193837485</v>
      </c>
      <c r="X872" s="383">
        <f ca="1">+MIN(0,MAX(SUM(X871:OFFSET(X871,0,-MIN($I860-1,COLUMN()-COLUMN($U871)))),-SUM(X864:X864,-X868)))</f>
        <v>-3226.7187193837485</v>
      </c>
      <c r="Y872" s="383">
        <f ca="1">+MIN(0,MAX(SUM(Y871:OFFSET(Y871,0,-MIN($I860-1,COLUMN()-COLUMN($U871)))),-SUM(Y864:Y864,-Y868)))</f>
        <v>-3226.7187193837485</v>
      </c>
      <c r="Z872" s="383">
        <f ca="1">+MIN(0,MAX(SUM(Z871:OFFSET(Z871,0,-MIN($I860-1,COLUMN()-COLUMN($U871)))),-SUM(Z864:Z864,-Z868)))</f>
        <v>-3226.7187193837485</v>
      </c>
      <c r="AA872" s="383">
        <f ca="1">+MIN(0,MAX(SUM(AA871:OFFSET(AA871,0,-MIN($I860-1,COLUMN()-COLUMN($U871)))),-SUM(AA864:AA864,-AA868)))</f>
        <v>-3226.7187193837485</v>
      </c>
      <c r="AB872" s="383">
        <f ca="1">+MIN(0,MAX(SUM(AB871:OFFSET(AB871,0,-MIN($I860-1,COLUMN()-COLUMN($U871)))),-SUM(AB864:AB864,-AB868)))</f>
        <v>-3226.7187193837485</v>
      </c>
      <c r="AC872" s="383">
        <f ca="1">+MIN(0,MAX(SUM(AC871:OFFSET(AC871,0,-MIN($I860-1,COLUMN()-COLUMN($U871)))),-SUM(AC864:AC864,-AC868)))</f>
        <v>-3226.7187193837485</v>
      </c>
      <c r="AD872" s="383">
        <f ca="1">+MIN(0,MAX(SUM(AD871:OFFSET(AD871,0,-MIN($I860-1,COLUMN()-COLUMN($U871)))),-SUM(AD864:AD864,-AD868)))</f>
        <v>-3226.7187193837485</v>
      </c>
      <c r="AE872" s="383">
        <f ca="1">+MIN(0,MAX(SUM(AE871:OFFSET(AE871,0,-MIN($I860-1,COLUMN()-COLUMN($U871)))),-SUM(AE864:AE864,-AE868)))</f>
        <v>-3226.7187193837485</v>
      </c>
      <c r="AF872" s="383">
        <f ca="1">+MIN(0,MAX(SUM(AF871:OFFSET(AF871,0,-MIN($I860-1,COLUMN()-COLUMN($U871)))),-SUM(AF864:AF864,-AF868)))</f>
        <v>-3226.7187193837485</v>
      </c>
      <c r="AG872" s="383">
        <f ca="1">+MIN(0,MAX(SUM(AG871:OFFSET(AG871,0,-MIN($I860-1,COLUMN()-COLUMN($U871)))),-SUM(AG864:AG864,-AG868)))</f>
        <v>-3226.7187193837485</v>
      </c>
      <c r="AH872" s="383">
        <f ca="1">+MIN(0,MAX(SUM(AH871:OFFSET(AH871,0,-MIN($I860-1,COLUMN()-COLUMN($U871)))),-SUM(AH864:AH864,-AH868)))</f>
        <v>-3226.7187193837485</v>
      </c>
      <c r="AI872" s="383">
        <f ca="1">+MIN(0,MAX(SUM(AI871:OFFSET(AI871,0,-MIN($I860-1,COLUMN()-COLUMN($U871)))),-SUM(AI864:AI864,-AI868)))</f>
        <v>-3226.7187193837485</v>
      </c>
      <c r="AJ872" s="383">
        <f ca="1">+MIN(0,MAX(SUM(AJ871:OFFSET(AJ871,0,-MIN($I860-1,COLUMN()-COLUMN($U871)))),-SUM(AJ864:AJ864,-AJ868)))</f>
        <v>-3226.7187193837485</v>
      </c>
      <c r="AK872" s="383">
        <f ca="1">+MIN(0,MAX(SUM(AK871:OFFSET(AK871,0,-MIN($I860-1,COLUMN()-COLUMN($U871)))),-SUM(AK864:AK864,-AK868)))</f>
        <v>-3226.7187193837485</v>
      </c>
      <c r="AL872" s="383">
        <f ca="1">+MIN(0,MAX(SUM(AL871:OFFSET(AL871,0,-MIN($I860-1,COLUMN()-COLUMN($U871)))),-SUM(AL864:AL864,-AL868)))</f>
        <v>-3226.7187193837485</v>
      </c>
      <c r="AM872" s="383">
        <f ca="1">+MIN(0,MAX(SUM(AM871:OFFSET(AM871,0,-MIN($I860-1,COLUMN()-COLUMN($U871)))),-SUM(AM864:AM864,-AM868)))</f>
        <v>-3226.7187193837485</v>
      </c>
      <c r="AN872" s="383">
        <f ca="1">+MIN(0,MAX(SUM(AN871:OFFSET(AN871,0,-MIN($I860-1,COLUMN()-COLUMN($U871)))),-SUM(AN864:AN864,-AN868)))</f>
        <v>-3226.7187193837485</v>
      </c>
      <c r="AO872" s="383">
        <f ca="1">+MIN(0,MAX(SUM(AO871:OFFSET(AO871,0,-MIN($I860-1,COLUMN()-COLUMN($U871)))),-SUM(AO864:AO864,-AO868)))</f>
        <v>-3226.7187193837485</v>
      </c>
      <c r="AP872" s="383">
        <f ca="1">+MIN(0,MAX(SUM(AP871:OFFSET(AP871,0,-MIN($I860-1,COLUMN()-COLUMN($U871)))),-SUM(AP864:AP864,-AP868)))</f>
        <v>-3226.7187193837485</v>
      </c>
      <c r="AQ872" s="383">
        <f ca="1">+MIN(0,MAX(SUM(AQ871:OFFSET(AQ871,0,-MIN($I860-1,COLUMN()-COLUMN($U871)))),-SUM(AQ864:AQ864,-AQ868)))</f>
        <v>-3226.7187193837485</v>
      </c>
      <c r="AR872" s="383">
        <f ca="1">+MIN(0,MAX(SUM(AR871:OFFSET(AR871,0,-MIN($I860-1,COLUMN()-COLUMN($U871)))),-SUM(AR864:AR864,-AR868)))</f>
        <v>-3226.7187193837485</v>
      </c>
      <c r="AS872" s="383">
        <f ca="1">+MIN(0,MAX(SUM(AS871:OFFSET(AS871,0,-MIN($I860-1,COLUMN()-COLUMN($U871)))),-SUM(AS864:AS864,-AS868)))</f>
        <v>-3226.7187193837485</v>
      </c>
      <c r="AT872" s="383">
        <f ca="1">+MIN(0,MAX(SUM(AT871:OFFSET(AT871,0,-MIN($I860-1,COLUMN()-COLUMN($U871)))),-SUM(AT864:AT864,-AT868)))</f>
        <v>-3226.7187193837485</v>
      </c>
      <c r="AU872" s="383">
        <f ca="1">+MIN(0,MAX(SUM(AU871:OFFSET(AU871,0,-MIN($I860-1,COLUMN()-COLUMN($U871)))),-SUM(AU864:AU864,-AU868)))</f>
        <v>-3226.7187193837485</v>
      </c>
      <c r="AV872" s="383">
        <f ca="1">+MIN(0,MAX(SUM(AV871:OFFSET(AV871,0,-MIN($I860-1,COLUMN()-COLUMN($U871)))),-SUM(AV864:AV864,-AV868)))</f>
        <v>-3226.7187193837485</v>
      </c>
      <c r="AW872" s="383">
        <f ca="1">+MIN(0,MAX(SUM(AW871:OFFSET(AW871,0,-MIN($I860-1,COLUMN()-COLUMN($U871)))),-SUM(AW864:AW864,-AW868)))</f>
        <v>-3226.7187193837485</v>
      </c>
      <c r="AX872" s="383">
        <f ca="1">+MIN(0,MAX(SUM(AX871:OFFSET(AX871,0,-MIN($I860-1,COLUMN()-COLUMN($U871)))),-SUM(AX864:AX864,-AX868)))</f>
        <v>-3226.7187193837485</v>
      </c>
      <c r="AY872" s="383">
        <f ca="1">+MIN(0,MAX(SUM(AY871:OFFSET(AY871,0,-MIN($I860-1,COLUMN()-COLUMN($U871)))),-SUM(AY864:AY864,-AY868)))</f>
        <v>-3226.7187193837485</v>
      </c>
      <c r="AZ872" s="383">
        <f ca="1">+MIN(0,MAX(SUM(AZ871:OFFSET(AZ871,0,-MIN($I860-1,COLUMN()-COLUMN($U871)))),-SUM(AZ864:AZ864,-AZ868)))</f>
        <v>-3226.7187193837485</v>
      </c>
      <c r="BA872" s="383">
        <f ca="1">+MIN(0,MAX(SUM(BA871:OFFSET(BA871,0,-MIN($I860-1,COLUMN()-COLUMN($U871)))),-SUM(BA864:BA864,-BA868)))</f>
        <v>-3226.7187193837485</v>
      </c>
      <c r="BB872" s="383">
        <f ca="1">+MIN(0,MAX(SUM(BB871:OFFSET(BB871,0,-MIN($I860-1,COLUMN()-COLUMN($U871)))),-SUM(BB864:BB864,-BB868)))</f>
        <v>-3226.7187193837485</v>
      </c>
      <c r="BC872" s="383">
        <f ca="1">+MIN(0,MAX(SUM(BC871:OFFSET(BC871,0,-MIN($I860-1,COLUMN()-COLUMN($U871)))),-SUM(BC864:BC864,-BC868)))</f>
        <v>-3226.7187193837485</v>
      </c>
      <c r="BD872" s="383">
        <f ca="1">+MIN(0,MAX(SUM(BD871:OFFSET(BD871,0,-MIN($I860-1,COLUMN()-COLUMN($U871)))),-SUM(BD864:BD864,-BD868)))</f>
        <v>-3226.7187193837485</v>
      </c>
      <c r="BE872" s="383">
        <f ca="1">+MIN(0,MAX(SUM(BE871:OFFSET(BE871,0,-MIN($I860-1,COLUMN()-COLUMN($U871)))),-SUM(BE864:BE864,-BE868)))</f>
        <v>0</v>
      </c>
      <c r="BF872" s="383">
        <f ca="1">+MIN(0,MAX(SUM(BF871:OFFSET(BF871,0,-MIN($I860-1,COLUMN()-COLUMN($U871)))),-SUM(BF864:BF864,-BF868)))</f>
        <v>0</v>
      </c>
      <c r="BG872" s="383">
        <f ca="1">+MIN(0,MAX(SUM(BG871:OFFSET(BG871,0,-MIN($I860-1,COLUMN()-COLUMN($U871)))),-SUM(BG864:BG864,-BG868)))</f>
        <v>0</v>
      </c>
      <c r="BH872" s="383">
        <f ca="1">+MIN(0,MAX(SUM(BH871:OFFSET(BH871,0,-MIN($I860-1,COLUMN()-COLUMN($U871)))),-SUM(BH864:BH864,-BH868)))</f>
        <v>0</v>
      </c>
      <c r="BI872" s="383">
        <f ca="1">+MIN(0,MAX(SUM(BI871:OFFSET(BI871,0,-MIN($I860-1,COLUMN()-COLUMN($U871)))),-SUM(BI864:BI864,-BI868)))</f>
        <v>0</v>
      </c>
      <c r="BJ872" s="383">
        <f ca="1">+MIN(0,MAX(SUM(BJ871:OFFSET(BJ871,0,-MIN($I860-1,COLUMN()-COLUMN($U871)))),-SUM(BJ864:BJ864,-BJ868)))</f>
        <v>0</v>
      </c>
      <c r="BK872" s="383">
        <f ca="1">+MIN(0,MAX(SUM(BK871:OFFSET(BK871,0,-MIN($I860-1,COLUMN()-COLUMN($U871)))),-SUM(BK864:BK864,-BK868)))</f>
        <v>0</v>
      </c>
      <c r="BL872" s="383">
        <f ca="1">+MIN(0,MAX(SUM(BL871:OFFSET(BL871,0,-MIN($I860-1,COLUMN()-COLUMN($U871)))),-SUM(BL864:BL864,-BL868)))</f>
        <v>0</v>
      </c>
      <c r="BM872" s="383">
        <f ca="1">+MIN(0,MAX(SUM(BM871:OFFSET(BM871,0,-MIN($I860-1,COLUMN()-COLUMN($U871)))),-SUM(BM864:BM864,-BM868)))</f>
        <v>0</v>
      </c>
      <c r="BN872" s="383">
        <f ca="1">+MIN(0,MAX(SUM(BN871:OFFSET(BN871,0,-MIN($I860-1,COLUMN()-COLUMN($U871)))),-SUM(BN864:BN864,-BN868)))</f>
        <v>0</v>
      </c>
      <c r="BO872" s="383">
        <f ca="1">+MIN(0,MAX(SUM(BO871:OFFSET(BO871,0,-MIN($I860-1,COLUMN()-COLUMN($U871)))),-SUM(BO864:BO864,-BO868)))</f>
        <v>0</v>
      </c>
      <c r="BP872" s="383">
        <f ca="1">+MIN(0,MAX(SUM(BP871:OFFSET(BP871,0,-MIN($I860-1,COLUMN()-COLUMN($U871)))),-SUM(BP864:BP864,-BP868)))</f>
        <v>0</v>
      </c>
      <c r="BQ872" s="383">
        <f ca="1">+MIN(0,MAX(SUM(BQ871:OFFSET(BQ871,0,-MIN($I860-1,COLUMN()-COLUMN($U871)))),-SUM(BQ864:BQ864,-BQ868)))</f>
        <v>0</v>
      </c>
      <c r="BR872" s="383">
        <f ca="1">+MIN(0,MAX(SUM(BR871:OFFSET(BR871,0,-MIN($I860-1,COLUMN()-COLUMN($U871)))),-SUM(BR864:BR864,-BR868)))</f>
        <v>0</v>
      </c>
      <c r="BS872" s="383">
        <f ca="1">+MIN(0,MAX(SUM(BS871:OFFSET(BS871,0,-MIN($I860-1,COLUMN()-COLUMN($U871)))),-SUM(BS864:BS864,-BS868)))</f>
        <v>0</v>
      </c>
      <c r="BT872" s="383">
        <f ca="1">+MIN(0,MAX(SUM(BT871:OFFSET(BT871,0,-MIN($I860-1,COLUMN()-COLUMN($U871)))),-SUM(BT864:BT864,-BT868)))</f>
        <v>0</v>
      </c>
      <c r="BU872" s="383">
        <f ca="1">+MIN(0,MAX(SUM(BU871:OFFSET(BU871,0,-MIN($I860-1,COLUMN()-COLUMN($U871)))),-SUM(BU864:BU864,-BU868)))</f>
        <v>0</v>
      </c>
      <c r="BV872" s="383">
        <f ca="1">+MIN(0,MAX(SUM(BV871:OFFSET(BV871,0,-MIN($I860-1,COLUMN()-COLUMN($U871)))),-SUM(BV864:BV864,-BV868)))</f>
        <v>0</v>
      </c>
      <c r="BW872" s="383">
        <f ca="1">+MIN(0,MAX(SUM(BW871:OFFSET(BW871,0,-MIN($I860-1,COLUMN()-COLUMN($U871)))),-SUM(BW864:BW864,-BW868)))</f>
        <v>0</v>
      </c>
      <c r="BX872" s="383">
        <f ca="1">+MIN(0,MAX(SUM(BX871:OFFSET(BX871,0,-MIN($I860-1,COLUMN()-COLUMN($U871)))),-SUM(BX864:BX864,-BX868)))</f>
        <v>0</v>
      </c>
      <c r="BY872" s="383">
        <f ca="1">+MIN(0,MAX(SUM(BY871:OFFSET(BY871,0,-MIN($I860-1,COLUMN()-COLUMN($U871)))),-SUM(BY864:BY864,-BY868)))</f>
        <v>0</v>
      </c>
      <c r="BZ872" s="383">
        <f ca="1">+MIN(0,MAX(SUM(BZ871:OFFSET(BZ871,0,-MIN($I860-1,COLUMN()-COLUMN($U871)))),-SUM(BZ864:BZ864,-BZ868)))</f>
        <v>0</v>
      </c>
      <c r="CA872" s="383">
        <f ca="1">+MIN(0,MAX(SUM(CA871:OFFSET(CA871,0,-MIN($I860-1,COLUMN()-COLUMN($U871)))),-SUM(CA864:CA864,-CA868)))</f>
        <v>0</v>
      </c>
      <c r="CB872" s="383">
        <f ca="1">+MIN(0,MAX(SUM(CB871:OFFSET(CB871,0,-MIN($I860-1,COLUMN()-COLUMN($U871)))),-SUM(CB864:CB864,-CB868)))</f>
        <v>0</v>
      </c>
      <c r="CC872" s="383">
        <f ca="1">+MIN(0,MAX(SUM(CC871:OFFSET(CC871,0,-MIN($I860-1,COLUMN()-COLUMN($U871)))),-SUM(CC864:CC864,-CC868)))</f>
        <v>0</v>
      </c>
      <c r="CD872" s="383">
        <f ca="1">+MIN(0,MAX(SUM(CD871:OFFSET(CD871,0,-MIN($I860-1,COLUMN()-COLUMN($U871)))),-SUM(CD864:CD864,-CD868)))</f>
        <v>0</v>
      </c>
      <c r="CE872" s="383">
        <f ca="1">+MIN(0,MAX(SUM(CE871:OFFSET(CE871,0,-MIN($I860-1,COLUMN()-COLUMN($U871)))),-SUM(CE864:CE864,-CE868)))</f>
        <v>0</v>
      </c>
      <c r="CF872" s="383">
        <f ca="1">+MIN(0,MAX(SUM(CF871:OFFSET(CF871,0,-MIN($I860-1,COLUMN()-COLUMN($U871)))),-SUM(CF864:CF864,-CF868)))</f>
        <v>0</v>
      </c>
      <c r="CG872" s="383">
        <f ca="1">+MIN(0,MAX(SUM(CG871:OFFSET(CG871,0,-MIN($I860-1,COLUMN()-COLUMN($U871)))),-SUM(CG864:CG864,-CG868)))</f>
        <v>0</v>
      </c>
      <c r="CH872" s="383">
        <f ca="1">+MIN(0,MAX(SUM(CH871:OFFSET(CH871,0,-MIN($I860-1,COLUMN()-COLUMN($U871)))),-SUM(CH864:CH864,-CH868)))</f>
        <v>0</v>
      </c>
      <c r="CI872" s="383">
        <f ca="1">+MIN(0,MAX(SUM(CI871:OFFSET(CI871,0,-MIN($I860-1,COLUMN()-COLUMN($U871)))),-SUM(CI864:CI864,-CI868)))</f>
        <v>0</v>
      </c>
      <c r="CJ872" s="383">
        <f ca="1">+MIN(0,MAX(SUM(CJ871:OFFSET(CJ871,0,-MIN($I860-1,COLUMN()-COLUMN($U871)))),-SUM(CJ864:CJ864,-CJ868)))</f>
        <v>0</v>
      </c>
      <c r="CK872" s="383">
        <f ca="1">+MIN(0,MAX(SUM(CK871:OFFSET(CK871,0,-MIN($I860-1,COLUMN()-COLUMN($U871)))),-SUM(CK864:CK864,-CK868)))</f>
        <v>0</v>
      </c>
      <c r="CL872" s="383">
        <f ca="1">+MIN(0,MAX(SUM(CL871:OFFSET(CL871,0,-MIN($I860-1,COLUMN()-COLUMN($U871)))),-SUM(CL864:CL864,-CL868)))</f>
        <v>0</v>
      </c>
      <c r="CM872" s="383">
        <f ca="1">+MIN(0,MAX(SUM(CM871:OFFSET(CM871,0,-MIN($I860-1,COLUMN()-COLUMN($U871)))),-SUM(CM864:CM864,-CM868)))</f>
        <v>0</v>
      </c>
      <c r="CN872" s="383">
        <f ca="1">+MIN(0,MAX(SUM(CN871:OFFSET(CN871,0,-MIN($I860-1,COLUMN()-COLUMN($U871)))),-SUM(CN864:CN864,-CN868)))</f>
        <v>0</v>
      </c>
    </row>
    <row r="873" spans="1:92" x14ac:dyDescent="0.25">
      <c r="B873" s="216"/>
      <c r="C873" s="53"/>
      <c r="D873" s="384"/>
      <c r="E873" s="229"/>
      <c r="F873" s="229"/>
      <c r="G873" s="229"/>
      <c r="K873" s="30"/>
      <c r="L873" s="30"/>
      <c r="M873" s="30"/>
      <c r="N873" s="30"/>
      <c r="O873" s="30"/>
      <c r="P873" s="30"/>
      <c r="Q873" s="30"/>
      <c r="T873" s="327"/>
      <c r="U873" s="383"/>
      <c r="V873" s="383"/>
      <c r="W873" s="383"/>
      <c r="X873" s="383"/>
      <c r="Y873" s="383"/>
      <c r="Z873" s="383"/>
      <c r="AA873" s="383"/>
      <c r="AB873" s="383"/>
      <c r="AC873" s="383"/>
      <c r="AD873" s="383"/>
      <c r="AE873" s="383"/>
      <c r="AF873" s="383"/>
      <c r="AG873" s="383"/>
      <c r="AH873" s="383"/>
      <c r="AI873" s="383"/>
      <c r="AJ873" s="383"/>
      <c r="AK873" s="383"/>
      <c r="AL873" s="383"/>
      <c r="AM873" s="383"/>
      <c r="AN873" s="383"/>
      <c r="AO873" s="383"/>
      <c r="AP873" s="383"/>
      <c r="AQ873" s="383"/>
      <c r="AR873" s="383"/>
      <c r="AS873" s="383"/>
      <c r="AT873" s="383"/>
      <c r="AU873" s="383"/>
      <c r="AV873" s="383"/>
      <c r="AW873" s="383"/>
      <c r="AX873" s="383"/>
      <c r="AY873" s="383"/>
      <c r="AZ873" s="383"/>
      <c r="BA873" s="383"/>
      <c r="BB873" s="383"/>
      <c r="BC873" s="383"/>
      <c r="BD873" s="383"/>
      <c r="BE873" s="383"/>
      <c r="BF873" s="383"/>
      <c r="BG873" s="383"/>
      <c r="BH873" s="383"/>
      <c r="BI873" s="383"/>
      <c r="BJ873" s="383"/>
      <c r="BK873" s="383"/>
      <c r="BL873" s="383"/>
      <c r="BM873" s="383"/>
      <c r="BN873" s="383"/>
      <c r="BO873" s="383"/>
      <c r="BP873" s="383"/>
      <c r="BQ873" s="383"/>
      <c r="BR873" s="383"/>
      <c r="BS873" s="383"/>
      <c r="BT873" s="383"/>
      <c r="BU873" s="383"/>
      <c r="BV873" s="383"/>
      <c r="BW873" s="383"/>
      <c r="BX873" s="383"/>
      <c r="BY873" s="383"/>
      <c r="BZ873" s="383"/>
      <c r="CA873" s="383"/>
      <c r="CB873" s="383"/>
      <c r="CC873" s="383"/>
      <c r="CD873" s="383"/>
      <c r="CE873" s="383"/>
      <c r="CF873" s="383"/>
      <c r="CG873" s="383"/>
      <c r="CH873" s="383"/>
      <c r="CI873" s="383"/>
      <c r="CJ873" s="383"/>
      <c r="CK873" s="383"/>
      <c r="CL873" s="383"/>
      <c r="CM873" s="383"/>
      <c r="CN873" s="383"/>
    </row>
    <row r="874" spans="1:92" x14ac:dyDescent="0.25">
      <c r="A874" s="137"/>
      <c r="B874" s="208"/>
      <c r="C874" s="139"/>
      <c r="D874" s="139" t="s">
        <v>649</v>
      </c>
      <c r="E874" s="373" t="s">
        <v>649</v>
      </c>
      <c r="F874" s="373"/>
      <c r="G874" s="373" t="s">
        <v>650</v>
      </c>
      <c r="H874" s="141"/>
      <c r="I874" s="221"/>
      <c r="J874" s="222"/>
      <c r="K874" s="139"/>
      <c r="L874" s="139"/>
      <c r="M874" s="139"/>
      <c r="N874" s="139"/>
      <c r="O874" s="139"/>
      <c r="P874" s="139"/>
      <c r="Q874" s="139"/>
      <c r="T874" s="233"/>
      <c r="U874" s="145"/>
      <c r="V874" s="145"/>
      <c r="W874" s="145"/>
      <c r="X874" s="145"/>
      <c r="Y874" s="145"/>
      <c r="Z874" s="145"/>
      <c r="AA874" s="145"/>
      <c r="AB874" s="145"/>
      <c r="AC874" s="145"/>
      <c r="AD874" s="145"/>
      <c r="AE874" s="145"/>
      <c r="AF874" s="145"/>
      <c r="AG874" s="145"/>
      <c r="AH874" s="145"/>
      <c r="AI874" s="145"/>
      <c r="AJ874" s="145"/>
      <c r="AK874" s="145"/>
      <c r="AL874" s="145"/>
      <c r="AM874" s="145"/>
      <c r="AN874" s="145"/>
      <c r="AO874" s="145"/>
      <c r="AP874" s="145"/>
      <c r="AQ874" s="145"/>
      <c r="AR874" s="145"/>
      <c r="AS874" s="145"/>
      <c r="AT874" s="145"/>
      <c r="AU874" s="145"/>
      <c r="AV874" s="145"/>
      <c r="AW874" s="145"/>
      <c r="AX874" s="145"/>
      <c r="AY874" s="145"/>
      <c r="AZ874" s="145"/>
      <c r="BA874" s="145"/>
      <c r="BB874" s="145"/>
      <c r="BC874" s="145"/>
      <c r="BD874" s="145"/>
      <c r="BE874" s="145"/>
      <c r="BF874" s="145"/>
      <c r="BG874" s="145"/>
      <c r="BH874" s="145"/>
      <c r="BI874" s="145"/>
      <c r="BJ874" s="145"/>
      <c r="BK874" s="145"/>
      <c r="BL874" s="145"/>
      <c r="BM874" s="145"/>
      <c r="BN874" s="145"/>
      <c r="BO874" s="145"/>
      <c r="BP874" s="145"/>
      <c r="BQ874" s="145"/>
      <c r="BR874" s="145"/>
      <c r="BS874" s="145"/>
      <c r="BT874" s="145"/>
      <c r="BU874" s="145"/>
      <c r="BV874" s="145"/>
      <c r="BW874" s="145"/>
      <c r="BX874" s="145"/>
      <c r="BY874" s="145"/>
      <c r="BZ874" s="145"/>
      <c r="CA874" s="145"/>
      <c r="CB874" s="145"/>
      <c r="CC874" s="145"/>
      <c r="CD874" s="145"/>
      <c r="CE874" s="145"/>
      <c r="CF874" s="145"/>
      <c r="CG874" s="145"/>
      <c r="CH874" s="145"/>
      <c r="CI874" s="145"/>
      <c r="CJ874" s="145"/>
      <c r="CK874" s="145"/>
      <c r="CL874" s="145"/>
      <c r="CM874" s="145"/>
      <c r="CN874" s="145"/>
    </row>
    <row r="875" spans="1:92" x14ac:dyDescent="0.25">
      <c r="B875" s="174" t="s">
        <v>645</v>
      </c>
      <c r="D875" s="295" t="s">
        <v>649</v>
      </c>
      <c r="E875" s="102" t="s">
        <v>203</v>
      </c>
      <c r="I875" s="102"/>
      <c r="J875"/>
      <c r="T875" s="20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143</v>
      </c>
      <c r="B876" s="377" t="s">
        <v>651</v>
      </c>
      <c r="C876" s="369"/>
      <c r="D876" s="295" t="s">
        <v>649</v>
      </c>
      <c r="E876" s="194" t="s">
        <v>203</v>
      </c>
      <c r="F876" s="194"/>
      <c r="G876" s="194"/>
      <c r="I876" s="195">
        <v>5000</v>
      </c>
      <c r="J876" s="148"/>
      <c r="K876" s="148"/>
      <c r="L876" s="148"/>
      <c r="M876" s="148"/>
      <c r="N876" s="148"/>
      <c r="O876" s="148"/>
      <c r="P876" s="148"/>
      <c r="Q876" s="148"/>
      <c r="T876" s="269"/>
      <c r="U876" s="226"/>
      <c r="V876" s="226"/>
      <c r="W876" s="226"/>
      <c r="X876" s="226"/>
      <c r="Y876" s="226"/>
      <c r="Z876" s="226"/>
      <c r="AA876" s="226"/>
      <c r="AB876" s="226"/>
      <c r="AC876" s="226"/>
      <c r="AD876" s="226"/>
      <c r="AE876" s="226"/>
      <c r="AF876" s="226"/>
      <c r="AG876" s="226"/>
      <c r="AH876" s="226"/>
      <c r="AI876" s="226"/>
      <c r="AJ876" s="226"/>
      <c r="AK876" s="226"/>
      <c r="AL876" s="226"/>
      <c r="AM876" s="226"/>
      <c r="AN876" s="226"/>
      <c r="AO876" s="226"/>
      <c r="AP876" s="226"/>
      <c r="AQ876" s="226"/>
      <c r="AR876" s="226"/>
      <c r="AS876" s="226"/>
      <c r="AT876" s="226"/>
      <c r="AU876" s="226"/>
      <c r="AV876" s="226"/>
      <c r="AW876" s="226"/>
      <c r="AX876" s="226"/>
      <c r="AY876" s="226"/>
      <c r="AZ876" s="226"/>
      <c r="BA876" s="226"/>
      <c r="BB876" s="226"/>
      <c r="BC876" s="226"/>
      <c r="BD876" s="226"/>
      <c r="BE876" s="226"/>
      <c r="BF876" s="226"/>
      <c r="BG876" s="226"/>
      <c r="BH876" s="226"/>
      <c r="BI876" s="226"/>
      <c r="BJ876" s="226"/>
      <c r="BK876" s="226"/>
      <c r="BL876" s="226"/>
      <c r="BM876" s="226"/>
      <c r="BN876" s="226"/>
      <c r="BO876" s="226"/>
      <c r="BP876" s="226"/>
      <c r="BQ876" s="226"/>
      <c r="BR876" s="226"/>
      <c r="BS876" s="226"/>
      <c r="BT876" s="226"/>
      <c r="BU876" s="226"/>
      <c r="BV876" s="226"/>
      <c r="BW876" s="226"/>
      <c r="BX876" s="226"/>
      <c r="BY876" s="226"/>
      <c r="BZ876" s="226"/>
      <c r="CA876" s="226"/>
      <c r="CB876" s="226"/>
      <c r="CC876" s="226"/>
      <c r="CD876" s="226"/>
      <c r="CE876" s="226"/>
      <c r="CF876" s="226"/>
      <c r="CG876" s="226"/>
      <c r="CH876" s="226"/>
      <c r="CI876" s="226"/>
      <c r="CJ876" s="226"/>
      <c r="CK876" s="226"/>
      <c r="CL876" s="226"/>
      <c r="CM876" s="226"/>
      <c r="CN876" s="226"/>
    </row>
    <row r="877" spans="1:92" x14ac:dyDescent="0.25">
      <c r="A877" t="s">
        <v>143</v>
      </c>
      <c r="B877" s="377" t="s">
        <v>372</v>
      </c>
      <c r="C877" s="378"/>
      <c r="D877" s="34" t="s">
        <v>649</v>
      </c>
      <c r="E877" s="192" t="s">
        <v>203</v>
      </c>
      <c r="F877" s="192"/>
      <c r="G877" s="192"/>
      <c r="I877" s="192">
        <v>0.1</v>
      </c>
      <c r="J877" s="148"/>
      <c r="K877" s="148"/>
      <c r="L877" s="148"/>
      <c r="M877" s="148"/>
      <c r="N877" s="148"/>
      <c r="O877" s="148"/>
      <c r="P877" s="148"/>
      <c r="Q877" s="148"/>
      <c r="T877" s="269"/>
      <c r="U877" s="226"/>
      <c r="V877" s="226"/>
      <c r="W877" s="226"/>
      <c r="X877" s="226"/>
      <c r="Y877" s="226"/>
      <c r="Z877" s="226"/>
      <c r="AA877" s="226"/>
      <c r="AB877" s="226"/>
      <c r="AC877" s="226"/>
      <c r="AD877" s="226"/>
      <c r="AE877" s="226"/>
      <c r="AF877" s="226"/>
      <c r="AG877" s="226"/>
      <c r="AH877" s="226"/>
      <c r="AI877" s="226"/>
      <c r="AJ877" s="226"/>
      <c r="AK877" s="226"/>
      <c r="AL877" s="226"/>
      <c r="AM877" s="226"/>
      <c r="AN877" s="226"/>
      <c r="AO877" s="226"/>
      <c r="AP877" s="226"/>
      <c r="AQ877" s="226"/>
      <c r="AR877" s="226"/>
      <c r="AS877" s="226"/>
      <c r="AT877" s="226"/>
      <c r="AU877" s="226"/>
      <c r="AV877" s="226"/>
      <c r="AW877" s="226"/>
      <c r="AX877" s="226"/>
      <c r="AY877" s="226"/>
      <c r="AZ877" s="226"/>
      <c r="BA877" s="226"/>
      <c r="BB877" s="226"/>
      <c r="BC877" s="226"/>
      <c r="BD877" s="226"/>
      <c r="BE877" s="226"/>
      <c r="BF877" s="226"/>
      <c r="BG877" s="226"/>
      <c r="BH877" s="226"/>
      <c r="BI877" s="226"/>
      <c r="BJ877" s="226"/>
      <c r="BK877" s="226"/>
      <c r="BL877" s="226"/>
      <c r="BM877" s="226"/>
      <c r="BN877" s="226"/>
      <c r="BO877" s="226"/>
      <c r="BP877" s="226"/>
      <c r="BQ877" s="226"/>
      <c r="BR877" s="226"/>
      <c r="BS877" s="226"/>
      <c r="BT877" s="226"/>
      <c r="BU877" s="226"/>
      <c r="BV877" s="226"/>
      <c r="BW877" s="226"/>
      <c r="BX877" s="226"/>
      <c r="BY877" s="226"/>
      <c r="BZ877" s="226"/>
      <c r="CA877" s="226"/>
      <c r="CB877" s="226"/>
      <c r="CC877" s="226"/>
      <c r="CD877" s="226"/>
      <c r="CE877" s="226"/>
      <c r="CF877" s="226"/>
      <c r="CG877" s="226"/>
      <c r="CH877" s="226"/>
      <c r="CI877" s="226"/>
      <c r="CJ877" s="226"/>
      <c r="CK877" s="226"/>
      <c r="CL877" s="226"/>
      <c r="CM877" s="226"/>
      <c r="CN877" s="226"/>
    </row>
    <row r="878" spans="1:92" x14ac:dyDescent="0.25">
      <c r="B878" s="385" t="s">
        <v>652</v>
      </c>
      <c r="C878" s="378"/>
      <c r="D878" s="34" t="s">
        <v>649</v>
      </c>
      <c r="E878" s="192"/>
      <c r="F878" s="192"/>
      <c r="G878" s="192"/>
      <c r="I878" s="92">
        <v>47484</v>
      </c>
      <c r="J878" s="148"/>
      <c r="K878" s="148"/>
      <c r="L878" s="148"/>
      <c r="M878" s="148"/>
      <c r="N878" s="148"/>
      <c r="O878" s="148"/>
      <c r="P878" s="148"/>
      <c r="Q878" s="148"/>
      <c r="T878" s="269"/>
      <c r="U878" s="226"/>
      <c r="V878" s="226"/>
      <c r="W878" s="226"/>
      <c r="X878" s="226"/>
      <c r="Y878" s="226"/>
      <c r="Z878" s="226"/>
      <c r="AA878" s="226"/>
      <c r="AB878" s="226"/>
      <c r="AC878" s="226"/>
      <c r="AD878" s="226"/>
      <c r="AE878" s="226"/>
      <c r="AF878" s="226"/>
      <c r="AG878" s="226"/>
      <c r="AH878" s="226"/>
      <c r="AI878" s="226"/>
      <c r="AJ878" s="226"/>
      <c r="AK878" s="226"/>
      <c r="AL878" s="226"/>
      <c r="AM878" s="226"/>
      <c r="AN878" s="226"/>
      <c r="AO878" s="226"/>
      <c r="AP878" s="226"/>
      <c r="AQ878" s="226"/>
      <c r="AR878" s="226"/>
      <c r="AS878" s="226"/>
      <c r="AT878" s="226"/>
      <c r="AU878" s="226"/>
      <c r="AV878" s="226"/>
      <c r="AW878" s="226"/>
      <c r="AX878" s="226"/>
      <c r="AY878" s="226"/>
      <c r="AZ878" s="226"/>
      <c r="BA878" s="226"/>
      <c r="BB878" s="226"/>
      <c r="BC878" s="226"/>
      <c r="BD878" s="226"/>
      <c r="BE878" s="226"/>
      <c r="BF878" s="226"/>
      <c r="BG878" s="226"/>
      <c r="BH878" s="226"/>
      <c r="BI878" s="226"/>
      <c r="BJ878" s="226"/>
      <c r="BK878" s="226"/>
      <c r="BL878" s="226"/>
      <c r="BM878" s="226"/>
      <c r="BN878" s="226"/>
      <c r="BO878" s="226"/>
      <c r="BP878" s="226"/>
      <c r="BQ878" s="226"/>
      <c r="BR878" s="226"/>
      <c r="BS878" s="226"/>
      <c r="BT878" s="226"/>
      <c r="BU878" s="226"/>
      <c r="BV878" s="226"/>
      <c r="BW878" s="226"/>
      <c r="BX878" s="226"/>
      <c r="BY878" s="226"/>
      <c r="BZ878" s="226"/>
      <c r="CA878" s="226"/>
      <c r="CB878" s="226"/>
      <c r="CC878" s="226"/>
      <c r="CD878" s="226"/>
      <c r="CE878" s="226"/>
      <c r="CF878" s="226"/>
      <c r="CG878" s="226"/>
      <c r="CH878" s="226"/>
      <c r="CI878" s="226"/>
      <c r="CJ878" s="226"/>
      <c r="CK878" s="226"/>
      <c r="CL878" s="226"/>
      <c r="CM878" s="226"/>
      <c r="CN878" s="226"/>
    </row>
    <row r="879" spans="1:92" x14ac:dyDescent="0.25">
      <c r="B879" s="209"/>
      <c r="C879" s="148"/>
      <c r="D879" s="147" t="s">
        <v>649</v>
      </c>
      <c r="E879" s="149" t="s">
        <v>203</v>
      </c>
      <c r="F879" s="149"/>
      <c r="G879" s="149"/>
      <c r="H879" s="106"/>
      <c r="I879" s="149"/>
      <c r="J879" s="148"/>
      <c r="K879" s="148"/>
      <c r="L879" s="148"/>
      <c r="M879" s="148"/>
      <c r="N879" s="148"/>
      <c r="O879" s="148"/>
      <c r="P879" s="148"/>
      <c r="Q879" s="148"/>
      <c r="T879" s="269"/>
      <c r="U879" s="226"/>
      <c r="V879" s="226"/>
      <c r="W879" s="226"/>
      <c r="X879" s="226"/>
      <c r="Y879" s="226"/>
      <c r="Z879" s="226"/>
      <c r="AA879" s="226"/>
      <c r="AB879" s="226"/>
      <c r="AC879" s="226"/>
      <c r="AD879" s="226"/>
      <c r="AE879" s="226"/>
      <c r="AF879" s="226"/>
      <c r="AG879" s="226"/>
      <c r="AH879" s="226"/>
      <c r="AI879" s="226"/>
      <c r="AJ879" s="226"/>
      <c r="AK879" s="226"/>
      <c r="AL879" s="226"/>
      <c r="AM879" s="226"/>
      <c r="AN879" s="226"/>
      <c r="AO879" s="226"/>
      <c r="AP879" s="226"/>
      <c r="AQ879" s="226"/>
      <c r="AR879" s="226"/>
      <c r="AS879" s="226"/>
      <c r="AT879" s="226"/>
      <c r="AU879" s="226"/>
      <c r="AV879" s="226"/>
      <c r="AW879" s="226"/>
      <c r="AX879" s="226"/>
      <c r="AY879" s="226"/>
      <c r="AZ879" s="226"/>
      <c r="BA879" s="226"/>
      <c r="BB879" s="226"/>
      <c r="BC879" s="226"/>
      <c r="BD879" s="226"/>
      <c r="BE879" s="226"/>
      <c r="BF879" s="226"/>
      <c r="BG879" s="226"/>
      <c r="BH879" s="226"/>
      <c r="BI879" s="226"/>
      <c r="BJ879" s="226"/>
      <c r="BK879" s="226"/>
      <c r="BL879" s="226"/>
      <c r="BM879" s="226"/>
      <c r="BN879" s="226"/>
      <c r="BO879" s="226"/>
      <c r="BP879" s="226"/>
      <c r="BQ879" s="226"/>
      <c r="BR879" s="226"/>
      <c r="BS879" s="226"/>
      <c r="BT879" s="226"/>
      <c r="BU879" s="226"/>
      <c r="BV879" s="226"/>
      <c r="BW879" s="226"/>
      <c r="BX879" s="226"/>
      <c r="BY879" s="226"/>
      <c r="BZ879" s="226"/>
      <c r="CA879" s="226"/>
      <c r="CB879" s="226"/>
      <c r="CC879" s="226"/>
      <c r="CD879" s="226"/>
      <c r="CE879" s="226"/>
      <c r="CF879" s="226"/>
      <c r="CG879" s="226"/>
      <c r="CH879" s="226"/>
      <c r="CI879" s="226"/>
      <c r="CJ879" s="226"/>
      <c r="CK879" s="226"/>
      <c r="CL879" s="226"/>
      <c r="CM879" s="226"/>
      <c r="CN879" s="226"/>
    </row>
    <row r="880" spans="1:92" x14ac:dyDescent="0.25">
      <c r="B880" s="174" t="s">
        <v>602</v>
      </c>
      <c r="D880" s="295" t="s">
        <v>649</v>
      </c>
      <c r="E880" s="102" t="s">
        <v>203</v>
      </c>
      <c r="T880" s="327"/>
      <c r="U880" s="379"/>
      <c r="V880" s="379"/>
      <c r="W880" s="379"/>
      <c r="X880" s="379"/>
      <c r="Y880" s="379"/>
      <c r="Z880" s="379"/>
      <c r="AA880" s="379"/>
      <c r="AB880" s="379"/>
      <c r="AC880" s="379"/>
      <c r="AD880" s="379"/>
      <c r="AE880" s="379"/>
      <c r="AF880" s="379"/>
      <c r="AG880" s="379"/>
      <c r="AH880" s="379"/>
      <c r="AI880" s="379"/>
      <c r="AJ880" s="379"/>
      <c r="AK880" s="379"/>
      <c r="AL880" s="379"/>
      <c r="AM880" s="379"/>
      <c r="AN880" s="379"/>
      <c r="AO880" s="379"/>
      <c r="AP880" s="379"/>
      <c r="AQ880" s="379"/>
      <c r="AR880" s="379"/>
      <c r="AS880" s="379"/>
      <c r="AT880" s="379"/>
      <c r="AU880" s="379"/>
      <c r="AV880" s="379"/>
      <c r="AW880" s="379"/>
      <c r="AX880" s="379"/>
      <c r="AY880" s="379"/>
      <c r="AZ880" s="379"/>
      <c r="BA880" s="379"/>
      <c r="BB880" s="379"/>
      <c r="BC880" s="379"/>
      <c r="BD880" s="379"/>
      <c r="BE880" s="379"/>
      <c r="BF880" s="379"/>
      <c r="BG880" s="379"/>
      <c r="BH880" s="379"/>
      <c r="BI880" s="379"/>
      <c r="BJ880" s="379"/>
      <c r="BK880" s="379"/>
      <c r="BL880" s="379"/>
      <c r="BM880" s="379"/>
      <c r="BN880" s="379"/>
      <c r="BO880" s="379"/>
      <c r="BP880" s="379"/>
      <c r="BQ880" s="379"/>
      <c r="BR880" s="379"/>
      <c r="BS880" s="379"/>
      <c r="BT880" s="379"/>
      <c r="BU880" s="379"/>
      <c r="BV880" s="379"/>
      <c r="BW880" s="379"/>
      <c r="BX880" s="379"/>
      <c r="BY880" s="379"/>
      <c r="BZ880" s="379"/>
      <c r="CA880" s="379"/>
      <c r="CB880" s="379"/>
      <c r="CC880" s="379"/>
      <c r="CD880" s="379"/>
      <c r="CE880" s="379"/>
      <c r="CF880" s="379"/>
      <c r="CG880" s="379"/>
      <c r="CH880" s="379"/>
      <c r="CI880" s="379"/>
      <c r="CJ880" s="379"/>
      <c r="CK880" s="379"/>
      <c r="CL880" s="379"/>
      <c r="CM880" s="379"/>
      <c r="CN880" s="379"/>
    </row>
    <row r="881" spans="1:92" x14ac:dyDescent="0.25">
      <c r="B881" s="223" t="s">
        <v>603</v>
      </c>
      <c r="D881" s="295" t="s">
        <v>649</v>
      </c>
      <c r="E881" s="102" t="s">
        <v>203</v>
      </c>
      <c r="K881" s="50">
        <f ca="1">+T883</f>
        <v>0</v>
      </c>
      <c r="L881" s="50">
        <f ca="1">+K883</f>
        <v>0</v>
      </c>
      <c r="M881" s="50">
        <f ca="1">+L883</f>
        <v>0</v>
      </c>
      <c r="N881" s="50">
        <f ca="1">+M883</f>
        <v>0</v>
      </c>
      <c r="O881" s="50">
        <f ca="1">+N883</f>
        <v>0</v>
      </c>
      <c r="P881" s="50">
        <f ca="1">+O883</f>
        <v>0</v>
      </c>
      <c r="Q881" s="50"/>
      <c r="T881" s="319"/>
      <c r="U881" s="380">
        <f t="shared" ref="U881:CF881" ca="1" si="641">+T883</f>
        <v>0</v>
      </c>
      <c r="V881" s="380">
        <f t="shared" ca="1" si="641"/>
        <v>0</v>
      </c>
      <c r="W881" s="380">
        <f t="shared" ca="1" si="641"/>
        <v>0</v>
      </c>
      <c r="X881" s="380">
        <f t="shared" ca="1" si="641"/>
        <v>0</v>
      </c>
      <c r="Y881" s="380">
        <f t="shared" ca="1" si="641"/>
        <v>0</v>
      </c>
      <c r="Z881" s="380">
        <f t="shared" ca="1" si="641"/>
        <v>0</v>
      </c>
      <c r="AA881" s="380">
        <f t="shared" ca="1" si="641"/>
        <v>0</v>
      </c>
      <c r="AB881" s="380">
        <f t="shared" ca="1" si="641"/>
        <v>0</v>
      </c>
      <c r="AC881" s="380">
        <f t="shared" ca="1" si="641"/>
        <v>0</v>
      </c>
      <c r="AD881" s="380">
        <f t="shared" ca="1" si="641"/>
        <v>0</v>
      </c>
      <c r="AE881" s="380">
        <f t="shared" ca="1" si="641"/>
        <v>0</v>
      </c>
      <c r="AF881" s="380">
        <f t="shared" ca="1" si="641"/>
        <v>0</v>
      </c>
      <c r="AG881" s="380">
        <f t="shared" ca="1" si="641"/>
        <v>0</v>
      </c>
      <c r="AH881" s="380">
        <f t="shared" ca="1" si="641"/>
        <v>0</v>
      </c>
      <c r="AI881" s="380">
        <f t="shared" ca="1" si="641"/>
        <v>0</v>
      </c>
      <c r="AJ881" s="380">
        <f t="shared" ca="1" si="641"/>
        <v>0</v>
      </c>
      <c r="AK881" s="380">
        <f t="shared" ca="1" si="641"/>
        <v>0</v>
      </c>
      <c r="AL881" s="380">
        <f t="shared" ca="1" si="641"/>
        <v>0</v>
      </c>
      <c r="AM881" s="380">
        <f t="shared" ca="1" si="641"/>
        <v>0</v>
      </c>
      <c r="AN881" s="380">
        <f t="shared" ca="1" si="641"/>
        <v>0</v>
      </c>
      <c r="AO881" s="380">
        <f t="shared" ca="1" si="641"/>
        <v>0</v>
      </c>
      <c r="AP881" s="380">
        <f t="shared" ca="1" si="641"/>
        <v>0</v>
      </c>
      <c r="AQ881" s="380">
        <f t="shared" ca="1" si="641"/>
        <v>0</v>
      </c>
      <c r="AR881" s="380">
        <f t="shared" ca="1" si="641"/>
        <v>0</v>
      </c>
      <c r="AS881" s="380">
        <f t="shared" ca="1" si="641"/>
        <v>0</v>
      </c>
      <c r="AT881" s="380">
        <f t="shared" ca="1" si="641"/>
        <v>0</v>
      </c>
      <c r="AU881" s="380">
        <f t="shared" ca="1" si="641"/>
        <v>0</v>
      </c>
      <c r="AV881" s="380">
        <f t="shared" ca="1" si="641"/>
        <v>0</v>
      </c>
      <c r="AW881" s="380">
        <f t="shared" ca="1" si="641"/>
        <v>0</v>
      </c>
      <c r="AX881" s="380">
        <f t="shared" ca="1" si="641"/>
        <v>0</v>
      </c>
      <c r="AY881" s="380">
        <f t="shared" ca="1" si="641"/>
        <v>0</v>
      </c>
      <c r="AZ881" s="380">
        <f t="shared" ca="1" si="641"/>
        <v>0</v>
      </c>
      <c r="BA881" s="380">
        <f t="shared" ca="1" si="641"/>
        <v>0</v>
      </c>
      <c r="BB881" s="380">
        <f t="shared" ca="1" si="641"/>
        <v>0</v>
      </c>
      <c r="BC881" s="380">
        <f t="shared" ca="1" si="641"/>
        <v>0</v>
      </c>
      <c r="BD881" s="380">
        <f t="shared" ca="1" si="641"/>
        <v>0</v>
      </c>
      <c r="BE881" s="380">
        <f t="shared" ca="1" si="641"/>
        <v>0</v>
      </c>
      <c r="BF881" s="380">
        <f t="shared" ca="1" si="641"/>
        <v>0</v>
      </c>
      <c r="BG881" s="380">
        <f t="shared" ca="1" si="641"/>
        <v>0</v>
      </c>
      <c r="BH881" s="380">
        <f t="shared" ca="1" si="641"/>
        <v>0</v>
      </c>
      <c r="BI881" s="380">
        <f t="shared" ca="1" si="641"/>
        <v>0</v>
      </c>
      <c r="BJ881" s="380">
        <f t="shared" ca="1" si="641"/>
        <v>0</v>
      </c>
      <c r="BK881" s="380">
        <f t="shared" ca="1" si="641"/>
        <v>0</v>
      </c>
      <c r="BL881" s="380">
        <f t="shared" ca="1" si="641"/>
        <v>0</v>
      </c>
      <c r="BM881" s="380">
        <f t="shared" ca="1" si="641"/>
        <v>0</v>
      </c>
      <c r="BN881" s="380">
        <f t="shared" ca="1" si="641"/>
        <v>0</v>
      </c>
      <c r="BO881" s="380">
        <f t="shared" ca="1" si="641"/>
        <v>0</v>
      </c>
      <c r="BP881" s="380">
        <f t="shared" ca="1" si="641"/>
        <v>0</v>
      </c>
      <c r="BQ881" s="380">
        <f t="shared" ca="1" si="641"/>
        <v>0</v>
      </c>
      <c r="BR881" s="380">
        <f t="shared" ca="1" si="641"/>
        <v>0</v>
      </c>
      <c r="BS881" s="380">
        <f t="shared" ca="1" si="641"/>
        <v>0</v>
      </c>
      <c r="BT881" s="380">
        <f t="shared" ca="1" si="641"/>
        <v>0</v>
      </c>
      <c r="BU881" s="380">
        <f t="shared" ca="1" si="641"/>
        <v>0</v>
      </c>
      <c r="BV881" s="380">
        <f t="shared" ca="1" si="641"/>
        <v>0</v>
      </c>
      <c r="BW881" s="380">
        <f t="shared" ca="1" si="641"/>
        <v>0</v>
      </c>
      <c r="BX881" s="380">
        <f t="shared" ca="1" si="641"/>
        <v>0</v>
      </c>
      <c r="BY881" s="380">
        <f t="shared" ca="1" si="641"/>
        <v>0</v>
      </c>
      <c r="BZ881" s="380">
        <f t="shared" ca="1" si="641"/>
        <v>0</v>
      </c>
      <c r="CA881" s="380">
        <f t="shared" ca="1" si="641"/>
        <v>0</v>
      </c>
      <c r="CB881" s="380">
        <f t="shared" ca="1" si="641"/>
        <v>0</v>
      </c>
      <c r="CC881" s="380">
        <f t="shared" ca="1" si="641"/>
        <v>0</v>
      </c>
      <c r="CD881" s="380">
        <f t="shared" ca="1" si="641"/>
        <v>0</v>
      </c>
      <c r="CE881" s="380">
        <f t="shared" ca="1" si="641"/>
        <v>0</v>
      </c>
      <c r="CF881" s="380">
        <f t="shared" ca="1" si="641"/>
        <v>0</v>
      </c>
      <c r="CG881" s="380">
        <f t="shared" ref="CG881:CN881" ca="1" si="642">+CF883</f>
        <v>0</v>
      </c>
      <c r="CH881" s="380">
        <f t="shared" ca="1" si="642"/>
        <v>0</v>
      </c>
      <c r="CI881" s="380">
        <f t="shared" ca="1" si="642"/>
        <v>0</v>
      </c>
      <c r="CJ881" s="380">
        <f t="shared" ca="1" si="642"/>
        <v>0</v>
      </c>
      <c r="CK881" s="380">
        <f t="shared" ca="1" si="642"/>
        <v>0</v>
      </c>
      <c r="CL881" s="380">
        <f t="shared" ca="1" si="642"/>
        <v>0</v>
      </c>
      <c r="CM881" s="380">
        <f t="shared" ca="1" si="642"/>
        <v>0</v>
      </c>
      <c r="CN881" s="380">
        <f t="shared" ca="1" si="642"/>
        <v>0</v>
      </c>
    </row>
    <row r="882" spans="1:92" x14ac:dyDescent="0.25">
      <c r="A882" t="s">
        <v>362</v>
      </c>
      <c r="B882" s="223" t="s">
        <v>646</v>
      </c>
      <c r="C882" t="s">
        <v>76</v>
      </c>
      <c r="D882" s="295" t="s">
        <v>649</v>
      </c>
      <c r="E882" s="102" t="s">
        <v>203</v>
      </c>
      <c r="K882" s="365">
        <f t="shared" ref="K882:P882" ca="1" si="643">SUMIF($3:$3, K$2, INDIRECT(ROW() &amp; ":" &amp; ROW()))</f>
        <v>0</v>
      </c>
      <c r="L882" s="365">
        <f t="shared" ca="1" si="643"/>
        <v>0</v>
      </c>
      <c r="M882" s="365">
        <f t="shared" ca="1" si="643"/>
        <v>0</v>
      </c>
      <c r="N882" s="365">
        <f t="shared" ca="1" si="643"/>
        <v>0</v>
      </c>
      <c r="O882" s="365">
        <f t="shared" ca="1" si="643"/>
        <v>0</v>
      </c>
      <c r="P882" s="365">
        <f t="shared" ca="1" si="643"/>
        <v>0</v>
      </c>
      <c r="Q882" s="50"/>
      <c r="T882" s="366">
        <f t="shared" ref="T882:T883" ca="1" si="644">IFERROR(INDEX(INDIRECT("Financials!$A:$AD"), MATCH(INDIRECT(ADDRESS(ROW(),2)), INDIRECT("Financials!$B:$B"), 0), MATCH(INDIRECT(ADDRESS(1,COLUMN())), INDIRECT("Financials!$1:$1"), 0)),0)</f>
        <v>0</v>
      </c>
      <c r="U882" s="382">
        <f t="shared" ref="U882:CF882" ca="1" si="645">+MIN(0,-IF(EOMONTH(U$2,0)=EOMONTH($I878,0),U881,MIN($I876+U885,U881)))</f>
        <v>0</v>
      </c>
      <c r="V882" s="382">
        <f t="shared" ca="1" si="645"/>
        <v>0</v>
      </c>
      <c r="W882" s="382">
        <f t="shared" ca="1" si="645"/>
        <v>0</v>
      </c>
      <c r="X882" s="382">
        <f t="shared" ca="1" si="645"/>
        <v>0</v>
      </c>
      <c r="Y882" s="382">
        <f t="shared" ca="1" si="645"/>
        <v>0</v>
      </c>
      <c r="Z882" s="382">
        <f t="shared" ca="1" si="645"/>
        <v>0</v>
      </c>
      <c r="AA882" s="382">
        <f t="shared" ca="1" si="645"/>
        <v>0</v>
      </c>
      <c r="AB882" s="382">
        <f t="shared" ca="1" si="645"/>
        <v>0</v>
      </c>
      <c r="AC882" s="382">
        <f t="shared" ca="1" si="645"/>
        <v>0</v>
      </c>
      <c r="AD882" s="382">
        <f t="shared" ca="1" si="645"/>
        <v>0</v>
      </c>
      <c r="AE882" s="382">
        <f t="shared" ca="1" si="645"/>
        <v>0</v>
      </c>
      <c r="AF882" s="382">
        <f t="shared" ca="1" si="645"/>
        <v>0</v>
      </c>
      <c r="AG882" s="382">
        <f t="shared" ca="1" si="645"/>
        <v>0</v>
      </c>
      <c r="AH882" s="382">
        <f t="shared" ca="1" si="645"/>
        <v>0</v>
      </c>
      <c r="AI882" s="382">
        <f t="shared" ca="1" si="645"/>
        <v>0</v>
      </c>
      <c r="AJ882" s="382">
        <f t="shared" ca="1" si="645"/>
        <v>0</v>
      </c>
      <c r="AK882" s="382">
        <f t="shared" ca="1" si="645"/>
        <v>0</v>
      </c>
      <c r="AL882" s="382">
        <f t="shared" ca="1" si="645"/>
        <v>0</v>
      </c>
      <c r="AM882" s="382">
        <f t="shared" ca="1" si="645"/>
        <v>0</v>
      </c>
      <c r="AN882" s="382">
        <f t="shared" ca="1" si="645"/>
        <v>0</v>
      </c>
      <c r="AO882" s="382">
        <f t="shared" ca="1" si="645"/>
        <v>0</v>
      </c>
      <c r="AP882" s="382">
        <f t="shared" ca="1" si="645"/>
        <v>0</v>
      </c>
      <c r="AQ882" s="382">
        <f t="shared" ca="1" si="645"/>
        <v>0</v>
      </c>
      <c r="AR882" s="382">
        <f t="shared" ca="1" si="645"/>
        <v>0</v>
      </c>
      <c r="AS882" s="382">
        <f t="shared" ca="1" si="645"/>
        <v>0</v>
      </c>
      <c r="AT882" s="382">
        <f t="shared" ca="1" si="645"/>
        <v>0</v>
      </c>
      <c r="AU882" s="382">
        <f t="shared" ca="1" si="645"/>
        <v>0</v>
      </c>
      <c r="AV882" s="382">
        <f t="shared" ca="1" si="645"/>
        <v>0</v>
      </c>
      <c r="AW882" s="382">
        <f t="shared" ca="1" si="645"/>
        <v>0</v>
      </c>
      <c r="AX882" s="382">
        <f t="shared" ca="1" si="645"/>
        <v>0</v>
      </c>
      <c r="AY882" s="382">
        <f t="shared" ca="1" si="645"/>
        <v>0</v>
      </c>
      <c r="AZ882" s="382">
        <f t="shared" ca="1" si="645"/>
        <v>0</v>
      </c>
      <c r="BA882" s="382">
        <f t="shared" ca="1" si="645"/>
        <v>0</v>
      </c>
      <c r="BB882" s="382">
        <f t="shared" ca="1" si="645"/>
        <v>0</v>
      </c>
      <c r="BC882" s="382">
        <f t="shared" ca="1" si="645"/>
        <v>0</v>
      </c>
      <c r="BD882" s="382">
        <f t="shared" ca="1" si="645"/>
        <v>0</v>
      </c>
      <c r="BE882" s="382">
        <f t="shared" ca="1" si="645"/>
        <v>0</v>
      </c>
      <c r="BF882" s="382">
        <f t="shared" ca="1" si="645"/>
        <v>0</v>
      </c>
      <c r="BG882" s="382">
        <f t="shared" ca="1" si="645"/>
        <v>0</v>
      </c>
      <c r="BH882" s="382">
        <f t="shared" ca="1" si="645"/>
        <v>0</v>
      </c>
      <c r="BI882" s="382">
        <f t="shared" ca="1" si="645"/>
        <v>0</v>
      </c>
      <c r="BJ882" s="382">
        <f t="shared" ca="1" si="645"/>
        <v>0</v>
      </c>
      <c r="BK882" s="382">
        <f t="shared" ca="1" si="645"/>
        <v>0</v>
      </c>
      <c r="BL882" s="382">
        <f t="shared" ca="1" si="645"/>
        <v>0</v>
      </c>
      <c r="BM882" s="382">
        <f t="shared" ca="1" si="645"/>
        <v>0</v>
      </c>
      <c r="BN882" s="382">
        <f t="shared" ca="1" si="645"/>
        <v>0</v>
      </c>
      <c r="BO882" s="382">
        <f t="shared" ca="1" si="645"/>
        <v>0</v>
      </c>
      <c r="BP882" s="382">
        <f t="shared" ca="1" si="645"/>
        <v>0</v>
      </c>
      <c r="BQ882" s="382">
        <f t="shared" ca="1" si="645"/>
        <v>0</v>
      </c>
      <c r="BR882" s="382">
        <f t="shared" ca="1" si="645"/>
        <v>0</v>
      </c>
      <c r="BS882" s="382">
        <f t="shared" ca="1" si="645"/>
        <v>0</v>
      </c>
      <c r="BT882" s="382">
        <f t="shared" ca="1" si="645"/>
        <v>0</v>
      </c>
      <c r="BU882" s="382">
        <f t="shared" ca="1" si="645"/>
        <v>0</v>
      </c>
      <c r="BV882" s="382">
        <f t="shared" ca="1" si="645"/>
        <v>0</v>
      </c>
      <c r="BW882" s="382">
        <f t="shared" ca="1" si="645"/>
        <v>0</v>
      </c>
      <c r="BX882" s="382">
        <f t="shared" ca="1" si="645"/>
        <v>0</v>
      </c>
      <c r="BY882" s="382">
        <f t="shared" ca="1" si="645"/>
        <v>0</v>
      </c>
      <c r="BZ882" s="382">
        <f t="shared" ca="1" si="645"/>
        <v>0</v>
      </c>
      <c r="CA882" s="382">
        <f t="shared" ca="1" si="645"/>
        <v>0</v>
      </c>
      <c r="CB882" s="382">
        <f t="shared" ca="1" si="645"/>
        <v>0</v>
      </c>
      <c r="CC882" s="382">
        <f t="shared" ca="1" si="645"/>
        <v>0</v>
      </c>
      <c r="CD882" s="382">
        <f t="shared" ca="1" si="645"/>
        <v>0</v>
      </c>
      <c r="CE882" s="382">
        <f t="shared" ca="1" si="645"/>
        <v>0</v>
      </c>
      <c r="CF882" s="382">
        <f t="shared" ca="1" si="645"/>
        <v>0</v>
      </c>
      <c r="CG882" s="382">
        <f t="shared" ref="CG882:CN882" ca="1" si="646">+MIN(0,-IF(EOMONTH(CG$2,0)=EOMONTH($I878,0),CG881,MIN($I876+CG885,CG881)))</f>
        <v>0</v>
      </c>
      <c r="CH882" s="382">
        <f t="shared" ca="1" si="646"/>
        <v>0</v>
      </c>
      <c r="CI882" s="382">
        <f t="shared" ca="1" si="646"/>
        <v>0</v>
      </c>
      <c r="CJ882" s="382">
        <f t="shared" ca="1" si="646"/>
        <v>0</v>
      </c>
      <c r="CK882" s="382">
        <f t="shared" ca="1" si="646"/>
        <v>0</v>
      </c>
      <c r="CL882" s="382">
        <f t="shared" ca="1" si="646"/>
        <v>0</v>
      </c>
      <c r="CM882" s="382">
        <f t="shared" ca="1" si="646"/>
        <v>0</v>
      </c>
      <c r="CN882" s="382">
        <f t="shared" ca="1" si="646"/>
        <v>0</v>
      </c>
    </row>
    <row r="883" spans="1:92" x14ac:dyDescent="0.25">
      <c r="A883" t="s">
        <v>143</v>
      </c>
      <c r="B883" s="216" t="s">
        <v>647</v>
      </c>
      <c r="C883" t="s">
        <v>609</v>
      </c>
      <c r="D883" s="295" t="s">
        <v>649</v>
      </c>
      <c r="E883" s="102" t="s">
        <v>203</v>
      </c>
      <c r="I883" s="368"/>
      <c r="J883" s="368"/>
      <c r="K883" s="30">
        <f t="shared" ref="K883:P883" ca="1" si="647">SUMIF($4:$4, K$2, INDIRECT(ROW() &amp; ":" &amp; ROW()))</f>
        <v>0</v>
      </c>
      <c r="L883" s="30">
        <f t="shared" ca="1" si="647"/>
        <v>0</v>
      </c>
      <c r="M883" s="30">
        <f t="shared" ca="1" si="647"/>
        <v>0</v>
      </c>
      <c r="N883" s="30">
        <f t="shared" ca="1" si="647"/>
        <v>0</v>
      </c>
      <c r="O883" s="30">
        <f t="shared" ca="1" si="647"/>
        <v>0</v>
      </c>
      <c r="P883" s="30">
        <f t="shared" ca="1" si="647"/>
        <v>0</v>
      </c>
      <c r="Q883" s="30"/>
      <c r="T883" s="327">
        <f t="shared" ca="1" si="644"/>
        <v>0</v>
      </c>
      <c r="U883" s="383">
        <f t="shared" ref="U883:CF883" ca="1" si="648">+U882+U881</f>
        <v>0</v>
      </c>
      <c r="V883" s="383">
        <f t="shared" ca="1" si="648"/>
        <v>0</v>
      </c>
      <c r="W883" s="383">
        <f t="shared" ca="1" si="648"/>
        <v>0</v>
      </c>
      <c r="X883" s="383">
        <f t="shared" ca="1" si="648"/>
        <v>0</v>
      </c>
      <c r="Y883" s="383">
        <f t="shared" ca="1" si="648"/>
        <v>0</v>
      </c>
      <c r="Z883" s="383">
        <f t="shared" ca="1" si="648"/>
        <v>0</v>
      </c>
      <c r="AA883" s="383">
        <f t="shared" ca="1" si="648"/>
        <v>0</v>
      </c>
      <c r="AB883" s="383">
        <f t="shared" ca="1" si="648"/>
        <v>0</v>
      </c>
      <c r="AC883" s="383">
        <f t="shared" ca="1" si="648"/>
        <v>0</v>
      </c>
      <c r="AD883" s="383">
        <f t="shared" ca="1" si="648"/>
        <v>0</v>
      </c>
      <c r="AE883" s="383">
        <f t="shared" ca="1" si="648"/>
        <v>0</v>
      </c>
      <c r="AF883" s="383">
        <f t="shared" ca="1" si="648"/>
        <v>0</v>
      </c>
      <c r="AG883" s="383">
        <f t="shared" ca="1" si="648"/>
        <v>0</v>
      </c>
      <c r="AH883" s="383">
        <f t="shared" ca="1" si="648"/>
        <v>0</v>
      </c>
      <c r="AI883" s="383">
        <f t="shared" ca="1" si="648"/>
        <v>0</v>
      </c>
      <c r="AJ883" s="383">
        <f t="shared" ca="1" si="648"/>
        <v>0</v>
      </c>
      <c r="AK883" s="383">
        <f t="shared" ca="1" si="648"/>
        <v>0</v>
      </c>
      <c r="AL883" s="383">
        <f t="shared" ca="1" si="648"/>
        <v>0</v>
      </c>
      <c r="AM883" s="383">
        <f t="shared" ca="1" si="648"/>
        <v>0</v>
      </c>
      <c r="AN883" s="383">
        <f t="shared" ca="1" si="648"/>
        <v>0</v>
      </c>
      <c r="AO883" s="383">
        <f t="shared" ca="1" si="648"/>
        <v>0</v>
      </c>
      <c r="AP883" s="383">
        <f t="shared" ca="1" si="648"/>
        <v>0</v>
      </c>
      <c r="AQ883" s="383">
        <f t="shared" ca="1" si="648"/>
        <v>0</v>
      </c>
      <c r="AR883" s="383">
        <f t="shared" ca="1" si="648"/>
        <v>0</v>
      </c>
      <c r="AS883" s="383">
        <f t="shared" ca="1" si="648"/>
        <v>0</v>
      </c>
      <c r="AT883" s="383">
        <f t="shared" ca="1" si="648"/>
        <v>0</v>
      </c>
      <c r="AU883" s="383">
        <f t="shared" ca="1" si="648"/>
        <v>0</v>
      </c>
      <c r="AV883" s="383">
        <f t="shared" ca="1" si="648"/>
        <v>0</v>
      </c>
      <c r="AW883" s="383">
        <f t="shared" ca="1" si="648"/>
        <v>0</v>
      </c>
      <c r="AX883" s="383">
        <f t="shared" ca="1" si="648"/>
        <v>0</v>
      </c>
      <c r="AY883" s="383">
        <f t="shared" ca="1" si="648"/>
        <v>0</v>
      </c>
      <c r="AZ883" s="383">
        <f t="shared" ca="1" si="648"/>
        <v>0</v>
      </c>
      <c r="BA883" s="383">
        <f t="shared" ca="1" si="648"/>
        <v>0</v>
      </c>
      <c r="BB883" s="383">
        <f t="shared" ca="1" si="648"/>
        <v>0</v>
      </c>
      <c r="BC883" s="383">
        <f t="shared" ca="1" si="648"/>
        <v>0</v>
      </c>
      <c r="BD883" s="383">
        <f t="shared" ca="1" si="648"/>
        <v>0</v>
      </c>
      <c r="BE883" s="383">
        <f t="shared" ca="1" si="648"/>
        <v>0</v>
      </c>
      <c r="BF883" s="383">
        <f t="shared" ca="1" si="648"/>
        <v>0</v>
      </c>
      <c r="BG883" s="383">
        <f t="shared" ca="1" si="648"/>
        <v>0</v>
      </c>
      <c r="BH883" s="383">
        <f t="shared" ca="1" si="648"/>
        <v>0</v>
      </c>
      <c r="BI883" s="383">
        <f t="shared" ca="1" si="648"/>
        <v>0</v>
      </c>
      <c r="BJ883" s="383">
        <f t="shared" ca="1" si="648"/>
        <v>0</v>
      </c>
      <c r="BK883" s="383">
        <f t="shared" ca="1" si="648"/>
        <v>0</v>
      </c>
      <c r="BL883" s="383">
        <f t="shared" ca="1" si="648"/>
        <v>0</v>
      </c>
      <c r="BM883" s="383">
        <f t="shared" ca="1" si="648"/>
        <v>0</v>
      </c>
      <c r="BN883" s="383">
        <f t="shared" ca="1" si="648"/>
        <v>0</v>
      </c>
      <c r="BO883" s="383">
        <f t="shared" ca="1" si="648"/>
        <v>0</v>
      </c>
      <c r="BP883" s="383">
        <f t="shared" ca="1" si="648"/>
        <v>0</v>
      </c>
      <c r="BQ883" s="383">
        <f t="shared" ca="1" si="648"/>
        <v>0</v>
      </c>
      <c r="BR883" s="383">
        <f t="shared" ca="1" si="648"/>
        <v>0</v>
      </c>
      <c r="BS883" s="383">
        <f t="shared" ca="1" si="648"/>
        <v>0</v>
      </c>
      <c r="BT883" s="383">
        <f t="shared" ca="1" si="648"/>
        <v>0</v>
      </c>
      <c r="BU883" s="383">
        <f t="shared" ca="1" si="648"/>
        <v>0</v>
      </c>
      <c r="BV883" s="383">
        <f t="shared" ca="1" si="648"/>
        <v>0</v>
      </c>
      <c r="BW883" s="383">
        <f t="shared" ca="1" si="648"/>
        <v>0</v>
      </c>
      <c r="BX883" s="383">
        <f t="shared" ca="1" si="648"/>
        <v>0</v>
      </c>
      <c r="BY883" s="383">
        <f t="shared" ca="1" si="648"/>
        <v>0</v>
      </c>
      <c r="BZ883" s="383">
        <f t="shared" ca="1" si="648"/>
        <v>0</v>
      </c>
      <c r="CA883" s="383">
        <f t="shared" ca="1" si="648"/>
        <v>0</v>
      </c>
      <c r="CB883" s="383">
        <f t="shared" ca="1" si="648"/>
        <v>0</v>
      </c>
      <c r="CC883" s="383">
        <f t="shared" ca="1" si="648"/>
        <v>0</v>
      </c>
      <c r="CD883" s="383">
        <f t="shared" ca="1" si="648"/>
        <v>0</v>
      </c>
      <c r="CE883" s="383">
        <f t="shared" ca="1" si="648"/>
        <v>0</v>
      </c>
      <c r="CF883" s="383">
        <f t="shared" ca="1" si="648"/>
        <v>0</v>
      </c>
      <c r="CG883" s="383">
        <f t="shared" ref="CG883:CN883" ca="1" si="649">+CG882+CG881</f>
        <v>0</v>
      </c>
      <c r="CH883" s="383">
        <f t="shared" ca="1" si="649"/>
        <v>0</v>
      </c>
      <c r="CI883" s="383">
        <f t="shared" ca="1" si="649"/>
        <v>0</v>
      </c>
      <c r="CJ883" s="383">
        <f t="shared" ca="1" si="649"/>
        <v>0</v>
      </c>
      <c r="CK883" s="383">
        <f t="shared" ca="1" si="649"/>
        <v>0</v>
      </c>
      <c r="CL883" s="383">
        <f t="shared" ca="1" si="649"/>
        <v>0</v>
      </c>
      <c r="CM883" s="383">
        <f t="shared" ca="1" si="649"/>
        <v>0</v>
      </c>
      <c r="CN883" s="383">
        <f t="shared" ca="1" si="649"/>
        <v>0</v>
      </c>
    </row>
    <row r="884" spans="1:92" x14ac:dyDescent="0.25">
      <c r="B884" s="178"/>
      <c r="D884" s="295" t="s">
        <v>649</v>
      </c>
      <c r="E884" s="102" t="s">
        <v>203</v>
      </c>
      <c r="T884" s="319"/>
      <c r="U884" s="380"/>
      <c r="V884" s="380"/>
      <c r="W884" s="380"/>
      <c r="X884" s="380"/>
      <c r="Y884" s="380"/>
      <c r="Z884" s="380"/>
      <c r="AA884" s="380"/>
      <c r="AB884" s="380"/>
      <c r="AC884" s="380"/>
      <c r="AD884" s="380"/>
      <c r="AE884" s="380"/>
      <c r="AF884" s="380"/>
      <c r="AG884" s="380"/>
      <c r="AH884" s="380"/>
      <c r="AI884" s="380"/>
      <c r="AJ884" s="380"/>
      <c r="AK884" s="380"/>
      <c r="AL884" s="380"/>
      <c r="AM884" s="380"/>
      <c r="AN884" s="380"/>
      <c r="AO884" s="380"/>
      <c r="AP884" s="380"/>
      <c r="AQ884" s="380"/>
      <c r="AR884" s="380"/>
      <c r="AS884" s="380"/>
      <c r="AT884" s="380"/>
      <c r="AU884" s="380"/>
      <c r="AV884" s="380"/>
      <c r="AW884" s="380"/>
      <c r="AX884" s="380"/>
      <c r="AY884" s="380"/>
      <c r="AZ884" s="380"/>
      <c r="BA884" s="380"/>
      <c r="BB884" s="380"/>
      <c r="BC884" s="380"/>
      <c r="BD884" s="380"/>
      <c r="BE884" s="380"/>
      <c r="BF884" s="380"/>
      <c r="BG884" s="380"/>
      <c r="BH884" s="380"/>
      <c r="BI884" s="380"/>
      <c r="BJ884" s="380"/>
      <c r="BK884" s="380"/>
      <c r="BL884" s="380"/>
      <c r="BM884" s="380"/>
      <c r="BN884" s="380"/>
      <c r="BO884" s="380"/>
      <c r="BP884" s="380"/>
      <c r="BQ884" s="380"/>
      <c r="BR884" s="380"/>
      <c r="BS884" s="380"/>
      <c r="BT884" s="380"/>
      <c r="BU884" s="380"/>
      <c r="BV884" s="380"/>
      <c r="BW884" s="380"/>
      <c r="BX884" s="380"/>
      <c r="BY884" s="380"/>
      <c r="BZ884" s="380"/>
      <c r="CA884" s="380"/>
      <c r="CB884" s="380"/>
      <c r="CC884" s="380"/>
      <c r="CD884" s="380"/>
      <c r="CE884" s="380"/>
      <c r="CF884" s="380"/>
      <c r="CG884" s="380"/>
      <c r="CH884" s="380"/>
      <c r="CI884" s="380"/>
      <c r="CJ884" s="380"/>
      <c r="CK884" s="380"/>
      <c r="CL884" s="380"/>
      <c r="CM884" s="380"/>
      <c r="CN884" s="380"/>
    </row>
    <row r="885" spans="1:92" x14ac:dyDescent="0.25">
      <c r="A885" t="s">
        <v>160</v>
      </c>
      <c r="B885" s="216" t="s">
        <v>648</v>
      </c>
      <c r="C885" t="s">
        <v>33</v>
      </c>
      <c r="D885" s="295" t="s">
        <v>649</v>
      </c>
      <c r="E885" s="102" t="s">
        <v>203</v>
      </c>
      <c r="K885" s="31">
        <f t="shared" ref="K885:P885" ca="1" si="650">SUMIF($3:$3, K$2, INDIRECT(ROW() &amp; ":" &amp; ROW()))</f>
        <v>0</v>
      </c>
      <c r="L885" s="31">
        <f t="shared" ca="1" si="650"/>
        <v>0</v>
      </c>
      <c r="M885" s="31">
        <f t="shared" ca="1" si="650"/>
        <v>0</v>
      </c>
      <c r="N885" s="31">
        <f t="shared" ca="1" si="650"/>
        <v>0</v>
      </c>
      <c r="O885" s="31">
        <f t="shared" ca="1" si="650"/>
        <v>0</v>
      </c>
      <c r="P885" s="31">
        <f t="shared" ca="1" si="650"/>
        <v>0</v>
      </c>
      <c r="Q885" s="31"/>
      <c r="T885" s="327">
        <f t="shared" ref="T885" ca="1" si="651">IFERROR(INDEX(INDIRECT("Financials!$A:$AD"), MATCH(INDIRECT(ADDRESS(ROW(),2)), INDIRECT("Financials!$B:$B"), 0), MATCH(INDIRECT(ADDRESS(1,COLUMN())), INDIRECT("Financials!$1:$1"), 0)),0)</f>
        <v>0</v>
      </c>
      <c r="U885" s="383">
        <f t="shared" ref="U885:AZ885" ca="1" si="652">-SUM(U881:U881)*$I877/12</f>
        <v>0</v>
      </c>
      <c r="V885" s="383">
        <f t="shared" ca="1" si="652"/>
        <v>0</v>
      </c>
      <c r="W885" s="383">
        <f t="shared" ca="1" si="652"/>
        <v>0</v>
      </c>
      <c r="X885" s="383">
        <f t="shared" ca="1" si="652"/>
        <v>0</v>
      </c>
      <c r="Y885" s="383">
        <f t="shared" ca="1" si="652"/>
        <v>0</v>
      </c>
      <c r="Z885" s="383">
        <f t="shared" ca="1" si="652"/>
        <v>0</v>
      </c>
      <c r="AA885" s="383">
        <f t="shared" ca="1" si="652"/>
        <v>0</v>
      </c>
      <c r="AB885" s="383">
        <f t="shared" ca="1" si="652"/>
        <v>0</v>
      </c>
      <c r="AC885" s="383">
        <f t="shared" ca="1" si="652"/>
        <v>0</v>
      </c>
      <c r="AD885" s="383">
        <f t="shared" ca="1" si="652"/>
        <v>0</v>
      </c>
      <c r="AE885" s="383">
        <f t="shared" ca="1" si="652"/>
        <v>0</v>
      </c>
      <c r="AF885" s="383">
        <f t="shared" ca="1" si="652"/>
        <v>0</v>
      </c>
      <c r="AG885" s="383">
        <f t="shared" ca="1" si="652"/>
        <v>0</v>
      </c>
      <c r="AH885" s="383">
        <f t="shared" ca="1" si="652"/>
        <v>0</v>
      </c>
      <c r="AI885" s="383">
        <f t="shared" ca="1" si="652"/>
        <v>0</v>
      </c>
      <c r="AJ885" s="383">
        <f t="shared" ca="1" si="652"/>
        <v>0</v>
      </c>
      <c r="AK885" s="383">
        <f t="shared" ca="1" si="652"/>
        <v>0</v>
      </c>
      <c r="AL885" s="383">
        <f t="shared" ca="1" si="652"/>
        <v>0</v>
      </c>
      <c r="AM885" s="383">
        <f t="shared" ca="1" si="652"/>
        <v>0</v>
      </c>
      <c r="AN885" s="383">
        <f t="shared" ca="1" si="652"/>
        <v>0</v>
      </c>
      <c r="AO885" s="383">
        <f t="shared" ca="1" si="652"/>
        <v>0</v>
      </c>
      <c r="AP885" s="383">
        <f t="shared" ca="1" si="652"/>
        <v>0</v>
      </c>
      <c r="AQ885" s="383">
        <f t="shared" ca="1" si="652"/>
        <v>0</v>
      </c>
      <c r="AR885" s="383">
        <f t="shared" ca="1" si="652"/>
        <v>0</v>
      </c>
      <c r="AS885" s="383">
        <f t="shared" ca="1" si="652"/>
        <v>0</v>
      </c>
      <c r="AT885" s="383">
        <f t="shared" ca="1" si="652"/>
        <v>0</v>
      </c>
      <c r="AU885" s="383">
        <f t="shared" ca="1" si="652"/>
        <v>0</v>
      </c>
      <c r="AV885" s="383">
        <f t="shared" ca="1" si="652"/>
        <v>0</v>
      </c>
      <c r="AW885" s="383">
        <f t="shared" ca="1" si="652"/>
        <v>0</v>
      </c>
      <c r="AX885" s="383">
        <f t="shared" ca="1" si="652"/>
        <v>0</v>
      </c>
      <c r="AY885" s="383">
        <f t="shared" ca="1" si="652"/>
        <v>0</v>
      </c>
      <c r="AZ885" s="383">
        <f t="shared" ca="1" si="652"/>
        <v>0</v>
      </c>
      <c r="BA885" s="383">
        <f t="shared" ref="BA885:CF885" ca="1" si="653">-SUM(BA881:BA881)*$I877/12</f>
        <v>0</v>
      </c>
      <c r="BB885" s="383">
        <f t="shared" ca="1" si="653"/>
        <v>0</v>
      </c>
      <c r="BC885" s="383">
        <f t="shared" ca="1" si="653"/>
        <v>0</v>
      </c>
      <c r="BD885" s="383">
        <f t="shared" ca="1" si="653"/>
        <v>0</v>
      </c>
      <c r="BE885" s="383">
        <f t="shared" ca="1" si="653"/>
        <v>0</v>
      </c>
      <c r="BF885" s="383">
        <f t="shared" ca="1" si="653"/>
        <v>0</v>
      </c>
      <c r="BG885" s="383">
        <f t="shared" ca="1" si="653"/>
        <v>0</v>
      </c>
      <c r="BH885" s="383">
        <f t="shared" ca="1" si="653"/>
        <v>0</v>
      </c>
      <c r="BI885" s="383">
        <f t="shared" ca="1" si="653"/>
        <v>0</v>
      </c>
      <c r="BJ885" s="383">
        <f t="shared" ca="1" si="653"/>
        <v>0</v>
      </c>
      <c r="BK885" s="383">
        <f t="shared" ca="1" si="653"/>
        <v>0</v>
      </c>
      <c r="BL885" s="383">
        <f t="shared" ca="1" si="653"/>
        <v>0</v>
      </c>
      <c r="BM885" s="383">
        <f t="shared" ca="1" si="653"/>
        <v>0</v>
      </c>
      <c r="BN885" s="383">
        <f t="shared" ca="1" si="653"/>
        <v>0</v>
      </c>
      <c r="BO885" s="383">
        <f t="shared" ca="1" si="653"/>
        <v>0</v>
      </c>
      <c r="BP885" s="383">
        <f t="shared" ca="1" si="653"/>
        <v>0</v>
      </c>
      <c r="BQ885" s="383">
        <f t="shared" ca="1" si="653"/>
        <v>0</v>
      </c>
      <c r="BR885" s="383">
        <f t="shared" ca="1" si="653"/>
        <v>0</v>
      </c>
      <c r="BS885" s="383">
        <f t="shared" ca="1" si="653"/>
        <v>0</v>
      </c>
      <c r="BT885" s="383">
        <f t="shared" ca="1" si="653"/>
        <v>0</v>
      </c>
      <c r="BU885" s="383">
        <f t="shared" ca="1" si="653"/>
        <v>0</v>
      </c>
      <c r="BV885" s="383">
        <f t="shared" ca="1" si="653"/>
        <v>0</v>
      </c>
      <c r="BW885" s="383">
        <f t="shared" ca="1" si="653"/>
        <v>0</v>
      </c>
      <c r="BX885" s="383">
        <f t="shared" ca="1" si="653"/>
        <v>0</v>
      </c>
      <c r="BY885" s="383">
        <f t="shared" ca="1" si="653"/>
        <v>0</v>
      </c>
      <c r="BZ885" s="383">
        <f t="shared" ca="1" si="653"/>
        <v>0</v>
      </c>
      <c r="CA885" s="383">
        <f t="shared" ca="1" si="653"/>
        <v>0</v>
      </c>
      <c r="CB885" s="383">
        <f t="shared" ca="1" si="653"/>
        <v>0</v>
      </c>
      <c r="CC885" s="383">
        <f t="shared" ca="1" si="653"/>
        <v>0</v>
      </c>
      <c r="CD885" s="383">
        <f t="shared" ca="1" si="653"/>
        <v>0</v>
      </c>
      <c r="CE885" s="383">
        <f t="shared" ca="1" si="653"/>
        <v>0</v>
      </c>
      <c r="CF885" s="383">
        <f t="shared" ca="1" si="653"/>
        <v>0</v>
      </c>
      <c r="CG885" s="383">
        <f t="shared" ref="CG885:CN885" ca="1" si="654">-SUM(CG881:CG881)*$I877/12</f>
        <v>0</v>
      </c>
      <c r="CH885" s="383">
        <f t="shared" ca="1" si="654"/>
        <v>0</v>
      </c>
      <c r="CI885" s="383">
        <f t="shared" ca="1" si="654"/>
        <v>0</v>
      </c>
      <c r="CJ885" s="383">
        <f t="shared" ca="1" si="654"/>
        <v>0</v>
      </c>
      <c r="CK885" s="383">
        <f t="shared" ca="1" si="654"/>
        <v>0</v>
      </c>
      <c r="CL885" s="383">
        <f t="shared" ca="1" si="654"/>
        <v>0</v>
      </c>
      <c r="CM885" s="383">
        <f t="shared" ca="1" si="654"/>
        <v>0</v>
      </c>
      <c r="CN885" s="383">
        <f t="shared" ca="1" si="654"/>
        <v>0</v>
      </c>
    </row>
    <row r="886" spans="1:92" x14ac:dyDescent="0.25">
      <c r="B886" s="216"/>
      <c r="C886" s="53"/>
      <c r="D886" s="384"/>
      <c r="E886" s="229"/>
      <c r="F886" s="229"/>
      <c r="G886" s="229"/>
      <c r="K886" s="30"/>
      <c r="L886" s="30"/>
      <c r="M886" s="30"/>
      <c r="N886" s="30"/>
      <c r="O886" s="30"/>
      <c r="P886" s="30"/>
      <c r="Q886" s="30"/>
      <c r="T886" s="327"/>
      <c r="U886" s="383"/>
      <c r="V886" s="383"/>
      <c r="W886" s="383"/>
      <c r="X886" s="383"/>
      <c r="Y886" s="383"/>
      <c r="Z886" s="383"/>
      <c r="AA886" s="383"/>
      <c r="AB886" s="383"/>
      <c r="AC886" s="383"/>
      <c r="AD886" s="383"/>
      <c r="AE886" s="383"/>
      <c r="AF886" s="383"/>
      <c r="AG886" s="383"/>
      <c r="AH886" s="383"/>
      <c r="AI886" s="383"/>
      <c r="AJ886" s="383"/>
      <c r="AK886" s="383"/>
      <c r="AL886" s="383"/>
      <c r="AM886" s="383"/>
      <c r="AN886" s="383"/>
      <c r="AO886" s="383"/>
      <c r="AP886" s="383"/>
      <c r="AQ886" s="383"/>
      <c r="AR886" s="383"/>
      <c r="AS886" s="383"/>
      <c r="AT886" s="383"/>
      <c r="AU886" s="383"/>
      <c r="AV886" s="383"/>
      <c r="AW886" s="383"/>
      <c r="AX886" s="383"/>
      <c r="AY886" s="383"/>
      <c r="AZ886" s="383"/>
      <c r="BA886" s="383"/>
      <c r="BB886" s="383"/>
      <c r="BC886" s="383"/>
      <c r="BD886" s="383"/>
      <c r="BE886" s="383"/>
      <c r="BF886" s="383"/>
      <c r="BG886" s="383"/>
      <c r="BH886" s="383"/>
      <c r="BI886" s="383"/>
      <c r="BJ886" s="383"/>
      <c r="BK886" s="383"/>
      <c r="BL886" s="383"/>
      <c r="BM886" s="383"/>
      <c r="BN886" s="383"/>
      <c r="BO886" s="383"/>
      <c r="BP886" s="383"/>
      <c r="BQ886" s="383"/>
      <c r="BR886" s="383"/>
      <c r="BS886" s="383"/>
      <c r="BT886" s="383"/>
      <c r="BU886" s="383"/>
      <c r="BV886" s="383"/>
      <c r="BW886" s="383"/>
      <c r="BX886" s="383"/>
      <c r="BY886" s="383"/>
      <c r="BZ886" s="383"/>
      <c r="CA886" s="383"/>
      <c r="CB886" s="383"/>
      <c r="CC886" s="383"/>
      <c r="CD886" s="383"/>
      <c r="CE886" s="383"/>
      <c r="CF886" s="383"/>
      <c r="CG886" s="383"/>
      <c r="CH886" s="383"/>
      <c r="CI886" s="383"/>
      <c r="CJ886" s="383"/>
      <c r="CK886" s="383"/>
      <c r="CL886" s="383"/>
      <c r="CM886" s="383"/>
      <c r="CN886" s="383"/>
    </row>
    <row r="887" spans="1:92" x14ac:dyDescent="0.25">
      <c r="A887" s="137"/>
      <c r="B887" s="208"/>
      <c r="C887" s="139"/>
      <c r="D887" s="139" t="s">
        <v>653</v>
      </c>
      <c r="E887" s="373" t="s">
        <v>653</v>
      </c>
      <c r="F887" s="373"/>
      <c r="G887" s="373"/>
      <c r="H887" s="141"/>
      <c r="I887" s="221"/>
      <c r="J887" s="222"/>
      <c r="K887" s="139"/>
      <c r="L887" s="139"/>
      <c r="M887" s="139"/>
      <c r="N887" s="139"/>
      <c r="O887" s="139"/>
      <c r="P887" s="139"/>
      <c r="Q887" s="139"/>
      <c r="T887" s="233"/>
      <c r="U887" s="145"/>
      <c r="V887" s="145"/>
      <c r="W887" s="145"/>
      <c r="X887" s="145"/>
      <c r="Y887" s="145"/>
      <c r="Z887" s="145"/>
      <c r="AA887" s="145"/>
      <c r="AB887" s="145"/>
      <c r="AC887" s="145"/>
      <c r="AD887" s="145"/>
      <c r="AE887" s="145"/>
      <c r="AF887" s="145"/>
      <c r="AG887" s="145"/>
      <c r="AH887" s="145"/>
      <c r="AI887" s="145"/>
      <c r="AJ887" s="145"/>
      <c r="AK887" s="145"/>
      <c r="AL887" s="145"/>
      <c r="AM887" s="145"/>
      <c r="AN887" s="145"/>
      <c r="AO887" s="145"/>
      <c r="AP887" s="145"/>
      <c r="AQ887" s="145"/>
      <c r="AR887" s="145"/>
      <c r="AS887" s="145"/>
      <c r="AT887" s="145"/>
      <c r="AU887" s="145"/>
      <c r="AV887" s="145"/>
      <c r="AW887" s="145"/>
      <c r="AX887" s="145"/>
      <c r="AY887" s="145"/>
      <c r="AZ887" s="145"/>
      <c r="BA887" s="145"/>
      <c r="BB887" s="145"/>
      <c r="BC887" s="145"/>
      <c r="BD887" s="145"/>
      <c r="BE887" s="145"/>
      <c r="BF887" s="145"/>
      <c r="BG887" s="145"/>
      <c r="BH887" s="145"/>
      <c r="BI887" s="145"/>
      <c r="BJ887" s="145"/>
      <c r="BK887" s="145"/>
      <c r="BL887" s="145"/>
      <c r="BM887" s="145"/>
      <c r="BN887" s="145"/>
      <c r="BO887" s="145"/>
      <c r="BP887" s="145"/>
      <c r="BQ887" s="145"/>
      <c r="BR887" s="145"/>
      <c r="BS887" s="145"/>
      <c r="BT887" s="145"/>
      <c r="BU887" s="145"/>
      <c r="BV887" s="145"/>
      <c r="BW887" s="145"/>
      <c r="BX887" s="145"/>
      <c r="BY887" s="145"/>
      <c r="BZ887" s="145"/>
      <c r="CA887" s="145"/>
      <c r="CB887" s="145"/>
      <c r="CC887" s="145"/>
      <c r="CD887" s="145"/>
      <c r="CE887" s="145"/>
      <c r="CF887" s="145"/>
      <c r="CG887" s="145"/>
      <c r="CH887" s="145"/>
      <c r="CI887" s="145"/>
      <c r="CJ887" s="145"/>
      <c r="CK887" s="145"/>
      <c r="CL887" s="145"/>
      <c r="CM887" s="145"/>
      <c r="CN887" s="145"/>
    </row>
    <row r="888" spans="1:92" x14ac:dyDescent="0.25">
      <c r="B888" s="174" t="s">
        <v>645</v>
      </c>
      <c r="D888" s="295" t="s">
        <v>653</v>
      </c>
      <c r="E888" s="102" t="s">
        <v>203</v>
      </c>
      <c r="I888" s="102"/>
      <c r="J888"/>
      <c r="T888" s="205"/>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143</v>
      </c>
      <c r="B889" s="377" t="s">
        <v>654</v>
      </c>
      <c r="C889" s="369"/>
      <c r="D889" s="295" t="s">
        <v>653</v>
      </c>
      <c r="E889" s="194" t="s">
        <v>203</v>
      </c>
      <c r="F889" s="194"/>
      <c r="G889" s="194"/>
      <c r="I889" s="192">
        <v>0.1</v>
      </c>
      <c r="J889" s="148"/>
      <c r="K889" s="148"/>
      <c r="L889" s="148"/>
      <c r="M889" s="148"/>
      <c r="N889" s="148"/>
      <c r="O889" s="148"/>
      <c r="P889" s="148"/>
      <c r="Q889" s="148"/>
      <c r="T889" s="269"/>
      <c r="U889" s="226"/>
      <c r="V889" s="226"/>
      <c r="W889" s="226"/>
      <c r="X889" s="226"/>
      <c r="Y889" s="226"/>
      <c r="Z889" s="226"/>
      <c r="AA889" s="226"/>
      <c r="AB889" s="226"/>
      <c r="AC889" s="226"/>
      <c r="AD889" s="226"/>
      <c r="AE889" s="226"/>
      <c r="AF889" s="226"/>
      <c r="AG889" s="226"/>
      <c r="AH889" s="226"/>
      <c r="AI889" s="226"/>
      <c r="AJ889" s="226"/>
      <c r="AK889" s="226"/>
      <c r="AL889" s="226"/>
      <c r="AM889" s="226"/>
      <c r="AN889" s="226"/>
      <c r="AO889" s="226"/>
      <c r="AP889" s="226"/>
      <c r="AQ889" s="226"/>
      <c r="AR889" s="226"/>
      <c r="AS889" s="226"/>
      <c r="AT889" s="226"/>
      <c r="AU889" s="226"/>
      <c r="AV889" s="226"/>
      <c r="AW889" s="226"/>
      <c r="AX889" s="226"/>
      <c r="AY889" s="226"/>
      <c r="AZ889" s="226"/>
      <c r="BA889" s="226"/>
      <c r="BB889" s="226"/>
      <c r="BC889" s="226"/>
      <c r="BD889" s="226"/>
      <c r="BE889" s="226"/>
      <c r="BF889" s="226"/>
      <c r="BG889" s="226"/>
      <c r="BH889" s="226"/>
      <c r="BI889" s="226"/>
      <c r="BJ889" s="226"/>
      <c r="BK889" s="226"/>
      <c r="BL889" s="226"/>
      <c r="BM889" s="226"/>
      <c r="BN889" s="226"/>
      <c r="BO889" s="226"/>
      <c r="BP889" s="226"/>
      <c r="BQ889" s="226"/>
      <c r="BR889" s="226"/>
      <c r="BS889" s="226"/>
      <c r="BT889" s="226"/>
      <c r="BU889" s="226"/>
      <c r="BV889" s="226"/>
      <c r="BW889" s="226"/>
      <c r="BX889" s="226"/>
      <c r="BY889" s="226"/>
      <c r="BZ889" s="226"/>
      <c r="CA889" s="226"/>
      <c r="CB889" s="226"/>
      <c r="CC889" s="226"/>
      <c r="CD889" s="226"/>
      <c r="CE889" s="226"/>
      <c r="CF889" s="226"/>
      <c r="CG889" s="226"/>
      <c r="CH889" s="226"/>
      <c r="CI889" s="226"/>
      <c r="CJ889" s="226"/>
      <c r="CK889" s="226"/>
      <c r="CL889" s="226"/>
      <c r="CM889" s="226"/>
      <c r="CN889" s="226"/>
    </row>
    <row r="890" spans="1:92" x14ac:dyDescent="0.25">
      <c r="A890" t="s">
        <v>143</v>
      </c>
      <c r="B890" s="377" t="s">
        <v>372</v>
      </c>
      <c r="C890" s="378"/>
      <c r="D890" s="34" t="s">
        <v>653</v>
      </c>
      <c r="E890" s="192" t="s">
        <v>203</v>
      </c>
      <c r="F890" s="192"/>
      <c r="G890" s="192"/>
      <c r="I890" s="192">
        <v>0.1</v>
      </c>
      <c r="J890" s="148"/>
      <c r="K890" s="148"/>
      <c r="L890" s="148"/>
      <c r="M890" s="148"/>
      <c r="N890" s="148"/>
      <c r="O890" s="148"/>
      <c r="P890" s="148"/>
      <c r="Q890" s="148"/>
      <c r="T890" s="269"/>
      <c r="U890" s="226"/>
      <c r="V890" s="226"/>
      <c r="W890" s="226"/>
      <c r="X890" s="226"/>
      <c r="Y890" s="226"/>
      <c r="Z890" s="226"/>
      <c r="AA890" s="226"/>
      <c r="AB890" s="226"/>
      <c r="AC890" s="226"/>
      <c r="AD890" s="226"/>
      <c r="AE890" s="226"/>
      <c r="AF890" s="226"/>
      <c r="AG890" s="226"/>
      <c r="AH890" s="226"/>
      <c r="AI890" s="226"/>
      <c r="AJ890" s="226"/>
      <c r="AK890" s="226"/>
      <c r="AL890" s="226"/>
      <c r="AM890" s="226"/>
      <c r="AN890" s="226"/>
      <c r="AO890" s="226"/>
      <c r="AP890" s="226"/>
      <c r="AQ890" s="226"/>
      <c r="AR890" s="226"/>
      <c r="AS890" s="226"/>
      <c r="AT890" s="226"/>
      <c r="AU890" s="226"/>
      <c r="AV890" s="226"/>
      <c r="AW890" s="226"/>
      <c r="AX890" s="226"/>
      <c r="AY890" s="226"/>
      <c r="AZ890" s="226"/>
      <c r="BA890" s="226"/>
      <c r="BB890" s="226"/>
      <c r="BC890" s="226"/>
      <c r="BD890" s="226"/>
      <c r="BE890" s="226"/>
      <c r="BF890" s="226"/>
      <c r="BG890" s="226"/>
      <c r="BH890" s="226"/>
      <c r="BI890" s="226"/>
      <c r="BJ890" s="226"/>
      <c r="BK890" s="226"/>
      <c r="BL890" s="226"/>
      <c r="BM890" s="226"/>
      <c r="BN890" s="226"/>
      <c r="BO890" s="226"/>
      <c r="BP890" s="226"/>
      <c r="BQ890" s="226"/>
      <c r="BR890" s="226"/>
      <c r="BS890" s="226"/>
      <c r="BT890" s="226"/>
      <c r="BU890" s="226"/>
      <c r="BV890" s="226"/>
      <c r="BW890" s="226"/>
      <c r="BX890" s="226"/>
      <c r="BY890" s="226"/>
      <c r="BZ890" s="226"/>
      <c r="CA890" s="226"/>
      <c r="CB890" s="226"/>
      <c r="CC890" s="226"/>
      <c r="CD890" s="226"/>
      <c r="CE890" s="226"/>
      <c r="CF890" s="226"/>
      <c r="CG890" s="226"/>
      <c r="CH890" s="226"/>
      <c r="CI890" s="226"/>
      <c r="CJ890" s="226"/>
      <c r="CK890" s="226"/>
      <c r="CL890" s="226"/>
      <c r="CM890" s="226"/>
      <c r="CN890" s="226"/>
    </row>
    <row r="891" spans="1:92" x14ac:dyDescent="0.25">
      <c r="B891" s="385" t="s">
        <v>652</v>
      </c>
      <c r="C891" s="378"/>
      <c r="D891" s="34" t="s">
        <v>653</v>
      </c>
      <c r="E891" s="192"/>
      <c r="F891" s="192"/>
      <c r="G891" s="192"/>
      <c r="I891" s="92">
        <v>47484</v>
      </c>
      <c r="J891" s="148"/>
      <c r="K891" s="148"/>
      <c r="L891" s="148"/>
      <c r="M891" s="148"/>
      <c r="N891" s="148"/>
      <c r="O891" s="148"/>
      <c r="P891" s="148"/>
      <c r="Q891" s="148"/>
      <c r="T891" s="269"/>
      <c r="U891" s="226"/>
      <c r="V891" s="226"/>
      <c r="W891" s="226"/>
      <c r="X891" s="226"/>
      <c r="Y891" s="226"/>
      <c r="Z891" s="226"/>
      <c r="AA891" s="226"/>
      <c r="AB891" s="226"/>
      <c r="AC891" s="226"/>
      <c r="AD891" s="226"/>
      <c r="AE891" s="226"/>
      <c r="AF891" s="226"/>
      <c r="AG891" s="226"/>
      <c r="AH891" s="226"/>
      <c r="AI891" s="226"/>
      <c r="AJ891" s="226"/>
      <c r="AK891" s="226"/>
      <c r="AL891" s="226"/>
      <c r="AM891" s="226"/>
      <c r="AN891" s="226"/>
      <c r="AO891" s="226"/>
      <c r="AP891" s="226"/>
      <c r="AQ891" s="226"/>
      <c r="AR891" s="226"/>
      <c r="AS891" s="226"/>
      <c r="AT891" s="226"/>
      <c r="AU891" s="226"/>
      <c r="AV891" s="226"/>
      <c r="AW891" s="226"/>
      <c r="AX891" s="226"/>
      <c r="AY891" s="226"/>
      <c r="AZ891" s="226"/>
      <c r="BA891" s="226"/>
      <c r="BB891" s="226"/>
      <c r="BC891" s="226"/>
      <c r="BD891" s="226"/>
      <c r="BE891" s="226"/>
      <c r="BF891" s="226"/>
      <c r="BG891" s="226"/>
      <c r="BH891" s="226"/>
      <c r="BI891" s="226"/>
      <c r="BJ891" s="226"/>
      <c r="BK891" s="226"/>
      <c r="BL891" s="226"/>
      <c r="BM891" s="226"/>
      <c r="BN891" s="226"/>
      <c r="BO891" s="226"/>
      <c r="BP891" s="226"/>
      <c r="BQ891" s="226"/>
      <c r="BR891" s="226"/>
      <c r="BS891" s="226"/>
      <c r="BT891" s="226"/>
      <c r="BU891" s="226"/>
      <c r="BV891" s="226"/>
      <c r="BW891" s="226"/>
      <c r="BX891" s="226"/>
      <c r="BY891" s="226"/>
      <c r="BZ891" s="226"/>
      <c r="CA891" s="226"/>
      <c r="CB891" s="226"/>
      <c r="CC891" s="226"/>
      <c r="CD891" s="226"/>
      <c r="CE891" s="226"/>
      <c r="CF891" s="226"/>
      <c r="CG891" s="226"/>
      <c r="CH891" s="226"/>
      <c r="CI891" s="226"/>
      <c r="CJ891" s="226"/>
      <c r="CK891" s="226"/>
      <c r="CL891" s="226"/>
      <c r="CM891" s="226"/>
      <c r="CN891" s="226"/>
    </row>
    <row r="892" spans="1:92" x14ac:dyDescent="0.25">
      <c r="B892" s="209"/>
      <c r="C892" s="148"/>
      <c r="D892" s="147" t="s">
        <v>653</v>
      </c>
      <c r="E892" s="149" t="s">
        <v>203</v>
      </c>
      <c r="F892" s="149"/>
      <c r="G892" s="149"/>
      <c r="H892" s="106"/>
      <c r="I892" s="149"/>
      <c r="J892" s="148"/>
      <c r="K892" s="148"/>
      <c r="L892" s="148"/>
      <c r="M892" s="148"/>
      <c r="N892" s="148"/>
      <c r="O892" s="148"/>
      <c r="P892" s="148"/>
      <c r="Q892" s="148"/>
      <c r="T892" s="269"/>
      <c r="U892" s="226"/>
      <c r="V892" s="226"/>
      <c r="W892" s="226"/>
      <c r="X892" s="226"/>
      <c r="Y892" s="226"/>
      <c r="Z892" s="226"/>
      <c r="AA892" s="226"/>
      <c r="AB892" s="226"/>
      <c r="AC892" s="226"/>
      <c r="AD892" s="226"/>
      <c r="AE892" s="226"/>
      <c r="AF892" s="226"/>
      <c r="AG892" s="226"/>
      <c r="AH892" s="226"/>
      <c r="AI892" s="226"/>
      <c r="AJ892" s="226"/>
      <c r="AK892" s="226"/>
      <c r="AL892" s="226"/>
      <c r="AM892" s="226"/>
      <c r="AN892" s="226"/>
      <c r="AO892" s="226"/>
      <c r="AP892" s="226"/>
      <c r="AQ892" s="226"/>
      <c r="AR892" s="226"/>
      <c r="AS892" s="226"/>
      <c r="AT892" s="226"/>
      <c r="AU892" s="226"/>
      <c r="AV892" s="226"/>
      <c r="AW892" s="226"/>
      <c r="AX892" s="226"/>
      <c r="AY892" s="226"/>
      <c r="AZ892" s="226"/>
      <c r="BA892" s="226"/>
      <c r="BB892" s="226"/>
      <c r="BC892" s="226"/>
      <c r="BD892" s="226"/>
      <c r="BE892" s="226"/>
      <c r="BF892" s="226"/>
      <c r="BG892" s="226"/>
      <c r="BH892" s="226"/>
      <c r="BI892" s="226"/>
      <c r="BJ892" s="226"/>
      <c r="BK892" s="226"/>
      <c r="BL892" s="226"/>
      <c r="BM892" s="226"/>
      <c r="BN892" s="226"/>
      <c r="BO892" s="226"/>
      <c r="BP892" s="226"/>
      <c r="BQ892" s="226"/>
      <c r="BR892" s="226"/>
      <c r="BS892" s="226"/>
      <c r="BT892" s="226"/>
      <c r="BU892" s="226"/>
      <c r="BV892" s="226"/>
      <c r="BW892" s="226"/>
      <c r="BX892" s="226"/>
      <c r="BY892" s="226"/>
      <c r="BZ892" s="226"/>
      <c r="CA892" s="226"/>
      <c r="CB892" s="226"/>
      <c r="CC892" s="226"/>
      <c r="CD892" s="226"/>
      <c r="CE892" s="226"/>
      <c r="CF892" s="226"/>
      <c r="CG892" s="226"/>
      <c r="CH892" s="226"/>
      <c r="CI892" s="226"/>
      <c r="CJ892" s="226"/>
      <c r="CK892" s="226"/>
      <c r="CL892" s="226"/>
      <c r="CM892" s="226"/>
      <c r="CN892" s="226"/>
    </row>
    <row r="893" spans="1:92" x14ac:dyDescent="0.25">
      <c r="B893" s="174" t="s">
        <v>602</v>
      </c>
      <c r="D893" s="295" t="s">
        <v>653</v>
      </c>
      <c r="E893" s="102" t="s">
        <v>203</v>
      </c>
      <c r="T893" s="327"/>
      <c r="U893" s="379"/>
      <c r="V893" s="379"/>
      <c r="W893" s="379"/>
      <c r="X893" s="379"/>
      <c r="Y893" s="379"/>
      <c r="Z893" s="379"/>
      <c r="AA893" s="379"/>
      <c r="AB893" s="379"/>
      <c r="AC893" s="379"/>
      <c r="AD893" s="379"/>
      <c r="AE893" s="379"/>
      <c r="AF893" s="379"/>
      <c r="AG893" s="379"/>
      <c r="AH893" s="379"/>
      <c r="AI893" s="379"/>
      <c r="AJ893" s="379"/>
      <c r="AK893" s="379"/>
      <c r="AL893" s="379"/>
      <c r="AM893" s="379"/>
      <c r="AN893" s="379"/>
      <c r="AO893" s="379"/>
      <c r="AP893" s="379"/>
      <c r="AQ893" s="379"/>
      <c r="AR893" s="379"/>
      <c r="AS893" s="379"/>
      <c r="AT893" s="379"/>
      <c r="AU893" s="379"/>
      <c r="AV893" s="379"/>
      <c r="AW893" s="379"/>
      <c r="AX893" s="379"/>
      <c r="AY893" s="379"/>
      <c r="AZ893" s="379"/>
      <c r="BA893" s="379"/>
      <c r="BB893" s="379"/>
      <c r="BC893" s="379"/>
      <c r="BD893" s="379"/>
      <c r="BE893" s="379"/>
      <c r="BF893" s="379"/>
      <c r="BG893" s="379"/>
      <c r="BH893" s="379"/>
      <c r="BI893" s="379"/>
      <c r="BJ893" s="379"/>
      <c r="BK893" s="379"/>
      <c r="BL893" s="379"/>
      <c r="BM893" s="379"/>
      <c r="BN893" s="379"/>
      <c r="BO893" s="379"/>
      <c r="BP893" s="379"/>
      <c r="BQ893" s="379"/>
      <c r="BR893" s="379"/>
      <c r="BS893" s="379"/>
      <c r="BT893" s="379"/>
      <c r="BU893" s="379"/>
      <c r="BV893" s="379"/>
      <c r="BW893" s="379"/>
      <c r="BX893" s="379"/>
      <c r="BY893" s="379"/>
      <c r="BZ893" s="379"/>
      <c r="CA893" s="379"/>
      <c r="CB893" s="379"/>
      <c r="CC893" s="379"/>
      <c r="CD893" s="379"/>
      <c r="CE893" s="379"/>
      <c r="CF893" s="379"/>
      <c r="CG893" s="379"/>
      <c r="CH893" s="379"/>
      <c r="CI893" s="379"/>
      <c r="CJ893" s="379"/>
      <c r="CK893" s="379"/>
      <c r="CL893" s="379"/>
      <c r="CM893" s="379"/>
      <c r="CN893" s="379"/>
    </row>
    <row r="894" spans="1:92" x14ac:dyDescent="0.25">
      <c r="B894" s="223" t="s">
        <v>603</v>
      </c>
      <c r="D894" s="295" t="s">
        <v>653</v>
      </c>
      <c r="E894" s="102" t="s">
        <v>203</v>
      </c>
      <c r="K894" s="50">
        <f ca="1">+T897</f>
        <v>0</v>
      </c>
      <c r="L894" s="50">
        <f ca="1">+K897</f>
        <v>0</v>
      </c>
      <c r="M894" s="50">
        <f ca="1">+L897</f>
        <v>0</v>
      </c>
      <c r="N894" s="50">
        <f ca="1">+M897</f>
        <v>0</v>
      </c>
      <c r="O894" s="50">
        <f ca="1">+N897</f>
        <v>0</v>
      </c>
      <c r="P894" s="50">
        <f ca="1">+O897</f>
        <v>0</v>
      </c>
      <c r="Q894" s="50"/>
      <c r="T894" s="319"/>
      <c r="U894" s="380">
        <f t="shared" ref="U894:CF894" ca="1" si="655">+T897</f>
        <v>0</v>
      </c>
      <c r="V894" s="380">
        <f t="shared" ca="1" si="655"/>
        <v>0</v>
      </c>
      <c r="W894" s="380">
        <f t="shared" ca="1" si="655"/>
        <v>0</v>
      </c>
      <c r="X894" s="380">
        <f t="shared" ca="1" si="655"/>
        <v>0</v>
      </c>
      <c r="Y894" s="380">
        <f t="shared" ca="1" si="655"/>
        <v>0</v>
      </c>
      <c r="Z894" s="380">
        <f t="shared" ca="1" si="655"/>
        <v>0</v>
      </c>
      <c r="AA894" s="380">
        <f t="shared" ca="1" si="655"/>
        <v>0</v>
      </c>
      <c r="AB894" s="380">
        <f t="shared" ca="1" si="655"/>
        <v>0</v>
      </c>
      <c r="AC894" s="380">
        <f t="shared" ca="1" si="655"/>
        <v>0</v>
      </c>
      <c r="AD894" s="380">
        <f t="shared" ca="1" si="655"/>
        <v>0</v>
      </c>
      <c r="AE894" s="380">
        <f t="shared" ca="1" si="655"/>
        <v>0</v>
      </c>
      <c r="AF894" s="380">
        <f t="shared" ca="1" si="655"/>
        <v>0</v>
      </c>
      <c r="AG894" s="380">
        <f t="shared" ca="1" si="655"/>
        <v>0</v>
      </c>
      <c r="AH894" s="380">
        <f t="shared" ca="1" si="655"/>
        <v>0</v>
      </c>
      <c r="AI894" s="380">
        <f t="shared" ca="1" si="655"/>
        <v>0</v>
      </c>
      <c r="AJ894" s="380">
        <f t="shared" ca="1" si="655"/>
        <v>0</v>
      </c>
      <c r="AK894" s="380">
        <f t="shared" ca="1" si="655"/>
        <v>0</v>
      </c>
      <c r="AL894" s="380">
        <f t="shared" ca="1" si="655"/>
        <v>0</v>
      </c>
      <c r="AM894" s="380">
        <f t="shared" ca="1" si="655"/>
        <v>0</v>
      </c>
      <c r="AN894" s="380">
        <f t="shared" ca="1" si="655"/>
        <v>0</v>
      </c>
      <c r="AO894" s="380">
        <f t="shared" ca="1" si="655"/>
        <v>0</v>
      </c>
      <c r="AP894" s="380">
        <f t="shared" ca="1" si="655"/>
        <v>0</v>
      </c>
      <c r="AQ894" s="380">
        <f t="shared" ca="1" si="655"/>
        <v>0</v>
      </c>
      <c r="AR894" s="380">
        <f t="shared" ca="1" si="655"/>
        <v>0</v>
      </c>
      <c r="AS894" s="380">
        <f t="shared" ca="1" si="655"/>
        <v>0</v>
      </c>
      <c r="AT894" s="380">
        <f t="shared" ca="1" si="655"/>
        <v>0</v>
      </c>
      <c r="AU894" s="380">
        <f t="shared" ca="1" si="655"/>
        <v>0</v>
      </c>
      <c r="AV894" s="380">
        <f t="shared" ca="1" si="655"/>
        <v>0</v>
      </c>
      <c r="AW894" s="380">
        <f t="shared" ca="1" si="655"/>
        <v>0</v>
      </c>
      <c r="AX894" s="380">
        <f t="shared" ca="1" si="655"/>
        <v>0</v>
      </c>
      <c r="AY894" s="380">
        <f t="shared" ca="1" si="655"/>
        <v>0</v>
      </c>
      <c r="AZ894" s="380">
        <f t="shared" ca="1" si="655"/>
        <v>0</v>
      </c>
      <c r="BA894" s="380">
        <f t="shared" ca="1" si="655"/>
        <v>0</v>
      </c>
      <c r="BB894" s="380">
        <f t="shared" ca="1" si="655"/>
        <v>0</v>
      </c>
      <c r="BC894" s="380">
        <f t="shared" ca="1" si="655"/>
        <v>0</v>
      </c>
      <c r="BD894" s="380">
        <f t="shared" ca="1" si="655"/>
        <v>0</v>
      </c>
      <c r="BE894" s="380">
        <f t="shared" ca="1" si="655"/>
        <v>0</v>
      </c>
      <c r="BF894" s="380">
        <f t="shared" ca="1" si="655"/>
        <v>0</v>
      </c>
      <c r="BG894" s="380">
        <f t="shared" ca="1" si="655"/>
        <v>0</v>
      </c>
      <c r="BH894" s="380">
        <f t="shared" ca="1" si="655"/>
        <v>0</v>
      </c>
      <c r="BI894" s="380">
        <f t="shared" ca="1" si="655"/>
        <v>0</v>
      </c>
      <c r="BJ894" s="380">
        <f t="shared" ca="1" si="655"/>
        <v>0</v>
      </c>
      <c r="BK894" s="380">
        <f t="shared" ca="1" si="655"/>
        <v>0</v>
      </c>
      <c r="BL894" s="380">
        <f t="shared" ca="1" si="655"/>
        <v>0</v>
      </c>
      <c r="BM894" s="380">
        <f t="shared" ca="1" si="655"/>
        <v>0</v>
      </c>
      <c r="BN894" s="380">
        <f t="shared" ca="1" si="655"/>
        <v>0</v>
      </c>
      <c r="BO894" s="380">
        <f t="shared" ca="1" si="655"/>
        <v>0</v>
      </c>
      <c r="BP894" s="380">
        <f t="shared" ca="1" si="655"/>
        <v>0</v>
      </c>
      <c r="BQ894" s="380">
        <f t="shared" ca="1" si="655"/>
        <v>0</v>
      </c>
      <c r="BR894" s="380">
        <f t="shared" ca="1" si="655"/>
        <v>0</v>
      </c>
      <c r="BS894" s="380">
        <f t="shared" ca="1" si="655"/>
        <v>0</v>
      </c>
      <c r="BT894" s="380">
        <f t="shared" ca="1" si="655"/>
        <v>0</v>
      </c>
      <c r="BU894" s="380">
        <f t="shared" ca="1" si="655"/>
        <v>0</v>
      </c>
      <c r="BV894" s="380">
        <f t="shared" ca="1" si="655"/>
        <v>0</v>
      </c>
      <c r="BW894" s="380">
        <f t="shared" ca="1" si="655"/>
        <v>0</v>
      </c>
      <c r="BX894" s="380">
        <f t="shared" ca="1" si="655"/>
        <v>0</v>
      </c>
      <c r="BY894" s="380">
        <f t="shared" ca="1" si="655"/>
        <v>0</v>
      </c>
      <c r="BZ894" s="380">
        <f t="shared" ca="1" si="655"/>
        <v>0</v>
      </c>
      <c r="CA894" s="380">
        <f t="shared" ca="1" si="655"/>
        <v>0</v>
      </c>
      <c r="CB894" s="380">
        <f t="shared" ca="1" si="655"/>
        <v>0</v>
      </c>
      <c r="CC894" s="380">
        <f t="shared" ca="1" si="655"/>
        <v>0</v>
      </c>
      <c r="CD894" s="380">
        <f t="shared" ca="1" si="655"/>
        <v>0</v>
      </c>
      <c r="CE894" s="380">
        <f t="shared" ca="1" si="655"/>
        <v>0</v>
      </c>
      <c r="CF894" s="380">
        <f t="shared" ca="1" si="655"/>
        <v>0</v>
      </c>
      <c r="CG894" s="380">
        <f t="shared" ref="CG894:CN894" ca="1" si="656">+CF897</f>
        <v>0</v>
      </c>
      <c r="CH894" s="380">
        <f t="shared" ca="1" si="656"/>
        <v>0</v>
      </c>
      <c r="CI894" s="380">
        <f t="shared" ca="1" si="656"/>
        <v>0</v>
      </c>
      <c r="CJ894" s="380">
        <f t="shared" ca="1" si="656"/>
        <v>0</v>
      </c>
      <c r="CK894" s="380">
        <f t="shared" ca="1" si="656"/>
        <v>0</v>
      </c>
      <c r="CL894" s="380">
        <f t="shared" ca="1" si="656"/>
        <v>0</v>
      </c>
      <c r="CM894" s="380">
        <f t="shared" ca="1" si="656"/>
        <v>0</v>
      </c>
      <c r="CN894" s="380">
        <f t="shared" ca="1" si="656"/>
        <v>0</v>
      </c>
    </row>
    <row r="895" spans="1:92" x14ac:dyDescent="0.25">
      <c r="A895" t="s">
        <v>362</v>
      </c>
      <c r="B895" s="223" t="s">
        <v>646</v>
      </c>
      <c r="C895" t="s">
        <v>76</v>
      </c>
      <c r="D895" s="295" t="s">
        <v>653</v>
      </c>
      <c r="E895" s="102" t="s">
        <v>203</v>
      </c>
      <c r="K895" s="50">
        <f t="shared" ref="K895:P895" ca="1" si="657">SUMIF($3:$3, K$2, INDIRECT(ROW() &amp; ":" &amp; ROW()))</f>
        <v>0</v>
      </c>
      <c r="L895" s="50">
        <f t="shared" ca="1" si="657"/>
        <v>0</v>
      </c>
      <c r="M895" s="50">
        <f t="shared" ca="1" si="657"/>
        <v>0</v>
      </c>
      <c r="N895" s="50">
        <f t="shared" ca="1" si="657"/>
        <v>0</v>
      </c>
      <c r="O895" s="50">
        <f t="shared" ca="1" si="657"/>
        <v>0</v>
      </c>
      <c r="P895" s="50">
        <f t="shared" ca="1" si="657"/>
        <v>0</v>
      </c>
      <c r="Q895" s="50"/>
      <c r="T895" s="319">
        <f t="shared" ref="T895:T897" ca="1" si="658">IFERROR(INDEX(INDIRECT("Financials!$A:$AD"), MATCH(INDIRECT(ADDRESS(ROW(),2)), INDIRECT("Financials!$B:$B"), 0), MATCH(INDIRECT(ADDRESS(1,COLUMN())), INDIRECT("Financials!$1:$1"), 0)),0)</f>
        <v>0</v>
      </c>
      <c r="U895" s="380">
        <f t="shared" ref="U895:CF895" ca="1" si="659">-U894*$I889</f>
        <v>0</v>
      </c>
      <c r="V895" s="380">
        <f t="shared" ca="1" si="659"/>
        <v>0</v>
      </c>
      <c r="W895" s="380">
        <f t="shared" ca="1" si="659"/>
        <v>0</v>
      </c>
      <c r="X895" s="380">
        <f t="shared" ca="1" si="659"/>
        <v>0</v>
      </c>
      <c r="Y895" s="380">
        <f t="shared" ca="1" si="659"/>
        <v>0</v>
      </c>
      <c r="Z895" s="380">
        <f t="shared" ca="1" si="659"/>
        <v>0</v>
      </c>
      <c r="AA895" s="380">
        <f t="shared" ca="1" si="659"/>
        <v>0</v>
      </c>
      <c r="AB895" s="380">
        <f t="shared" ca="1" si="659"/>
        <v>0</v>
      </c>
      <c r="AC895" s="380">
        <f t="shared" ca="1" si="659"/>
        <v>0</v>
      </c>
      <c r="AD895" s="380">
        <f t="shared" ca="1" si="659"/>
        <v>0</v>
      </c>
      <c r="AE895" s="380">
        <f t="shared" ca="1" si="659"/>
        <v>0</v>
      </c>
      <c r="AF895" s="380">
        <f t="shared" ca="1" si="659"/>
        <v>0</v>
      </c>
      <c r="AG895" s="380">
        <f t="shared" ca="1" si="659"/>
        <v>0</v>
      </c>
      <c r="AH895" s="380">
        <f t="shared" ca="1" si="659"/>
        <v>0</v>
      </c>
      <c r="AI895" s="380">
        <f t="shared" ca="1" si="659"/>
        <v>0</v>
      </c>
      <c r="AJ895" s="380">
        <f t="shared" ca="1" si="659"/>
        <v>0</v>
      </c>
      <c r="AK895" s="380">
        <f t="shared" ca="1" si="659"/>
        <v>0</v>
      </c>
      <c r="AL895" s="380">
        <f t="shared" ca="1" si="659"/>
        <v>0</v>
      </c>
      <c r="AM895" s="380">
        <f t="shared" ca="1" si="659"/>
        <v>0</v>
      </c>
      <c r="AN895" s="380">
        <f t="shared" ca="1" si="659"/>
        <v>0</v>
      </c>
      <c r="AO895" s="380">
        <f t="shared" ca="1" si="659"/>
        <v>0</v>
      </c>
      <c r="AP895" s="380">
        <f t="shared" ca="1" si="659"/>
        <v>0</v>
      </c>
      <c r="AQ895" s="380">
        <f t="shared" ca="1" si="659"/>
        <v>0</v>
      </c>
      <c r="AR895" s="380">
        <f t="shared" ca="1" si="659"/>
        <v>0</v>
      </c>
      <c r="AS895" s="380">
        <f t="shared" ca="1" si="659"/>
        <v>0</v>
      </c>
      <c r="AT895" s="380">
        <f t="shared" ca="1" si="659"/>
        <v>0</v>
      </c>
      <c r="AU895" s="380">
        <f t="shared" ca="1" si="659"/>
        <v>0</v>
      </c>
      <c r="AV895" s="380">
        <f t="shared" ca="1" si="659"/>
        <v>0</v>
      </c>
      <c r="AW895" s="380">
        <f t="shared" ca="1" si="659"/>
        <v>0</v>
      </c>
      <c r="AX895" s="380">
        <f t="shared" ca="1" si="659"/>
        <v>0</v>
      </c>
      <c r="AY895" s="380">
        <f t="shared" ca="1" si="659"/>
        <v>0</v>
      </c>
      <c r="AZ895" s="380">
        <f t="shared" ca="1" si="659"/>
        <v>0</v>
      </c>
      <c r="BA895" s="380">
        <f t="shared" ca="1" si="659"/>
        <v>0</v>
      </c>
      <c r="BB895" s="380">
        <f t="shared" ca="1" si="659"/>
        <v>0</v>
      </c>
      <c r="BC895" s="380">
        <f t="shared" ca="1" si="659"/>
        <v>0</v>
      </c>
      <c r="BD895" s="380">
        <f t="shared" ca="1" si="659"/>
        <v>0</v>
      </c>
      <c r="BE895" s="380">
        <f t="shared" ca="1" si="659"/>
        <v>0</v>
      </c>
      <c r="BF895" s="380">
        <f t="shared" ca="1" si="659"/>
        <v>0</v>
      </c>
      <c r="BG895" s="380">
        <f t="shared" ca="1" si="659"/>
        <v>0</v>
      </c>
      <c r="BH895" s="380">
        <f t="shared" ca="1" si="659"/>
        <v>0</v>
      </c>
      <c r="BI895" s="380">
        <f t="shared" ca="1" si="659"/>
        <v>0</v>
      </c>
      <c r="BJ895" s="380">
        <f t="shared" ca="1" si="659"/>
        <v>0</v>
      </c>
      <c r="BK895" s="380">
        <f t="shared" ca="1" si="659"/>
        <v>0</v>
      </c>
      <c r="BL895" s="380">
        <f t="shared" ca="1" si="659"/>
        <v>0</v>
      </c>
      <c r="BM895" s="380">
        <f t="shared" ca="1" si="659"/>
        <v>0</v>
      </c>
      <c r="BN895" s="380">
        <f t="shared" ca="1" si="659"/>
        <v>0</v>
      </c>
      <c r="BO895" s="380">
        <f t="shared" ca="1" si="659"/>
        <v>0</v>
      </c>
      <c r="BP895" s="380">
        <f t="shared" ca="1" si="659"/>
        <v>0</v>
      </c>
      <c r="BQ895" s="380">
        <f t="shared" ca="1" si="659"/>
        <v>0</v>
      </c>
      <c r="BR895" s="380">
        <f t="shared" ca="1" si="659"/>
        <v>0</v>
      </c>
      <c r="BS895" s="380">
        <f t="shared" ca="1" si="659"/>
        <v>0</v>
      </c>
      <c r="BT895" s="380">
        <f t="shared" ca="1" si="659"/>
        <v>0</v>
      </c>
      <c r="BU895" s="380">
        <f t="shared" ca="1" si="659"/>
        <v>0</v>
      </c>
      <c r="BV895" s="380">
        <f t="shared" ca="1" si="659"/>
        <v>0</v>
      </c>
      <c r="BW895" s="380">
        <f t="shared" ca="1" si="659"/>
        <v>0</v>
      </c>
      <c r="BX895" s="380">
        <f t="shared" ca="1" si="659"/>
        <v>0</v>
      </c>
      <c r="BY895" s="380">
        <f t="shared" ca="1" si="659"/>
        <v>0</v>
      </c>
      <c r="BZ895" s="380">
        <f t="shared" ca="1" si="659"/>
        <v>0</v>
      </c>
      <c r="CA895" s="380">
        <f t="shared" ca="1" si="659"/>
        <v>0</v>
      </c>
      <c r="CB895" s="380">
        <f t="shared" ca="1" si="659"/>
        <v>0</v>
      </c>
      <c r="CC895" s="380">
        <f t="shared" ca="1" si="659"/>
        <v>0</v>
      </c>
      <c r="CD895" s="380">
        <f t="shared" ca="1" si="659"/>
        <v>0</v>
      </c>
      <c r="CE895" s="380">
        <f t="shared" ca="1" si="659"/>
        <v>0</v>
      </c>
      <c r="CF895" s="380">
        <f t="shared" ca="1" si="659"/>
        <v>0</v>
      </c>
      <c r="CG895" s="380">
        <f t="shared" ref="CG895:CN895" ca="1" si="660">-CG894*$I889</f>
        <v>0</v>
      </c>
      <c r="CH895" s="380">
        <f t="shared" ca="1" si="660"/>
        <v>0</v>
      </c>
      <c r="CI895" s="380">
        <f t="shared" ca="1" si="660"/>
        <v>0</v>
      </c>
      <c r="CJ895" s="380">
        <f t="shared" ca="1" si="660"/>
        <v>0</v>
      </c>
      <c r="CK895" s="380">
        <f t="shared" ca="1" si="660"/>
        <v>0</v>
      </c>
      <c r="CL895" s="380">
        <f t="shared" ca="1" si="660"/>
        <v>0</v>
      </c>
      <c r="CM895" s="380">
        <f t="shared" ca="1" si="660"/>
        <v>0</v>
      </c>
      <c r="CN895" s="380">
        <f t="shared" ca="1" si="660"/>
        <v>0</v>
      </c>
    </row>
    <row r="896" spans="1:92" x14ac:dyDescent="0.25">
      <c r="B896" s="223" t="s">
        <v>655</v>
      </c>
      <c r="C896" t="s">
        <v>76</v>
      </c>
      <c r="D896" s="295" t="s">
        <v>653</v>
      </c>
      <c r="K896" s="56">
        <v>0</v>
      </c>
      <c r="L896" s="56">
        <v>0</v>
      </c>
      <c r="M896" s="56">
        <v>0</v>
      </c>
      <c r="N896" s="56">
        <v>0</v>
      </c>
      <c r="O896" s="56">
        <v>0</v>
      </c>
      <c r="P896" s="56">
        <v>0</v>
      </c>
      <c r="Q896" s="56"/>
      <c r="T896" s="319">
        <f t="shared" ca="1" si="658"/>
        <v>0</v>
      </c>
      <c r="U896" s="275">
        <f ca="1">INDEX($A:$CN,ROW(),MATCH(INDIRECT(ADDRESS(3,COLUMN(),2)),$2:$2,0))</f>
        <v>0</v>
      </c>
      <c r="V896" s="275">
        <f ca="1">INDEX($A:$CN,ROW(),MATCH(INDIRECT(ADDRESS(3,COLUMN(),2)),$2:$2,0))</f>
        <v>0</v>
      </c>
      <c r="W896" s="275">
        <f ca="1">INDEX($A:$CN,ROW(),MATCH(INDIRECT(ADDRESS(3,COLUMN(),2)),$2:$2,0))</f>
        <v>0</v>
      </c>
      <c r="X896" s="275">
        <f ca="1">INDEX($A:$CN,ROW(),MATCH(INDIRECT(ADDRESS(3,COLUMN(),2)),$2:$2,0))</f>
        <v>0</v>
      </c>
      <c r="Y896" s="275">
        <f ca="1">INDEX($A:$CN,ROW(),MATCH(INDIRECT(ADDRESS(3,COLUMN(),2)),$2:$2,0))</f>
        <v>0</v>
      </c>
      <c r="Z896" s="275">
        <f ca="1">INDEX($A:$CN,ROW(),MATCH(INDIRECT(ADDRESS(3,COLUMN(),2)),$2:$2,0))</f>
        <v>0</v>
      </c>
      <c r="AA896" s="275">
        <f ca="1">INDEX($A:$CN,ROW(),MATCH(INDIRECT(ADDRESS(3,COLUMN(),2)),$2:$2,0))</f>
        <v>0</v>
      </c>
      <c r="AB896" s="275">
        <f ca="1">INDEX($A:$CN,ROW(),MATCH(INDIRECT(ADDRESS(3,COLUMN(),2)),$2:$2,0))</f>
        <v>0</v>
      </c>
      <c r="AC896" s="275">
        <f ca="1">INDEX($A:$CN,ROW(),MATCH(INDIRECT(ADDRESS(3,COLUMN(),2)),$2:$2,0))</f>
        <v>0</v>
      </c>
      <c r="AD896" s="275">
        <f ca="1">INDEX($A:$CN,ROW(),MATCH(INDIRECT(ADDRESS(3,COLUMN(),2)),$2:$2,0))</f>
        <v>0</v>
      </c>
      <c r="AE896" s="275">
        <f ca="1">INDEX($A:$CN,ROW(),MATCH(INDIRECT(ADDRESS(3,COLUMN(),2)),$2:$2,0))</f>
        <v>0</v>
      </c>
      <c r="AF896" s="275">
        <f ca="1">INDEX($A:$CN,ROW(),MATCH(INDIRECT(ADDRESS(3,COLUMN(),2)),$2:$2,0))</f>
        <v>0</v>
      </c>
      <c r="AG896" s="275">
        <f ca="1">INDEX($A:$CN,ROW(),MATCH(INDIRECT(ADDRESS(3,COLUMN(),2)),$2:$2,0))</f>
        <v>0</v>
      </c>
      <c r="AH896" s="275">
        <f ca="1">INDEX($A:$CN,ROW(),MATCH(INDIRECT(ADDRESS(3,COLUMN(),2)),$2:$2,0))</f>
        <v>0</v>
      </c>
      <c r="AI896" s="275">
        <f ca="1">INDEX($A:$CN,ROW(),MATCH(INDIRECT(ADDRESS(3,COLUMN(),2)),$2:$2,0))</f>
        <v>0</v>
      </c>
      <c r="AJ896" s="275">
        <f ca="1">INDEX($A:$CN,ROW(),MATCH(INDIRECT(ADDRESS(3,COLUMN(),2)),$2:$2,0))</f>
        <v>0</v>
      </c>
      <c r="AK896" s="275">
        <f ca="1">INDEX($A:$CN,ROW(),MATCH(INDIRECT(ADDRESS(3,COLUMN(),2)),$2:$2,0))</f>
        <v>0</v>
      </c>
      <c r="AL896" s="275">
        <f ca="1">INDEX($A:$CN,ROW(),MATCH(INDIRECT(ADDRESS(3,COLUMN(),2)),$2:$2,0))</f>
        <v>0</v>
      </c>
      <c r="AM896" s="275">
        <f ca="1">INDEX($A:$CN,ROW(),MATCH(INDIRECT(ADDRESS(3,COLUMN(),2)),$2:$2,0))</f>
        <v>0</v>
      </c>
      <c r="AN896" s="275">
        <f ca="1">INDEX($A:$CN,ROW(),MATCH(INDIRECT(ADDRESS(3,COLUMN(),2)),$2:$2,0))</f>
        <v>0</v>
      </c>
      <c r="AO896" s="275">
        <f ca="1">INDEX($A:$CN,ROW(),MATCH(INDIRECT(ADDRESS(3,COLUMN(),2)),$2:$2,0))</f>
        <v>0</v>
      </c>
      <c r="AP896" s="275">
        <f ca="1">INDEX($A:$CN,ROW(),MATCH(INDIRECT(ADDRESS(3,COLUMN(),2)),$2:$2,0))</f>
        <v>0</v>
      </c>
      <c r="AQ896" s="275">
        <f ca="1">INDEX($A:$CN,ROW(),MATCH(INDIRECT(ADDRESS(3,COLUMN(),2)),$2:$2,0))</f>
        <v>0</v>
      </c>
      <c r="AR896" s="275">
        <f ca="1">INDEX($A:$CN,ROW(),MATCH(INDIRECT(ADDRESS(3,COLUMN(),2)),$2:$2,0))</f>
        <v>0</v>
      </c>
      <c r="AS896" s="275">
        <f ca="1">INDEX($A:$CN,ROW(),MATCH(INDIRECT(ADDRESS(3,COLUMN(),2)),$2:$2,0))</f>
        <v>0</v>
      </c>
      <c r="AT896" s="275">
        <f ca="1">INDEX($A:$CN,ROW(),MATCH(INDIRECT(ADDRESS(3,COLUMN(),2)),$2:$2,0))</f>
        <v>0</v>
      </c>
      <c r="AU896" s="275">
        <f ca="1">INDEX($A:$CN,ROW(),MATCH(INDIRECT(ADDRESS(3,COLUMN(),2)),$2:$2,0))</f>
        <v>0</v>
      </c>
      <c r="AV896" s="275">
        <f ca="1">INDEX($A:$CN,ROW(),MATCH(INDIRECT(ADDRESS(3,COLUMN(),2)),$2:$2,0))</f>
        <v>0</v>
      </c>
      <c r="AW896" s="275">
        <f ca="1">INDEX($A:$CN,ROW(),MATCH(INDIRECT(ADDRESS(3,COLUMN(),2)),$2:$2,0))</f>
        <v>0</v>
      </c>
      <c r="AX896" s="275">
        <f ca="1">INDEX($A:$CN,ROW(),MATCH(INDIRECT(ADDRESS(3,COLUMN(),2)),$2:$2,0))</f>
        <v>0</v>
      </c>
      <c r="AY896" s="275">
        <f ca="1">INDEX($A:$CN,ROW(),MATCH(INDIRECT(ADDRESS(3,COLUMN(),2)),$2:$2,0))</f>
        <v>0</v>
      </c>
      <c r="AZ896" s="275">
        <f ca="1">INDEX($A:$CN,ROW(),MATCH(INDIRECT(ADDRESS(3,COLUMN(),2)),$2:$2,0))</f>
        <v>0</v>
      </c>
      <c r="BA896" s="275">
        <f ca="1">INDEX($A:$CN,ROW(),MATCH(INDIRECT(ADDRESS(3,COLUMN(),2)),$2:$2,0))</f>
        <v>0</v>
      </c>
      <c r="BB896" s="275">
        <f ca="1">INDEX($A:$CN,ROW(),MATCH(INDIRECT(ADDRESS(3,COLUMN(),2)),$2:$2,0))</f>
        <v>0</v>
      </c>
      <c r="BC896" s="275">
        <f ca="1">INDEX($A:$CN,ROW(),MATCH(INDIRECT(ADDRESS(3,COLUMN(),2)),$2:$2,0))</f>
        <v>0</v>
      </c>
      <c r="BD896" s="275">
        <f ca="1">INDEX($A:$CN,ROW(),MATCH(INDIRECT(ADDRESS(3,COLUMN(),2)),$2:$2,0))</f>
        <v>0</v>
      </c>
      <c r="BE896" s="275">
        <f ca="1">INDEX($A:$CN,ROW(),MATCH(INDIRECT(ADDRESS(3,COLUMN(),2)),$2:$2,0))</f>
        <v>0</v>
      </c>
      <c r="BF896" s="275">
        <f ca="1">INDEX($A:$CN,ROW(),MATCH(INDIRECT(ADDRESS(3,COLUMN(),2)),$2:$2,0))</f>
        <v>0</v>
      </c>
      <c r="BG896" s="275">
        <f ca="1">INDEX($A:$CN,ROW(),MATCH(INDIRECT(ADDRESS(3,COLUMN(),2)),$2:$2,0))</f>
        <v>0</v>
      </c>
      <c r="BH896" s="275">
        <f ca="1">INDEX($A:$CN,ROW(),MATCH(INDIRECT(ADDRESS(3,COLUMN(),2)),$2:$2,0))</f>
        <v>0</v>
      </c>
      <c r="BI896" s="275">
        <f ca="1">INDEX($A:$CN,ROW(),MATCH(INDIRECT(ADDRESS(3,COLUMN(),2)),$2:$2,0))</f>
        <v>0</v>
      </c>
      <c r="BJ896" s="275">
        <f ca="1">INDEX($A:$CN,ROW(),MATCH(INDIRECT(ADDRESS(3,COLUMN(),2)),$2:$2,0))</f>
        <v>0</v>
      </c>
      <c r="BK896" s="275">
        <f ca="1">INDEX($A:$CN,ROW(),MATCH(INDIRECT(ADDRESS(3,COLUMN(),2)),$2:$2,0))</f>
        <v>0</v>
      </c>
      <c r="BL896" s="275">
        <f ca="1">INDEX($A:$CN,ROW(),MATCH(INDIRECT(ADDRESS(3,COLUMN(),2)),$2:$2,0))</f>
        <v>0</v>
      </c>
      <c r="BM896" s="275">
        <f ca="1">INDEX($A:$CN,ROW(),MATCH(INDIRECT(ADDRESS(3,COLUMN(),2)),$2:$2,0))</f>
        <v>0</v>
      </c>
      <c r="BN896" s="275">
        <f ca="1">INDEX($A:$CN,ROW(),MATCH(INDIRECT(ADDRESS(3,COLUMN(),2)),$2:$2,0))</f>
        <v>0</v>
      </c>
      <c r="BO896" s="275">
        <f ca="1">INDEX($A:$CN,ROW(),MATCH(INDIRECT(ADDRESS(3,COLUMN(),2)),$2:$2,0))</f>
        <v>0</v>
      </c>
      <c r="BP896" s="275">
        <f ca="1">INDEX($A:$CN,ROW(),MATCH(INDIRECT(ADDRESS(3,COLUMN(),2)),$2:$2,0))</f>
        <v>0</v>
      </c>
      <c r="BQ896" s="275">
        <f ca="1">INDEX($A:$CN,ROW(),MATCH(INDIRECT(ADDRESS(3,COLUMN(),2)),$2:$2,0))</f>
        <v>0</v>
      </c>
      <c r="BR896" s="275">
        <f ca="1">INDEX($A:$CN,ROW(),MATCH(INDIRECT(ADDRESS(3,COLUMN(),2)),$2:$2,0))</f>
        <v>0</v>
      </c>
      <c r="BS896" s="275">
        <f ca="1">INDEX($A:$CN,ROW(),MATCH(INDIRECT(ADDRESS(3,COLUMN(),2)),$2:$2,0))</f>
        <v>0</v>
      </c>
      <c r="BT896" s="275">
        <f ca="1">INDEX($A:$CN,ROW(),MATCH(INDIRECT(ADDRESS(3,COLUMN(),2)),$2:$2,0))</f>
        <v>0</v>
      </c>
      <c r="BU896" s="275">
        <f ca="1">INDEX($A:$CN,ROW(),MATCH(INDIRECT(ADDRESS(3,COLUMN(),2)),$2:$2,0))</f>
        <v>0</v>
      </c>
      <c r="BV896" s="275">
        <f ca="1">INDEX($A:$CN,ROW(),MATCH(INDIRECT(ADDRESS(3,COLUMN(),2)),$2:$2,0))</f>
        <v>0</v>
      </c>
      <c r="BW896" s="275">
        <f ca="1">INDEX($A:$CN,ROW(),MATCH(INDIRECT(ADDRESS(3,COLUMN(),2)),$2:$2,0))</f>
        <v>0</v>
      </c>
      <c r="BX896" s="275">
        <f ca="1">INDEX($A:$CN,ROW(),MATCH(INDIRECT(ADDRESS(3,COLUMN(),2)),$2:$2,0))</f>
        <v>0</v>
      </c>
      <c r="BY896" s="275">
        <f ca="1">INDEX($A:$CN,ROW(),MATCH(INDIRECT(ADDRESS(3,COLUMN(),2)),$2:$2,0))</f>
        <v>0</v>
      </c>
      <c r="BZ896" s="275">
        <f ca="1">INDEX($A:$CN,ROW(),MATCH(INDIRECT(ADDRESS(3,COLUMN(),2)),$2:$2,0))</f>
        <v>0</v>
      </c>
      <c r="CA896" s="275">
        <f ca="1">INDEX($A:$CN,ROW(),MATCH(INDIRECT(ADDRESS(3,COLUMN(),2)),$2:$2,0))</f>
        <v>0</v>
      </c>
      <c r="CB896" s="275">
        <f ca="1">INDEX($A:$CN,ROW(),MATCH(INDIRECT(ADDRESS(3,COLUMN(),2)),$2:$2,0))</f>
        <v>0</v>
      </c>
      <c r="CC896" s="275">
        <f ca="1">INDEX($A:$CN,ROW(),MATCH(INDIRECT(ADDRESS(3,COLUMN(),2)),$2:$2,0))</f>
        <v>0</v>
      </c>
      <c r="CD896" s="275">
        <f ca="1">INDEX($A:$CN,ROW(),MATCH(INDIRECT(ADDRESS(3,COLUMN(),2)),$2:$2,0))</f>
        <v>0</v>
      </c>
      <c r="CE896" s="275">
        <f ca="1">INDEX($A:$CN,ROW(),MATCH(INDIRECT(ADDRESS(3,COLUMN(),2)),$2:$2,0))</f>
        <v>0</v>
      </c>
      <c r="CF896" s="275">
        <f ca="1">INDEX($A:$CN,ROW(),MATCH(INDIRECT(ADDRESS(3,COLUMN(),2)),$2:$2,0))</f>
        <v>0</v>
      </c>
      <c r="CG896" s="275">
        <f ca="1">INDEX($A:$CN,ROW(),MATCH(INDIRECT(ADDRESS(3,COLUMN(),2)),$2:$2,0))</f>
        <v>0</v>
      </c>
      <c r="CH896" s="275">
        <f ca="1">INDEX($A:$CN,ROW(),MATCH(INDIRECT(ADDRESS(3,COLUMN(),2)),$2:$2,0))</f>
        <v>0</v>
      </c>
      <c r="CI896" s="275">
        <f ca="1">INDEX($A:$CN,ROW(),MATCH(INDIRECT(ADDRESS(3,COLUMN(),2)),$2:$2,0))</f>
        <v>0</v>
      </c>
      <c r="CJ896" s="275">
        <f ca="1">INDEX($A:$CN,ROW(),MATCH(INDIRECT(ADDRESS(3,COLUMN(),2)),$2:$2,0))</f>
        <v>0</v>
      </c>
      <c r="CK896" s="275">
        <f ca="1">INDEX($A:$CN,ROW(),MATCH(INDIRECT(ADDRESS(3,COLUMN(),2)),$2:$2,0))</f>
        <v>0</v>
      </c>
      <c r="CL896" s="275">
        <f ca="1">INDEX($A:$CN,ROW(),MATCH(INDIRECT(ADDRESS(3,COLUMN(),2)),$2:$2,0))</f>
        <v>0</v>
      </c>
      <c r="CM896" s="275">
        <f ca="1">INDEX($A:$CN,ROW(),MATCH(INDIRECT(ADDRESS(3,COLUMN(),2)),$2:$2,0))</f>
        <v>0</v>
      </c>
      <c r="CN896" s="275">
        <f ca="1">INDEX($A:$CN,ROW(),MATCH(INDIRECT(ADDRESS(3,COLUMN(),2)),$2:$2,0))</f>
        <v>0</v>
      </c>
    </row>
    <row r="897" spans="1:92" x14ac:dyDescent="0.25">
      <c r="A897" t="s">
        <v>143</v>
      </c>
      <c r="B897" s="216" t="s">
        <v>647</v>
      </c>
      <c r="C897" t="s">
        <v>609</v>
      </c>
      <c r="D897" s="295" t="s">
        <v>653</v>
      </c>
      <c r="E897" s="102" t="s">
        <v>203</v>
      </c>
      <c r="I897" s="368"/>
      <c r="J897" s="368"/>
      <c r="K897" s="244">
        <f t="shared" ref="K897:P897" ca="1" si="661">SUMIF($4:$4, K$2, INDIRECT(ROW() &amp; ":" &amp; ROW()))</f>
        <v>0</v>
      </c>
      <c r="L897" s="244">
        <f t="shared" ca="1" si="661"/>
        <v>0</v>
      </c>
      <c r="M897" s="244">
        <f t="shared" ca="1" si="661"/>
        <v>0</v>
      </c>
      <c r="N897" s="244">
        <f t="shared" ca="1" si="661"/>
        <v>0</v>
      </c>
      <c r="O897" s="244">
        <f t="shared" ca="1" si="661"/>
        <v>0</v>
      </c>
      <c r="P897" s="244">
        <f t="shared" ca="1" si="661"/>
        <v>0</v>
      </c>
      <c r="Q897" s="30"/>
      <c r="T897" s="386">
        <f t="shared" ca="1" si="658"/>
        <v>0</v>
      </c>
      <c r="U897" s="387">
        <f t="shared" ref="U897:CF897" ca="1" si="662">+U895+U894+U896</f>
        <v>0</v>
      </c>
      <c r="V897" s="387">
        <f t="shared" ca="1" si="662"/>
        <v>0</v>
      </c>
      <c r="W897" s="387">
        <f t="shared" ca="1" si="662"/>
        <v>0</v>
      </c>
      <c r="X897" s="387">
        <f t="shared" ca="1" si="662"/>
        <v>0</v>
      </c>
      <c r="Y897" s="387">
        <f t="shared" ca="1" si="662"/>
        <v>0</v>
      </c>
      <c r="Z897" s="387">
        <f t="shared" ca="1" si="662"/>
        <v>0</v>
      </c>
      <c r="AA897" s="387">
        <f t="shared" ca="1" si="662"/>
        <v>0</v>
      </c>
      <c r="AB897" s="387">
        <f t="shared" ca="1" si="662"/>
        <v>0</v>
      </c>
      <c r="AC897" s="387">
        <f t="shared" ca="1" si="662"/>
        <v>0</v>
      </c>
      <c r="AD897" s="387">
        <f t="shared" ca="1" si="662"/>
        <v>0</v>
      </c>
      <c r="AE897" s="387">
        <f t="shared" ca="1" si="662"/>
        <v>0</v>
      </c>
      <c r="AF897" s="387">
        <f t="shared" ca="1" si="662"/>
        <v>0</v>
      </c>
      <c r="AG897" s="387">
        <f t="shared" ca="1" si="662"/>
        <v>0</v>
      </c>
      <c r="AH897" s="387">
        <f t="shared" ca="1" si="662"/>
        <v>0</v>
      </c>
      <c r="AI897" s="387">
        <f t="shared" ca="1" si="662"/>
        <v>0</v>
      </c>
      <c r="AJ897" s="387">
        <f t="shared" ca="1" si="662"/>
        <v>0</v>
      </c>
      <c r="AK897" s="387">
        <f t="shared" ca="1" si="662"/>
        <v>0</v>
      </c>
      <c r="AL897" s="387">
        <f t="shared" ca="1" si="662"/>
        <v>0</v>
      </c>
      <c r="AM897" s="387">
        <f t="shared" ca="1" si="662"/>
        <v>0</v>
      </c>
      <c r="AN897" s="387">
        <f t="shared" ca="1" si="662"/>
        <v>0</v>
      </c>
      <c r="AO897" s="387">
        <f t="shared" ca="1" si="662"/>
        <v>0</v>
      </c>
      <c r="AP897" s="387">
        <f t="shared" ca="1" si="662"/>
        <v>0</v>
      </c>
      <c r="AQ897" s="387">
        <f t="shared" ca="1" si="662"/>
        <v>0</v>
      </c>
      <c r="AR897" s="387">
        <f t="shared" ca="1" si="662"/>
        <v>0</v>
      </c>
      <c r="AS897" s="387">
        <f t="shared" ca="1" si="662"/>
        <v>0</v>
      </c>
      <c r="AT897" s="387">
        <f t="shared" ca="1" si="662"/>
        <v>0</v>
      </c>
      <c r="AU897" s="387">
        <f t="shared" ca="1" si="662"/>
        <v>0</v>
      </c>
      <c r="AV897" s="387">
        <f t="shared" ca="1" si="662"/>
        <v>0</v>
      </c>
      <c r="AW897" s="387">
        <f t="shared" ca="1" si="662"/>
        <v>0</v>
      </c>
      <c r="AX897" s="387">
        <f t="shared" ca="1" si="662"/>
        <v>0</v>
      </c>
      <c r="AY897" s="387">
        <f t="shared" ca="1" si="662"/>
        <v>0</v>
      </c>
      <c r="AZ897" s="387">
        <f t="shared" ca="1" si="662"/>
        <v>0</v>
      </c>
      <c r="BA897" s="387">
        <f t="shared" ca="1" si="662"/>
        <v>0</v>
      </c>
      <c r="BB897" s="387">
        <f t="shared" ca="1" si="662"/>
        <v>0</v>
      </c>
      <c r="BC897" s="387">
        <f t="shared" ca="1" si="662"/>
        <v>0</v>
      </c>
      <c r="BD897" s="387">
        <f t="shared" ca="1" si="662"/>
        <v>0</v>
      </c>
      <c r="BE897" s="387">
        <f t="shared" ca="1" si="662"/>
        <v>0</v>
      </c>
      <c r="BF897" s="387">
        <f t="shared" ca="1" si="662"/>
        <v>0</v>
      </c>
      <c r="BG897" s="387">
        <f t="shared" ca="1" si="662"/>
        <v>0</v>
      </c>
      <c r="BH897" s="387">
        <f t="shared" ca="1" si="662"/>
        <v>0</v>
      </c>
      <c r="BI897" s="387">
        <f t="shared" ca="1" si="662"/>
        <v>0</v>
      </c>
      <c r="BJ897" s="387">
        <f t="shared" ca="1" si="662"/>
        <v>0</v>
      </c>
      <c r="BK897" s="387">
        <f t="shared" ca="1" si="662"/>
        <v>0</v>
      </c>
      <c r="BL897" s="387">
        <f t="shared" ca="1" si="662"/>
        <v>0</v>
      </c>
      <c r="BM897" s="387">
        <f t="shared" ca="1" si="662"/>
        <v>0</v>
      </c>
      <c r="BN897" s="387">
        <f t="shared" ca="1" si="662"/>
        <v>0</v>
      </c>
      <c r="BO897" s="387">
        <f t="shared" ca="1" si="662"/>
        <v>0</v>
      </c>
      <c r="BP897" s="387">
        <f t="shared" ca="1" si="662"/>
        <v>0</v>
      </c>
      <c r="BQ897" s="387">
        <f t="shared" ca="1" si="662"/>
        <v>0</v>
      </c>
      <c r="BR897" s="387">
        <f t="shared" ca="1" si="662"/>
        <v>0</v>
      </c>
      <c r="BS897" s="387">
        <f t="shared" ca="1" si="662"/>
        <v>0</v>
      </c>
      <c r="BT897" s="387">
        <f t="shared" ca="1" si="662"/>
        <v>0</v>
      </c>
      <c r="BU897" s="387">
        <f t="shared" ca="1" si="662"/>
        <v>0</v>
      </c>
      <c r="BV897" s="387">
        <f t="shared" ca="1" si="662"/>
        <v>0</v>
      </c>
      <c r="BW897" s="387">
        <f t="shared" ca="1" si="662"/>
        <v>0</v>
      </c>
      <c r="BX897" s="387">
        <f t="shared" ca="1" si="662"/>
        <v>0</v>
      </c>
      <c r="BY897" s="387">
        <f t="shared" ca="1" si="662"/>
        <v>0</v>
      </c>
      <c r="BZ897" s="387">
        <f t="shared" ca="1" si="662"/>
        <v>0</v>
      </c>
      <c r="CA897" s="387">
        <f t="shared" ca="1" si="662"/>
        <v>0</v>
      </c>
      <c r="CB897" s="387">
        <f t="shared" ca="1" si="662"/>
        <v>0</v>
      </c>
      <c r="CC897" s="387">
        <f t="shared" ca="1" si="662"/>
        <v>0</v>
      </c>
      <c r="CD897" s="387">
        <f t="shared" ca="1" si="662"/>
        <v>0</v>
      </c>
      <c r="CE897" s="387">
        <f t="shared" ca="1" si="662"/>
        <v>0</v>
      </c>
      <c r="CF897" s="387">
        <f t="shared" ca="1" si="662"/>
        <v>0</v>
      </c>
      <c r="CG897" s="387">
        <f t="shared" ref="CG897:CN897" ca="1" si="663">+CG895+CG894+CG896</f>
        <v>0</v>
      </c>
      <c r="CH897" s="387">
        <f t="shared" ca="1" si="663"/>
        <v>0</v>
      </c>
      <c r="CI897" s="387">
        <f t="shared" ca="1" si="663"/>
        <v>0</v>
      </c>
      <c r="CJ897" s="387">
        <f t="shared" ca="1" si="663"/>
        <v>0</v>
      </c>
      <c r="CK897" s="387">
        <f t="shared" ca="1" si="663"/>
        <v>0</v>
      </c>
      <c r="CL897" s="387">
        <f t="shared" ca="1" si="663"/>
        <v>0</v>
      </c>
      <c r="CM897" s="387">
        <f t="shared" ca="1" si="663"/>
        <v>0</v>
      </c>
      <c r="CN897" s="387">
        <f t="shared" ca="1" si="663"/>
        <v>0</v>
      </c>
    </row>
    <row r="898" spans="1:92" x14ac:dyDescent="0.25">
      <c r="B898" s="178"/>
      <c r="D898" s="295" t="s">
        <v>653</v>
      </c>
      <c r="E898" s="102" t="s">
        <v>203</v>
      </c>
      <c r="T898" s="319"/>
      <c r="U898" s="380"/>
      <c r="V898" s="380"/>
      <c r="W898" s="380"/>
      <c r="X898" s="380"/>
      <c r="Y898" s="380"/>
      <c r="Z898" s="380"/>
      <c r="AA898" s="380"/>
      <c r="AB898" s="380"/>
      <c r="AC898" s="380"/>
      <c r="AD898" s="380"/>
      <c r="AE898" s="380"/>
      <c r="AF898" s="380"/>
      <c r="AG898" s="380"/>
      <c r="AH898" s="380"/>
      <c r="AI898" s="380"/>
      <c r="AJ898" s="380"/>
      <c r="AK898" s="380"/>
      <c r="AL898" s="380"/>
      <c r="AM898" s="380"/>
      <c r="AN898" s="380"/>
      <c r="AO898" s="380"/>
      <c r="AP898" s="380"/>
      <c r="AQ898" s="380"/>
      <c r="AR898" s="380"/>
      <c r="AS898" s="380"/>
      <c r="AT898" s="380"/>
      <c r="AU898" s="380"/>
      <c r="AV898" s="380"/>
      <c r="AW898" s="380"/>
      <c r="AX898" s="380"/>
      <c r="AY898" s="380"/>
      <c r="AZ898" s="380"/>
      <c r="BA898" s="380"/>
      <c r="BB898" s="380"/>
      <c r="BC898" s="380"/>
      <c r="BD898" s="380"/>
      <c r="BE898" s="380"/>
      <c r="BF898" s="380"/>
      <c r="BG898" s="380"/>
      <c r="BH898" s="380"/>
      <c r="BI898" s="380"/>
      <c r="BJ898" s="380"/>
      <c r="BK898" s="380"/>
      <c r="BL898" s="380"/>
      <c r="BM898" s="380"/>
      <c r="BN898" s="380"/>
      <c r="BO898" s="380"/>
      <c r="BP898" s="380"/>
      <c r="BQ898" s="380"/>
      <c r="BR898" s="380"/>
      <c r="BS898" s="380"/>
      <c r="BT898" s="380"/>
      <c r="BU898" s="380"/>
      <c r="BV898" s="380"/>
      <c r="BW898" s="380"/>
      <c r="BX898" s="380"/>
      <c r="BY898" s="380"/>
      <c r="BZ898" s="380"/>
      <c r="CA898" s="380"/>
      <c r="CB898" s="380"/>
      <c r="CC898" s="380"/>
      <c r="CD898" s="380"/>
      <c r="CE898" s="380"/>
      <c r="CF898" s="380"/>
      <c r="CG898" s="380"/>
      <c r="CH898" s="380"/>
      <c r="CI898" s="380"/>
      <c r="CJ898" s="380"/>
      <c r="CK898" s="380"/>
      <c r="CL898" s="380"/>
      <c r="CM898" s="380"/>
      <c r="CN898" s="380"/>
    </row>
    <row r="899" spans="1:92" x14ac:dyDescent="0.25">
      <c r="A899" t="s">
        <v>160</v>
      </c>
      <c r="B899" s="216" t="s">
        <v>648</v>
      </c>
      <c r="C899" t="s">
        <v>33</v>
      </c>
      <c r="D899" s="295" t="s">
        <v>653</v>
      </c>
      <c r="E899" s="102" t="s">
        <v>203</v>
      </c>
      <c r="K899" s="31">
        <f t="shared" ref="K899:P899" ca="1" si="664">SUMIF($3:$3, K$2, INDIRECT(ROW() &amp; ":" &amp; ROW()))</f>
        <v>0</v>
      </c>
      <c r="L899" s="31">
        <f t="shared" ca="1" si="664"/>
        <v>0</v>
      </c>
      <c r="M899" s="31">
        <f t="shared" ca="1" si="664"/>
        <v>0</v>
      </c>
      <c r="N899" s="31">
        <f t="shared" ca="1" si="664"/>
        <v>0</v>
      </c>
      <c r="O899" s="31">
        <f t="shared" ca="1" si="664"/>
        <v>0</v>
      </c>
      <c r="P899" s="31">
        <f t="shared" ca="1" si="664"/>
        <v>0</v>
      </c>
      <c r="Q899" s="31"/>
      <c r="T899" s="327">
        <f t="shared" ref="T899" ca="1" si="665">IFERROR(INDEX(INDIRECT("Financials!$A:$AD"), MATCH(INDIRECT(ADDRESS(ROW(),2)), INDIRECT("Financials!$B:$B"), 0), MATCH(INDIRECT(ADDRESS(1,COLUMN())), INDIRECT("Financials!$1:$1"), 0)),0)</f>
        <v>0</v>
      </c>
      <c r="U899" s="383">
        <f t="shared" ref="U899:AZ899" ca="1" si="666">-SUM(U894:U894)*$I890/12</f>
        <v>0</v>
      </c>
      <c r="V899" s="383">
        <f t="shared" ca="1" si="666"/>
        <v>0</v>
      </c>
      <c r="W899" s="383">
        <f t="shared" ca="1" si="666"/>
        <v>0</v>
      </c>
      <c r="X899" s="383">
        <f t="shared" ca="1" si="666"/>
        <v>0</v>
      </c>
      <c r="Y899" s="383">
        <f t="shared" ca="1" si="666"/>
        <v>0</v>
      </c>
      <c r="Z899" s="383">
        <f t="shared" ca="1" si="666"/>
        <v>0</v>
      </c>
      <c r="AA899" s="383">
        <f t="shared" ca="1" si="666"/>
        <v>0</v>
      </c>
      <c r="AB899" s="383">
        <f t="shared" ca="1" si="666"/>
        <v>0</v>
      </c>
      <c r="AC899" s="383">
        <f t="shared" ca="1" si="666"/>
        <v>0</v>
      </c>
      <c r="AD899" s="383">
        <f t="shared" ca="1" si="666"/>
        <v>0</v>
      </c>
      <c r="AE899" s="383">
        <f t="shared" ca="1" si="666"/>
        <v>0</v>
      </c>
      <c r="AF899" s="383">
        <f t="shared" ca="1" si="666"/>
        <v>0</v>
      </c>
      <c r="AG899" s="383">
        <f t="shared" ca="1" si="666"/>
        <v>0</v>
      </c>
      <c r="AH899" s="383">
        <f t="shared" ca="1" si="666"/>
        <v>0</v>
      </c>
      <c r="AI899" s="383">
        <f t="shared" ca="1" si="666"/>
        <v>0</v>
      </c>
      <c r="AJ899" s="383">
        <f t="shared" ca="1" si="666"/>
        <v>0</v>
      </c>
      <c r="AK899" s="383">
        <f t="shared" ca="1" si="666"/>
        <v>0</v>
      </c>
      <c r="AL899" s="383">
        <f t="shared" ca="1" si="666"/>
        <v>0</v>
      </c>
      <c r="AM899" s="383">
        <f t="shared" ca="1" si="666"/>
        <v>0</v>
      </c>
      <c r="AN899" s="383">
        <f t="shared" ca="1" si="666"/>
        <v>0</v>
      </c>
      <c r="AO899" s="383">
        <f t="shared" ca="1" si="666"/>
        <v>0</v>
      </c>
      <c r="AP899" s="383">
        <f t="shared" ca="1" si="666"/>
        <v>0</v>
      </c>
      <c r="AQ899" s="383">
        <f t="shared" ca="1" si="666"/>
        <v>0</v>
      </c>
      <c r="AR899" s="383">
        <f t="shared" ca="1" si="666"/>
        <v>0</v>
      </c>
      <c r="AS899" s="383">
        <f t="shared" ca="1" si="666"/>
        <v>0</v>
      </c>
      <c r="AT899" s="383">
        <f t="shared" ca="1" si="666"/>
        <v>0</v>
      </c>
      <c r="AU899" s="383">
        <f t="shared" ca="1" si="666"/>
        <v>0</v>
      </c>
      <c r="AV899" s="383">
        <f t="shared" ca="1" si="666"/>
        <v>0</v>
      </c>
      <c r="AW899" s="383">
        <f t="shared" ca="1" si="666"/>
        <v>0</v>
      </c>
      <c r="AX899" s="383">
        <f t="shared" ca="1" si="666"/>
        <v>0</v>
      </c>
      <c r="AY899" s="383">
        <f t="shared" ca="1" si="666"/>
        <v>0</v>
      </c>
      <c r="AZ899" s="383">
        <f t="shared" ca="1" si="666"/>
        <v>0</v>
      </c>
      <c r="BA899" s="383">
        <f t="shared" ref="BA899:CF899" ca="1" si="667">-SUM(BA894:BA894)*$I890/12</f>
        <v>0</v>
      </c>
      <c r="BB899" s="383">
        <f t="shared" ca="1" si="667"/>
        <v>0</v>
      </c>
      <c r="BC899" s="383">
        <f t="shared" ca="1" si="667"/>
        <v>0</v>
      </c>
      <c r="BD899" s="383">
        <f t="shared" ca="1" si="667"/>
        <v>0</v>
      </c>
      <c r="BE899" s="383">
        <f t="shared" ca="1" si="667"/>
        <v>0</v>
      </c>
      <c r="BF899" s="383">
        <f t="shared" ca="1" si="667"/>
        <v>0</v>
      </c>
      <c r="BG899" s="383">
        <f t="shared" ca="1" si="667"/>
        <v>0</v>
      </c>
      <c r="BH899" s="383">
        <f t="shared" ca="1" si="667"/>
        <v>0</v>
      </c>
      <c r="BI899" s="383">
        <f t="shared" ca="1" si="667"/>
        <v>0</v>
      </c>
      <c r="BJ899" s="383">
        <f t="shared" ca="1" si="667"/>
        <v>0</v>
      </c>
      <c r="BK899" s="383">
        <f t="shared" ca="1" si="667"/>
        <v>0</v>
      </c>
      <c r="BL899" s="383">
        <f t="shared" ca="1" si="667"/>
        <v>0</v>
      </c>
      <c r="BM899" s="383">
        <f t="shared" ca="1" si="667"/>
        <v>0</v>
      </c>
      <c r="BN899" s="383">
        <f t="shared" ca="1" si="667"/>
        <v>0</v>
      </c>
      <c r="BO899" s="383">
        <f t="shared" ca="1" si="667"/>
        <v>0</v>
      </c>
      <c r="BP899" s="383">
        <f t="shared" ca="1" si="667"/>
        <v>0</v>
      </c>
      <c r="BQ899" s="383">
        <f t="shared" ca="1" si="667"/>
        <v>0</v>
      </c>
      <c r="BR899" s="383">
        <f t="shared" ca="1" si="667"/>
        <v>0</v>
      </c>
      <c r="BS899" s="383">
        <f t="shared" ca="1" si="667"/>
        <v>0</v>
      </c>
      <c r="BT899" s="383">
        <f t="shared" ca="1" si="667"/>
        <v>0</v>
      </c>
      <c r="BU899" s="383">
        <f t="shared" ca="1" si="667"/>
        <v>0</v>
      </c>
      <c r="BV899" s="383">
        <f t="shared" ca="1" si="667"/>
        <v>0</v>
      </c>
      <c r="BW899" s="383">
        <f t="shared" ca="1" si="667"/>
        <v>0</v>
      </c>
      <c r="BX899" s="383">
        <f t="shared" ca="1" si="667"/>
        <v>0</v>
      </c>
      <c r="BY899" s="383">
        <f t="shared" ca="1" si="667"/>
        <v>0</v>
      </c>
      <c r="BZ899" s="383">
        <f t="shared" ca="1" si="667"/>
        <v>0</v>
      </c>
      <c r="CA899" s="383">
        <f t="shared" ca="1" si="667"/>
        <v>0</v>
      </c>
      <c r="CB899" s="383">
        <f t="shared" ca="1" si="667"/>
        <v>0</v>
      </c>
      <c r="CC899" s="383">
        <f t="shared" ca="1" si="667"/>
        <v>0</v>
      </c>
      <c r="CD899" s="383">
        <f t="shared" ca="1" si="667"/>
        <v>0</v>
      </c>
      <c r="CE899" s="383">
        <f t="shared" ca="1" si="667"/>
        <v>0</v>
      </c>
      <c r="CF899" s="383">
        <f t="shared" ca="1" si="667"/>
        <v>0</v>
      </c>
      <c r="CG899" s="383">
        <f t="shared" ref="CG899:CN899" ca="1" si="668">-SUM(CG894:CG894)*$I890/12</f>
        <v>0</v>
      </c>
      <c r="CH899" s="383">
        <f t="shared" ca="1" si="668"/>
        <v>0</v>
      </c>
      <c r="CI899" s="383">
        <f t="shared" ca="1" si="668"/>
        <v>0</v>
      </c>
      <c r="CJ899" s="383">
        <f t="shared" ca="1" si="668"/>
        <v>0</v>
      </c>
      <c r="CK899" s="383">
        <f t="shared" ca="1" si="668"/>
        <v>0</v>
      </c>
      <c r="CL899" s="383">
        <f t="shared" ca="1" si="668"/>
        <v>0</v>
      </c>
      <c r="CM899" s="383">
        <f t="shared" ca="1" si="668"/>
        <v>0</v>
      </c>
      <c r="CN899" s="383">
        <f t="shared" ca="1" si="668"/>
        <v>0</v>
      </c>
    </row>
    <row r="900" spans="1:92" x14ac:dyDescent="0.25">
      <c r="B900" s="216"/>
      <c r="D900" s="295"/>
      <c r="K900" s="31"/>
      <c r="L900" s="31"/>
      <c r="M900" s="31"/>
      <c r="N900" s="31"/>
      <c r="O900" s="31"/>
      <c r="P900" s="31"/>
      <c r="Q900" s="31"/>
      <c r="T900" s="327"/>
      <c r="U900" s="383"/>
      <c r="V900" s="383"/>
      <c r="W900" s="383"/>
      <c r="X900" s="383"/>
      <c r="Y900" s="383"/>
      <c r="Z900" s="383"/>
      <c r="AA900" s="383"/>
      <c r="AB900" s="383"/>
      <c r="AC900" s="383"/>
      <c r="AD900" s="383"/>
      <c r="AE900" s="383"/>
      <c r="AF900" s="383"/>
      <c r="AG900" s="383"/>
      <c r="AH900" s="383"/>
      <c r="AI900" s="383"/>
      <c r="AJ900" s="383"/>
      <c r="AK900" s="383"/>
      <c r="AL900" s="383"/>
      <c r="AM900" s="383"/>
      <c r="AN900" s="383"/>
      <c r="AO900" s="383"/>
      <c r="AP900" s="383"/>
      <c r="AQ900" s="383"/>
      <c r="AR900" s="383"/>
      <c r="AS900" s="383"/>
      <c r="AT900" s="383"/>
      <c r="AU900" s="383"/>
      <c r="AV900" s="383"/>
      <c r="AW900" s="383"/>
      <c r="AX900" s="383"/>
      <c r="AY900" s="383"/>
      <c r="AZ900" s="383"/>
      <c r="BA900" s="383"/>
      <c r="BB900" s="383"/>
      <c r="BC900" s="383"/>
      <c r="BD900" s="383"/>
      <c r="BE900" s="383"/>
      <c r="BF900" s="383"/>
      <c r="BG900" s="383"/>
      <c r="BH900" s="383"/>
      <c r="BI900" s="383"/>
      <c r="BJ900" s="383"/>
      <c r="BK900" s="383"/>
      <c r="BL900" s="383"/>
      <c r="BM900" s="383"/>
      <c r="BN900" s="383"/>
      <c r="BO900" s="383"/>
      <c r="BP900" s="383"/>
      <c r="BQ900" s="383"/>
      <c r="BR900" s="383"/>
      <c r="BS900" s="383"/>
      <c r="BT900" s="383"/>
      <c r="BU900" s="383"/>
      <c r="BV900" s="383"/>
      <c r="BW900" s="383"/>
      <c r="BX900" s="383"/>
      <c r="BY900" s="383"/>
      <c r="BZ900" s="383"/>
      <c r="CA900" s="383"/>
      <c r="CB900" s="383"/>
      <c r="CC900" s="383"/>
      <c r="CD900" s="383"/>
      <c r="CE900" s="383"/>
      <c r="CF900" s="383"/>
      <c r="CG900" s="383"/>
      <c r="CH900" s="383"/>
      <c r="CI900" s="383"/>
      <c r="CJ900" s="383"/>
      <c r="CK900" s="383"/>
      <c r="CL900" s="383"/>
      <c r="CM900" s="383"/>
      <c r="CN900" s="383"/>
    </row>
    <row r="901" spans="1:92" x14ac:dyDescent="0.25">
      <c r="A901" s="137"/>
      <c r="B901" s="388"/>
      <c r="C901" s="372"/>
      <c r="D901" s="137" t="s">
        <v>656</v>
      </c>
      <c r="E901" s="373" t="s">
        <v>656</v>
      </c>
      <c r="F901" s="373"/>
      <c r="G901" s="373"/>
      <c r="H901" s="157"/>
      <c r="I901" s="374" t="s">
        <v>104</v>
      </c>
      <c r="J901" s="375"/>
      <c r="K901" s="376"/>
      <c r="L901" s="376"/>
      <c r="M901" s="376"/>
      <c r="N901" s="376"/>
      <c r="O901" s="376"/>
      <c r="P901" s="376"/>
      <c r="Q901" s="376"/>
      <c r="T901" s="233"/>
      <c r="U901" s="145" t="s">
        <v>507</v>
      </c>
      <c r="V901" s="145" t="s">
        <v>507</v>
      </c>
      <c r="W901" s="145" t="s">
        <v>507</v>
      </c>
      <c r="X901" s="145" t="s">
        <v>507</v>
      </c>
      <c r="Y901" s="145" t="s">
        <v>507</v>
      </c>
      <c r="Z901" s="145" t="s">
        <v>507</v>
      </c>
      <c r="AA901" s="145" t="s">
        <v>507</v>
      </c>
      <c r="AB901" s="145" t="s">
        <v>507</v>
      </c>
      <c r="AC901" s="145" t="s">
        <v>507</v>
      </c>
      <c r="AD901" s="145" t="s">
        <v>507</v>
      </c>
      <c r="AE901" s="145" t="s">
        <v>507</v>
      </c>
      <c r="AF901" s="145" t="s">
        <v>507</v>
      </c>
      <c r="AG901" s="145" t="s">
        <v>507</v>
      </c>
      <c r="AH901" s="145" t="s">
        <v>507</v>
      </c>
      <c r="AI901" s="145" t="s">
        <v>507</v>
      </c>
      <c r="AJ901" s="145" t="s">
        <v>507</v>
      </c>
      <c r="AK901" s="145" t="s">
        <v>507</v>
      </c>
      <c r="AL901" s="145" t="s">
        <v>507</v>
      </c>
      <c r="AM901" s="145" t="s">
        <v>507</v>
      </c>
      <c r="AN901" s="145" t="s">
        <v>507</v>
      </c>
      <c r="AO901" s="145" t="s">
        <v>507</v>
      </c>
      <c r="AP901" s="145" t="s">
        <v>507</v>
      </c>
      <c r="AQ901" s="145" t="s">
        <v>507</v>
      </c>
      <c r="AR901" s="145" t="s">
        <v>507</v>
      </c>
      <c r="AS901" s="145" t="s">
        <v>507</v>
      </c>
      <c r="AT901" s="145" t="s">
        <v>507</v>
      </c>
      <c r="AU901" s="145" t="s">
        <v>507</v>
      </c>
      <c r="AV901" s="145" t="s">
        <v>507</v>
      </c>
      <c r="AW901" s="145" t="s">
        <v>507</v>
      </c>
      <c r="AX901" s="145" t="s">
        <v>507</v>
      </c>
      <c r="AY901" s="145" t="s">
        <v>507</v>
      </c>
      <c r="AZ901" s="145" t="s">
        <v>507</v>
      </c>
      <c r="BA901" s="145" t="s">
        <v>507</v>
      </c>
      <c r="BB901" s="145" t="s">
        <v>507</v>
      </c>
      <c r="BC901" s="145" t="s">
        <v>507</v>
      </c>
      <c r="BD901" s="145" t="s">
        <v>507</v>
      </c>
      <c r="BE901" s="145" t="s">
        <v>507</v>
      </c>
      <c r="BF901" s="145" t="s">
        <v>507</v>
      </c>
      <c r="BG901" s="145" t="s">
        <v>507</v>
      </c>
      <c r="BH901" s="145" t="s">
        <v>507</v>
      </c>
      <c r="BI901" s="145" t="s">
        <v>507</v>
      </c>
      <c r="BJ901" s="145" t="s">
        <v>507</v>
      </c>
      <c r="BK901" s="145" t="s">
        <v>507</v>
      </c>
      <c r="BL901" s="145" t="s">
        <v>507</v>
      </c>
      <c r="BM901" s="145" t="s">
        <v>507</v>
      </c>
      <c r="BN901" s="145" t="s">
        <v>507</v>
      </c>
      <c r="BO901" s="145" t="s">
        <v>507</v>
      </c>
      <c r="BP901" s="145" t="s">
        <v>507</v>
      </c>
      <c r="BQ901" s="145" t="s">
        <v>507</v>
      </c>
      <c r="BR901" s="145" t="s">
        <v>507</v>
      </c>
      <c r="BS901" s="145" t="s">
        <v>507</v>
      </c>
      <c r="BT901" s="145" t="s">
        <v>507</v>
      </c>
      <c r="BU901" s="145" t="s">
        <v>507</v>
      </c>
      <c r="BV901" s="145" t="s">
        <v>507</v>
      </c>
      <c r="BW901" s="145" t="s">
        <v>507</v>
      </c>
      <c r="BX901" s="145" t="s">
        <v>507</v>
      </c>
      <c r="BY901" s="145" t="s">
        <v>507</v>
      </c>
      <c r="BZ901" s="145" t="s">
        <v>507</v>
      </c>
      <c r="CA901" s="145" t="s">
        <v>507</v>
      </c>
      <c r="CB901" s="145" t="s">
        <v>507</v>
      </c>
      <c r="CC901" s="145" t="s">
        <v>507</v>
      </c>
      <c r="CD901" s="145" t="s">
        <v>507</v>
      </c>
      <c r="CE901" s="145" t="s">
        <v>507</v>
      </c>
      <c r="CF901" s="145" t="s">
        <v>507</v>
      </c>
      <c r="CG901" s="145" t="s">
        <v>507</v>
      </c>
      <c r="CH901" s="145" t="s">
        <v>507</v>
      </c>
      <c r="CI901" s="145" t="s">
        <v>507</v>
      </c>
      <c r="CJ901" s="145" t="s">
        <v>507</v>
      </c>
      <c r="CK901" s="145" t="s">
        <v>507</v>
      </c>
      <c r="CL901" s="145" t="s">
        <v>507</v>
      </c>
      <c r="CM901" s="145" t="s">
        <v>507</v>
      </c>
      <c r="CN901" s="145" t="s">
        <v>507</v>
      </c>
    </row>
    <row r="902" spans="1:92" x14ac:dyDescent="0.25">
      <c r="B902" s="174" t="s">
        <v>598</v>
      </c>
      <c r="D902" s="295" t="s">
        <v>656</v>
      </c>
      <c r="E902" s="102" t="s">
        <v>203</v>
      </c>
      <c r="I902" s="102"/>
      <c r="J902"/>
      <c r="T902" s="205"/>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143</v>
      </c>
      <c r="B903" s="377" t="s">
        <v>599</v>
      </c>
      <c r="C903" s="369"/>
      <c r="D903" s="295" t="s">
        <v>656</v>
      </c>
      <c r="E903" s="194" t="s">
        <v>203</v>
      </c>
      <c r="F903" s="194"/>
      <c r="G903" s="194"/>
      <c r="I903" s="194">
        <v>6</v>
      </c>
      <c r="J903" s="369"/>
      <c r="K903" s="148"/>
      <c r="L903" s="148"/>
      <c r="M903" s="148"/>
      <c r="N903" s="148"/>
      <c r="O903" s="148"/>
      <c r="P903" s="148"/>
      <c r="Q903" s="148"/>
      <c r="T903" s="269"/>
      <c r="U903" s="226"/>
      <c r="V903" s="226"/>
      <c r="W903" s="226"/>
      <c r="X903" s="226"/>
      <c r="Y903" s="226"/>
      <c r="Z903" s="226"/>
      <c r="AA903" s="226"/>
      <c r="AB903" s="226"/>
      <c r="AC903" s="226"/>
      <c r="AD903" s="226"/>
      <c r="AE903" s="226"/>
      <c r="AF903" s="226"/>
      <c r="AG903" s="226"/>
      <c r="AH903" s="226"/>
      <c r="AI903" s="226"/>
      <c r="AJ903" s="226"/>
      <c r="AK903" s="226"/>
      <c r="AL903" s="226"/>
      <c r="AM903" s="226"/>
      <c r="AN903" s="226"/>
      <c r="AO903" s="226"/>
      <c r="AP903" s="226"/>
      <c r="AQ903" s="226"/>
      <c r="AR903" s="226"/>
      <c r="AS903" s="226"/>
      <c r="AT903" s="226"/>
      <c r="AU903" s="226"/>
      <c r="AV903" s="226"/>
      <c r="AW903" s="226"/>
      <c r="AX903" s="226"/>
      <c r="AY903" s="226"/>
      <c r="AZ903" s="226"/>
      <c r="BA903" s="226"/>
      <c r="BB903" s="226"/>
      <c r="BC903" s="226"/>
      <c r="BD903" s="226"/>
      <c r="BE903" s="226"/>
      <c r="BF903" s="226"/>
      <c r="BG903" s="226"/>
      <c r="BH903" s="226"/>
      <c r="BI903" s="226"/>
      <c r="BJ903" s="226"/>
      <c r="BK903" s="226"/>
      <c r="BL903" s="226"/>
      <c r="BM903" s="226"/>
      <c r="BN903" s="226"/>
      <c r="BO903" s="226"/>
      <c r="BP903" s="226"/>
      <c r="BQ903" s="226"/>
      <c r="BR903" s="226"/>
      <c r="BS903" s="226"/>
      <c r="BT903" s="226"/>
      <c r="BU903" s="226"/>
      <c r="BV903" s="226"/>
      <c r="BW903" s="226"/>
      <c r="BX903" s="226"/>
      <c r="BY903" s="226"/>
      <c r="BZ903" s="226"/>
      <c r="CA903" s="226"/>
      <c r="CB903" s="226"/>
      <c r="CC903" s="226"/>
      <c r="CD903" s="226"/>
      <c r="CE903" s="226"/>
      <c r="CF903" s="226"/>
      <c r="CG903" s="226"/>
      <c r="CH903" s="226"/>
      <c r="CI903" s="226"/>
      <c r="CJ903" s="226"/>
      <c r="CK903" s="226"/>
      <c r="CL903" s="226"/>
      <c r="CM903" s="226"/>
      <c r="CN903" s="226"/>
    </row>
    <row r="904" spans="1:92" x14ac:dyDescent="0.25">
      <c r="A904" t="s">
        <v>143</v>
      </c>
      <c r="B904" s="377" t="s">
        <v>600</v>
      </c>
      <c r="C904" s="378"/>
      <c r="D904" s="34" t="s">
        <v>656</v>
      </c>
      <c r="E904" s="192" t="s">
        <v>203</v>
      </c>
      <c r="F904" s="192"/>
      <c r="G904" s="192"/>
      <c r="I904" s="192">
        <v>0.1</v>
      </c>
      <c r="J904" s="378"/>
      <c r="K904" s="148"/>
      <c r="L904" s="148"/>
      <c r="M904" s="148"/>
      <c r="N904" s="148"/>
      <c r="O904" s="148"/>
      <c r="P904" s="148"/>
      <c r="Q904" s="148"/>
      <c r="T904" s="269"/>
      <c r="U904" s="226"/>
      <c r="V904" s="226"/>
      <c r="W904" s="226"/>
      <c r="X904" s="226"/>
      <c r="Y904" s="226"/>
      <c r="Z904" s="226"/>
      <c r="AA904" s="226"/>
      <c r="AB904" s="226"/>
      <c r="AC904" s="226"/>
      <c r="AD904" s="226"/>
      <c r="AE904" s="226"/>
      <c r="AF904" s="226"/>
      <c r="AG904" s="226"/>
      <c r="AH904" s="226"/>
      <c r="AI904" s="226"/>
      <c r="AJ904" s="226"/>
      <c r="AK904" s="226"/>
      <c r="AL904" s="226"/>
      <c r="AM904" s="226"/>
      <c r="AN904" s="226"/>
      <c r="AO904" s="226"/>
      <c r="AP904" s="226"/>
      <c r="AQ904" s="226"/>
      <c r="AR904" s="226"/>
      <c r="AS904" s="226"/>
      <c r="AT904" s="226"/>
      <c r="AU904" s="226"/>
      <c r="AV904" s="226"/>
      <c r="AW904" s="226"/>
      <c r="AX904" s="226"/>
      <c r="AY904" s="226"/>
      <c r="AZ904" s="226"/>
      <c r="BA904" s="226"/>
      <c r="BB904" s="226"/>
      <c r="BC904" s="226"/>
      <c r="BD904" s="226"/>
      <c r="BE904" s="226"/>
      <c r="BF904" s="226"/>
      <c r="BG904" s="226"/>
      <c r="BH904" s="226"/>
      <c r="BI904" s="226"/>
      <c r="BJ904" s="226"/>
      <c r="BK904" s="226"/>
      <c r="BL904" s="226"/>
      <c r="BM904" s="226"/>
      <c r="BN904" s="226"/>
      <c r="BO904" s="226"/>
      <c r="BP904" s="226"/>
      <c r="BQ904" s="226"/>
      <c r="BR904" s="226"/>
      <c r="BS904" s="226"/>
      <c r="BT904" s="226"/>
      <c r="BU904" s="226"/>
      <c r="BV904" s="226"/>
      <c r="BW904" s="226"/>
      <c r="BX904" s="226"/>
      <c r="BY904" s="226"/>
      <c r="BZ904" s="226"/>
      <c r="CA904" s="226"/>
      <c r="CB904" s="226"/>
      <c r="CC904" s="226"/>
      <c r="CD904" s="226"/>
      <c r="CE904" s="226"/>
      <c r="CF904" s="226"/>
      <c r="CG904" s="226"/>
      <c r="CH904" s="226"/>
      <c r="CI904" s="226"/>
      <c r="CJ904" s="226"/>
      <c r="CK904" s="226"/>
      <c r="CL904" s="226"/>
      <c r="CM904" s="226"/>
      <c r="CN904" s="226"/>
    </row>
    <row r="905" spans="1:92" x14ac:dyDescent="0.25">
      <c r="A905" t="s">
        <v>143</v>
      </c>
      <c r="B905" s="377" t="s">
        <v>657</v>
      </c>
      <c r="C905" s="378"/>
      <c r="D905" s="34" t="s">
        <v>656</v>
      </c>
      <c r="E905" s="192"/>
      <c r="F905" s="192"/>
      <c r="G905" s="192"/>
      <c r="I905" s="192">
        <v>1.1000000000000001</v>
      </c>
      <c r="J905" s="378"/>
      <c r="K905" s="148"/>
      <c r="L905" s="148"/>
      <c r="M905" s="148"/>
      <c r="N905" s="148"/>
      <c r="O905" s="148"/>
      <c r="P905" s="148"/>
      <c r="Q905" s="148"/>
      <c r="T905" s="269"/>
      <c r="U905" s="226"/>
      <c r="V905" s="226"/>
      <c r="W905" s="226"/>
      <c r="X905" s="226"/>
      <c r="Y905" s="226"/>
      <c r="Z905" s="226"/>
      <c r="AA905" s="226"/>
      <c r="AB905" s="226"/>
      <c r="AC905" s="226"/>
      <c r="AD905" s="226"/>
      <c r="AE905" s="226"/>
      <c r="AF905" s="226"/>
      <c r="AG905" s="226"/>
      <c r="AH905" s="226"/>
      <c r="AI905" s="226"/>
      <c r="AJ905" s="226"/>
      <c r="AK905" s="226"/>
      <c r="AL905" s="226"/>
      <c r="AM905" s="226"/>
      <c r="AN905" s="226"/>
      <c r="AO905" s="226"/>
      <c r="AP905" s="226"/>
      <c r="AQ905" s="226"/>
      <c r="AR905" s="226"/>
      <c r="AS905" s="226"/>
      <c r="AT905" s="226"/>
      <c r="AU905" s="226"/>
      <c r="AV905" s="226"/>
      <c r="AW905" s="226"/>
      <c r="AX905" s="226"/>
      <c r="AY905" s="226"/>
      <c r="AZ905" s="226"/>
      <c r="BA905" s="226"/>
      <c r="BB905" s="226"/>
      <c r="BC905" s="226"/>
      <c r="BD905" s="226"/>
      <c r="BE905" s="226"/>
      <c r="BF905" s="226"/>
      <c r="BG905" s="226"/>
      <c r="BH905" s="226"/>
      <c r="BI905" s="226"/>
      <c r="BJ905" s="226"/>
      <c r="BK905" s="226"/>
      <c r="BL905" s="226"/>
      <c r="BM905" s="226"/>
      <c r="BN905" s="226"/>
      <c r="BO905" s="226"/>
      <c r="BP905" s="226"/>
      <c r="BQ905" s="226"/>
      <c r="BR905" s="226"/>
      <c r="BS905" s="226"/>
      <c r="BT905" s="226"/>
      <c r="BU905" s="226"/>
      <c r="BV905" s="226"/>
      <c r="BW905" s="226"/>
      <c r="BX905" s="226"/>
      <c r="BY905" s="226"/>
      <c r="BZ905" s="226"/>
      <c r="CA905" s="226"/>
      <c r="CB905" s="226"/>
      <c r="CC905" s="226"/>
      <c r="CD905" s="226"/>
      <c r="CE905" s="226"/>
      <c r="CF905" s="226"/>
      <c r="CG905" s="226"/>
      <c r="CH905" s="226"/>
      <c r="CI905" s="226"/>
      <c r="CJ905" s="226"/>
      <c r="CK905" s="226"/>
      <c r="CL905" s="226"/>
      <c r="CM905" s="226"/>
      <c r="CN905" s="226"/>
    </row>
    <row r="906" spans="1:92" x14ac:dyDescent="0.25">
      <c r="A906" t="s">
        <v>143</v>
      </c>
      <c r="B906" s="377" t="s">
        <v>601</v>
      </c>
      <c r="C906" s="378"/>
      <c r="D906" s="290" t="s">
        <v>656</v>
      </c>
      <c r="E906" s="192"/>
      <c r="F906" s="192"/>
      <c r="G906" s="192"/>
      <c r="I906" s="194">
        <v>1</v>
      </c>
      <c r="J906" s="369"/>
      <c r="K906" s="148"/>
      <c r="L906" s="148"/>
      <c r="M906" s="148"/>
      <c r="N906" s="148"/>
      <c r="O906" s="148"/>
      <c r="P906" s="148"/>
      <c r="Q906" s="148"/>
      <c r="T906" s="269"/>
      <c r="U906" s="226"/>
      <c r="V906" s="226"/>
      <c r="W906" s="226"/>
      <c r="X906" s="226"/>
      <c r="Y906" s="226"/>
      <c r="Z906" s="226"/>
      <c r="AA906" s="226"/>
      <c r="AB906" s="226"/>
      <c r="AC906" s="226"/>
      <c r="AD906" s="226"/>
      <c r="AE906" s="226"/>
      <c r="AF906" s="226"/>
      <c r="AG906" s="226"/>
      <c r="AH906" s="226"/>
      <c r="AI906" s="226"/>
      <c r="AJ906" s="226"/>
      <c r="AK906" s="226"/>
      <c r="AL906" s="226"/>
      <c r="AM906" s="226"/>
      <c r="AN906" s="226"/>
      <c r="AO906" s="226"/>
      <c r="AP906" s="226"/>
      <c r="AQ906" s="226"/>
      <c r="AR906" s="226"/>
      <c r="AS906" s="226"/>
      <c r="AT906" s="226"/>
      <c r="AU906" s="226"/>
      <c r="AV906" s="226"/>
      <c r="AW906" s="226"/>
      <c r="AX906" s="226"/>
      <c r="AY906" s="226"/>
      <c r="AZ906" s="226"/>
      <c r="BA906" s="226"/>
      <c r="BB906" s="226"/>
      <c r="BC906" s="226"/>
      <c r="BD906" s="226"/>
      <c r="BE906" s="226"/>
      <c r="BF906" s="226"/>
      <c r="BG906" s="226"/>
      <c r="BH906" s="226"/>
      <c r="BI906" s="226"/>
      <c r="BJ906" s="226"/>
      <c r="BK906" s="226"/>
      <c r="BL906" s="226"/>
      <c r="BM906" s="226"/>
      <c r="BN906" s="226"/>
      <c r="BO906" s="226"/>
      <c r="BP906" s="226"/>
      <c r="BQ906" s="226"/>
      <c r="BR906" s="226"/>
      <c r="BS906" s="226"/>
      <c r="BT906" s="226"/>
      <c r="BU906" s="226"/>
      <c r="BV906" s="226"/>
      <c r="BW906" s="226"/>
      <c r="BX906" s="226"/>
      <c r="BY906" s="226"/>
      <c r="BZ906" s="226"/>
      <c r="CA906" s="226"/>
      <c r="CB906" s="226"/>
      <c r="CC906" s="226"/>
      <c r="CD906" s="226"/>
      <c r="CE906" s="226"/>
      <c r="CF906" s="226"/>
      <c r="CG906" s="226"/>
      <c r="CH906" s="226"/>
      <c r="CI906" s="226"/>
      <c r="CJ906" s="226"/>
      <c r="CK906" s="226"/>
      <c r="CL906" s="226"/>
      <c r="CM906" s="226"/>
      <c r="CN906" s="226"/>
    </row>
    <row r="907" spans="1:92" x14ac:dyDescent="0.25">
      <c r="B907" s="209"/>
      <c r="C907" s="148"/>
      <c r="D907" s="238" t="s">
        <v>656</v>
      </c>
      <c r="E907" s="149" t="s">
        <v>203</v>
      </c>
      <c r="F907" s="149"/>
      <c r="G907" s="149"/>
      <c r="H907" s="106"/>
      <c r="I907" s="149"/>
      <c r="J907" s="148"/>
      <c r="K907" s="148"/>
      <c r="L907" s="148"/>
      <c r="M907" s="148"/>
      <c r="N907" s="148"/>
      <c r="O907" s="148"/>
      <c r="P907" s="148"/>
      <c r="Q907" s="148"/>
      <c r="T907" s="269"/>
      <c r="U907" s="226"/>
      <c r="V907" s="226"/>
      <c r="W907" s="226"/>
      <c r="X907" s="226"/>
      <c r="Y907" s="226"/>
      <c r="Z907" s="226"/>
      <c r="AA907" s="226"/>
      <c r="AB907" s="226"/>
      <c r="AC907" s="226"/>
      <c r="AD907" s="226"/>
      <c r="AE907" s="226"/>
      <c r="AF907" s="226"/>
      <c r="AG907" s="226"/>
      <c r="AH907" s="226"/>
      <c r="AI907" s="226"/>
      <c r="AJ907" s="226"/>
      <c r="AK907" s="226"/>
      <c r="AL907" s="226"/>
      <c r="AM907" s="226"/>
      <c r="AN907" s="226"/>
      <c r="AO907" s="226"/>
      <c r="AP907" s="226"/>
      <c r="AQ907" s="226"/>
      <c r="AR907" s="226"/>
      <c r="AS907" s="226"/>
      <c r="AT907" s="226"/>
      <c r="AU907" s="226"/>
      <c r="AV907" s="226"/>
      <c r="AW907" s="226"/>
      <c r="AX907" s="226"/>
      <c r="AY907" s="226"/>
      <c r="AZ907" s="226"/>
      <c r="BA907" s="226"/>
      <c r="BB907" s="226"/>
      <c r="BC907" s="226"/>
      <c r="BD907" s="226"/>
      <c r="BE907" s="226"/>
      <c r="BF907" s="226"/>
      <c r="BG907" s="226"/>
      <c r="BH907" s="226"/>
      <c r="BI907" s="226"/>
      <c r="BJ907" s="226"/>
      <c r="BK907" s="226"/>
      <c r="BL907" s="226"/>
      <c r="BM907" s="226"/>
      <c r="BN907" s="226"/>
      <c r="BO907" s="226"/>
      <c r="BP907" s="226"/>
      <c r="BQ907" s="226"/>
      <c r="BR907" s="226"/>
      <c r="BS907" s="226"/>
      <c r="BT907" s="226"/>
      <c r="BU907" s="226"/>
      <c r="BV907" s="226"/>
      <c r="BW907" s="226"/>
      <c r="BX907" s="226"/>
      <c r="BY907" s="226"/>
      <c r="BZ907" s="226"/>
      <c r="CA907" s="226"/>
      <c r="CB907" s="226"/>
      <c r="CC907" s="226"/>
      <c r="CD907" s="226"/>
      <c r="CE907" s="226"/>
      <c r="CF907" s="226"/>
      <c r="CG907" s="226"/>
      <c r="CH907" s="226"/>
      <c r="CI907" s="226"/>
      <c r="CJ907" s="226"/>
      <c r="CK907" s="226"/>
      <c r="CL907" s="226"/>
      <c r="CM907" s="226"/>
      <c r="CN907" s="226"/>
    </row>
    <row r="908" spans="1:92" x14ac:dyDescent="0.25">
      <c r="B908" s="174" t="s">
        <v>602</v>
      </c>
      <c r="D908" s="295" t="s">
        <v>656</v>
      </c>
      <c r="E908" s="102" t="s">
        <v>203</v>
      </c>
      <c r="T908" s="327"/>
      <c r="U908" s="379"/>
      <c r="V908" s="379"/>
      <c r="W908" s="379"/>
      <c r="X908" s="379"/>
      <c r="Y908" s="379"/>
      <c r="Z908" s="379"/>
      <c r="AA908" s="379"/>
      <c r="AB908" s="379"/>
      <c r="AC908" s="379"/>
      <c r="AD908" s="379"/>
      <c r="AE908" s="379"/>
      <c r="AF908" s="379"/>
      <c r="AG908" s="379"/>
      <c r="AH908" s="379"/>
      <c r="AI908" s="379"/>
      <c r="AJ908" s="379"/>
      <c r="AK908" s="379"/>
      <c r="AL908" s="379"/>
      <c r="AM908" s="379"/>
      <c r="AN908" s="379"/>
      <c r="AO908" s="379"/>
      <c r="AP908" s="379"/>
      <c r="AQ908" s="379"/>
      <c r="AR908" s="379"/>
      <c r="AS908" s="379"/>
      <c r="AT908" s="379"/>
      <c r="AU908" s="379"/>
      <c r="AV908" s="379"/>
      <c r="AW908" s="379"/>
      <c r="AX908" s="379"/>
      <c r="AY908" s="379"/>
      <c r="AZ908" s="379"/>
      <c r="BA908" s="379"/>
      <c r="BB908" s="379"/>
      <c r="BC908" s="379"/>
      <c r="BD908" s="379"/>
      <c r="BE908" s="379"/>
      <c r="BF908" s="379"/>
      <c r="BG908" s="379"/>
      <c r="BH908" s="379"/>
      <c r="BI908" s="379"/>
      <c r="BJ908" s="379"/>
      <c r="BK908" s="379"/>
      <c r="BL908" s="379"/>
      <c r="BM908" s="379"/>
      <c r="BN908" s="379"/>
      <c r="BO908" s="379"/>
      <c r="BP908" s="379"/>
      <c r="BQ908" s="379"/>
      <c r="BR908" s="379"/>
      <c r="BS908" s="379"/>
      <c r="BT908" s="379"/>
      <c r="BU908" s="379"/>
      <c r="BV908" s="379"/>
      <c r="BW908" s="379"/>
      <c r="BX908" s="379"/>
      <c r="BY908" s="379"/>
      <c r="BZ908" s="379"/>
      <c r="CA908" s="379"/>
      <c r="CB908" s="379"/>
      <c r="CC908" s="379"/>
      <c r="CD908" s="379"/>
      <c r="CE908" s="379"/>
      <c r="CF908" s="379"/>
      <c r="CG908" s="379"/>
      <c r="CH908" s="379"/>
      <c r="CI908" s="379"/>
      <c r="CJ908" s="379"/>
      <c r="CK908" s="379"/>
      <c r="CL908" s="379"/>
      <c r="CM908" s="379"/>
      <c r="CN908" s="379"/>
    </row>
    <row r="909" spans="1:92" x14ac:dyDescent="0.25">
      <c r="A909" t="s">
        <v>143</v>
      </c>
      <c r="B909" s="223" t="s">
        <v>603</v>
      </c>
      <c r="D909" s="295" t="s">
        <v>656</v>
      </c>
      <c r="K909" s="56">
        <v>0</v>
      </c>
      <c r="L909" s="50">
        <f ca="1">+K914</f>
        <v>-8.3333333333333339</v>
      </c>
      <c r="M909" s="50">
        <f ca="1">+L914</f>
        <v>-8.3333333333333339</v>
      </c>
      <c r="N909" s="50">
        <f ca="1">+M914</f>
        <v>-8.3333333333333339</v>
      </c>
      <c r="O909" s="50">
        <f ca="1">+N914</f>
        <v>-8.3333333333333339</v>
      </c>
      <c r="P909" s="50">
        <f ca="1">+O914</f>
        <v>-8.3333333333333339</v>
      </c>
      <c r="Q909" s="50"/>
      <c r="T909" s="319"/>
      <c r="U909" s="380">
        <v>0</v>
      </c>
      <c r="V909" s="380">
        <v>0</v>
      </c>
      <c r="W909" s="380">
        <v>0</v>
      </c>
      <c r="X909" s="380">
        <v>0</v>
      </c>
      <c r="Y909" s="380">
        <v>0</v>
      </c>
      <c r="Z909" s="380">
        <v>0</v>
      </c>
      <c r="AA909" s="380">
        <v>0</v>
      </c>
      <c r="AB909" s="380">
        <v>0</v>
      </c>
      <c r="AC909" s="380">
        <v>0</v>
      </c>
      <c r="AD909" s="380">
        <v>0</v>
      </c>
      <c r="AE909" s="380">
        <v>0</v>
      </c>
      <c r="AF909" s="380">
        <v>0</v>
      </c>
      <c r="AG909" s="380">
        <v>0</v>
      </c>
      <c r="AH909" s="380">
        <v>0</v>
      </c>
      <c r="AI909" s="380">
        <v>0</v>
      </c>
      <c r="AJ909" s="380">
        <v>0</v>
      </c>
      <c r="AK909" s="380">
        <v>0</v>
      </c>
      <c r="AL909" s="380">
        <v>0</v>
      </c>
      <c r="AM909" s="380">
        <v>0</v>
      </c>
      <c r="AN909" s="380">
        <v>0</v>
      </c>
      <c r="AO909" s="380">
        <v>0</v>
      </c>
      <c r="AP909" s="380">
        <v>0</v>
      </c>
      <c r="AQ909" s="380">
        <v>0</v>
      </c>
      <c r="AR909" s="380">
        <v>0</v>
      </c>
      <c r="AS909" s="380">
        <v>0</v>
      </c>
      <c r="AT909" s="380">
        <v>0</v>
      </c>
      <c r="AU909" s="380">
        <v>0</v>
      </c>
      <c r="AV909" s="380">
        <v>0</v>
      </c>
      <c r="AW909" s="380">
        <v>0</v>
      </c>
      <c r="AX909" s="380">
        <v>0</v>
      </c>
      <c r="AY909" s="380">
        <v>0</v>
      </c>
      <c r="AZ909" s="380">
        <v>0</v>
      </c>
      <c r="BA909" s="380">
        <v>0</v>
      </c>
      <c r="BB909" s="380">
        <v>0</v>
      </c>
      <c r="BC909" s="380">
        <v>0</v>
      </c>
      <c r="BD909" s="380">
        <v>0</v>
      </c>
      <c r="BE909" s="380">
        <v>0</v>
      </c>
      <c r="BF909" s="380">
        <v>0</v>
      </c>
      <c r="BG909" s="380">
        <v>0</v>
      </c>
      <c r="BH909" s="380">
        <v>0</v>
      </c>
      <c r="BI909" s="380">
        <v>0</v>
      </c>
      <c r="BJ909" s="380">
        <v>0</v>
      </c>
      <c r="BK909" s="380">
        <v>0</v>
      </c>
      <c r="BL909" s="380">
        <v>0</v>
      </c>
      <c r="BM909" s="380">
        <v>0</v>
      </c>
      <c r="BN909" s="380">
        <v>0</v>
      </c>
      <c r="BO909" s="380">
        <v>0</v>
      </c>
      <c r="BP909" s="380">
        <v>0</v>
      </c>
      <c r="BQ909" s="380">
        <v>0</v>
      </c>
      <c r="BR909" s="380">
        <v>0</v>
      </c>
      <c r="BS909" s="380">
        <v>0</v>
      </c>
      <c r="BT909" s="380">
        <v>0</v>
      </c>
      <c r="BU909" s="380">
        <v>0</v>
      </c>
      <c r="BV909" s="380">
        <v>0</v>
      </c>
      <c r="BW909" s="380">
        <v>0</v>
      </c>
      <c r="BX909" s="380">
        <v>0</v>
      </c>
      <c r="BY909" s="380">
        <v>0</v>
      </c>
      <c r="BZ909" s="380">
        <v>0</v>
      </c>
      <c r="CA909" s="380">
        <v>0</v>
      </c>
      <c r="CB909" s="380">
        <v>0</v>
      </c>
      <c r="CC909" s="380">
        <v>0</v>
      </c>
      <c r="CD909" s="380">
        <v>0</v>
      </c>
      <c r="CE909" s="380">
        <v>0</v>
      </c>
      <c r="CF909" s="380">
        <v>0</v>
      </c>
      <c r="CG909" s="380">
        <v>0</v>
      </c>
      <c r="CH909" s="380">
        <v>0</v>
      </c>
      <c r="CI909" s="380">
        <v>0</v>
      </c>
      <c r="CJ909" s="380">
        <v>0</v>
      </c>
      <c r="CK909" s="380">
        <v>0</v>
      </c>
      <c r="CL909" s="380">
        <v>0</v>
      </c>
      <c r="CM909" s="380">
        <v>0</v>
      </c>
      <c r="CN909" s="380">
        <v>0</v>
      </c>
    </row>
    <row r="910" spans="1:92" x14ac:dyDescent="0.25">
      <c r="B910" s="223" t="s">
        <v>658</v>
      </c>
      <c r="D910" s="295" t="s">
        <v>656</v>
      </c>
      <c r="E910" s="102" t="s">
        <v>203</v>
      </c>
      <c r="K910" s="50">
        <f t="shared" ref="K910:P910" ca="1" si="669">SUMIF($3:$3, K$2, INDIRECT(ROW() &amp; ":" &amp; ROW()))</f>
        <v>0</v>
      </c>
      <c r="L910" s="50">
        <f t="shared" ca="1" si="669"/>
        <v>0</v>
      </c>
      <c r="M910" s="50">
        <f t="shared" ca="1" si="669"/>
        <v>0</v>
      </c>
      <c r="N910" s="50">
        <f t="shared" ca="1" si="669"/>
        <v>0</v>
      </c>
      <c r="O910" s="50">
        <f t="shared" ca="1" si="669"/>
        <v>0</v>
      </c>
      <c r="P910" s="50">
        <f t="shared" ca="1" si="669"/>
        <v>0</v>
      </c>
      <c r="Q910" s="50"/>
      <c r="T910" s="319"/>
      <c r="U910" s="275" cm="1">
        <f t="array" aca="1" ref="U910" ca="1">+U911*INDIRECT(U901)</f>
        <v>0</v>
      </c>
      <c r="V910" s="275" cm="1">
        <f t="array" aca="1" ref="V910" ca="1">+V911*INDIRECT(V901)</f>
        <v>0</v>
      </c>
      <c r="W910" s="275" cm="1">
        <f t="array" aca="1" ref="W910" ca="1">+W911*INDIRECT(W901)</f>
        <v>0</v>
      </c>
      <c r="X910" s="275" cm="1">
        <f t="array" aca="1" ref="X910" ca="1">+X911*INDIRECT(X901)</f>
        <v>0</v>
      </c>
      <c r="Y910" s="275" cm="1">
        <f t="array" aca="1" ref="Y910" ca="1">+Y911*INDIRECT(Y901)</f>
        <v>0</v>
      </c>
      <c r="Z910" s="275" cm="1">
        <f t="array" aca="1" ref="Z910" ca="1">+Z911*INDIRECT(Z901)</f>
        <v>0</v>
      </c>
      <c r="AA910" s="275" cm="1">
        <f t="array" aca="1" ref="AA910" ca="1">+AA911*INDIRECT(AA901)</f>
        <v>0</v>
      </c>
      <c r="AB910" s="275" cm="1">
        <f t="array" aca="1" ref="AB910" ca="1">+AB911*INDIRECT(AB901)</f>
        <v>0</v>
      </c>
      <c r="AC910" s="275" cm="1">
        <f t="array" aca="1" ref="AC910" ca="1">+AC911*INDIRECT(AC901)</f>
        <v>0</v>
      </c>
      <c r="AD910" s="275" cm="1">
        <f t="array" aca="1" ref="AD910" ca="1">+AD911*INDIRECT(AD901)</f>
        <v>0</v>
      </c>
      <c r="AE910" s="275" cm="1">
        <f t="array" aca="1" ref="AE910" ca="1">+AE911*INDIRECT(AE901)</f>
        <v>0</v>
      </c>
      <c r="AF910" s="275" cm="1">
        <f t="array" aca="1" ref="AF910" ca="1">+AF911*INDIRECT(AF901)</f>
        <v>0</v>
      </c>
      <c r="AG910" s="275" cm="1">
        <f t="array" aca="1" ref="AG910" ca="1">+AG911*INDIRECT(AG901)</f>
        <v>0</v>
      </c>
      <c r="AH910" s="275" cm="1">
        <f t="array" aca="1" ref="AH910" ca="1">+AH911*INDIRECT(AH901)</f>
        <v>0</v>
      </c>
      <c r="AI910" s="275" cm="1">
        <f t="array" aca="1" ref="AI910" ca="1">+AI911*INDIRECT(AI901)</f>
        <v>0</v>
      </c>
      <c r="AJ910" s="275" cm="1">
        <f t="array" aca="1" ref="AJ910" ca="1">+AJ911*INDIRECT(AJ901)</f>
        <v>0</v>
      </c>
      <c r="AK910" s="275" cm="1">
        <f t="array" aca="1" ref="AK910" ca="1">+AK911*INDIRECT(AK901)</f>
        <v>0</v>
      </c>
      <c r="AL910" s="275" cm="1">
        <f t="array" aca="1" ref="AL910" ca="1">+AL911*INDIRECT(AL901)</f>
        <v>0</v>
      </c>
      <c r="AM910" s="275" cm="1">
        <f t="array" aca="1" ref="AM910" ca="1">+AM911*INDIRECT(AM901)</f>
        <v>0</v>
      </c>
      <c r="AN910" s="275" cm="1">
        <f t="array" aca="1" ref="AN910" ca="1">+AN911*INDIRECT(AN901)</f>
        <v>0</v>
      </c>
      <c r="AO910" s="275" cm="1">
        <f t="array" aca="1" ref="AO910" ca="1">+AO911*INDIRECT(AO901)</f>
        <v>0</v>
      </c>
      <c r="AP910" s="275" cm="1">
        <f t="array" aca="1" ref="AP910" ca="1">+AP911*INDIRECT(AP901)</f>
        <v>0</v>
      </c>
      <c r="AQ910" s="275" cm="1">
        <f t="array" aca="1" ref="AQ910" ca="1">+AQ911*INDIRECT(AQ901)</f>
        <v>0</v>
      </c>
      <c r="AR910" s="275" cm="1">
        <f t="array" aca="1" ref="AR910" ca="1">+AR911*INDIRECT(AR901)</f>
        <v>0</v>
      </c>
      <c r="AS910" s="275" cm="1">
        <f t="array" aca="1" ref="AS910" ca="1">+AS911*INDIRECT(AS901)</f>
        <v>0</v>
      </c>
      <c r="AT910" s="275" cm="1">
        <f t="array" aca="1" ref="AT910" ca="1">+AT911*INDIRECT(AT901)</f>
        <v>0</v>
      </c>
      <c r="AU910" s="275" cm="1">
        <f t="array" aca="1" ref="AU910" ca="1">+AU911*INDIRECT(AU901)</f>
        <v>0</v>
      </c>
      <c r="AV910" s="275" cm="1">
        <f t="array" aca="1" ref="AV910" ca="1">+AV911*INDIRECT(AV901)</f>
        <v>0</v>
      </c>
      <c r="AW910" s="275" cm="1">
        <f t="array" aca="1" ref="AW910" ca="1">+AW911*INDIRECT(AW901)</f>
        <v>0</v>
      </c>
      <c r="AX910" s="275" cm="1">
        <f t="array" aca="1" ref="AX910" ca="1">+AX911*INDIRECT(AX901)</f>
        <v>0</v>
      </c>
      <c r="AY910" s="275" cm="1">
        <f t="array" aca="1" ref="AY910" ca="1">+AY911*INDIRECT(AY901)</f>
        <v>0</v>
      </c>
      <c r="AZ910" s="275" cm="1">
        <f t="array" aca="1" ref="AZ910" ca="1">+AZ911*INDIRECT(AZ901)</f>
        <v>0</v>
      </c>
      <c r="BA910" s="275" cm="1">
        <f t="array" aca="1" ref="BA910" ca="1">+BA911*INDIRECT(BA901)</f>
        <v>0</v>
      </c>
      <c r="BB910" s="275" cm="1">
        <f t="array" aca="1" ref="BB910" ca="1">+BB911*INDIRECT(BB901)</f>
        <v>0</v>
      </c>
      <c r="BC910" s="275" cm="1">
        <f t="array" aca="1" ref="BC910" ca="1">+BC911*INDIRECT(BC901)</f>
        <v>0</v>
      </c>
      <c r="BD910" s="275" cm="1">
        <f t="array" aca="1" ref="BD910" ca="1">+BD911*INDIRECT(BD901)</f>
        <v>0</v>
      </c>
      <c r="BE910" s="275" cm="1">
        <f t="array" aca="1" ref="BE910" ca="1">+BE911*INDIRECT(BE901)</f>
        <v>0</v>
      </c>
      <c r="BF910" s="275" cm="1">
        <f t="array" aca="1" ref="BF910" ca="1">+BF911*INDIRECT(BF901)</f>
        <v>0</v>
      </c>
      <c r="BG910" s="275" cm="1">
        <f t="array" aca="1" ref="BG910" ca="1">+BG911*INDIRECT(BG901)</f>
        <v>0</v>
      </c>
      <c r="BH910" s="275" cm="1">
        <f t="array" aca="1" ref="BH910" ca="1">+BH911*INDIRECT(BH901)</f>
        <v>0</v>
      </c>
      <c r="BI910" s="275" cm="1">
        <f t="array" aca="1" ref="BI910" ca="1">+BI911*INDIRECT(BI901)</f>
        <v>0</v>
      </c>
      <c r="BJ910" s="275" cm="1">
        <f t="array" aca="1" ref="BJ910" ca="1">+BJ911*INDIRECT(BJ901)</f>
        <v>0</v>
      </c>
      <c r="BK910" s="275" cm="1">
        <f t="array" aca="1" ref="BK910" ca="1">+BK911*INDIRECT(BK901)</f>
        <v>0</v>
      </c>
      <c r="BL910" s="275" cm="1">
        <f t="array" aca="1" ref="BL910" ca="1">+BL911*INDIRECT(BL901)</f>
        <v>0</v>
      </c>
      <c r="BM910" s="275" cm="1">
        <f t="array" aca="1" ref="BM910" ca="1">+BM911*INDIRECT(BM901)</f>
        <v>0</v>
      </c>
      <c r="BN910" s="275" cm="1">
        <f t="array" aca="1" ref="BN910" ca="1">+BN911*INDIRECT(BN901)</f>
        <v>0</v>
      </c>
      <c r="BO910" s="275" cm="1">
        <f t="array" aca="1" ref="BO910" ca="1">+BO911*INDIRECT(BO901)</f>
        <v>0</v>
      </c>
      <c r="BP910" s="275" cm="1">
        <f t="array" aca="1" ref="BP910" ca="1">+BP911*INDIRECT(BP901)</f>
        <v>0</v>
      </c>
      <c r="BQ910" s="275" cm="1">
        <f t="array" aca="1" ref="BQ910" ca="1">+BQ911*INDIRECT(BQ901)</f>
        <v>0</v>
      </c>
      <c r="BR910" s="275" cm="1">
        <f t="array" aca="1" ref="BR910" ca="1">+BR911*INDIRECT(BR901)</f>
        <v>0</v>
      </c>
      <c r="BS910" s="275" cm="1">
        <f t="array" aca="1" ref="BS910" ca="1">+BS911*INDIRECT(BS901)</f>
        <v>0</v>
      </c>
      <c r="BT910" s="275" cm="1">
        <f t="array" aca="1" ref="BT910" ca="1">+BT911*INDIRECT(BT901)</f>
        <v>0</v>
      </c>
      <c r="BU910" s="275" cm="1">
        <f t="array" aca="1" ref="BU910" ca="1">+BU911*INDIRECT(BU901)</f>
        <v>0</v>
      </c>
      <c r="BV910" s="275" cm="1">
        <f t="array" aca="1" ref="BV910" ca="1">+BV911*INDIRECT(BV901)</f>
        <v>0</v>
      </c>
      <c r="BW910" s="275" cm="1">
        <f t="array" aca="1" ref="BW910" ca="1">+BW911*INDIRECT(BW901)</f>
        <v>0</v>
      </c>
      <c r="BX910" s="275" cm="1">
        <f t="array" aca="1" ref="BX910" ca="1">+BX911*INDIRECT(BX901)</f>
        <v>0</v>
      </c>
      <c r="BY910" s="275" cm="1">
        <f t="array" aca="1" ref="BY910" ca="1">+BY911*INDIRECT(BY901)</f>
        <v>0</v>
      </c>
      <c r="BZ910" s="275" cm="1">
        <f t="array" aca="1" ref="BZ910" ca="1">+BZ911*INDIRECT(BZ901)</f>
        <v>0</v>
      </c>
      <c r="CA910" s="275" cm="1">
        <f t="array" aca="1" ref="CA910" ca="1">+CA911*INDIRECT(CA901)</f>
        <v>0</v>
      </c>
      <c r="CB910" s="275" cm="1">
        <f t="array" aca="1" ref="CB910" ca="1">+CB911*INDIRECT(CB901)</f>
        <v>0</v>
      </c>
      <c r="CC910" s="275" cm="1">
        <f t="array" aca="1" ref="CC910" ca="1">+CC911*INDIRECT(CC901)</f>
        <v>0</v>
      </c>
      <c r="CD910" s="275" cm="1">
        <f t="array" aca="1" ref="CD910" ca="1">+CD911*INDIRECT(CD901)</f>
        <v>0</v>
      </c>
      <c r="CE910" s="275" cm="1">
        <f t="array" aca="1" ref="CE910" ca="1">+CE911*INDIRECT(CE901)</f>
        <v>0</v>
      </c>
      <c r="CF910" s="275" cm="1">
        <f t="array" aca="1" ref="CF910" ca="1">+CF911*INDIRECT(CF901)</f>
        <v>0</v>
      </c>
      <c r="CG910" s="275" cm="1">
        <f t="array" aca="1" ref="CG910" ca="1">+CG911*INDIRECT(CG901)</f>
        <v>0</v>
      </c>
      <c r="CH910" s="275" cm="1">
        <f t="array" aca="1" ref="CH910" ca="1">+CH911*INDIRECT(CH901)</f>
        <v>0</v>
      </c>
      <c r="CI910" s="275" cm="1">
        <f t="array" aca="1" ref="CI910" ca="1">+CI911*INDIRECT(CI901)</f>
        <v>0</v>
      </c>
      <c r="CJ910" s="275" cm="1">
        <f t="array" aca="1" ref="CJ910" ca="1">+CJ911*INDIRECT(CJ901)</f>
        <v>0</v>
      </c>
      <c r="CK910" s="275" cm="1">
        <f t="array" aca="1" ref="CK910" ca="1">+CK911*INDIRECT(CK901)</f>
        <v>0</v>
      </c>
      <c r="CL910" s="275" cm="1">
        <f t="array" aca="1" ref="CL910" ca="1">+CL911*INDIRECT(CL901)</f>
        <v>0</v>
      </c>
      <c r="CM910" s="275" cm="1">
        <f t="array" aca="1" ref="CM910" ca="1">+CM911*INDIRECT(CM901)</f>
        <v>0</v>
      </c>
      <c r="CN910" s="275" cm="1">
        <f t="array" aca="1" ref="CN910" ca="1">+CN911*INDIRECT(CN901)</f>
        <v>0</v>
      </c>
    </row>
    <row r="911" spans="1:92" x14ac:dyDescent="0.25">
      <c r="A911" t="s">
        <v>143</v>
      </c>
      <c r="B911" s="214" t="s">
        <v>659</v>
      </c>
      <c r="D911" s="295" t="s">
        <v>656</v>
      </c>
      <c r="K911" s="195">
        <v>1000</v>
      </c>
      <c r="L911" s="195">
        <v>1000</v>
      </c>
      <c r="M911" s="195">
        <v>1000</v>
      </c>
      <c r="N911" s="195">
        <v>1000</v>
      </c>
      <c r="O911" s="195">
        <v>1000</v>
      </c>
      <c r="P911" s="195">
        <v>1000</v>
      </c>
      <c r="Q911" s="195"/>
      <c r="T911" s="381"/>
      <c r="U911" s="334" cm="1">
        <f t="array" ref="U911">IFERROR(INDEX($K:$R,ROW(),MATCH(U$3,$K$2:$R$2,0)),0)</f>
        <v>1000</v>
      </c>
      <c r="V911" s="334" cm="1">
        <f t="array" ref="V911">IFERROR(INDEX($K:$R,ROW(),MATCH(V$3,$K$2:$R$2,0)),0)</f>
        <v>1000</v>
      </c>
      <c r="W911" s="334" cm="1">
        <f t="array" ref="W911">IFERROR(INDEX($K:$R,ROW(),MATCH(W$3,$K$2:$R$2,0)),0)</f>
        <v>1000</v>
      </c>
      <c r="X911" s="334" cm="1">
        <f t="array" ref="X911">IFERROR(INDEX($K:$R,ROW(),MATCH(X$3,$K$2:$R$2,0)),0)</f>
        <v>1000</v>
      </c>
      <c r="Y911" s="334" cm="1">
        <f t="array" ref="Y911">IFERROR(INDEX($K:$R,ROW(),MATCH(Y$3,$K$2:$R$2,0)),0)</f>
        <v>1000</v>
      </c>
      <c r="Z911" s="334" cm="1">
        <f t="array" ref="Z911">IFERROR(INDEX($K:$R,ROW(),MATCH(Z$3,$K$2:$R$2,0)),0)</f>
        <v>1000</v>
      </c>
      <c r="AA911" s="334" cm="1">
        <f t="array" ref="AA911">IFERROR(INDEX($K:$R,ROW(),MATCH(AA$3,$K$2:$R$2,0)),0)</f>
        <v>1000</v>
      </c>
      <c r="AB911" s="334" cm="1">
        <f t="array" ref="AB911">IFERROR(INDEX($K:$R,ROW(),MATCH(AB$3,$K$2:$R$2,0)),0)</f>
        <v>1000</v>
      </c>
      <c r="AC911" s="334" cm="1">
        <f t="array" ref="AC911">IFERROR(INDEX($K:$R,ROW(),MATCH(AC$3,$K$2:$R$2,0)),0)</f>
        <v>1000</v>
      </c>
      <c r="AD911" s="334" cm="1">
        <f t="array" ref="AD911">IFERROR(INDEX($K:$R,ROW(),MATCH(AD$3,$K$2:$R$2,0)),0)</f>
        <v>1000</v>
      </c>
      <c r="AE911" s="334" cm="1">
        <f t="array" ref="AE911">IFERROR(INDEX($K:$R,ROW(),MATCH(AE$3,$K$2:$R$2,0)),0)</f>
        <v>1000</v>
      </c>
      <c r="AF911" s="334" cm="1">
        <f t="array" ref="AF911">IFERROR(INDEX($K:$R,ROW(),MATCH(AF$3,$K$2:$R$2,0)),0)</f>
        <v>1000</v>
      </c>
      <c r="AG911" s="334" cm="1">
        <f t="array" ref="AG911">IFERROR(INDEX($K:$R,ROW(),MATCH(AG$3,$K$2:$R$2,0)),0)</f>
        <v>1000</v>
      </c>
      <c r="AH911" s="334" cm="1">
        <f t="array" ref="AH911">IFERROR(INDEX($K:$R,ROW(),MATCH(AH$3,$K$2:$R$2,0)),0)</f>
        <v>1000</v>
      </c>
      <c r="AI911" s="334" cm="1">
        <f t="array" ref="AI911">IFERROR(INDEX($K:$R,ROW(),MATCH(AI$3,$K$2:$R$2,0)),0)</f>
        <v>1000</v>
      </c>
      <c r="AJ911" s="334" cm="1">
        <f t="array" ref="AJ911">IFERROR(INDEX($K:$R,ROW(),MATCH(AJ$3,$K$2:$R$2,0)),0)</f>
        <v>1000</v>
      </c>
      <c r="AK911" s="334" cm="1">
        <f t="array" ref="AK911">IFERROR(INDEX($K:$R,ROW(),MATCH(AK$3,$K$2:$R$2,0)),0)</f>
        <v>1000</v>
      </c>
      <c r="AL911" s="334" cm="1">
        <f t="array" ref="AL911">IFERROR(INDEX($K:$R,ROW(),MATCH(AL$3,$K$2:$R$2,0)),0)</f>
        <v>1000</v>
      </c>
      <c r="AM911" s="334" cm="1">
        <f t="array" ref="AM911">IFERROR(INDEX($K:$R,ROW(),MATCH(AM$3,$K$2:$R$2,0)),0)</f>
        <v>1000</v>
      </c>
      <c r="AN911" s="334" cm="1">
        <f t="array" ref="AN911">IFERROR(INDEX($K:$R,ROW(),MATCH(AN$3,$K$2:$R$2,0)),0)</f>
        <v>1000</v>
      </c>
      <c r="AO911" s="334" cm="1">
        <f t="array" ref="AO911">IFERROR(INDEX($K:$R,ROW(),MATCH(AO$3,$K$2:$R$2,0)),0)</f>
        <v>1000</v>
      </c>
      <c r="AP911" s="334" cm="1">
        <f t="array" ref="AP911">IFERROR(INDEX($K:$R,ROW(),MATCH(AP$3,$K$2:$R$2,0)),0)</f>
        <v>1000</v>
      </c>
      <c r="AQ911" s="334" cm="1">
        <f t="array" ref="AQ911">IFERROR(INDEX($K:$R,ROW(),MATCH(AQ$3,$K$2:$R$2,0)),0)</f>
        <v>1000</v>
      </c>
      <c r="AR911" s="334" cm="1">
        <f t="array" ref="AR911">IFERROR(INDEX($K:$R,ROW(),MATCH(AR$3,$K$2:$R$2,0)),0)</f>
        <v>1000</v>
      </c>
      <c r="AS911" s="334" cm="1">
        <f t="array" ref="AS911">IFERROR(INDEX($K:$R,ROW(),MATCH(AS$3,$K$2:$R$2,0)),0)</f>
        <v>1000</v>
      </c>
      <c r="AT911" s="334" cm="1">
        <f t="array" ref="AT911">IFERROR(INDEX($K:$R,ROW(),MATCH(AT$3,$K$2:$R$2,0)),0)</f>
        <v>1000</v>
      </c>
      <c r="AU911" s="334" cm="1">
        <f t="array" ref="AU911">IFERROR(INDEX($K:$R,ROW(),MATCH(AU$3,$K$2:$R$2,0)),0)</f>
        <v>1000</v>
      </c>
      <c r="AV911" s="334" cm="1">
        <f t="array" ref="AV911">IFERROR(INDEX($K:$R,ROW(),MATCH(AV$3,$K$2:$R$2,0)),0)</f>
        <v>1000</v>
      </c>
      <c r="AW911" s="334" cm="1">
        <f t="array" ref="AW911">IFERROR(INDEX($K:$R,ROW(),MATCH(AW$3,$K$2:$R$2,0)),0)</f>
        <v>1000</v>
      </c>
      <c r="AX911" s="334" cm="1">
        <f t="array" ref="AX911">IFERROR(INDEX($K:$R,ROW(),MATCH(AX$3,$K$2:$R$2,0)),0)</f>
        <v>1000</v>
      </c>
      <c r="AY911" s="334" cm="1">
        <f t="array" ref="AY911">IFERROR(INDEX($K:$R,ROW(),MATCH(AY$3,$K$2:$R$2,0)),0)</f>
        <v>1000</v>
      </c>
      <c r="AZ911" s="334" cm="1">
        <f t="array" ref="AZ911">IFERROR(INDEX($K:$R,ROW(),MATCH(AZ$3,$K$2:$R$2,0)),0)</f>
        <v>1000</v>
      </c>
      <c r="BA911" s="334" cm="1">
        <f t="array" ref="BA911">IFERROR(INDEX($K:$R,ROW(),MATCH(BA$3,$K$2:$R$2,0)),0)</f>
        <v>1000</v>
      </c>
      <c r="BB911" s="334" cm="1">
        <f t="array" ref="BB911">IFERROR(INDEX($K:$R,ROW(),MATCH(BB$3,$K$2:$R$2,0)),0)</f>
        <v>1000</v>
      </c>
      <c r="BC911" s="334" cm="1">
        <f t="array" ref="BC911">IFERROR(INDEX($K:$R,ROW(),MATCH(BC$3,$K$2:$R$2,0)),0)</f>
        <v>1000</v>
      </c>
      <c r="BD911" s="334" cm="1">
        <f t="array" ref="BD911">IFERROR(INDEX($K:$R,ROW(),MATCH(BD$3,$K$2:$R$2,0)),0)</f>
        <v>1000</v>
      </c>
      <c r="BE911" s="334" cm="1">
        <f t="array" ref="BE911">IFERROR(INDEX($K:$R,ROW(),MATCH(BE$3,$K$2:$R$2,0)),0)</f>
        <v>1000</v>
      </c>
      <c r="BF911" s="334" cm="1">
        <f t="array" ref="BF911">IFERROR(INDEX($K:$R,ROW(),MATCH(BF$3,$K$2:$R$2,0)),0)</f>
        <v>1000</v>
      </c>
      <c r="BG911" s="334" cm="1">
        <f t="array" ref="BG911">IFERROR(INDEX($K:$R,ROW(),MATCH(BG$3,$K$2:$R$2,0)),0)</f>
        <v>1000</v>
      </c>
      <c r="BH911" s="334" cm="1">
        <f t="array" ref="BH911">IFERROR(INDEX($K:$R,ROW(),MATCH(BH$3,$K$2:$R$2,0)),0)</f>
        <v>1000</v>
      </c>
      <c r="BI911" s="334" cm="1">
        <f t="array" ref="BI911">IFERROR(INDEX($K:$R,ROW(),MATCH(BI$3,$K$2:$R$2,0)),0)</f>
        <v>1000</v>
      </c>
      <c r="BJ911" s="334" cm="1">
        <f t="array" ref="BJ911">IFERROR(INDEX($K:$R,ROW(),MATCH(BJ$3,$K$2:$R$2,0)),0)</f>
        <v>1000</v>
      </c>
      <c r="BK911" s="334" cm="1">
        <f t="array" ref="BK911">IFERROR(INDEX($K:$R,ROW(),MATCH(BK$3,$K$2:$R$2,0)),0)</f>
        <v>1000</v>
      </c>
      <c r="BL911" s="334" cm="1">
        <f t="array" ref="BL911">IFERROR(INDEX($K:$R,ROW(),MATCH(BL$3,$K$2:$R$2,0)),0)</f>
        <v>1000</v>
      </c>
      <c r="BM911" s="334" cm="1">
        <f t="array" ref="BM911">IFERROR(INDEX($K:$R,ROW(),MATCH(BM$3,$K$2:$R$2,0)),0)</f>
        <v>1000</v>
      </c>
      <c r="BN911" s="334" cm="1">
        <f t="array" ref="BN911">IFERROR(INDEX($K:$R,ROW(),MATCH(BN$3,$K$2:$R$2,0)),0)</f>
        <v>1000</v>
      </c>
      <c r="BO911" s="334" cm="1">
        <f t="array" ref="BO911">IFERROR(INDEX($K:$R,ROW(),MATCH(BO$3,$K$2:$R$2,0)),0)</f>
        <v>1000</v>
      </c>
      <c r="BP911" s="334" cm="1">
        <f t="array" ref="BP911">IFERROR(INDEX($K:$R,ROW(),MATCH(BP$3,$K$2:$R$2,0)),0)</f>
        <v>1000</v>
      </c>
      <c r="BQ911" s="334" cm="1">
        <f t="array" ref="BQ911">IFERROR(INDEX($K:$R,ROW(),MATCH(BQ$3,$K$2:$R$2,0)),0)</f>
        <v>1000</v>
      </c>
      <c r="BR911" s="334" cm="1">
        <f t="array" ref="BR911">IFERROR(INDEX($K:$R,ROW(),MATCH(BR$3,$K$2:$R$2,0)),0)</f>
        <v>1000</v>
      </c>
      <c r="BS911" s="334" cm="1">
        <f t="array" ref="BS911">IFERROR(INDEX($K:$R,ROW(),MATCH(BS$3,$K$2:$R$2,0)),0)</f>
        <v>1000</v>
      </c>
      <c r="BT911" s="334" cm="1">
        <f t="array" ref="BT911">IFERROR(INDEX($K:$R,ROW(),MATCH(BT$3,$K$2:$R$2,0)),0)</f>
        <v>1000</v>
      </c>
      <c r="BU911" s="334" cm="1">
        <f t="array" ref="BU911">IFERROR(INDEX($K:$R,ROW(),MATCH(BU$3,$K$2:$R$2,0)),0)</f>
        <v>1000</v>
      </c>
      <c r="BV911" s="334" cm="1">
        <f t="array" ref="BV911">IFERROR(INDEX($K:$R,ROW(),MATCH(BV$3,$K$2:$R$2,0)),0)</f>
        <v>1000</v>
      </c>
      <c r="BW911" s="334" cm="1">
        <f t="array" ref="BW911">IFERROR(INDEX($K:$R,ROW(),MATCH(BW$3,$K$2:$R$2,0)),0)</f>
        <v>1000</v>
      </c>
      <c r="BX911" s="334" cm="1">
        <f t="array" ref="BX911">IFERROR(INDEX($K:$R,ROW(),MATCH(BX$3,$K$2:$R$2,0)),0)</f>
        <v>1000</v>
      </c>
      <c r="BY911" s="334" cm="1">
        <f t="array" ref="BY911">IFERROR(INDEX($K:$R,ROW(),MATCH(BY$3,$K$2:$R$2,0)),0)</f>
        <v>1000</v>
      </c>
      <c r="BZ911" s="334" cm="1">
        <f t="array" ref="BZ911">IFERROR(INDEX($K:$R,ROW(),MATCH(BZ$3,$K$2:$R$2,0)),0)</f>
        <v>1000</v>
      </c>
      <c r="CA911" s="334" cm="1">
        <f t="array" ref="CA911">IFERROR(INDEX($K:$R,ROW(),MATCH(CA$3,$K$2:$R$2,0)),0)</f>
        <v>1000</v>
      </c>
      <c r="CB911" s="334" cm="1">
        <f t="array" ref="CB911">IFERROR(INDEX($K:$R,ROW(),MATCH(CB$3,$K$2:$R$2,0)),0)</f>
        <v>1000</v>
      </c>
      <c r="CC911" s="334" cm="1">
        <f t="array" ref="CC911">IFERROR(INDEX($K:$R,ROW(),MATCH(CC$3,$K$2:$R$2,0)),0)</f>
        <v>1000</v>
      </c>
      <c r="CD911" s="334" cm="1">
        <f t="array" ref="CD911">IFERROR(INDEX($K:$R,ROW(),MATCH(CD$3,$K$2:$R$2,0)),0)</f>
        <v>1000</v>
      </c>
      <c r="CE911" s="334" cm="1">
        <f t="array" ref="CE911">IFERROR(INDEX($K:$R,ROW(),MATCH(CE$3,$K$2:$R$2,0)),0)</f>
        <v>1000</v>
      </c>
      <c r="CF911" s="334" cm="1">
        <f t="array" ref="CF911">IFERROR(INDEX($K:$R,ROW(),MATCH(CF$3,$K$2:$R$2,0)),0)</f>
        <v>1000</v>
      </c>
      <c r="CG911" s="334" cm="1">
        <f t="array" ref="CG911">IFERROR(INDEX($K:$R,ROW(),MATCH(CG$3,$K$2:$R$2,0)),0)</f>
        <v>1000</v>
      </c>
      <c r="CH911" s="334" cm="1">
        <f t="array" ref="CH911">IFERROR(INDEX($K:$R,ROW(),MATCH(CH$3,$K$2:$R$2,0)),0)</f>
        <v>1000</v>
      </c>
      <c r="CI911" s="334" cm="1">
        <f t="array" ref="CI911">IFERROR(INDEX($K:$R,ROW(),MATCH(CI$3,$K$2:$R$2,0)),0)</f>
        <v>1000</v>
      </c>
      <c r="CJ911" s="334" cm="1">
        <f t="array" ref="CJ911">IFERROR(INDEX($K:$R,ROW(),MATCH(CJ$3,$K$2:$R$2,0)),0)</f>
        <v>1000</v>
      </c>
      <c r="CK911" s="334" cm="1">
        <f t="array" ref="CK911">IFERROR(INDEX($K:$R,ROW(),MATCH(CK$3,$K$2:$R$2,0)),0)</f>
        <v>1000</v>
      </c>
      <c r="CL911" s="334" cm="1">
        <f t="array" ref="CL911">IFERROR(INDEX($K:$R,ROW(),MATCH(CL$3,$K$2:$R$2,0)),0)</f>
        <v>1000</v>
      </c>
      <c r="CM911" s="334" cm="1">
        <f t="array" ref="CM911">IFERROR(INDEX($K:$R,ROW(),MATCH(CM$3,$K$2:$R$2,0)),0)</f>
        <v>1000</v>
      </c>
      <c r="CN911" s="334" cm="1">
        <f t="array" ref="CN911">IFERROR(INDEX($K:$R,ROW(),MATCH(CN$3,$K$2:$R$2,0)),0)</f>
        <v>1000</v>
      </c>
    </row>
    <row r="912" spans="1:92" x14ac:dyDescent="0.25">
      <c r="B912" s="223" t="s">
        <v>606</v>
      </c>
      <c r="D912" s="295" t="s">
        <v>656</v>
      </c>
      <c r="E912" s="102" t="s">
        <v>203</v>
      </c>
      <c r="K912" s="50">
        <f t="shared" ref="K912:P913" ca="1" si="670">SUMIF($3:$3, K$2, INDIRECT(ROW() &amp; ":" &amp; ROW()))</f>
        <v>0</v>
      </c>
      <c r="L912" s="50">
        <f t="shared" ca="1" si="670"/>
        <v>0</v>
      </c>
      <c r="M912" s="50">
        <f t="shared" ca="1" si="670"/>
        <v>0</v>
      </c>
      <c r="N912" s="50">
        <f t="shared" ca="1" si="670"/>
        <v>0</v>
      </c>
      <c r="O912" s="50">
        <f t="shared" ca="1" si="670"/>
        <v>0</v>
      </c>
      <c r="P912" s="50">
        <f t="shared" ca="1" si="670"/>
        <v>0</v>
      </c>
      <c r="Q912" s="50"/>
      <c r="T912" s="381"/>
      <c r="U912" s="349">
        <v>0</v>
      </c>
      <c r="V912" s="349">
        <v>0</v>
      </c>
      <c r="W912" s="349">
        <v>0</v>
      </c>
      <c r="X912" s="349">
        <v>0</v>
      </c>
      <c r="Y912" s="349">
        <v>0</v>
      </c>
      <c r="Z912" s="349">
        <v>0</v>
      </c>
      <c r="AA912" s="349">
        <v>0</v>
      </c>
      <c r="AB912" s="349">
        <v>0</v>
      </c>
      <c r="AC912" s="349">
        <v>0</v>
      </c>
      <c r="AD912" s="349">
        <v>0</v>
      </c>
      <c r="AE912" s="349">
        <v>0</v>
      </c>
      <c r="AF912" s="349">
        <v>0</v>
      </c>
      <c r="AG912" s="349">
        <v>0</v>
      </c>
      <c r="AH912" s="349">
        <v>0</v>
      </c>
      <c r="AI912" s="349">
        <v>0</v>
      </c>
      <c r="AJ912" s="349">
        <v>0</v>
      </c>
      <c r="AK912" s="349">
        <v>0</v>
      </c>
      <c r="AL912" s="349">
        <v>0</v>
      </c>
      <c r="AM912" s="349">
        <v>0</v>
      </c>
      <c r="AN912" s="349">
        <v>0</v>
      </c>
      <c r="AO912" s="349">
        <v>0</v>
      </c>
      <c r="AP912" s="349">
        <v>0</v>
      </c>
      <c r="AQ912" s="349">
        <v>0</v>
      </c>
      <c r="AR912" s="349">
        <v>0</v>
      </c>
      <c r="AS912" s="349">
        <v>0</v>
      </c>
      <c r="AT912" s="349">
        <v>0</v>
      </c>
      <c r="AU912" s="349">
        <v>0</v>
      </c>
      <c r="AV912" s="349">
        <v>0</v>
      </c>
      <c r="AW912" s="349">
        <v>0</v>
      </c>
      <c r="AX912" s="349">
        <v>0</v>
      </c>
      <c r="AY912" s="349">
        <v>0</v>
      </c>
      <c r="AZ912" s="349">
        <v>0</v>
      </c>
      <c r="BA912" s="349">
        <v>0</v>
      </c>
      <c r="BB912" s="349">
        <v>0</v>
      </c>
      <c r="BC912" s="349">
        <v>0</v>
      </c>
      <c r="BD912" s="349">
        <v>0</v>
      </c>
      <c r="BE912" s="349">
        <v>0</v>
      </c>
      <c r="BF912" s="349">
        <v>0</v>
      </c>
      <c r="BG912" s="349">
        <v>0</v>
      </c>
      <c r="BH912" s="349">
        <v>0</v>
      </c>
      <c r="BI912" s="349">
        <v>0</v>
      </c>
      <c r="BJ912" s="349">
        <v>0</v>
      </c>
      <c r="BK912" s="349">
        <v>0</v>
      </c>
      <c r="BL912" s="349">
        <v>0</v>
      </c>
      <c r="BM912" s="349">
        <v>0</v>
      </c>
      <c r="BN912" s="349">
        <v>0</v>
      </c>
      <c r="BO912" s="349">
        <v>0</v>
      </c>
      <c r="BP912" s="349">
        <v>0</v>
      </c>
      <c r="BQ912" s="349">
        <v>0</v>
      </c>
      <c r="BR912" s="349">
        <v>0</v>
      </c>
      <c r="BS912" s="349">
        <v>0</v>
      </c>
      <c r="BT912" s="349">
        <v>0</v>
      </c>
      <c r="BU912" s="349">
        <v>0</v>
      </c>
      <c r="BV912" s="349">
        <v>0</v>
      </c>
      <c r="BW912" s="349">
        <v>0</v>
      </c>
      <c r="BX912" s="349">
        <v>0</v>
      </c>
      <c r="BY912" s="349">
        <v>0</v>
      </c>
      <c r="BZ912" s="349">
        <v>0</v>
      </c>
      <c r="CA912" s="349">
        <v>0</v>
      </c>
      <c r="CB912" s="349">
        <v>0</v>
      </c>
      <c r="CC912" s="349">
        <v>0</v>
      </c>
      <c r="CD912" s="349">
        <v>0</v>
      </c>
      <c r="CE912" s="349">
        <v>0</v>
      </c>
      <c r="CF912" s="349">
        <v>0</v>
      </c>
      <c r="CG912" s="349">
        <v>0</v>
      </c>
      <c r="CH912" s="349">
        <v>0</v>
      </c>
      <c r="CI912" s="349">
        <v>0</v>
      </c>
      <c r="CJ912" s="349">
        <v>0</v>
      </c>
      <c r="CK912" s="349">
        <v>0</v>
      </c>
      <c r="CL912" s="349">
        <v>0</v>
      </c>
      <c r="CM912" s="349">
        <v>0</v>
      </c>
      <c r="CN912" s="349">
        <v>0</v>
      </c>
    </row>
    <row r="913" spans="1:92" x14ac:dyDescent="0.25">
      <c r="A913" t="s">
        <v>362</v>
      </c>
      <c r="B913" s="223" t="s">
        <v>607</v>
      </c>
      <c r="D913" s="295" t="s">
        <v>656</v>
      </c>
      <c r="E913" s="102" t="s">
        <v>203</v>
      </c>
      <c r="K913" s="365">
        <f t="shared" ca="1" si="670"/>
        <v>-99.999999999999986</v>
      </c>
      <c r="L913" s="365">
        <f t="shared" ca="1" si="670"/>
        <v>-99.999999999999986</v>
      </c>
      <c r="M913" s="365">
        <f t="shared" ca="1" si="670"/>
        <v>-99.999999999999986</v>
      </c>
      <c r="N913" s="365">
        <f t="shared" ca="1" si="670"/>
        <v>-99.999999999999986</v>
      </c>
      <c r="O913" s="365">
        <f t="shared" ca="1" si="670"/>
        <v>-99.999999999999986</v>
      </c>
      <c r="P913" s="365">
        <f t="shared" ca="1" si="670"/>
        <v>-99.999999999999986</v>
      </c>
      <c r="Q913" s="50"/>
      <c r="T913" s="366"/>
      <c r="U913" s="382">
        <f t="shared" ref="U913:CF913" ca="1" si="671">U924-U916</f>
        <v>-8.3333333333333339</v>
      </c>
      <c r="V913" s="382">
        <f t="shared" ca="1" si="671"/>
        <v>-8.3333333333333339</v>
      </c>
      <c r="W913" s="382">
        <f t="shared" ca="1" si="671"/>
        <v>-8.3333333333333339</v>
      </c>
      <c r="X913" s="382">
        <f t="shared" ca="1" si="671"/>
        <v>-8.3333333333333339</v>
      </c>
      <c r="Y913" s="382">
        <f t="shared" ca="1" si="671"/>
        <v>-8.3333333333333339</v>
      </c>
      <c r="Z913" s="382">
        <f t="shared" ca="1" si="671"/>
        <v>-8.3333333333333339</v>
      </c>
      <c r="AA913" s="382">
        <f t="shared" ca="1" si="671"/>
        <v>-8.3333333333333339</v>
      </c>
      <c r="AB913" s="382">
        <f t="shared" ca="1" si="671"/>
        <v>-8.3333333333333339</v>
      </c>
      <c r="AC913" s="382">
        <f t="shared" ca="1" si="671"/>
        <v>-8.3333333333333339</v>
      </c>
      <c r="AD913" s="382">
        <f t="shared" ca="1" si="671"/>
        <v>-8.3333333333333339</v>
      </c>
      <c r="AE913" s="382">
        <f t="shared" ca="1" si="671"/>
        <v>-8.3333333333333339</v>
      </c>
      <c r="AF913" s="382">
        <f t="shared" ca="1" si="671"/>
        <v>-8.3333333333333339</v>
      </c>
      <c r="AG913" s="382">
        <f t="shared" ca="1" si="671"/>
        <v>-8.3333333333333339</v>
      </c>
      <c r="AH913" s="382">
        <f t="shared" ca="1" si="671"/>
        <v>-8.3333333333333339</v>
      </c>
      <c r="AI913" s="382">
        <f t="shared" ca="1" si="671"/>
        <v>-8.3333333333333339</v>
      </c>
      <c r="AJ913" s="382">
        <f t="shared" ca="1" si="671"/>
        <v>-8.3333333333333339</v>
      </c>
      <c r="AK913" s="382">
        <f t="shared" ca="1" si="671"/>
        <v>-8.3333333333333339</v>
      </c>
      <c r="AL913" s="382">
        <f t="shared" ca="1" si="671"/>
        <v>-8.3333333333333339</v>
      </c>
      <c r="AM913" s="382">
        <f t="shared" ca="1" si="671"/>
        <v>-8.3333333333333339</v>
      </c>
      <c r="AN913" s="382">
        <f t="shared" ca="1" si="671"/>
        <v>-8.3333333333333339</v>
      </c>
      <c r="AO913" s="382">
        <f t="shared" ca="1" si="671"/>
        <v>-8.3333333333333339</v>
      </c>
      <c r="AP913" s="382">
        <f t="shared" ca="1" si="671"/>
        <v>-8.3333333333333339</v>
      </c>
      <c r="AQ913" s="382">
        <f t="shared" ca="1" si="671"/>
        <v>-8.3333333333333339</v>
      </c>
      <c r="AR913" s="382">
        <f t="shared" ca="1" si="671"/>
        <v>-8.3333333333333339</v>
      </c>
      <c r="AS913" s="382">
        <f t="shared" ca="1" si="671"/>
        <v>-8.3333333333333339</v>
      </c>
      <c r="AT913" s="382">
        <f t="shared" ca="1" si="671"/>
        <v>-8.3333333333333339</v>
      </c>
      <c r="AU913" s="382">
        <f t="shared" ca="1" si="671"/>
        <v>-8.3333333333333339</v>
      </c>
      <c r="AV913" s="382">
        <f t="shared" ca="1" si="671"/>
        <v>-8.3333333333333339</v>
      </c>
      <c r="AW913" s="382">
        <f t="shared" ca="1" si="671"/>
        <v>-8.3333333333333339</v>
      </c>
      <c r="AX913" s="382">
        <f t="shared" ca="1" si="671"/>
        <v>-8.3333333333333339</v>
      </c>
      <c r="AY913" s="382">
        <f t="shared" ca="1" si="671"/>
        <v>-8.3333333333333339</v>
      </c>
      <c r="AZ913" s="382">
        <f t="shared" ca="1" si="671"/>
        <v>-8.3333333333333339</v>
      </c>
      <c r="BA913" s="382">
        <f t="shared" ca="1" si="671"/>
        <v>-8.3333333333333339</v>
      </c>
      <c r="BB913" s="382">
        <f t="shared" ca="1" si="671"/>
        <v>-8.3333333333333339</v>
      </c>
      <c r="BC913" s="382">
        <f t="shared" ca="1" si="671"/>
        <v>-8.3333333333333339</v>
      </c>
      <c r="BD913" s="382">
        <f t="shared" ca="1" si="671"/>
        <v>-8.3333333333333339</v>
      </c>
      <c r="BE913" s="382">
        <f t="shared" ca="1" si="671"/>
        <v>-8.3333333333333339</v>
      </c>
      <c r="BF913" s="382">
        <f t="shared" ca="1" si="671"/>
        <v>-8.3333333333333339</v>
      </c>
      <c r="BG913" s="382">
        <f t="shared" ca="1" si="671"/>
        <v>-8.3333333333333339</v>
      </c>
      <c r="BH913" s="382">
        <f t="shared" ca="1" si="671"/>
        <v>-8.3333333333333339</v>
      </c>
      <c r="BI913" s="382">
        <f t="shared" ca="1" si="671"/>
        <v>-8.3333333333333339</v>
      </c>
      <c r="BJ913" s="382">
        <f t="shared" ca="1" si="671"/>
        <v>-8.3333333333333339</v>
      </c>
      <c r="BK913" s="382">
        <f t="shared" ca="1" si="671"/>
        <v>-8.3333333333333339</v>
      </c>
      <c r="BL913" s="382">
        <f t="shared" ca="1" si="671"/>
        <v>-8.3333333333333339</v>
      </c>
      <c r="BM913" s="382">
        <f t="shared" ca="1" si="671"/>
        <v>-8.3333333333333339</v>
      </c>
      <c r="BN913" s="382">
        <f t="shared" ca="1" si="671"/>
        <v>-8.3333333333333339</v>
      </c>
      <c r="BO913" s="382">
        <f t="shared" ca="1" si="671"/>
        <v>-8.3333333333333339</v>
      </c>
      <c r="BP913" s="382">
        <f t="shared" ca="1" si="671"/>
        <v>-8.3333333333333339</v>
      </c>
      <c r="BQ913" s="382">
        <f t="shared" ca="1" si="671"/>
        <v>-8.3333333333333339</v>
      </c>
      <c r="BR913" s="382">
        <f t="shared" ca="1" si="671"/>
        <v>-8.3333333333333339</v>
      </c>
      <c r="BS913" s="382">
        <f t="shared" ca="1" si="671"/>
        <v>-8.3333333333333339</v>
      </c>
      <c r="BT913" s="382">
        <f t="shared" ca="1" si="671"/>
        <v>-8.3333333333333339</v>
      </c>
      <c r="BU913" s="382">
        <f t="shared" ca="1" si="671"/>
        <v>-8.3333333333333339</v>
      </c>
      <c r="BV913" s="382">
        <f t="shared" ca="1" si="671"/>
        <v>-8.3333333333333339</v>
      </c>
      <c r="BW913" s="382">
        <f t="shared" ca="1" si="671"/>
        <v>-8.3333333333333339</v>
      </c>
      <c r="BX913" s="382">
        <f t="shared" ca="1" si="671"/>
        <v>-8.3333333333333339</v>
      </c>
      <c r="BY913" s="382">
        <f t="shared" ca="1" si="671"/>
        <v>-8.3333333333333339</v>
      </c>
      <c r="BZ913" s="382">
        <f t="shared" ca="1" si="671"/>
        <v>-8.3333333333333339</v>
      </c>
      <c r="CA913" s="382">
        <f t="shared" ca="1" si="671"/>
        <v>-8.3333333333333339</v>
      </c>
      <c r="CB913" s="382">
        <f t="shared" ca="1" si="671"/>
        <v>-8.3333333333333339</v>
      </c>
      <c r="CC913" s="382">
        <f t="shared" ca="1" si="671"/>
        <v>-8.3333333333333339</v>
      </c>
      <c r="CD913" s="382">
        <f t="shared" ca="1" si="671"/>
        <v>-8.3333333333333339</v>
      </c>
      <c r="CE913" s="382">
        <f t="shared" ca="1" si="671"/>
        <v>-8.3333333333333339</v>
      </c>
      <c r="CF913" s="382">
        <f t="shared" ca="1" si="671"/>
        <v>-8.3333333333333339</v>
      </c>
      <c r="CG913" s="382">
        <f t="shared" ref="CG913:CN913" ca="1" si="672">CG924-CG916</f>
        <v>-8.3333333333333339</v>
      </c>
      <c r="CH913" s="382">
        <f t="shared" ca="1" si="672"/>
        <v>-8.3333333333333339</v>
      </c>
      <c r="CI913" s="382">
        <f t="shared" ca="1" si="672"/>
        <v>-8.3333333333333339</v>
      </c>
      <c r="CJ913" s="382">
        <f t="shared" ca="1" si="672"/>
        <v>-8.3333333333333339</v>
      </c>
      <c r="CK913" s="382">
        <f t="shared" ca="1" si="672"/>
        <v>-8.3333333333333339</v>
      </c>
      <c r="CL913" s="382">
        <f t="shared" ca="1" si="672"/>
        <v>-8.3333333333333339</v>
      </c>
      <c r="CM913" s="382">
        <f t="shared" ca="1" si="672"/>
        <v>-8.3333333333333339</v>
      </c>
      <c r="CN913" s="382">
        <f t="shared" ca="1" si="672"/>
        <v>-8.3333333333333339</v>
      </c>
    </row>
    <row r="914" spans="1:92" x14ac:dyDescent="0.25">
      <c r="A914" t="s">
        <v>143</v>
      </c>
      <c r="B914" s="216" t="s">
        <v>660</v>
      </c>
      <c r="C914" t="s">
        <v>48</v>
      </c>
      <c r="D914" s="295" t="s">
        <v>656</v>
      </c>
      <c r="E914" s="102" t="s">
        <v>203</v>
      </c>
      <c r="I914" s="368"/>
      <c r="J914" s="368"/>
      <c r="K914" s="30">
        <f t="shared" ref="K914:P914" ca="1" si="673">SUMIF($4:$4, K$2, INDIRECT(ROW() &amp; ":" &amp; ROW()))</f>
        <v>-8.3333333333333339</v>
      </c>
      <c r="L914" s="30">
        <f t="shared" ca="1" si="673"/>
        <v>-8.3333333333333339</v>
      </c>
      <c r="M914" s="30">
        <f t="shared" ca="1" si="673"/>
        <v>-8.3333333333333339</v>
      </c>
      <c r="N914" s="30">
        <f t="shared" ca="1" si="673"/>
        <v>-8.3333333333333339</v>
      </c>
      <c r="O914" s="30">
        <f t="shared" ca="1" si="673"/>
        <v>-8.3333333333333339</v>
      </c>
      <c r="P914" s="30">
        <f t="shared" ca="1" si="673"/>
        <v>-8.3333333333333339</v>
      </c>
      <c r="Q914" s="30"/>
      <c r="T914" s="327">
        <f t="shared" ref="T914" ca="1" si="674">IFERROR(INDEX(INDIRECT("Financials!$A:$AD"), MATCH(INDIRECT(ADDRESS(ROW(),2)), INDIRECT("Financials!$B:$B"), 0), MATCH(INDIRECT(ADDRESS(1,COLUMN())), INDIRECT("Financials!$1:$1"), 0)),0)</f>
        <v>0</v>
      </c>
      <c r="U914" s="383">
        <f t="shared" ref="U914:CF914" ca="1" si="675">+U909+U910+U912+U913</f>
        <v>-8.3333333333333339</v>
      </c>
      <c r="V914" s="383">
        <f t="shared" ca="1" si="675"/>
        <v>-8.3333333333333339</v>
      </c>
      <c r="W914" s="383">
        <f t="shared" ca="1" si="675"/>
        <v>-8.3333333333333339</v>
      </c>
      <c r="X914" s="383">
        <f t="shared" ca="1" si="675"/>
        <v>-8.3333333333333339</v>
      </c>
      <c r="Y914" s="383">
        <f t="shared" ca="1" si="675"/>
        <v>-8.3333333333333339</v>
      </c>
      <c r="Z914" s="383">
        <f t="shared" ca="1" si="675"/>
        <v>-8.3333333333333339</v>
      </c>
      <c r="AA914" s="383">
        <f t="shared" ca="1" si="675"/>
        <v>-8.3333333333333339</v>
      </c>
      <c r="AB914" s="383">
        <f t="shared" ca="1" si="675"/>
        <v>-8.3333333333333339</v>
      </c>
      <c r="AC914" s="383">
        <f t="shared" ca="1" si="675"/>
        <v>-8.3333333333333339</v>
      </c>
      <c r="AD914" s="383">
        <f t="shared" ca="1" si="675"/>
        <v>-8.3333333333333339</v>
      </c>
      <c r="AE914" s="383">
        <f t="shared" ca="1" si="675"/>
        <v>-8.3333333333333339</v>
      </c>
      <c r="AF914" s="383">
        <f t="shared" ca="1" si="675"/>
        <v>-8.3333333333333339</v>
      </c>
      <c r="AG914" s="383">
        <f t="shared" ca="1" si="675"/>
        <v>-8.3333333333333339</v>
      </c>
      <c r="AH914" s="383">
        <f t="shared" ca="1" si="675"/>
        <v>-8.3333333333333339</v>
      </c>
      <c r="AI914" s="383">
        <f t="shared" ca="1" si="675"/>
        <v>-8.3333333333333339</v>
      </c>
      <c r="AJ914" s="383">
        <f t="shared" ca="1" si="675"/>
        <v>-8.3333333333333339</v>
      </c>
      <c r="AK914" s="383">
        <f t="shared" ca="1" si="675"/>
        <v>-8.3333333333333339</v>
      </c>
      <c r="AL914" s="383">
        <f t="shared" ca="1" si="675"/>
        <v>-8.3333333333333339</v>
      </c>
      <c r="AM914" s="383">
        <f t="shared" ca="1" si="675"/>
        <v>-8.3333333333333339</v>
      </c>
      <c r="AN914" s="383">
        <f t="shared" ca="1" si="675"/>
        <v>-8.3333333333333339</v>
      </c>
      <c r="AO914" s="383">
        <f t="shared" ca="1" si="675"/>
        <v>-8.3333333333333339</v>
      </c>
      <c r="AP914" s="383">
        <f t="shared" ca="1" si="675"/>
        <v>-8.3333333333333339</v>
      </c>
      <c r="AQ914" s="383">
        <f t="shared" ca="1" si="675"/>
        <v>-8.3333333333333339</v>
      </c>
      <c r="AR914" s="383">
        <f t="shared" ca="1" si="675"/>
        <v>-8.3333333333333339</v>
      </c>
      <c r="AS914" s="383">
        <f t="shared" ca="1" si="675"/>
        <v>-8.3333333333333339</v>
      </c>
      <c r="AT914" s="383">
        <f t="shared" ca="1" si="675"/>
        <v>-8.3333333333333339</v>
      </c>
      <c r="AU914" s="383">
        <f t="shared" ca="1" si="675"/>
        <v>-8.3333333333333339</v>
      </c>
      <c r="AV914" s="383">
        <f t="shared" ca="1" si="675"/>
        <v>-8.3333333333333339</v>
      </c>
      <c r="AW914" s="383">
        <f t="shared" ca="1" si="675"/>
        <v>-8.3333333333333339</v>
      </c>
      <c r="AX914" s="383">
        <f t="shared" ca="1" si="675"/>
        <v>-8.3333333333333339</v>
      </c>
      <c r="AY914" s="383">
        <f t="shared" ca="1" si="675"/>
        <v>-8.3333333333333339</v>
      </c>
      <c r="AZ914" s="383">
        <f t="shared" ca="1" si="675"/>
        <v>-8.3333333333333339</v>
      </c>
      <c r="BA914" s="383">
        <f t="shared" ca="1" si="675"/>
        <v>-8.3333333333333339</v>
      </c>
      <c r="BB914" s="383">
        <f t="shared" ca="1" si="675"/>
        <v>-8.3333333333333339</v>
      </c>
      <c r="BC914" s="383">
        <f t="shared" ca="1" si="675"/>
        <v>-8.3333333333333339</v>
      </c>
      <c r="BD914" s="383">
        <f t="shared" ca="1" si="675"/>
        <v>-8.3333333333333339</v>
      </c>
      <c r="BE914" s="383">
        <f t="shared" ca="1" si="675"/>
        <v>-8.3333333333333339</v>
      </c>
      <c r="BF914" s="383">
        <f t="shared" ca="1" si="675"/>
        <v>-8.3333333333333339</v>
      </c>
      <c r="BG914" s="383">
        <f t="shared" ca="1" si="675"/>
        <v>-8.3333333333333339</v>
      </c>
      <c r="BH914" s="383">
        <f t="shared" ca="1" si="675"/>
        <v>-8.3333333333333339</v>
      </c>
      <c r="BI914" s="383">
        <f t="shared" ca="1" si="675"/>
        <v>-8.3333333333333339</v>
      </c>
      <c r="BJ914" s="383">
        <f t="shared" ca="1" si="675"/>
        <v>-8.3333333333333339</v>
      </c>
      <c r="BK914" s="383">
        <f t="shared" ca="1" si="675"/>
        <v>-8.3333333333333339</v>
      </c>
      <c r="BL914" s="383">
        <f t="shared" ca="1" si="675"/>
        <v>-8.3333333333333339</v>
      </c>
      <c r="BM914" s="383">
        <f t="shared" ca="1" si="675"/>
        <v>-8.3333333333333339</v>
      </c>
      <c r="BN914" s="383">
        <f t="shared" ca="1" si="675"/>
        <v>-8.3333333333333339</v>
      </c>
      <c r="BO914" s="383">
        <f t="shared" ca="1" si="675"/>
        <v>-8.3333333333333339</v>
      </c>
      <c r="BP914" s="383">
        <f t="shared" ca="1" si="675"/>
        <v>-8.3333333333333339</v>
      </c>
      <c r="BQ914" s="383">
        <f t="shared" ca="1" si="675"/>
        <v>-8.3333333333333339</v>
      </c>
      <c r="BR914" s="383">
        <f t="shared" ca="1" si="675"/>
        <v>-8.3333333333333339</v>
      </c>
      <c r="BS914" s="383">
        <f t="shared" ca="1" si="675"/>
        <v>-8.3333333333333339</v>
      </c>
      <c r="BT914" s="383">
        <f t="shared" ca="1" si="675"/>
        <v>-8.3333333333333339</v>
      </c>
      <c r="BU914" s="383">
        <f t="shared" ca="1" si="675"/>
        <v>-8.3333333333333339</v>
      </c>
      <c r="BV914" s="383">
        <f t="shared" ca="1" si="675"/>
        <v>-8.3333333333333339</v>
      </c>
      <c r="BW914" s="383">
        <f t="shared" ca="1" si="675"/>
        <v>-8.3333333333333339</v>
      </c>
      <c r="BX914" s="383">
        <f t="shared" ca="1" si="675"/>
        <v>-8.3333333333333339</v>
      </c>
      <c r="BY914" s="383">
        <f t="shared" ca="1" si="675"/>
        <v>-8.3333333333333339</v>
      </c>
      <c r="BZ914" s="383">
        <f t="shared" ca="1" si="675"/>
        <v>-8.3333333333333339</v>
      </c>
      <c r="CA914" s="383">
        <f t="shared" ca="1" si="675"/>
        <v>-8.3333333333333339</v>
      </c>
      <c r="CB914" s="383">
        <f t="shared" ca="1" si="675"/>
        <v>-8.3333333333333339</v>
      </c>
      <c r="CC914" s="383">
        <f t="shared" ca="1" si="675"/>
        <v>-8.3333333333333339</v>
      </c>
      <c r="CD914" s="383">
        <f t="shared" ca="1" si="675"/>
        <v>-8.3333333333333339</v>
      </c>
      <c r="CE914" s="383">
        <f t="shared" ca="1" si="675"/>
        <v>-8.3333333333333339</v>
      </c>
      <c r="CF914" s="383">
        <f t="shared" ca="1" si="675"/>
        <v>-8.3333333333333339</v>
      </c>
      <c r="CG914" s="383">
        <f t="shared" ref="CG914:CN914" ca="1" si="676">+CG909+CG910+CG912+CG913</f>
        <v>-8.3333333333333339</v>
      </c>
      <c r="CH914" s="383">
        <f t="shared" ca="1" si="676"/>
        <v>-8.3333333333333339</v>
      </c>
      <c r="CI914" s="383">
        <f t="shared" ca="1" si="676"/>
        <v>-8.3333333333333339</v>
      </c>
      <c r="CJ914" s="383">
        <f t="shared" ca="1" si="676"/>
        <v>-8.3333333333333339</v>
      </c>
      <c r="CK914" s="383">
        <f t="shared" ca="1" si="676"/>
        <v>-8.3333333333333339</v>
      </c>
      <c r="CL914" s="383">
        <f t="shared" ca="1" si="676"/>
        <v>-8.3333333333333339</v>
      </c>
      <c r="CM914" s="383">
        <f t="shared" ca="1" si="676"/>
        <v>-8.3333333333333339</v>
      </c>
      <c r="CN914" s="383">
        <f t="shared" ca="1" si="676"/>
        <v>-8.3333333333333339</v>
      </c>
    </row>
    <row r="915" spans="1:92" x14ac:dyDescent="0.25">
      <c r="B915" s="178"/>
      <c r="D915" s="295" t="s">
        <v>656</v>
      </c>
      <c r="E915" s="102" t="s">
        <v>203</v>
      </c>
      <c r="T915" s="319"/>
      <c r="U915" s="380"/>
      <c r="V915" s="380"/>
      <c r="W915" s="380"/>
      <c r="X915" s="380"/>
      <c r="Y915" s="380"/>
      <c r="Z915" s="380"/>
      <c r="AA915" s="380"/>
      <c r="AB915" s="380"/>
      <c r="AC915" s="380"/>
      <c r="AD915" s="380"/>
      <c r="AE915" s="380"/>
      <c r="AF915" s="380"/>
      <c r="AG915" s="380"/>
      <c r="AH915" s="380"/>
      <c r="AI915" s="380"/>
      <c r="AJ915" s="380"/>
      <c r="AK915" s="380"/>
      <c r="AL915" s="380"/>
      <c r="AM915" s="380"/>
      <c r="AN915" s="380"/>
      <c r="AO915" s="380"/>
      <c r="AP915" s="380"/>
      <c r="AQ915" s="380"/>
      <c r="AR915" s="380"/>
      <c r="AS915" s="380"/>
      <c r="AT915" s="380"/>
      <c r="AU915" s="380"/>
      <c r="AV915" s="380"/>
      <c r="AW915" s="380"/>
      <c r="AX915" s="380"/>
      <c r="AY915" s="380"/>
      <c r="AZ915" s="380"/>
      <c r="BA915" s="380"/>
      <c r="BB915" s="380"/>
      <c r="BC915" s="380"/>
      <c r="BD915" s="380"/>
      <c r="BE915" s="380"/>
      <c r="BF915" s="380"/>
      <c r="BG915" s="380"/>
      <c r="BH915" s="380"/>
      <c r="BI915" s="380"/>
      <c r="BJ915" s="380"/>
      <c r="BK915" s="380"/>
      <c r="BL915" s="380"/>
      <c r="BM915" s="380"/>
      <c r="BN915" s="380"/>
      <c r="BO915" s="380"/>
      <c r="BP915" s="380"/>
      <c r="BQ915" s="380"/>
      <c r="BR915" s="380"/>
      <c r="BS915" s="380"/>
      <c r="BT915" s="380"/>
      <c r="BU915" s="380"/>
      <c r="BV915" s="380"/>
      <c r="BW915" s="380"/>
      <c r="BX915" s="380"/>
      <c r="BY915" s="380"/>
      <c r="BZ915" s="380"/>
      <c r="CA915" s="380"/>
      <c r="CB915" s="380"/>
      <c r="CC915" s="380"/>
      <c r="CD915" s="380"/>
      <c r="CE915" s="380"/>
      <c r="CF915" s="380"/>
      <c r="CG915" s="380"/>
      <c r="CH915" s="380"/>
      <c r="CI915" s="380"/>
      <c r="CJ915" s="380"/>
      <c r="CK915" s="380"/>
      <c r="CL915" s="380"/>
      <c r="CM915" s="380"/>
      <c r="CN915" s="380"/>
    </row>
    <row r="916" spans="1:92" x14ac:dyDescent="0.25">
      <c r="A916" t="s">
        <v>160</v>
      </c>
      <c r="B916" s="216" t="s">
        <v>661</v>
      </c>
      <c r="C916" t="s">
        <v>16</v>
      </c>
      <c r="D916" s="295" t="s">
        <v>656</v>
      </c>
      <c r="E916" s="102" t="s">
        <v>203</v>
      </c>
      <c r="K916" s="31">
        <f t="shared" ref="K916:P916" ca="1" si="677">SUMIF($3:$3, K$2, INDIRECT(ROW() &amp; ":" &amp; ROW()))</f>
        <v>99.999999999999986</v>
      </c>
      <c r="L916" s="31">
        <f t="shared" ca="1" si="677"/>
        <v>99.999999999999986</v>
      </c>
      <c r="M916" s="31">
        <f t="shared" ca="1" si="677"/>
        <v>99.999999999999986</v>
      </c>
      <c r="N916" s="31">
        <f t="shared" ca="1" si="677"/>
        <v>99.999999999999986</v>
      </c>
      <c r="O916" s="31">
        <f t="shared" ca="1" si="677"/>
        <v>99.999999999999986</v>
      </c>
      <c r="P916" s="31">
        <f t="shared" ca="1" si="677"/>
        <v>99.999999999999986</v>
      </c>
      <c r="Q916" s="31"/>
      <c r="T916" s="327">
        <f t="shared" ref="T916" ca="1" si="678">IFERROR(INDEX(INDIRECT("Financials!$A:$AD"), MATCH(INDIRECT(ADDRESS(ROW(),2)), INDIRECT("Financials!$B:$B"), 0), MATCH(INDIRECT(ADDRESS(1,COLUMN())), INDIRECT("Financials!$1:$1"), 0)),0)</f>
        <v>0</v>
      </c>
      <c r="U916" s="383">
        <f t="shared" ref="U916:AZ916" ca="1" si="679">SUM(U909:U912)*$I904/12</f>
        <v>8.3333333333333339</v>
      </c>
      <c r="V916" s="383">
        <f t="shared" ca="1" si="679"/>
        <v>8.3333333333333339</v>
      </c>
      <c r="W916" s="383">
        <f t="shared" ca="1" si="679"/>
        <v>8.3333333333333339</v>
      </c>
      <c r="X916" s="383">
        <f t="shared" ca="1" si="679"/>
        <v>8.3333333333333339</v>
      </c>
      <c r="Y916" s="383">
        <f t="shared" ca="1" si="679"/>
        <v>8.3333333333333339</v>
      </c>
      <c r="Z916" s="383">
        <f t="shared" ca="1" si="679"/>
        <v>8.3333333333333339</v>
      </c>
      <c r="AA916" s="383">
        <f t="shared" ca="1" si="679"/>
        <v>8.3333333333333339</v>
      </c>
      <c r="AB916" s="383">
        <f t="shared" ca="1" si="679"/>
        <v>8.3333333333333339</v>
      </c>
      <c r="AC916" s="383">
        <f t="shared" ca="1" si="679"/>
        <v>8.3333333333333339</v>
      </c>
      <c r="AD916" s="383">
        <f t="shared" ca="1" si="679"/>
        <v>8.3333333333333339</v>
      </c>
      <c r="AE916" s="383">
        <f t="shared" ca="1" si="679"/>
        <v>8.3333333333333339</v>
      </c>
      <c r="AF916" s="383">
        <f t="shared" ca="1" si="679"/>
        <v>8.3333333333333339</v>
      </c>
      <c r="AG916" s="383">
        <f t="shared" ca="1" si="679"/>
        <v>8.3333333333333339</v>
      </c>
      <c r="AH916" s="383">
        <f t="shared" ca="1" si="679"/>
        <v>8.3333333333333339</v>
      </c>
      <c r="AI916" s="383">
        <f t="shared" ca="1" si="679"/>
        <v>8.3333333333333339</v>
      </c>
      <c r="AJ916" s="383">
        <f t="shared" ca="1" si="679"/>
        <v>8.3333333333333339</v>
      </c>
      <c r="AK916" s="383">
        <f t="shared" ca="1" si="679"/>
        <v>8.3333333333333339</v>
      </c>
      <c r="AL916" s="383">
        <f t="shared" ca="1" si="679"/>
        <v>8.3333333333333339</v>
      </c>
      <c r="AM916" s="383">
        <f t="shared" ca="1" si="679"/>
        <v>8.3333333333333339</v>
      </c>
      <c r="AN916" s="383">
        <f t="shared" ca="1" si="679"/>
        <v>8.3333333333333339</v>
      </c>
      <c r="AO916" s="383">
        <f t="shared" ca="1" si="679"/>
        <v>8.3333333333333339</v>
      </c>
      <c r="AP916" s="383">
        <f t="shared" ca="1" si="679"/>
        <v>8.3333333333333339</v>
      </c>
      <c r="AQ916" s="383">
        <f t="shared" ca="1" si="679"/>
        <v>8.3333333333333339</v>
      </c>
      <c r="AR916" s="383">
        <f t="shared" ca="1" si="679"/>
        <v>8.3333333333333339</v>
      </c>
      <c r="AS916" s="383">
        <f t="shared" ca="1" si="679"/>
        <v>8.3333333333333339</v>
      </c>
      <c r="AT916" s="383">
        <f t="shared" ca="1" si="679"/>
        <v>8.3333333333333339</v>
      </c>
      <c r="AU916" s="383">
        <f t="shared" ca="1" si="679"/>
        <v>8.3333333333333339</v>
      </c>
      <c r="AV916" s="383">
        <f t="shared" ca="1" si="679"/>
        <v>8.3333333333333339</v>
      </c>
      <c r="AW916" s="383">
        <f t="shared" ca="1" si="679"/>
        <v>8.3333333333333339</v>
      </c>
      <c r="AX916" s="383">
        <f t="shared" ca="1" si="679"/>
        <v>8.3333333333333339</v>
      </c>
      <c r="AY916" s="383">
        <f t="shared" ca="1" si="679"/>
        <v>8.3333333333333339</v>
      </c>
      <c r="AZ916" s="383">
        <f t="shared" ca="1" si="679"/>
        <v>8.3333333333333339</v>
      </c>
      <c r="BA916" s="383">
        <f t="shared" ref="BA916:CF916" ca="1" si="680">SUM(BA909:BA912)*$I904/12</f>
        <v>8.3333333333333339</v>
      </c>
      <c r="BB916" s="383">
        <f t="shared" ca="1" si="680"/>
        <v>8.3333333333333339</v>
      </c>
      <c r="BC916" s="383">
        <f t="shared" ca="1" si="680"/>
        <v>8.3333333333333339</v>
      </c>
      <c r="BD916" s="383">
        <f t="shared" ca="1" si="680"/>
        <v>8.3333333333333339</v>
      </c>
      <c r="BE916" s="383">
        <f t="shared" ca="1" si="680"/>
        <v>8.3333333333333339</v>
      </c>
      <c r="BF916" s="383">
        <f t="shared" ca="1" si="680"/>
        <v>8.3333333333333339</v>
      </c>
      <c r="BG916" s="383">
        <f t="shared" ca="1" si="680"/>
        <v>8.3333333333333339</v>
      </c>
      <c r="BH916" s="383">
        <f t="shared" ca="1" si="680"/>
        <v>8.3333333333333339</v>
      </c>
      <c r="BI916" s="383">
        <f t="shared" ca="1" si="680"/>
        <v>8.3333333333333339</v>
      </c>
      <c r="BJ916" s="383">
        <f t="shared" ca="1" si="680"/>
        <v>8.3333333333333339</v>
      </c>
      <c r="BK916" s="383">
        <f t="shared" ca="1" si="680"/>
        <v>8.3333333333333339</v>
      </c>
      <c r="BL916" s="383">
        <f t="shared" ca="1" si="680"/>
        <v>8.3333333333333339</v>
      </c>
      <c r="BM916" s="383">
        <f t="shared" ca="1" si="680"/>
        <v>8.3333333333333339</v>
      </c>
      <c r="BN916" s="383">
        <f t="shared" ca="1" si="680"/>
        <v>8.3333333333333339</v>
      </c>
      <c r="BO916" s="383">
        <f t="shared" ca="1" si="680"/>
        <v>8.3333333333333339</v>
      </c>
      <c r="BP916" s="383">
        <f t="shared" ca="1" si="680"/>
        <v>8.3333333333333339</v>
      </c>
      <c r="BQ916" s="383">
        <f t="shared" ca="1" si="680"/>
        <v>8.3333333333333339</v>
      </c>
      <c r="BR916" s="383">
        <f t="shared" ca="1" si="680"/>
        <v>8.3333333333333339</v>
      </c>
      <c r="BS916" s="383">
        <f t="shared" ca="1" si="680"/>
        <v>8.3333333333333339</v>
      </c>
      <c r="BT916" s="383">
        <f t="shared" ca="1" si="680"/>
        <v>8.3333333333333339</v>
      </c>
      <c r="BU916" s="383">
        <f t="shared" ca="1" si="680"/>
        <v>8.3333333333333339</v>
      </c>
      <c r="BV916" s="383">
        <f t="shared" ca="1" si="680"/>
        <v>8.3333333333333339</v>
      </c>
      <c r="BW916" s="383">
        <f t="shared" ca="1" si="680"/>
        <v>8.3333333333333339</v>
      </c>
      <c r="BX916" s="383">
        <f t="shared" ca="1" si="680"/>
        <v>8.3333333333333339</v>
      </c>
      <c r="BY916" s="383">
        <f t="shared" ca="1" si="680"/>
        <v>8.3333333333333339</v>
      </c>
      <c r="BZ916" s="383">
        <f t="shared" ca="1" si="680"/>
        <v>8.3333333333333339</v>
      </c>
      <c r="CA916" s="383">
        <f t="shared" ca="1" si="680"/>
        <v>8.3333333333333339</v>
      </c>
      <c r="CB916" s="383">
        <f t="shared" ca="1" si="680"/>
        <v>8.3333333333333339</v>
      </c>
      <c r="CC916" s="383">
        <f t="shared" ca="1" si="680"/>
        <v>8.3333333333333339</v>
      </c>
      <c r="CD916" s="383">
        <f t="shared" ca="1" si="680"/>
        <v>8.3333333333333339</v>
      </c>
      <c r="CE916" s="383">
        <f t="shared" ca="1" si="680"/>
        <v>8.3333333333333339</v>
      </c>
      <c r="CF916" s="383">
        <f t="shared" ca="1" si="680"/>
        <v>8.3333333333333339</v>
      </c>
      <c r="CG916" s="383">
        <f t="shared" ref="CG916:CN916" ca="1" si="681">SUM(CG909:CG912)*$I904/12</f>
        <v>8.3333333333333339</v>
      </c>
      <c r="CH916" s="383">
        <f t="shared" ca="1" si="681"/>
        <v>8.3333333333333339</v>
      </c>
      <c r="CI916" s="383">
        <f t="shared" ca="1" si="681"/>
        <v>8.3333333333333339</v>
      </c>
      <c r="CJ916" s="383">
        <f t="shared" ca="1" si="681"/>
        <v>8.3333333333333339</v>
      </c>
      <c r="CK916" s="383">
        <f t="shared" ca="1" si="681"/>
        <v>8.3333333333333339</v>
      </c>
      <c r="CL916" s="383">
        <f t="shared" ca="1" si="681"/>
        <v>8.3333333333333339</v>
      </c>
      <c r="CM916" s="383">
        <f t="shared" ca="1" si="681"/>
        <v>8.3333333333333339</v>
      </c>
      <c r="CN916" s="383">
        <f t="shared" ca="1" si="681"/>
        <v>8.3333333333333339</v>
      </c>
    </row>
    <row r="917" spans="1:92" x14ac:dyDescent="0.25">
      <c r="B917" s="178"/>
      <c r="D917" s="295" t="s">
        <v>656</v>
      </c>
      <c r="E917" s="102" t="s">
        <v>203</v>
      </c>
      <c r="T917" s="355"/>
      <c r="U917" s="297"/>
      <c r="V917" s="297"/>
      <c r="W917" s="297"/>
      <c r="X917" s="297"/>
      <c r="Y917" s="297"/>
      <c r="Z917" s="297"/>
      <c r="AA917" s="297"/>
      <c r="AB917" s="297"/>
      <c r="AC917" s="297"/>
      <c r="AD917" s="297"/>
      <c r="AE917" s="297"/>
      <c r="AF917" s="297"/>
      <c r="AG917" s="297"/>
      <c r="AH917" s="297"/>
      <c r="AI917" s="297"/>
      <c r="AJ917" s="297"/>
      <c r="AK917" s="297"/>
      <c r="AL917" s="297"/>
      <c r="AM917" s="297"/>
      <c r="AN917" s="297"/>
      <c r="AO917" s="297"/>
      <c r="AP917" s="297"/>
      <c r="AQ917" s="297"/>
      <c r="AR917" s="297"/>
      <c r="AS917" s="297"/>
      <c r="AT917" s="297"/>
      <c r="AU917" s="297"/>
      <c r="AV917" s="297"/>
      <c r="AW917" s="297"/>
      <c r="AX917" s="297"/>
      <c r="AY917" s="297"/>
      <c r="AZ917" s="297"/>
      <c r="BA917" s="297"/>
      <c r="BB917" s="297"/>
      <c r="BC917" s="297"/>
      <c r="BD917" s="297"/>
      <c r="BE917" s="297"/>
      <c r="BF917" s="297"/>
      <c r="BG917" s="297"/>
      <c r="BH917" s="297"/>
      <c r="BI917" s="297"/>
      <c r="BJ917" s="297"/>
      <c r="BK917" s="297"/>
      <c r="BL917" s="297"/>
      <c r="BM917" s="297"/>
      <c r="BN917" s="297"/>
      <c r="BO917" s="297"/>
      <c r="BP917" s="297"/>
      <c r="BQ917" s="297"/>
      <c r="BR917" s="297"/>
      <c r="BS917" s="297"/>
      <c r="BT917" s="297"/>
      <c r="BU917" s="297"/>
      <c r="BV917" s="297"/>
      <c r="BW917" s="297"/>
      <c r="BX917" s="297"/>
      <c r="BY917" s="297"/>
      <c r="BZ917" s="297"/>
      <c r="CA917" s="297"/>
      <c r="CB917" s="297"/>
      <c r="CC917" s="297"/>
      <c r="CD917" s="297"/>
      <c r="CE917" s="297"/>
      <c r="CF917" s="297"/>
      <c r="CG917" s="297"/>
      <c r="CH917" s="297"/>
      <c r="CI917" s="297"/>
      <c r="CJ917" s="297"/>
      <c r="CK917" s="297"/>
      <c r="CL917" s="297"/>
      <c r="CM917" s="297"/>
      <c r="CN917" s="297"/>
    </row>
    <row r="918" spans="1:92" x14ac:dyDescent="0.25">
      <c r="B918" s="174" t="s">
        <v>662</v>
      </c>
      <c r="D918" s="295" t="s">
        <v>656</v>
      </c>
      <c r="T918" s="355"/>
      <c r="U918" s="297"/>
      <c r="V918" s="297"/>
      <c r="W918" s="297"/>
      <c r="X918" s="297"/>
      <c r="Y918" s="297"/>
      <c r="Z918" s="297"/>
      <c r="AA918" s="297"/>
      <c r="AB918" s="297"/>
      <c r="AC918" s="297"/>
      <c r="AD918" s="297"/>
      <c r="AE918" s="297"/>
      <c r="AF918" s="297"/>
      <c r="AG918" s="297"/>
      <c r="AH918" s="297"/>
      <c r="AI918" s="297"/>
      <c r="AJ918" s="297"/>
      <c r="AK918" s="297"/>
      <c r="AL918" s="297"/>
      <c r="AM918" s="297"/>
      <c r="AN918" s="297"/>
      <c r="AO918" s="297"/>
      <c r="AP918" s="297"/>
      <c r="AQ918" s="297"/>
      <c r="AR918" s="297"/>
      <c r="AS918" s="297"/>
      <c r="AT918" s="297"/>
      <c r="AU918" s="297"/>
      <c r="AV918" s="297"/>
      <c r="AW918" s="297"/>
      <c r="AX918" s="297"/>
      <c r="AY918" s="297"/>
      <c r="AZ918" s="297"/>
      <c r="BA918" s="297"/>
      <c r="BB918" s="297"/>
      <c r="BC918" s="297"/>
      <c r="BD918" s="297"/>
      <c r="BE918" s="297"/>
      <c r="BF918" s="297"/>
      <c r="BG918" s="297"/>
      <c r="BH918" s="297"/>
      <c r="BI918" s="297"/>
      <c r="BJ918" s="297"/>
      <c r="BK918" s="297"/>
      <c r="BL918" s="297"/>
      <c r="BM918" s="297"/>
      <c r="BN918" s="297"/>
      <c r="BO918" s="297"/>
      <c r="BP918" s="297"/>
      <c r="BQ918" s="297"/>
      <c r="BR918" s="297"/>
      <c r="BS918" s="297"/>
      <c r="BT918" s="297"/>
      <c r="BU918" s="297"/>
      <c r="BV918" s="297"/>
      <c r="BW918" s="297"/>
      <c r="BX918" s="297"/>
      <c r="BY918" s="297"/>
      <c r="BZ918" s="297"/>
      <c r="CA918" s="297"/>
      <c r="CB918" s="297"/>
      <c r="CC918" s="297"/>
      <c r="CD918" s="297"/>
      <c r="CE918" s="297"/>
      <c r="CF918" s="297"/>
      <c r="CG918" s="297"/>
      <c r="CH918" s="297"/>
      <c r="CI918" s="297"/>
      <c r="CJ918" s="297"/>
      <c r="CK918" s="297"/>
      <c r="CL918" s="297"/>
      <c r="CM918" s="297"/>
      <c r="CN918" s="297"/>
    </row>
    <row r="919" spans="1:92" x14ac:dyDescent="0.25">
      <c r="B919" s="223" t="s">
        <v>663</v>
      </c>
      <c r="C919" t="s">
        <v>73</v>
      </c>
      <c r="D919" s="295" t="s">
        <v>656</v>
      </c>
      <c r="K919" s="50">
        <f t="shared" ref="K919:P920" ca="1" si="682">SUMIF($3:$3, INDIRECT(ADDRESS(ROW($A$2),COLUMN(),2)), INDIRECT(ROW() &amp; ":" &amp; ROW()))</f>
        <v>0</v>
      </c>
      <c r="L919" s="50">
        <f t="shared" ca="1" si="682"/>
        <v>0</v>
      </c>
      <c r="M919" s="50">
        <f t="shared" ca="1" si="682"/>
        <v>0</v>
      </c>
      <c r="N919" s="50">
        <f t="shared" ca="1" si="682"/>
        <v>0</v>
      </c>
      <c r="O919" s="50">
        <f t="shared" ca="1" si="682"/>
        <v>0</v>
      </c>
      <c r="P919" s="50">
        <f t="shared" ca="1" si="682"/>
        <v>0</v>
      </c>
      <c r="Q919" s="50"/>
      <c r="T919" s="319">
        <f t="shared" ref="T919:T920" ca="1" si="683">IFERROR(INDEX(INDIRECT("Financials!$A:$AD"), MATCH(INDIRECT(ADDRESS(ROW(),2)), INDIRECT("Financials!$B:$B"), 0), MATCH(INDIRECT(ADDRESS(1,COLUMN())), INDIRECT("Financials!$1:$1"), 0)),0)</f>
        <v>0</v>
      </c>
      <c r="U919" s="380">
        <f t="shared" ref="U919:CF919" ca="1" si="684">-U910</f>
        <v>0</v>
      </c>
      <c r="V919" s="380">
        <f t="shared" ca="1" si="684"/>
        <v>0</v>
      </c>
      <c r="W919" s="380">
        <f t="shared" ca="1" si="684"/>
        <v>0</v>
      </c>
      <c r="X919" s="380">
        <f t="shared" ca="1" si="684"/>
        <v>0</v>
      </c>
      <c r="Y919" s="380">
        <f t="shared" ca="1" si="684"/>
        <v>0</v>
      </c>
      <c r="Z919" s="380">
        <f t="shared" ca="1" si="684"/>
        <v>0</v>
      </c>
      <c r="AA919" s="380">
        <f t="shared" ca="1" si="684"/>
        <v>0</v>
      </c>
      <c r="AB919" s="380">
        <f t="shared" ca="1" si="684"/>
        <v>0</v>
      </c>
      <c r="AC919" s="380">
        <f t="shared" ca="1" si="684"/>
        <v>0</v>
      </c>
      <c r="AD919" s="380">
        <f t="shared" ca="1" si="684"/>
        <v>0</v>
      </c>
      <c r="AE919" s="380">
        <f t="shared" ca="1" si="684"/>
        <v>0</v>
      </c>
      <c r="AF919" s="380">
        <f t="shared" ca="1" si="684"/>
        <v>0</v>
      </c>
      <c r="AG919" s="380">
        <f t="shared" ca="1" si="684"/>
        <v>0</v>
      </c>
      <c r="AH919" s="380">
        <f t="shared" ca="1" si="684"/>
        <v>0</v>
      </c>
      <c r="AI919" s="380">
        <f t="shared" ca="1" si="684"/>
        <v>0</v>
      </c>
      <c r="AJ919" s="380">
        <f t="shared" ca="1" si="684"/>
        <v>0</v>
      </c>
      <c r="AK919" s="380">
        <f t="shared" ca="1" si="684"/>
        <v>0</v>
      </c>
      <c r="AL919" s="380">
        <f t="shared" ca="1" si="684"/>
        <v>0</v>
      </c>
      <c r="AM919" s="380">
        <f t="shared" ca="1" si="684"/>
        <v>0</v>
      </c>
      <c r="AN919" s="380">
        <f t="shared" ca="1" si="684"/>
        <v>0</v>
      </c>
      <c r="AO919" s="380">
        <f t="shared" ca="1" si="684"/>
        <v>0</v>
      </c>
      <c r="AP919" s="380">
        <f t="shared" ca="1" si="684"/>
        <v>0</v>
      </c>
      <c r="AQ919" s="380">
        <f t="shared" ca="1" si="684"/>
        <v>0</v>
      </c>
      <c r="AR919" s="380">
        <f t="shared" ca="1" si="684"/>
        <v>0</v>
      </c>
      <c r="AS919" s="380">
        <f t="shared" ca="1" si="684"/>
        <v>0</v>
      </c>
      <c r="AT919" s="380">
        <f t="shared" ca="1" si="684"/>
        <v>0</v>
      </c>
      <c r="AU919" s="380">
        <f t="shared" ca="1" si="684"/>
        <v>0</v>
      </c>
      <c r="AV919" s="380">
        <f t="shared" ca="1" si="684"/>
        <v>0</v>
      </c>
      <c r="AW919" s="380">
        <f t="shared" ca="1" si="684"/>
        <v>0</v>
      </c>
      <c r="AX919" s="380">
        <f t="shared" ca="1" si="684"/>
        <v>0</v>
      </c>
      <c r="AY919" s="380">
        <f t="shared" ca="1" si="684"/>
        <v>0</v>
      </c>
      <c r="AZ919" s="380">
        <f t="shared" ca="1" si="684"/>
        <v>0</v>
      </c>
      <c r="BA919" s="380">
        <f t="shared" ca="1" si="684"/>
        <v>0</v>
      </c>
      <c r="BB919" s="380">
        <f t="shared" ca="1" si="684"/>
        <v>0</v>
      </c>
      <c r="BC919" s="380">
        <f t="shared" ca="1" si="684"/>
        <v>0</v>
      </c>
      <c r="BD919" s="380">
        <f t="shared" ca="1" si="684"/>
        <v>0</v>
      </c>
      <c r="BE919" s="380">
        <f t="shared" ca="1" si="684"/>
        <v>0</v>
      </c>
      <c r="BF919" s="380">
        <f t="shared" ca="1" si="684"/>
        <v>0</v>
      </c>
      <c r="BG919" s="380">
        <f t="shared" ca="1" si="684"/>
        <v>0</v>
      </c>
      <c r="BH919" s="380">
        <f t="shared" ca="1" si="684"/>
        <v>0</v>
      </c>
      <c r="BI919" s="380">
        <f t="shared" ca="1" si="684"/>
        <v>0</v>
      </c>
      <c r="BJ919" s="380">
        <f t="shared" ca="1" si="684"/>
        <v>0</v>
      </c>
      <c r="BK919" s="380">
        <f t="shared" ca="1" si="684"/>
        <v>0</v>
      </c>
      <c r="BL919" s="380">
        <f t="shared" ca="1" si="684"/>
        <v>0</v>
      </c>
      <c r="BM919" s="380">
        <f t="shared" ca="1" si="684"/>
        <v>0</v>
      </c>
      <c r="BN919" s="380">
        <f t="shared" ca="1" si="684"/>
        <v>0</v>
      </c>
      <c r="BO919" s="380">
        <f t="shared" ca="1" si="684"/>
        <v>0</v>
      </c>
      <c r="BP919" s="380">
        <f t="shared" ca="1" si="684"/>
        <v>0</v>
      </c>
      <c r="BQ919" s="380">
        <f t="shared" ca="1" si="684"/>
        <v>0</v>
      </c>
      <c r="BR919" s="380">
        <f t="shared" ca="1" si="684"/>
        <v>0</v>
      </c>
      <c r="BS919" s="380">
        <f t="shared" ca="1" si="684"/>
        <v>0</v>
      </c>
      <c r="BT919" s="380">
        <f t="shared" ca="1" si="684"/>
        <v>0</v>
      </c>
      <c r="BU919" s="380">
        <f t="shared" ca="1" si="684"/>
        <v>0</v>
      </c>
      <c r="BV919" s="380">
        <f t="shared" ca="1" si="684"/>
        <v>0</v>
      </c>
      <c r="BW919" s="380">
        <f t="shared" ca="1" si="684"/>
        <v>0</v>
      </c>
      <c r="BX919" s="380">
        <f t="shared" ca="1" si="684"/>
        <v>0</v>
      </c>
      <c r="BY919" s="380">
        <f t="shared" ca="1" si="684"/>
        <v>0</v>
      </c>
      <c r="BZ919" s="380">
        <f t="shared" ca="1" si="684"/>
        <v>0</v>
      </c>
      <c r="CA919" s="380">
        <f t="shared" ca="1" si="684"/>
        <v>0</v>
      </c>
      <c r="CB919" s="380">
        <f t="shared" ca="1" si="684"/>
        <v>0</v>
      </c>
      <c r="CC919" s="380">
        <f t="shared" ca="1" si="684"/>
        <v>0</v>
      </c>
      <c r="CD919" s="380">
        <f t="shared" ca="1" si="684"/>
        <v>0</v>
      </c>
      <c r="CE919" s="380">
        <f t="shared" ca="1" si="684"/>
        <v>0</v>
      </c>
      <c r="CF919" s="380">
        <f t="shared" ca="1" si="684"/>
        <v>0</v>
      </c>
      <c r="CG919" s="380">
        <f t="shared" ref="CG919:CN919" ca="1" si="685">-CG910</f>
        <v>0</v>
      </c>
      <c r="CH919" s="380">
        <f t="shared" ca="1" si="685"/>
        <v>0</v>
      </c>
      <c r="CI919" s="380">
        <f t="shared" ca="1" si="685"/>
        <v>0</v>
      </c>
      <c r="CJ919" s="380">
        <f t="shared" ca="1" si="685"/>
        <v>0</v>
      </c>
      <c r="CK919" s="380">
        <f t="shared" ca="1" si="685"/>
        <v>0</v>
      </c>
      <c r="CL919" s="380">
        <f t="shared" ca="1" si="685"/>
        <v>0</v>
      </c>
      <c r="CM919" s="380">
        <f t="shared" ca="1" si="685"/>
        <v>0</v>
      </c>
      <c r="CN919" s="380">
        <f t="shared" ca="1" si="685"/>
        <v>0</v>
      </c>
    </row>
    <row r="920" spans="1:92" x14ac:dyDescent="0.25">
      <c r="B920" s="223" t="s">
        <v>664</v>
      </c>
      <c r="C920" t="s">
        <v>73</v>
      </c>
      <c r="D920" s="295" t="s">
        <v>656</v>
      </c>
      <c r="K920" s="50">
        <f t="shared" ca="1" si="682"/>
        <v>99.999999999999986</v>
      </c>
      <c r="L920" s="50">
        <f t="shared" ca="1" si="682"/>
        <v>99.999999999999986</v>
      </c>
      <c r="M920" s="50">
        <f t="shared" ca="1" si="682"/>
        <v>99.999999999999986</v>
      </c>
      <c r="N920" s="50">
        <f t="shared" ca="1" si="682"/>
        <v>99.999999999999986</v>
      </c>
      <c r="O920" s="50">
        <f t="shared" ca="1" si="682"/>
        <v>99.999999999999986</v>
      </c>
      <c r="P920" s="50">
        <f t="shared" ca="1" si="682"/>
        <v>99.999999999999986</v>
      </c>
      <c r="Q920" s="50"/>
      <c r="T920" s="319">
        <f t="shared" ca="1" si="683"/>
        <v>0</v>
      </c>
      <c r="U920" s="380">
        <f t="shared" ref="U920:CF920" ca="1" si="686">-U913-U912</f>
        <v>8.3333333333333339</v>
      </c>
      <c r="V920" s="380">
        <f t="shared" ca="1" si="686"/>
        <v>8.3333333333333339</v>
      </c>
      <c r="W920" s="380">
        <f t="shared" ca="1" si="686"/>
        <v>8.3333333333333339</v>
      </c>
      <c r="X920" s="380">
        <f t="shared" ca="1" si="686"/>
        <v>8.3333333333333339</v>
      </c>
      <c r="Y920" s="380">
        <f t="shared" ca="1" si="686"/>
        <v>8.3333333333333339</v>
      </c>
      <c r="Z920" s="380">
        <f t="shared" ca="1" si="686"/>
        <v>8.3333333333333339</v>
      </c>
      <c r="AA920" s="380">
        <f t="shared" ca="1" si="686"/>
        <v>8.3333333333333339</v>
      </c>
      <c r="AB920" s="380">
        <f t="shared" ca="1" si="686"/>
        <v>8.3333333333333339</v>
      </c>
      <c r="AC920" s="380">
        <f t="shared" ca="1" si="686"/>
        <v>8.3333333333333339</v>
      </c>
      <c r="AD920" s="380">
        <f t="shared" ca="1" si="686"/>
        <v>8.3333333333333339</v>
      </c>
      <c r="AE920" s="380">
        <f t="shared" ca="1" si="686"/>
        <v>8.3333333333333339</v>
      </c>
      <c r="AF920" s="380">
        <f t="shared" ca="1" si="686"/>
        <v>8.3333333333333339</v>
      </c>
      <c r="AG920" s="380">
        <f t="shared" ca="1" si="686"/>
        <v>8.3333333333333339</v>
      </c>
      <c r="AH920" s="380">
        <f t="shared" ca="1" si="686"/>
        <v>8.3333333333333339</v>
      </c>
      <c r="AI920" s="380">
        <f t="shared" ca="1" si="686"/>
        <v>8.3333333333333339</v>
      </c>
      <c r="AJ920" s="380">
        <f t="shared" ca="1" si="686"/>
        <v>8.3333333333333339</v>
      </c>
      <c r="AK920" s="380">
        <f t="shared" ca="1" si="686"/>
        <v>8.3333333333333339</v>
      </c>
      <c r="AL920" s="380">
        <f t="shared" ca="1" si="686"/>
        <v>8.3333333333333339</v>
      </c>
      <c r="AM920" s="380">
        <f t="shared" ca="1" si="686"/>
        <v>8.3333333333333339</v>
      </c>
      <c r="AN920" s="380">
        <f t="shared" ca="1" si="686"/>
        <v>8.3333333333333339</v>
      </c>
      <c r="AO920" s="380">
        <f t="shared" ca="1" si="686"/>
        <v>8.3333333333333339</v>
      </c>
      <c r="AP920" s="380">
        <f t="shared" ca="1" si="686"/>
        <v>8.3333333333333339</v>
      </c>
      <c r="AQ920" s="380">
        <f t="shared" ca="1" si="686"/>
        <v>8.3333333333333339</v>
      </c>
      <c r="AR920" s="380">
        <f t="shared" ca="1" si="686"/>
        <v>8.3333333333333339</v>
      </c>
      <c r="AS920" s="380">
        <f t="shared" ca="1" si="686"/>
        <v>8.3333333333333339</v>
      </c>
      <c r="AT920" s="380">
        <f t="shared" ca="1" si="686"/>
        <v>8.3333333333333339</v>
      </c>
      <c r="AU920" s="380">
        <f t="shared" ca="1" si="686"/>
        <v>8.3333333333333339</v>
      </c>
      <c r="AV920" s="380">
        <f t="shared" ca="1" si="686"/>
        <v>8.3333333333333339</v>
      </c>
      <c r="AW920" s="380">
        <f t="shared" ca="1" si="686"/>
        <v>8.3333333333333339</v>
      </c>
      <c r="AX920" s="380">
        <f t="shared" ca="1" si="686"/>
        <v>8.3333333333333339</v>
      </c>
      <c r="AY920" s="380">
        <f t="shared" ca="1" si="686"/>
        <v>8.3333333333333339</v>
      </c>
      <c r="AZ920" s="380">
        <f t="shared" ca="1" si="686"/>
        <v>8.3333333333333339</v>
      </c>
      <c r="BA920" s="380">
        <f t="shared" ca="1" si="686"/>
        <v>8.3333333333333339</v>
      </c>
      <c r="BB920" s="380">
        <f t="shared" ca="1" si="686"/>
        <v>8.3333333333333339</v>
      </c>
      <c r="BC920" s="380">
        <f t="shared" ca="1" si="686"/>
        <v>8.3333333333333339</v>
      </c>
      <c r="BD920" s="380">
        <f t="shared" ca="1" si="686"/>
        <v>8.3333333333333339</v>
      </c>
      <c r="BE920" s="380">
        <f t="shared" ca="1" si="686"/>
        <v>8.3333333333333339</v>
      </c>
      <c r="BF920" s="380">
        <f t="shared" ca="1" si="686"/>
        <v>8.3333333333333339</v>
      </c>
      <c r="BG920" s="380">
        <f t="shared" ca="1" si="686"/>
        <v>8.3333333333333339</v>
      </c>
      <c r="BH920" s="380">
        <f t="shared" ca="1" si="686"/>
        <v>8.3333333333333339</v>
      </c>
      <c r="BI920" s="380">
        <f t="shared" ca="1" si="686"/>
        <v>8.3333333333333339</v>
      </c>
      <c r="BJ920" s="380">
        <f t="shared" ca="1" si="686"/>
        <v>8.3333333333333339</v>
      </c>
      <c r="BK920" s="380">
        <f t="shared" ca="1" si="686"/>
        <v>8.3333333333333339</v>
      </c>
      <c r="BL920" s="380">
        <f t="shared" ca="1" si="686"/>
        <v>8.3333333333333339</v>
      </c>
      <c r="BM920" s="380">
        <f t="shared" ca="1" si="686"/>
        <v>8.3333333333333339</v>
      </c>
      <c r="BN920" s="380">
        <f t="shared" ca="1" si="686"/>
        <v>8.3333333333333339</v>
      </c>
      <c r="BO920" s="380">
        <f t="shared" ca="1" si="686"/>
        <v>8.3333333333333339</v>
      </c>
      <c r="BP920" s="380">
        <f t="shared" ca="1" si="686"/>
        <v>8.3333333333333339</v>
      </c>
      <c r="BQ920" s="380">
        <f t="shared" ca="1" si="686"/>
        <v>8.3333333333333339</v>
      </c>
      <c r="BR920" s="380">
        <f t="shared" ca="1" si="686"/>
        <v>8.3333333333333339</v>
      </c>
      <c r="BS920" s="380">
        <f t="shared" ca="1" si="686"/>
        <v>8.3333333333333339</v>
      </c>
      <c r="BT920" s="380">
        <f t="shared" ca="1" si="686"/>
        <v>8.3333333333333339</v>
      </c>
      <c r="BU920" s="380">
        <f t="shared" ca="1" si="686"/>
        <v>8.3333333333333339</v>
      </c>
      <c r="BV920" s="380">
        <f t="shared" ca="1" si="686"/>
        <v>8.3333333333333339</v>
      </c>
      <c r="BW920" s="380">
        <f t="shared" ca="1" si="686"/>
        <v>8.3333333333333339</v>
      </c>
      <c r="BX920" s="380">
        <f t="shared" ca="1" si="686"/>
        <v>8.3333333333333339</v>
      </c>
      <c r="BY920" s="380">
        <f t="shared" ca="1" si="686"/>
        <v>8.3333333333333339</v>
      </c>
      <c r="BZ920" s="380">
        <f t="shared" ca="1" si="686"/>
        <v>8.3333333333333339</v>
      </c>
      <c r="CA920" s="380">
        <f t="shared" ca="1" si="686"/>
        <v>8.3333333333333339</v>
      </c>
      <c r="CB920" s="380">
        <f t="shared" ca="1" si="686"/>
        <v>8.3333333333333339</v>
      </c>
      <c r="CC920" s="380">
        <f t="shared" ca="1" si="686"/>
        <v>8.3333333333333339</v>
      </c>
      <c r="CD920" s="380">
        <f t="shared" ca="1" si="686"/>
        <v>8.3333333333333339</v>
      </c>
      <c r="CE920" s="380">
        <f t="shared" ca="1" si="686"/>
        <v>8.3333333333333339</v>
      </c>
      <c r="CF920" s="380">
        <f t="shared" ca="1" si="686"/>
        <v>8.3333333333333339</v>
      </c>
      <c r="CG920" s="380">
        <f t="shared" ref="CG920:CN920" ca="1" si="687">-CG913-CG912</f>
        <v>8.3333333333333339</v>
      </c>
      <c r="CH920" s="380">
        <f t="shared" ca="1" si="687"/>
        <v>8.3333333333333339</v>
      </c>
      <c r="CI920" s="380">
        <f t="shared" ca="1" si="687"/>
        <v>8.3333333333333339</v>
      </c>
      <c r="CJ920" s="380">
        <f t="shared" ca="1" si="687"/>
        <v>8.3333333333333339</v>
      </c>
      <c r="CK920" s="380">
        <f t="shared" ca="1" si="687"/>
        <v>8.3333333333333339</v>
      </c>
      <c r="CL920" s="380">
        <f t="shared" ca="1" si="687"/>
        <v>8.3333333333333339</v>
      </c>
      <c r="CM920" s="380">
        <f t="shared" ca="1" si="687"/>
        <v>8.3333333333333339</v>
      </c>
      <c r="CN920" s="380">
        <f t="shared" ca="1" si="687"/>
        <v>8.3333333333333339</v>
      </c>
    </row>
    <row r="921" spans="1:92" x14ac:dyDescent="0.25">
      <c r="B921" s="178"/>
      <c r="D921" s="295" t="s">
        <v>656</v>
      </c>
      <c r="T921" s="355"/>
      <c r="U921" s="297"/>
      <c r="V921" s="297"/>
      <c r="W921" s="297"/>
      <c r="X921" s="297"/>
      <c r="Y921" s="297"/>
      <c r="Z921" s="297"/>
      <c r="AA921" s="297"/>
      <c r="AB921" s="297"/>
      <c r="AC921" s="297"/>
      <c r="AD921" s="297"/>
      <c r="AE921" s="297"/>
      <c r="AF921" s="297"/>
      <c r="AG921" s="297"/>
      <c r="AH921" s="297"/>
      <c r="AI921" s="297"/>
      <c r="AJ921" s="297"/>
      <c r="AK921" s="297"/>
      <c r="AL921" s="297"/>
      <c r="AM921" s="297"/>
      <c r="AN921" s="297"/>
      <c r="AO921" s="297"/>
      <c r="AP921" s="297"/>
      <c r="AQ921" s="297"/>
      <c r="AR921" s="297"/>
      <c r="AS921" s="297"/>
      <c r="AT921" s="297"/>
      <c r="AU921" s="297"/>
      <c r="AV921" s="297"/>
      <c r="AW921" s="297"/>
      <c r="AX921" s="297"/>
      <c r="AY921" s="297"/>
      <c r="AZ921" s="297"/>
      <c r="BA921" s="297"/>
      <c r="BB921" s="297"/>
      <c r="BC921" s="297"/>
      <c r="BD921" s="297"/>
      <c r="BE921" s="297"/>
      <c r="BF921" s="297"/>
      <c r="BG921" s="297"/>
      <c r="BH921" s="297"/>
      <c r="BI921" s="297"/>
      <c r="BJ921" s="297"/>
      <c r="BK921" s="297"/>
      <c r="BL921" s="297"/>
      <c r="BM921" s="297"/>
      <c r="BN921" s="297"/>
      <c r="BO921" s="297"/>
      <c r="BP921" s="297"/>
      <c r="BQ921" s="297"/>
      <c r="BR921" s="297"/>
      <c r="BS921" s="297"/>
      <c r="BT921" s="297"/>
      <c r="BU921" s="297"/>
      <c r="BV921" s="297"/>
      <c r="BW921" s="297"/>
      <c r="BX921" s="297"/>
      <c r="BY921" s="297"/>
      <c r="BZ921" s="297"/>
      <c r="CA921" s="297"/>
      <c r="CB921" s="297"/>
      <c r="CC921" s="297"/>
      <c r="CD921" s="297"/>
      <c r="CE921" s="297"/>
      <c r="CF921" s="297"/>
      <c r="CG921" s="297"/>
      <c r="CH921" s="297"/>
      <c r="CI921" s="297"/>
      <c r="CJ921" s="297"/>
      <c r="CK921" s="297"/>
      <c r="CL921" s="297"/>
      <c r="CM921" s="297"/>
      <c r="CN921" s="297"/>
    </row>
    <row r="922" spans="1:92" x14ac:dyDescent="0.25">
      <c r="B922" s="174" t="s">
        <v>611</v>
      </c>
      <c r="D922" s="295" t="s">
        <v>656</v>
      </c>
      <c r="E922" s="102" t="s">
        <v>203</v>
      </c>
      <c r="T922" s="355"/>
      <c r="U922" s="297"/>
      <c r="V922" s="297"/>
      <c r="W922" s="297"/>
      <c r="X922" s="297"/>
      <c r="Y922" s="297"/>
      <c r="Z922" s="297"/>
      <c r="AA922" s="297"/>
      <c r="AB922" s="297"/>
      <c r="AC922" s="297"/>
      <c r="AD922" s="297"/>
      <c r="AE922" s="297"/>
      <c r="AF922" s="297"/>
      <c r="AG922" s="297"/>
      <c r="AH922" s="297"/>
      <c r="AI922" s="297"/>
      <c r="AJ922" s="297"/>
      <c r="AK922" s="297"/>
      <c r="AL922" s="297"/>
      <c r="AM922" s="297"/>
      <c r="AN922" s="297"/>
      <c r="AO922" s="297"/>
      <c r="AP922" s="297"/>
      <c r="AQ922" s="297"/>
      <c r="AR922" s="297"/>
      <c r="AS922" s="297"/>
      <c r="AT922" s="297"/>
      <c r="AU922" s="297"/>
      <c r="AV922" s="297"/>
      <c r="AW922" s="297"/>
      <c r="AX922" s="297"/>
      <c r="AY922" s="297"/>
      <c r="AZ922" s="297"/>
      <c r="BA922" s="297"/>
      <c r="BB922" s="297"/>
      <c r="BC922" s="297"/>
      <c r="BD922" s="297"/>
      <c r="BE922" s="297"/>
      <c r="BF922" s="297"/>
      <c r="BG922" s="297"/>
      <c r="BH922" s="297"/>
      <c r="BI922" s="297"/>
      <c r="BJ922" s="297"/>
      <c r="BK922" s="297"/>
      <c r="BL922" s="297"/>
      <c r="BM922" s="297"/>
      <c r="BN922" s="297"/>
      <c r="BO922" s="297"/>
      <c r="BP922" s="297"/>
      <c r="BQ922" s="297"/>
      <c r="BR922" s="297"/>
      <c r="BS922" s="297"/>
      <c r="BT922" s="297"/>
      <c r="BU922" s="297"/>
      <c r="BV922" s="297"/>
      <c r="BW922" s="297"/>
      <c r="BX922" s="297"/>
      <c r="BY922" s="297"/>
      <c r="BZ922" s="297"/>
      <c r="CA922" s="297"/>
      <c r="CB922" s="297"/>
      <c r="CC922" s="297"/>
      <c r="CD922" s="297"/>
      <c r="CE922" s="297"/>
      <c r="CF922" s="297"/>
      <c r="CG922" s="297"/>
      <c r="CH922" s="297"/>
      <c r="CI922" s="297"/>
      <c r="CJ922" s="297"/>
      <c r="CK922" s="297"/>
      <c r="CL922" s="297"/>
      <c r="CM922" s="297"/>
      <c r="CN922" s="297"/>
    </row>
    <row r="923" spans="1:92" x14ac:dyDescent="0.25">
      <c r="B923" s="223" t="s">
        <v>612</v>
      </c>
      <c r="D923" s="295" t="s">
        <v>656</v>
      </c>
      <c r="E923" s="102" t="s">
        <v>203</v>
      </c>
      <c r="K923" s="365">
        <f t="shared" ref="K923:P923" ca="1" si="688">SUMIF($3:$3, K$2, INDIRECT(ROW() &amp; ":" &amp; ROW()))</f>
        <v>0</v>
      </c>
      <c r="L923" s="365">
        <f t="shared" ca="1" si="688"/>
        <v>0</v>
      </c>
      <c r="M923" s="365">
        <f t="shared" ca="1" si="688"/>
        <v>0</v>
      </c>
      <c r="N923" s="365">
        <f t="shared" ca="1" si="688"/>
        <v>0</v>
      </c>
      <c r="O923" s="365">
        <f t="shared" ca="1" si="688"/>
        <v>0</v>
      </c>
      <c r="P923" s="365">
        <f t="shared" ca="1" si="688"/>
        <v>0</v>
      </c>
      <c r="Q923" s="50"/>
      <c r="T923" s="366"/>
      <c r="U923" s="382">
        <f t="shared" ref="U923:CF923" ca="1" si="689">+PMT($I904/U$7,$I903,U910+IF($I906=1,U912,0),0)</f>
        <v>0</v>
      </c>
      <c r="V923" s="382">
        <f t="shared" ca="1" si="689"/>
        <v>0</v>
      </c>
      <c r="W923" s="382">
        <f t="shared" ca="1" si="689"/>
        <v>0</v>
      </c>
      <c r="X923" s="382">
        <f t="shared" ca="1" si="689"/>
        <v>0</v>
      </c>
      <c r="Y923" s="382">
        <f t="shared" ca="1" si="689"/>
        <v>0</v>
      </c>
      <c r="Z923" s="382">
        <f t="shared" ca="1" si="689"/>
        <v>0</v>
      </c>
      <c r="AA923" s="382">
        <f t="shared" ca="1" si="689"/>
        <v>0</v>
      </c>
      <c r="AB923" s="382">
        <f t="shared" ca="1" si="689"/>
        <v>0</v>
      </c>
      <c r="AC923" s="382">
        <f t="shared" ca="1" si="689"/>
        <v>0</v>
      </c>
      <c r="AD923" s="382">
        <f t="shared" ca="1" si="689"/>
        <v>0</v>
      </c>
      <c r="AE923" s="382">
        <f t="shared" ca="1" si="689"/>
        <v>0</v>
      </c>
      <c r="AF923" s="382">
        <f t="shared" ca="1" si="689"/>
        <v>0</v>
      </c>
      <c r="AG923" s="382">
        <f t="shared" ca="1" si="689"/>
        <v>0</v>
      </c>
      <c r="AH923" s="382">
        <f t="shared" ca="1" si="689"/>
        <v>0</v>
      </c>
      <c r="AI923" s="382">
        <f t="shared" ca="1" si="689"/>
        <v>0</v>
      </c>
      <c r="AJ923" s="382">
        <f t="shared" ca="1" si="689"/>
        <v>0</v>
      </c>
      <c r="AK923" s="382">
        <f t="shared" ca="1" si="689"/>
        <v>0</v>
      </c>
      <c r="AL923" s="382">
        <f t="shared" ca="1" si="689"/>
        <v>0</v>
      </c>
      <c r="AM923" s="382">
        <f t="shared" ca="1" si="689"/>
        <v>0</v>
      </c>
      <c r="AN923" s="382">
        <f t="shared" ca="1" si="689"/>
        <v>0</v>
      </c>
      <c r="AO923" s="382">
        <f t="shared" ca="1" si="689"/>
        <v>0</v>
      </c>
      <c r="AP923" s="382">
        <f t="shared" ca="1" si="689"/>
        <v>0</v>
      </c>
      <c r="AQ923" s="382">
        <f t="shared" ca="1" si="689"/>
        <v>0</v>
      </c>
      <c r="AR923" s="382">
        <f t="shared" ca="1" si="689"/>
        <v>0</v>
      </c>
      <c r="AS923" s="382">
        <f t="shared" ca="1" si="689"/>
        <v>0</v>
      </c>
      <c r="AT923" s="382">
        <f t="shared" ca="1" si="689"/>
        <v>0</v>
      </c>
      <c r="AU923" s="382">
        <f t="shared" ca="1" si="689"/>
        <v>0</v>
      </c>
      <c r="AV923" s="382">
        <f t="shared" ca="1" si="689"/>
        <v>0</v>
      </c>
      <c r="AW923" s="382">
        <f t="shared" ca="1" si="689"/>
        <v>0</v>
      </c>
      <c r="AX923" s="382">
        <f t="shared" ca="1" si="689"/>
        <v>0</v>
      </c>
      <c r="AY923" s="382">
        <f t="shared" ca="1" si="689"/>
        <v>0</v>
      </c>
      <c r="AZ923" s="382">
        <f t="shared" ca="1" si="689"/>
        <v>0</v>
      </c>
      <c r="BA923" s="382">
        <f t="shared" ca="1" si="689"/>
        <v>0</v>
      </c>
      <c r="BB923" s="382">
        <f t="shared" ca="1" si="689"/>
        <v>0</v>
      </c>
      <c r="BC923" s="382">
        <f t="shared" ca="1" si="689"/>
        <v>0</v>
      </c>
      <c r="BD923" s="382">
        <f t="shared" ca="1" si="689"/>
        <v>0</v>
      </c>
      <c r="BE923" s="382">
        <f t="shared" ca="1" si="689"/>
        <v>0</v>
      </c>
      <c r="BF923" s="382">
        <f t="shared" ca="1" si="689"/>
        <v>0</v>
      </c>
      <c r="BG923" s="382">
        <f t="shared" ca="1" si="689"/>
        <v>0</v>
      </c>
      <c r="BH923" s="382">
        <f t="shared" ca="1" si="689"/>
        <v>0</v>
      </c>
      <c r="BI923" s="382">
        <f t="shared" ca="1" si="689"/>
        <v>0</v>
      </c>
      <c r="BJ923" s="382">
        <f t="shared" ca="1" si="689"/>
        <v>0</v>
      </c>
      <c r="BK923" s="382">
        <f t="shared" ca="1" si="689"/>
        <v>0</v>
      </c>
      <c r="BL923" s="382">
        <f t="shared" ca="1" si="689"/>
        <v>0</v>
      </c>
      <c r="BM923" s="382">
        <f t="shared" ca="1" si="689"/>
        <v>0</v>
      </c>
      <c r="BN923" s="382">
        <f t="shared" ca="1" si="689"/>
        <v>0</v>
      </c>
      <c r="BO923" s="382">
        <f t="shared" ca="1" si="689"/>
        <v>0</v>
      </c>
      <c r="BP923" s="382">
        <f t="shared" ca="1" si="689"/>
        <v>0</v>
      </c>
      <c r="BQ923" s="382">
        <f t="shared" ca="1" si="689"/>
        <v>0</v>
      </c>
      <c r="BR923" s="382">
        <f t="shared" ca="1" si="689"/>
        <v>0</v>
      </c>
      <c r="BS923" s="382">
        <f t="shared" ca="1" si="689"/>
        <v>0</v>
      </c>
      <c r="BT923" s="382">
        <f t="shared" ca="1" si="689"/>
        <v>0</v>
      </c>
      <c r="BU923" s="382">
        <f t="shared" ca="1" si="689"/>
        <v>0</v>
      </c>
      <c r="BV923" s="382">
        <f t="shared" ca="1" si="689"/>
        <v>0</v>
      </c>
      <c r="BW923" s="382">
        <f t="shared" ca="1" si="689"/>
        <v>0</v>
      </c>
      <c r="BX923" s="382">
        <f t="shared" ca="1" si="689"/>
        <v>0</v>
      </c>
      <c r="BY923" s="382">
        <f t="shared" ca="1" si="689"/>
        <v>0</v>
      </c>
      <c r="BZ923" s="382">
        <f t="shared" ca="1" si="689"/>
        <v>0</v>
      </c>
      <c r="CA923" s="382">
        <f t="shared" ca="1" si="689"/>
        <v>0</v>
      </c>
      <c r="CB923" s="382">
        <f t="shared" ca="1" si="689"/>
        <v>0</v>
      </c>
      <c r="CC923" s="382">
        <f t="shared" ca="1" si="689"/>
        <v>0</v>
      </c>
      <c r="CD923" s="382">
        <f t="shared" ca="1" si="689"/>
        <v>0</v>
      </c>
      <c r="CE923" s="382">
        <f t="shared" ca="1" si="689"/>
        <v>0</v>
      </c>
      <c r="CF923" s="382">
        <f t="shared" ca="1" si="689"/>
        <v>0</v>
      </c>
      <c r="CG923" s="382">
        <f t="shared" ref="CG923:CN923" ca="1" si="690">+PMT($I904/CG$7,$I903,CG910+IF($I906=1,CG912,0),0)</f>
        <v>0</v>
      </c>
      <c r="CH923" s="382">
        <f t="shared" ca="1" si="690"/>
        <v>0</v>
      </c>
      <c r="CI923" s="382">
        <f t="shared" ca="1" si="690"/>
        <v>0</v>
      </c>
      <c r="CJ923" s="382">
        <f t="shared" ca="1" si="690"/>
        <v>0</v>
      </c>
      <c r="CK923" s="382">
        <f t="shared" ca="1" si="690"/>
        <v>0</v>
      </c>
      <c r="CL923" s="382">
        <f t="shared" ca="1" si="690"/>
        <v>0</v>
      </c>
      <c r="CM923" s="382">
        <f t="shared" ca="1" si="690"/>
        <v>0</v>
      </c>
      <c r="CN923" s="382">
        <f t="shared" ca="1" si="690"/>
        <v>0</v>
      </c>
    </row>
    <row r="924" spans="1:92" x14ac:dyDescent="0.25">
      <c r="B924" s="216" t="s">
        <v>613</v>
      </c>
      <c r="C924" s="53"/>
      <c r="D924" s="384" t="s">
        <v>656</v>
      </c>
      <c r="E924" s="229" t="s">
        <v>203</v>
      </c>
      <c r="F924" s="229"/>
      <c r="G924" s="229"/>
      <c r="K924" s="30">
        <f t="shared" ref="K924:P924" ca="1" si="691">SUMIF($4:$4, K$2, INDIRECT(ROW() &amp; ":" &amp; ROW()))</f>
        <v>0</v>
      </c>
      <c r="L924" s="30">
        <f t="shared" ca="1" si="691"/>
        <v>0</v>
      </c>
      <c r="M924" s="30">
        <f t="shared" ca="1" si="691"/>
        <v>0</v>
      </c>
      <c r="N924" s="30">
        <f t="shared" ca="1" si="691"/>
        <v>0</v>
      </c>
      <c r="O924" s="30">
        <f t="shared" ca="1" si="691"/>
        <v>0</v>
      </c>
      <c r="P924" s="30">
        <f t="shared" ca="1" si="691"/>
        <v>0</v>
      </c>
      <c r="Q924" s="30"/>
      <c r="T924" s="327"/>
      <c r="U924" s="383">
        <f ca="1">+MIN(0,MAX(SUM(U923:OFFSET(U923,0,-MIN($I903-1,COLUMN()-COLUMN($U923)))),-SUM(U909:U910,U912,-U916)))</f>
        <v>0</v>
      </c>
      <c r="V924" s="383">
        <f ca="1">+MIN(0,MAX(SUM(V923:OFFSET(V923,0,-MIN($I903-1,COLUMN()-COLUMN($U923)))),-SUM(V909:V910,V912,-V916)))</f>
        <v>0</v>
      </c>
      <c r="W924" s="383">
        <f ca="1">+MIN(0,MAX(SUM(W923:OFFSET(W923,0,-MIN($I903-1,COLUMN()-COLUMN($U923)))),-SUM(W909:W910,W912,-W916)))</f>
        <v>0</v>
      </c>
      <c r="X924" s="383">
        <f ca="1">+MIN(0,MAX(SUM(X923:OFFSET(X923,0,-MIN($I903-1,COLUMN()-COLUMN($U923)))),-SUM(X909:X910,X912,-X916)))</f>
        <v>0</v>
      </c>
      <c r="Y924" s="383">
        <f ca="1">+MIN(0,MAX(SUM(Y923:OFFSET(Y923,0,-MIN($I903-1,COLUMN()-COLUMN($U923)))),-SUM(Y909:Y910,Y912,-Y916)))</f>
        <v>0</v>
      </c>
      <c r="Z924" s="383">
        <f ca="1">+MIN(0,MAX(SUM(Z923:OFFSET(Z923,0,-MIN($I903-1,COLUMN()-COLUMN($U923)))),-SUM(Z909:Z910,Z912,-Z916)))</f>
        <v>0</v>
      </c>
      <c r="AA924" s="383">
        <f ca="1">+MIN(0,MAX(SUM(AA923:OFFSET(AA923,0,-MIN($I903-1,COLUMN()-COLUMN($U923)))),-SUM(AA909:AA910,AA912,-AA916)))</f>
        <v>0</v>
      </c>
      <c r="AB924" s="383">
        <f ca="1">+MIN(0,MAX(SUM(AB923:OFFSET(AB923,0,-MIN($I903-1,COLUMN()-COLUMN($U923)))),-SUM(AB909:AB910,AB912,-AB916)))</f>
        <v>0</v>
      </c>
      <c r="AC924" s="383">
        <f ca="1">+MIN(0,MAX(SUM(AC923:OFFSET(AC923,0,-MIN($I903-1,COLUMN()-COLUMN($U923)))),-SUM(AC909:AC910,AC912,-AC916)))</f>
        <v>0</v>
      </c>
      <c r="AD924" s="383">
        <f ca="1">+MIN(0,MAX(SUM(AD923:OFFSET(AD923,0,-MIN($I903-1,COLUMN()-COLUMN($U923)))),-SUM(AD909:AD910,AD912,-AD916)))</f>
        <v>0</v>
      </c>
      <c r="AE924" s="383">
        <f ca="1">+MIN(0,MAX(SUM(AE923:OFFSET(AE923,0,-MIN($I903-1,COLUMN()-COLUMN($U923)))),-SUM(AE909:AE910,AE912,-AE916)))</f>
        <v>0</v>
      </c>
      <c r="AF924" s="383">
        <f ca="1">+MIN(0,MAX(SUM(AF923:OFFSET(AF923,0,-MIN($I903-1,COLUMN()-COLUMN($U923)))),-SUM(AF909:AF910,AF912,-AF916)))</f>
        <v>0</v>
      </c>
      <c r="AG924" s="383">
        <f ca="1">+MIN(0,MAX(SUM(AG923:OFFSET(AG923,0,-MIN($I903-1,COLUMN()-COLUMN($U923)))),-SUM(AG909:AG910,AG912,-AG916)))</f>
        <v>0</v>
      </c>
      <c r="AH924" s="383">
        <f ca="1">+MIN(0,MAX(SUM(AH923:OFFSET(AH923,0,-MIN($I903-1,COLUMN()-COLUMN($U923)))),-SUM(AH909:AH910,AH912,-AH916)))</f>
        <v>0</v>
      </c>
      <c r="AI924" s="383">
        <f ca="1">+MIN(0,MAX(SUM(AI923:OFFSET(AI923,0,-MIN($I903-1,COLUMN()-COLUMN($U923)))),-SUM(AI909:AI910,AI912,-AI916)))</f>
        <v>0</v>
      </c>
      <c r="AJ924" s="383">
        <f ca="1">+MIN(0,MAX(SUM(AJ923:OFFSET(AJ923,0,-MIN($I903-1,COLUMN()-COLUMN($U923)))),-SUM(AJ909:AJ910,AJ912,-AJ916)))</f>
        <v>0</v>
      </c>
      <c r="AK924" s="383">
        <f ca="1">+MIN(0,MAX(SUM(AK923:OFFSET(AK923,0,-MIN($I903-1,COLUMN()-COLUMN($U923)))),-SUM(AK909:AK910,AK912,-AK916)))</f>
        <v>0</v>
      </c>
      <c r="AL924" s="383">
        <f ca="1">+MIN(0,MAX(SUM(AL923:OFFSET(AL923,0,-MIN($I903-1,COLUMN()-COLUMN($U923)))),-SUM(AL909:AL910,AL912,-AL916)))</f>
        <v>0</v>
      </c>
      <c r="AM924" s="383">
        <f ca="1">+MIN(0,MAX(SUM(AM923:OFFSET(AM923,0,-MIN($I903-1,COLUMN()-COLUMN($U923)))),-SUM(AM909:AM910,AM912,-AM916)))</f>
        <v>0</v>
      </c>
      <c r="AN924" s="383">
        <f ca="1">+MIN(0,MAX(SUM(AN923:OFFSET(AN923,0,-MIN($I903-1,COLUMN()-COLUMN($U923)))),-SUM(AN909:AN910,AN912,-AN916)))</f>
        <v>0</v>
      </c>
      <c r="AO924" s="383">
        <f ca="1">+MIN(0,MAX(SUM(AO923:OFFSET(AO923,0,-MIN($I903-1,COLUMN()-COLUMN($U923)))),-SUM(AO909:AO910,AO912,-AO916)))</f>
        <v>0</v>
      </c>
      <c r="AP924" s="383">
        <f ca="1">+MIN(0,MAX(SUM(AP923:OFFSET(AP923,0,-MIN($I903-1,COLUMN()-COLUMN($U923)))),-SUM(AP909:AP910,AP912,-AP916)))</f>
        <v>0</v>
      </c>
      <c r="AQ924" s="383">
        <f ca="1">+MIN(0,MAX(SUM(AQ923:OFFSET(AQ923,0,-MIN($I903-1,COLUMN()-COLUMN($U923)))),-SUM(AQ909:AQ910,AQ912,-AQ916)))</f>
        <v>0</v>
      </c>
      <c r="AR924" s="383">
        <f ca="1">+MIN(0,MAX(SUM(AR923:OFFSET(AR923,0,-MIN($I903-1,COLUMN()-COLUMN($U923)))),-SUM(AR909:AR910,AR912,-AR916)))</f>
        <v>0</v>
      </c>
      <c r="AS924" s="383">
        <f ca="1">+MIN(0,MAX(SUM(AS923:OFFSET(AS923,0,-MIN($I903-1,COLUMN()-COLUMN($U923)))),-SUM(AS909:AS910,AS912,-AS916)))</f>
        <v>0</v>
      </c>
      <c r="AT924" s="383">
        <f ca="1">+MIN(0,MAX(SUM(AT923:OFFSET(AT923,0,-MIN($I903-1,COLUMN()-COLUMN($U923)))),-SUM(AT909:AT910,AT912,-AT916)))</f>
        <v>0</v>
      </c>
      <c r="AU924" s="383">
        <f ca="1">+MIN(0,MAX(SUM(AU923:OFFSET(AU923,0,-MIN($I903-1,COLUMN()-COLUMN($U923)))),-SUM(AU909:AU910,AU912,-AU916)))</f>
        <v>0</v>
      </c>
      <c r="AV924" s="383">
        <f ca="1">+MIN(0,MAX(SUM(AV923:OFFSET(AV923,0,-MIN($I903-1,COLUMN()-COLUMN($U923)))),-SUM(AV909:AV910,AV912,-AV916)))</f>
        <v>0</v>
      </c>
      <c r="AW924" s="383">
        <f ca="1">+MIN(0,MAX(SUM(AW923:OFFSET(AW923,0,-MIN($I903-1,COLUMN()-COLUMN($U923)))),-SUM(AW909:AW910,AW912,-AW916)))</f>
        <v>0</v>
      </c>
      <c r="AX924" s="383">
        <f ca="1">+MIN(0,MAX(SUM(AX923:OFFSET(AX923,0,-MIN($I903-1,COLUMN()-COLUMN($U923)))),-SUM(AX909:AX910,AX912,-AX916)))</f>
        <v>0</v>
      </c>
      <c r="AY924" s="383">
        <f ca="1">+MIN(0,MAX(SUM(AY923:OFFSET(AY923,0,-MIN($I903-1,COLUMN()-COLUMN($U923)))),-SUM(AY909:AY910,AY912,-AY916)))</f>
        <v>0</v>
      </c>
      <c r="AZ924" s="383">
        <f ca="1">+MIN(0,MAX(SUM(AZ923:OFFSET(AZ923,0,-MIN($I903-1,COLUMN()-COLUMN($U923)))),-SUM(AZ909:AZ910,AZ912,-AZ916)))</f>
        <v>0</v>
      </c>
      <c r="BA924" s="383">
        <f ca="1">+MIN(0,MAX(SUM(BA923:OFFSET(BA923,0,-MIN($I903-1,COLUMN()-COLUMN($U923)))),-SUM(BA909:BA910,BA912,-BA916)))</f>
        <v>0</v>
      </c>
      <c r="BB924" s="383">
        <f ca="1">+MIN(0,MAX(SUM(BB923:OFFSET(BB923,0,-MIN($I903-1,COLUMN()-COLUMN($U923)))),-SUM(BB909:BB910,BB912,-BB916)))</f>
        <v>0</v>
      </c>
      <c r="BC924" s="383">
        <f ca="1">+MIN(0,MAX(SUM(BC923:OFFSET(BC923,0,-MIN($I903-1,COLUMN()-COLUMN($U923)))),-SUM(BC909:BC910,BC912,-BC916)))</f>
        <v>0</v>
      </c>
      <c r="BD924" s="383">
        <f ca="1">+MIN(0,MAX(SUM(BD923:OFFSET(BD923,0,-MIN($I903-1,COLUMN()-COLUMN($U923)))),-SUM(BD909:BD910,BD912,-BD916)))</f>
        <v>0</v>
      </c>
      <c r="BE924" s="383">
        <f ca="1">+MIN(0,MAX(SUM(BE923:OFFSET(BE923,0,-MIN($I903-1,COLUMN()-COLUMN($U923)))),-SUM(BE909:BE910,BE912,-BE916)))</f>
        <v>0</v>
      </c>
      <c r="BF924" s="383">
        <f ca="1">+MIN(0,MAX(SUM(BF923:OFFSET(BF923,0,-MIN($I903-1,COLUMN()-COLUMN($U923)))),-SUM(BF909:BF910,BF912,-BF916)))</f>
        <v>0</v>
      </c>
      <c r="BG924" s="383">
        <f ca="1">+MIN(0,MAX(SUM(BG923:OFFSET(BG923,0,-MIN($I903-1,COLUMN()-COLUMN($U923)))),-SUM(BG909:BG910,BG912,-BG916)))</f>
        <v>0</v>
      </c>
      <c r="BH924" s="383">
        <f ca="1">+MIN(0,MAX(SUM(BH923:OFFSET(BH923,0,-MIN($I903-1,COLUMN()-COLUMN($U923)))),-SUM(BH909:BH910,BH912,-BH916)))</f>
        <v>0</v>
      </c>
      <c r="BI924" s="383">
        <f ca="1">+MIN(0,MAX(SUM(BI923:OFFSET(BI923,0,-MIN($I903-1,COLUMN()-COLUMN($U923)))),-SUM(BI909:BI910,BI912,-BI916)))</f>
        <v>0</v>
      </c>
      <c r="BJ924" s="383">
        <f ca="1">+MIN(0,MAX(SUM(BJ923:OFFSET(BJ923,0,-MIN($I903-1,COLUMN()-COLUMN($U923)))),-SUM(BJ909:BJ910,BJ912,-BJ916)))</f>
        <v>0</v>
      </c>
      <c r="BK924" s="383">
        <f ca="1">+MIN(0,MAX(SUM(BK923:OFFSET(BK923,0,-MIN($I903-1,COLUMN()-COLUMN($U923)))),-SUM(BK909:BK910,BK912,-BK916)))</f>
        <v>0</v>
      </c>
      <c r="BL924" s="383">
        <f ca="1">+MIN(0,MAX(SUM(BL923:OFFSET(BL923,0,-MIN($I903-1,COLUMN()-COLUMN($U923)))),-SUM(BL909:BL910,BL912,-BL916)))</f>
        <v>0</v>
      </c>
      <c r="BM924" s="383">
        <f ca="1">+MIN(0,MAX(SUM(BM923:OFFSET(BM923,0,-MIN($I903-1,COLUMN()-COLUMN($U923)))),-SUM(BM909:BM910,BM912,-BM916)))</f>
        <v>0</v>
      </c>
      <c r="BN924" s="383">
        <f ca="1">+MIN(0,MAX(SUM(BN923:OFFSET(BN923,0,-MIN($I903-1,COLUMN()-COLUMN($U923)))),-SUM(BN909:BN910,BN912,-BN916)))</f>
        <v>0</v>
      </c>
      <c r="BO924" s="383">
        <f ca="1">+MIN(0,MAX(SUM(BO923:OFFSET(BO923,0,-MIN($I903-1,COLUMN()-COLUMN($U923)))),-SUM(BO909:BO910,BO912,-BO916)))</f>
        <v>0</v>
      </c>
      <c r="BP924" s="383">
        <f ca="1">+MIN(0,MAX(SUM(BP923:OFFSET(BP923,0,-MIN($I903-1,COLUMN()-COLUMN($U923)))),-SUM(BP909:BP910,BP912,-BP916)))</f>
        <v>0</v>
      </c>
      <c r="BQ924" s="383">
        <f ca="1">+MIN(0,MAX(SUM(BQ923:OFFSET(BQ923,0,-MIN($I903-1,COLUMN()-COLUMN($U923)))),-SUM(BQ909:BQ910,BQ912,-BQ916)))</f>
        <v>0</v>
      </c>
      <c r="BR924" s="383">
        <f ca="1">+MIN(0,MAX(SUM(BR923:OFFSET(BR923,0,-MIN($I903-1,COLUMN()-COLUMN($U923)))),-SUM(BR909:BR910,BR912,-BR916)))</f>
        <v>0</v>
      </c>
      <c r="BS924" s="383">
        <f ca="1">+MIN(0,MAX(SUM(BS923:OFFSET(BS923,0,-MIN($I903-1,COLUMN()-COLUMN($U923)))),-SUM(BS909:BS910,BS912,-BS916)))</f>
        <v>0</v>
      </c>
      <c r="BT924" s="383">
        <f ca="1">+MIN(0,MAX(SUM(BT923:OFFSET(BT923,0,-MIN($I903-1,COLUMN()-COLUMN($U923)))),-SUM(BT909:BT910,BT912,-BT916)))</f>
        <v>0</v>
      </c>
      <c r="BU924" s="383">
        <f ca="1">+MIN(0,MAX(SUM(BU923:OFFSET(BU923,0,-MIN($I903-1,COLUMN()-COLUMN($U923)))),-SUM(BU909:BU910,BU912,-BU916)))</f>
        <v>0</v>
      </c>
      <c r="BV924" s="383">
        <f ca="1">+MIN(0,MAX(SUM(BV923:OFFSET(BV923,0,-MIN($I903-1,COLUMN()-COLUMN($U923)))),-SUM(BV909:BV910,BV912,-BV916)))</f>
        <v>0</v>
      </c>
      <c r="BW924" s="383">
        <f ca="1">+MIN(0,MAX(SUM(BW923:OFFSET(BW923,0,-MIN($I903-1,COLUMN()-COLUMN($U923)))),-SUM(BW909:BW910,BW912,-BW916)))</f>
        <v>0</v>
      </c>
      <c r="BX924" s="383">
        <f ca="1">+MIN(0,MAX(SUM(BX923:OFFSET(BX923,0,-MIN($I903-1,COLUMN()-COLUMN($U923)))),-SUM(BX909:BX910,BX912,-BX916)))</f>
        <v>0</v>
      </c>
      <c r="BY924" s="383">
        <f ca="1">+MIN(0,MAX(SUM(BY923:OFFSET(BY923,0,-MIN($I903-1,COLUMN()-COLUMN($U923)))),-SUM(BY909:BY910,BY912,-BY916)))</f>
        <v>0</v>
      </c>
      <c r="BZ924" s="383">
        <f ca="1">+MIN(0,MAX(SUM(BZ923:OFFSET(BZ923,0,-MIN($I903-1,COLUMN()-COLUMN($U923)))),-SUM(BZ909:BZ910,BZ912,-BZ916)))</f>
        <v>0</v>
      </c>
      <c r="CA924" s="383">
        <f ca="1">+MIN(0,MAX(SUM(CA923:OFFSET(CA923,0,-MIN($I903-1,COLUMN()-COLUMN($U923)))),-SUM(CA909:CA910,CA912,-CA916)))</f>
        <v>0</v>
      </c>
      <c r="CB924" s="383">
        <f ca="1">+MIN(0,MAX(SUM(CB923:OFFSET(CB923,0,-MIN($I903-1,COLUMN()-COLUMN($U923)))),-SUM(CB909:CB910,CB912,-CB916)))</f>
        <v>0</v>
      </c>
      <c r="CC924" s="383">
        <f ca="1">+MIN(0,MAX(SUM(CC923:OFFSET(CC923,0,-MIN($I903-1,COLUMN()-COLUMN($U923)))),-SUM(CC909:CC910,CC912,-CC916)))</f>
        <v>0</v>
      </c>
      <c r="CD924" s="383">
        <f ca="1">+MIN(0,MAX(SUM(CD923:OFFSET(CD923,0,-MIN($I903-1,COLUMN()-COLUMN($U923)))),-SUM(CD909:CD910,CD912,-CD916)))</f>
        <v>0</v>
      </c>
      <c r="CE924" s="383">
        <f ca="1">+MIN(0,MAX(SUM(CE923:OFFSET(CE923,0,-MIN($I903-1,COLUMN()-COLUMN($U923)))),-SUM(CE909:CE910,CE912,-CE916)))</f>
        <v>0</v>
      </c>
      <c r="CF924" s="383">
        <f ca="1">+MIN(0,MAX(SUM(CF923:OFFSET(CF923,0,-MIN($I903-1,COLUMN()-COLUMN($U923)))),-SUM(CF909:CF910,CF912,-CF916)))</f>
        <v>0</v>
      </c>
      <c r="CG924" s="383">
        <f ca="1">+MIN(0,MAX(SUM(CG923:OFFSET(CG923,0,-MIN($I903-1,COLUMN()-COLUMN($U923)))),-SUM(CG909:CG910,CG912,-CG916)))</f>
        <v>0</v>
      </c>
      <c r="CH924" s="383">
        <f ca="1">+MIN(0,MAX(SUM(CH923:OFFSET(CH923,0,-MIN($I903-1,COLUMN()-COLUMN($U923)))),-SUM(CH909:CH910,CH912,-CH916)))</f>
        <v>0</v>
      </c>
      <c r="CI924" s="383">
        <f ca="1">+MIN(0,MAX(SUM(CI923:OFFSET(CI923,0,-MIN($I903-1,COLUMN()-COLUMN($U923)))),-SUM(CI909:CI910,CI912,-CI916)))</f>
        <v>0</v>
      </c>
      <c r="CJ924" s="383">
        <f ca="1">+MIN(0,MAX(SUM(CJ923:OFFSET(CJ923,0,-MIN($I903-1,COLUMN()-COLUMN($U923)))),-SUM(CJ909:CJ910,CJ912,-CJ916)))</f>
        <v>0</v>
      </c>
      <c r="CK924" s="383">
        <f ca="1">+MIN(0,MAX(SUM(CK923:OFFSET(CK923,0,-MIN($I903-1,COLUMN()-COLUMN($U923)))),-SUM(CK909:CK910,CK912,-CK916)))</f>
        <v>0</v>
      </c>
      <c r="CL924" s="383">
        <f ca="1">+MIN(0,MAX(SUM(CL923:OFFSET(CL923,0,-MIN($I903-1,COLUMN()-COLUMN($U923)))),-SUM(CL909:CL910,CL912,-CL916)))</f>
        <v>0</v>
      </c>
      <c r="CM924" s="383">
        <f ca="1">+MIN(0,MAX(SUM(CM923:OFFSET(CM923,0,-MIN($I903-1,COLUMN()-COLUMN($U923)))),-SUM(CM909:CM910,CM912,-CM916)))</f>
        <v>0</v>
      </c>
      <c r="CN924" s="383">
        <f ca="1">+MIN(0,MAX(SUM(CN923:OFFSET(CN923,0,-MIN($I903-1,COLUMN()-COLUMN($U923)))),-SUM(CN909:CN910,CN912,-CN916)))</f>
        <v>0</v>
      </c>
    </row>
    <row r="925" spans="1:92" x14ac:dyDescent="0.25">
      <c r="B925" s="216"/>
      <c r="C925" s="53"/>
      <c r="D925" s="384"/>
      <c r="E925" s="229"/>
      <c r="F925" s="229"/>
      <c r="G925" s="229"/>
      <c r="K925" s="30"/>
      <c r="L925" s="30"/>
      <c r="M925" s="30"/>
      <c r="N925" s="30"/>
      <c r="O925" s="30"/>
      <c r="P925" s="30"/>
      <c r="Q925" s="30"/>
      <c r="T925" s="292"/>
      <c r="U925" s="151">
        <v>1</v>
      </c>
      <c r="V925" s="151">
        <v>1</v>
      </c>
      <c r="W925" s="151">
        <v>1</v>
      </c>
      <c r="X925" s="151">
        <v>1</v>
      </c>
      <c r="Y925" s="151">
        <v>1</v>
      </c>
      <c r="Z925" s="151">
        <v>1</v>
      </c>
      <c r="AA925" s="151">
        <v>1</v>
      </c>
      <c r="AB925" s="151">
        <v>1</v>
      </c>
      <c r="AC925" s="151">
        <v>1</v>
      </c>
      <c r="AD925" s="151">
        <v>1</v>
      </c>
      <c r="AE925" s="151">
        <v>1</v>
      </c>
      <c r="AF925" s="151">
        <v>1</v>
      </c>
      <c r="AG925" s="151">
        <v>1</v>
      </c>
      <c r="AH925" s="151">
        <v>1</v>
      </c>
      <c r="AI925" s="151">
        <v>1</v>
      </c>
      <c r="AJ925" s="151">
        <v>1</v>
      </c>
      <c r="AK925" s="151">
        <v>1</v>
      </c>
      <c r="AL925" s="151">
        <v>1</v>
      </c>
      <c r="AM925" s="151">
        <v>1</v>
      </c>
      <c r="AN925" s="151">
        <v>1</v>
      </c>
      <c r="AO925" s="151">
        <v>1</v>
      </c>
      <c r="AP925" s="151">
        <v>1</v>
      </c>
      <c r="AQ925" s="151">
        <v>1</v>
      </c>
      <c r="AR925" s="151">
        <v>1</v>
      </c>
      <c r="AS925" s="151">
        <v>1</v>
      </c>
      <c r="AT925" s="151">
        <v>1</v>
      </c>
      <c r="AU925" s="151">
        <v>1</v>
      </c>
      <c r="AV925" s="151">
        <v>1</v>
      </c>
      <c r="AW925" s="151">
        <v>1</v>
      </c>
      <c r="AX925" s="151">
        <v>1</v>
      </c>
      <c r="AY925" s="151">
        <v>1</v>
      </c>
      <c r="AZ925" s="151">
        <v>1</v>
      </c>
      <c r="BA925" s="151">
        <v>1</v>
      </c>
      <c r="BB925" s="151">
        <v>1</v>
      </c>
      <c r="BC925" s="151">
        <v>1</v>
      </c>
      <c r="BD925" s="151">
        <v>1</v>
      </c>
      <c r="BE925" s="151">
        <v>1</v>
      </c>
      <c r="BF925" s="151">
        <v>1</v>
      </c>
      <c r="BG925" s="151">
        <v>1</v>
      </c>
      <c r="BH925" s="151">
        <v>1</v>
      </c>
      <c r="BI925" s="151">
        <v>1</v>
      </c>
      <c r="BJ925" s="151">
        <v>1</v>
      </c>
      <c r="BK925" s="151">
        <v>1</v>
      </c>
      <c r="BL925" s="151">
        <v>1</v>
      </c>
      <c r="BM925" s="151">
        <v>1</v>
      </c>
      <c r="BN925" s="151">
        <v>1</v>
      </c>
      <c r="BO925" s="151">
        <v>1</v>
      </c>
      <c r="BP925" s="151">
        <v>1</v>
      </c>
      <c r="BQ925" s="151">
        <v>1</v>
      </c>
      <c r="BR925" s="151">
        <v>1</v>
      </c>
      <c r="BS925" s="151">
        <v>1</v>
      </c>
      <c r="BT925" s="151">
        <v>1</v>
      </c>
      <c r="BU925" s="151">
        <v>1</v>
      </c>
      <c r="BV925" s="151">
        <v>1</v>
      </c>
      <c r="BW925" s="151">
        <v>1</v>
      </c>
      <c r="BX925" s="151">
        <v>1</v>
      </c>
      <c r="BY925" s="151">
        <v>1</v>
      </c>
      <c r="BZ925" s="151">
        <v>1</v>
      </c>
      <c r="CA925" s="151">
        <v>1</v>
      </c>
      <c r="CB925" s="151">
        <v>1</v>
      </c>
      <c r="CC925" s="151">
        <v>1</v>
      </c>
      <c r="CD925" s="151">
        <v>1</v>
      </c>
      <c r="CE925" s="151">
        <v>1</v>
      </c>
      <c r="CF925" s="151">
        <v>1</v>
      </c>
      <c r="CG925" s="151">
        <v>1</v>
      </c>
      <c r="CH925" s="151">
        <v>1</v>
      </c>
      <c r="CI925" s="151">
        <v>1</v>
      </c>
      <c r="CJ925" s="151">
        <v>1</v>
      </c>
      <c r="CK925" s="151">
        <v>1</v>
      </c>
      <c r="CL925" s="151">
        <v>1</v>
      </c>
      <c r="CM925" s="151">
        <v>1</v>
      </c>
      <c r="CN925" s="151">
        <v>1</v>
      </c>
    </row>
    <row r="926" spans="1:92" x14ac:dyDescent="0.25">
      <c r="A926" s="137"/>
      <c r="B926" s="388"/>
      <c r="C926" s="372"/>
      <c r="D926" s="137" t="s">
        <v>665</v>
      </c>
      <c r="E926" s="373" t="s">
        <v>665</v>
      </c>
      <c r="F926" s="373"/>
      <c r="G926" s="373"/>
      <c r="H926" s="157"/>
      <c r="I926" s="374" t="s">
        <v>104</v>
      </c>
      <c r="J926" s="375"/>
      <c r="K926" s="376"/>
      <c r="L926" s="376"/>
      <c r="M926" s="376"/>
      <c r="N926" s="376"/>
      <c r="O926" s="376"/>
      <c r="P926" s="376"/>
      <c r="Q926" s="376"/>
      <c r="T926" s="233"/>
      <c r="U926" s="145"/>
      <c r="V926" s="145"/>
      <c r="W926" s="145"/>
      <c r="X926" s="145"/>
      <c r="Y926" s="145"/>
      <c r="Z926" s="145"/>
      <c r="AA926" s="145"/>
      <c r="AB926" s="145"/>
      <c r="AC926" s="145"/>
      <c r="AD926" s="145"/>
      <c r="AE926" s="145"/>
      <c r="AF926" s="145"/>
      <c r="AG926" s="145"/>
      <c r="AH926" s="145"/>
      <c r="AI926" s="145"/>
      <c r="AJ926" s="145"/>
      <c r="AK926" s="145"/>
      <c r="AL926" s="145"/>
      <c r="AM926" s="145"/>
      <c r="AN926" s="145"/>
      <c r="AO926" s="145"/>
      <c r="AP926" s="145"/>
      <c r="AQ926" s="145"/>
      <c r="AR926" s="145"/>
      <c r="AS926" s="145"/>
      <c r="AT926" s="145"/>
      <c r="AU926" s="145"/>
      <c r="AV926" s="145"/>
      <c r="AW926" s="145"/>
      <c r="AX926" s="145"/>
      <c r="AY926" s="145"/>
      <c r="AZ926" s="145"/>
      <c r="BA926" s="145"/>
      <c r="BB926" s="145"/>
      <c r="BC926" s="145"/>
      <c r="BD926" s="145"/>
      <c r="BE926" s="145"/>
      <c r="BF926" s="145"/>
      <c r="BG926" s="145"/>
      <c r="BH926" s="145"/>
      <c r="BI926" s="145"/>
      <c r="BJ926" s="145"/>
      <c r="BK926" s="145"/>
      <c r="BL926" s="145"/>
      <c r="BM926" s="145"/>
      <c r="BN926" s="145"/>
      <c r="BO926" s="145"/>
      <c r="BP926" s="145"/>
      <c r="BQ926" s="145"/>
      <c r="BR926" s="145"/>
      <c r="BS926" s="145"/>
      <c r="BT926" s="145"/>
      <c r="BU926" s="145"/>
      <c r="BV926" s="145"/>
      <c r="BW926" s="145"/>
      <c r="BX926" s="145"/>
      <c r="BY926" s="145"/>
      <c r="BZ926" s="145"/>
      <c r="CA926" s="145"/>
      <c r="CB926" s="145"/>
      <c r="CC926" s="145"/>
      <c r="CD926" s="145"/>
      <c r="CE926" s="145"/>
      <c r="CF926" s="145"/>
      <c r="CG926" s="145"/>
      <c r="CH926" s="145"/>
      <c r="CI926" s="145"/>
      <c r="CJ926" s="145"/>
      <c r="CK926" s="145"/>
      <c r="CL926" s="145"/>
      <c r="CM926" s="145"/>
      <c r="CN926" s="145"/>
    </row>
    <row r="927" spans="1:92" x14ac:dyDescent="0.25">
      <c r="B927" s="174" t="s">
        <v>598</v>
      </c>
      <c r="D927" s="295" t="s">
        <v>665</v>
      </c>
      <c r="E927" s="102" t="s">
        <v>203</v>
      </c>
      <c r="I927" s="102"/>
      <c r="J927"/>
      <c r="T927" s="205"/>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143</v>
      </c>
      <c r="B928" s="377" t="s">
        <v>666</v>
      </c>
      <c r="C928" s="369"/>
      <c r="D928" s="295" t="s">
        <v>665</v>
      </c>
      <c r="E928" s="194" t="s">
        <v>203</v>
      </c>
      <c r="F928" s="194"/>
      <c r="G928" s="194"/>
      <c r="I928" s="194">
        <v>6</v>
      </c>
      <c r="J928" s="369"/>
      <c r="K928" s="148"/>
      <c r="L928" s="148"/>
      <c r="M928" s="148"/>
      <c r="N928" s="148"/>
      <c r="O928" s="148"/>
      <c r="P928" s="148"/>
      <c r="Q928" s="148"/>
      <c r="T928" s="269"/>
      <c r="U928" s="226"/>
      <c r="V928" s="226"/>
      <c r="W928" s="226"/>
      <c r="X928" s="226"/>
      <c r="Y928" s="226"/>
      <c r="Z928" s="226"/>
      <c r="AA928" s="226"/>
      <c r="AB928" s="226"/>
      <c r="AC928" s="226"/>
      <c r="AD928" s="226"/>
      <c r="AE928" s="226"/>
      <c r="AF928" s="226"/>
      <c r="AG928" s="226"/>
      <c r="AH928" s="226"/>
      <c r="AI928" s="226"/>
      <c r="AJ928" s="226"/>
      <c r="AK928" s="226"/>
      <c r="AL928" s="226"/>
      <c r="AM928" s="226"/>
      <c r="AN928" s="226"/>
      <c r="AO928" s="226"/>
      <c r="AP928" s="226"/>
      <c r="AQ928" s="226"/>
      <c r="AR928" s="226"/>
      <c r="AS928" s="226"/>
      <c r="AT928" s="226"/>
      <c r="AU928" s="226"/>
      <c r="AV928" s="226"/>
      <c r="AW928" s="226"/>
      <c r="AX928" s="226"/>
      <c r="AY928" s="226"/>
      <c r="AZ928" s="226"/>
      <c r="BA928" s="226"/>
      <c r="BB928" s="226"/>
      <c r="BC928" s="226"/>
      <c r="BD928" s="226"/>
      <c r="BE928" s="226"/>
      <c r="BF928" s="226"/>
      <c r="BG928" s="226"/>
      <c r="BH928" s="226"/>
      <c r="BI928" s="226"/>
      <c r="BJ928" s="226"/>
      <c r="BK928" s="226"/>
      <c r="BL928" s="226"/>
      <c r="BM928" s="226"/>
      <c r="BN928" s="226"/>
      <c r="BO928" s="226"/>
      <c r="BP928" s="226"/>
      <c r="BQ928" s="226"/>
      <c r="BR928" s="226"/>
      <c r="BS928" s="226"/>
      <c r="BT928" s="226"/>
      <c r="BU928" s="226"/>
      <c r="BV928" s="226"/>
      <c r="BW928" s="226"/>
      <c r="BX928" s="226"/>
      <c r="BY928" s="226"/>
      <c r="BZ928" s="226"/>
      <c r="CA928" s="226"/>
      <c r="CB928" s="226"/>
      <c r="CC928" s="226"/>
      <c r="CD928" s="226"/>
      <c r="CE928" s="226"/>
      <c r="CF928" s="226"/>
      <c r="CG928" s="226"/>
      <c r="CH928" s="226"/>
      <c r="CI928" s="226"/>
      <c r="CJ928" s="226"/>
      <c r="CK928" s="226"/>
      <c r="CL928" s="226"/>
      <c r="CM928" s="226"/>
      <c r="CN928" s="226"/>
    </row>
    <row r="929" spans="1:92" x14ac:dyDescent="0.25">
      <c r="A929" t="s">
        <v>143</v>
      </c>
      <c r="B929" s="377" t="s">
        <v>600</v>
      </c>
      <c r="C929" s="378"/>
      <c r="D929" s="34" t="s">
        <v>665</v>
      </c>
      <c r="E929" s="192" t="s">
        <v>203</v>
      </c>
      <c r="F929" s="192"/>
      <c r="G929" s="192"/>
      <c r="I929" s="192">
        <v>0.1</v>
      </c>
      <c r="J929" s="378"/>
      <c r="K929" s="148"/>
      <c r="L929" s="148"/>
      <c r="M929" s="148"/>
      <c r="N929" s="148"/>
      <c r="O929" s="148"/>
      <c r="P929" s="148"/>
      <c r="Q929" s="148"/>
      <c r="T929" s="269"/>
      <c r="U929" s="226"/>
      <c r="V929" s="226"/>
      <c r="W929" s="226"/>
      <c r="X929" s="226"/>
      <c r="Y929" s="226"/>
      <c r="Z929" s="226"/>
      <c r="AA929" s="226"/>
      <c r="AB929" s="226"/>
      <c r="AC929" s="226"/>
      <c r="AD929" s="226"/>
      <c r="AE929" s="226"/>
      <c r="AF929" s="226"/>
      <c r="AG929" s="226"/>
      <c r="AH929" s="226"/>
      <c r="AI929" s="226"/>
      <c r="AJ929" s="226"/>
      <c r="AK929" s="226"/>
      <c r="AL929" s="226"/>
      <c r="AM929" s="226"/>
      <c r="AN929" s="226"/>
      <c r="AO929" s="226"/>
      <c r="AP929" s="226"/>
      <c r="AQ929" s="226"/>
      <c r="AR929" s="226"/>
      <c r="AS929" s="226"/>
      <c r="AT929" s="226"/>
      <c r="AU929" s="226"/>
      <c r="AV929" s="226"/>
      <c r="AW929" s="226"/>
      <c r="AX929" s="226"/>
      <c r="AY929" s="226"/>
      <c r="AZ929" s="226"/>
      <c r="BA929" s="226"/>
      <c r="BB929" s="226"/>
      <c r="BC929" s="226"/>
      <c r="BD929" s="226"/>
      <c r="BE929" s="226"/>
      <c r="BF929" s="226"/>
      <c r="BG929" s="226"/>
      <c r="BH929" s="226"/>
      <c r="BI929" s="226"/>
      <c r="BJ929" s="226"/>
      <c r="BK929" s="226"/>
      <c r="BL929" s="226"/>
      <c r="BM929" s="226"/>
      <c r="BN929" s="226"/>
      <c r="BO929" s="226"/>
      <c r="BP929" s="226"/>
      <c r="BQ929" s="226"/>
      <c r="BR929" s="226"/>
      <c r="BS929" s="226"/>
      <c r="BT929" s="226"/>
      <c r="BU929" s="226"/>
      <c r="BV929" s="226"/>
      <c r="BW929" s="226"/>
      <c r="BX929" s="226"/>
      <c r="BY929" s="226"/>
      <c r="BZ929" s="226"/>
      <c r="CA929" s="226"/>
      <c r="CB929" s="226"/>
      <c r="CC929" s="226"/>
      <c r="CD929" s="226"/>
      <c r="CE929" s="226"/>
      <c r="CF929" s="226"/>
      <c r="CG929" s="226"/>
      <c r="CH929" s="226"/>
      <c r="CI929" s="226"/>
      <c r="CJ929" s="226"/>
      <c r="CK929" s="226"/>
      <c r="CL929" s="226"/>
      <c r="CM929" s="226"/>
      <c r="CN929" s="226"/>
    </row>
    <row r="930" spans="1:92" x14ac:dyDescent="0.25">
      <c r="B930" s="209"/>
      <c r="C930" s="148"/>
      <c r="D930" s="238" t="s">
        <v>665</v>
      </c>
      <c r="E930" s="149" t="s">
        <v>203</v>
      </c>
      <c r="F930" s="149"/>
      <c r="G930" s="149"/>
      <c r="H930" s="106"/>
      <c r="I930" s="149"/>
      <c r="J930" s="148"/>
      <c r="K930" s="148"/>
      <c r="L930" s="148"/>
      <c r="M930" s="148"/>
      <c r="N930" s="148"/>
      <c r="O930" s="148"/>
      <c r="P930" s="148"/>
      <c r="Q930" s="148"/>
      <c r="T930" s="269"/>
      <c r="U930" s="226"/>
      <c r="V930" s="226"/>
      <c r="W930" s="226"/>
      <c r="X930" s="226"/>
      <c r="Y930" s="226"/>
      <c r="Z930" s="226"/>
      <c r="AA930" s="226"/>
      <c r="AB930" s="226"/>
      <c r="AC930" s="226"/>
      <c r="AD930" s="226"/>
      <c r="AE930" s="226"/>
      <c r="AF930" s="226"/>
      <c r="AG930" s="226"/>
      <c r="AH930" s="226"/>
      <c r="AI930" s="226"/>
      <c r="AJ930" s="226"/>
      <c r="AK930" s="226"/>
      <c r="AL930" s="226"/>
      <c r="AM930" s="226"/>
      <c r="AN930" s="226"/>
      <c r="AO930" s="226"/>
      <c r="AP930" s="226"/>
      <c r="AQ930" s="226"/>
      <c r="AR930" s="226"/>
      <c r="AS930" s="226"/>
      <c r="AT930" s="226"/>
      <c r="AU930" s="226"/>
      <c r="AV930" s="226"/>
      <c r="AW930" s="226"/>
      <c r="AX930" s="226"/>
      <c r="AY930" s="226"/>
      <c r="AZ930" s="226"/>
      <c r="BA930" s="226"/>
      <c r="BB930" s="226"/>
      <c r="BC930" s="226"/>
      <c r="BD930" s="226"/>
      <c r="BE930" s="226"/>
      <c r="BF930" s="226"/>
      <c r="BG930" s="226"/>
      <c r="BH930" s="226"/>
      <c r="BI930" s="226"/>
      <c r="BJ930" s="226"/>
      <c r="BK930" s="226"/>
      <c r="BL930" s="226"/>
      <c r="BM930" s="226"/>
      <c r="BN930" s="226"/>
      <c r="BO930" s="226"/>
      <c r="BP930" s="226"/>
      <c r="BQ930" s="226"/>
      <c r="BR930" s="226"/>
      <c r="BS930" s="226"/>
      <c r="BT930" s="226"/>
      <c r="BU930" s="226"/>
      <c r="BV930" s="226"/>
      <c r="BW930" s="226"/>
      <c r="BX930" s="226"/>
      <c r="BY930" s="226"/>
      <c r="BZ930" s="226"/>
      <c r="CA930" s="226"/>
      <c r="CB930" s="226"/>
      <c r="CC930" s="226"/>
      <c r="CD930" s="226"/>
      <c r="CE930" s="226"/>
      <c r="CF930" s="226"/>
      <c r="CG930" s="226"/>
      <c r="CH930" s="226"/>
      <c r="CI930" s="226"/>
      <c r="CJ930" s="226"/>
      <c r="CK930" s="226"/>
      <c r="CL930" s="226"/>
      <c r="CM930" s="226"/>
      <c r="CN930" s="226"/>
    </row>
    <row r="931" spans="1:92" x14ac:dyDescent="0.25">
      <c r="B931" s="174" t="s">
        <v>602</v>
      </c>
      <c r="D931" s="295" t="s">
        <v>665</v>
      </c>
      <c r="E931" s="102" t="s">
        <v>203</v>
      </c>
      <c r="T931" s="327"/>
      <c r="U931" s="379"/>
      <c r="V931" s="379"/>
      <c r="W931" s="379"/>
      <c r="X931" s="379"/>
      <c r="Y931" s="379"/>
      <c r="Z931" s="379"/>
      <c r="AA931" s="379"/>
      <c r="AB931" s="379"/>
      <c r="AC931" s="379"/>
      <c r="AD931" s="379"/>
      <c r="AE931" s="379"/>
      <c r="AF931" s="379"/>
      <c r="AG931" s="379"/>
      <c r="AH931" s="379"/>
      <c r="AI931" s="379"/>
      <c r="AJ931" s="379"/>
      <c r="AK931" s="379"/>
      <c r="AL931" s="379"/>
      <c r="AM931" s="379"/>
      <c r="AN931" s="379"/>
      <c r="AO931" s="379"/>
      <c r="AP931" s="379"/>
      <c r="AQ931" s="379"/>
      <c r="AR931" s="379"/>
      <c r="AS931" s="379"/>
      <c r="AT931" s="379"/>
      <c r="AU931" s="379"/>
      <c r="AV931" s="379"/>
      <c r="AW931" s="379"/>
      <c r="AX931" s="379"/>
      <c r="AY931" s="379"/>
      <c r="AZ931" s="379"/>
      <c r="BA931" s="379"/>
      <c r="BB931" s="379"/>
      <c r="BC931" s="379"/>
      <c r="BD931" s="379"/>
      <c r="BE931" s="379"/>
      <c r="BF931" s="379"/>
      <c r="BG931" s="379"/>
      <c r="BH931" s="379"/>
      <c r="BI931" s="379"/>
      <c r="BJ931" s="379"/>
      <c r="BK931" s="379"/>
      <c r="BL931" s="379"/>
      <c r="BM931" s="379"/>
      <c r="BN931" s="379"/>
      <c r="BO931" s="379"/>
      <c r="BP931" s="379"/>
      <c r="BQ931" s="379"/>
      <c r="BR931" s="379"/>
      <c r="BS931" s="379"/>
      <c r="BT931" s="379"/>
      <c r="BU931" s="379"/>
      <c r="BV931" s="379"/>
      <c r="BW931" s="379"/>
      <c r="BX931" s="379"/>
      <c r="BY931" s="379"/>
      <c r="BZ931" s="379"/>
      <c r="CA931" s="379"/>
      <c r="CB931" s="379"/>
      <c r="CC931" s="379"/>
      <c r="CD931" s="379"/>
      <c r="CE931" s="379"/>
      <c r="CF931" s="379"/>
      <c r="CG931" s="379"/>
      <c r="CH931" s="379"/>
      <c r="CI931" s="379"/>
      <c r="CJ931" s="379"/>
      <c r="CK931" s="379"/>
      <c r="CL931" s="379"/>
      <c r="CM931" s="379"/>
      <c r="CN931" s="379"/>
    </row>
    <row r="932" spans="1:92" x14ac:dyDescent="0.25">
      <c r="A932" t="s">
        <v>151</v>
      </c>
      <c r="B932" s="223" t="s">
        <v>603</v>
      </c>
      <c r="D932" s="295" t="s">
        <v>665</v>
      </c>
      <c r="K932" s="56">
        <v>0</v>
      </c>
      <c r="L932" s="50">
        <f ca="1">+K934</f>
        <v>0</v>
      </c>
      <c r="M932" s="50">
        <f ca="1">+L934</f>
        <v>0</v>
      </c>
      <c r="N932" s="50">
        <f ca="1">+M934</f>
        <v>0</v>
      </c>
      <c r="O932" s="50">
        <f ca="1">+N934</f>
        <v>0</v>
      </c>
      <c r="P932" s="50">
        <f ca="1">+O934</f>
        <v>0</v>
      </c>
      <c r="Q932" s="50"/>
      <c r="T932" s="319"/>
      <c r="U932" s="380">
        <f t="shared" ref="U932:CF932" ca="1" si="692">+T934</f>
        <v>0</v>
      </c>
      <c r="V932" s="380">
        <f t="shared" ca="1" si="692"/>
        <v>0</v>
      </c>
      <c r="W932" s="380">
        <f t="shared" ca="1" si="692"/>
        <v>0</v>
      </c>
      <c r="X932" s="380">
        <f t="shared" ca="1" si="692"/>
        <v>0</v>
      </c>
      <c r="Y932" s="380">
        <f t="shared" ca="1" si="692"/>
        <v>0</v>
      </c>
      <c r="Z932" s="380">
        <f t="shared" ca="1" si="692"/>
        <v>0</v>
      </c>
      <c r="AA932" s="380">
        <f t="shared" ca="1" si="692"/>
        <v>0</v>
      </c>
      <c r="AB932" s="380">
        <f t="shared" ca="1" si="692"/>
        <v>0</v>
      </c>
      <c r="AC932" s="380">
        <f t="shared" ca="1" si="692"/>
        <v>0</v>
      </c>
      <c r="AD932" s="380">
        <f t="shared" ca="1" si="692"/>
        <v>0</v>
      </c>
      <c r="AE932" s="380">
        <f t="shared" ca="1" si="692"/>
        <v>0</v>
      </c>
      <c r="AF932" s="380">
        <f t="shared" ca="1" si="692"/>
        <v>0</v>
      </c>
      <c r="AG932" s="380">
        <f t="shared" ca="1" si="692"/>
        <v>0</v>
      </c>
      <c r="AH932" s="380">
        <f t="shared" ca="1" si="692"/>
        <v>0</v>
      </c>
      <c r="AI932" s="380">
        <f t="shared" ca="1" si="692"/>
        <v>0</v>
      </c>
      <c r="AJ932" s="380">
        <f t="shared" ca="1" si="692"/>
        <v>0</v>
      </c>
      <c r="AK932" s="380">
        <f t="shared" ca="1" si="692"/>
        <v>0</v>
      </c>
      <c r="AL932" s="380">
        <f t="shared" ca="1" si="692"/>
        <v>0</v>
      </c>
      <c r="AM932" s="380">
        <f t="shared" ca="1" si="692"/>
        <v>0</v>
      </c>
      <c r="AN932" s="380">
        <f t="shared" ca="1" si="692"/>
        <v>0</v>
      </c>
      <c r="AO932" s="380">
        <f t="shared" ca="1" si="692"/>
        <v>0</v>
      </c>
      <c r="AP932" s="380">
        <f t="shared" ca="1" si="692"/>
        <v>0</v>
      </c>
      <c r="AQ932" s="380">
        <f t="shared" ca="1" si="692"/>
        <v>0</v>
      </c>
      <c r="AR932" s="380">
        <f t="shared" ca="1" si="692"/>
        <v>0</v>
      </c>
      <c r="AS932" s="380">
        <f t="shared" ca="1" si="692"/>
        <v>0</v>
      </c>
      <c r="AT932" s="380">
        <f t="shared" ca="1" si="692"/>
        <v>0</v>
      </c>
      <c r="AU932" s="380">
        <f t="shared" ca="1" si="692"/>
        <v>0</v>
      </c>
      <c r="AV932" s="380">
        <f t="shared" ca="1" si="692"/>
        <v>0</v>
      </c>
      <c r="AW932" s="380">
        <f t="shared" ca="1" si="692"/>
        <v>0</v>
      </c>
      <c r="AX932" s="380">
        <f t="shared" ca="1" si="692"/>
        <v>0</v>
      </c>
      <c r="AY932" s="380">
        <f t="shared" ca="1" si="692"/>
        <v>0</v>
      </c>
      <c r="AZ932" s="380">
        <f t="shared" ca="1" si="692"/>
        <v>0</v>
      </c>
      <c r="BA932" s="380">
        <f t="shared" ca="1" si="692"/>
        <v>0</v>
      </c>
      <c r="BB932" s="380">
        <f t="shared" ca="1" si="692"/>
        <v>0</v>
      </c>
      <c r="BC932" s="380">
        <f t="shared" ca="1" si="692"/>
        <v>0</v>
      </c>
      <c r="BD932" s="380">
        <f t="shared" ca="1" si="692"/>
        <v>0</v>
      </c>
      <c r="BE932" s="380">
        <f t="shared" ca="1" si="692"/>
        <v>0</v>
      </c>
      <c r="BF932" s="380">
        <f t="shared" ca="1" si="692"/>
        <v>0</v>
      </c>
      <c r="BG932" s="380">
        <f t="shared" ca="1" si="692"/>
        <v>0</v>
      </c>
      <c r="BH932" s="380">
        <f t="shared" ca="1" si="692"/>
        <v>0</v>
      </c>
      <c r="BI932" s="380">
        <f t="shared" ca="1" si="692"/>
        <v>0</v>
      </c>
      <c r="BJ932" s="380">
        <f t="shared" ca="1" si="692"/>
        <v>0</v>
      </c>
      <c r="BK932" s="380">
        <f t="shared" ca="1" si="692"/>
        <v>0</v>
      </c>
      <c r="BL932" s="380">
        <f t="shared" ca="1" si="692"/>
        <v>0</v>
      </c>
      <c r="BM932" s="380">
        <f t="shared" ca="1" si="692"/>
        <v>0</v>
      </c>
      <c r="BN932" s="380">
        <f t="shared" ca="1" si="692"/>
        <v>0</v>
      </c>
      <c r="BO932" s="380">
        <f t="shared" ca="1" si="692"/>
        <v>0</v>
      </c>
      <c r="BP932" s="380">
        <f t="shared" ca="1" si="692"/>
        <v>0</v>
      </c>
      <c r="BQ932" s="380">
        <f t="shared" ca="1" si="692"/>
        <v>0</v>
      </c>
      <c r="BR932" s="380">
        <f t="shared" ca="1" si="692"/>
        <v>0</v>
      </c>
      <c r="BS932" s="380">
        <f t="shared" ca="1" si="692"/>
        <v>0</v>
      </c>
      <c r="BT932" s="380">
        <f t="shared" ca="1" si="692"/>
        <v>0</v>
      </c>
      <c r="BU932" s="380">
        <f t="shared" ca="1" si="692"/>
        <v>0</v>
      </c>
      <c r="BV932" s="380">
        <f t="shared" ca="1" si="692"/>
        <v>0</v>
      </c>
      <c r="BW932" s="380">
        <f t="shared" ca="1" si="692"/>
        <v>0</v>
      </c>
      <c r="BX932" s="380">
        <f t="shared" ca="1" si="692"/>
        <v>0</v>
      </c>
      <c r="BY932" s="380">
        <f t="shared" ca="1" si="692"/>
        <v>0</v>
      </c>
      <c r="BZ932" s="380">
        <f t="shared" ca="1" si="692"/>
        <v>0</v>
      </c>
      <c r="CA932" s="380">
        <f t="shared" ca="1" si="692"/>
        <v>0</v>
      </c>
      <c r="CB932" s="380">
        <f t="shared" ca="1" si="692"/>
        <v>0</v>
      </c>
      <c r="CC932" s="380">
        <f t="shared" ca="1" si="692"/>
        <v>0</v>
      </c>
      <c r="CD932" s="380">
        <f t="shared" ca="1" si="692"/>
        <v>0</v>
      </c>
      <c r="CE932" s="380">
        <f t="shared" ca="1" si="692"/>
        <v>0</v>
      </c>
      <c r="CF932" s="380">
        <f t="shared" ca="1" si="692"/>
        <v>0</v>
      </c>
      <c r="CG932" s="380">
        <f t="shared" ref="CG932:CN932" ca="1" si="693">+CF934</f>
        <v>0</v>
      </c>
      <c r="CH932" s="380">
        <f t="shared" ca="1" si="693"/>
        <v>0</v>
      </c>
      <c r="CI932" s="380">
        <f t="shared" ca="1" si="693"/>
        <v>0</v>
      </c>
      <c r="CJ932" s="380">
        <f t="shared" ca="1" si="693"/>
        <v>0</v>
      </c>
      <c r="CK932" s="380">
        <f t="shared" ca="1" si="693"/>
        <v>0</v>
      </c>
      <c r="CL932" s="380">
        <f t="shared" ca="1" si="693"/>
        <v>0</v>
      </c>
      <c r="CM932" s="380">
        <f t="shared" ca="1" si="693"/>
        <v>0</v>
      </c>
      <c r="CN932" s="380">
        <f t="shared" ca="1" si="693"/>
        <v>0</v>
      </c>
    </row>
    <row r="933" spans="1:92" x14ac:dyDescent="0.25">
      <c r="A933" t="s">
        <v>667</v>
      </c>
      <c r="B933" s="223" t="s">
        <v>607</v>
      </c>
      <c r="D933" s="295" t="s">
        <v>665</v>
      </c>
      <c r="E933" s="102" t="s">
        <v>203</v>
      </c>
      <c r="K933" s="365">
        <f t="shared" ref="K933:P933" ca="1" si="694">SUMIF($3:$3, K$2, INDIRECT(ROW() &amp; ":" &amp; ROW()))</f>
        <v>0</v>
      </c>
      <c r="L933" s="365">
        <f t="shared" ca="1" si="694"/>
        <v>0</v>
      </c>
      <c r="M933" s="365">
        <f t="shared" ca="1" si="694"/>
        <v>0</v>
      </c>
      <c r="N933" s="365">
        <f t="shared" ca="1" si="694"/>
        <v>0</v>
      </c>
      <c r="O933" s="365">
        <f t="shared" ca="1" si="694"/>
        <v>0</v>
      </c>
      <c r="P933" s="365">
        <f t="shared" ca="1" si="694"/>
        <v>0</v>
      </c>
      <c r="Q933" s="50"/>
      <c r="T933" s="366"/>
      <c r="U933" s="382">
        <f t="shared" ref="U933:CF933" ca="1" si="695">+U939-U936</f>
        <v>0</v>
      </c>
      <c r="V933" s="382">
        <f t="shared" ca="1" si="695"/>
        <v>0</v>
      </c>
      <c r="W933" s="382">
        <f t="shared" ca="1" si="695"/>
        <v>0</v>
      </c>
      <c r="X933" s="382">
        <f t="shared" ca="1" si="695"/>
        <v>0</v>
      </c>
      <c r="Y933" s="382">
        <f t="shared" ca="1" si="695"/>
        <v>0</v>
      </c>
      <c r="Z933" s="382">
        <f t="shared" ca="1" si="695"/>
        <v>0</v>
      </c>
      <c r="AA933" s="382">
        <f t="shared" ca="1" si="695"/>
        <v>0</v>
      </c>
      <c r="AB933" s="382">
        <f t="shared" ca="1" si="695"/>
        <v>0</v>
      </c>
      <c r="AC933" s="382">
        <f t="shared" ca="1" si="695"/>
        <v>0</v>
      </c>
      <c r="AD933" s="382">
        <f t="shared" ca="1" si="695"/>
        <v>0</v>
      </c>
      <c r="AE933" s="382">
        <f t="shared" ca="1" si="695"/>
        <v>0</v>
      </c>
      <c r="AF933" s="382">
        <f t="shared" ca="1" si="695"/>
        <v>0</v>
      </c>
      <c r="AG933" s="382">
        <f t="shared" ca="1" si="695"/>
        <v>0</v>
      </c>
      <c r="AH933" s="382">
        <f t="shared" ca="1" si="695"/>
        <v>0</v>
      </c>
      <c r="AI933" s="382">
        <f t="shared" ca="1" si="695"/>
        <v>0</v>
      </c>
      <c r="AJ933" s="382">
        <f t="shared" ca="1" si="695"/>
        <v>0</v>
      </c>
      <c r="AK933" s="382">
        <f t="shared" ca="1" si="695"/>
        <v>0</v>
      </c>
      <c r="AL933" s="382">
        <f t="shared" ca="1" si="695"/>
        <v>0</v>
      </c>
      <c r="AM933" s="382">
        <f t="shared" ca="1" si="695"/>
        <v>0</v>
      </c>
      <c r="AN933" s="382">
        <f t="shared" ca="1" si="695"/>
        <v>0</v>
      </c>
      <c r="AO933" s="382">
        <f t="shared" ca="1" si="695"/>
        <v>0</v>
      </c>
      <c r="AP933" s="382">
        <f t="shared" ca="1" si="695"/>
        <v>0</v>
      </c>
      <c r="AQ933" s="382">
        <f t="shared" ca="1" si="695"/>
        <v>0</v>
      </c>
      <c r="AR933" s="382">
        <f t="shared" ca="1" si="695"/>
        <v>0</v>
      </c>
      <c r="AS933" s="382">
        <f t="shared" ca="1" si="695"/>
        <v>0</v>
      </c>
      <c r="AT933" s="382">
        <f t="shared" ca="1" si="695"/>
        <v>0</v>
      </c>
      <c r="AU933" s="382">
        <f t="shared" ca="1" si="695"/>
        <v>0</v>
      </c>
      <c r="AV933" s="382">
        <f t="shared" ca="1" si="695"/>
        <v>0</v>
      </c>
      <c r="AW933" s="382">
        <f t="shared" ca="1" si="695"/>
        <v>0</v>
      </c>
      <c r="AX933" s="382">
        <f t="shared" ca="1" si="695"/>
        <v>0</v>
      </c>
      <c r="AY933" s="382">
        <f t="shared" ca="1" si="695"/>
        <v>0</v>
      </c>
      <c r="AZ933" s="382">
        <f t="shared" ca="1" si="695"/>
        <v>0</v>
      </c>
      <c r="BA933" s="382">
        <f t="shared" ca="1" si="695"/>
        <v>0</v>
      </c>
      <c r="BB933" s="382">
        <f t="shared" ca="1" si="695"/>
        <v>0</v>
      </c>
      <c r="BC933" s="382">
        <f t="shared" ca="1" si="695"/>
        <v>0</v>
      </c>
      <c r="BD933" s="382">
        <f t="shared" ca="1" si="695"/>
        <v>0</v>
      </c>
      <c r="BE933" s="382">
        <f t="shared" ca="1" si="695"/>
        <v>0</v>
      </c>
      <c r="BF933" s="382">
        <f t="shared" ca="1" si="695"/>
        <v>0</v>
      </c>
      <c r="BG933" s="382">
        <f t="shared" ca="1" si="695"/>
        <v>0</v>
      </c>
      <c r="BH933" s="382">
        <f t="shared" ca="1" si="695"/>
        <v>0</v>
      </c>
      <c r="BI933" s="382">
        <f t="shared" ca="1" si="695"/>
        <v>0</v>
      </c>
      <c r="BJ933" s="382">
        <f t="shared" ca="1" si="695"/>
        <v>0</v>
      </c>
      <c r="BK933" s="382">
        <f t="shared" ca="1" si="695"/>
        <v>0</v>
      </c>
      <c r="BL933" s="382">
        <f t="shared" ca="1" si="695"/>
        <v>0</v>
      </c>
      <c r="BM933" s="382">
        <f t="shared" ca="1" si="695"/>
        <v>0</v>
      </c>
      <c r="BN933" s="382">
        <f t="shared" ca="1" si="695"/>
        <v>0</v>
      </c>
      <c r="BO933" s="382">
        <f t="shared" ca="1" si="695"/>
        <v>0</v>
      </c>
      <c r="BP933" s="382">
        <f t="shared" ca="1" si="695"/>
        <v>0</v>
      </c>
      <c r="BQ933" s="382">
        <f t="shared" ca="1" si="695"/>
        <v>0</v>
      </c>
      <c r="BR933" s="382">
        <f t="shared" ca="1" si="695"/>
        <v>0</v>
      </c>
      <c r="BS933" s="382">
        <f t="shared" ca="1" si="695"/>
        <v>0</v>
      </c>
      <c r="BT933" s="382">
        <f t="shared" ca="1" si="695"/>
        <v>0</v>
      </c>
      <c r="BU933" s="382">
        <f t="shared" ca="1" si="695"/>
        <v>0</v>
      </c>
      <c r="BV933" s="382">
        <f t="shared" ca="1" si="695"/>
        <v>0</v>
      </c>
      <c r="BW933" s="382">
        <f t="shared" ca="1" si="695"/>
        <v>0</v>
      </c>
      <c r="BX933" s="382">
        <f t="shared" ca="1" si="695"/>
        <v>0</v>
      </c>
      <c r="BY933" s="382">
        <f t="shared" ca="1" si="695"/>
        <v>0</v>
      </c>
      <c r="BZ933" s="382">
        <f t="shared" ca="1" si="695"/>
        <v>0</v>
      </c>
      <c r="CA933" s="382">
        <f t="shared" ca="1" si="695"/>
        <v>0</v>
      </c>
      <c r="CB933" s="382">
        <f t="shared" ca="1" si="695"/>
        <v>0</v>
      </c>
      <c r="CC933" s="382">
        <f t="shared" ca="1" si="695"/>
        <v>0</v>
      </c>
      <c r="CD933" s="382">
        <f t="shared" ca="1" si="695"/>
        <v>0</v>
      </c>
      <c r="CE933" s="382">
        <f t="shared" ca="1" si="695"/>
        <v>0</v>
      </c>
      <c r="CF933" s="382">
        <f t="shared" ca="1" si="695"/>
        <v>0</v>
      </c>
      <c r="CG933" s="382">
        <f t="shared" ref="CG933:CN933" ca="1" si="696">+CG939-CG936</f>
        <v>0</v>
      </c>
      <c r="CH933" s="382">
        <f t="shared" ca="1" si="696"/>
        <v>0</v>
      </c>
      <c r="CI933" s="382">
        <f t="shared" ca="1" si="696"/>
        <v>0</v>
      </c>
      <c r="CJ933" s="382">
        <f t="shared" ca="1" si="696"/>
        <v>0</v>
      </c>
      <c r="CK933" s="382">
        <f t="shared" ca="1" si="696"/>
        <v>0</v>
      </c>
      <c r="CL933" s="382">
        <f t="shared" ca="1" si="696"/>
        <v>0</v>
      </c>
      <c r="CM933" s="382">
        <f t="shared" ca="1" si="696"/>
        <v>0</v>
      </c>
      <c r="CN933" s="382">
        <f t="shared" ca="1" si="696"/>
        <v>0</v>
      </c>
    </row>
    <row r="934" spans="1:92" x14ac:dyDescent="0.25">
      <c r="A934" t="s">
        <v>151</v>
      </c>
      <c r="B934" s="216" t="s">
        <v>660</v>
      </c>
      <c r="C934" t="s">
        <v>48</v>
      </c>
      <c r="D934" s="295" t="s">
        <v>665</v>
      </c>
      <c r="E934" s="102" t="s">
        <v>203</v>
      </c>
      <c r="I934" s="368"/>
      <c r="J934" s="368"/>
      <c r="K934" s="30">
        <f t="shared" ref="K934:P934" ca="1" si="697">SUMIF($4:$4, K$2, INDIRECT(ROW() &amp; ":" &amp; ROW()))</f>
        <v>0</v>
      </c>
      <c r="L934" s="30">
        <f t="shared" ca="1" si="697"/>
        <v>0</v>
      </c>
      <c r="M934" s="30">
        <f t="shared" ca="1" si="697"/>
        <v>0</v>
      </c>
      <c r="N934" s="30">
        <f t="shared" ca="1" si="697"/>
        <v>0</v>
      </c>
      <c r="O934" s="30">
        <f t="shared" ca="1" si="697"/>
        <v>0</v>
      </c>
      <c r="P934" s="30">
        <f t="shared" ca="1" si="697"/>
        <v>0</v>
      </c>
      <c r="Q934" s="30"/>
      <c r="T934" s="327">
        <f t="shared" ref="T934" ca="1" si="698">IFERROR(INDEX(INDIRECT("Financials!$A:$AD"), MATCH(INDIRECT(ADDRESS(ROW(),2)), INDIRECT("Financials!$B:$B"), 0), MATCH(INDIRECT(ADDRESS(1,COLUMN())), INDIRECT("Financials!$1:$1"), 0)),0)</f>
        <v>0</v>
      </c>
      <c r="U934" s="383">
        <f t="shared" ref="U934:AZ934" ca="1" si="699">SUM(U932:U933)</f>
        <v>0</v>
      </c>
      <c r="V934" s="383">
        <f t="shared" ca="1" si="699"/>
        <v>0</v>
      </c>
      <c r="W934" s="383">
        <f t="shared" ca="1" si="699"/>
        <v>0</v>
      </c>
      <c r="X934" s="383">
        <f t="shared" ca="1" si="699"/>
        <v>0</v>
      </c>
      <c r="Y934" s="383">
        <f t="shared" ca="1" si="699"/>
        <v>0</v>
      </c>
      <c r="Z934" s="383">
        <f t="shared" ca="1" si="699"/>
        <v>0</v>
      </c>
      <c r="AA934" s="383">
        <f t="shared" ca="1" si="699"/>
        <v>0</v>
      </c>
      <c r="AB934" s="383">
        <f t="shared" ca="1" si="699"/>
        <v>0</v>
      </c>
      <c r="AC934" s="383">
        <f t="shared" ca="1" si="699"/>
        <v>0</v>
      </c>
      <c r="AD934" s="383">
        <f t="shared" ca="1" si="699"/>
        <v>0</v>
      </c>
      <c r="AE934" s="383">
        <f t="shared" ca="1" si="699"/>
        <v>0</v>
      </c>
      <c r="AF934" s="383">
        <f t="shared" ca="1" si="699"/>
        <v>0</v>
      </c>
      <c r="AG934" s="383">
        <f t="shared" ca="1" si="699"/>
        <v>0</v>
      </c>
      <c r="AH934" s="383">
        <f t="shared" ca="1" si="699"/>
        <v>0</v>
      </c>
      <c r="AI934" s="383">
        <f t="shared" ca="1" si="699"/>
        <v>0</v>
      </c>
      <c r="AJ934" s="383">
        <f t="shared" ca="1" si="699"/>
        <v>0</v>
      </c>
      <c r="AK934" s="383">
        <f t="shared" ca="1" si="699"/>
        <v>0</v>
      </c>
      <c r="AL934" s="383">
        <f t="shared" ca="1" si="699"/>
        <v>0</v>
      </c>
      <c r="AM934" s="383">
        <f t="shared" ca="1" si="699"/>
        <v>0</v>
      </c>
      <c r="AN934" s="383">
        <f t="shared" ca="1" si="699"/>
        <v>0</v>
      </c>
      <c r="AO934" s="383">
        <f t="shared" ca="1" si="699"/>
        <v>0</v>
      </c>
      <c r="AP934" s="383">
        <f t="shared" ca="1" si="699"/>
        <v>0</v>
      </c>
      <c r="AQ934" s="383">
        <f t="shared" ca="1" si="699"/>
        <v>0</v>
      </c>
      <c r="AR934" s="383">
        <f t="shared" ca="1" si="699"/>
        <v>0</v>
      </c>
      <c r="AS934" s="383">
        <f t="shared" ca="1" si="699"/>
        <v>0</v>
      </c>
      <c r="AT934" s="383">
        <f t="shared" ca="1" si="699"/>
        <v>0</v>
      </c>
      <c r="AU934" s="383">
        <f t="shared" ca="1" si="699"/>
        <v>0</v>
      </c>
      <c r="AV934" s="383">
        <f t="shared" ca="1" si="699"/>
        <v>0</v>
      </c>
      <c r="AW934" s="383">
        <f t="shared" ca="1" si="699"/>
        <v>0</v>
      </c>
      <c r="AX934" s="383">
        <f t="shared" ca="1" si="699"/>
        <v>0</v>
      </c>
      <c r="AY934" s="383">
        <f t="shared" ca="1" si="699"/>
        <v>0</v>
      </c>
      <c r="AZ934" s="383">
        <f t="shared" ca="1" si="699"/>
        <v>0</v>
      </c>
      <c r="BA934" s="383">
        <f t="shared" ref="BA934:CN934" ca="1" si="700">SUM(BA932:BA933)</f>
        <v>0</v>
      </c>
      <c r="BB934" s="383">
        <f t="shared" ca="1" si="700"/>
        <v>0</v>
      </c>
      <c r="BC934" s="383">
        <f t="shared" ca="1" si="700"/>
        <v>0</v>
      </c>
      <c r="BD934" s="383">
        <f t="shared" ca="1" si="700"/>
        <v>0</v>
      </c>
      <c r="BE934" s="383">
        <f t="shared" ca="1" si="700"/>
        <v>0</v>
      </c>
      <c r="BF934" s="383">
        <f t="shared" ca="1" si="700"/>
        <v>0</v>
      </c>
      <c r="BG934" s="383">
        <f t="shared" ca="1" si="700"/>
        <v>0</v>
      </c>
      <c r="BH934" s="383">
        <f t="shared" ca="1" si="700"/>
        <v>0</v>
      </c>
      <c r="BI934" s="383">
        <f t="shared" ca="1" si="700"/>
        <v>0</v>
      </c>
      <c r="BJ934" s="383">
        <f t="shared" ca="1" si="700"/>
        <v>0</v>
      </c>
      <c r="BK934" s="383">
        <f t="shared" ca="1" si="700"/>
        <v>0</v>
      </c>
      <c r="BL934" s="383">
        <f t="shared" ca="1" si="700"/>
        <v>0</v>
      </c>
      <c r="BM934" s="383">
        <f t="shared" ca="1" si="700"/>
        <v>0</v>
      </c>
      <c r="BN934" s="383">
        <f t="shared" ca="1" si="700"/>
        <v>0</v>
      </c>
      <c r="BO934" s="383">
        <f t="shared" ca="1" si="700"/>
        <v>0</v>
      </c>
      <c r="BP934" s="383">
        <f t="shared" ca="1" si="700"/>
        <v>0</v>
      </c>
      <c r="BQ934" s="383">
        <f t="shared" ca="1" si="700"/>
        <v>0</v>
      </c>
      <c r="BR934" s="383">
        <f t="shared" ca="1" si="700"/>
        <v>0</v>
      </c>
      <c r="BS934" s="383">
        <f t="shared" ca="1" si="700"/>
        <v>0</v>
      </c>
      <c r="BT934" s="383">
        <f t="shared" ca="1" si="700"/>
        <v>0</v>
      </c>
      <c r="BU934" s="383">
        <f t="shared" ca="1" si="700"/>
        <v>0</v>
      </c>
      <c r="BV934" s="383">
        <f t="shared" ca="1" si="700"/>
        <v>0</v>
      </c>
      <c r="BW934" s="383">
        <f t="shared" ca="1" si="700"/>
        <v>0</v>
      </c>
      <c r="BX934" s="383">
        <f t="shared" ca="1" si="700"/>
        <v>0</v>
      </c>
      <c r="BY934" s="383">
        <f t="shared" ca="1" si="700"/>
        <v>0</v>
      </c>
      <c r="BZ934" s="383">
        <f t="shared" ca="1" si="700"/>
        <v>0</v>
      </c>
      <c r="CA934" s="383">
        <f t="shared" ca="1" si="700"/>
        <v>0</v>
      </c>
      <c r="CB934" s="383">
        <f t="shared" ca="1" si="700"/>
        <v>0</v>
      </c>
      <c r="CC934" s="383">
        <f t="shared" ca="1" si="700"/>
        <v>0</v>
      </c>
      <c r="CD934" s="383">
        <f t="shared" ca="1" si="700"/>
        <v>0</v>
      </c>
      <c r="CE934" s="383">
        <f t="shared" ca="1" si="700"/>
        <v>0</v>
      </c>
      <c r="CF934" s="383">
        <f t="shared" ca="1" si="700"/>
        <v>0</v>
      </c>
      <c r="CG934" s="383">
        <f t="shared" ca="1" si="700"/>
        <v>0</v>
      </c>
      <c r="CH934" s="383">
        <f t="shared" ca="1" si="700"/>
        <v>0</v>
      </c>
      <c r="CI934" s="383">
        <f t="shared" ca="1" si="700"/>
        <v>0</v>
      </c>
      <c r="CJ934" s="383">
        <f t="shared" ca="1" si="700"/>
        <v>0</v>
      </c>
      <c r="CK934" s="383">
        <f t="shared" ca="1" si="700"/>
        <v>0</v>
      </c>
      <c r="CL934" s="383">
        <f t="shared" ca="1" si="700"/>
        <v>0</v>
      </c>
      <c r="CM934" s="383">
        <f t="shared" ca="1" si="700"/>
        <v>0</v>
      </c>
      <c r="CN934" s="383">
        <f t="shared" ca="1" si="700"/>
        <v>0</v>
      </c>
    </row>
    <row r="935" spans="1:92" x14ac:dyDescent="0.25">
      <c r="B935" s="178"/>
      <c r="D935" s="295" t="s">
        <v>665</v>
      </c>
      <c r="E935" s="102" t="s">
        <v>203</v>
      </c>
      <c r="T935" s="319"/>
      <c r="U935" s="380"/>
      <c r="V935" s="380"/>
      <c r="W935" s="380"/>
      <c r="X935" s="380"/>
      <c r="Y935" s="380"/>
      <c r="Z935" s="380"/>
      <c r="AA935" s="380"/>
      <c r="AB935" s="380"/>
      <c r="AC935" s="380"/>
      <c r="AD935" s="380"/>
      <c r="AE935" s="380"/>
      <c r="AF935" s="380"/>
      <c r="AG935" s="380"/>
      <c r="AH935" s="380"/>
      <c r="AI935" s="380"/>
      <c r="AJ935" s="380"/>
      <c r="AK935" s="380"/>
      <c r="AL935" s="380"/>
      <c r="AM935" s="380"/>
      <c r="AN935" s="380"/>
      <c r="AO935" s="380"/>
      <c r="AP935" s="380"/>
      <c r="AQ935" s="380"/>
      <c r="AR935" s="380"/>
      <c r="AS935" s="380"/>
      <c r="AT935" s="380"/>
      <c r="AU935" s="380"/>
      <c r="AV935" s="380"/>
      <c r="AW935" s="380"/>
      <c r="AX935" s="380"/>
      <c r="AY935" s="380"/>
      <c r="AZ935" s="380"/>
      <c r="BA935" s="380"/>
      <c r="BB935" s="380"/>
      <c r="BC935" s="380"/>
      <c r="BD935" s="380"/>
      <c r="BE935" s="380"/>
      <c r="BF935" s="380"/>
      <c r="BG935" s="380"/>
      <c r="BH935" s="380"/>
      <c r="BI935" s="380"/>
      <c r="BJ935" s="380"/>
      <c r="BK935" s="380"/>
      <c r="BL935" s="380"/>
      <c r="BM935" s="380"/>
      <c r="BN935" s="380"/>
      <c r="BO935" s="380"/>
      <c r="BP935" s="380"/>
      <c r="BQ935" s="380"/>
      <c r="BR935" s="380"/>
      <c r="BS935" s="380"/>
      <c r="BT935" s="380"/>
      <c r="BU935" s="380"/>
      <c r="BV935" s="380"/>
      <c r="BW935" s="380"/>
      <c r="BX935" s="380"/>
      <c r="BY935" s="380"/>
      <c r="BZ935" s="380"/>
      <c r="CA935" s="380"/>
      <c r="CB935" s="380"/>
      <c r="CC935" s="380"/>
      <c r="CD935" s="380"/>
      <c r="CE935" s="380"/>
      <c r="CF935" s="380"/>
      <c r="CG935" s="380"/>
      <c r="CH935" s="380"/>
      <c r="CI935" s="380"/>
      <c r="CJ935" s="380"/>
      <c r="CK935" s="380"/>
      <c r="CL935" s="380"/>
      <c r="CM935" s="380"/>
      <c r="CN935" s="380"/>
    </row>
    <row r="936" spans="1:92" x14ac:dyDescent="0.25">
      <c r="A936" t="s">
        <v>160</v>
      </c>
      <c r="B936" s="216" t="s">
        <v>661</v>
      </c>
      <c r="C936" t="s">
        <v>16</v>
      </c>
      <c r="D936" s="295" t="s">
        <v>665</v>
      </c>
      <c r="E936" s="102" t="s">
        <v>203</v>
      </c>
      <c r="K936" s="31">
        <f t="shared" ref="K936:P936" ca="1" si="701">SUMIF($3:$3, K$2, INDIRECT(ROW() &amp; ":" &amp; ROW()))</f>
        <v>0</v>
      </c>
      <c r="L936" s="31">
        <f t="shared" ca="1" si="701"/>
        <v>0</v>
      </c>
      <c r="M936" s="31">
        <f t="shared" ca="1" si="701"/>
        <v>0</v>
      </c>
      <c r="N936" s="31">
        <f t="shared" ca="1" si="701"/>
        <v>0</v>
      </c>
      <c r="O936" s="31">
        <f t="shared" ca="1" si="701"/>
        <v>0</v>
      </c>
      <c r="P936" s="31">
        <f t="shared" ca="1" si="701"/>
        <v>0</v>
      </c>
      <c r="Q936" s="31"/>
      <c r="T936" s="327">
        <f t="shared" ref="T936" ca="1" si="702">IFERROR(INDEX(INDIRECT("Financials!$A:$AD"), MATCH(INDIRECT(ADDRESS(ROW(),2)), INDIRECT("Financials!$B:$B"), 0), MATCH(INDIRECT(ADDRESS(1,COLUMN())), INDIRECT("Financials!$1:$1"), 0)),0)</f>
        <v>0</v>
      </c>
      <c r="U936" s="383">
        <f t="shared" ref="U936:CF936" ca="1" si="703">+U932*$I929/U$7</f>
        <v>0</v>
      </c>
      <c r="V936" s="383">
        <f t="shared" ca="1" si="703"/>
        <v>0</v>
      </c>
      <c r="W936" s="383">
        <f t="shared" ca="1" si="703"/>
        <v>0</v>
      </c>
      <c r="X936" s="383">
        <f t="shared" ca="1" si="703"/>
        <v>0</v>
      </c>
      <c r="Y936" s="383">
        <f t="shared" ca="1" si="703"/>
        <v>0</v>
      </c>
      <c r="Z936" s="383">
        <f t="shared" ca="1" si="703"/>
        <v>0</v>
      </c>
      <c r="AA936" s="383">
        <f t="shared" ca="1" si="703"/>
        <v>0</v>
      </c>
      <c r="AB936" s="383">
        <f t="shared" ca="1" si="703"/>
        <v>0</v>
      </c>
      <c r="AC936" s="383">
        <f t="shared" ca="1" si="703"/>
        <v>0</v>
      </c>
      <c r="AD936" s="383">
        <f t="shared" ca="1" si="703"/>
        <v>0</v>
      </c>
      <c r="AE936" s="383">
        <f t="shared" ca="1" si="703"/>
        <v>0</v>
      </c>
      <c r="AF936" s="383">
        <f t="shared" ca="1" si="703"/>
        <v>0</v>
      </c>
      <c r="AG936" s="383">
        <f t="shared" ca="1" si="703"/>
        <v>0</v>
      </c>
      <c r="AH936" s="383">
        <f t="shared" ca="1" si="703"/>
        <v>0</v>
      </c>
      <c r="AI936" s="383">
        <f t="shared" ca="1" si="703"/>
        <v>0</v>
      </c>
      <c r="AJ936" s="383">
        <f t="shared" ca="1" si="703"/>
        <v>0</v>
      </c>
      <c r="AK936" s="383">
        <f t="shared" ca="1" si="703"/>
        <v>0</v>
      </c>
      <c r="AL936" s="383">
        <f t="shared" ca="1" si="703"/>
        <v>0</v>
      </c>
      <c r="AM936" s="383">
        <f t="shared" ca="1" si="703"/>
        <v>0</v>
      </c>
      <c r="AN936" s="383">
        <f t="shared" ca="1" si="703"/>
        <v>0</v>
      </c>
      <c r="AO936" s="383">
        <f t="shared" ca="1" si="703"/>
        <v>0</v>
      </c>
      <c r="AP936" s="383">
        <f t="shared" ca="1" si="703"/>
        <v>0</v>
      </c>
      <c r="AQ936" s="383">
        <f t="shared" ca="1" si="703"/>
        <v>0</v>
      </c>
      <c r="AR936" s="383">
        <f t="shared" ca="1" si="703"/>
        <v>0</v>
      </c>
      <c r="AS936" s="383">
        <f t="shared" ca="1" si="703"/>
        <v>0</v>
      </c>
      <c r="AT936" s="383">
        <f t="shared" ca="1" si="703"/>
        <v>0</v>
      </c>
      <c r="AU936" s="383">
        <f t="shared" ca="1" si="703"/>
        <v>0</v>
      </c>
      <c r="AV936" s="383">
        <f t="shared" ca="1" si="703"/>
        <v>0</v>
      </c>
      <c r="AW936" s="383">
        <f t="shared" ca="1" si="703"/>
        <v>0</v>
      </c>
      <c r="AX936" s="383">
        <f t="shared" ca="1" si="703"/>
        <v>0</v>
      </c>
      <c r="AY936" s="383">
        <f t="shared" ca="1" si="703"/>
        <v>0</v>
      </c>
      <c r="AZ936" s="383">
        <f t="shared" ca="1" si="703"/>
        <v>0</v>
      </c>
      <c r="BA936" s="383">
        <f t="shared" ca="1" si="703"/>
        <v>0</v>
      </c>
      <c r="BB936" s="383">
        <f t="shared" ca="1" si="703"/>
        <v>0</v>
      </c>
      <c r="BC936" s="383">
        <f t="shared" ca="1" si="703"/>
        <v>0</v>
      </c>
      <c r="BD936" s="383">
        <f t="shared" ca="1" si="703"/>
        <v>0</v>
      </c>
      <c r="BE936" s="383">
        <f t="shared" ca="1" si="703"/>
        <v>0</v>
      </c>
      <c r="BF936" s="383">
        <f t="shared" ca="1" si="703"/>
        <v>0</v>
      </c>
      <c r="BG936" s="383">
        <f t="shared" ca="1" si="703"/>
        <v>0</v>
      </c>
      <c r="BH936" s="383">
        <f t="shared" ca="1" si="703"/>
        <v>0</v>
      </c>
      <c r="BI936" s="383">
        <f t="shared" ca="1" si="703"/>
        <v>0</v>
      </c>
      <c r="BJ936" s="383">
        <f t="shared" ca="1" si="703"/>
        <v>0</v>
      </c>
      <c r="BK936" s="383">
        <f t="shared" ca="1" si="703"/>
        <v>0</v>
      </c>
      <c r="BL936" s="383">
        <f t="shared" ca="1" si="703"/>
        <v>0</v>
      </c>
      <c r="BM936" s="383">
        <f t="shared" ca="1" si="703"/>
        <v>0</v>
      </c>
      <c r="BN936" s="383">
        <f t="shared" ca="1" si="703"/>
        <v>0</v>
      </c>
      <c r="BO936" s="383">
        <f t="shared" ca="1" si="703"/>
        <v>0</v>
      </c>
      <c r="BP936" s="383">
        <f t="shared" ca="1" si="703"/>
        <v>0</v>
      </c>
      <c r="BQ936" s="383">
        <f t="shared" ca="1" si="703"/>
        <v>0</v>
      </c>
      <c r="BR936" s="383">
        <f t="shared" ca="1" si="703"/>
        <v>0</v>
      </c>
      <c r="BS936" s="383">
        <f t="shared" ca="1" si="703"/>
        <v>0</v>
      </c>
      <c r="BT936" s="383">
        <f t="shared" ca="1" si="703"/>
        <v>0</v>
      </c>
      <c r="BU936" s="383">
        <f t="shared" ca="1" si="703"/>
        <v>0</v>
      </c>
      <c r="BV936" s="383">
        <f t="shared" ca="1" si="703"/>
        <v>0</v>
      </c>
      <c r="BW936" s="383">
        <f t="shared" ca="1" si="703"/>
        <v>0</v>
      </c>
      <c r="BX936" s="383">
        <f t="shared" ca="1" si="703"/>
        <v>0</v>
      </c>
      <c r="BY936" s="383">
        <f t="shared" ca="1" si="703"/>
        <v>0</v>
      </c>
      <c r="BZ936" s="383">
        <f t="shared" ca="1" si="703"/>
        <v>0</v>
      </c>
      <c r="CA936" s="383">
        <f t="shared" ca="1" si="703"/>
        <v>0</v>
      </c>
      <c r="CB936" s="383">
        <f t="shared" ca="1" si="703"/>
        <v>0</v>
      </c>
      <c r="CC936" s="383">
        <f t="shared" ca="1" si="703"/>
        <v>0</v>
      </c>
      <c r="CD936" s="383">
        <f t="shared" ca="1" si="703"/>
        <v>0</v>
      </c>
      <c r="CE936" s="383">
        <f t="shared" ca="1" si="703"/>
        <v>0</v>
      </c>
      <c r="CF936" s="383">
        <f t="shared" ca="1" si="703"/>
        <v>0</v>
      </c>
      <c r="CG936" s="383">
        <f t="shared" ref="CG936:CN936" ca="1" si="704">+CG932*$I929/CG$7</f>
        <v>0</v>
      </c>
      <c r="CH936" s="383">
        <f t="shared" ca="1" si="704"/>
        <v>0</v>
      </c>
      <c r="CI936" s="383">
        <f t="shared" ca="1" si="704"/>
        <v>0</v>
      </c>
      <c r="CJ936" s="383">
        <f t="shared" ca="1" si="704"/>
        <v>0</v>
      </c>
      <c r="CK936" s="383">
        <f t="shared" ca="1" si="704"/>
        <v>0</v>
      </c>
      <c r="CL936" s="383">
        <f t="shared" ca="1" si="704"/>
        <v>0</v>
      </c>
      <c r="CM936" s="383">
        <f t="shared" ca="1" si="704"/>
        <v>0</v>
      </c>
      <c r="CN936" s="383">
        <f t="shared" ca="1" si="704"/>
        <v>0</v>
      </c>
    </row>
    <row r="937" spans="1:92" x14ac:dyDescent="0.25">
      <c r="B937" s="178"/>
      <c r="D937" s="295" t="s">
        <v>665</v>
      </c>
      <c r="E937" s="102" t="s">
        <v>203</v>
      </c>
      <c r="T937" s="355"/>
      <c r="U937" s="297"/>
      <c r="V937" s="297"/>
      <c r="W937" s="297"/>
      <c r="X937" s="297"/>
      <c r="Y937" s="297"/>
      <c r="Z937" s="297"/>
      <c r="AA937" s="297"/>
      <c r="AB937" s="297"/>
      <c r="AC937" s="297"/>
      <c r="AD937" s="297"/>
      <c r="AE937" s="297"/>
      <c r="AF937" s="297"/>
      <c r="AG937" s="297"/>
      <c r="AH937" s="297"/>
      <c r="AI937" s="297"/>
      <c r="AJ937" s="297"/>
      <c r="AK937" s="297"/>
      <c r="AL937" s="297"/>
      <c r="AM937" s="297"/>
      <c r="AN937" s="297"/>
      <c r="AO937" s="297"/>
      <c r="AP937" s="297"/>
      <c r="AQ937" s="297"/>
      <c r="AR937" s="297"/>
      <c r="AS937" s="297"/>
      <c r="AT937" s="297"/>
      <c r="AU937" s="297"/>
      <c r="AV937" s="297"/>
      <c r="AW937" s="297"/>
      <c r="AX937" s="297"/>
      <c r="AY937" s="297"/>
      <c r="AZ937" s="297"/>
      <c r="BA937" s="297"/>
      <c r="BB937" s="297"/>
      <c r="BC937" s="297"/>
      <c r="BD937" s="297"/>
      <c r="BE937" s="297"/>
      <c r="BF937" s="297"/>
      <c r="BG937" s="297"/>
      <c r="BH937" s="297"/>
      <c r="BI937" s="297"/>
      <c r="BJ937" s="297"/>
      <c r="BK937" s="297"/>
      <c r="BL937" s="297"/>
      <c r="BM937" s="297"/>
      <c r="BN937" s="297"/>
      <c r="BO937" s="297"/>
      <c r="BP937" s="297"/>
      <c r="BQ937" s="297"/>
      <c r="BR937" s="297"/>
      <c r="BS937" s="297"/>
      <c r="BT937" s="297"/>
      <c r="BU937" s="297"/>
      <c r="BV937" s="297"/>
      <c r="BW937" s="297"/>
      <c r="BX937" s="297"/>
      <c r="BY937" s="297"/>
      <c r="BZ937" s="297"/>
      <c r="CA937" s="297"/>
      <c r="CB937" s="297"/>
      <c r="CC937" s="297"/>
      <c r="CD937" s="297"/>
      <c r="CE937" s="297"/>
      <c r="CF937" s="297"/>
      <c r="CG937" s="297"/>
      <c r="CH937" s="297"/>
      <c r="CI937" s="297"/>
      <c r="CJ937" s="297"/>
      <c r="CK937" s="297"/>
      <c r="CL937" s="297"/>
      <c r="CM937" s="297"/>
      <c r="CN937" s="297"/>
    </row>
    <row r="938" spans="1:92" x14ac:dyDescent="0.25">
      <c r="B938" s="174" t="s">
        <v>662</v>
      </c>
      <c r="D938" s="295" t="s">
        <v>665</v>
      </c>
      <c r="T938" s="355"/>
      <c r="U938" s="297"/>
      <c r="V938" s="297"/>
      <c r="W938" s="297"/>
      <c r="X938" s="297"/>
      <c r="Y938" s="297"/>
      <c r="Z938" s="297"/>
      <c r="AA938" s="297"/>
      <c r="AB938" s="297"/>
      <c r="AC938" s="297"/>
      <c r="AD938" s="297"/>
      <c r="AE938" s="297"/>
      <c r="AF938" s="297"/>
      <c r="AG938" s="297"/>
      <c r="AH938" s="297"/>
      <c r="AI938" s="297"/>
      <c r="AJ938" s="297"/>
      <c r="AK938" s="297"/>
      <c r="AL938" s="297"/>
      <c r="AM938" s="297"/>
      <c r="AN938" s="297"/>
      <c r="AO938" s="297"/>
      <c r="AP938" s="297"/>
      <c r="AQ938" s="297"/>
      <c r="AR938" s="297"/>
      <c r="AS938" s="297"/>
      <c r="AT938" s="297"/>
      <c r="AU938" s="297"/>
      <c r="AV938" s="297"/>
      <c r="AW938" s="297"/>
      <c r="AX938" s="297"/>
      <c r="AY938" s="297"/>
      <c r="AZ938" s="297"/>
      <c r="BA938" s="297"/>
      <c r="BB938" s="297"/>
      <c r="BC938" s="297"/>
      <c r="BD938" s="297"/>
      <c r="BE938" s="297"/>
      <c r="BF938" s="297"/>
      <c r="BG938" s="297"/>
      <c r="BH938" s="297"/>
      <c r="BI938" s="297"/>
      <c r="BJ938" s="297"/>
      <c r="BK938" s="297"/>
      <c r="BL938" s="297"/>
      <c r="BM938" s="297"/>
      <c r="BN938" s="297"/>
      <c r="BO938" s="297"/>
      <c r="BP938" s="297"/>
      <c r="BQ938" s="297"/>
      <c r="BR938" s="297"/>
      <c r="BS938" s="297"/>
      <c r="BT938" s="297"/>
      <c r="BU938" s="297"/>
      <c r="BV938" s="297"/>
      <c r="BW938" s="297"/>
      <c r="BX938" s="297"/>
      <c r="BY938" s="297"/>
      <c r="BZ938" s="297"/>
      <c r="CA938" s="297"/>
      <c r="CB938" s="297"/>
      <c r="CC938" s="297"/>
      <c r="CD938" s="297"/>
      <c r="CE938" s="297"/>
      <c r="CF938" s="297"/>
      <c r="CG938" s="297"/>
      <c r="CH938" s="297"/>
      <c r="CI938" s="297"/>
      <c r="CJ938" s="297"/>
      <c r="CK938" s="297"/>
      <c r="CL938" s="297"/>
      <c r="CM938" s="297"/>
      <c r="CN938" s="297"/>
    </row>
    <row r="939" spans="1:92" x14ac:dyDescent="0.25">
      <c r="A939" t="s">
        <v>362</v>
      </c>
      <c r="B939" s="223" t="s">
        <v>668</v>
      </c>
      <c r="C939" t="s">
        <v>73</v>
      </c>
      <c r="D939" s="295" t="s">
        <v>665</v>
      </c>
      <c r="K939" s="50">
        <f t="shared" ref="K939:P939" ca="1" si="705">SUMIF($3:$3, INDIRECT(ADDRESS(ROW($A$2),COLUMN(),2)), INDIRECT(ROW() &amp; ":" &amp; ROW()))</f>
        <v>0</v>
      </c>
      <c r="L939" s="50">
        <f t="shared" ca="1" si="705"/>
        <v>0</v>
      </c>
      <c r="M939" s="50">
        <f t="shared" ca="1" si="705"/>
        <v>0</v>
      </c>
      <c r="N939" s="50">
        <f t="shared" ca="1" si="705"/>
        <v>0</v>
      </c>
      <c r="O939" s="50">
        <f t="shared" ca="1" si="705"/>
        <v>0</v>
      </c>
      <c r="P939" s="50">
        <f t="shared" ca="1" si="705"/>
        <v>0</v>
      </c>
      <c r="Q939" s="50"/>
      <c r="T939" s="319">
        <f t="shared" ref="T939" ca="1" si="706">IFERROR(INDEX(INDIRECT("Financials!$A:$AD"), MATCH(INDIRECT(ADDRESS(ROW(),2)), INDIRECT("Financials!$B:$B"), 0), MATCH(INDIRECT(ADDRESS(1,COLUMN())), INDIRECT("Financials!$1:$1"), 0)),0)</f>
        <v>0</v>
      </c>
      <c r="U939" s="380">
        <f t="shared" ref="U939:CF939" ca="1" si="707">+PMT($I929/U$7,$I928*12,$T934,0)</f>
        <v>0</v>
      </c>
      <c r="V939" s="380">
        <f t="shared" ca="1" si="707"/>
        <v>0</v>
      </c>
      <c r="W939" s="380">
        <f t="shared" ca="1" si="707"/>
        <v>0</v>
      </c>
      <c r="X939" s="380">
        <f t="shared" ca="1" si="707"/>
        <v>0</v>
      </c>
      <c r="Y939" s="380">
        <f t="shared" ca="1" si="707"/>
        <v>0</v>
      </c>
      <c r="Z939" s="380">
        <f t="shared" ca="1" si="707"/>
        <v>0</v>
      </c>
      <c r="AA939" s="380">
        <f t="shared" ca="1" si="707"/>
        <v>0</v>
      </c>
      <c r="AB939" s="380">
        <f t="shared" ca="1" si="707"/>
        <v>0</v>
      </c>
      <c r="AC939" s="380">
        <f t="shared" ca="1" si="707"/>
        <v>0</v>
      </c>
      <c r="AD939" s="380">
        <f t="shared" ca="1" si="707"/>
        <v>0</v>
      </c>
      <c r="AE939" s="380">
        <f t="shared" ca="1" si="707"/>
        <v>0</v>
      </c>
      <c r="AF939" s="380">
        <f t="shared" ca="1" si="707"/>
        <v>0</v>
      </c>
      <c r="AG939" s="380">
        <f t="shared" ca="1" si="707"/>
        <v>0</v>
      </c>
      <c r="AH939" s="380">
        <f t="shared" ca="1" si="707"/>
        <v>0</v>
      </c>
      <c r="AI939" s="380">
        <f t="shared" ca="1" si="707"/>
        <v>0</v>
      </c>
      <c r="AJ939" s="380">
        <f t="shared" ca="1" si="707"/>
        <v>0</v>
      </c>
      <c r="AK939" s="380">
        <f t="shared" ca="1" si="707"/>
        <v>0</v>
      </c>
      <c r="AL939" s="380">
        <f t="shared" ca="1" si="707"/>
        <v>0</v>
      </c>
      <c r="AM939" s="380">
        <f t="shared" ca="1" si="707"/>
        <v>0</v>
      </c>
      <c r="AN939" s="380">
        <f t="shared" ca="1" si="707"/>
        <v>0</v>
      </c>
      <c r="AO939" s="380">
        <f t="shared" ca="1" si="707"/>
        <v>0</v>
      </c>
      <c r="AP939" s="380">
        <f t="shared" ca="1" si="707"/>
        <v>0</v>
      </c>
      <c r="AQ939" s="380">
        <f t="shared" ca="1" si="707"/>
        <v>0</v>
      </c>
      <c r="AR939" s="380">
        <f t="shared" ca="1" si="707"/>
        <v>0</v>
      </c>
      <c r="AS939" s="380">
        <f t="shared" ca="1" si="707"/>
        <v>0</v>
      </c>
      <c r="AT939" s="380">
        <f t="shared" ca="1" si="707"/>
        <v>0</v>
      </c>
      <c r="AU939" s="380">
        <f t="shared" ca="1" si="707"/>
        <v>0</v>
      </c>
      <c r="AV939" s="380">
        <f t="shared" ca="1" si="707"/>
        <v>0</v>
      </c>
      <c r="AW939" s="380">
        <f t="shared" ca="1" si="707"/>
        <v>0</v>
      </c>
      <c r="AX939" s="380">
        <f t="shared" ca="1" si="707"/>
        <v>0</v>
      </c>
      <c r="AY939" s="380">
        <f t="shared" ca="1" si="707"/>
        <v>0</v>
      </c>
      <c r="AZ939" s="380">
        <f t="shared" ca="1" si="707"/>
        <v>0</v>
      </c>
      <c r="BA939" s="380">
        <f t="shared" ca="1" si="707"/>
        <v>0</v>
      </c>
      <c r="BB939" s="380">
        <f t="shared" ca="1" si="707"/>
        <v>0</v>
      </c>
      <c r="BC939" s="380">
        <f t="shared" ca="1" si="707"/>
        <v>0</v>
      </c>
      <c r="BD939" s="380">
        <f t="shared" ca="1" si="707"/>
        <v>0</v>
      </c>
      <c r="BE939" s="380">
        <f t="shared" ca="1" si="707"/>
        <v>0</v>
      </c>
      <c r="BF939" s="380">
        <f t="shared" ca="1" si="707"/>
        <v>0</v>
      </c>
      <c r="BG939" s="380">
        <f t="shared" ca="1" si="707"/>
        <v>0</v>
      </c>
      <c r="BH939" s="380">
        <f t="shared" ca="1" si="707"/>
        <v>0</v>
      </c>
      <c r="BI939" s="380">
        <f t="shared" ca="1" si="707"/>
        <v>0</v>
      </c>
      <c r="BJ939" s="380">
        <f t="shared" ca="1" si="707"/>
        <v>0</v>
      </c>
      <c r="BK939" s="380">
        <f t="shared" ca="1" si="707"/>
        <v>0</v>
      </c>
      <c r="BL939" s="380">
        <f t="shared" ca="1" si="707"/>
        <v>0</v>
      </c>
      <c r="BM939" s="380">
        <f t="shared" ca="1" si="707"/>
        <v>0</v>
      </c>
      <c r="BN939" s="380">
        <f t="shared" ca="1" si="707"/>
        <v>0</v>
      </c>
      <c r="BO939" s="380">
        <f t="shared" ca="1" si="707"/>
        <v>0</v>
      </c>
      <c r="BP939" s="380">
        <f t="shared" ca="1" si="707"/>
        <v>0</v>
      </c>
      <c r="BQ939" s="380">
        <f t="shared" ca="1" si="707"/>
        <v>0</v>
      </c>
      <c r="BR939" s="380">
        <f t="shared" ca="1" si="707"/>
        <v>0</v>
      </c>
      <c r="BS939" s="380">
        <f t="shared" ca="1" si="707"/>
        <v>0</v>
      </c>
      <c r="BT939" s="380">
        <f t="shared" ca="1" si="707"/>
        <v>0</v>
      </c>
      <c r="BU939" s="380">
        <f t="shared" ca="1" si="707"/>
        <v>0</v>
      </c>
      <c r="BV939" s="380">
        <f t="shared" ca="1" si="707"/>
        <v>0</v>
      </c>
      <c r="BW939" s="380">
        <f t="shared" ca="1" si="707"/>
        <v>0</v>
      </c>
      <c r="BX939" s="380">
        <f t="shared" ca="1" si="707"/>
        <v>0</v>
      </c>
      <c r="BY939" s="380">
        <f t="shared" ca="1" si="707"/>
        <v>0</v>
      </c>
      <c r="BZ939" s="380">
        <f t="shared" ca="1" si="707"/>
        <v>0</v>
      </c>
      <c r="CA939" s="380">
        <f t="shared" ca="1" si="707"/>
        <v>0</v>
      </c>
      <c r="CB939" s="380">
        <f t="shared" ca="1" si="707"/>
        <v>0</v>
      </c>
      <c r="CC939" s="380">
        <f t="shared" ca="1" si="707"/>
        <v>0</v>
      </c>
      <c r="CD939" s="380">
        <f t="shared" ca="1" si="707"/>
        <v>0</v>
      </c>
      <c r="CE939" s="380">
        <f t="shared" ca="1" si="707"/>
        <v>0</v>
      </c>
      <c r="CF939" s="380">
        <f t="shared" ca="1" si="707"/>
        <v>0</v>
      </c>
      <c r="CG939" s="380">
        <f t="shared" ref="CG939:CN939" ca="1" si="708">+PMT($I929/CG$7,$I928*12,$T934,0)</f>
        <v>0</v>
      </c>
      <c r="CH939" s="380">
        <f t="shared" ca="1" si="708"/>
        <v>0</v>
      </c>
      <c r="CI939" s="380">
        <f t="shared" ca="1" si="708"/>
        <v>0</v>
      </c>
      <c r="CJ939" s="380">
        <f t="shared" ca="1" si="708"/>
        <v>0</v>
      </c>
      <c r="CK939" s="380">
        <f t="shared" ca="1" si="708"/>
        <v>0</v>
      </c>
      <c r="CL939" s="380">
        <f t="shared" ca="1" si="708"/>
        <v>0</v>
      </c>
      <c r="CM939" s="380">
        <f t="shared" ca="1" si="708"/>
        <v>0</v>
      </c>
      <c r="CN939" s="380">
        <f t="shared" ca="1" si="708"/>
        <v>0</v>
      </c>
    </row>
    <row r="940" spans="1:92" x14ac:dyDescent="0.25">
      <c r="B940" s="216"/>
      <c r="C940" s="53"/>
      <c r="D940" s="384"/>
      <c r="E940" s="229"/>
      <c r="F940" s="229"/>
      <c r="G940" s="229"/>
      <c r="K940" s="30"/>
      <c r="L940" s="30"/>
      <c r="M940" s="30"/>
      <c r="N940" s="30"/>
      <c r="O940" s="30"/>
      <c r="P940" s="30"/>
      <c r="Q940" s="30"/>
      <c r="T940" s="327"/>
      <c r="U940" s="383"/>
      <c r="V940" s="383"/>
      <c r="W940" s="383"/>
      <c r="X940" s="383"/>
      <c r="Y940" s="383"/>
      <c r="Z940" s="383"/>
      <c r="AA940" s="383"/>
      <c r="AB940" s="383"/>
      <c r="AC940" s="383"/>
      <c r="AD940" s="383"/>
      <c r="AE940" s="383"/>
      <c r="AF940" s="383"/>
      <c r="AG940" s="383"/>
      <c r="AH940" s="383"/>
      <c r="AI940" s="383"/>
      <c r="AJ940" s="383"/>
      <c r="AK940" s="383"/>
      <c r="AL940" s="383"/>
      <c r="AM940" s="383"/>
      <c r="AN940" s="383"/>
      <c r="AO940" s="383"/>
      <c r="AP940" s="383"/>
      <c r="AQ940" s="383"/>
      <c r="AR940" s="383"/>
      <c r="AS940" s="383"/>
      <c r="AT940" s="383"/>
      <c r="AU940" s="383"/>
      <c r="AV940" s="383"/>
      <c r="AW940" s="383"/>
      <c r="AX940" s="383"/>
      <c r="AY940" s="383"/>
      <c r="AZ940" s="383"/>
      <c r="BA940" s="383"/>
      <c r="BB940" s="383"/>
      <c r="BC940" s="383"/>
      <c r="BD940" s="383"/>
      <c r="BE940" s="383"/>
      <c r="BF940" s="383"/>
      <c r="BG940" s="383"/>
      <c r="BH940" s="383"/>
      <c r="BI940" s="383"/>
      <c r="BJ940" s="383"/>
      <c r="BK940" s="383"/>
      <c r="BL940" s="383"/>
      <c r="BM940" s="383"/>
      <c r="BN940" s="383"/>
      <c r="BO940" s="383"/>
      <c r="BP940" s="383"/>
      <c r="BQ940" s="383"/>
      <c r="BR940" s="383"/>
      <c r="BS940" s="383"/>
      <c r="BT940" s="383"/>
      <c r="BU940" s="383"/>
      <c r="BV940" s="383"/>
      <c r="BW940" s="383"/>
      <c r="BX940" s="383"/>
      <c r="BY940" s="383"/>
      <c r="BZ940" s="383"/>
      <c r="CA940" s="383"/>
      <c r="CB940" s="383"/>
      <c r="CC940" s="383"/>
      <c r="CD940" s="383"/>
      <c r="CE940" s="383"/>
      <c r="CF940" s="383"/>
      <c r="CG940" s="383"/>
      <c r="CH940" s="383"/>
      <c r="CI940" s="383"/>
      <c r="CJ940" s="383"/>
      <c r="CK940" s="383"/>
      <c r="CL940" s="383"/>
      <c r="CM940" s="383"/>
      <c r="CN940" s="383"/>
    </row>
    <row r="941" spans="1:92" x14ac:dyDescent="0.25">
      <c r="A941" s="137"/>
      <c r="B941" s="388"/>
      <c r="C941" s="372"/>
      <c r="D941" s="137" t="s">
        <v>669</v>
      </c>
      <c r="E941" s="373" t="s">
        <v>669</v>
      </c>
      <c r="F941" s="373"/>
      <c r="G941" s="373"/>
      <c r="H941" s="157"/>
      <c r="I941" s="374"/>
      <c r="J941" s="375"/>
      <c r="K941" s="376"/>
      <c r="L941" s="376"/>
      <c r="M941" s="376"/>
      <c r="N941" s="376"/>
      <c r="O941" s="376"/>
      <c r="P941" s="376"/>
      <c r="Q941" s="376"/>
      <c r="T941" s="233"/>
      <c r="U941" s="145" t="s">
        <v>507</v>
      </c>
      <c r="V941" s="145" t="s">
        <v>507</v>
      </c>
      <c r="W941" s="145" t="s">
        <v>507</v>
      </c>
      <c r="X941" s="145" t="s">
        <v>507</v>
      </c>
      <c r="Y941" s="145" t="s">
        <v>507</v>
      </c>
      <c r="Z941" s="145" t="s">
        <v>507</v>
      </c>
      <c r="AA941" s="145" t="s">
        <v>507</v>
      </c>
      <c r="AB941" s="145" t="s">
        <v>507</v>
      </c>
      <c r="AC941" s="145" t="s">
        <v>507</v>
      </c>
      <c r="AD941" s="145" t="s">
        <v>507</v>
      </c>
      <c r="AE941" s="145" t="s">
        <v>507</v>
      </c>
      <c r="AF941" s="145" t="s">
        <v>507</v>
      </c>
      <c r="AG941" s="145" t="s">
        <v>507</v>
      </c>
      <c r="AH941" s="145" t="s">
        <v>507</v>
      </c>
      <c r="AI941" s="145" t="s">
        <v>507</v>
      </c>
      <c r="AJ941" s="145" t="s">
        <v>507</v>
      </c>
      <c r="AK941" s="145" t="s">
        <v>507</v>
      </c>
      <c r="AL941" s="145" t="s">
        <v>507</v>
      </c>
      <c r="AM941" s="145" t="s">
        <v>507</v>
      </c>
      <c r="AN941" s="145" t="s">
        <v>507</v>
      </c>
      <c r="AO941" s="145" t="s">
        <v>507</v>
      </c>
      <c r="AP941" s="145" t="s">
        <v>507</v>
      </c>
      <c r="AQ941" s="145" t="s">
        <v>507</v>
      </c>
      <c r="AR941" s="145" t="s">
        <v>507</v>
      </c>
      <c r="AS941" s="145" t="s">
        <v>507</v>
      </c>
      <c r="AT941" s="145" t="s">
        <v>507</v>
      </c>
      <c r="AU941" s="145" t="s">
        <v>507</v>
      </c>
      <c r="AV941" s="145" t="s">
        <v>507</v>
      </c>
      <c r="AW941" s="145" t="s">
        <v>507</v>
      </c>
      <c r="AX941" s="145" t="s">
        <v>507</v>
      </c>
      <c r="AY941" s="145" t="s">
        <v>507</v>
      </c>
      <c r="AZ941" s="145" t="s">
        <v>507</v>
      </c>
      <c r="BA941" s="145" t="s">
        <v>507</v>
      </c>
      <c r="BB941" s="145" t="s">
        <v>507</v>
      </c>
      <c r="BC941" s="145" t="s">
        <v>507</v>
      </c>
      <c r="BD941" s="145" t="s">
        <v>507</v>
      </c>
      <c r="BE941" s="145" t="s">
        <v>507</v>
      </c>
      <c r="BF941" s="145" t="s">
        <v>507</v>
      </c>
      <c r="BG941" s="145" t="s">
        <v>507</v>
      </c>
      <c r="BH941" s="145" t="s">
        <v>507</v>
      </c>
      <c r="BI941" s="145" t="s">
        <v>507</v>
      </c>
      <c r="BJ941" s="145" t="s">
        <v>507</v>
      </c>
      <c r="BK941" s="145" t="s">
        <v>507</v>
      </c>
      <c r="BL941" s="145" t="s">
        <v>507</v>
      </c>
      <c r="BM941" s="145" t="s">
        <v>507</v>
      </c>
      <c r="BN941" s="145" t="s">
        <v>507</v>
      </c>
      <c r="BO941" s="145" t="s">
        <v>507</v>
      </c>
      <c r="BP941" s="145" t="s">
        <v>507</v>
      </c>
      <c r="BQ941" s="145" t="s">
        <v>507</v>
      </c>
      <c r="BR941" s="145" t="s">
        <v>507</v>
      </c>
      <c r="BS941" s="145" t="s">
        <v>507</v>
      </c>
      <c r="BT941" s="145" t="s">
        <v>507</v>
      </c>
      <c r="BU941" s="145" t="s">
        <v>507</v>
      </c>
      <c r="BV941" s="145" t="s">
        <v>507</v>
      </c>
      <c r="BW941" s="145" t="s">
        <v>507</v>
      </c>
      <c r="BX941" s="145" t="s">
        <v>507</v>
      </c>
      <c r="BY941" s="145" t="s">
        <v>507</v>
      </c>
      <c r="BZ941" s="145" t="s">
        <v>507</v>
      </c>
      <c r="CA941" s="145" t="s">
        <v>507</v>
      </c>
      <c r="CB941" s="145" t="s">
        <v>507</v>
      </c>
      <c r="CC941" s="145" t="s">
        <v>507</v>
      </c>
      <c r="CD941" s="145" t="s">
        <v>507</v>
      </c>
      <c r="CE941" s="145" t="s">
        <v>507</v>
      </c>
      <c r="CF941" s="145" t="s">
        <v>507</v>
      </c>
      <c r="CG941" s="145" t="s">
        <v>507</v>
      </c>
      <c r="CH941" s="145" t="s">
        <v>507</v>
      </c>
      <c r="CI941" s="145" t="s">
        <v>507</v>
      </c>
      <c r="CJ941" s="145" t="s">
        <v>507</v>
      </c>
      <c r="CK941" s="145" t="s">
        <v>507</v>
      </c>
      <c r="CL941" s="145" t="s">
        <v>507</v>
      </c>
      <c r="CM941" s="145" t="s">
        <v>507</v>
      </c>
      <c r="CN941" s="145" t="s">
        <v>507</v>
      </c>
    </row>
    <row r="942" spans="1:92" x14ac:dyDescent="0.25">
      <c r="B942" s="174" t="s">
        <v>670</v>
      </c>
      <c r="D942" s="295" t="s">
        <v>669</v>
      </c>
      <c r="E942" s="102" t="s">
        <v>203</v>
      </c>
      <c r="I942" s="102"/>
      <c r="J942"/>
      <c r="T942" s="205"/>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143</v>
      </c>
      <c r="B943" s="377" t="s">
        <v>599</v>
      </c>
      <c r="C943" s="369"/>
      <c r="D943" s="295" t="s">
        <v>669</v>
      </c>
      <c r="E943" s="194" t="s">
        <v>203</v>
      </c>
      <c r="F943" s="194"/>
      <c r="G943" s="194"/>
      <c r="I943" s="194">
        <v>12</v>
      </c>
      <c r="J943" s="369"/>
      <c r="K943" s="148"/>
      <c r="L943" s="148"/>
      <c r="M943" s="148"/>
      <c r="N943" s="148"/>
      <c r="O943" s="148"/>
      <c r="P943" s="148"/>
      <c r="Q943" s="148"/>
      <c r="T943" s="269"/>
      <c r="U943" s="226"/>
      <c r="V943" s="226"/>
      <c r="W943" s="226"/>
      <c r="X943" s="226"/>
      <c r="Y943" s="226"/>
      <c r="Z943" s="226"/>
      <c r="AA943" s="226"/>
      <c r="AB943" s="226"/>
      <c r="AC943" s="226"/>
      <c r="AD943" s="226"/>
      <c r="AE943" s="226"/>
      <c r="AF943" s="226"/>
      <c r="AG943" s="226"/>
      <c r="AH943" s="226"/>
      <c r="AI943" s="226"/>
      <c r="AJ943" s="226"/>
      <c r="AK943" s="226"/>
      <c r="AL943" s="226"/>
      <c r="AM943" s="226"/>
      <c r="AN943" s="226"/>
      <c r="AO943" s="226"/>
      <c r="AP943" s="226"/>
      <c r="AQ943" s="226"/>
      <c r="AR943" s="226"/>
      <c r="AS943" s="226"/>
      <c r="AT943" s="226"/>
      <c r="AU943" s="226"/>
      <c r="AV943" s="226"/>
      <c r="AW943" s="226"/>
      <c r="AX943" s="226"/>
      <c r="AY943" s="226"/>
      <c r="AZ943" s="226"/>
      <c r="BA943" s="226"/>
      <c r="BB943" s="226"/>
      <c r="BC943" s="226"/>
      <c r="BD943" s="226"/>
      <c r="BE943" s="226"/>
      <c r="BF943" s="226"/>
      <c r="BG943" s="226"/>
      <c r="BH943" s="226"/>
      <c r="BI943" s="226"/>
      <c r="BJ943" s="226"/>
      <c r="BK943" s="226"/>
      <c r="BL943" s="226"/>
      <c r="BM943" s="226"/>
      <c r="BN943" s="226"/>
      <c r="BO943" s="226"/>
      <c r="BP943" s="226"/>
      <c r="BQ943" s="226"/>
      <c r="BR943" s="226"/>
      <c r="BS943" s="226"/>
      <c r="BT943" s="226"/>
      <c r="BU943" s="226"/>
      <c r="BV943" s="226"/>
      <c r="BW943" s="226"/>
      <c r="BX943" s="226"/>
      <c r="BY943" s="226"/>
      <c r="BZ943" s="226"/>
      <c r="CA943" s="226"/>
      <c r="CB943" s="226"/>
      <c r="CC943" s="226"/>
      <c r="CD943" s="226"/>
      <c r="CE943" s="226"/>
      <c r="CF943" s="226"/>
      <c r="CG943" s="226"/>
      <c r="CH943" s="226"/>
      <c r="CI943" s="226"/>
      <c r="CJ943" s="226"/>
      <c r="CK943" s="226"/>
      <c r="CL943" s="226"/>
      <c r="CM943" s="226"/>
      <c r="CN943" s="226"/>
    </row>
    <row r="944" spans="1:92" x14ac:dyDescent="0.25">
      <c r="A944" t="s">
        <v>143</v>
      </c>
      <c r="B944" s="377" t="s">
        <v>600</v>
      </c>
      <c r="C944" s="378"/>
      <c r="D944" s="34" t="s">
        <v>669</v>
      </c>
      <c r="E944" s="192" t="s">
        <v>203</v>
      </c>
      <c r="F944" s="192"/>
      <c r="G944" s="192"/>
      <c r="I944" s="192">
        <v>0.1</v>
      </c>
      <c r="J944" s="378"/>
      <c r="K944" s="148"/>
      <c r="L944" s="148"/>
      <c r="M944" s="148"/>
      <c r="N944" s="148"/>
      <c r="O944" s="148"/>
      <c r="P944" s="148"/>
      <c r="Q944" s="148"/>
      <c r="T944" s="269"/>
      <c r="U944" s="226"/>
      <c r="V944" s="226"/>
      <c r="W944" s="226"/>
      <c r="X944" s="226"/>
      <c r="Y944" s="226"/>
      <c r="Z944" s="226"/>
      <c r="AA944" s="226"/>
      <c r="AB944" s="226"/>
      <c r="AC944" s="226"/>
      <c r="AD944" s="226"/>
      <c r="AE944" s="226"/>
      <c r="AF944" s="226"/>
      <c r="AG944" s="226"/>
      <c r="AH944" s="226"/>
      <c r="AI944" s="226"/>
      <c r="AJ944" s="226"/>
      <c r="AK944" s="226"/>
      <c r="AL944" s="226"/>
      <c r="AM944" s="226"/>
      <c r="AN944" s="226"/>
      <c r="AO944" s="226"/>
      <c r="AP944" s="226"/>
      <c r="AQ944" s="226"/>
      <c r="AR944" s="226"/>
      <c r="AS944" s="226"/>
      <c r="AT944" s="226"/>
      <c r="AU944" s="226"/>
      <c r="AV944" s="226"/>
      <c r="AW944" s="226"/>
      <c r="AX944" s="226"/>
      <c r="AY944" s="226"/>
      <c r="AZ944" s="226"/>
      <c r="BA944" s="226"/>
      <c r="BB944" s="226"/>
      <c r="BC944" s="226"/>
      <c r="BD944" s="226"/>
      <c r="BE944" s="226"/>
      <c r="BF944" s="226"/>
      <c r="BG944" s="226"/>
      <c r="BH944" s="226"/>
      <c r="BI944" s="226"/>
      <c r="BJ944" s="226"/>
      <c r="BK944" s="226"/>
      <c r="BL944" s="226"/>
      <c r="BM944" s="226"/>
      <c r="BN944" s="226"/>
      <c r="BO944" s="226"/>
      <c r="BP944" s="226"/>
      <c r="BQ944" s="226"/>
      <c r="BR944" s="226"/>
      <c r="BS944" s="226"/>
      <c r="BT944" s="226"/>
      <c r="BU944" s="226"/>
      <c r="BV944" s="226"/>
      <c r="BW944" s="226"/>
      <c r="BX944" s="226"/>
      <c r="BY944" s="226"/>
      <c r="BZ944" s="226"/>
      <c r="CA944" s="226"/>
      <c r="CB944" s="226"/>
      <c r="CC944" s="226"/>
      <c r="CD944" s="226"/>
      <c r="CE944" s="226"/>
      <c r="CF944" s="226"/>
      <c r="CG944" s="226"/>
      <c r="CH944" s="226"/>
      <c r="CI944" s="226"/>
      <c r="CJ944" s="226"/>
      <c r="CK944" s="226"/>
      <c r="CL944" s="226"/>
      <c r="CM944" s="226"/>
      <c r="CN944" s="226"/>
    </row>
    <row r="945" spans="1:92" x14ac:dyDescent="0.25">
      <c r="B945" s="209"/>
      <c r="C945" s="148"/>
      <c r="D945" s="238" t="s">
        <v>669</v>
      </c>
      <c r="E945" s="149" t="s">
        <v>203</v>
      </c>
      <c r="F945" s="149"/>
      <c r="G945" s="149"/>
      <c r="H945" s="106"/>
      <c r="I945" s="149"/>
      <c r="J945" s="148"/>
      <c r="K945" s="148"/>
      <c r="L945" s="148"/>
      <c r="M945" s="148"/>
      <c r="N945" s="148"/>
      <c r="O945" s="148"/>
      <c r="P945" s="148"/>
      <c r="Q945" s="148"/>
      <c r="T945" s="269"/>
      <c r="U945" s="226"/>
      <c r="V945" s="226"/>
      <c r="W945" s="226"/>
      <c r="X945" s="226"/>
      <c r="Y945" s="226"/>
      <c r="Z945" s="226"/>
      <c r="AA945" s="226"/>
      <c r="AB945" s="226"/>
      <c r="AC945" s="226"/>
      <c r="AD945" s="226"/>
      <c r="AE945" s="226"/>
      <c r="AF945" s="226"/>
      <c r="AG945" s="226"/>
      <c r="AH945" s="226"/>
      <c r="AI945" s="226"/>
      <c r="AJ945" s="226"/>
      <c r="AK945" s="226"/>
      <c r="AL945" s="226"/>
      <c r="AM945" s="226"/>
      <c r="AN945" s="226"/>
      <c r="AO945" s="226"/>
      <c r="AP945" s="226"/>
      <c r="AQ945" s="226"/>
      <c r="AR945" s="226"/>
      <c r="AS945" s="226"/>
      <c r="AT945" s="226"/>
      <c r="AU945" s="226"/>
      <c r="AV945" s="226"/>
      <c r="AW945" s="226"/>
      <c r="AX945" s="226"/>
      <c r="AY945" s="226"/>
      <c r="AZ945" s="226"/>
      <c r="BA945" s="226"/>
      <c r="BB945" s="226"/>
      <c r="BC945" s="226"/>
      <c r="BD945" s="226"/>
      <c r="BE945" s="226"/>
      <c r="BF945" s="226"/>
      <c r="BG945" s="226"/>
      <c r="BH945" s="226"/>
      <c r="BI945" s="226"/>
      <c r="BJ945" s="226"/>
      <c r="BK945" s="226"/>
      <c r="BL945" s="226"/>
      <c r="BM945" s="226"/>
      <c r="BN945" s="226"/>
      <c r="BO945" s="226"/>
      <c r="BP945" s="226"/>
      <c r="BQ945" s="226"/>
      <c r="BR945" s="226"/>
      <c r="BS945" s="226"/>
      <c r="BT945" s="226"/>
      <c r="BU945" s="226"/>
      <c r="BV945" s="226"/>
      <c r="BW945" s="226"/>
      <c r="BX945" s="226"/>
      <c r="BY945" s="226"/>
      <c r="BZ945" s="226"/>
      <c r="CA945" s="226"/>
      <c r="CB945" s="226"/>
      <c r="CC945" s="226"/>
      <c r="CD945" s="226"/>
      <c r="CE945" s="226"/>
      <c r="CF945" s="226"/>
      <c r="CG945" s="226"/>
      <c r="CH945" s="226"/>
      <c r="CI945" s="226"/>
      <c r="CJ945" s="226"/>
      <c r="CK945" s="226"/>
      <c r="CL945" s="226"/>
      <c r="CM945" s="226"/>
      <c r="CN945" s="226"/>
    </row>
    <row r="946" spans="1:92" x14ac:dyDescent="0.25">
      <c r="B946" s="174" t="s">
        <v>602</v>
      </c>
      <c r="D946" s="295" t="s">
        <v>669</v>
      </c>
      <c r="E946" s="102" t="s">
        <v>203</v>
      </c>
      <c r="T946" s="327"/>
      <c r="U946" s="379"/>
      <c r="V946" s="379"/>
      <c r="W946" s="379"/>
      <c r="X946" s="379"/>
      <c r="Y946" s="379"/>
      <c r="Z946" s="379"/>
      <c r="AA946" s="379"/>
      <c r="AB946" s="379"/>
      <c r="AC946" s="379"/>
      <c r="AD946" s="379"/>
      <c r="AE946" s="379"/>
      <c r="AF946" s="379"/>
      <c r="AG946" s="379"/>
      <c r="AH946" s="379"/>
      <c r="AI946" s="379"/>
      <c r="AJ946" s="379"/>
      <c r="AK946" s="379"/>
      <c r="AL946" s="379"/>
      <c r="AM946" s="379"/>
      <c r="AN946" s="379"/>
      <c r="AO946" s="379"/>
      <c r="AP946" s="379"/>
      <c r="AQ946" s="379"/>
      <c r="AR946" s="379"/>
      <c r="AS946" s="379"/>
      <c r="AT946" s="379"/>
      <c r="AU946" s="379"/>
      <c r="AV946" s="379"/>
      <c r="AW946" s="379"/>
      <c r="AX946" s="379"/>
      <c r="AY946" s="379"/>
      <c r="AZ946" s="379"/>
      <c r="BA946" s="379"/>
      <c r="BB946" s="379"/>
      <c r="BC946" s="379"/>
      <c r="BD946" s="379"/>
      <c r="BE946" s="379"/>
      <c r="BF946" s="379"/>
      <c r="BG946" s="379"/>
      <c r="BH946" s="379"/>
      <c r="BI946" s="379"/>
      <c r="BJ946" s="379"/>
      <c r="BK946" s="379"/>
      <c r="BL946" s="379"/>
      <c r="BM946" s="379"/>
      <c r="BN946" s="379"/>
      <c r="BO946" s="379"/>
      <c r="BP946" s="379"/>
      <c r="BQ946" s="379"/>
      <c r="BR946" s="379"/>
      <c r="BS946" s="379"/>
      <c r="BT946" s="379"/>
      <c r="BU946" s="379"/>
      <c r="BV946" s="379"/>
      <c r="BW946" s="379"/>
      <c r="BX946" s="379"/>
      <c r="BY946" s="379"/>
      <c r="BZ946" s="379"/>
      <c r="CA946" s="379"/>
      <c r="CB946" s="379"/>
      <c r="CC946" s="379"/>
      <c r="CD946" s="379"/>
      <c r="CE946" s="379"/>
      <c r="CF946" s="379"/>
      <c r="CG946" s="379"/>
      <c r="CH946" s="379"/>
      <c r="CI946" s="379"/>
      <c r="CJ946" s="379"/>
      <c r="CK946" s="379"/>
      <c r="CL946" s="379"/>
      <c r="CM946" s="379"/>
      <c r="CN946" s="379"/>
    </row>
    <row r="947" spans="1:92" x14ac:dyDescent="0.25">
      <c r="A947" t="s">
        <v>143</v>
      </c>
      <c r="B947" s="223" t="s">
        <v>603</v>
      </c>
      <c r="D947" s="295" t="s">
        <v>669</v>
      </c>
      <c r="K947" s="50">
        <f ca="1">+T950</f>
        <v>0</v>
      </c>
      <c r="L947" s="50">
        <f ca="1">+K950</f>
        <v>0</v>
      </c>
      <c r="M947" s="50">
        <f ca="1">+L950</f>
        <v>0</v>
      </c>
      <c r="N947" s="50">
        <f ca="1">+M950</f>
        <v>0</v>
      </c>
      <c r="O947" s="50">
        <f ca="1">+N950</f>
        <v>0</v>
      </c>
      <c r="P947" s="50">
        <f ca="1">+O950</f>
        <v>0</v>
      </c>
      <c r="Q947" s="50"/>
      <c r="T947" s="319"/>
      <c r="U947" s="380">
        <f t="shared" ref="U947:CF947" ca="1" si="709">+T950</f>
        <v>0</v>
      </c>
      <c r="V947" s="380">
        <f t="shared" ca="1" si="709"/>
        <v>0</v>
      </c>
      <c r="W947" s="380">
        <f t="shared" ca="1" si="709"/>
        <v>0</v>
      </c>
      <c r="X947" s="380">
        <f t="shared" ca="1" si="709"/>
        <v>0</v>
      </c>
      <c r="Y947" s="380">
        <f t="shared" ca="1" si="709"/>
        <v>0</v>
      </c>
      <c r="Z947" s="380">
        <f t="shared" ca="1" si="709"/>
        <v>0</v>
      </c>
      <c r="AA947" s="380">
        <f t="shared" ca="1" si="709"/>
        <v>0</v>
      </c>
      <c r="AB947" s="380">
        <f t="shared" ca="1" si="709"/>
        <v>0</v>
      </c>
      <c r="AC947" s="380">
        <f t="shared" ca="1" si="709"/>
        <v>0</v>
      </c>
      <c r="AD947" s="380">
        <f t="shared" ca="1" si="709"/>
        <v>0</v>
      </c>
      <c r="AE947" s="380">
        <f t="shared" ca="1" si="709"/>
        <v>0</v>
      </c>
      <c r="AF947" s="380">
        <f t="shared" ca="1" si="709"/>
        <v>0</v>
      </c>
      <c r="AG947" s="380">
        <f t="shared" ca="1" si="709"/>
        <v>0</v>
      </c>
      <c r="AH947" s="380">
        <f t="shared" ca="1" si="709"/>
        <v>0</v>
      </c>
      <c r="AI947" s="380">
        <f t="shared" ca="1" si="709"/>
        <v>0</v>
      </c>
      <c r="AJ947" s="380">
        <f t="shared" ca="1" si="709"/>
        <v>0</v>
      </c>
      <c r="AK947" s="380">
        <f t="shared" ca="1" si="709"/>
        <v>0</v>
      </c>
      <c r="AL947" s="380">
        <f t="shared" ca="1" si="709"/>
        <v>0</v>
      </c>
      <c r="AM947" s="380">
        <f t="shared" ca="1" si="709"/>
        <v>0</v>
      </c>
      <c r="AN947" s="380">
        <f t="shared" ca="1" si="709"/>
        <v>0</v>
      </c>
      <c r="AO947" s="380">
        <f t="shared" ca="1" si="709"/>
        <v>0</v>
      </c>
      <c r="AP947" s="380">
        <f t="shared" ca="1" si="709"/>
        <v>0</v>
      </c>
      <c r="AQ947" s="380">
        <f t="shared" ca="1" si="709"/>
        <v>0</v>
      </c>
      <c r="AR947" s="380">
        <f t="shared" ca="1" si="709"/>
        <v>0</v>
      </c>
      <c r="AS947" s="380">
        <f t="shared" ca="1" si="709"/>
        <v>0</v>
      </c>
      <c r="AT947" s="380">
        <f t="shared" ca="1" si="709"/>
        <v>0</v>
      </c>
      <c r="AU947" s="380">
        <f t="shared" ca="1" si="709"/>
        <v>0</v>
      </c>
      <c r="AV947" s="380">
        <f t="shared" ca="1" si="709"/>
        <v>0</v>
      </c>
      <c r="AW947" s="380">
        <f t="shared" ca="1" si="709"/>
        <v>0</v>
      </c>
      <c r="AX947" s="380">
        <f t="shared" ca="1" si="709"/>
        <v>0</v>
      </c>
      <c r="AY947" s="380">
        <f t="shared" ca="1" si="709"/>
        <v>0</v>
      </c>
      <c r="AZ947" s="380">
        <f t="shared" ca="1" si="709"/>
        <v>0</v>
      </c>
      <c r="BA947" s="380">
        <f t="shared" ca="1" si="709"/>
        <v>0</v>
      </c>
      <c r="BB947" s="380">
        <f t="shared" ca="1" si="709"/>
        <v>0</v>
      </c>
      <c r="BC947" s="380">
        <f t="shared" ca="1" si="709"/>
        <v>0</v>
      </c>
      <c r="BD947" s="380">
        <f t="shared" ca="1" si="709"/>
        <v>0</v>
      </c>
      <c r="BE947" s="380">
        <f t="shared" ca="1" si="709"/>
        <v>0</v>
      </c>
      <c r="BF947" s="380">
        <f t="shared" ca="1" si="709"/>
        <v>0</v>
      </c>
      <c r="BG947" s="380">
        <f t="shared" ca="1" si="709"/>
        <v>0</v>
      </c>
      <c r="BH947" s="380">
        <f t="shared" ca="1" si="709"/>
        <v>0</v>
      </c>
      <c r="BI947" s="380">
        <f t="shared" ca="1" si="709"/>
        <v>0</v>
      </c>
      <c r="BJ947" s="380">
        <f t="shared" ca="1" si="709"/>
        <v>0</v>
      </c>
      <c r="BK947" s="380">
        <f t="shared" ca="1" si="709"/>
        <v>0</v>
      </c>
      <c r="BL947" s="380">
        <f t="shared" ca="1" si="709"/>
        <v>0</v>
      </c>
      <c r="BM947" s="380">
        <f t="shared" ca="1" si="709"/>
        <v>0</v>
      </c>
      <c r="BN947" s="380">
        <f t="shared" ca="1" si="709"/>
        <v>0</v>
      </c>
      <c r="BO947" s="380">
        <f t="shared" ca="1" si="709"/>
        <v>0</v>
      </c>
      <c r="BP947" s="380">
        <f t="shared" ca="1" si="709"/>
        <v>0</v>
      </c>
      <c r="BQ947" s="380">
        <f t="shared" ca="1" si="709"/>
        <v>0</v>
      </c>
      <c r="BR947" s="380">
        <f t="shared" ca="1" si="709"/>
        <v>0</v>
      </c>
      <c r="BS947" s="380">
        <f t="shared" ca="1" si="709"/>
        <v>0</v>
      </c>
      <c r="BT947" s="380">
        <f t="shared" ca="1" si="709"/>
        <v>0</v>
      </c>
      <c r="BU947" s="380">
        <f t="shared" ca="1" si="709"/>
        <v>0</v>
      </c>
      <c r="BV947" s="380">
        <f t="shared" ca="1" si="709"/>
        <v>0</v>
      </c>
      <c r="BW947" s="380">
        <f t="shared" ca="1" si="709"/>
        <v>0</v>
      </c>
      <c r="BX947" s="380">
        <f t="shared" ca="1" si="709"/>
        <v>0</v>
      </c>
      <c r="BY947" s="380">
        <f t="shared" ca="1" si="709"/>
        <v>0</v>
      </c>
      <c r="BZ947" s="380">
        <f t="shared" ca="1" si="709"/>
        <v>0</v>
      </c>
      <c r="CA947" s="380">
        <f t="shared" ca="1" si="709"/>
        <v>0</v>
      </c>
      <c r="CB947" s="380">
        <f t="shared" ca="1" si="709"/>
        <v>0</v>
      </c>
      <c r="CC947" s="380">
        <f t="shared" ca="1" si="709"/>
        <v>0</v>
      </c>
      <c r="CD947" s="380">
        <f t="shared" ca="1" si="709"/>
        <v>0</v>
      </c>
      <c r="CE947" s="380">
        <f t="shared" ca="1" si="709"/>
        <v>0</v>
      </c>
      <c r="CF947" s="380">
        <f t="shared" ca="1" si="709"/>
        <v>0</v>
      </c>
      <c r="CG947" s="380">
        <f t="shared" ref="CG947:CN947" ca="1" si="710">+CF950</f>
        <v>0</v>
      </c>
      <c r="CH947" s="380">
        <f t="shared" ca="1" si="710"/>
        <v>0</v>
      </c>
      <c r="CI947" s="380">
        <f t="shared" ca="1" si="710"/>
        <v>0</v>
      </c>
      <c r="CJ947" s="380">
        <f t="shared" ca="1" si="710"/>
        <v>0</v>
      </c>
      <c r="CK947" s="380">
        <f t="shared" ca="1" si="710"/>
        <v>0</v>
      </c>
      <c r="CL947" s="380">
        <f t="shared" ca="1" si="710"/>
        <v>0</v>
      </c>
      <c r="CM947" s="380">
        <f t="shared" ca="1" si="710"/>
        <v>0</v>
      </c>
      <c r="CN947" s="380">
        <f t="shared" ca="1" si="710"/>
        <v>0</v>
      </c>
    </row>
    <row r="948" spans="1:92" x14ac:dyDescent="0.25">
      <c r="A948" t="s">
        <v>667</v>
      </c>
      <c r="B948" s="223" t="s">
        <v>671</v>
      </c>
      <c r="D948" s="295" t="s">
        <v>669</v>
      </c>
      <c r="E948" s="102" t="s">
        <v>203</v>
      </c>
      <c r="K948" s="50">
        <f t="shared" ref="K948:P949" ca="1" si="711">SUMIF($3:$3, K$2, INDIRECT(ROW() &amp; ":" &amp; ROW()))</f>
        <v>0</v>
      </c>
      <c r="L948" s="50">
        <f t="shared" ca="1" si="711"/>
        <v>0</v>
      </c>
      <c r="M948" s="50">
        <f t="shared" ca="1" si="711"/>
        <v>0</v>
      </c>
      <c r="N948" s="50">
        <f t="shared" ca="1" si="711"/>
        <v>0</v>
      </c>
      <c r="O948" s="50">
        <f t="shared" ca="1" si="711"/>
        <v>0</v>
      </c>
      <c r="P948" s="50">
        <f t="shared" ca="1" si="711"/>
        <v>0</v>
      </c>
      <c r="Q948" s="50"/>
      <c r="T948" s="319"/>
      <c r="U948" s="275" cm="1">
        <f t="array" aca="1" ref="U948" ca="1">+INDIRECT(U941)</f>
        <v>0</v>
      </c>
      <c r="V948" s="275" cm="1">
        <f t="array" aca="1" ref="V948" ca="1">+INDIRECT(V941)</f>
        <v>0</v>
      </c>
      <c r="W948" s="275" cm="1">
        <f t="array" aca="1" ref="W948" ca="1">+INDIRECT(W941)</f>
        <v>0</v>
      </c>
      <c r="X948" s="275" cm="1">
        <f t="array" aca="1" ref="X948" ca="1">+INDIRECT(X941)</f>
        <v>0</v>
      </c>
      <c r="Y948" s="275" cm="1">
        <f t="array" aca="1" ref="Y948" ca="1">+INDIRECT(Y941)</f>
        <v>0</v>
      </c>
      <c r="Z948" s="275" cm="1">
        <f t="array" aca="1" ref="Z948" ca="1">+INDIRECT(Z941)</f>
        <v>0</v>
      </c>
      <c r="AA948" s="275" cm="1">
        <f t="array" aca="1" ref="AA948" ca="1">+INDIRECT(AA941)</f>
        <v>0</v>
      </c>
      <c r="AB948" s="275" cm="1">
        <f t="array" aca="1" ref="AB948" ca="1">+INDIRECT(AB941)</f>
        <v>0</v>
      </c>
      <c r="AC948" s="275" cm="1">
        <f t="array" aca="1" ref="AC948" ca="1">+INDIRECT(AC941)</f>
        <v>0</v>
      </c>
      <c r="AD948" s="275" cm="1">
        <f t="array" aca="1" ref="AD948" ca="1">+INDIRECT(AD941)</f>
        <v>0</v>
      </c>
      <c r="AE948" s="275" cm="1">
        <f t="array" aca="1" ref="AE948" ca="1">+INDIRECT(AE941)</f>
        <v>0</v>
      </c>
      <c r="AF948" s="275" cm="1">
        <f t="array" aca="1" ref="AF948" ca="1">+INDIRECT(AF941)</f>
        <v>0</v>
      </c>
      <c r="AG948" s="275" cm="1">
        <f t="array" aca="1" ref="AG948" ca="1">+INDIRECT(AG941)</f>
        <v>0</v>
      </c>
      <c r="AH948" s="275" cm="1">
        <f t="array" aca="1" ref="AH948" ca="1">+INDIRECT(AH941)</f>
        <v>0</v>
      </c>
      <c r="AI948" s="275" cm="1">
        <f t="array" aca="1" ref="AI948" ca="1">+INDIRECT(AI941)</f>
        <v>0</v>
      </c>
      <c r="AJ948" s="275" cm="1">
        <f t="array" aca="1" ref="AJ948" ca="1">+INDIRECT(AJ941)</f>
        <v>0</v>
      </c>
      <c r="AK948" s="275" cm="1">
        <f t="array" aca="1" ref="AK948" ca="1">+INDIRECT(AK941)</f>
        <v>0</v>
      </c>
      <c r="AL948" s="275" cm="1">
        <f t="array" aca="1" ref="AL948" ca="1">+INDIRECT(AL941)</f>
        <v>0</v>
      </c>
      <c r="AM948" s="275" cm="1">
        <f t="array" aca="1" ref="AM948" ca="1">+INDIRECT(AM941)</f>
        <v>0</v>
      </c>
      <c r="AN948" s="275" cm="1">
        <f t="array" aca="1" ref="AN948" ca="1">+INDIRECT(AN941)</f>
        <v>0</v>
      </c>
      <c r="AO948" s="275" cm="1">
        <f t="array" aca="1" ref="AO948" ca="1">+INDIRECT(AO941)</f>
        <v>0</v>
      </c>
      <c r="AP948" s="275" cm="1">
        <f t="array" aca="1" ref="AP948" ca="1">+INDIRECT(AP941)</f>
        <v>0</v>
      </c>
      <c r="AQ948" s="275" cm="1">
        <f t="array" aca="1" ref="AQ948" ca="1">+INDIRECT(AQ941)</f>
        <v>0</v>
      </c>
      <c r="AR948" s="275" cm="1">
        <f t="array" aca="1" ref="AR948" ca="1">+INDIRECT(AR941)</f>
        <v>0</v>
      </c>
      <c r="AS948" s="275" cm="1">
        <f t="array" aca="1" ref="AS948" ca="1">+INDIRECT(AS941)</f>
        <v>0</v>
      </c>
      <c r="AT948" s="275" cm="1">
        <f t="array" aca="1" ref="AT948" ca="1">+INDIRECT(AT941)</f>
        <v>0</v>
      </c>
      <c r="AU948" s="275" cm="1">
        <f t="array" aca="1" ref="AU948" ca="1">+INDIRECT(AU941)</f>
        <v>0</v>
      </c>
      <c r="AV948" s="275" cm="1">
        <f t="array" aca="1" ref="AV948" ca="1">+INDIRECT(AV941)</f>
        <v>0</v>
      </c>
      <c r="AW948" s="275" cm="1">
        <f t="array" aca="1" ref="AW948" ca="1">+INDIRECT(AW941)</f>
        <v>0</v>
      </c>
      <c r="AX948" s="275" cm="1">
        <f t="array" aca="1" ref="AX948" ca="1">+INDIRECT(AX941)</f>
        <v>0</v>
      </c>
      <c r="AY948" s="275" cm="1">
        <f t="array" aca="1" ref="AY948" ca="1">+INDIRECT(AY941)</f>
        <v>0</v>
      </c>
      <c r="AZ948" s="275" cm="1">
        <f t="array" aca="1" ref="AZ948" ca="1">+INDIRECT(AZ941)</f>
        <v>0</v>
      </c>
      <c r="BA948" s="275" cm="1">
        <f t="array" aca="1" ref="BA948" ca="1">+INDIRECT(BA941)</f>
        <v>0</v>
      </c>
      <c r="BB948" s="275" cm="1">
        <f t="array" aca="1" ref="BB948" ca="1">+INDIRECT(BB941)</f>
        <v>0</v>
      </c>
      <c r="BC948" s="275" cm="1">
        <f t="array" aca="1" ref="BC948" ca="1">+INDIRECT(BC941)</f>
        <v>0</v>
      </c>
      <c r="BD948" s="275" cm="1">
        <f t="array" aca="1" ref="BD948" ca="1">+INDIRECT(BD941)</f>
        <v>0</v>
      </c>
      <c r="BE948" s="275" cm="1">
        <f t="array" aca="1" ref="BE948" ca="1">+INDIRECT(BE941)</f>
        <v>0</v>
      </c>
      <c r="BF948" s="275" cm="1">
        <f t="array" aca="1" ref="BF948" ca="1">+INDIRECT(BF941)</f>
        <v>0</v>
      </c>
      <c r="BG948" s="275" cm="1">
        <f t="array" aca="1" ref="BG948" ca="1">+INDIRECT(BG941)</f>
        <v>0</v>
      </c>
      <c r="BH948" s="275" cm="1">
        <f t="array" aca="1" ref="BH948" ca="1">+INDIRECT(BH941)</f>
        <v>0</v>
      </c>
      <c r="BI948" s="275" cm="1">
        <f t="array" aca="1" ref="BI948" ca="1">+INDIRECT(BI941)</f>
        <v>0</v>
      </c>
      <c r="BJ948" s="275" cm="1">
        <f t="array" aca="1" ref="BJ948" ca="1">+INDIRECT(BJ941)</f>
        <v>0</v>
      </c>
      <c r="BK948" s="275" cm="1">
        <f t="array" aca="1" ref="BK948" ca="1">+INDIRECT(BK941)</f>
        <v>0</v>
      </c>
      <c r="BL948" s="275" cm="1">
        <f t="array" aca="1" ref="BL948" ca="1">+INDIRECT(BL941)</f>
        <v>0</v>
      </c>
      <c r="BM948" s="275" cm="1">
        <f t="array" aca="1" ref="BM948" ca="1">+INDIRECT(BM941)</f>
        <v>0</v>
      </c>
      <c r="BN948" s="275" cm="1">
        <f t="array" aca="1" ref="BN948" ca="1">+INDIRECT(BN941)</f>
        <v>0</v>
      </c>
      <c r="BO948" s="275" cm="1">
        <f t="array" aca="1" ref="BO948" ca="1">+INDIRECT(BO941)</f>
        <v>0</v>
      </c>
      <c r="BP948" s="275" cm="1">
        <f t="array" aca="1" ref="BP948" ca="1">+INDIRECT(BP941)</f>
        <v>0</v>
      </c>
      <c r="BQ948" s="275" cm="1">
        <f t="array" aca="1" ref="BQ948" ca="1">+INDIRECT(BQ941)</f>
        <v>0</v>
      </c>
      <c r="BR948" s="275" cm="1">
        <f t="array" aca="1" ref="BR948" ca="1">+INDIRECT(BR941)</f>
        <v>0</v>
      </c>
      <c r="BS948" s="275" cm="1">
        <f t="array" aca="1" ref="BS948" ca="1">+INDIRECT(BS941)</f>
        <v>0</v>
      </c>
      <c r="BT948" s="275" cm="1">
        <f t="array" aca="1" ref="BT948" ca="1">+INDIRECT(BT941)</f>
        <v>0</v>
      </c>
      <c r="BU948" s="275" cm="1">
        <f t="array" aca="1" ref="BU948" ca="1">+INDIRECT(BU941)</f>
        <v>0</v>
      </c>
      <c r="BV948" s="275" cm="1">
        <f t="array" aca="1" ref="BV948" ca="1">+INDIRECT(BV941)</f>
        <v>0</v>
      </c>
      <c r="BW948" s="275" cm="1">
        <f t="array" aca="1" ref="BW948" ca="1">+INDIRECT(BW941)</f>
        <v>0</v>
      </c>
      <c r="BX948" s="275" cm="1">
        <f t="array" aca="1" ref="BX948" ca="1">+INDIRECT(BX941)</f>
        <v>0</v>
      </c>
      <c r="BY948" s="275" cm="1">
        <f t="array" aca="1" ref="BY948" ca="1">+INDIRECT(BY941)</f>
        <v>0</v>
      </c>
      <c r="BZ948" s="275" cm="1">
        <f t="array" aca="1" ref="BZ948" ca="1">+INDIRECT(BZ941)</f>
        <v>0</v>
      </c>
      <c r="CA948" s="275" cm="1">
        <f t="array" aca="1" ref="CA948" ca="1">+INDIRECT(CA941)</f>
        <v>0</v>
      </c>
      <c r="CB948" s="275" cm="1">
        <f t="array" aca="1" ref="CB948" ca="1">+INDIRECT(CB941)</f>
        <v>0</v>
      </c>
      <c r="CC948" s="275" cm="1">
        <f t="array" aca="1" ref="CC948" ca="1">+INDIRECT(CC941)</f>
        <v>0</v>
      </c>
      <c r="CD948" s="275" cm="1">
        <f t="array" aca="1" ref="CD948" ca="1">+INDIRECT(CD941)</f>
        <v>0</v>
      </c>
      <c r="CE948" s="275" cm="1">
        <f t="array" aca="1" ref="CE948" ca="1">+INDIRECT(CE941)</f>
        <v>0</v>
      </c>
      <c r="CF948" s="275" cm="1">
        <f t="array" aca="1" ref="CF948" ca="1">+INDIRECT(CF941)</f>
        <v>0</v>
      </c>
      <c r="CG948" s="275" cm="1">
        <f t="array" aca="1" ref="CG948" ca="1">+INDIRECT(CG941)</f>
        <v>0</v>
      </c>
      <c r="CH948" s="275" cm="1">
        <f t="array" aca="1" ref="CH948" ca="1">+INDIRECT(CH941)</f>
        <v>0</v>
      </c>
      <c r="CI948" s="275" cm="1">
        <f t="array" aca="1" ref="CI948" ca="1">+INDIRECT(CI941)</f>
        <v>0</v>
      </c>
      <c r="CJ948" s="275" cm="1">
        <f t="array" aca="1" ref="CJ948" ca="1">+INDIRECT(CJ941)</f>
        <v>0</v>
      </c>
      <c r="CK948" s="275" cm="1">
        <f t="array" aca="1" ref="CK948" ca="1">+INDIRECT(CK941)</f>
        <v>0</v>
      </c>
      <c r="CL948" s="275" cm="1">
        <f t="array" aca="1" ref="CL948" ca="1">+INDIRECT(CL941)</f>
        <v>0</v>
      </c>
      <c r="CM948" s="275" cm="1">
        <f t="array" aca="1" ref="CM948" ca="1">+INDIRECT(CM941)</f>
        <v>0</v>
      </c>
      <c r="CN948" s="275" cm="1">
        <f t="array" aca="1" ref="CN948" ca="1">+INDIRECT(CN941)</f>
        <v>0</v>
      </c>
    </row>
    <row r="949" spans="1:92" x14ac:dyDescent="0.25">
      <c r="A949" t="s">
        <v>667</v>
      </c>
      <c r="B949" s="223" t="s">
        <v>672</v>
      </c>
      <c r="D949" s="295" t="s">
        <v>669</v>
      </c>
      <c r="E949" s="102" t="s">
        <v>203</v>
      </c>
      <c r="K949" s="365">
        <f t="shared" ca="1" si="711"/>
        <v>0</v>
      </c>
      <c r="L949" s="365">
        <f t="shared" ca="1" si="711"/>
        <v>0</v>
      </c>
      <c r="M949" s="365">
        <f t="shared" ca="1" si="711"/>
        <v>0</v>
      </c>
      <c r="N949" s="365">
        <f t="shared" ca="1" si="711"/>
        <v>0</v>
      </c>
      <c r="O949" s="365">
        <f t="shared" ca="1" si="711"/>
        <v>0</v>
      </c>
      <c r="P949" s="365">
        <f t="shared" ca="1" si="711"/>
        <v>0</v>
      </c>
      <c r="Q949" s="50"/>
      <c r="T949" s="366"/>
      <c r="U949" s="382">
        <f t="shared" ref="U949:CF949" ca="1" si="712">-OFFSET(U948,0,-MIN(COLUMN()-COLUMN($U948)+1,$I943-1))</f>
        <v>0</v>
      </c>
      <c r="V949" s="382">
        <f t="shared" ca="1" si="712"/>
        <v>0</v>
      </c>
      <c r="W949" s="382">
        <f t="shared" ca="1" si="712"/>
        <v>0</v>
      </c>
      <c r="X949" s="382">
        <f t="shared" ca="1" si="712"/>
        <v>0</v>
      </c>
      <c r="Y949" s="382">
        <f t="shared" ca="1" si="712"/>
        <v>0</v>
      </c>
      <c r="Z949" s="382">
        <f t="shared" ca="1" si="712"/>
        <v>0</v>
      </c>
      <c r="AA949" s="382">
        <f t="shared" ca="1" si="712"/>
        <v>0</v>
      </c>
      <c r="AB949" s="382">
        <f t="shared" ca="1" si="712"/>
        <v>0</v>
      </c>
      <c r="AC949" s="382">
        <f t="shared" ca="1" si="712"/>
        <v>0</v>
      </c>
      <c r="AD949" s="382">
        <f t="shared" ca="1" si="712"/>
        <v>0</v>
      </c>
      <c r="AE949" s="382">
        <f t="shared" ca="1" si="712"/>
        <v>0</v>
      </c>
      <c r="AF949" s="382">
        <f t="shared" ca="1" si="712"/>
        <v>0</v>
      </c>
      <c r="AG949" s="382">
        <f t="shared" ca="1" si="712"/>
        <v>0</v>
      </c>
      <c r="AH949" s="382">
        <f t="shared" ca="1" si="712"/>
        <v>0</v>
      </c>
      <c r="AI949" s="382">
        <f t="shared" ca="1" si="712"/>
        <v>0</v>
      </c>
      <c r="AJ949" s="382">
        <f t="shared" ca="1" si="712"/>
        <v>0</v>
      </c>
      <c r="AK949" s="382">
        <f t="shared" ca="1" si="712"/>
        <v>0</v>
      </c>
      <c r="AL949" s="382">
        <f t="shared" ca="1" si="712"/>
        <v>0</v>
      </c>
      <c r="AM949" s="382">
        <f t="shared" ca="1" si="712"/>
        <v>0</v>
      </c>
      <c r="AN949" s="382">
        <f t="shared" ca="1" si="712"/>
        <v>0</v>
      </c>
      <c r="AO949" s="382">
        <f t="shared" ca="1" si="712"/>
        <v>0</v>
      </c>
      <c r="AP949" s="382">
        <f t="shared" ca="1" si="712"/>
        <v>0</v>
      </c>
      <c r="AQ949" s="382">
        <f t="shared" ca="1" si="712"/>
        <v>0</v>
      </c>
      <c r="AR949" s="382">
        <f t="shared" ca="1" si="712"/>
        <v>0</v>
      </c>
      <c r="AS949" s="382">
        <f t="shared" ca="1" si="712"/>
        <v>0</v>
      </c>
      <c r="AT949" s="382">
        <f t="shared" ca="1" si="712"/>
        <v>0</v>
      </c>
      <c r="AU949" s="382">
        <f t="shared" ca="1" si="712"/>
        <v>0</v>
      </c>
      <c r="AV949" s="382">
        <f t="shared" ca="1" si="712"/>
        <v>0</v>
      </c>
      <c r="AW949" s="382">
        <f t="shared" ca="1" si="712"/>
        <v>0</v>
      </c>
      <c r="AX949" s="382">
        <f t="shared" ca="1" si="712"/>
        <v>0</v>
      </c>
      <c r="AY949" s="382">
        <f t="shared" ca="1" si="712"/>
        <v>0</v>
      </c>
      <c r="AZ949" s="382">
        <f t="shared" ca="1" si="712"/>
        <v>0</v>
      </c>
      <c r="BA949" s="382">
        <f t="shared" ca="1" si="712"/>
        <v>0</v>
      </c>
      <c r="BB949" s="382">
        <f t="shared" ca="1" si="712"/>
        <v>0</v>
      </c>
      <c r="BC949" s="382">
        <f t="shared" ca="1" si="712"/>
        <v>0</v>
      </c>
      <c r="BD949" s="382">
        <f t="shared" ca="1" si="712"/>
        <v>0</v>
      </c>
      <c r="BE949" s="382">
        <f t="shared" ca="1" si="712"/>
        <v>0</v>
      </c>
      <c r="BF949" s="382">
        <f t="shared" ca="1" si="712"/>
        <v>0</v>
      </c>
      <c r="BG949" s="382">
        <f t="shared" ca="1" si="712"/>
        <v>0</v>
      </c>
      <c r="BH949" s="382">
        <f t="shared" ca="1" si="712"/>
        <v>0</v>
      </c>
      <c r="BI949" s="382">
        <f t="shared" ca="1" si="712"/>
        <v>0</v>
      </c>
      <c r="BJ949" s="382">
        <f t="shared" ca="1" si="712"/>
        <v>0</v>
      </c>
      <c r="BK949" s="382">
        <f t="shared" ca="1" si="712"/>
        <v>0</v>
      </c>
      <c r="BL949" s="382">
        <f t="shared" ca="1" si="712"/>
        <v>0</v>
      </c>
      <c r="BM949" s="382">
        <f t="shared" ca="1" si="712"/>
        <v>0</v>
      </c>
      <c r="BN949" s="382">
        <f t="shared" ca="1" si="712"/>
        <v>0</v>
      </c>
      <c r="BO949" s="382">
        <f t="shared" ca="1" si="712"/>
        <v>0</v>
      </c>
      <c r="BP949" s="382">
        <f t="shared" ca="1" si="712"/>
        <v>0</v>
      </c>
      <c r="BQ949" s="382">
        <f t="shared" ca="1" si="712"/>
        <v>0</v>
      </c>
      <c r="BR949" s="382">
        <f t="shared" ca="1" si="712"/>
        <v>0</v>
      </c>
      <c r="BS949" s="382">
        <f t="shared" ca="1" si="712"/>
        <v>0</v>
      </c>
      <c r="BT949" s="382">
        <f t="shared" ca="1" si="712"/>
        <v>0</v>
      </c>
      <c r="BU949" s="382">
        <f t="shared" ca="1" si="712"/>
        <v>0</v>
      </c>
      <c r="BV949" s="382">
        <f t="shared" ca="1" si="712"/>
        <v>0</v>
      </c>
      <c r="BW949" s="382">
        <f t="shared" ca="1" si="712"/>
        <v>0</v>
      </c>
      <c r="BX949" s="382">
        <f t="shared" ca="1" si="712"/>
        <v>0</v>
      </c>
      <c r="BY949" s="382">
        <f t="shared" ca="1" si="712"/>
        <v>0</v>
      </c>
      <c r="BZ949" s="382">
        <f t="shared" ca="1" si="712"/>
        <v>0</v>
      </c>
      <c r="CA949" s="382">
        <f t="shared" ca="1" si="712"/>
        <v>0</v>
      </c>
      <c r="CB949" s="382">
        <f t="shared" ca="1" si="712"/>
        <v>0</v>
      </c>
      <c r="CC949" s="382">
        <f t="shared" ca="1" si="712"/>
        <v>0</v>
      </c>
      <c r="CD949" s="382">
        <f t="shared" ca="1" si="712"/>
        <v>0</v>
      </c>
      <c r="CE949" s="382">
        <f t="shared" ca="1" si="712"/>
        <v>0</v>
      </c>
      <c r="CF949" s="382">
        <f t="shared" ca="1" si="712"/>
        <v>0</v>
      </c>
      <c r="CG949" s="382">
        <f t="shared" ref="CG949:CN949" ca="1" si="713">-OFFSET(CG948,0,-MIN(COLUMN()-COLUMN($U948)+1,$I943-1))</f>
        <v>0</v>
      </c>
      <c r="CH949" s="382">
        <f t="shared" ca="1" si="713"/>
        <v>0</v>
      </c>
      <c r="CI949" s="382">
        <f t="shared" ca="1" si="713"/>
        <v>0</v>
      </c>
      <c r="CJ949" s="382">
        <f t="shared" ca="1" si="713"/>
        <v>0</v>
      </c>
      <c r="CK949" s="382">
        <f t="shared" ca="1" si="713"/>
        <v>0</v>
      </c>
      <c r="CL949" s="382">
        <f t="shared" ca="1" si="713"/>
        <v>0</v>
      </c>
      <c r="CM949" s="382">
        <f t="shared" ca="1" si="713"/>
        <v>0</v>
      </c>
      <c r="CN949" s="382">
        <f t="shared" ca="1" si="713"/>
        <v>0</v>
      </c>
    </row>
    <row r="950" spans="1:92" x14ac:dyDescent="0.25">
      <c r="A950" t="s">
        <v>143</v>
      </c>
      <c r="B950" s="216" t="s">
        <v>673</v>
      </c>
      <c r="C950" t="s">
        <v>609</v>
      </c>
      <c r="D950" s="295" t="s">
        <v>669</v>
      </c>
      <c r="E950" s="102" t="s">
        <v>203</v>
      </c>
      <c r="I950" s="368"/>
      <c r="J950" s="368"/>
      <c r="K950" s="30">
        <f t="shared" ref="K950:P950" ca="1" si="714">SUMIF($4:$4, K$2, INDIRECT(ROW() &amp; ":" &amp; ROW()))</f>
        <v>0</v>
      </c>
      <c r="L950" s="30">
        <f t="shared" ca="1" si="714"/>
        <v>0</v>
      </c>
      <c r="M950" s="30">
        <f t="shared" ca="1" si="714"/>
        <v>0</v>
      </c>
      <c r="N950" s="30">
        <f t="shared" ca="1" si="714"/>
        <v>0</v>
      </c>
      <c r="O950" s="30">
        <f t="shared" ca="1" si="714"/>
        <v>0</v>
      </c>
      <c r="P950" s="30">
        <f t="shared" ca="1" si="714"/>
        <v>0</v>
      </c>
      <c r="Q950" s="30"/>
      <c r="T950" s="327">
        <f t="shared" ref="T950" ca="1" si="715">IFERROR(INDEX(INDIRECT("Financials!$A:$AD"), MATCH(INDIRECT(ADDRESS(ROW(),2)), INDIRECT("Financials!$B:$B"), 0), MATCH(INDIRECT(ADDRESS(1,COLUMN())), INDIRECT("Financials!$1:$1"), 0)),0)</f>
        <v>0</v>
      </c>
      <c r="U950" s="383">
        <f t="shared" ref="U950:AZ950" ca="1" si="716">SUM(U947:U949)</f>
        <v>0</v>
      </c>
      <c r="V950" s="383">
        <f t="shared" ca="1" si="716"/>
        <v>0</v>
      </c>
      <c r="W950" s="383">
        <f t="shared" ca="1" si="716"/>
        <v>0</v>
      </c>
      <c r="X950" s="383">
        <f t="shared" ca="1" si="716"/>
        <v>0</v>
      </c>
      <c r="Y950" s="383">
        <f t="shared" ca="1" si="716"/>
        <v>0</v>
      </c>
      <c r="Z950" s="383">
        <f t="shared" ca="1" si="716"/>
        <v>0</v>
      </c>
      <c r="AA950" s="383">
        <f t="shared" ca="1" si="716"/>
        <v>0</v>
      </c>
      <c r="AB950" s="383">
        <f t="shared" ca="1" si="716"/>
        <v>0</v>
      </c>
      <c r="AC950" s="383">
        <f t="shared" ca="1" si="716"/>
        <v>0</v>
      </c>
      <c r="AD950" s="383">
        <f t="shared" ca="1" si="716"/>
        <v>0</v>
      </c>
      <c r="AE950" s="383">
        <f t="shared" ca="1" si="716"/>
        <v>0</v>
      </c>
      <c r="AF950" s="383">
        <f t="shared" ca="1" si="716"/>
        <v>0</v>
      </c>
      <c r="AG950" s="383">
        <f t="shared" ca="1" si="716"/>
        <v>0</v>
      </c>
      <c r="AH950" s="383">
        <f t="shared" ca="1" si="716"/>
        <v>0</v>
      </c>
      <c r="AI950" s="383">
        <f t="shared" ca="1" si="716"/>
        <v>0</v>
      </c>
      <c r="AJ950" s="383">
        <f t="shared" ca="1" si="716"/>
        <v>0</v>
      </c>
      <c r="AK950" s="383">
        <f t="shared" ca="1" si="716"/>
        <v>0</v>
      </c>
      <c r="AL950" s="383">
        <f t="shared" ca="1" si="716"/>
        <v>0</v>
      </c>
      <c r="AM950" s="383">
        <f t="shared" ca="1" si="716"/>
        <v>0</v>
      </c>
      <c r="AN950" s="383">
        <f t="shared" ca="1" si="716"/>
        <v>0</v>
      </c>
      <c r="AO950" s="383">
        <f t="shared" ca="1" si="716"/>
        <v>0</v>
      </c>
      <c r="AP950" s="383">
        <f t="shared" ca="1" si="716"/>
        <v>0</v>
      </c>
      <c r="AQ950" s="383">
        <f t="shared" ca="1" si="716"/>
        <v>0</v>
      </c>
      <c r="AR950" s="383">
        <f t="shared" ca="1" si="716"/>
        <v>0</v>
      </c>
      <c r="AS950" s="383">
        <f t="shared" ca="1" si="716"/>
        <v>0</v>
      </c>
      <c r="AT950" s="383">
        <f t="shared" ca="1" si="716"/>
        <v>0</v>
      </c>
      <c r="AU950" s="383">
        <f t="shared" ca="1" si="716"/>
        <v>0</v>
      </c>
      <c r="AV950" s="383">
        <f t="shared" ca="1" si="716"/>
        <v>0</v>
      </c>
      <c r="AW950" s="383">
        <f t="shared" ca="1" si="716"/>
        <v>0</v>
      </c>
      <c r="AX950" s="383">
        <f t="shared" ca="1" si="716"/>
        <v>0</v>
      </c>
      <c r="AY950" s="383">
        <f t="shared" ca="1" si="716"/>
        <v>0</v>
      </c>
      <c r="AZ950" s="383">
        <f t="shared" ca="1" si="716"/>
        <v>0</v>
      </c>
      <c r="BA950" s="383">
        <f t="shared" ref="BA950:CN950" ca="1" si="717">SUM(BA947:BA949)</f>
        <v>0</v>
      </c>
      <c r="BB950" s="383">
        <f t="shared" ca="1" si="717"/>
        <v>0</v>
      </c>
      <c r="BC950" s="383">
        <f t="shared" ca="1" si="717"/>
        <v>0</v>
      </c>
      <c r="BD950" s="383">
        <f t="shared" ca="1" si="717"/>
        <v>0</v>
      </c>
      <c r="BE950" s="383">
        <f t="shared" ca="1" si="717"/>
        <v>0</v>
      </c>
      <c r="BF950" s="383">
        <f t="shared" ca="1" si="717"/>
        <v>0</v>
      </c>
      <c r="BG950" s="383">
        <f t="shared" ca="1" si="717"/>
        <v>0</v>
      </c>
      <c r="BH950" s="383">
        <f t="shared" ca="1" si="717"/>
        <v>0</v>
      </c>
      <c r="BI950" s="383">
        <f t="shared" ca="1" si="717"/>
        <v>0</v>
      </c>
      <c r="BJ950" s="383">
        <f t="shared" ca="1" si="717"/>
        <v>0</v>
      </c>
      <c r="BK950" s="383">
        <f t="shared" ca="1" si="717"/>
        <v>0</v>
      </c>
      <c r="BL950" s="383">
        <f t="shared" ca="1" si="717"/>
        <v>0</v>
      </c>
      <c r="BM950" s="383">
        <f t="shared" ca="1" si="717"/>
        <v>0</v>
      </c>
      <c r="BN950" s="383">
        <f t="shared" ca="1" si="717"/>
        <v>0</v>
      </c>
      <c r="BO950" s="383">
        <f t="shared" ca="1" si="717"/>
        <v>0</v>
      </c>
      <c r="BP950" s="383">
        <f t="shared" ca="1" si="717"/>
        <v>0</v>
      </c>
      <c r="BQ950" s="383">
        <f t="shared" ca="1" si="717"/>
        <v>0</v>
      </c>
      <c r="BR950" s="383">
        <f t="shared" ca="1" si="717"/>
        <v>0</v>
      </c>
      <c r="BS950" s="383">
        <f t="shared" ca="1" si="717"/>
        <v>0</v>
      </c>
      <c r="BT950" s="383">
        <f t="shared" ca="1" si="717"/>
        <v>0</v>
      </c>
      <c r="BU950" s="383">
        <f t="shared" ca="1" si="717"/>
        <v>0</v>
      </c>
      <c r="BV950" s="383">
        <f t="shared" ca="1" si="717"/>
        <v>0</v>
      </c>
      <c r="BW950" s="383">
        <f t="shared" ca="1" si="717"/>
        <v>0</v>
      </c>
      <c r="BX950" s="383">
        <f t="shared" ca="1" si="717"/>
        <v>0</v>
      </c>
      <c r="BY950" s="383">
        <f t="shared" ca="1" si="717"/>
        <v>0</v>
      </c>
      <c r="BZ950" s="383">
        <f t="shared" ca="1" si="717"/>
        <v>0</v>
      </c>
      <c r="CA950" s="383">
        <f t="shared" ca="1" si="717"/>
        <v>0</v>
      </c>
      <c r="CB950" s="383">
        <f t="shared" ca="1" si="717"/>
        <v>0</v>
      </c>
      <c r="CC950" s="383">
        <f t="shared" ca="1" si="717"/>
        <v>0</v>
      </c>
      <c r="CD950" s="383">
        <f t="shared" ca="1" si="717"/>
        <v>0</v>
      </c>
      <c r="CE950" s="383">
        <f t="shared" ca="1" si="717"/>
        <v>0</v>
      </c>
      <c r="CF950" s="383">
        <f t="shared" ca="1" si="717"/>
        <v>0</v>
      </c>
      <c r="CG950" s="383">
        <f t="shared" ca="1" si="717"/>
        <v>0</v>
      </c>
      <c r="CH950" s="383">
        <f t="shared" ca="1" si="717"/>
        <v>0</v>
      </c>
      <c r="CI950" s="383">
        <f t="shared" ca="1" si="717"/>
        <v>0</v>
      </c>
      <c r="CJ950" s="383">
        <f t="shared" ca="1" si="717"/>
        <v>0</v>
      </c>
      <c r="CK950" s="383">
        <f t="shared" ca="1" si="717"/>
        <v>0</v>
      </c>
      <c r="CL950" s="383">
        <f t="shared" ca="1" si="717"/>
        <v>0</v>
      </c>
      <c r="CM950" s="383">
        <f t="shared" ca="1" si="717"/>
        <v>0</v>
      </c>
      <c r="CN950" s="383">
        <f t="shared" ca="1" si="717"/>
        <v>0</v>
      </c>
    </row>
    <row r="951" spans="1:92" x14ac:dyDescent="0.25">
      <c r="B951" s="178"/>
      <c r="D951" s="295" t="s">
        <v>669</v>
      </c>
      <c r="E951" s="102" t="s">
        <v>203</v>
      </c>
      <c r="T951" s="319"/>
      <c r="U951" s="380"/>
      <c r="V951" s="380"/>
      <c r="W951" s="380"/>
      <c r="X951" s="380"/>
      <c r="Y951" s="380"/>
      <c r="Z951" s="380"/>
      <c r="AA951" s="380"/>
      <c r="AB951" s="380"/>
      <c r="AC951" s="380"/>
      <c r="AD951" s="380"/>
      <c r="AE951" s="380"/>
      <c r="AF951" s="380"/>
      <c r="AG951" s="380"/>
      <c r="AH951" s="380"/>
      <c r="AI951" s="380"/>
      <c r="AJ951" s="380"/>
      <c r="AK951" s="380"/>
      <c r="AL951" s="380"/>
      <c r="AM951" s="380"/>
      <c r="AN951" s="380"/>
      <c r="AO951" s="380"/>
      <c r="AP951" s="380"/>
      <c r="AQ951" s="380"/>
      <c r="AR951" s="380"/>
      <c r="AS951" s="380"/>
      <c r="AT951" s="380"/>
      <c r="AU951" s="380"/>
      <c r="AV951" s="380"/>
      <c r="AW951" s="380"/>
      <c r="AX951" s="380"/>
      <c r="AY951" s="380"/>
      <c r="AZ951" s="380"/>
      <c r="BA951" s="380"/>
      <c r="BB951" s="380"/>
      <c r="BC951" s="380"/>
      <c r="BD951" s="380"/>
      <c r="BE951" s="380"/>
      <c r="BF951" s="380"/>
      <c r="BG951" s="380"/>
      <c r="BH951" s="380"/>
      <c r="BI951" s="380"/>
      <c r="BJ951" s="380"/>
      <c r="BK951" s="380"/>
      <c r="BL951" s="380"/>
      <c r="BM951" s="380"/>
      <c r="BN951" s="380"/>
      <c r="BO951" s="380"/>
      <c r="BP951" s="380"/>
      <c r="BQ951" s="380"/>
      <c r="BR951" s="380"/>
      <c r="BS951" s="380"/>
      <c r="BT951" s="380"/>
      <c r="BU951" s="380"/>
      <c r="BV951" s="380"/>
      <c r="BW951" s="380"/>
      <c r="BX951" s="380"/>
      <c r="BY951" s="380"/>
      <c r="BZ951" s="380"/>
      <c r="CA951" s="380"/>
      <c r="CB951" s="380"/>
      <c r="CC951" s="380"/>
      <c r="CD951" s="380"/>
      <c r="CE951" s="380"/>
      <c r="CF951" s="380"/>
      <c r="CG951" s="380"/>
      <c r="CH951" s="380"/>
      <c r="CI951" s="380"/>
      <c r="CJ951" s="380"/>
      <c r="CK951" s="380"/>
      <c r="CL951" s="380"/>
      <c r="CM951" s="380"/>
      <c r="CN951" s="380"/>
    </row>
    <row r="952" spans="1:92" x14ac:dyDescent="0.25">
      <c r="A952" t="s">
        <v>160</v>
      </c>
      <c r="B952" s="216" t="s">
        <v>674</v>
      </c>
      <c r="C952" t="s">
        <v>16</v>
      </c>
      <c r="D952" s="295" t="s">
        <v>669</v>
      </c>
      <c r="E952" s="102" t="s">
        <v>203</v>
      </c>
      <c r="K952" s="31">
        <f t="shared" ref="K952:P952" ca="1" si="718">SUMIF($3:$3, K$2, INDIRECT(ROW() &amp; ":" &amp; ROW()))</f>
        <v>0</v>
      </c>
      <c r="L952" s="31">
        <f t="shared" ca="1" si="718"/>
        <v>0</v>
      </c>
      <c r="M952" s="31">
        <f t="shared" ca="1" si="718"/>
        <v>0</v>
      </c>
      <c r="N952" s="31">
        <f t="shared" ca="1" si="718"/>
        <v>0</v>
      </c>
      <c r="O952" s="31">
        <f t="shared" ca="1" si="718"/>
        <v>0</v>
      </c>
      <c r="P952" s="31">
        <f t="shared" ca="1" si="718"/>
        <v>0</v>
      </c>
      <c r="Q952" s="31"/>
      <c r="T952" s="327">
        <f t="shared" ref="T952" ca="1" si="719">IFERROR(INDEX(INDIRECT("Financials!$A:$AD"), MATCH(INDIRECT(ADDRESS(ROW(),2)), INDIRECT("Financials!$B:$B"), 0), MATCH(INDIRECT(ADDRESS(1,COLUMN())), INDIRECT("Financials!$1:$1"), 0)),0)</f>
        <v>0</v>
      </c>
      <c r="U952" s="383">
        <f t="shared" ref="U952:AZ952" ca="1" si="720">SUM(U947:U948)*$I944/12</f>
        <v>0</v>
      </c>
      <c r="V952" s="383">
        <f t="shared" ca="1" si="720"/>
        <v>0</v>
      </c>
      <c r="W952" s="383">
        <f t="shared" ca="1" si="720"/>
        <v>0</v>
      </c>
      <c r="X952" s="383">
        <f t="shared" ca="1" si="720"/>
        <v>0</v>
      </c>
      <c r="Y952" s="383">
        <f t="shared" ca="1" si="720"/>
        <v>0</v>
      </c>
      <c r="Z952" s="383">
        <f t="shared" ca="1" si="720"/>
        <v>0</v>
      </c>
      <c r="AA952" s="383">
        <f t="shared" ca="1" si="720"/>
        <v>0</v>
      </c>
      <c r="AB952" s="383">
        <f t="shared" ca="1" si="720"/>
        <v>0</v>
      </c>
      <c r="AC952" s="383">
        <f t="shared" ca="1" si="720"/>
        <v>0</v>
      </c>
      <c r="AD952" s="383">
        <f t="shared" ca="1" si="720"/>
        <v>0</v>
      </c>
      <c r="AE952" s="383">
        <f t="shared" ca="1" si="720"/>
        <v>0</v>
      </c>
      <c r="AF952" s="383">
        <f t="shared" ca="1" si="720"/>
        <v>0</v>
      </c>
      <c r="AG952" s="383">
        <f t="shared" ca="1" si="720"/>
        <v>0</v>
      </c>
      <c r="AH952" s="383">
        <f t="shared" ca="1" si="720"/>
        <v>0</v>
      </c>
      <c r="AI952" s="383">
        <f t="shared" ca="1" si="720"/>
        <v>0</v>
      </c>
      <c r="AJ952" s="383">
        <f t="shared" ca="1" si="720"/>
        <v>0</v>
      </c>
      <c r="AK952" s="383">
        <f t="shared" ca="1" si="720"/>
        <v>0</v>
      </c>
      <c r="AL952" s="383">
        <f t="shared" ca="1" si="720"/>
        <v>0</v>
      </c>
      <c r="AM952" s="383">
        <f t="shared" ca="1" si="720"/>
        <v>0</v>
      </c>
      <c r="AN952" s="383">
        <f t="shared" ca="1" si="720"/>
        <v>0</v>
      </c>
      <c r="AO952" s="383">
        <f t="shared" ca="1" si="720"/>
        <v>0</v>
      </c>
      <c r="AP952" s="383">
        <f t="shared" ca="1" si="720"/>
        <v>0</v>
      </c>
      <c r="AQ952" s="383">
        <f t="shared" ca="1" si="720"/>
        <v>0</v>
      </c>
      <c r="AR952" s="383">
        <f t="shared" ca="1" si="720"/>
        <v>0</v>
      </c>
      <c r="AS952" s="383">
        <f t="shared" ca="1" si="720"/>
        <v>0</v>
      </c>
      <c r="AT952" s="383">
        <f t="shared" ca="1" si="720"/>
        <v>0</v>
      </c>
      <c r="AU952" s="383">
        <f t="shared" ca="1" si="720"/>
        <v>0</v>
      </c>
      <c r="AV952" s="383">
        <f t="shared" ca="1" si="720"/>
        <v>0</v>
      </c>
      <c r="AW952" s="383">
        <f t="shared" ca="1" si="720"/>
        <v>0</v>
      </c>
      <c r="AX952" s="383">
        <f t="shared" ca="1" si="720"/>
        <v>0</v>
      </c>
      <c r="AY952" s="383">
        <f t="shared" ca="1" si="720"/>
        <v>0</v>
      </c>
      <c r="AZ952" s="383">
        <f t="shared" ca="1" si="720"/>
        <v>0</v>
      </c>
      <c r="BA952" s="383">
        <f t="shared" ref="BA952:CF952" ca="1" si="721">SUM(BA947:BA948)*$I944/12</f>
        <v>0</v>
      </c>
      <c r="BB952" s="383">
        <f t="shared" ca="1" si="721"/>
        <v>0</v>
      </c>
      <c r="BC952" s="383">
        <f t="shared" ca="1" si="721"/>
        <v>0</v>
      </c>
      <c r="BD952" s="383">
        <f t="shared" ca="1" si="721"/>
        <v>0</v>
      </c>
      <c r="BE952" s="383">
        <f t="shared" ca="1" si="721"/>
        <v>0</v>
      </c>
      <c r="BF952" s="383">
        <f t="shared" ca="1" si="721"/>
        <v>0</v>
      </c>
      <c r="BG952" s="383">
        <f t="shared" ca="1" si="721"/>
        <v>0</v>
      </c>
      <c r="BH952" s="383">
        <f t="shared" ca="1" si="721"/>
        <v>0</v>
      </c>
      <c r="BI952" s="383">
        <f t="shared" ca="1" si="721"/>
        <v>0</v>
      </c>
      <c r="BJ952" s="383">
        <f t="shared" ca="1" si="721"/>
        <v>0</v>
      </c>
      <c r="BK952" s="383">
        <f t="shared" ca="1" si="721"/>
        <v>0</v>
      </c>
      <c r="BL952" s="383">
        <f t="shared" ca="1" si="721"/>
        <v>0</v>
      </c>
      <c r="BM952" s="383">
        <f t="shared" ca="1" si="721"/>
        <v>0</v>
      </c>
      <c r="BN952" s="383">
        <f t="shared" ca="1" si="721"/>
        <v>0</v>
      </c>
      <c r="BO952" s="383">
        <f t="shared" ca="1" si="721"/>
        <v>0</v>
      </c>
      <c r="BP952" s="383">
        <f t="shared" ca="1" si="721"/>
        <v>0</v>
      </c>
      <c r="BQ952" s="383">
        <f t="shared" ca="1" si="721"/>
        <v>0</v>
      </c>
      <c r="BR952" s="383">
        <f t="shared" ca="1" si="721"/>
        <v>0</v>
      </c>
      <c r="BS952" s="383">
        <f t="shared" ca="1" si="721"/>
        <v>0</v>
      </c>
      <c r="BT952" s="383">
        <f t="shared" ca="1" si="721"/>
        <v>0</v>
      </c>
      <c r="BU952" s="383">
        <f t="shared" ca="1" si="721"/>
        <v>0</v>
      </c>
      <c r="BV952" s="383">
        <f t="shared" ca="1" si="721"/>
        <v>0</v>
      </c>
      <c r="BW952" s="383">
        <f t="shared" ca="1" si="721"/>
        <v>0</v>
      </c>
      <c r="BX952" s="383">
        <f t="shared" ca="1" si="721"/>
        <v>0</v>
      </c>
      <c r="BY952" s="383">
        <f t="shared" ca="1" si="721"/>
        <v>0</v>
      </c>
      <c r="BZ952" s="383">
        <f t="shared" ca="1" si="721"/>
        <v>0</v>
      </c>
      <c r="CA952" s="383">
        <f t="shared" ca="1" si="721"/>
        <v>0</v>
      </c>
      <c r="CB952" s="383">
        <f t="shared" ca="1" si="721"/>
        <v>0</v>
      </c>
      <c r="CC952" s="383">
        <f t="shared" ca="1" si="721"/>
        <v>0</v>
      </c>
      <c r="CD952" s="383">
        <f t="shared" ca="1" si="721"/>
        <v>0</v>
      </c>
      <c r="CE952" s="383">
        <f t="shared" ca="1" si="721"/>
        <v>0</v>
      </c>
      <c r="CF952" s="383">
        <f t="shared" ca="1" si="721"/>
        <v>0</v>
      </c>
      <c r="CG952" s="383">
        <f t="shared" ref="CG952:CN952" ca="1" si="722">SUM(CG947:CG948)*$I944/12</f>
        <v>0</v>
      </c>
      <c r="CH952" s="383">
        <f t="shared" ca="1" si="722"/>
        <v>0</v>
      </c>
      <c r="CI952" s="383">
        <f t="shared" ca="1" si="722"/>
        <v>0</v>
      </c>
      <c r="CJ952" s="383">
        <f t="shared" ca="1" si="722"/>
        <v>0</v>
      </c>
      <c r="CK952" s="383">
        <f t="shared" ca="1" si="722"/>
        <v>0</v>
      </c>
      <c r="CL952" s="383">
        <f t="shared" ca="1" si="722"/>
        <v>0</v>
      </c>
      <c r="CM952" s="383">
        <f t="shared" ca="1" si="722"/>
        <v>0</v>
      </c>
      <c r="CN952" s="383">
        <f t="shared" ca="1" si="722"/>
        <v>0</v>
      </c>
    </row>
    <row r="953" spans="1:92" x14ac:dyDescent="0.25">
      <c r="B953" s="178"/>
      <c r="D953" s="295" t="s">
        <v>669</v>
      </c>
      <c r="E953" s="102" t="s">
        <v>203</v>
      </c>
      <c r="T953" s="355"/>
      <c r="U953" s="297"/>
      <c r="V953" s="297"/>
      <c r="W953" s="297"/>
      <c r="X953" s="297"/>
      <c r="Y953" s="297"/>
      <c r="Z953" s="297"/>
      <c r="AA953" s="297"/>
      <c r="AB953" s="297"/>
      <c r="AC953" s="297"/>
      <c r="AD953" s="297"/>
      <c r="AE953" s="297"/>
      <c r="AF953" s="297"/>
      <c r="AG953" s="297"/>
      <c r="AH953" s="297"/>
      <c r="AI953" s="297"/>
      <c r="AJ953" s="297"/>
      <c r="AK953" s="297"/>
      <c r="AL953" s="297"/>
      <c r="AM953" s="297"/>
      <c r="AN953" s="297"/>
      <c r="AO953" s="297"/>
      <c r="AP953" s="297"/>
      <c r="AQ953" s="297"/>
      <c r="AR953" s="297"/>
      <c r="AS953" s="297"/>
      <c r="AT953" s="297"/>
      <c r="AU953" s="297"/>
      <c r="AV953" s="297"/>
      <c r="AW953" s="297"/>
      <c r="AX953" s="297"/>
      <c r="AY953" s="297"/>
      <c r="AZ953" s="297"/>
      <c r="BA953" s="297"/>
      <c r="BB953" s="297"/>
      <c r="BC953" s="297"/>
      <c r="BD953" s="297"/>
      <c r="BE953" s="297"/>
      <c r="BF953" s="297"/>
      <c r="BG953" s="297"/>
      <c r="BH953" s="297"/>
      <c r="BI953" s="297"/>
      <c r="BJ953" s="297"/>
      <c r="BK953" s="297"/>
      <c r="BL953" s="297"/>
      <c r="BM953" s="297"/>
      <c r="BN953" s="297"/>
      <c r="BO953" s="297"/>
      <c r="BP953" s="297"/>
      <c r="BQ953" s="297"/>
      <c r="BR953" s="297"/>
      <c r="BS953" s="297"/>
      <c r="BT953" s="297"/>
      <c r="BU953" s="297"/>
      <c r="BV953" s="297"/>
      <c r="BW953" s="297"/>
      <c r="BX953" s="297"/>
      <c r="BY953" s="297"/>
      <c r="BZ953" s="297"/>
      <c r="CA953" s="297"/>
      <c r="CB953" s="297"/>
      <c r="CC953" s="297"/>
      <c r="CD953" s="297"/>
      <c r="CE953" s="297"/>
      <c r="CF953" s="297"/>
      <c r="CG953" s="297"/>
      <c r="CH953" s="297"/>
      <c r="CI953" s="297"/>
      <c r="CJ953" s="297"/>
      <c r="CK953" s="297"/>
      <c r="CL953" s="297"/>
      <c r="CM953" s="297"/>
      <c r="CN953" s="297"/>
    </row>
    <row r="954" spans="1:92" x14ac:dyDescent="0.25">
      <c r="B954" s="174" t="s">
        <v>662</v>
      </c>
      <c r="D954" s="295" t="s">
        <v>669</v>
      </c>
      <c r="T954" s="355"/>
      <c r="U954" s="297"/>
      <c r="V954" s="297"/>
      <c r="W954" s="297"/>
      <c r="X954" s="297"/>
      <c r="Y954" s="297"/>
      <c r="Z954" s="297"/>
      <c r="AA954" s="297"/>
      <c r="AB954" s="297"/>
      <c r="AC954" s="297"/>
      <c r="AD954" s="297"/>
      <c r="AE954" s="297"/>
      <c r="AF954" s="297"/>
      <c r="AG954" s="297"/>
      <c r="AH954" s="297"/>
      <c r="AI954" s="297"/>
      <c r="AJ954" s="297"/>
      <c r="AK954" s="297"/>
      <c r="AL954" s="297"/>
      <c r="AM954" s="297"/>
      <c r="AN954" s="297"/>
      <c r="AO954" s="297"/>
      <c r="AP954" s="297"/>
      <c r="AQ954" s="297"/>
      <c r="AR954" s="297"/>
      <c r="AS954" s="297"/>
      <c r="AT954" s="297"/>
      <c r="AU954" s="297"/>
      <c r="AV954" s="297"/>
      <c r="AW954" s="297"/>
      <c r="AX954" s="297"/>
      <c r="AY954" s="297"/>
      <c r="AZ954" s="297"/>
      <c r="BA954" s="297"/>
      <c r="BB954" s="297"/>
      <c r="BC954" s="297"/>
      <c r="BD954" s="297"/>
      <c r="BE954" s="297"/>
      <c r="BF954" s="297"/>
      <c r="BG954" s="297"/>
      <c r="BH954" s="297"/>
      <c r="BI954" s="297"/>
      <c r="BJ954" s="297"/>
      <c r="BK954" s="297"/>
      <c r="BL954" s="297"/>
      <c r="BM954" s="297"/>
      <c r="BN954" s="297"/>
      <c r="BO954" s="297"/>
      <c r="BP954" s="297"/>
      <c r="BQ954" s="297"/>
      <c r="BR954" s="297"/>
      <c r="BS954" s="297"/>
      <c r="BT954" s="297"/>
      <c r="BU954" s="297"/>
      <c r="BV954" s="297"/>
      <c r="BW954" s="297"/>
      <c r="BX954" s="297"/>
      <c r="BY954" s="297"/>
      <c r="BZ954" s="297"/>
      <c r="CA954" s="297"/>
      <c r="CB954" s="297"/>
      <c r="CC954" s="297"/>
      <c r="CD954" s="297"/>
      <c r="CE954" s="297"/>
      <c r="CF954" s="297"/>
      <c r="CG954" s="297"/>
      <c r="CH954" s="297"/>
      <c r="CI954" s="297"/>
      <c r="CJ954" s="297"/>
      <c r="CK954" s="297"/>
      <c r="CL954" s="297"/>
      <c r="CM954" s="297"/>
      <c r="CN954" s="297"/>
    </row>
    <row r="955" spans="1:92" x14ac:dyDescent="0.25">
      <c r="A955" t="s">
        <v>362</v>
      </c>
      <c r="B955" s="223" t="s">
        <v>675</v>
      </c>
      <c r="C955" t="s">
        <v>73</v>
      </c>
      <c r="D955" s="295" t="s">
        <v>669</v>
      </c>
      <c r="K955" s="50">
        <f t="shared" ref="K955:P956" ca="1" si="723">SUMIF($3:$3, INDIRECT(ADDRESS(ROW($A$2),COLUMN(),2)), INDIRECT(ROW() &amp; ":" &amp; ROW()))</f>
        <v>0</v>
      </c>
      <c r="L955" s="50">
        <f t="shared" ca="1" si="723"/>
        <v>0</v>
      </c>
      <c r="M955" s="50">
        <f t="shared" ca="1" si="723"/>
        <v>0</v>
      </c>
      <c r="N955" s="50">
        <f t="shared" ca="1" si="723"/>
        <v>0</v>
      </c>
      <c r="O955" s="50">
        <f t="shared" ca="1" si="723"/>
        <v>0</v>
      </c>
      <c r="P955" s="50">
        <f t="shared" ca="1" si="723"/>
        <v>0</v>
      </c>
      <c r="Q955" s="50"/>
      <c r="T955" s="319">
        <f t="shared" ref="T955:T956" ca="1" si="724">IFERROR(INDEX(INDIRECT("Financials!$A:$AD"), MATCH(INDIRECT(ADDRESS(ROW(),2)), INDIRECT("Financials!$B:$B"), 0), MATCH(INDIRECT(ADDRESS(1,COLUMN())), INDIRECT("Financials!$1:$1"), 0)),0)</f>
        <v>0</v>
      </c>
      <c r="U955" s="380">
        <f t="shared" ref="U955:CF956" ca="1" si="725">-U948</f>
        <v>0</v>
      </c>
      <c r="V955" s="380">
        <f t="shared" ca="1" si="725"/>
        <v>0</v>
      </c>
      <c r="W955" s="380">
        <f t="shared" ca="1" si="725"/>
        <v>0</v>
      </c>
      <c r="X955" s="380">
        <f t="shared" ca="1" si="725"/>
        <v>0</v>
      </c>
      <c r="Y955" s="380">
        <f t="shared" ca="1" si="725"/>
        <v>0</v>
      </c>
      <c r="Z955" s="380">
        <f t="shared" ca="1" si="725"/>
        <v>0</v>
      </c>
      <c r="AA955" s="380">
        <f t="shared" ca="1" si="725"/>
        <v>0</v>
      </c>
      <c r="AB955" s="380">
        <f t="shared" ca="1" si="725"/>
        <v>0</v>
      </c>
      <c r="AC955" s="380">
        <f t="shared" ca="1" si="725"/>
        <v>0</v>
      </c>
      <c r="AD955" s="380">
        <f t="shared" ca="1" si="725"/>
        <v>0</v>
      </c>
      <c r="AE955" s="380">
        <f t="shared" ca="1" si="725"/>
        <v>0</v>
      </c>
      <c r="AF955" s="380">
        <f t="shared" ca="1" si="725"/>
        <v>0</v>
      </c>
      <c r="AG955" s="380">
        <f t="shared" ca="1" si="725"/>
        <v>0</v>
      </c>
      <c r="AH955" s="380">
        <f t="shared" ca="1" si="725"/>
        <v>0</v>
      </c>
      <c r="AI955" s="380">
        <f t="shared" ca="1" si="725"/>
        <v>0</v>
      </c>
      <c r="AJ955" s="380">
        <f t="shared" ca="1" si="725"/>
        <v>0</v>
      </c>
      <c r="AK955" s="380">
        <f t="shared" ca="1" si="725"/>
        <v>0</v>
      </c>
      <c r="AL955" s="380">
        <f t="shared" ca="1" si="725"/>
        <v>0</v>
      </c>
      <c r="AM955" s="380">
        <f t="shared" ca="1" si="725"/>
        <v>0</v>
      </c>
      <c r="AN955" s="380">
        <f t="shared" ca="1" si="725"/>
        <v>0</v>
      </c>
      <c r="AO955" s="380">
        <f t="shared" ca="1" si="725"/>
        <v>0</v>
      </c>
      <c r="AP955" s="380">
        <f t="shared" ca="1" si="725"/>
        <v>0</v>
      </c>
      <c r="AQ955" s="380">
        <f t="shared" ca="1" si="725"/>
        <v>0</v>
      </c>
      <c r="AR955" s="380">
        <f t="shared" ca="1" si="725"/>
        <v>0</v>
      </c>
      <c r="AS955" s="380">
        <f t="shared" ca="1" si="725"/>
        <v>0</v>
      </c>
      <c r="AT955" s="380">
        <f t="shared" ca="1" si="725"/>
        <v>0</v>
      </c>
      <c r="AU955" s="380">
        <f t="shared" ca="1" si="725"/>
        <v>0</v>
      </c>
      <c r="AV955" s="380">
        <f t="shared" ca="1" si="725"/>
        <v>0</v>
      </c>
      <c r="AW955" s="380">
        <f t="shared" ca="1" si="725"/>
        <v>0</v>
      </c>
      <c r="AX955" s="380">
        <f t="shared" ca="1" si="725"/>
        <v>0</v>
      </c>
      <c r="AY955" s="380">
        <f t="shared" ca="1" si="725"/>
        <v>0</v>
      </c>
      <c r="AZ955" s="380">
        <f t="shared" ca="1" si="725"/>
        <v>0</v>
      </c>
      <c r="BA955" s="380">
        <f t="shared" ca="1" si="725"/>
        <v>0</v>
      </c>
      <c r="BB955" s="380">
        <f t="shared" ca="1" si="725"/>
        <v>0</v>
      </c>
      <c r="BC955" s="380">
        <f t="shared" ca="1" si="725"/>
        <v>0</v>
      </c>
      <c r="BD955" s="380">
        <f t="shared" ca="1" si="725"/>
        <v>0</v>
      </c>
      <c r="BE955" s="380">
        <f t="shared" ca="1" si="725"/>
        <v>0</v>
      </c>
      <c r="BF955" s="380">
        <f t="shared" ca="1" si="725"/>
        <v>0</v>
      </c>
      <c r="BG955" s="380">
        <f t="shared" ca="1" si="725"/>
        <v>0</v>
      </c>
      <c r="BH955" s="380">
        <f t="shared" ca="1" si="725"/>
        <v>0</v>
      </c>
      <c r="BI955" s="380">
        <f t="shared" ca="1" si="725"/>
        <v>0</v>
      </c>
      <c r="BJ955" s="380">
        <f t="shared" ca="1" si="725"/>
        <v>0</v>
      </c>
      <c r="BK955" s="380">
        <f t="shared" ca="1" si="725"/>
        <v>0</v>
      </c>
      <c r="BL955" s="380">
        <f t="shared" ca="1" si="725"/>
        <v>0</v>
      </c>
      <c r="BM955" s="380">
        <f t="shared" ca="1" si="725"/>
        <v>0</v>
      </c>
      <c r="BN955" s="380">
        <f t="shared" ca="1" si="725"/>
        <v>0</v>
      </c>
      <c r="BO955" s="380">
        <f t="shared" ca="1" si="725"/>
        <v>0</v>
      </c>
      <c r="BP955" s="380">
        <f t="shared" ca="1" si="725"/>
        <v>0</v>
      </c>
      <c r="BQ955" s="380">
        <f t="shared" ca="1" si="725"/>
        <v>0</v>
      </c>
      <c r="BR955" s="380">
        <f t="shared" ca="1" si="725"/>
        <v>0</v>
      </c>
      <c r="BS955" s="380">
        <f t="shared" ca="1" si="725"/>
        <v>0</v>
      </c>
      <c r="BT955" s="380">
        <f t="shared" ca="1" si="725"/>
        <v>0</v>
      </c>
      <c r="BU955" s="380">
        <f t="shared" ca="1" si="725"/>
        <v>0</v>
      </c>
      <c r="BV955" s="380">
        <f t="shared" ca="1" si="725"/>
        <v>0</v>
      </c>
      <c r="BW955" s="380">
        <f t="shared" ca="1" si="725"/>
        <v>0</v>
      </c>
      <c r="BX955" s="380">
        <f t="shared" ca="1" si="725"/>
        <v>0</v>
      </c>
      <c r="BY955" s="380">
        <f t="shared" ca="1" si="725"/>
        <v>0</v>
      </c>
      <c r="BZ955" s="380">
        <f t="shared" ca="1" si="725"/>
        <v>0</v>
      </c>
      <c r="CA955" s="380">
        <f t="shared" ca="1" si="725"/>
        <v>0</v>
      </c>
      <c r="CB955" s="380">
        <f t="shared" ca="1" si="725"/>
        <v>0</v>
      </c>
      <c r="CC955" s="380">
        <f t="shared" ca="1" si="725"/>
        <v>0</v>
      </c>
      <c r="CD955" s="380">
        <f t="shared" ca="1" si="725"/>
        <v>0</v>
      </c>
      <c r="CE955" s="380">
        <f t="shared" ca="1" si="725"/>
        <v>0</v>
      </c>
      <c r="CF955" s="380">
        <f t="shared" ca="1" si="725"/>
        <v>0</v>
      </c>
      <c r="CG955" s="380">
        <f t="shared" ref="CG955:CN956" ca="1" si="726">-CG948</f>
        <v>0</v>
      </c>
      <c r="CH955" s="380">
        <f t="shared" ca="1" si="726"/>
        <v>0</v>
      </c>
      <c r="CI955" s="380">
        <f t="shared" ca="1" si="726"/>
        <v>0</v>
      </c>
      <c r="CJ955" s="380">
        <f t="shared" ca="1" si="726"/>
        <v>0</v>
      </c>
      <c r="CK955" s="380">
        <f t="shared" ca="1" si="726"/>
        <v>0</v>
      </c>
      <c r="CL955" s="380">
        <f t="shared" ca="1" si="726"/>
        <v>0</v>
      </c>
      <c r="CM955" s="380">
        <f t="shared" ca="1" si="726"/>
        <v>0</v>
      </c>
      <c r="CN955" s="380">
        <f t="shared" ca="1" si="726"/>
        <v>0</v>
      </c>
    </row>
    <row r="956" spans="1:92" x14ac:dyDescent="0.25">
      <c r="A956" t="s">
        <v>362</v>
      </c>
      <c r="B956" s="223" t="s">
        <v>676</v>
      </c>
      <c r="C956" t="s">
        <v>73</v>
      </c>
      <c r="D956" s="295" t="s">
        <v>669</v>
      </c>
      <c r="K956" s="50">
        <f t="shared" ca="1" si="723"/>
        <v>0</v>
      </c>
      <c r="L956" s="50">
        <f t="shared" ca="1" si="723"/>
        <v>0</v>
      </c>
      <c r="M956" s="50">
        <f t="shared" ca="1" si="723"/>
        <v>0</v>
      </c>
      <c r="N956" s="50">
        <f t="shared" ca="1" si="723"/>
        <v>0</v>
      </c>
      <c r="O956" s="50">
        <f t="shared" ca="1" si="723"/>
        <v>0</v>
      </c>
      <c r="P956" s="50">
        <f t="shared" ca="1" si="723"/>
        <v>0</v>
      </c>
      <c r="Q956" s="50"/>
      <c r="T956" s="319">
        <f t="shared" ca="1" si="724"/>
        <v>0</v>
      </c>
      <c r="U956" s="380">
        <f t="shared" ca="1" si="725"/>
        <v>0</v>
      </c>
      <c r="V956" s="380">
        <f t="shared" ca="1" si="725"/>
        <v>0</v>
      </c>
      <c r="W956" s="380">
        <f t="shared" ca="1" si="725"/>
        <v>0</v>
      </c>
      <c r="X956" s="380">
        <f t="shared" ca="1" si="725"/>
        <v>0</v>
      </c>
      <c r="Y956" s="380">
        <f t="shared" ca="1" si="725"/>
        <v>0</v>
      </c>
      <c r="Z956" s="380">
        <f t="shared" ca="1" si="725"/>
        <v>0</v>
      </c>
      <c r="AA956" s="380">
        <f t="shared" ca="1" si="725"/>
        <v>0</v>
      </c>
      <c r="AB956" s="380">
        <f t="shared" ca="1" si="725"/>
        <v>0</v>
      </c>
      <c r="AC956" s="380">
        <f t="shared" ca="1" si="725"/>
        <v>0</v>
      </c>
      <c r="AD956" s="380">
        <f t="shared" ca="1" si="725"/>
        <v>0</v>
      </c>
      <c r="AE956" s="380">
        <f t="shared" ca="1" si="725"/>
        <v>0</v>
      </c>
      <c r="AF956" s="380">
        <f t="shared" ca="1" si="725"/>
        <v>0</v>
      </c>
      <c r="AG956" s="380">
        <f t="shared" ca="1" si="725"/>
        <v>0</v>
      </c>
      <c r="AH956" s="380">
        <f t="shared" ca="1" si="725"/>
        <v>0</v>
      </c>
      <c r="AI956" s="380">
        <f t="shared" ca="1" si="725"/>
        <v>0</v>
      </c>
      <c r="AJ956" s="380">
        <f t="shared" ca="1" si="725"/>
        <v>0</v>
      </c>
      <c r="AK956" s="380">
        <f t="shared" ca="1" si="725"/>
        <v>0</v>
      </c>
      <c r="AL956" s="380">
        <f t="shared" ca="1" si="725"/>
        <v>0</v>
      </c>
      <c r="AM956" s="380">
        <f t="shared" ca="1" si="725"/>
        <v>0</v>
      </c>
      <c r="AN956" s="380">
        <f t="shared" ca="1" si="725"/>
        <v>0</v>
      </c>
      <c r="AO956" s="380">
        <f t="shared" ca="1" si="725"/>
        <v>0</v>
      </c>
      <c r="AP956" s="380">
        <f t="shared" ca="1" si="725"/>
        <v>0</v>
      </c>
      <c r="AQ956" s="380">
        <f t="shared" ca="1" si="725"/>
        <v>0</v>
      </c>
      <c r="AR956" s="380">
        <f t="shared" ca="1" si="725"/>
        <v>0</v>
      </c>
      <c r="AS956" s="380">
        <f t="shared" ca="1" si="725"/>
        <v>0</v>
      </c>
      <c r="AT956" s="380">
        <f t="shared" ca="1" si="725"/>
        <v>0</v>
      </c>
      <c r="AU956" s="380">
        <f t="shared" ca="1" si="725"/>
        <v>0</v>
      </c>
      <c r="AV956" s="380">
        <f t="shared" ca="1" si="725"/>
        <v>0</v>
      </c>
      <c r="AW956" s="380">
        <f t="shared" ca="1" si="725"/>
        <v>0</v>
      </c>
      <c r="AX956" s="380">
        <f t="shared" ca="1" si="725"/>
        <v>0</v>
      </c>
      <c r="AY956" s="380">
        <f t="shared" ca="1" si="725"/>
        <v>0</v>
      </c>
      <c r="AZ956" s="380">
        <f t="shared" ca="1" si="725"/>
        <v>0</v>
      </c>
      <c r="BA956" s="380">
        <f t="shared" ca="1" si="725"/>
        <v>0</v>
      </c>
      <c r="BB956" s="380">
        <f t="shared" ca="1" si="725"/>
        <v>0</v>
      </c>
      <c r="BC956" s="380">
        <f t="shared" ca="1" si="725"/>
        <v>0</v>
      </c>
      <c r="BD956" s="380">
        <f t="shared" ca="1" si="725"/>
        <v>0</v>
      </c>
      <c r="BE956" s="380">
        <f t="shared" ca="1" si="725"/>
        <v>0</v>
      </c>
      <c r="BF956" s="380">
        <f t="shared" ca="1" si="725"/>
        <v>0</v>
      </c>
      <c r="BG956" s="380">
        <f t="shared" ca="1" si="725"/>
        <v>0</v>
      </c>
      <c r="BH956" s="380">
        <f t="shared" ca="1" si="725"/>
        <v>0</v>
      </c>
      <c r="BI956" s="380">
        <f t="shared" ca="1" si="725"/>
        <v>0</v>
      </c>
      <c r="BJ956" s="380">
        <f t="shared" ca="1" si="725"/>
        <v>0</v>
      </c>
      <c r="BK956" s="380">
        <f t="shared" ca="1" si="725"/>
        <v>0</v>
      </c>
      <c r="BL956" s="380">
        <f t="shared" ca="1" si="725"/>
        <v>0</v>
      </c>
      <c r="BM956" s="380">
        <f t="shared" ca="1" si="725"/>
        <v>0</v>
      </c>
      <c r="BN956" s="380">
        <f t="shared" ca="1" si="725"/>
        <v>0</v>
      </c>
      <c r="BO956" s="380">
        <f t="shared" ca="1" si="725"/>
        <v>0</v>
      </c>
      <c r="BP956" s="380">
        <f t="shared" ca="1" si="725"/>
        <v>0</v>
      </c>
      <c r="BQ956" s="380">
        <f t="shared" ca="1" si="725"/>
        <v>0</v>
      </c>
      <c r="BR956" s="380">
        <f t="shared" ca="1" si="725"/>
        <v>0</v>
      </c>
      <c r="BS956" s="380">
        <f t="shared" ca="1" si="725"/>
        <v>0</v>
      </c>
      <c r="BT956" s="380">
        <f t="shared" ca="1" si="725"/>
        <v>0</v>
      </c>
      <c r="BU956" s="380">
        <f t="shared" ca="1" si="725"/>
        <v>0</v>
      </c>
      <c r="BV956" s="380">
        <f t="shared" ca="1" si="725"/>
        <v>0</v>
      </c>
      <c r="BW956" s="380">
        <f t="shared" ca="1" si="725"/>
        <v>0</v>
      </c>
      <c r="BX956" s="380">
        <f t="shared" ca="1" si="725"/>
        <v>0</v>
      </c>
      <c r="BY956" s="380">
        <f t="shared" ca="1" si="725"/>
        <v>0</v>
      </c>
      <c r="BZ956" s="380">
        <f t="shared" ca="1" si="725"/>
        <v>0</v>
      </c>
      <c r="CA956" s="380">
        <f t="shared" ca="1" si="725"/>
        <v>0</v>
      </c>
      <c r="CB956" s="380">
        <f t="shared" ca="1" si="725"/>
        <v>0</v>
      </c>
      <c r="CC956" s="380">
        <f t="shared" ca="1" si="725"/>
        <v>0</v>
      </c>
      <c r="CD956" s="380">
        <f t="shared" ca="1" si="725"/>
        <v>0</v>
      </c>
      <c r="CE956" s="380">
        <f t="shared" ca="1" si="725"/>
        <v>0</v>
      </c>
      <c r="CF956" s="380">
        <f t="shared" ca="1" si="725"/>
        <v>0</v>
      </c>
      <c r="CG956" s="380">
        <f t="shared" ca="1" si="726"/>
        <v>0</v>
      </c>
      <c r="CH956" s="380">
        <f t="shared" ca="1" si="726"/>
        <v>0</v>
      </c>
      <c r="CI956" s="380">
        <f t="shared" ca="1" si="726"/>
        <v>0</v>
      </c>
      <c r="CJ956" s="380">
        <f t="shared" ca="1" si="726"/>
        <v>0</v>
      </c>
      <c r="CK956" s="380">
        <f t="shared" ca="1" si="726"/>
        <v>0</v>
      </c>
      <c r="CL956" s="380">
        <f t="shared" ca="1" si="726"/>
        <v>0</v>
      </c>
      <c r="CM956" s="380">
        <f t="shared" ca="1" si="726"/>
        <v>0</v>
      </c>
      <c r="CN956" s="380">
        <f t="shared" ca="1" si="726"/>
        <v>0</v>
      </c>
    </row>
    <row r="957" spans="1:92" x14ac:dyDescent="0.25">
      <c r="B957" s="216"/>
      <c r="C957" s="53"/>
      <c r="D957" s="384"/>
      <c r="E957" s="229"/>
      <c r="F957" s="229"/>
      <c r="G957" s="229"/>
      <c r="K957" s="30"/>
      <c r="L957" s="30"/>
      <c r="M957" s="30"/>
      <c r="N957" s="30"/>
      <c r="O957" s="30"/>
      <c r="P957" s="30"/>
      <c r="Q957" s="30"/>
      <c r="T957" s="292"/>
      <c r="U957" s="151">
        <v>1</v>
      </c>
      <c r="V957" s="151">
        <v>1</v>
      </c>
      <c r="W957" s="151">
        <v>1</v>
      </c>
      <c r="X957" s="151">
        <v>1</v>
      </c>
      <c r="Y957" s="151">
        <v>1</v>
      </c>
      <c r="Z957" s="151">
        <v>1</v>
      </c>
      <c r="AA957" s="151">
        <v>1</v>
      </c>
      <c r="AB957" s="151">
        <v>1</v>
      </c>
      <c r="AC957" s="151">
        <v>1</v>
      </c>
      <c r="AD957" s="151">
        <v>1</v>
      </c>
      <c r="AE957" s="151">
        <v>1</v>
      </c>
      <c r="AF957" s="151">
        <v>1</v>
      </c>
      <c r="AG957" s="151">
        <v>1</v>
      </c>
      <c r="AH957" s="151">
        <v>1</v>
      </c>
      <c r="AI957" s="151">
        <v>1</v>
      </c>
      <c r="AJ957" s="151">
        <v>1</v>
      </c>
      <c r="AK957" s="151">
        <v>1</v>
      </c>
      <c r="AL957" s="151">
        <v>1</v>
      </c>
      <c r="AM957" s="151">
        <v>1</v>
      </c>
      <c r="AN957" s="151">
        <v>1</v>
      </c>
      <c r="AO957" s="151">
        <v>1</v>
      </c>
      <c r="AP957" s="151">
        <v>1</v>
      </c>
      <c r="AQ957" s="151">
        <v>1</v>
      </c>
      <c r="AR957" s="151">
        <v>1</v>
      </c>
      <c r="AS957" s="151">
        <v>1</v>
      </c>
      <c r="AT957" s="151">
        <v>1</v>
      </c>
      <c r="AU957" s="151">
        <v>1</v>
      </c>
      <c r="AV957" s="151">
        <v>1</v>
      </c>
      <c r="AW957" s="151">
        <v>1</v>
      </c>
      <c r="AX957" s="151">
        <v>1</v>
      </c>
      <c r="AY957" s="151">
        <v>1</v>
      </c>
      <c r="AZ957" s="151">
        <v>1</v>
      </c>
      <c r="BA957" s="151">
        <v>1</v>
      </c>
      <c r="BB957" s="151">
        <v>1</v>
      </c>
      <c r="BC957" s="151">
        <v>1</v>
      </c>
      <c r="BD957" s="151">
        <v>1</v>
      </c>
      <c r="BE957" s="151">
        <v>1</v>
      </c>
      <c r="BF957" s="151">
        <v>1</v>
      </c>
      <c r="BG957" s="151">
        <v>1</v>
      </c>
      <c r="BH957" s="151">
        <v>1</v>
      </c>
      <c r="BI957" s="151">
        <v>1</v>
      </c>
      <c r="BJ957" s="151">
        <v>1</v>
      </c>
      <c r="BK957" s="151">
        <v>1</v>
      </c>
      <c r="BL957" s="151">
        <v>1</v>
      </c>
      <c r="BM957" s="151">
        <v>1</v>
      </c>
      <c r="BN957" s="151">
        <v>1</v>
      </c>
      <c r="BO957" s="151">
        <v>1</v>
      </c>
      <c r="BP957" s="151">
        <v>1</v>
      </c>
      <c r="BQ957" s="151">
        <v>1</v>
      </c>
      <c r="BR957" s="151">
        <v>1</v>
      </c>
      <c r="BS957" s="151">
        <v>1</v>
      </c>
      <c r="BT957" s="151">
        <v>1</v>
      </c>
      <c r="BU957" s="151">
        <v>1</v>
      </c>
      <c r="BV957" s="151">
        <v>1</v>
      </c>
      <c r="BW957" s="151">
        <v>1</v>
      </c>
      <c r="BX957" s="151">
        <v>1</v>
      </c>
      <c r="BY957" s="151">
        <v>1</v>
      </c>
      <c r="BZ957" s="151">
        <v>1</v>
      </c>
      <c r="CA957" s="151">
        <v>1</v>
      </c>
      <c r="CB957" s="151">
        <v>1</v>
      </c>
      <c r="CC957" s="151">
        <v>1</v>
      </c>
      <c r="CD957" s="151">
        <v>1</v>
      </c>
      <c r="CE957" s="151">
        <v>1</v>
      </c>
      <c r="CF957" s="151">
        <v>1</v>
      </c>
      <c r="CG957" s="151">
        <v>1</v>
      </c>
      <c r="CH957" s="151">
        <v>1</v>
      </c>
      <c r="CI957" s="151">
        <v>1</v>
      </c>
      <c r="CJ957" s="151">
        <v>1</v>
      </c>
      <c r="CK957" s="151">
        <v>1</v>
      </c>
      <c r="CL957" s="151">
        <v>1</v>
      </c>
      <c r="CM957" s="151">
        <v>1</v>
      </c>
      <c r="CN957" s="151">
        <v>1</v>
      </c>
    </row>
    <row r="958" spans="1:92" x14ac:dyDescent="0.25">
      <c r="A958" s="137"/>
      <c r="B958" s="388"/>
      <c r="C958" s="372"/>
      <c r="D958" s="137" t="s">
        <v>677</v>
      </c>
      <c r="E958" s="373" t="s">
        <v>677</v>
      </c>
      <c r="F958" s="373"/>
      <c r="G958" s="373"/>
      <c r="H958" s="157"/>
      <c r="I958" s="374"/>
      <c r="J958" s="375"/>
      <c r="K958" s="376"/>
      <c r="L958" s="376"/>
      <c r="M958" s="376"/>
      <c r="N958" s="376"/>
      <c r="O958" s="376"/>
      <c r="P958" s="376"/>
      <c r="Q958" s="376"/>
      <c r="T958" s="233"/>
      <c r="U958" s="145" t="s">
        <v>507</v>
      </c>
      <c r="V958" s="145" t="s">
        <v>507</v>
      </c>
      <c r="W958" s="145" t="s">
        <v>507</v>
      </c>
      <c r="X958" s="145" t="s">
        <v>507</v>
      </c>
      <c r="Y958" s="145" t="s">
        <v>507</v>
      </c>
      <c r="Z958" s="145" t="s">
        <v>507</v>
      </c>
      <c r="AA958" s="145" t="s">
        <v>507</v>
      </c>
      <c r="AB958" s="145" t="s">
        <v>507</v>
      </c>
      <c r="AC958" s="145" t="s">
        <v>507</v>
      </c>
      <c r="AD958" s="145" t="s">
        <v>507</v>
      </c>
      <c r="AE958" s="145" t="s">
        <v>507</v>
      </c>
      <c r="AF958" s="145" t="s">
        <v>507</v>
      </c>
      <c r="AG958" s="145" t="s">
        <v>507</v>
      </c>
      <c r="AH958" s="145" t="s">
        <v>507</v>
      </c>
      <c r="AI958" s="145" t="s">
        <v>507</v>
      </c>
      <c r="AJ958" s="145" t="s">
        <v>507</v>
      </c>
      <c r="AK958" s="145" t="s">
        <v>507</v>
      </c>
      <c r="AL958" s="145" t="s">
        <v>507</v>
      </c>
      <c r="AM958" s="145" t="s">
        <v>507</v>
      </c>
      <c r="AN958" s="145" t="s">
        <v>507</v>
      </c>
      <c r="AO958" s="145" t="s">
        <v>507</v>
      </c>
      <c r="AP958" s="145" t="s">
        <v>507</v>
      </c>
      <c r="AQ958" s="145" t="s">
        <v>507</v>
      </c>
      <c r="AR958" s="145" t="s">
        <v>507</v>
      </c>
      <c r="AS958" s="145" t="s">
        <v>507</v>
      </c>
      <c r="AT958" s="145" t="s">
        <v>507</v>
      </c>
      <c r="AU958" s="145" t="s">
        <v>507</v>
      </c>
      <c r="AV958" s="145" t="s">
        <v>507</v>
      </c>
      <c r="AW958" s="145" t="s">
        <v>507</v>
      </c>
      <c r="AX958" s="145" t="s">
        <v>507</v>
      </c>
      <c r="AY958" s="145" t="s">
        <v>507</v>
      </c>
      <c r="AZ958" s="145" t="s">
        <v>507</v>
      </c>
      <c r="BA958" s="145" t="s">
        <v>507</v>
      </c>
      <c r="BB958" s="145" t="s">
        <v>507</v>
      </c>
      <c r="BC958" s="145" t="s">
        <v>507</v>
      </c>
      <c r="BD958" s="145" t="s">
        <v>507</v>
      </c>
      <c r="BE958" s="145" t="s">
        <v>507</v>
      </c>
      <c r="BF958" s="145" t="s">
        <v>507</v>
      </c>
      <c r="BG958" s="145" t="s">
        <v>507</v>
      </c>
      <c r="BH958" s="145" t="s">
        <v>507</v>
      </c>
      <c r="BI958" s="145" t="s">
        <v>507</v>
      </c>
      <c r="BJ958" s="145" t="s">
        <v>507</v>
      </c>
      <c r="BK958" s="145" t="s">
        <v>507</v>
      </c>
      <c r="BL958" s="145" t="s">
        <v>507</v>
      </c>
      <c r="BM958" s="145" t="s">
        <v>507</v>
      </c>
      <c r="BN958" s="145" t="s">
        <v>507</v>
      </c>
      <c r="BO958" s="145" t="s">
        <v>507</v>
      </c>
      <c r="BP958" s="145" t="s">
        <v>507</v>
      </c>
      <c r="BQ958" s="145" t="s">
        <v>507</v>
      </c>
      <c r="BR958" s="145" t="s">
        <v>507</v>
      </c>
      <c r="BS958" s="145" t="s">
        <v>507</v>
      </c>
      <c r="BT958" s="145" t="s">
        <v>507</v>
      </c>
      <c r="BU958" s="145" t="s">
        <v>507</v>
      </c>
      <c r="BV958" s="145" t="s">
        <v>507</v>
      </c>
      <c r="BW958" s="145" t="s">
        <v>507</v>
      </c>
      <c r="BX958" s="145" t="s">
        <v>507</v>
      </c>
      <c r="BY958" s="145" t="s">
        <v>507</v>
      </c>
      <c r="BZ958" s="145" t="s">
        <v>507</v>
      </c>
      <c r="CA958" s="145" t="s">
        <v>507</v>
      </c>
      <c r="CB958" s="145" t="s">
        <v>507</v>
      </c>
      <c r="CC958" s="145" t="s">
        <v>507</v>
      </c>
      <c r="CD958" s="145" t="s">
        <v>507</v>
      </c>
      <c r="CE958" s="145" t="s">
        <v>507</v>
      </c>
      <c r="CF958" s="145" t="s">
        <v>507</v>
      </c>
      <c r="CG958" s="145" t="s">
        <v>507</v>
      </c>
      <c r="CH958" s="145" t="s">
        <v>507</v>
      </c>
      <c r="CI958" s="145" t="s">
        <v>507</v>
      </c>
      <c r="CJ958" s="145" t="s">
        <v>507</v>
      </c>
      <c r="CK958" s="145" t="s">
        <v>507</v>
      </c>
      <c r="CL958" s="145" t="s">
        <v>507</v>
      </c>
      <c r="CM958" s="145" t="s">
        <v>507</v>
      </c>
      <c r="CN958" s="145" t="s">
        <v>507</v>
      </c>
    </row>
    <row r="959" spans="1:92" x14ac:dyDescent="0.25">
      <c r="B959" s="174" t="s">
        <v>670</v>
      </c>
      <c r="D959" s="295" t="s">
        <v>677</v>
      </c>
      <c r="E959" s="102" t="s">
        <v>203</v>
      </c>
      <c r="I959" s="102"/>
      <c r="J959"/>
      <c r="T959" s="205"/>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143</v>
      </c>
      <c r="B960" s="377" t="s">
        <v>678</v>
      </c>
      <c r="C960" s="369"/>
      <c r="D960" s="295" t="s">
        <v>677</v>
      </c>
      <c r="E960" s="194" t="s">
        <v>203</v>
      </c>
      <c r="F960" s="194"/>
      <c r="G960" s="194"/>
      <c r="I960" s="92">
        <v>46388</v>
      </c>
      <c r="J960" s="369"/>
      <c r="K960" s="148"/>
      <c r="L960" s="148"/>
      <c r="M960" s="148"/>
      <c r="N960" s="148"/>
      <c r="O960" s="148"/>
      <c r="P960" s="148"/>
      <c r="Q960" s="148"/>
      <c r="T960" s="269"/>
      <c r="U960" s="226"/>
      <c r="V960" s="226"/>
      <c r="W960" s="226"/>
      <c r="X960" s="226"/>
      <c r="Y960" s="226"/>
      <c r="Z960" s="226"/>
      <c r="AA960" s="226"/>
      <c r="AB960" s="226"/>
      <c r="AC960" s="226"/>
      <c r="AD960" s="226"/>
      <c r="AE960" s="226"/>
      <c r="AF960" s="226"/>
      <c r="AG960" s="226"/>
      <c r="AH960" s="226"/>
      <c r="AI960" s="226"/>
      <c r="AJ960" s="226"/>
      <c r="AK960" s="226"/>
      <c r="AL960" s="226"/>
      <c r="AM960" s="226"/>
      <c r="AN960" s="226"/>
      <c r="AO960" s="226"/>
      <c r="AP960" s="226"/>
      <c r="AQ960" s="226"/>
      <c r="AR960" s="226"/>
      <c r="AS960" s="226"/>
      <c r="AT960" s="226"/>
      <c r="AU960" s="226"/>
      <c r="AV960" s="226"/>
      <c r="AW960" s="226"/>
      <c r="AX960" s="226"/>
      <c r="AY960" s="226"/>
      <c r="AZ960" s="226"/>
      <c r="BA960" s="226"/>
      <c r="BB960" s="226"/>
      <c r="BC960" s="226"/>
      <c r="BD960" s="226"/>
      <c r="BE960" s="226"/>
      <c r="BF960" s="226"/>
      <c r="BG960" s="226"/>
      <c r="BH960" s="226"/>
      <c r="BI960" s="226"/>
      <c r="BJ960" s="226"/>
      <c r="BK960" s="226"/>
      <c r="BL960" s="226"/>
      <c r="BM960" s="226"/>
      <c r="BN960" s="226"/>
      <c r="BO960" s="226"/>
      <c r="BP960" s="226"/>
      <c r="BQ960" s="226"/>
      <c r="BR960" s="226"/>
      <c r="BS960" s="226"/>
      <c r="BT960" s="226"/>
      <c r="BU960" s="226"/>
      <c r="BV960" s="226"/>
      <c r="BW960" s="226"/>
      <c r="BX960" s="226"/>
      <c r="BY960" s="226"/>
      <c r="BZ960" s="226"/>
      <c r="CA960" s="226"/>
      <c r="CB960" s="226"/>
      <c r="CC960" s="226"/>
      <c r="CD960" s="226"/>
      <c r="CE960" s="226"/>
      <c r="CF960" s="226"/>
      <c r="CG960" s="226"/>
      <c r="CH960" s="226"/>
      <c r="CI960" s="226"/>
      <c r="CJ960" s="226"/>
      <c r="CK960" s="226"/>
      <c r="CL960" s="226"/>
      <c r="CM960" s="226"/>
      <c r="CN960" s="226"/>
    </row>
    <row r="961" spans="1:92" x14ac:dyDescent="0.25">
      <c r="A961" t="s">
        <v>143</v>
      </c>
      <c r="B961" s="377" t="s">
        <v>600</v>
      </c>
      <c r="C961" s="378"/>
      <c r="D961" s="34" t="s">
        <v>677</v>
      </c>
      <c r="E961" s="192" t="s">
        <v>203</v>
      </c>
      <c r="F961" s="192"/>
      <c r="G961" s="192"/>
      <c r="I961" s="192">
        <v>0.1</v>
      </c>
      <c r="J961" s="378"/>
      <c r="K961" s="148"/>
      <c r="L961" s="148"/>
      <c r="M961" s="148"/>
      <c r="N961" s="148"/>
      <c r="O961" s="148"/>
      <c r="P961" s="148"/>
      <c r="Q961" s="148"/>
      <c r="T961" s="269"/>
      <c r="U961" s="226"/>
      <c r="V961" s="226"/>
      <c r="W961" s="226"/>
      <c r="X961" s="226"/>
      <c r="Y961" s="226"/>
      <c r="Z961" s="226"/>
      <c r="AA961" s="226"/>
      <c r="AB961" s="226"/>
      <c r="AC961" s="226"/>
      <c r="AD961" s="226"/>
      <c r="AE961" s="226"/>
      <c r="AF961" s="226"/>
      <c r="AG961" s="226"/>
      <c r="AH961" s="226"/>
      <c r="AI961" s="226"/>
      <c r="AJ961" s="226"/>
      <c r="AK961" s="226"/>
      <c r="AL961" s="226"/>
      <c r="AM961" s="226"/>
      <c r="AN961" s="226"/>
      <c r="AO961" s="226"/>
      <c r="AP961" s="226"/>
      <c r="AQ961" s="226"/>
      <c r="AR961" s="226"/>
      <c r="AS961" s="226"/>
      <c r="AT961" s="226"/>
      <c r="AU961" s="226"/>
      <c r="AV961" s="226"/>
      <c r="AW961" s="226"/>
      <c r="AX961" s="226"/>
      <c r="AY961" s="226"/>
      <c r="AZ961" s="226"/>
      <c r="BA961" s="226"/>
      <c r="BB961" s="226"/>
      <c r="BC961" s="226"/>
      <c r="BD961" s="226"/>
      <c r="BE961" s="226"/>
      <c r="BF961" s="226"/>
      <c r="BG961" s="226"/>
      <c r="BH961" s="226"/>
      <c r="BI961" s="226"/>
      <c r="BJ961" s="226"/>
      <c r="BK961" s="226"/>
      <c r="BL961" s="226"/>
      <c r="BM961" s="226"/>
      <c r="BN961" s="226"/>
      <c r="BO961" s="226"/>
      <c r="BP961" s="226"/>
      <c r="BQ961" s="226"/>
      <c r="BR961" s="226"/>
      <c r="BS961" s="226"/>
      <c r="BT961" s="226"/>
      <c r="BU961" s="226"/>
      <c r="BV961" s="226"/>
      <c r="BW961" s="226"/>
      <c r="BX961" s="226"/>
      <c r="BY961" s="226"/>
      <c r="BZ961" s="226"/>
      <c r="CA961" s="226"/>
      <c r="CB961" s="226"/>
      <c r="CC961" s="226"/>
      <c r="CD961" s="226"/>
      <c r="CE961" s="226"/>
      <c r="CF961" s="226"/>
      <c r="CG961" s="226"/>
      <c r="CH961" s="226"/>
      <c r="CI961" s="226"/>
      <c r="CJ961" s="226"/>
      <c r="CK961" s="226"/>
      <c r="CL961" s="226"/>
      <c r="CM961" s="226"/>
      <c r="CN961" s="226"/>
    </row>
    <row r="962" spans="1:92" x14ac:dyDescent="0.25">
      <c r="B962" s="209"/>
      <c r="C962" s="148"/>
      <c r="D962" s="238" t="s">
        <v>677</v>
      </c>
      <c r="E962" s="149" t="s">
        <v>203</v>
      </c>
      <c r="F962" s="149"/>
      <c r="G962" s="149"/>
      <c r="H962" s="106"/>
      <c r="I962" s="149"/>
      <c r="J962" s="148"/>
      <c r="K962" s="148"/>
      <c r="L962" s="148"/>
      <c r="M962" s="148"/>
      <c r="N962" s="148"/>
      <c r="O962" s="148"/>
      <c r="P962" s="148"/>
      <c r="Q962" s="148"/>
      <c r="T962" s="269"/>
      <c r="U962" s="226"/>
      <c r="V962" s="226"/>
      <c r="W962" s="226"/>
      <c r="X962" s="226"/>
      <c r="Y962" s="226"/>
      <c r="Z962" s="226"/>
      <c r="AA962" s="226"/>
      <c r="AB962" s="226"/>
      <c r="AC962" s="226"/>
      <c r="AD962" s="226"/>
      <c r="AE962" s="226"/>
      <c r="AF962" s="226"/>
      <c r="AG962" s="226"/>
      <c r="AH962" s="226"/>
      <c r="AI962" s="226"/>
      <c r="AJ962" s="226"/>
      <c r="AK962" s="226"/>
      <c r="AL962" s="226"/>
      <c r="AM962" s="226"/>
      <c r="AN962" s="226"/>
      <c r="AO962" s="226"/>
      <c r="AP962" s="226"/>
      <c r="AQ962" s="226"/>
      <c r="AR962" s="226"/>
      <c r="AS962" s="226"/>
      <c r="AT962" s="226"/>
      <c r="AU962" s="226"/>
      <c r="AV962" s="226"/>
      <c r="AW962" s="226"/>
      <c r="AX962" s="226"/>
      <c r="AY962" s="226"/>
      <c r="AZ962" s="226"/>
      <c r="BA962" s="226"/>
      <c r="BB962" s="226"/>
      <c r="BC962" s="226"/>
      <c r="BD962" s="226"/>
      <c r="BE962" s="226"/>
      <c r="BF962" s="226"/>
      <c r="BG962" s="226"/>
      <c r="BH962" s="226"/>
      <c r="BI962" s="226"/>
      <c r="BJ962" s="226"/>
      <c r="BK962" s="226"/>
      <c r="BL962" s="226"/>
      <c r="BM962" s="226"/>
      <c r="BN962" s="226"/>
      <c r="BO962" s="226"/>
      <c r="BP962" s="226"/>
      <c r="BQ962" s="226"/>
      <c r="BR962" s="226"/>
      <c r="BS962" s="226"/>
      <c r="BT962" s="226"/>
      <c r="BU962" s="226"/>
      <c r="BV962" s="226"/>
      <c r="BW962" s="226"/>
      <c r="BX962" s="226"/>
      <c r="BY962" s="226"/>
      <c r="BZ962" s="226"/>
      <c r="CA962" s="226"/>
      <c r="CB962" s="226"/>
      <c r="CC962" s="226"/>
      <c r="CD962" s="226"/>
      <c r="CE962" s="226"/>
      <c r="CF962" s="226"/>
      <c r="CG962" s="226"/>
      <c r="CH962" s="226"/>
      <c r="CI962" s="226"/>
      <c r="CJ962" s="226"/>
      <c r="CK962" s="226"/>
      <c r="CL962" s="226"/>
      <c r="CM962" s="226"/>
      <c r="CN962" s="226"/>
    </row>
    <row r="963" spans="1:92" x14ac:dyDescent="0.25">
      <c r="B963" s="174" t="s">
        <v>602</v>
      </c>
      <c r="D963" s="295" t="s">
        <v>677</v>
      </c>
      <c r="E963" s="102" t="s">
        <v>203</v>
      </c>
      <c r="T963" s="327"/>
      <c r="U963" s="379"/>
      <c r="V963" s="379"/>
      <c r="W963" s="379"/>
      <c r="X963" s="379"/>
      <c r="Y963" s="379"/>
      <c r="Z963" s="379"/>
      <c r="AA963" s="379"/>
      <c r="AB963" s="379"/>
      <c r="AC963" s="379"/>
      <c r="AD963" s="379"/>
      <c r="AE963" s="379"/>
      <c r="AF963" s="379"/>
      <c r="AG963" s="379"/>
      <c r="AH963" s="379"/>
      <c r="AI963" s="379"/>
      <c r="AJ963" s="379"/>
      <c r="AK963" s="379"/>
      <c r="AL963" s="379"/>
      <c r="AM963" s="379"/>
      <c r="AN963" s="379"/>
      <c r="AO963" s="379"/>
      <c r="AP963" s="379"/>
      <c r="AQ963" s="379"/>
      <c r="AR963" s="379"/>
      <c r="AS963" s="379"/>
      <c r="AT963" s="379"/>
      <c r="AU963" s="379"/>
      <c r="AV963" s="379"/>
      <c r="AW963" s="379"/>
      <c r="AX963" s="379"/>
      <c r="AY963" s="379"/>
      <c r="AZ963" s="379"/>
      <c r="BA963" s="379"/>
      <c r="BB963" s="379"/>
      <c r="BC963" s="379"/>
      <c r="BD963" s="379"/>
      <c r="BE963" s="379"/>
      <c r="BF963" s="379"/>
      <c r="BG963" s="379"/>
      <c r="BH963" s="379"/>
      <c r="BI963" s="379"/>
      <c r="BJ963" s="379"/>
      <c r="BK963" s="379"/>
      <c r="BL963" s="379"/>
      <c r="BM963" s="379"/>
      <c r="BN963" s="379"/>
      <c r="BO963" s="379"/>
      <c r="BP963" s="379"/>
      <c r="BQ963" s="379"/>
      <c r="BR963" s="379"/>
      <c r="BS963" s="379"/>
      <c r="BT963" s="379"/>
      <c r="BU963" s="379"/>
      <c r="BV963" s="379"/>
      <c r="BW963" s="379"/>
      <c r="BX963" s="379"/>
      <c r="BY963" s="379"/>
      <c r="BZ963" s="379"/>
      <c r="CA963" s="379"/>
      <c r="CB963" s="379"/>
      <c r="CC963" s="379"/>
      <c r="CD963" s="379"/>
      <c r="CE963" s="379"/>
      <c r="CF963" s="379"/>
      <c r="CG963" s="379"/>
      <c r="CH963" s="379"/>
      <c r="CI963" s="379"/>
      <c r="CJ963" s="379"/>
      <c r="CK963" s="379"/>
      <c r="CL963" s="379"/>
      <c r="CM963" s="379"/>
      <c r="CN963" s="379"/>
    </row>
    <row r="964" spans="1:92" x14ac:dyDescent="0.25">
      <c r="A964" t="s">
        <v>143</v>
      </c>
      <c r="B964" s="223" t="s">
        <v>603</v>
      </c>
      <c r="D964" s="295" t="s">
        <v>677</v>
      </c>
      <c r="K964" s="50">
        <f ca="1">+T967</f>
        <v>0</v>
      </c>
      <c r="L964" s="50">
        <f ca="1">+K967</f>
        <v>0</v>
      </c>
      <c r="M964" s="50">
        <f ca="1">+L967</f>
        <v>0</v>
      </c>
      <c r="N964" s="50">
        <f ca="1">+M967</f>
        <v>0</v>
      </c>
      <c r="O964" s="50">
        <f ca="1">+N967</f>
        <v>0</v>
      </c>
      <c r="P964" s="50">
        <f ca="1">+O967</f>
        <v>0</v>
      </c>
      <c r="Q964" s="50"/>
      <c r="T964" s="319"/>
      <c r="U964" s="380">
        <f t="shared" ref="U964:CF964" ca="1" si="727">+T967</f>
        <v>0</v>
      </c>
      <c r="V964" s="380">
        <f t="shared" ca="1" si="727"/>
        <v>0</v>
      </c>
      <c r="W964" s="380">
        <f t="shared" ca="1" si="727"/>
        <v>0</v>
      </c>
      <c r="X964" s="380">
        <f t="shared" ca="1" si="727"/>
        <v>0</v>
      </c>
      <c r="Y964" s="380">
        <f t="shared" ca="1" si="727"/>
        <v>0</v>
      </c>
      <c r="Z964" s="380">
        <f t="shared" ca="1" si="727"/>
        <v>0</v>
      </c>
      <c r="AA964" s="380">
        <f t="shared" ca="1" si="727"/>
        <v>0</v>
      </c>
      <c r="AB964" s="380">
        <f t="shared" ca="1" si="727"/>
        <v>0</v>
      </c>
      <c r="AC964" s="380">
        <f t="shared" ca="1" si="727"/>
        <v>0</v>
      </c>
      <c r="AD964" s="380">
        <f t="shared" ca="1" si="727"/>
        <v>0</v>
      </c>
      <c r="AE964" s="380">
        <f t="shared" ca="1" si="727"/>
        <v>0</v>
      </c>
      <c r="AF964" s="380">
        <f t="shared" ca="1" si="727"/>
        <v>0</v>
      </c>
      <c r="AG964" s="380">
        <f t="shared" ca="1" si="727"/>
        <v>0</v>
      </c>
      <c r="AH964" s="380">
        <f t="shared" ca="1" si="727"/>
        <v>0</v>
      </c>
      <c r="AI964" s="380">
        <f t="shared" ca="1" si="727"/>
        <v>0</v>
      </c>
      <c r="AJ964" s="380">
        <f t="shared" ca="1" si="727"/>
        <v>0</v>
      </c>
      <c r="AK964" s="380">
        <f t="shared" ca="1" si="727"/>
        <v>0</v>
      </c>
      <c r="AL964" s="380">
        <f t="shared" ca="1" si="727"/>
        <v>0</v>
      </c>
      <c r="AM964" s="380">
        <f t="shared" ca="1" si="727"/>
        <v>0</v>
      </c>
      <c r="AN964" s="380">
        <f t="shared" ca="1" si="727"/>
        <v>0</v>
      </c>
      <c r="AO964" s="380">
        <f t="shared" ca="1" si="727"/>
        <v>0</v>
      </c>
      <c r="AP964" s="380">
        <f t="shared" ca="1" si="727"/>
        <v>0</v>
      </c>
      <c r="AQ964" s="380">
        <f t="shared" ca="1" si="727"/>
        <v>0</v>
      </c>
      <c r="AR964" s="380">
        <f t="shared" ca="1" si="727"/>
        <v>0</v>
      </c>
      <c r="AS964" s="380">
        <f t="shared" ca="1" si="727"/>
        <v>0</v>
      </c>
      <c r="AT964" s="380">
        <f t="shared" ca="1" si="727"/>
        <v>0</v>
      </c>
      <c r="AU964" s="380">
        <f t="shared" ca="1" si="727"/>
        <v>0</v>
      </c>
      <c r="AV964" s="380">
        <f t="shared" ca="1" si="727"/>
        <v>0</v>
      </c>
      <c r="AW964" s="380">
        <f t="shared" ca="1" si="727"/>
        <v>0</v>
      </c>
      <c r="AX964" s="380">
        <f t="shared" ca="1" si="727"/>
        <v>0</v>
      </c>
      <c r="AY964" s="380">
        <f t="shared" ca="1" si="727"/>
        <v>0</v>
      </c>
      <c r="AZ964" s="380">
        <f t="shared" ca="1" si="727"/>
        <v>0</v>
      </c>
      <c r="BA964" s="380">
        <f t="shared" ca="1" si="727"/>
        <v>0</v>
      </c>
      <c r="BB964" s="380">
        <f t="shared" ca="1" si="727"/>
        <v>0</v>
      </c>
      <c r="BC964" s="380">
        <f t="shared" ca="1" si="727"/>
        <v>0</v>
      </c>
      <c r="BD964" s="380">
        <f t="shared" ca="1" si="727"/>
        <v>0</v>
      </c>
      <c r="BE964" s="380">
        <f t="shared" ca="1" si="727"/>
        <v>0</v>
      </c>
      <c r="BF964" s="380">
        <f t="shared" ca="1" si="727"/>
        <v>0</v>
      </c>
      <c r="BG964" s="380">
        <f t="shared" ca="1" si="727"/>
        <v>0</v>
      </c>
      <c r="BH964" s="380">
        <f t="shared" ca="1" si="727"/>
        <v>0</v>
      </c>
      <c r="BI964" s="380">
        <f t="shared" ca="1" si="727"/>
        <v>0</v>
      </c>
      <c r="BJ964" s="380">
        <f t="shared" ca="1" si="727"/>
        <v>0</v>
      </c>
      <c r="BK964" s="380">
        <f t="shared" ca="1" si="727"/>
        <v>0</v>
      </c>
      <c r="BL964" s="380">
        <f t="shared" ca="1" si="727"/>
        <v>0</v>
      </c>
      <c r="BM964" s="380">
        <f t="shared" ca="1" si="727"/>
        <v>0</v>
      </c>
      <c r="BN964" s="380">
        <f t="shared" ca="1" si="727"/>
        <v>0</v>
      </c>
      <c r="BO964" s="380">
        <f t="shared" ca="1" si="727"/>
        <v>0</v>
      </c>
      <c r="BP964" s="380">
        <f t="shared" ca="1" si="727"/>
        <v>0</v>
      </c>
      <c r="BQ964" s="380">
        <f t="shared" ca="1" si="727"/>
        <v>0</v>
      </c>
      <c r="BR964" s="380">
        <f t="shared" ca="1" si="727"/>
        <v>0</v>
      </c>
      <c r="BS964" s="380">
        <f t="shared" ca="1" si="727"/>
        <v>0</v>
      </c>
      <c r="BT964" s="380">
        <f t="shared" ca="1" si="727"/>
        <v>0</v>
      </c>
      <c r="BU964" s="380">
        <f t="shared" ca="1" si="727"/>
        <v>0</v>
      </c>
      <c r="BV964" s="380">
        <f t="shared" ca="1" si="727"/>
        <v>0</v>
      </c>
      <c r="BW964" s="380">
        <f t="shared" ca="1" si="727"/>
        <v>0</v>
      </c>
      <c r="BX964" s="380">
        <f t="shared" ca="1" si="727"/>
        <v>0</v>
      </c>
      <c r="BY964" s="380">
        <f t="shared" ca="1" si="727"/>
        <v>0</v>
      </c>
      <c r="BZ964" s="380">
        <f t="shared" ca="1" si="727"/>
        <v>0</v>
      </c>
      <c r="CA964" s="380">
        <f t="shared" ca="1" si="727"/>
        <v>0</v>
      </c>
      <c r="CB964" s="380">
        <f t="shared" ca="1" si="727"/>
        <v>0</v>
      </c>
      <c r="CC964" s="380">
        <f t="shared" ca="1" si="727"/>
        <v>0</v>
      </c>
      <c r="CD964" s="380">
        <f t="shared" ca="1" si="727"/>
        <v>0</v>
      </c>
      <c r="CE964" s="380">
        <f t="shared" ca="1" si="727"/>
        <v>0</v>
      </c>
      <c r="CF964" s="380">
        <f t="shared" ca="1" si="727"/>
        <v>0</v>
      </c>
      <c r="CG964" s="380">
        <f t="shared" ref="CG964:CN964" ca="1" si="728">+CF967</f>
        <v>0</v>
      </c>
      <c r="CH964" s="380">
        <f t="shared" ca="1" si="728"/>
        <v>0</v>
      </c>
      <c r="CI964" s="380">
        <f t="shared" ca="1" si="728"/>
        <v>0</v>
      </c>
      <c r="CJ964" s="380">
        <f t="shared" ca="1" si="728"/>
        <v>0</v>
      </c>
      <c r="CK964" s="380">
        <f t="shared" ca="1" si="728"/>
        <v>0</v>
      </c>
      <c r="CL964" s="380">
        <f t="shared" ca="1" si="728"/>
        <v>0</v>
      </c>
      <c r="CM964" s="380">
        <f t="shared" ca="1" si="728"/>
        <v>0</v>
      </c>
      <c r="CN964" s="380">
        <f t="shared" ca="1" si="728"/>
        <v>0</v>
      </c>
    </row>
    <row r="965" spans="1:92" x14ac:dyDescent="0.25">
      <c r="A965" t="s">
        <v>667</v>
      </c>
      <c r="B965" s="223" t="s">
        <v>671</v>
      </c>
      <c r="D965" s="295" t="s">
        <v>677</v>
      </c>
      <c r="E965" s="102" t="s">
        <v>203</v>
      </c>
      <c r="K965" s="50">
        <f t="shared" ref="K965:P966" ca="1" si="729">SUMIF($3:$3, K$2, INDIRECT(ROW() &amp; ":" &amp; ROW()))</f>
        <v>0</v>
      </c>
      <c r="L965" s="50">
        <f t="shared" ca="1" si="729"/>
        <v>0</v>
      </c>
      <c r="M965" s="50">
        <f t="shared" ca="1" si="729"/>
        <v>0</v>
      </c>
      <c r="N965" s="50">
        <f t="shared" ca="1" si="729"/>
        <v>0</v>
      </c>
      <c r="O965" s="50">
        <f t="shared" ca="1" si="729"/>
        <v>0</v>
      </c>
      <c r="P965" s="50">
        <f t="shared" ca="1" si="729"/>
        <v>0</v>
      </c>
      <c r="Q965" s="50"/>
      <c r="T965" s="319"/>
      <c r="U965" s="368">
        <v>0</v>
      </c>
      <c r="V965" s="368">
        <v>0</v>
      </c>
      <c r="W965" s="368">
        <v>0</v>
      </c>
      <c r="X965" s="368">
        <v>0</v>
      </c>
      <c r="Y965" s="368">
        <v>0</v>
      </c>
      <c r="Z965" s="368">
        <v>0</v>
      </c>
      <c r="AA965" s="368">
        <v>0</v>
      </c>
      <c r="AB965" s="368">
        <v>0</v>
      </c>
      <c r="AC965" s="368">
        <v>0</v>
      </c>
      <c r="AD965" s="368">
        <v>0</v>
      </c>
      <c r="AE965" s="368">
        <v>0</v>
      </c>
      <c r="AF965" s="368">
        <v>0</v>
      </c>
      <c r="AG965" s="368">
        <v>0</v>
      </c>
      <c r="AH965" s="368">
        <v>0</v>
      </c>
      <c r="AI965" s="368">
        <v>0</v>
      </c>
      <c r="AJ965" s="368">
        <v>0</v>
      </c>
      <c r="AK965" s="368">
        <v>0</v>
      </c>
      <c r="AL965" s="368">
        <v>0</v>
      </c>
      <c r="AM965" s="368">
        <v>0</v>
      </c>
      <c r="AN965" s="368">
        <v>0</v>
      </c>
      <c r="AO965" s="368">
        <v>0</v>
      </c>
      <c r="AP965" s="368">
        <v>0</v>
      </c>
      <c r="AQ965" s="368">
        <v>0</v>
      </c>
      <c r="AR965" s="368">
        <v>0</v>
      </c>
      <c r="AS965" s="368">
        <v>0</v>
      </c>
      <c r="AT965" s="368">
        <v>0</v>
      </c>
      <c r="AU965" s="368">
        <v>0</v>
      </c>
      <c r="AV965" s="368">
        <v>0</v>
      </c>
      <c r="AW965" s="368">
        <v>0</v>
      </c>
      <c r="AX965" s="368">
        <v>0</v>
      </c>
      <c r="AY965" s="368">
        <v>0</v>
      </c>
      <c r="AZ965" s="368">
        <v>0</v>
      </c>
      <c r="BA965" s="368">
        <v>0</v>
      </c>
      <c r="BB965" s="368">
        <v>0</v>
      </c>
      <c r="BC965" s="368">
        <v>0</v>
      </c>
      <c r="BD965" s="368">
        <v>0</v>
      </c>
      <c r="BE965" s="368">
        <v>0</v>
      </c>
      <c r="BF965" s="368">
        <v>0</v>
      </c>
      <c r="BG965" s="368">
        <v>0</v>
      </c>
      <c r="BH965" s="368">
        <v>0</v>
      </c>
      <c r="BI965" s="368">
        <v>0</v>
      </c>
      <c r="BJ965" s="368">
        <v>0</v>
      </c>
      <c r="BK965" s="368">
        <v>0</v>
      </c>
      <c r="BL965" s="368">
        <v>0</v>
      </c>
      <c r="BM965" s="368">
        <v>0</v>
      </c>
      <c r="BN965" s="368">
        <v>0</v>
      </c>
      <c r="BO965" s="368">
        <v>0</v>
      </c>
      <c r="BP965" s="368">
        <v>0</v>
      </c>
      <c r="BQ965" s="368">
        <v>0</v>
      </c>
      <c r="BR965" s="368">
        <v>0</v>
      </c>
      <c r="BS965" s="368">
        <v>0</v>
      </c>
      <c r="BT965" s="368">
        <v>0</v>
      </c>
      <c r="BU965" s="368">
        <v>0</v>
      </c>
      <c r="BV965" s="368">
        <v>0</v>
      </c>
      <c r="BW965" s="368">
        <v>0</v>
      </c>
      <c r="BX965" s="368">
        <v>0</v>
      </c>
      <c r="BY965" s="368">
        <v>0</v>
      </c>
      <c r="BZ965" s="368">
        <v>0</v>
      </c>
      <c r="CA965" s="368">
        <v>0</v>
      </c>
      <c r="CB965" s="368">
        <v>0</v>
      </c>
      <c r="CC965" s="368">
        <v>0</v>
      </c>
      <c r="CD965" s="368">
        <v>0</v>
      </c>
      <c r="CE965" s="368">
        <v>0</v>
      </c>
      <c r="CF965" s="368">
        <v>0</v>
      </c>
      <c r="CG965" s="368">
        <v>0</v>
      </c>
      <c r="CH965" s="368">
        <v>0</v>
      </c>
      <c r="CI965" s="368">
        <v>0</v>
      </c>
      <c r="CJ965" s="368">
        <v>0</v>
      </c>
      <c r="CK965" s="368">
        <v>0</v>
      </c>
      <c r="CL965" s="368">
        <v>0</v>
      </c>
      <c r="CM965" s="368">
        <v>0</v>
      </c>
      <c r="CN965" s="368">
        <v>0</v>
      </c>
    </row>
    <row r="966" spans="1:92" x14ac:dyDescent="0.25">
      <c r="A966" t="s">
        <v>667</v>
      </c>
      <c r="B966" s="223" t="s">
        <v>672</v>
      </c>
      <c r="D966" s="295" t="s">
        <v>677</v>
      </c>
      <c r="E966" s="102" t="s">
        <v>203</v>
      </c>
      <c r="K966" s="365">
        <f t="shared" ca="1" si="729"/>
        <v>0</v>
      </c>
      <c r="L966" s="365">
        <f t="shared" ca="1" si="729"/>
        <v>0</v>
      </c>
      <c r="M966" s="365">
        <f t="shared" ca="1" si="729"/>
        <v>0</v>
      </c>
      <c r="N966" s="365">
        <f t="shared" ca="1" si="729"/>
        <v>0</v>
      </c>
      <c r="O966" s="365">
        <f t="shared" ca="1" si="729"/>
        <v>0</v>
      </c>
      <c r="P966" s="365">
        <f t="shared" ca="1" si="729"/>
        <v>0</v>
      </c>
      <c r="Q966" s="50"/>
      <c r="T966" s="366"/>
      <c r="U966" s="382">
        <f t="shared" ref="U966:AZ966" ca="1" si="730">-SUM(U964:U965)*(U$2=EOMONTH($I960,0))</f>
        <v>0</v>
      </c>
      <c r="V966" s="382">
        <f t="shared" ca="1" si="730"/>
        <v>0</v>
      </c>
      <c r="W966" s="382">
        <f t="shared" ca="1" si="730"/>
        <v>0</v>
      </c>
      <c r="X966" s="382">
        <f t="shared" ca="1" si="730"/>
        <v>0</v>
      </c>
      <c r="Y966" s="382">
        <f t="shared" ca="1" si="730"/>
        <v>0</v>
      </c>
      <c r="Z966" s="382">
        <f t="shared" ca="1" si="730"/>
        <v>0</v>
      </c>
      <c r="AA966" s="382">
        <f t="shared" ca="1" si="730"/>
        <v>0</v>
      </c>
      <c r="AB966" s="382">
        <f t="shared" ca="1" si="730"/>
        <v>0</v>
      </c>
      <c r="AC966" s="382">
        <f t="shared" ca="1" si="730"/>
        <v>0</v>
      </c>
      <c r="AD966" s="382">
        <f t="shared" ca="1" si="730"/>
        <v>0</v>
      </c>
      <c r="AE966" s="382">
        <f t="shared" ca="1" si="730"/>
        <v>0</v>
      </c>
      <c r="AF966" s="382">
        <f t="shared" ca="1" si="730"/>
        <v>0</v>
      </c>
      <c r="AG966" s="382">
        <f t="shared" ca="1" si="730"/>
        <v>0</v>
      </c>
      <c r="AH966" s="382">
        <f t="shared" ca="1" si="730"/>
        <v>0</v>
      </c>
      <c r="AI966" s="382">
        <f t="shared" ca="1" si="730"/>
        <v>0</v>
      </c>
      <c r="AJ966" s="382">
        <f t="shared" ca="1" si="730"/>
        <v>0</v>
      </c>
      <c r="AK966" s="382">
        <f t="shared" ca="1" si="730"/>
        <v>0</v>
      </c>
      <c r="AL966" s="382">
        <f t="shared" ca="1" si="730"/>
        <v>0</v>
      </c>
      <c r="AM966" s="382">
        <f t="shared" ca="1" si="730"/>
        <v>0</v>
      </c>
      <c r="AN966" s="382">
        <f t="shared" ca="1" si="730"/>
        <v>0</v>
      </c>
      <c r="AO966" s="382">
        <f t="shared" ca="1" si="730"/>
        <v>0</v>
      </c>
      <c r="AP966" s="382">
        <f t="shared" ca="1" si="730"/>
        <v>0</v>
      </c>
      <c r="AQ966" s="382">
        <f t="shared" ca="1" si="730"/>
        <v>0</v>
      </c>
      <c r="AR966" s="382">
        <f t="shared" ca="1" si="730"/>
        <v>0</v>
      </c>
      <c r="AS966" s="382">
        <f t="shared" ca="1" si="730"/>
        <v>0</v>
      </c>
      <c r="AT966" s="382">
        <f t="shared" ca="1" si="730"/>
        <v>0</v>
      </c>
      <c r="AU966" s="382">
        <f t="shared" ca="1" si="730"/>
        <v>0</v>
      </c>
      <c r="AV966" s="382">
        <f t="shared" ca="1" si="730"/>
        <v>0</v>
      </c>
      <c r="AW966" s="382">
        <f t="shared" ca="1" si="730"/>
        <v>0</v>
      </c>
      <c r="AX966" s="382">
        <f t="shared" ca="1" si="730"/>
        <v>0</v>
      </c>
      <c r="AY966" s="382">
        <f t="shared" ca="1" si="730"/>
        <v>0</v>
      </c>
      <c r="AZ966" s="382">
        <f t="shared" ca="1" si="730"/>
        <v>0</v>
      </c>
      <c r="BA966" s="382">
        <f t="shared" ref="BA966:CF966" ca="1" si="731">-SUM(BA964:BA965)*(BA$2=EOMONTH($I960,0))</f>
        <v>0</v>
      </c>
      <c r="BB966" s="382">
        <f t="shared" ca="1" si="731"/>
        <v>0</v>
      </c>
      <c r="BC966" s="382">
        <f t="shared" ca="1" si="731"/>
        <v>0</v>
      </c>
      <c r="BD966" s="382">
        <f t="shared" ca="1" si="731"/>
        <v>0</v>
      </c>
      <c r="BE966" s="382">
        <f t="shared" ca="1" si="731"/>
        <v>0</v>
      </c>
      <c r="BF966" s="382">
        <f t="shared" ca="1" si="731"/>
        <v>0</v>
      </c>
      <c r="BG966" s="382">
        <f t="shared" ca="1" si="731"/>
        <v>0</v>
      </c>
      <c r="BH966" s="382">
        <f t="shared" ca="1" si="731"/>
        <v>0</v>
      </c>
      <c r="BI966" s="382">
        <f t="shared" ca="1" si="731"/>
        <v>0</v>
      </c>
      <c r="BJ966" s="382">
        <f t="shared" ca="1" si="731"/>
        <v>0</v>
      </c>
      <c r="BK966" s="382">
        <f t="shared" ca="1" si="731"/>
        <v>0</v>
      </c>
      <c r="BL966" s="382">
        <f t="shared" ca="1" si="731"/>
        <v>0</v>
      </c>
      <c r="BM966" s="382">
        <f t="shared" ca="1" si="731"/>
        <v>0</v>
      </c>
      <c r="BN966" s="382">
        <f t="shared" ca="1" si="731"/>
        <v>0</v>
      </c>
      <c r="BO966" s="382">
        <f t="shared" ca="1" si="731"/>
        <v>0</v>
      </c>
      <c r="BP966" s="382">
        <f t="shared" ca="1" si="731"/>
        <v>0</v>
      </c>
      <c r="BQ966" s="382">
        <f t="shared" ca="1" si="731"/>
        <v>0</v>
      </c>
      <c r="BR966" s="382">
        <f t="shared" ca="1" si="731"/>
        <v>0</v>
      </c>
      <c r="BS966" s="382">
        <f t="shared" ca="1" si="731"/>
        <v>0</v>
      </c>
      <c r="BT966" s="382">
        <f t="shared" ca="1" si="731"/>
        <v>0</v>
      </c>
      <c r="BU966" s="382">
        <f t="shared" ca="1" si="731"/>
        <v>0</v>
      </c>
      <c r="BV966" s="382">
        <f t="shared" ca="1" si="731"/>
        <v>0</v>
      </c>
      <c r="BW966" s="382">
        <f t="shared" ca="1" si="731"/>
        <v>0</v>
      </c>
      <c r="BX966" s="382">
        <f t="shared" ca="1" si="731"/>
        <v>0</v>
      </c>
      <c r="BY966" s="382">
        <f t="shared" ca="1" si="731"/>
        <v>0</v>
      </c>
      <c r="BZ966" s="382">
        <f t="shared" ca="1" si="731"/>
        <v>0</v>
      </c>
      <c r="CA966" s="382">
        <f t="shared" ca="1" si="731"/>
        <v>0</v>
      </c>
      <c r="CB966" s="382">
        <f t="shared" ca="1" si="731"/>
        <v>0</v>
      </c>
      <c r="CC966" s="382">
        <f t="shared" ca="1" si="731"/>
        <v>0</v>
      </c>
      <c r="CD966" s="382">
        <f t="shared" ca="1" si="731"/>
        <v>0</v>
      </c>
      <c r="CE966" s="382">
        <f t="shared" ca="1" si="731"/>
        <v>0</v>
      </c>
      <c r="CF966" s="382">
        <f t="shared" ca="1" si="731"/>
        <v>0</v>
      </c>
      <c r="CG966" s="382">
        <f t="shared" ref="CG966:CN966" ca="1" si="732">-SUM(CG964:CG965)*(CG$2=EOMONTH($I960,0))</f>
        <v>0</v>
      </c>
      <c r="CH966" s="382">
        <f t="shared" ca="1" si="732"/>
        <v>0</v>
      </c>
      <c r="CI966" s="382">
        <f t="shared" ca="1" si="732"/>
        <v>0</v>
      </c>
      <c r="CJ966" s="382">
        <f t="shared" ca="1" si="732"/>
        <v>0</v>
      </c>
      <c r="CK966" s="382">
        <f t="shared" ca="1" si="732"/>
        <v>0</v>
      </c>
      <c r="CL966" s="382">
        <f t="shared" ca="1" si="732"/>
        <v>0</v>
      </c>
      <c r="CM966" s="382">
        <f t="shared" ca="1" si="732"/>
        <v>0</v>
      </c>
      <c r="CN966" s="382">
        <f t="shared" ca="1" si="732"/>
        <v>0</v>
      </c>
    </row>
    <row r="967" spans="1:92" x14ac:dyDescent="0.25">
      <c r="A967" t="s">
        <v>143</v>
      </c>
      <c r="B967" s="216" t="s">
        <v>673</v>
      </c>
      <c r="C967" t="s">
        <v>609</v>
      </c>
      <c r="D967" s="295" t="s">
        <v>677</v>
      </c>
      <c r="E967" s="102" t="s">
        <v>203</v>
      </c>
      <c r="I967" s="368"/>
      <c r="J967" s="368"/>
      <c r="K967" s="30">
        <f t="shared" ref="K967:P967" ca="1" si="733">SUMIF($4:$4, K$2, INDIRECT(ROW() &amp; ":" &amp; ROW()))</f>
        <v>0</v>
      </c>
      <c r="L967" s="30">
        <f t="shared" ca="1" si="733"/>
        <v>0</v>
      </c>
      <c r="M967" s="30">
        <f t="shared" ca="1" si="733"/>
        <v>0</v>
      </c>
      <c r="N967" s="30">
        <f t="shared" ca="1" si="733"/>
        <v>0</v>
      </c>
      <c r="O967" s="30">
        <f t="shared" ca="1" si="733"/>
        <v>0</v>
      </c>
      <c r="P967" s="30">
        <f t="shared" ca="1" si="733"/>
        <v>0</v>
      </c>
      <c r="Q967" s="30"/>
      <c r="T967" s="327">
        <f t="shared" ref="T967" ca="1" si="734">IFERROR(INDEX(INDIRECT("Financials!$A:$AD"), MATCH(INDIRECT(ADDRESS(ROW(),2)), INDIRECT("Financials!$B:$B"), 0), MATCH(INDIRECT(ADDRESS(1,COLUMN())), INDIRECT("Financials!$1:$1"), 0)),0)</f>
        <v>0</v>
      </c>
      <c r="U967" s="383">
        <f t="shared" ref="U967:AZ967" ca="1" si="735">SUM(U964:U966)</f>
        <v>0</v>
      </c>
      <c r="V967" s="383">
        <f t="shared" ca="1" si="735"/>
        <v>0</v>
      </c>
      <c r="W967" s="383">
        <f t="shared" ca="1" si="735"/>
        <v>0</v>
      </c>
      <c r="X967" s="383">
        <f t="shared" ca="1" si="735"/>
        <v>0</v>
      </c>
      <c r="Y967" s="383">
        <f t="shared" ca="1" si="735"/>
        <v>0</v>
      </c>
      <c r="Z967" s="383">
        <f t="shared" ca="1" si="735"/>
        <v>0</v>
      </c>
      <c r="AA967" s="383">
        <f t="shared" ca="1" si="735"/>
        <v>0</v>
      </c>
      <c r="AB967" s="383">
        <f t="shared" ca="1" si="735"/>
        <v>0</v>
      </c>
      <c r="AC967" s="383">
        <f t="shared" ca="1" si="735"/>
        <v>0</v>
      </c>
      <c r="AD967" s="383">
        <f t="shared" ca="1" si="735"/>
        <v>0</v>
      </c>
      <c r="AE967" s="383">
        <f t="shared" ca="1" si="735"/>
        <v>0</v>
      </c>
      <c r="AF967" s="383">
        <f t="shared" ca="1" si="735"/>
        <v>0</v>
      </c>
      <c r="AG967" s="383">
        <f t="shared" ca="1" si="735"/>
        <v>0</v>
      </c>
      <c r="AH967" s="383">
        <f t="shared" ca="1" si="735"/>
        <v>0</v>
      </c>
      <c r="AI967" s="383">
        <f t="shared" ca="1" si="735"/>
        <v>0</v>
      </c>
      <c r="AJ967" s="383">
        <f t="shared" ca="1" si="735"/>
        <v>0</v>
      </c>
      <c r="AK967" s="383">
        <f t="shared" ca="1" si="735"/>
        <v>0</v>
      </c>
      <c r="AL967" s="383">
        <f t="shared" ca="1" si="735"/>
        <v>0</v>
      </c>
      <c r="AM967" s="383">
        <f t="shared" ca="1" si="735"/>
        <v>0</v>
      </c>
      <c r="AN967" s="383">
        <f t="shared" ca="1" si="735"/>
        <v>0</v>
      </c>
      <c r="AO967" s="383">
        <f t="shared" ca="1" si="735"/>
        <v>0</v>
      </c>
      <c r="AP967" s="383">
        <f t="shared" ca="1" si="735"/>
        <v>0</v>
      </c>
      <c r="AQ967" s="383">
        <f t="shared" ca="1" si="735"/>
        <v>0</v>
      </c>
      <c r="AR967" s="383">
        <f t="shared" ca="1" si="735"/>
        <v>0</v>
      </c>
      <c r="AS967" s="383">
        <f t="shared" ca="1" si="735"/>
        <v>0</v>
      </c>
      <c r="AT967" s="383">
        <f t="shared" ca="1" si="735"/>
        <v>0</v>
      </c>
      <c r="AU967" s="383">
        <f t="shared" ca="1" si="735"/>
        <v>0</v>
      </c>
      <c r="AV967" s="383">
        <f t="shared" ca="1" si="735"/>
        <v>0</v>
      </c>
      <c r="AW967" s="383">
        <f t="shared" ca="1" si="735"/>
        <v>0</v>
      </c>
      <c r="AX967" s="383">
        <f t="shared" ca="1" si="735"/>
        <v>0</v>
      </c>
      <c r="AY967" s="383">
        <f t="shared" ca="1" si="735"/>
        <v>0</v>
      </c>
      <c r="AZ967" s="383">
        <f t="shared" ca="1" si="735"/>
        <v>0</v>
      </c>
      <c r="BA967" s="383">
        <f t="shared" ref="BA967:CN967" ca="1" si="736">SUM(BA964:BA966)</f>
        <v>0</v>
      </c>
      <c r="BB967" s="383">
        <f t="shared" ca="1" si="736"/>
        <v>0</v>
      </c>
      <c r="BC967" s="383">
        <f t="shared" ca="1" si="736"/>
        <v>0</v>
      </c>
      <c r="BD967" s="383">
        <f t="shared" ca="1" si="736"/>
        <v>0</v>
      </c>
      <c r="BE967" s="383">
        <f t="shared" ca="1" si="736"/>
        <v>0</v>
      </c>
      <c r="BF967" s="383">
        <f t="shared" ca="1" si="736"/>
        <v>0</v>
      </c>
      <c r="BG967" s="383">
        <f t="shared" ca="1" si="736"/>
        <v>0</v>
      </c>
      <c r="BH967" s="383">
        <f t="shared" ca="1" si="736"/>
        <v>0</v>
      </c>
      <c r="BI967" s="383">
        <f t="shared" ca="1" si="736"/>
        <v>0</v>
      </c>
      <c r="BJ967" s="383">
        <f t="shared" ca="1" si="736"/>
        <v>0</v>
      </c>
      <c r="BK967" s="383">
        <f t="shared" ca="1" si="736"/>
        <v>0</v>
      </c>
      <c r="BL967" s="383">
        <f t="shared" ca="1" si="736"/>
        <v>0</v>
      </c>
      <c r="BM967" s="383">
        <f t="shared" ca="1" si="736"/>
        <v>0</v>
      </c>
      <c r="BN967" s="383">
        <f t="shared" ca="1" si="736"/>
        <v>0</v>
      </c>
      <c r="BO967" s="383">
        <f t="shared" ca="1" si="736"/>
        <v>0</v>
      </c>
      <c r="BP967" s="383">
        <f t="shared" ca="1" si="736"/>
        <v>0</v>
      </c>
      <c r="BQ967" s="383">
        <f t="shared" ca="1" si="736"/>
        <v>0</v>
      </c>
      <c r="BR967" s="383">
        <f t="shared" ca="1" si="736"/>
        <v>0</v>
      </c>
      <c r="BS967" s="383">
        <f t="shared" ca="1" si="736"/>
        <v>0</v>
      </c>
      <c r="BT967" s="383">
        <f t="shared" ca="1" si="736"/>
        <v>0</v>
      </c>
      <c r="BU967" s="383">
        <f t="shared" ca="1" si="736"/>
        <v>0</v>
      </c>
      <c r="BV967" s="383">
        <f t="shared" ca="1" si="736"/>
        <v>0</v>
      </c>
      <c r="BW967" s="383">
        <f t="shared" ca="1" si="736"/>
        <v>0</v>
      </c>
      <c r="BX967" s="383">
        <f t="shared" ca="1" si="736"/>
        <v>0</v>
      </c>
      <c r="BY967" s="383">
        <f t="shared" ca="1" si="736"/>
        <v>0</v>
      </c>
      <c r="BZ967" s="383">
        <f t="shared" ca="1" si="736"/>
        <v>0</v>
      </c>
      <c r="CA967" s="383">
        <f t="shared" ca="1" si="736"/>
        <v>0</v>
      </c>
      <c r="CB967" s="383">
        <f t="shared" ca="1" si="736"/>
        <v>0</v>
      </c>
      <c r="CC967" s="383">
        <f t="shared" ca="1" si="736"/>
        <v>0</v>
      </c>
      <c r="CD967" s="383">
        <f t="shared" ca="1" si="736"/>
        <v>0</v>
      </c>
      <c r="CE967" s="383">
        <f t="shared" ca="1" si="736"/>
        <v>0</v>
      </c>
      <c r="CF967" s="383">
        <f t="shared" ca="1" si="736"/>
        <v>0</v>
      </c>
      <c r="CG967" s="383">
        <f t="shared" ca="1" si="736"/>
        <v>0</v>
      </c>
      <c r="CH967" s="383">
        <f t="shared" ca="1" si="736"/>
        <v>0</v>
      </c>
      <c r="CI967" s="383">
        <f t="shared" ca="1" si="736"/>
        <v>0</v>
      </c>
      <c r="CJ967" s="383">
        <f t="shared" ca="1" si="736"/>
        <v>0</v>
      </c>
      <c r="CK967" s="383">
        <f t="shared" ca="1" si="736"/>
        <v>0</v>
      </c>
      <c r="CL967" s="383">
        <f t="shared" ca="1" si="736"/>
        <v>0</v>
      </c>
      <c r="CM967" s="383">
        <f t="shared" ca="1" si="736"/>
        <v>0</v>
      </c>
      <c r="CN967" s="383">
        <f t="shared" ca="1" si="736"/>
        <v>0</v>
      </c>
    </row>
    <row r="968" spans="1:92" x14ac:dyDescent="0.25">
      <c r="B968" s="178"/>
      <c r="D968" s="295" t="s">
        <v>677</v>
      </c>
      <c r="E968" s="102" t="s">
        <v>203</v>
      </c>
      <c r="T968" s="319"/>
      <c r="U968" s="380"/>
      <c r="V968" s="380"/>
      <c r="W968" s="380"/>
      <c r="X968" s="380"/>
      <c r="Y968" s="380"/>
      <c r="Z968" s="380"/>
      <c r="AA968" s="380"/>
      <c r="AB968" s="380"/>
      <c r="AC968" s="380"/>
      <c r="AD968" s="380"/>
      <c r="AE968" s="380"/>
      <c r="AF968" s="380"/>
      <c r="AG968" s="380"/>
      <c r="AH968" s="380"/>
      <c r="AI968" s="380"/>
      <c r="AJ968" s="380"/>
      <c r="AK968" s="380"/>
      <c r="AL968" s="380"/>
      <c r="AM968" s="380"/>
      <c r="AN968" s="380"/>
      <c r="AO968" s="380"/>
      <c r="AP968" s="380"/>
      <c r="AQ968" s="380"/>
      <c r="AR968" s="380"/>
      <c r="AS968" s="380"/>
      <c r="AT968" s="380"/>
      <c r="AU968" s="380"/>
      <c r="AV968" s="380"/>
      <c r="AW968" s="380"/>
      <c r="AX968" s="380"/>
      <c r="AY968" s="380"/>
      <c r="AZ968" s="380"/>
      <c r="BA968" s="380"/>
      <c r="BB968" s="380"/>
      <c r="BC968" s="380"/>
      <c r="BD968" s="380"/>
      <c r="BE968" s="380"/>
      <c r="BF968" s="380"/>
      <c r="BG968" s="380"/>
      <c r="BH968" s="380"/>
      <c r="BI968" s="380"/>
      <c r="BJ968" s="380"/>
      <c r="BK968" s="380"/>
      <c r="BL968" s="380"/>
      <c r="BM968" s="380"/>
      <c r="BN968" s="380"/>
      <c r="BO968" s="380"/>
      <c r="BP968" s="380"/>
      <c r="BQ968" s="380"/>
      <c r="BR968" s="380"/>
      <c r="BS968" s="380"/>
      <c r="BT968" s="380"/>
      <c r="BU968" s="380"/>
      <c r="BV968" s="380"/>
      <c r="BW968" s="380"/>
      <c r="BX968" s="380"/>
      <c r="BY968" s="380"/>
      <c r="BZ968" s="380"/>
      <c r="CA968" s="380"/>
      <c r="CB968" s="380"/>
      <c r="CC968" s="380"/>
      <c r="CD968" s="380"/>
      <c r="CE968" s="380"/>
      <c r="CF968" s="380"/>
      <c r="CG968" s="380"/>
      <c r="CH968" s="380"/>
      <c r="CI968" s="380"/>
      <c r="CJ968" s="380"/>
      <c r="CK968" s="380"/>
      <c r="CL968" s="380"/>
      <c r="CM968" s="380"/>
      <c r="CN968" s="380"/>
    </row>
    <row r="969" spans="1:92" x14ac:dyDescent="0.25">
      <c r="A969" t="s">
        <v>160</v>
      </c>
      <c r="B969" s="216" t="s">
        <v>674</v>
      </c>
      <c r="C969" t="s">
        <v>33</v>
      </c>
      <c r="D969" s="295" t="s">
        <v>677</v>
      </c>
      <c r="E969" s="102" t="s">
        <v>203</v>
      </c>
      <c r="K969" s="31">
        <f t="shared" ref="K969:P969" ca="1" si="737">SUMIF($3:$3, K$2, INDIRECT(ROW() &amp; ":" &amp; ROW()))</f>
        <v>0</v>
      </c>
      <c r="L969" s="31">
        <f t="shared" ca="1" si="737"/>
        <v>0</v>
      </c>
      <c r="M969" s="31">
        <f t="shared" ca="1" si="737"/>
        <v>0</v>
      </c>
      <c r="N969" s="31">
        <f t="shared" ca="1" si="737"/>
        <v>0</v>
      </c>
      <c r="O969" s="31">
        <f t="shared" ca="1" si="737"/>
        <v>0</v>
      </c>
      <c r="P969" s="31">
        <f t="shared" ca="1" si="737"/>
        <v>0</v>
      </c>
      <c r="Q969" s="31"/>
      <c r="T969" s="327">
        <f t="shared" ref="T969" ca="1" si="738">IFERROR(INDEX(INDIRECT("Financials!$A:$AD"), MATCH(INDIRECT(ADDRESS(ROW(),2)), INDIRECT("Financials!$B:$B"), 0), MATCH(INDIRECT(ADDRESS(1,COLUMN())), INDIRECT("Financials!$1:$1"), 0)),0)</f>
        <v>0</v>
      </c>
      <c r="U969" s="383">
        <f t="shared" ref="U969:AZ969" ca="1" si="739">-SUM(U964:U965)*$I961/12</f>
        <v>0</v>
      </c>
      <c r="V969" s="383">
        <f t="shared" ca="1" si="739"/>
        <v>0</v>
      </c>
      <c r="W969" s="383">
        <f t="shared" ca="1" si="739"/>
        <v>0</v>
      </c>
      <c r="X969" s="383">
        <f t="shared" ca="1" si="739"/>
        <v>0</v>
      </c>
      <c r="Y969" s="383">
        <f t="shared" ca="1" si="739"/>
        <v>0</v>
      </c>
      <c r="Z969" s="383">
        <f t="shared" ca="1" si="739"/>
        <v>0</v>
      </c>
      <c r="AA969" s="383">
        <f t="shared" ca="1" si="739"/>
        <v>0</v>
      </c>
      <c r="AB969" s="383">
        <f t="shared" ca="1" si="739"/>
        <v>0</v>
      </c>
      <c r="AC969" s="383">
        <f t="shared" ca="1" si="739"/>
        <v>0</v>
      </c>
      <c r="AD969" s="383">
        <f t="shared" ca="1" si="739"/>
        <v>0</v>
      </c>
      <c r="AE969" s="383">
        <f t="shared" ca="1" si="739"/>
        <v>0</v>
      </c>
      <c r="AF969" s="383">
        <f t="shared" ca="1" si="739"/>
        <v>0</v>
      </c>
      <c r="AG969" s="383">
        <f t="shared" ca="1" si="739"/>
        <v>0</v>
      </c>
      <c r="AH969" s="383">
        <f t="shared" ca="1" si="739"/>
        <v>0</v>
      </c>
      <c r="AI969" s="383">
        <f t="shared" ca="1" si="739"/>
        <v>0</v>
      </c>
      <c r="AJ969" s="383">
        <f t="shared" ca="1" si="739"/>
        <v>0</v>
      </c>
      <c r="AK969" s="383">
        <f t="shared" ca="1" si="739"/>
        <v>0</v>
      </c>
      <c r="AL969" s="383">
        <f t="shared" ca="1" si="739"/>
        <v>0</v>
      </c>
      <c r="AM969" s="383">
        <f t="shared" ca="1" si="739"/>
        <v>0</v>
      </c>
      <c r="AN969" s="383">
        <f t="shared" ca="1" si="739"/>
        <v>0</v>
      </c>
      <c r="AO969" s="383">
        <f t="shared" ca="1" si="739"/>
        <v>0</v>
      </c>
      <c r="AP969" s="383">
        <f t="shared" ca="1" si="739"/>
        <v>0</v>
      </c>
      <c r="AQ969" s="383">
        <f t="shared" ca="1" si="739"/>
        <v>0</v>
      </c>
      <c r="AR969" s="383">
        <f t="shared" ca="1" si="739"/>
        <v>0</v>
      </c>
      <c r="AS969" s="383">
        <f t="shared" ca="1" si="739"/>
        <v>0</v>
      </c>
      <c r="AT969" s="383">
        <f t="shared" ca="1" si="739"/>
        <v>0</v>
      </c>
      <c r="AU969" s="383">
        <f t="shared" ca="1" si="739"/>
        <v>0</v>
      </c>
      <c r="AV969" s="383">
        <f t="shared" ca="1" si="739"/>
        <v>0</v>
      </c>
      <c r="AW969" s="383">
        <f t="shared" ca="1" si="739"/>
        <v>0</v>
      </c>
      <c r="AX969" s="383">
        <f t="shared" ca="1" si="739"/>
        <v>0</v>
      </c>
      <c r="AY969" s="383">
        <f t="shared" ca="1" si="739"/>
        <v>0</v>
      </c>
      <c r="AZ969" s="383">
        <f t="shared" ca="1" si="739"/>
        <v>0</v>
      </c>
      <c r="BA969" s="383">
        <f t="shared" ref="BA969:CF969" ca="1" si="740">-SUM(BA964:BA965)*$I961/12</f>
        <v>0</v>
      </c>
      <c r="BB969" s="383">
        <f t="shared" ca="1" si="740"/>
        <v>0</v>
      </c>
      <c r="BC969" s="383">
        <f t="shared" ca="1" si="740"/>
        <v>0</v>
      </c>
      <c r="BD969" s="383">
        <f t="shared" ca="1" si="740"/>
        <v>0</v>
      </c>
      <c r="BE969" s="383">
        <f t="shared" ca="1" si="740"/>
        <v>0</v>
      </c>
      <c r="BF969" s="383">
        <f t="shared" ca="1" si="740"/>
        <v>0</v>
      </c>
      <c r="BG969" s="383">
        <f t="shared" ca="1" si="740"/>
        <v>0</v>
      </c>
      <c r="BH969" s="383">
        <f t="shared" ca="1" si="740"/>
        <v>0</v>
      </c>
      <c r="BI969" s="383">
        <f t="shared" ca="1" si="740"/>
        <v>0</v>
      </c>
      <c r="BJ969" s="383">
        <f t="shared" ca="1" si="740"/>
        <v>0</v>
      </c>
      <c r="BK969" s="383">
        <f t="shared" ca="1" si="740"/>
        <v>0</v>
      </c>
      <c r="BL969" s="383">
        <f t="shared" ca="1" si="740"/>
        <v>0</v>
      </c>
      <c r="BM969" s="383">
        <f t="shared" ca="1" si="740"/>
        <v>0</v>
      </c>
      <c r="BN969" s="383">
        <f t="shared" ca="1" si="740"/>
        <v>0</v>
      </c>
      <c r="BO969" s="383">
        <f t="shared" ca="1" si="740"/>
        <v>0</v>
      </c>
      <c r="BP969" s="383">
        <f t="shared" ca="1" si="740"/>
        <v>0</v>
      </c>
      <c r="BQ969" s="383">
        <f t="shared" ca="1" si="740"/>
        <v>0</v>
      </c>
      <c r="BR969" s="383">
        <f t="shared" ca="1" si="740"/>
        <v>0</v>
      </c>
      <c r="BS969" s="383">
        <f t="shared" ca="1" si="740"/>
        <v>0</v>
      </c>
      <c r="BT969" s="383">
        <f t="shared" ca="1" si="740"/>
        <v>0</v>
      </c>
      <c r="BU969" s="383">
        <f t="shared" ca="1" si="740"/>
        <v>0</v>
      </c>
      <c r="BV969" s="383">
        <f t="shared" ca="1" si="740"/>
        <v>0</v>
      </c>
      <c r="BW969" s="383">
        <f t="shared" ca="1" si="740"/>
        <v>0</v>
      </c>
      <c r="BX969" s="383">
        <f t="shared" ca="1" si="740"/>
        <v>0</v>
      </c>
      <c r="BY969" s="383">
        <f t="shared" ca="1" si="740"/>
        <v>0</v>
      </c>
      <c r="BZ969" s="383">
        <f t="shared" ca="1" si="740"/>
        <v>0</v>
      </c>
      <c r="CA969" s="383">
        <f t="shared" ca="1" si="740"/>
        <v>0</v>
      </c>
      <c r="CB969" s="383">
        <f t="shared" ca="1" si="740"/>
        <v>0</v>
      </c>
      <c r="CC969" s="383">
        <f t="shared" ca="1" si="740"/>
        <v>0</v>
      </c>
      <c r="CD969" s="383">
        <f t="shared" ca="1" si="740"/>
        <v>0</v>
      </c>
      <c r="CE969" s="383">
        <f t="shared" ca="1" si="740"/>
        <v>0</v>
      </c>
      <c r="CF969" s="383">
        <f t="shared" ca="1" si="740"/>
        <v>0</v>
      </c>
      <c r="CG969" s="383">
        <f t="shared" ref="CG969:CN969" ca="1" si="741">-SUM(CG964:CG965)*$I961/12</f>
        <v>0</v>
      </c>
      <c r="CH969" s="383">
        <f t="shared" ca="1" si="741"/>
        <v>0</v>
      </c>
      <c r="CI969" s="383">
        <f t="shared" ca="1" si="741"/>
        <v>0</v>
      </c>
      <c r="CJ969" s="383">
        <f t="shared" ca="1" si="741"/>
        <v>0</v>
      </c>
      <c r="CK969" s="383">
        <f t="shared" ca="1" si="741"/>
        <v>0</v>
      </c>
      <c r="CL969" s="383">
        <f t="shared" ca="1" si="741"/>
        <v>0</v>
      </c>
      <c r="CM969" s="383">
        <f t="shared" ca="1" si="741"/>
        <v>0</v>
      </c>
      <c r="CN969" s="383">
        <f t="shared" ca="1" si="741"/>
        <v>0</v>
      </c>
    </row>
    <row r="970" spans="1:92" x14ac:dyDescent="0.25">
      <c r="B970" s="178"/>
      <c r="D970" s="295" t="s">
        <v>677</v>
      </c>
      <c r="E970" s="102" t="s">
        <v>203</v>
      </c>
      <c r="T970" s="355"/>
      <c r="U970" s="297"/>
      <c r="V970" s="297"/>
      <c r="W970" s="297"/>
      <c r="X970" s="297"/>
      <c r="Y970" s="297"/>
      <c r="Z970" s="297"/>
      <c r="AA970" s="297"/>
      <c r="AB970" s="297"/>
      <c r="AC970" s="297"/>
      <c r="AD970" s="297"/>
      <c r="AE970" s="297"/>
      <c r="AF970" s="297"/>
      <c r="AG970" s="297"/>
      <c r="AH970" s="297"/>
      <c r="AI970" s="297"/>
      <c r="AJ970" s="297"/>
      <c r="AK970" s="297"/>
      <c r="AL970" s="297"/>
      <c r="AM970" s="297"/>
      <c r="AN970" s="297"/>
      <c r="AO970" s="297"/>
      <c r="AP970" s="297"/>
      <c r="AQ970" s="297"/>
      <c r="AR970" s="297"/>
      <c r="AS970" s="297"/>
      <c r="AT970" s="297"/>
      <c r="AU970" s="297"/>
      <c r="AV970" s="297"/>
      <c r="AW970" s="297"/>
      <c r="AX970" s="297"/>
      <c r="AY970" s="297"/>
      <c r="AZ970" s="297"/>
      <c r="BA970" s="297"/>
      <c r="BB970" s="297"/>
      <c r="BC970" s="297"/>
      <c r="BD970" s="297"/>
      <c r="BE970" s="297"/>
      <c r="BF970" s="297"/>
      <c r="BG970" s="297"/>
      <c r="BH970" s="297"/>
      <c r="BI970" s="297"/>
      <c r="BJ970" s="297"/>
      <c r="BK970" s="297"/>
      <c r="BL970" s="297"/>
      <c r="BM970" s="297"/>
      <c r="BN970" s="297"/>
      <c r="BO970" s="297"/>
      <c r="BP970" s="297"/>
      <c r="BQ970" s="297"/>
      <c r="BR970" s="297"/>
      <c r="BS970" s="297"/>
      <c r="BT970" s="297"/>
      <c r="BU970" s="297"/>
      <c r="BV970" s="297"/>
      <c r="BW970" s="297"/>
      <c r="BX970" s="297"/>
      <c r="BY970" s="297"/>
      <c r="BZ970" s="297"/>
      <c r="CA970" s="297"/>
      <c r="CB970" s="297"/>
      <c r="CC970" s="297"/>
      <c r="CD970" s="297"/>
      <c r="CE970" s="297"/>
      <c r="CF970" s="297"/>
      <c r="CG970" s="297"/>
      <c r="CH970" s="297"/>
      <c r="CI970" s="297"/>
      <c r="CJ970" s="297"/>
      <c r="CK970" s="297"/>
      <c r="CL970" s="297"/>
      <c r="CM970" s="297"/>
      <c r="CN970" s="297"/>
    </row>
    <row r="971" spans="1:92" x14ac:dyDescent="0.25">
      <c r="B971" s="174" t="s">
        <v>662</v>
      </c>
      <c r="D971" s="295" t="s">
        <v>677</v>
      </c>
      <c r="T971" s="355"/>
      <c r="U971" s="297"/>
      <c r="V971" s="297"/>
      <c r="W971" s="297"/>
      <c r="X971" s="297"/>
      <c r="Y971" s="297"/>
      <c r="Z971" s="297"/>
      <c r="AA971" s="297"/>
      <c r="AB971" s="297"/>
      <c r="AC971" s="297"/>
      <c r="AD971" s="297"/>
      <c r="AE971" s="297"/>
      <c r="AF971" s="297"/>
      <c r="AG971" s="297"/>
      <c r="AH971" s="297"/>
      <c r="AI971" s="297"/>
      <c r="AJ971" s="297"/>
      <c r="AK971" s="297"/>
      <c r="AL971" s="297"/>
      <c r="AM971" s="297"/>
      <c r="AN971" s="297"/>
      <c r="AO971" s="297"/>
      <c r="AP971" s="297"/>
      <c r="AQ971" s="297"/>
      <c r="AR971" s="297"/>
      <c r="AS971" s="297"/>
      <c r="AT971" s="297"/>
      <c r="AU971" s="297"/>
      <c r="AV971" s="297"/>
      <c r="AW971" s="297"/>
      <c r="AX971" s="297"/>
      <c r="AY971" s="297"/>
      <c r="AZ971" s="297"/>
      <c r="BA971" s="297"/>
      <c r="BB971" s="297"/>
      <c r="BC971" s="297"/>
      <c r="BD971" s="297"/>
      <c r="BE971" s="297"/>
      <c r="BF971" s="297"/>
      <c r="BG971" s="297"/>
      <c r="BH971" s="297"/>
      <c r="BI971" s="297"/>
      <c r="BJ971" s="297"/>
      <c r="BK971" s="297"/>
      <c r="BL971" s="297"/>
      <c r="BM971" s="297"/>
      <c r="BN971" s="297"/>
      <c r="BO971" s="297"/>
      <c r="BP971" s="297"/>
      <c r="BQ971" s="297"/>
      <c r="BR971" s="297"/>
      <c r="BS971" s="297"/>
      <c r="BT971" s="297"/>
      <c r="BU971" s="297"/>
      <c r="BV971" s="297"/>
      <c r="BW971" s="297"/>
      <c r="BX971" s="297"/>
      <c r="BY971" s="297"/>
      <c r="BZ971" s="297"/>
      <c r="CA971" s="297"/>
      <c r="CB971" s="297"/>
      <c r="CC971" s="297"/>
      <c r="CD971" s="297"/>
      <c r="CE971" s="297"/>
      <c r="CF971" s="297"/>
      <c r="CG971" s="297"/>
      <c r="CH971" s="297"/>
      <c r="CI971" s="297"/>
      <c r="CJ971" s="297"/>
      <c r="CK971" s="297"/>
      <c r="CL971" s="297"/>
      <c r="CM971" s="297"/>
      <c r="CN971" s="297"/>
    </row>
    <row r="972" spans="1:92" x14ac:dyDescent="0.25">
      <c r="A972" t="s">
        <v>362</v>
      </c>
      <c r="B972" s="223" t="s">
        <v>679</v>
      </c>
      <c r="C972" t="s">
        <v>76</v>
      </c>
      <c r="D972" s="295" t="s">
        <v>677</v>
      </c>
      <c r="K972" s="50">
        <f t="shared" ref="K972:P973" ca="1" si="742">SUMIF($3:$3, INDIRECT(ADDRESS(ROW($A$2),COLUMN(),2)), INDIRECT(ROW() &amp; ":" &amp; ROW()))</f>
        <v>0</v>
      </c>
      <c r="L972" s="50">
        <f t="shared" ca="1" si="742"/>
        <v>0</v>
      </c>
      <c r="M972" s="50">
        <f t="shared" ca="1" si="742"/>
        <v>0</v>
      </c>
      <c r="N972" s="50">
        <f t="shared" ca="1" si="742"/>
        <v>0</v>
      </c>
      <c r="O972" s="50">
        <f t="shared" ca="1" si="742"/>
        <v>0</v>
      </c>
      <c r="P972" s="50">
        <f t="shared" ca="1" si="742"/>
        <v>0</v>
      </c>
      <c r="Q972" s="50"/>
      <c r="T972" s="319">
        <f t="shared" ref="T972:T973" ca="1" si="743">IFERROR(INDEX(INDIRECT("Financials!$A:$AD"), MATCH(INDIRECT(ADDRESS(ROW(),2)), INDIRECT("Financials!$B:$B"), 0), MATCH(INDIRECT(ADDRESS(1,COLUMN())), INDIRECT("Financials!$1:$1"), 0)),0)</f>
        <v>0</v>
      </c>
      <c r="U972" s="380">
        <f t="shared" ref="U972:CF973" si="744">U965</f>
        <v>0</v>
      </c>
      <c r="V972" s="380">
        <f t="shared" si="744"/>
        <v>0</v>
      </c>
      <c r="W972" s="380">
        <f t="shared" si="744"/>
        <v>0</v>
      </c>
      <c r="X972" s="380">
        <f t="shared" si="744"/>
        <v>0</v>
      </c>
      <c r="Y972" s="380">
        <f t="shared" si="744"/>
        <v>0</v>
      </c>
      <c r="Z972" s="380">
        <f t="shared" si="744"/>
        <v>0</v>
      </c>
      <c r="AA972" s="380">
        <f t="shared" si="744"/>
        <v>0</v>
      </c>
      <c r="AB972" s="380">
        <f t="shared" si="744"/>
        <v>0</v>
      </c>
      <c r="AC972" s="380">
        <f t="shared" si="744"/>
        <v>0</v>
      </c>
      <c r="AD972" s="380">
        <f t="shared" si="744"/>
        <v>0</v>
      </c>
      <c r="AE972" s="380">
        <f t="shared" si="744"/>
        <v>0</v>
      </c>
      <c r="AF972" s="380">
        <f t="shared" si="744"/>
        <v>0</v>
      </c>
      <c r="AG972" s="380">
        <f t="shared" si="744"/>
        <v>0</v>
      </c>
      <c r="AH972" s="380">
        <f t="shared" si="744"/>
        <v>0</v>
      </c>
      <c r="AI972" s="380">
        <f t="shared" si="744"/>
        <v>0</v>
      </c>
      <c r="AJ972" s="380">
        <f t="shared" si="744"/>
        <v>0</v>
      </c>
      <c r="AK972" s="380">
        <f t="shared" si="744"/>
        <v>0</v>
      </c>
      <c r="AL972" s="380">
        <f t="shared" si="744"/>
        <v>0</v>
      </c>
      <c r="AM972" s="380">
        <f t="shared" si="744"/>
        <v>0</v>
      </c>
      <c r="AN972" s="380">
        <f t="shared" si="744"/>
        <v>0</v>
      </c>
      <c r="AO972" s="380">
        <f t="shared" si="744"/>
        <v>0</v>
      </c>
      <c r="AP972" s="380">
        <f t="shared" si="744"/>
        <v>0</v>
      </c>
      <c r="AQ972" s="380">
        <f t="shared" si="744"/>
        <v>0</v>
      </c>
      <c r="AR972" s="380">
        <f t="shared" si="744"/>
        <v>0</v>
      </c>
      <c r="AS972" s="380">
        <f t="shared" si="744"/>
        <v>0</v>
      </c>
      <c r="AT972" s="380">
        <f t="shared" si="744"/>
        <v>0</v>
      </c>
      <c r="AU972" s="380">
        <f t="shared" si="744"/>
        <v>0</v>
      </c>
      <c r="AV972" s="380">
        <f t="shared" si="744"/>
        <v>0</v>
      </c>
      <c r="AW972" s="380">
        <f t="shared" si="744"/>
        <v>0</v>
      </c>
      <c r="AX972" s="380">
        <f t="shared" si="744"/>
        <v>0</v>
      </c>
      <c r="AY972" s="380">
        <f t="shared" si="744"/>
        <v>0</v>
      </c>
      <c r="AZ972" s="380">
        <f t="shared" si="744"/>
        <v>0</v>
      </c>
      <c r="BA972" s="380">
        <f t="shared" si="744"/>
        <v>0</v>
      </c>
      <c r="BB972" s="380">
        <f t="shared" si="744"/>
        <v>0</v>
      </c>
      <c r="BC972" s="380">
        <f t="shared" si="744"/>
        <v>0</v>
      </c>
      <c r="BD972" s="380">
        <f t="shared" si="744"/>
        <v>0</v>
      </c>
      <c r="BE972" s="380">
        <f t="shared" si="744"/>
        <v>0</v>
      </c>
      <c r="BF972" s="380">
        <f t="shared" si="744"/>
        <v>0</v>
      </c>
      <c r="BG972" s="380">
        <f t="shared" si="744"/>
        <v>0</v>
      </c>
      <c r="BH972" s="380">
        <f t="shared" si="744"/>
        <v>0</v>
      </c>
      <c r="BI972" s="380">
        <f t="shared" si="744"/>
        <v>0</v>
      </c>
      <c r="BJ972" s="380">
        <f t="shared" si="744"/>
        <v>0</v>
      </c>
      <c r="BK972" s="380">
        <f t="shared" si="744"/>
        <v>0</v>
      </c>
      <c r="BL972" s="380">
        <f t="shared" si="744"/>
        <v>0</v>
      </c>
      <c r="BM972" s="380">
        <f t="shared" si="744"/>
        <v>0</v>
      </c>
      <c r="BN972" s="380">
        <f t="shared" si="744"/>
        <v>0</v>
      </c>
      <c r="BO972" s="380">
        <f t="shared" si="744"/>
        <v>0</v>
      </c>
      <c r="BP972" s="380">
        <f t="shared" si="744"/>
        <v>0</v>
      </c>
      <c r="BQ972" s="380">
        <f t="shared" si="744"/>
        <v>0</v>
      </c>
      <c r="BR972" s="380">
        <f t="shared" si="744"/>
        <v>0</v>
      </c>
      <c r="BS972" s="380">
        <f t="shared" si="744"/>
        <v>0</v>
      </c>
      <c r="BT972" s="380">
        <f t="shared" si="744"/>
        <v>0</v>
      </c>
      <c r="BU972" s="380">
        <f t="shared" si="744"/>
        <v>0</v>
      </c>
      <c r="BV972" s="380">
        <f t="shared" si="744"/>
        <v>0</v>
      </c>
      <c r="BW972" s="380">
        <f t="shared" si="744"/>
        <v>0</v>
      </c>
      <c r="BX972" s="380">
        <f t="shared" si="744"/>
        <v>0</v>
      </c>
      <c r="BY972" s="380">
        <f t="shared" si="744"/>
        <v>0</v>
      </c>
      <c r="BZ972" s="380">
        <f t="shared" si="744"/>
        <v>0</v>
      </c>
      <c r="CA972" s="380">
        <f t="shared" si="744"/>
        <v>0</v>
      </c>
      <c r="CB972" s="380">
        <f t="shared" si="744"/>
        <v>0</v>
      </c>
      <c r="CC972" s="380">
        <f t="shared" si="744"/>
        <v>0</v>
      </c>
      <c r="CD972" s="380">
        <f t="shared" si="744"/>
        <v>0</v>
      </c>
      <c r="CE972" s="380">
        <f t="shared" si="744"/>
        <v>0</v>
      </c>
      <c r="CF972" s="380">
        <f t="shared" si="744"/>
        <v>0</v>
      </c>
      <c r="CG972" s="380">
        <f t="shared" ref="CG972:CN973" si="745">CG965</f>
        <v>0</v>
      </c>
      <c r="CH972" s="380">
        <f t="shared" si="745"/>
        <v>0</v>
      </c>
      <c r="CI972" s="380">
        <f t="shared" si="745"/>
        <v>0</v>
      </c>
      <c r="CJ972" s="380">
        <f t="shared" si="745"/>
        <v>0</v>
      </c>
      <c r="CK972" s="380">
        <f t="shared" si="745"/>
        <v>0</v>
      </c>
      <c r="CL972" s="380">
        <f t="shared" si="745"/>
        <v>0</v>
      </c>
      <c r="CM972" s="380">
        <f t="shared" si="745"/>
        <v>0</v>
      </c>
      <c r="CN972" s="380">
        <f t="shared" si="745"/>
        <v>0</v>
      </c>
    </row>
    <row r="973" spans="1:92" x14ac:dyDescent="0.25">
      <c r="A973" t="s">
        <v>362</v>
      </c>
      <c r="B973" s="223" t="s">
        <v>680</v>
      </c>
      <c r="C973" t="s">
        <v>76</v>
      </c>
      <c r="D973" s="295" t="s">
        <v>677</v>
      </c>
      <c r="K973" s="50">
        <f t="shared" ca="1" si="742"/>
        <v>0</v>
      </c>
      <c r="L973" s="50">
        <f t="shared" ca="1" si="742"/>
        <v>0</v>
      </c>
      <c r="M973" s="50">
        <f t="shared" ca="1" si="742"/>
        <v>0</v>
      </c>
      <c r="N973" s="50">
        <f t="shared" ca="1" si="742"/>
        <v>0</v>
      </c>
      <c r="O973" s="50">
        <f t="shared" ca="1" si="742"/>
        <v>0</v>
      </c>
      <c r="P973" s="50">
        <f t="shared" ca="1" si="742"/>
        <v>0</v>
      </c>
      <c r="Q973" s="50"/>
      <c r="T973" s="319">
        <f t="shared" ca="1" si="743"/>
        <v>0</v>
      </c>
      <c r="U973" s="380">
        <f t="shared" ca="1" si="744"/>
        <v>0</v>
      </c>
      <c r="V973" s="380">
        <f t="shared" ca="1" si="744"/>
        <v>0</v>
      </c>
      <c r="W973" s="380">
        <f t="shared" ca="1" si="744"/>
        <v>0</v>
      </c>
      <c r="X973" s="380">
        <f t="shared" ca="1" si="744"/>
        <v>0</v>
      </c>
      <c r="Y973" s="380">
        <f t="shared" ca="1" si="744"/>
        <v>0</v>
      </c>
      <c r="Z973" s="380">
        <f t="shared" ca="1" si="744"/>
        <v>0</v>
      </c>
      <c r="AA973" s="380">
        <f t="shared" ca="1" si="744"/>
        <v>0</v>
      </c>
      <c r="AB973" s="380">
        <f t="shared" ca="1" si="744"/>
        <v>0</v>
      </c>
      <c r="AC973" s="380">
        <f t="shared" ca="1" si="744"/>
        <v>0</v>
      </c>
      <c r="AD973" s="380">
        <f t="shared" ca="1" si="744"/>
        <v>0</v>
      </c>
      <c r="AE973" s="380">
        <f t="shared" ca="1" si="744"/>
        <v>0</v>
      </c>
      <c r="AF973" s="380">
        <f t="shared" ca="1" si="744"/>
        <v>0</v>
      </c>
      <c r="AG973" s="380">
        <f t="shared" ca="1" si="744"/>
        <v>0</v>
      </c>
      <c r="AH973" s="380">
        <f t="shared" ca="1" si="744"/>
        <v>0</v>
      </c>
      <c r="AI973" s="380">
        <f t="shared" ca="1" si="744"/>
        <v>0</v>
      </c>
      <c r="AJ973" s="380">
        <f t="shared" ca="1" si="744"/>
        <v>0</v>
      </c>
      <c r="AK973" s="380">
        <f t="shared" ca="1" si="744"/>
        <v>0</v>
      </c>
      <c r="AL973" s="380">
        <f t="shared" ca="1" si="744"/>
        <v>0</v>
      </c>
      <c r="AM973" s="380">
        <f t="shared" ca="1" si="744"/>
        <v>0</v>
      </c>
      <c r="AN973" s="380">
        <f t="shared" ca="1" si="744"/>
        <v>0</v>
      </c>
      <c r="AO973" s="380">
        <f t="shared" ca="1" si="744"/>
        <v>0</v>
      </c>
      <c r="AP973" s="380">
        <f t="shared" ca="1" si="744"/>
        <v>0</v>
      </c>
      <c r="AQ973" s="380">
        <f t="shared" ca="1" si="744"/>
        <v>0</v>
      </c>
      <c r="AR973" s="380">
        <f t="shared" ca="1" si="744"/>
        <v>0</v>
      </c>
      <c r="AS973" s="380">
        <f t="shared" ca="1" si="744"/>
        <v>0</v>
      </c>
      <c r="AT973" s="380">
        <f t="shared" ca="1" si="744"/>
        <v>0</v>
      </c>
      <c r="AU973" s="380">
        <f t="shared" ca="1" si="744"/>
        <v>0</v>
      </c>
      <c r="AV973" s="380">
        <f t="shared" ca="1" si="744"/>
        <v>0</v>
      </c>
      <c r="AW973" s="380">
        <f t="shared" ca="1" si="744"/>
        <v>0</v>
      </c>
      <c r="AX973" s="380">
        <f t="shared" ca="1" si="744"/>
        <v>0</v>
      </c>
      <c r="AY973" s="380">
        <f t="shared" ca="1" si="744"/>
        <v>0</v>
      </c>
      <c r="AZ973" s="380">
        <f t="shared" ca="1" si="744"/>
        <v>0</v>
      </c>
      <c r="BA973" s="380">
        <f t="shared" ca="1" si="744"/>
        <v>0</v>
      </c>
      <c r="BB973" s="380">
        <f t="shared" ca="1" si="744"/>
        <v>0</v>
      </c>
      <c r="BC973" s="380">
        <f t="shared" ca="1" si="744"/>
        <v>0</v>
      </c>
      <c r="BD973" s="380">
        <f t="shared" ca="1" si="744"/>
        <v>0</v>
      </c>
      <c r="BE973" s="380">
        <f t="shared" ca="1" si="744"/>
        <v>0</v>
      </c>
      <c r="BF973" s="380">
        <f t="shared" ca="1" si="744"/>
        <v>0</v>
      </c>
      <c r="BG973" s="380">
        <f t="shared" ca="1" si="744"/>
        <v>0</v>
      </c>
      <c r="BH973" s="380">
        <f t="shared" ca="1" si="744"/>
        <v>0</v>
      </c>
      <c r="BI973" s="380">
        <f t="shared" ca="1" si="744"/>
        <v>0</v>
      </c>
      <c r="BJ973" s="380">
        <f t="shared" ca="1" si="744"/>
        <v>0</v>
      </c>
      <c r="BK973" s="380">
        <f t="shared" ca="1" si="744"/>
        <v>0</v>
      </c>
      <c r="BL973" s="380">
        <f t="shared" ca="1" si="744"/>
        <v>0</v>
      </c>
      <c r="BM973" s="380">
        <f t="shared" ca="1" si="744"/>
        <v>0</v>
      </c>
      <c r="BN973" s="380">
        <f t="shared" ca="1" si="744"/>
        <v>0</v>
      </c>
      <c r="BO973" s="380">
        <f t="shared" ca="1" si="744"/>
        <v>0</v>
      </c>
      <c r="BP973" s="380">
        <f t="shared" ca="1" si="744"/>
        <v>0</v>
      </c>
      <c r="BQ973" s="380">
        <f t="shared" ca="1" si="744"/>
        <v>0</v>
      </c>
      <c r="BR973" s="380">
        <f t="shared" ca="1" si="744"/>
        <v>0</v>
      </c>
      <c r="BS973" s="380">
        <f t="shared" ca="1" si="744"/>
        <v>0</v>
      </c>
      <c r="BT973" s="380">
        <f t="shared" ca="1" si="744"/>
        <v>0</v>
      </c>
      <c r="BU973" s="380">
        <f t="shared" ca="1" si="744"/>
        <v>0</v>
      </c>
      <c r="BV973" s="380">
        <f t="shared" ca="1" si="744"/>
        <v>0</v>
      </c>
      <c r="BW973" s="380">
        <f t="shared" ca="1" si="744"/>
        <v>0</v>
      </c>
      <c r="BX973" s="380">
        <f t="shared" ca="1" si="744"/>
        <v>0</v>
      </c>
      <c r="BY973" s="380">
        <f t="shared" ca="1" si="744"/>
        <v>0</v>
      </c>
      <c r="BZ973" s="380">
        <f t="shared" ca="1" si="744"/>
        <v>0</v>
      </c>
      <c r="CA973" s="380">
        <f t="shared" ca="1" si="744"/>
        <v>0</v>
      </c>
      <c r="CB973" s="380">
        <f t="shared" ca="1" si="744"/>
        <v>0</v>
      </c>
      <c r="CC973" s="380">
        <f t="shared" ca="1" si="744"/>
        <v>0</v>
      </c>
      <c r="CD973" s="380">
        <f t="shared" ca="1" si="744"/>
        <v>0</v>
      </c>
      <c r="CE973" s="380">
        <f t="shared" ca="1" si="744"/>
        <v>0</v>
      </c>
      <c r="CF973" s="380">
        <f t="shared" ca="1" si="744"/>
        <v>0</v>
      </c>
      <c r="CG973" s="380">
        <f t="shared" ca="1" si="745"/>
        <v>0</v>
      </c>
      <c r="CH973" s="380">
        <f t="shared" ca="1" si="745"/>
        <v>0</v>
      </c>
      <c r="CI973" s="380">
        <f t="shared" ca="1" si="745"/>
        <v>0</v>
      </c>
      <c r="CJ973" s="380">
        <f t="shared" ca="1" si="745"/>
        <v>0</v>
      </c>
      <c r="CK973" s="380">
        <f t="shared" ca="1" si="745"/>
        <v>0</v>
      </c>
      <c r="CL973" s="380">
        <f t="shared" ca="1" si="745"/>
        <v>0</v>
      </c>
      <c r="CM973" s="380">
        <f t="shared" ca="1" si="745"/>
        <v>0</v>
      </c>
      <c r="CN973" s="380">
        <f t="shared" ca="1" si="745"/>
        <v>0</v>
      </c>
    </row>
    <row r="974" spans="1:92" x14ac:dyDescent="0.25">
      <c r="B974" s="216"/>
      <c r="C974" s="53"/>
      <c r="D974" s="384"/>
      <c r="E974" s="229"/>
      <c r="F974" s="229"/>
      <c r="G974" s="229"/>
      <c r="K974" s="30"/>
      <c r="L974" s="30"/>
      <c r="M974" s="30"/>
      <c r="N974" s="30"/>
      <c r="O974" s="30"/>
      <c r="P974" s="30"/>
      <c r="Q974" s="30"/>
      <c r="T974" s="292"/>
      <c r="U974" s="151"/>
      <c r="V974" s="151"/>
      <c r="W974" s="151"/>
      <c r="X974" s="151"/>
      <c r="Y974" s="151"/>
      <c r="Z974" s="151"/>
      <c r="AA974" s="151"/>
      <c r="AB974" s="151"/>
      <c r="AC974" s="151"/>
      <c r="AD974" s="151"/>
      <c r="AE974" s="151"/>
      <c r="AF974" s="151"/>
      <c r="AG974" s="151"/>
      <c r="AH974" s="151"/>
      <c r="AI974" s="151"/>
      <c r="AJ974" s="151"/>
      <c r="AK974" s="151"/>
      <c r="AL974" s="151"/>
      <c r="AM974" s="151"/>
      <c r="AN974" s="151"/>
      <c r="AO974" s="151"/>
      <c r="AP974" s="151"/>
      <c r="AQ974" s="151"/>
      <c r="AR974" s="151"/>
      <c r="AS974" s="151"/>
      <c r="AT974" s="151"/>
      <c r="AU974" s="151"/>
      <c r="AV974" s="151"/>
      <c r="AW974" s="151"/>
      <c r="AX974" s="151"/>
      <c r="AY974" s="151"/>
      <c r="AZ974" s="151"/>
      <c r="BA974" s="151"/>
      <c r="BB974" s="151"/>
      <c r="BC974" s="151"/>
      <c r="BD974" s="151"/>
      <c r="BE974" s="151"/>
      <c r="BF974" s="151"/>
      <c r="BG974" s="151"/>
      <c r="BH974" s="151"/>
      <c r="BI974" s="151"/>
      <c r="BJ974" s="151"/>
      <c r="BK974" s="151"/>
      <c r="BL974" s="151"/>
      <c r="BM974" s="151"/>
      <c r="BN974" s="151"/>
      <c r="BO974" s="151"/>
      <c r="BP974" s="151"/>
      <c r="BQ974" s="151"/>
      <c r="BR974" s="151"/>
      <c r="BS974" s="151"/>
      <c r="BT974" s="151"/>
      <c r="BU974" s="151"/>
      <c r="BV974" s="151"/>
      <c r="BW974" s="151"/>
      <c r="BX974" s="151"/>
      <c r="BY974" s="151"/>
      <c r="BZ974" s="151"/>
      <c r="CA974" s="151"/>
      <c r="CB974" s="151"/>
      <c r="CC974" s="151"/>
      <c r="CD974" s="151"/>
      <c r="CE974" s="151"/>
      <c r="CF974" s="151"/>
      <c r="CG974" s="151"/>
      <c r="CH974" s="151"/>
      <c r="CI974" s="151"/>
      <c r="CJ974" s="151"/>
      <c r="CK974" s="151"/>
      <c r="CL974" s="151"/>
      <c r="CM974" s="151"/>
      <c r="CN974" s="151"/>
    </row>
    <row r="975" spans="1:92" x14ac:dyDescent="0.25">
      <c r="A975" s="137"/>
      <c r="B975" s="388"/>
      <c r="C975" s="372"/>
      <c r="D975" s="137" t="s">
        <v>681</v>
      </c>
      <c r="E975" s="373" t="s">
        <v>681</v>
      </c>
      <c r="F975" s="373"/>
      <c r="G975" s="157" t="s">
        <v>682</v>
      </c>
      <c r="H975" s="157"/>
      <c r="I975" s="374"/>
      <c r="J975" s="375"/>
      <c r="K975" s="376"/>
      <c r="L975" s="376"/>
      <c r="M975" s="376"/>
      <c r="N975" s="376"/>
      <c r="O975" s="376"/>
      <c r="P975" s="376"/>
      <c r="Q975" s="376"/>
      <c r="T975" s="233"/>
      <c r="U975" s="145" t="s">
        <v>507</v>
      </c>
      <c r="V975" s="145" t="s">
        <v>507</v>
      </c>
      <c r="W975" s="145" t="s">
        <v>507</v>
      </c>
      <c r="X975" s="145" t="s">
        <v>507</v>
      </c>
      <c r="Y975" s="145" t="s">
        <v>507</v>
      </c>
      <c r="Z975" s="145" t="s">
        <v>507</v>
      </c>
      <c r="AA975" s="145" t="s">
        <v>507</v>
      </c>
      <c r="AB975" s="145" t="s">
        <v>507</v>
      </c>
      <c r="AC975" s="145" t="s">
        <v>507</v>
      </c>
      <c r="AD975" s="145" t="s">
        <v>507</v>
      </c>
      <c r="AE975" s="145" t="s">
        <v>507</v>
      </c>
      <c r="AF975" s="145" t="s">
        <v>507</v>
      </c>
      <c r="AG975" s="145" t="s">
        <v>507</v>
      </c>
      <c r="AH975" s="145" t="s">
        <v>507</v>
      </c>
      <c r="AI975" s="145" t="s">
        <v>507</v>
      </c>
      <c r="AJ975" s="145" t="s">
        <v>507</v>
      </c>
      <c r="AK975" s="145" t="s">
        <v>507</v>
      </c>
      <c r="AL975" s="145" t="s">
        <v>507</v>
      </c>
      <c r="AM975" s="145" t="s">
        <v>507</v>
      </c>
      <c r="AN975" s="145" t="s">
        <v>507</v>
      </c>
      <c r="AO975" s="145" t="s">
        <v>507</v>
      </c>
      <c r="AP975" s="145" t="s">
        <v>507</v>
      </c>
      <c r="AQ975" s="145" t="s">
        <v>507</v>
      </c>
      <c r="AR975" s="145" t="s">
        <v>507</v>
      </c>
      <c r="AS975" s="145" t="s">
        <v>507</v>
      </c>
      <c r="AT975" s="145" t="s">
        <v>507</v>
      </c>
      <c r="AU975" s="145" t="s">
        <v>507</v>
      </c>
      <c r="AV975" s="145" t="s">
        <v>507</v>
      </c>
      <c r="AW975" s="145" t="s">
        <v>507</v>
      </c>
      <c r="AX975" s="145" t="s">
        <v>507</v>
      </c>
      <c r="AY975" s="145" t="s">
        <v>507</v>
      </c>
      <c r="AZ975" s="145" t="s">
        <v>507</v>
      </c>
      <c r="BA975" s="145" t="s">
        <v>507</v>
      </c>
      <c r="BB975" s="145" t="s">
        <v>507</v>
      </c>
      <c r="BC975" s="145" t="s">
        <v>507</v>
      </c>
      <c r="BD975" s="145" t="s">
        <v>507</v>
      </c>
      <c r="BE975" s="145" t="s">
        <v>507</v>
      </c>
      <c r="BF975" s="145" t="s">
        <v>507</v>
      </c>
      <c r="BG975" s="145" t="s">
        <v>507</v>
      </c>
      <c r="BH975" s="145" t="s">
        <v>507</v>
      </c>
      <c r="BI975" s="145" t="s">
        <v>507</v>
      </c>
      <c r="BJ975" s="145" t="s">
        <v>507</v>
      </c>
      <c r="BK975" s="145" t="s">
        <v>507</v>
      </c>
      <c r="BL975" s="145" t="s">
        <v>507</v>
      </c>
      <c r="BM975" s="145" t="s">
        <v>507</v>
      </c>
      <c r="BN975" s="145" t="s">
        <v>507</v>
      </c>
      <c r="BO975" s="145" t="s">
        <v>507</v>
      </c>
      <c r="BP975" s="145" t="s">
        <v>507</v>
      </c>
      <c r="BQ975" s="145" t="s">
        <v>507</v>
      </c>
      <c r="BR975" s="145" t="s">
        <v>507</v>
      </c>
      <c r="BS975" s="145" t="s">
        <v>507</v>
      </c>
      <c r="BT975" s="145" t="s">
        <v>507</v>
      </c>
      <c r="BU975" s="145" t="s">
        <v>507</v>
      </c>
      <c r="BV975" s="145" t="s">
        <v>507</v>
      </c>
      <c r="BW975" s="145" t="s">
        <v>507</v>
      </c>
      <c r="BX975" s="145" t="s">
        <v>507</v>
      </c>
      <c r="BY975" s="145" t="s">
        <v>507</v>
      </c>
      <c r="BZ975" s="145" t="s">
        <v>507</v>
      </c>
      <c r="CA975" s="145" t="s">
        <v>507</v>
      </c>
      <c r="CB975" s="145" t="s">
        <v>507</v>
      </c>
      <c r="CC975" s="145" t="s">
        <v>507</v>
      </c>
      <c r="CD975" s="145" t="s">
        <v>507</v>
      </c>
      <c r="CE975" s="145" t="s">
        <v>507</v>
      </c>
      <c r="CF975" s="145" t="s">
        <v>507</v>
      </c>
      <c r="CG975" s="145" t="s">
        <v>507</v>
      </c>
      <c r="CH975" s="145" t="s">
        <v>507</v>
      </c>
      <c r="CI975" s="145" t="s">
        <v>507</v>
      </c>
      <c r="CJ975" s="145" t="s">
        <v>507</v>
      </c>
      <c r="CK975" s="145" t="s">
        <v>507</v>
      </c>
      <c r="CL975" s="145" t="s">
        <v>507</v>
      </c>
      <c r="CM975" s="145" t="s">
        <v>507</v>
      </c>
      <c r="CN975" s="145" t="s">
        <v>507</v>
      </c>
    </row>
    <row r="976" spans="1:92" x14ac:dyDescent="0.25">
      <c r="B976" s="174" t="s">
        <v>670</v>
      </c>
      <c r="D976" s="295" t="s">
        <v>681</v>
      </c>
      <c r="E976" s="102" t="s">
        <v>203</v>
      </c>
      <c r="I976" s="102"/>
      <c r="J976"/>
      <c r="T976" s="205"/>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143</v>
      </c>
      <c r="B977" s="377" t="s">
        <v>678</v>
      </c>
      <c r="C977" s="369"/>
      <c r="D977" s="295" t="s">
        <v>681</v>
      </c>
      <c r="E977" s="194" t="s">
        <v>203</v>
      </c>
      <c r="F977" s="194"/>
      <c r="G977" s="194"/>
      <c r="I977" s="92">
        <v>46388</v>
      </c>
      <c r="J977" s="369"/>
      <c r="K977" s="148"/>
      <c r="L977" s="148"/>
      <c r="M977" s="148"/>
      <c r="N977" s="148"/>
      <c r="O977" s="148"/>
      <c r="P977" s="148"/>
      <c r="Q977" s="148"/>
      <c r="T977" s="269"/>
      <c r="U977" s="226"/>
      <c r="V977" s="226"/>
      <c r="W977" s="226"/>
      <c r="X977" s="226"/>
      <c r="Y977" s="226"/>
      <c r="Z977" s="226"/>
      <c r="AA977" s="226"/>
      <c r="AB977" s="226"/>
      <c r="AC977" s="226"/>
      <c r="AD977" s="226"/>
      <c r="AE977" s="226"/>
      <c r="AF977" s="226"/>
      <c r="AG977" s="226"/>
      <c r="AH977" s="226"/>
      <c r="AI977" s="226"/>
      <c r="AJ977" s="226"/>
      <c r="AK977" s="226"/>
      <c r="AL977" s="226"/>
      <c r="AM977" s="226"/>
      <c r="AN977" s="226"/>
      <c r="AO977" s="226"/>
      <c r="AP977" s="226"/>
      <c r="AQ977" s="226"/>
      <c r="AR977" s="226"/>
      <c r="AS977" s="226"/>
      <c r="AT977" s="226"/>
      <c r="AU977" s="226"/>
      <c r="AV977" s="226"/>
      <c r="AW977" s="226"/>
      <c r="AX977" s="226"/>
      <c r="AY977" s="226"/>
      <c r="AZ977" s="226"/>
      <c r="BA977" s="226"/>
      <c r="BB977" s="226"/>
      <c r="BC977" s="226"/>
      <c r="BD977" s="226"/>
      <c r="BE977" s="226"/>
      <c r="BF977" s="226"/>
      <c r="BG977" s="226"/>
      <c r="BH977" s="226"/>
      <c r="BI977" s="226"/>
      <c r="BJ977" s="226"/>
      <c r="BK977" s="226"/>
      <c r="BL977" s="226"/>
      <c r="BM977" s="226"/>
      <c r="BN977" s="226"/>
      <c r="BO977" s="226"/>
      <c r="BP977" s="226"/>
      <c r="BQ977" s="226"/>
      <c r="BR977" s="226"/>
      <c r="BS977" s="226"/>
      <c r="BT977" s="226"/>
      <c r="BU977" s="226"/>
      <c r="BV977" s="226"/>
      <c r="BW977" s="226"/>
      <c r="BX977" s="226"/>
      <c r="BY977" s="226"/>
      <c r="BZ977" s="226"/>
      <c r="CA977" s="226"/>
      <c r="CB977" s="226"/>
      <c r="CC977" s="226"/>
      <c r="CD977" s="226"/>
      <c r="CE977" s="226"/>
      <c r="CF977" s="226"/>
      <c r="CG977" s="226"/>
      <c r="CH977" s="226"/>
      <c r="CI977" s="226"/>
      <c r="CJ977" s="226"/>
      <c r="CK977" s="226"/>
      <c r="CL977" s="226"/>
      <c r="CM977" s="226"/>
      <c r="CN977" s="226"/>
    </row>
    <row r="978" spans="1:92" x14ac:dyDescent="0.25">
      <c r="A978" t="s">
        <v>143</v>
      </c>
      <c r="B978" s="377" t="s">
        <v>600</v>
      </c>
      <c r="C978" s="378"/>
      <c r="D978" s="34" t="s">
        <v>681</v>
      </c>
      <c r="E978" s="192" t="s">
        <v>203</v>
      </c>
      <c r="F978" s="192"/>
      <c r="G978" s="192"/>
      <c r="I978" s="192">
        <v>0.1</v>
      </c>
      <c r="J978" s="378"/>
      <c r="K978" s="148"/>
      <c r="L978" s="148"/>
      <c r="M978" s="148"/>
      <c r="N978" s="148"/>
      <c r="O978" s="148"/>
      <c r="P978" s="148"/>
      <c r="Q978" s="148"/>
      <c r="T978" s="269"/>
      <c r="U978" s="226"/>
      <c r="V978" s="226"/>
      <c r="W978" s="226"/>
      <c r="X978" s="226"/>
      <c r="Y978" s="226"/>
      <c r="Z978" s="226"/>
      <c r="AA978" s="226"/>
      <c r="AB978" s="226"/>
      <c r="AC978" s="226"/>
      <c r="AD978" s="226"/>
      <c r="AE978" s="226"/>
      <c r="AF978" s="226"/>
      <c r="AG978" s="226"/>
      <c r="AH978" s="226"/>
      <c r="AI978" s="226"/>
      <c r="AJ978" s="226"/>
      <c r="AK978" s="226"/>
      <c r="AL978" s="226"/>
      <c r="AM978" s="226"/>
      <c r="AN978" s="226"/>
      <c r="AO978" s="226"/>
      <c r="AP978" s="226"/>
      <c r="AQ978" s="226"/>
      <c r="AR978" s="226"/>
      <c r="AS978" s="226"/>
      <c r="AT978" s="226"/>
      <c r="AU978" s="226"/>
      <c r="AV978" s="226"/>
      <c r="AW978" s="226"/>
      <c r="AX978" s="226"/>
      <c r="AY978" s="226"/>
      <c r="AZ978" s="226"/>
      <c r="BA978" s="226"/>
      <c r="BB978" s="226"/>
      <c r="BC978" s="226"/>
      <c r="BD978" s="226"/>
      <c r="BE978" s="226"/>
      <c r="BF978" s="226"/>
      <c r="BG978" s="226"/>
      <c r="BH978" s="226"/>
      <c r="BI978" s="226"/>
      <c r="BJ978" s="226"/>
      <c r="BK978" s="226"/>
      <c r="BL978" s="226"/>
      <c r="BM978" s="226"/>
      <c r="BN978" s="226"/>
      <c r="BO978" s="226"/>
      <c r="BP978" s="226"/>
      <c r="BQ978" s="226"/>
      <c r="BR978" s="226"/>
      <c r="BS978" s="226"/>
      <c r="BT978" s="226"/>
      <c r="BU978" s="226"/>
      <c r="BV978" s="226"/>
      <c r="BW978" s="226"/>
      <c r="BX978" s="226"/>
      <c r="BY978" s="226"/>
      <c r="BZ978" s="226"/>
      <c r="CA978" s="226"/>
      <c r="CB978" s="226"/>
      <c r="CC978" s="226"/>
      <c r="CD978" s="226"/>
      <c r="CE978" s="226"/>
      <c r="CF978" s="226"/>
      <c r="CG978" s="226"/>
      <c r="CH978" s="226"/>
      <c r="CI978" s="226"/>
      <c r="CJ978" s="226"/>
      <c r="CK978" s="226"/>
      <c r="CL978" s="226"/>
      <c r="CM978" s="226"/>
      <c r="CN978" s="226"/>
    </row>
    <row r="979" spans="1:92" x14ac:dyDescent="0.25">
      <c r="B979" s="209"/>
      <c r="C979" s="148"/>
      <c r="D979" s="238" t="s">
        <v>681</v>
      </c>
      <c r="E979" s="149" t="s">
        <v>203</v>
      </c>
      <c r="F979" s="149"/>
      <c r="G979" s="149"/>
      <c r="H979" s="106"/>
      <c r="I979" s="149"/>
      <c r="J979" s="148"/>
      <c r="K979" s="148"/>
      <c r="L979" s="148"/>
      <c r="M979" s="148"/>
      <c r="N979" s="148"/>
      <c r="O979" s="148"/>
      <c r="P979" s="148"/>
      <c r="Q979" s="148"/>
      <c r="T979" s="269"/>
      <c r="U979" s="226"/>
      <c r="V979" s="226"/>
      <c r="W979" s="226"/>
      <c r="X979" s="226"/>
      <c r="Y979" s="226"/>
      <c r="Z979" s="226"/>
      <c r="AA979" s="226"/>
      <c r="AB979" s="226"/>
      <c r="AC979" s="226"/>
      <c r="AD979" s="226"/>
      <c r="AE979" s="226"/>
      <c r="AF979" s="226"/>
      <c r="AG979" s="226"/>
      <c r="AH979" s="226"/>
      <c r="AI979" s="226"/>
      <c r="AJ979" s="226"/>
      <c r="AK979" s="226"/>
      <c r="AL979" s="226"/>
      <c r="AM979" s="226"/>
      <c r="AN979" s="226"/>
      <c r="AO979" s="226"/>
      <c r="AP979" s="226"/>
      <c r="AQ979" s="226"/>
      <c r="AR979" s="226"/>
      <c r="AS979" s="226"/>
      <c r="AT979" s="226"/>
      <c r="AU979" s="226"/>
      <c r="AV979" s="226"/>
      <c r="AW979" s="226"/>
      <c r="AX979" s="226"/>
      <c r="AY979" s="226"/>
      <c r="AZ979" s="226"/>
      <c r="BA979" s="226"/>
      <c r="BB979" s="226"/>
      <c r="BC979" s="226"/>
      <c r="BD979" s="226"/>
      <c r="BE979" s="226"/>
      <c r="BF979" s="226"/>
      <c r="BG979" s="226"/>
      <c r="BH979" s="226"/>
      <c r="BI979" s="226"/>
      <c r="BJ979" s="226"/>
      <c r="BK979" s="226"/>
      <c r="BL979" s="226"/>
      <c r="BM979" s="226"/>
      <c r="BN979" s="226"/>
      <c r="BO979" s="226"/>
      <c r="BP979" s="226"/>
      <c r="BQ979" s="226"/>
      <c r="BR979" s="226"/>
      <c r="BS979" s="226"/>
      <c r="BT979" s="226"/>
      <c r="BU979" s="226"/>
      <c r="BV979" s="226"/>
      <c r="BW979" s="226"/>
      <c r="BX979" s="226"/>
      <c r="BY979" s="226"/>
      <c r="BZ979" s="226"/>
      <c r="CA979" s="226"/>
      <c r="CB979" s="226"/>
      <c r="CC979" s="226"/>
      <c r="CD979" s="226"/>
      <c r="CE979" s="226"/>
      <c r="CF979" s="226"/>
      <c r="CG979" s="226"/>
      <c r="CH979" s="226"/>
      <c r="CI979" s="226"/>
      <c r="CJ979" s="226"/>
      <c r="CK979" s="226"/>
      <c r="CL979" s="226"/>
      <c r="CM979" s="226"/>
      <c r="CN979" s="226"/>
    </row>
    <row r="980" spans="1:92" x14ac:dyDescent="0.25">
      <c r="B980" s="174" t="s">
        <v>602</v>
      </c>
      <c r="D980" s="295" t="s">
        <v>681</v>
      </c>
      <c r="E980" s="102" t="s">
        <v>203</v>
      </c>
      <c r="T980" s="327"/>
      <c r="U980" s="379"/>
      <c r="V980" s="379"/>
      <c r="W980" s="379"/>
      <c r="X980" s="379"/>
      <c r="Y980" s="379"/>
      <c r="Z980" s="379"/>
      <c r="AA980" s="379"/>
      <c r="AB980" s="379"/>
      <c r="AC980" s="379"/>
      <c r="AD980" s="379"/>
      <c r="AE980" s="379"/>
      <c r="AF980" s="379"/>
      <c r="AG980" s="379"/>
      <c r="AH980" s="379"/>
      <c r="AI980" s="379"/>
      <c r="AJ980" s="379"/>
      <c r="AK980" s="379"/>
      <c r="AL980" s="379"/>
      <c r="AM980" s="379"/>
      <c r="AN980" s="379"/>
      <c r="AO980" s="379"/>
      <c r="AP980" s="379"/>
      <c r="AQ980" s="379"/>
      <c r="AR980" s="379"/>
      <c r="AS980" s="379"/>
      <c r="AT980" s="379"/>
      <c r="AU980" s="379"/>
      <c r="AV980" s="379"/>
      <c r="AW980" s="379"/>
      <c r="AX980" s="379"/>
      <c r="AY980" s="379"/>
      <c r="AZ980" s="379"/>
      <c r="BA980" s="379"/>
      <c r="BB980" s="379"/>
      <c r="BC980" s="379"/>
      <c r="BD980" s="379"/>
      <c r="BE980" s="379"/>
      <c r="BF980" s="379"/>
      <c r="BG980" s="379"/>
      <c r="BH980" s="379"/>
      <c r="BI980" s="379"/>
      <c r="BJ980" s="379"/>
      <c r="BK980" s="379"/>
      <c r="BL980" s="379"/>
      <c r="BM980" s="379"/>
      <c r="BN980" s="379"/>
      <c r="BO980" s="379"/>
      <c r="BP980" s="379"/>
      <c r="BQ980" s="379"/>
      <c r="BR980" s="379"/>
      <c r="BS980" s="379"/>
      <c r="BT980" s="379"/>
      <c r="BU980" s="379"/>
      <c r="BV980" s="379"/>
      <c r="BW980" s="379"/>
      <c r="BX980" s="379"/>
      <c r="BY980" s="379"/>
      <c r="BZ980" s="379"/>
      <c r="CA980" s="379"/>
      <c r="CB980" s="379"/>
      <c r="CC980" s="379"/>
      <c r="CD980" s="379"/>
      <c r="CE980" s="379"/>
      <c r="CF980" s="379"/>
      <c r="CG980" s="379"/>
      <c r="CH980" s="379"/>
      <c r="CI980" s="379"/>
      <c r="CJ980" s="379"/>
      <c r="CK980" s="379"/>
      <c r="CL980" s="379"/>
      <c r="CM980" s="379"/>
      <c r="CN980" s="379"/>
    </row>
    <row r="981" spans="1:92" x14ac:dyDescent="0.25">
      <c r="A981" t="s">
        <v>143</v>
      </c>
      <c r="B981" s="223" t="s">
        <v>603</v>
      </c>
      <c r="D981" s="295" t="s">
        <v>681</v>
      </c>
      <c r="K981" s="50">
        <f ca="1">+T984</f>
        <v>0</v>
      </c>
      <c r="L981" s="50">
        <f ca="1">+K984</f>
        <v>0</v>
      </c>
      <c r="M981" s="50">
        <f ca="1">+L984</f>
        <v>0</v>
      </c>
      <c r="N981" s="50">
        <f ca="1">+M984</f>
        <v>0</v>
      </c>
      <c r="O981" s="50">
        <f ca="1">+N984</f>
        <v>0</v>
      </c>
      <c r="P981" s="50">
        <f ca="1">+O984</f>
        <v>0</v>
      </c>
      <c r="Q981" s="50"/>
      <c r="T981" s="319"/>
      <c r="U981" s="380">
        <f t="shared" ref="U981:CF981" ca="1" si="746">+T984</f>
        <v>0</v>
      </c>
      <c r="V981" s="380">
        <f t="shared" ca="1" si="746"/>
        <v>0</v>
      </c>
      <c r="W981" s="380">
        <f t="shared" ca="1" si="746"/>
        <v>0</v>
      </c>
      <c r="X981" s="380">
        <f t="shared" ca="1" si="746"/>
        <v>0</v>
      </c>
      <c r="Y981" s="380">
        <f t="shared" ca="1" si="746"/>
        <v>0</v>
      </c>
      <c r="Z981" s="380">
        <f t="shared" ca="1" si="746"/>
        <v>0</v>
      </c>
      <c r="AA981" s="380">
        <f t="shared" ca="1" si="746"/>
        <v>0</v>
      </c>
      <c r="AB981" s="380">
        <f t="shared" ca="1" si="746"/>
        <v>0</v>
      </c>
      <c r="AC981" s="380">
        <f t="shared" ca="1" si="746"/>
        <v>0</v>
      </c>
      <c r="AD981" s="380">
        <f t="shared" ca="1" si="746"/>
        <v>0</v>
      </c>
      <c r="AE981" s="380">
        <f t="shared" ca="1" si="746"/>
        <v>0</v>
      </c>
      <c r="AF981" s="380">
        <f t="shared" ca="1" si="746"/>
        <v>0</v>
      </c>
      <c r="AG981" s="380">
        <f t="shared" ca="1" si="746"/>
        <v>0</v>
      </c>
      <c r="AH981" s="380">
        <f t="shared" ca="1" si="746"/>
        <v>0</v>
      </c>
      <c r="AI981" s="380">
        <f t="shared" ca="1" si="746"/>
        <v>0</v>
      </c>
      <c r="AJ981" s="380">
        <f t="shared" ca="1" si="746"/>
        <v>0</v>
      </c>
      <c r="AK981" s="380">
        <f t="shared" ca="1" si="746"/>
        <v>0</v>
      </c>
      <c r="AL981" s="380">
        <f t="shared" ca="1" si="746"/>
        <v>0</v>
      </c>
      <c r="AM981" s="380">
        <f t="shared" ca="1" si="746"/>
        <v>0</v>
      </c>
      <c r="AN981" s="380">
        <f t="shared" ca="1" si="746"/>
        <v>0</v>
      </c>
      <c r="AO981" s="380">
        <f t="shared" ca="1" si="746"/>
        <v>0</v>
      </c>
      <c r="AP981" s="380">
        <f t="shared" ca="1" si="746"/>
        <v>0</v>
      </c>
      <c r="AQ981" s="380">
        <f t="shared" ca="1" si="746"/>
        <v>0</v>
      </c>
      <c r="AR981" s="380">
        <f t="shared" ca="1" si="746"/>
        <v>0</v>
      </c>
      <c r="AS981" s="380">
        <f t="shared" ca="1" si="746"/>
        <v>0</v>
      </c>
      <c r="AT981" s="380">
        <f t="shared" ca="1" si="746"/>
        <v>0</v>
      </c>
      <c r="AU981" s="380">
        <f t="shared" ca="1" si="746"/>
        <v>0</v>
      </c>
      <c r="AV981" s="380">
        <f t="shared" ca="1" si="746"/>
        <v>0</v>
      </c>
      <c r="AW981" s="380">
        <f t="shared" ca="1" si="746"/>
        <v>0</v>
      </c>
      <c r="AX981" s="380">
        <f t="shared" ca="1" si="746"/>
        <v>0</v>
      </c>
      <c r="AY981" s="380">
        <f t="shared" ca="1" si="746"/>
        <v>0</v>
      </c>
      <c r="AZ981" s="380">
        <f t="shared" ca="1" si="746"/>
        <v>0</v>
      </c>
      <c r="BA981" s="380">
        <f t="shared" ca="1" si="746"/>
        <v>0</v>
      </c>
      <c r="BB981" s="380">
        <f t="shared" ca="1" si="746"/>
        <v>0</v>
      </c>
      <c r="BC981" s="380">
        <f t="shared" ca="1" si="746"/>
        <v>0</v>
      </c>
      <c r="BD981" s="380">
        <f t="shared" ca="1" si="746"/>
        <v>0</v>
      </c>
      <c r="BE981" s="380">
        <f t="shared" ca="1" si="746"/>
        <v>0</v>
      </c>
      <c r="BF981" s="380">
        <f t="shared" ca="1" si="746"/>
        <v>0</v>
      </c>
      <c r="BG981" s="380">
        <f t="shared" ca="1" si="746"/>
        <v>0</v>
      </c>
      <c r="BH981" s="380">
        <f t="shared" ca="1" si="746"/>
        <v>0</v>
      </c>
      <c r="BI981" s="380">
        <f t="shared" ca="1" si="746"/>
        <v>0</v>
      </c>
      <c r="BJ981" s="380">
        <f t="shared" ca="1" si="746"/>
        <v>0</v>
      </c>
      <c r="BK981" s="380">
        <f t="shared" ca="1" si="746"/>
        <v>0</v>
      </c>
      <c r="BL981" s="380">
        <f t="shared" ca="1" si="746"/>
        <v>0</v>
      </c>
      <c r="BM981" s="380">
        <f t="shared" ca="1" si="746"/>
        <v>0</v>
      </c>
      <c r="BN981" s="380">
        <f t="shared" ca="1" si="746"/>
        <v>0</v>
      </c>
      <c r="BO981" s="380">
        <f t="shared" ca="1" si="746"/>
        <v>0</v>
      </c>
      <c r="BP981" s="380">
        <f t="shared" ca="1" si="746"/>
        <v>0</v>
      </c>
      <c r="BQ981" s="380">
        <f t="shared" ca="1" si="746"/>
        <v>0</v>
      </c>
      <c r="BR981" s="380">
        <f t="shared" ca="1" si="746"/>
        <v>0</v>
      </c>
      <c r="BS981" s="380">
        <f t="shared" ca="1" si="746"/>
        <v>0</v>
      </c>
      <c r="BT981" s="380">
        <f t="shared" ca="1" si="746"/>
        <v>0</v>
      </c>
      <c r="BU981" s="380">
        <f t="shared" ca="1" si="746"/>
        <v>0</v>
      </c>
      <c r="BV981" s="380">
        <f t="shared" ca="1" si="746"/>
        <v>0</v>
      </c>
      <c r="BW981" s="380">
        <f t="shared" ca="1" si="746"/>
        <v>0</v>
      </c>
      <c r="BX981" s="380">
        <f t="shared" ca="1" si="746"/>
        <v>0</v>
      </c>
      <c r="BY981" s="380">
        <f t="shared" ca="1" si="746"/>
        <v>0</v>
      </c>
      <c r="BZ981" s="380">
        <f t="shared" ca="1" si="746"/>
        <v>0</v>
      </c>
      <c r="CA981" s="380">
        <f t="shared" ca="1" si="746"/>
        <v>0</v>
      </c>
      <c r="CB981" s="380">
        <f t="shared" ca="1" si="746"/>
        <v>0</v>
      </c>
      <c r="CC981" s="380">
        <f t="shared" ca="1" si="746"/>
        <v>0</v>
      </c>
      <c r="CD981" s="380">
        <f t="shared" ca="1" si="746"/>
        <v>0</v>
      </c>
      <c r="CE981" s="380">
        <f t="shared" ca="1" si="746"/>
        <v>0</v>
      </c>
      <c r="CF981" s="380">
        <f t="shared" ca="1" si="746"/>
        <v>0</v>
      </c>
      <c r="CG981" s="380">
        <f t="shared" ref="CG981:CN981" ca="1" si="747">+CF984</f>
        <v>0</v>
      </c>
      <c r="CH981" s="380">
        <f t="shared" ca="1" si="747"/>
        <v>0</v>
      </c>
      <c r="CI981" s="380">
        <f t="shared" ca="1" si="747"/>
        <v>0</v>
      </c>
      <c r="CJ981" s="380">
        <f t="shared" ca="1" si="747"/>
        <v>0</v>
      </c>
      <c r="CK981" s="380">
        <f t="shared" ca="1" si="747"/>
        <v>0</v>
      </c>
      <c r="CL981" s="380">
        <f t="shared" ca="1" si="747"/>
        <v>0</v>
      </c>
      <c r="CM981" s="380">
        <f t="shared" ca="1" si="747"/>
        <v>0</v>
      </c>
      <c r="CN981" s="380">
        <f t="shared" ca="1" si="747"/>
        <v>0</v>
      </c>
    </row>
    <row r="982" spans="1:92" x14ac:dyDescent="0.25">
      <c r="A982" t="s">
        <v>667</v>
      </c>
      <c r="B982" s="223" t="s">
        <v>671</v>
      </c>
      <c r="D982" s="295" t="s">
        <v>681</v>
      </c>
      <c r="E982" s="102" t="s">
        <v>203</v>
      </c>
      <c r="K982" s="50">
        <f t="shared" ref="K982:P983" ca="1" si="748">SUMIF($3:$3, K$2, INDIRECT(ROW() &amp; ":" &amp; ROW()))</f>
        <v>0</v>
      </c>
      <c r="L982" s="50">
        <f t="shared" ca="1" si="748"/>
        <v>0</v>
      </c>
      <c r="M982" s="50">
        <f t="shared" ca="1" si="748"/>
        <v>0</v>
      </c>
      <c r="N982" s="50">
        <f t="shared" ca="1" si="748"/>
        <v>0</v>
      </c>
      <c r="O982" s="50">
        <f t="shared" ca="1" si="748"/>
        <v>0</v>
      </c>
      <c r="P982" s="50">
        <f t="shared" ca="1" si="748"/>
        <v>0</v>
      </c>
      <c r="Q982" s="50"/>
      <c r="T982" s="319"/>
      <c r="U982" s="368">
        <v>0</v>
      </c>
      <c r="V982" s="368">
        <v>0</v>
      </c>
      <c r="W982" s="368">
        <v>0</v>
      </c>
      <c r="X982" s="368">
        <v>0</v>
      </c>
      <c r="Y982" s="368">
        <v>0</v>
      </c>
      <c r="Z982" s="368">
        <v>0</v>
      </c>
      <c r="AA982" s="368">
        <v>0</v>
      </c>
      <c r="AB982" s="368">
        <v>0</v>
      </c>
      <c r="AC982" s="368">
        <v>0</v>
      </c>
      <c r="AD982" s="368">
        <v>0</v>
      </c>
      <c r="AE982" s="368">
        <v>0</v>
      </c>
      <c r="AF982" s="368">
        <v>0</v>
      </c>
      <c r="AG982" s="368">
        <v>0</v>
      </c>
      <c r="AH982" s="368">
        <v>0</v>
      </c>
      <c r="AI982" s="368">
        <v>0</v>
      </c>
      <c r="AJ982" s="368">
        <v>0</v>
      </c>
      <c r="AK982" s="368">
        <v>0</v>
      </c>
      <c r="AL982" s="368">
        <v>0</v>
      </c>
      <c r="AM982" s="368">
        <v>0</v>
      </c>
      <c r="AN982" s="368">
        <v>0</v>
      </c>
      <c r="AO982" s="368">
        <v>0</v>
      </c>
      <c r="AP982" s="368">
        <v>0</v>
      </c>
      <c r="AQ982" s="368">
        <v>0</v>
      </c>
      <c r="AR982" s="368">
        <v>0</v>
      </c>
      <c r="AS982" s="368">
        <v>0</v>
      </c>
      <c r="AT982" s="368">
        <v>0</v>
      </c>
      <c r="AU982" s="368">
        <v>0</v>
      </c>
      <c r="AV982" s="368">
        <v>0</v>
      </c>
      <c r="AW982" s="368">
        <v>0</v>
      </c>
      <c r="AX982" s="368">
        <v>0</v>
      </c>
      <c r="AY982" s="368">
        <v>0</v>
      </c>
      <c r="AZ982" s="368">
        <v>0</v>
      </c>
      <c r="BA982" s="368">
        <v>0</v>
      </c>
      <c r="BB982" s="368">
        <v>0</v>
      </c>
      <c r="BC982" s="368">
        <v>0</v>
      </c>
      <c r="BD982" s="368">
        <v>0</v>
      </c>
      <c r="BE982" s="368">
        <v>0</v>
      </c>
      <c r="BF982" s="368">
        <v>0</v>
      </c>
      <c r="BG982" s="368">
        <v>0</v>
      </c>
      <c r="BH982" s="368">
        <v>0</v>
      </c>
      <c r="BI982" s="368">
        <v>0</v>
      </c>
      <c r="BJ982" s="368">
        <v>0</v>
      </c>
      <c r="BK982" s="368">
        <v>0</v>
      </c>
      <c r="BL982" s="368">
        <v>0</v>
      </c>
      <c r="BM982" s="368">
        <v>0</v>
      </c>
      <c r="BN982" s="368">
        <v>0</v>
      </c>
      <c r="BO982" s="368">
        <v>0</v>
      </c>
      <c r="BP982" s="368">
        <v>0</v>
      </c>
      <c r="BQ982" s="368">
        <v>0</v>
      </c>
      <c r="BR982" s="368">
        <v>0</v>
      </c>
      <c r="BS982" s="368">
        <v>0</v>
      </c>
      <c r="BT982" s="368">
        <v>0</v>
      </c>
      <c r="BU982" s="368">
        <v>0</v>
      </c>
      <c r="BV982" s="368">
        <v>0</v>
      </c>
      <c r="BW982" s="368">
        <v>0</v>
      </c>
      <c r="BX982" s="368">
        <v>0</v>
      </c>
      <c r="BY982" s="368">
        <v>0</v>
      </c>
      <c r="BZ982" s="368">
        <v>0</v>
      </c>
      <c r="CA982" s="368">
        <v>0</v>
      </c>
      <c r="CB982" s="368">
        <v>0</v>
      </c>
      <c r="CC982" s="368">
        <v>0</v>
      </c>
      <c r="CD982" s="368">
        <v>0</v>
      </c>
      <c r="CE982" s="368">
        <v>0</v>
      </c>
      <c r="CF982" s="368">
        <v>0</v>
      </c>
      <c r="CG982" s="368">
        <v>0</v>
      </c>
      <c r="CH982" s="368">
        <v>0</v>
      </c>
      <c r="CI982" s="368">
        <v>0</v>
      </c>
      <c r="CJ982" s="368">
        <v>0</v>
      </c>
      <c r="CK982" s="368">
        <v>0</v>
      </c>
      <c r="CL982" s="368">
        <v>0</v>
      </c>
      <c r="CM982" s="368">
        <v>0</v>
      </c>
      <c r="CN982" s="368">
        <v>0</v>
      </c>
    </row>
    <row r="983" spans="1:92" x14ac:dyDescent="0.25">
      <c r="A983" t="s">
        <v>667</v>
      </c>
      <c r="B983" s="223" t="s">
        <v>672</v>
      </c>
      <c r="D983" s="295" t="s">
        <v>681</v>
      </c>
      <c r="E983" s="102" t="s">
        <v>203</v>
      </c>
      <c r="K983" s="365">
        <f t="shared" ca="1" si="748"/>
        <v>0</v>
      </c>
      <c r="L983" s="365">
        <f t="shared" ca="1" si="748"/>
        <v>0</v>
      </c>
      <c r="M983" s="365">
        <f t="shared" ca="1" si="748"/>
        <v>0</v>
      </c>
      <c r="N983" s="365">
        <f t="shared" ca="1" si="748"/>
        <v>0</v>
      </c>
      <c r="O983" s="365">
        <f t="shared" ca="1" si="748"/>
        <v>0</v>
      </c>
      <c r="P983" s="365">
        <f t="shared" ca="1" si="748"/>
        <v>0</v>
      </c>
      <c r="Q983" s="50"/>
      <c r="T983" s="366"/>
      <c r="U983" s="382">
        <f t="shared" ref="U983:AZ983" ca="1" si="749">-SUM(U981:U982)*(U$2=EOMONTH($I977,0))</f>
        <v>0</v>
      </c>
      <c r="V983" s="382">
        <f t="shared" ca="1" si="749"/>
        <v>0</v>
      </c>
      <c r="W983" s="382">
        <f t="shared" ca="1" si="749"/>
        <v>0</v>
      </c>
      <c r="X983" s="382">
        <f t="shared" ca="1" si="749"/>
        <v>0</v>
      </c>
      <c r="Y983" s="382">
        <f t="shared" ca="1" si="749"/>
        <v>0</v>
      </c>
      <c r="Z983" s="382">
        <f t="shared" ca="1" si="749"/>
        <v>0</v>
      </c>
      <c r="AA983" s="382">
        <f t="shared" ca="1" si="749"/>
        <v>0</v>
      </c>
      <c r="AB983" s="382">
        <f t="shared" ca="1" si="749"/>
        <v>0</v>
      </c>
      <c r="AC983" s="382">
        <f t="shared" ca="1" si="749"/>
        <v>0</v>
      </c>
      <c r="AD983" s="382">
        <f t="shared" ca="1" si="749"/>
        <v>0</v>
      </c>
      <c r="AE983" s="382">
        <f t="shared" ca="1" si="749"/>
        <v>0</v>
      </c>
      <c r="AF983" s="382">
        <f t="shared" ca="1" si="749"/>
        <v>0</v>
      </c>
      <c r="AG983" s="382">
        <f t="shared" ca="1" si="749"/>
        <v>0</v>
      </c>
      <c r="AH983" s="382">
        <f t="shared" ca="1" si="749"/>
        <v>0</v>
      </c>
      <c r="AI983" s="382">
        <f t="shared" ca="1" si="749"/>
        <v>0</v>
      </c>
      <c r="AJ983" s="382">
        <f t="shared" ca="1" si="749"/>
        <v>0</v>
      </c>
      <c r="AK983" s="382">
        <f t="shared" ca="1" si="749"/>
        <v>0</v>
      </c>
      <c r="AL983" s="382">
        <f t="shared" ca="1" si="749"/>
        <v>0</v>
      </c>
      <c r="AM983" s="382">
        <f t="shared" ca="1" si="749"/>
        <v>0</v>
      </c>
      <c r="AN983" s="382">
        <f t="shared" ca="1" si="749"/>
        <v>0</v>
      </c>
      <c r="AO983" s="382">
        <f t="shared" ca="1" si="749"/>
        <v>0</v>
      </c>
      <c r="AP983" s="382">
        <f t="shared" ca="1" si="749"/>
        <v>0</v>
      </c>
      <c r="AQ983" s="382">
        <f t="shared" ca="1" si="749"/>
        <v>0</v>
      </c>
      <c r="AR983" s="382">
        <f t="shared" ca="1" si="749"/>
        <v>0</v>
      </c>
      <c r="AS983" s="382">
        <f t="shared" ca="1" si="749"/>
        <v>0</v>
      </c>
      <c r="AT983" s="382">
        <f t="shared" ca="1" si="749"/>
        <v>0</v>
      </c>
      <c r="AU983" s="382">
        <f t="shared" ca="1" si="749"/>
        <v>0</v>
      </c>
      <c r="AV983" s="382">
        <f t="shared" ca="1" si="749"/>
        <v>0</v>
      </c>
      <c r="AW983" s="382">
        <f t="shared" ca="1" si="749"/>
        <v>0</v>
      </c>
      <c r="AX983" s="382">
        <f t="shared" ca="1" si="749"/>
        <v>0</v>
      </c>
      <c r="AY983" s="382">
        <f t="shared" ca="1" si="749"/>
        <v>0</v>
      </c>
      <c r="AZ983" s="382">
        <f t="shared" ca="1" si="749"/>
        <v>0</v>
      </c>
      <c r="BA983" s="382">
        <f t="shared" ref="BA983:CF983" ca="1" si="750">-SUM(BA981:BA982)*(BA$2=EOMONTH($I977,0))</f>
        <v>0</v>
      </c>
      <c r="BB983" s="382">
        <f t="shared" ca="1" si="750"/>
        <v>0</v>
      </c>
      <c r="BC983" s="382">
        <f t="shared" ca="1" si="750"/>
        <v>0</v>
      </c>
      <c r="BD983" s="382">
        <f t="shared" ca="1" si="750"/>
        <v>0</v>
      </c>
      <c r="BE983" s="382">
        <f t="shared" ca="1" si="750"/>
        <v>0</v>
      </c>
      <c r="BF983" s="382">
        <f t="shared" ca="1" si="750"/>
        <v>0</v>
      </c>
      <c r="BG983" s="382">
        <f t="shared" ca="1" si="750"/>
        <v>0</v>
      </c>
      <c r="BH983" s="382">
        <f t="shared" ca="1" si="750"/>
        <v>0</v>
      </c>
      <c r="BI983" s="382">
        <f t="shared" ca="1" si="750"/>
        <v>0</v>
      </c>
      <c r="BJ983" s="382">
        <f t="shared" ca="1" si="750"/>
        <v>0</v>
      </c>
      <c r="BK983" s="382">
        <f t="shared" ca="1" si="750"/>
        <v>0</v>
      </c>
      <c r="BL983" s="382">
        <f t="shared" ca="1" si="750"/>
        <v>0</v>
      </c>
      <c r="BM983" s="382">
        <f t="shared" ca="1" si="750"/>
        <v>0</v>
      </c>
      <c r="BN983" s="382">
        <f t="shared" ca="1" si="750"/>
        <v>0</v>
      </c>
      <c r="BO983" s="382">
        <f t="shared" ca="1" si="750"/>
        <v>0</v>
      </c>
      <c r="BP983" s="382">
        <f t="shared" ca="1" si="750"/>
        <v>0</v>
      </c>
      <c r="BQ983" s="382">
        <f t="shared" ca="1" si="750"/>
        <v>0</v>
      </c>
      <c r="BR983" s="382">
        <f t="shared" ca="1" si="750"/>
        <v>0</v>
      </c>
      <c r="BS983" s="382">
        <f t="shared" ca="1" si="750"/>
        <v>0</v>
      </c>
      <c r="BT983" s="382">
        <f t="shared" ca="1" si="750"/>
        <v>0</v>
      </c>
      <c r="BU983" s="382">
        <f t="shared" ca="1" si="750"/>
        <v>0</v>
      </c>
      <c r="BV983" s="382">
        <f t="shared" ca="1" si="750"/>
        <v>0</v>
      </c>
      <c r="BW983" s="382">
        <f t="shared" ca="1" si="750"/>
        <v>0</v>
      </c>
      <c r="BX983" s="382">
        <f t="shared" ca="1" si="750"/>
        <v>0</v>
      </c>
      <c r="BY983" s="382">
        <f t="shared" ca="1" si="750"/>
        <v>0</v>
      </c>
      <c r="BZ983" s="382">
        <f t="shared" ca="1" si="750"/>
        <v>0</v>
      </c>
      <c r="CA983" s="382">
        <f t="shared" ca="1" si="750"/>
        <v>0</v>
      </c>
      <c r="CB983" s="382">
        <f t="shared" ca="1" si="750"/>
        <v>0</v>
      </c>
      <c r="CC983" s="382">
        <f t="shared" ca="1" si="750"/>
        <v>0</v>
      </c>
      <c r="CD983" s="382">
        <f t="shared" ca="1" si="750"/>
        <v>0</v>
      </c>
      <c r="CE983" s="382">
        <f t="shared" ca="1" si="750"/>
        <v>0</v>
      </c>
      <c r="CF983" s="382">
        <f t="shared" ca="1" si="750"/>
        <v>0</v>
      </c>
      <c r="CG983" s="382">
        <f t="shared" ref="CG983:CN983" ca="1" si="751">-SUM(CG981:CG982)*(CG$2=EOMONTH($I977,0))</f>
        <v>0</v>
      </c>
      <c r="CH983" s="382">
        <f t="shared" ca="1" si="751"/>
        <v>0</v>
      </c>
      <c r="CI983" s="382">
        <f t="shared" ca="1" si="751"/>
        <v>0</v>
      </c>
      <c r="CJ983" s="382">
        <f t="shared" ca="1" si="751"/>
        <v>0</v>
      </c>
      <c r="CK983" s="382">
        <f t="shared" ca="1" si="751"/>
        <v>0</v>
      </c>
      <c r="CL983" s="382">
        <f t="shared" ca="1" si="751"/>
        <v>0</v>
      </c>
      <c r="CM983" s="382">
        <f t="shared" ca="1" si="751"/>
        <v>0</v>
      </c>
      <c r="CN983" s="382">
        <f t="shared" ca="1" si="751"/>
        <v>0</v>
      </c>
    </row>
    <row r="984" spans="1:92" x14ac:dyDescent="0.25">
      <c r="A984" t="s">
        <v>143</v>
      </c>
      <c r="B984" s="216" t="s">
        <v>673</v>
      </c>
      <c r="C984" t="s">
        <v>609</v>
      </c>
      <c r="D984" s="295" t="s">
        <v>681</v>
      </c>
      <c r="E984" s="102" t="s">
        <v>203</v>
      </c>
      <c r="I984" s="368"/>
      <c r="J984" s="368"/>
      <c r="K984" s="30">
        <f t="shared" ref="K984:P984" ca="1" si="752">SUMIF($4:$4, K$2, INDIRECT(ROW() &amp; ":" &amp; ROW()))</f>
        <v>0</v>
      </c>
      <c r="L984" s="30">
        <f t="shared" ca="1" si="752"/>
        <v>0</v>
      </c>
      <c r="M984" s="30">
        <f t="shared" ca="1" si="752"/>
        <v>0</v>
      </c>
      <c r="N984" s="30">
        <f t="shared" ca="1" si="752"/>
        <v>0</v>
      </c>
      <c r="O984" s="30">
        <f t="shared" ca="1" si="752"/>
        <v>0</v>
      </c>
      <c r="P984" s="30">
        <f t="shared" ca="1" si="752"/>
        <v>0</v>
      </c>
      <c r="Q984" s="30"/>
      <c r="T984" s="327">
        <f t="shared" ref="T984" ca="1" si="753">IFERROR(INDEX(INDIRECT("Financials!$A:$AD"), MATCH(INDIRECT(ADDRESS(ROW(),2)), INDIRECT("Financials!$B:$B"), 0), MATCH(INDIRECT(ADDRESS(1,COLUMN())), INDIRECT("Financials!$1:$1"), 0)),0)</f>
        <v>0</v>
      </c>
      <c r="U984" s="383">
        <f t="shared" ref="U984:AZ984" ca="1" si="754">SUM(U981:U983)</f>
        <v>0</v>
      </c>
      <c r="V984" s="383">
        <f t="shared" ca="1" si="754"/>
        <v>0</v>
      </c>
      <c r="W984" s="383">
        <f t="shared" ca="1" si="754"/>
        <v>0</v>
      </c>
      <c r="X984" s="383">
        <f t="shared" ca="1" si="754"/>
        <v>0</v>
      </c>
      <c r="Y984" s="383">
        <f t="shared" ca="1" si="754"/>
        <v>0</v>
      </c>
      <c r="Z984" s="383">
        <f t="shared" ca="1" si="754"/>
        <v>0</v>
      </c>
      <c r="AA984" s="383">
        <f t="shared" ca="1" si="754"/>
        <v>0</v>
      </c>
      <c r="AB984" s="383">
        <f t="shared" ca="1" si="754"/>
        <v>0</v>
      </c>
      <c r="AC984" s="383">
        <f t="shared" ca="1" si="754"/>
        <v>0</v>
      </c>
      <c r="AD984" s="383">
        <f t="shared" ca="1" si="754"/>
        <v>0</v>
      </c>
      <c r="AE984" s="383">
        <f t="shared" ca="1" si="754"/>
        <v>0</v>
      </c>
      <c r="AF984" s="383">
        <f t="shared" ca="1" si="754"/>
        <v>0</v>
      </c>
      <c r="AG984" s="383">
        <f t="shared" ca="1" si="754"/>
        <v>0</v>
      </c>
      <c r="AH984" s="383">
        <f t="shared" ca="1" si="754"/>
        <v>0</v>
      </c>
      <c r="AI984" s="383">
        <f t="shared" ca="1" si="754"/>
        <v>0</v>
      </c>
      <c r="AJ984" s="383">
        <f t="shared" ca="1" si="754"/>
        <v>0</v>
      </c>
      <c r="AK984" s="383">
        <f t="shared" ca="1" si="754"/>
        <v>0</v>
      </c>
      <c r="AL984" s="383">
        <f t="shared" ca="1" si="754"/>
        <v>0</v>
      </c>
      <c r="AM984" s="383">
        <f t="shared" ca="1" si="754"/>
        <v>0</v>
      </c>
      <c r="AN984" s="383">
        <f t="shared" ca="1" si="754"/>
        <v>0</v>
      </c>
      <c r="AO984" s="383">
        <f t="shared" ca="1" si="754"/>
        <v>0</v>
      </c>
      <c r="AP984" s="383">
        <f t="shared" ca="1" si="754"/>
        <v>0</v>
      </c>
      <c r="AQ984" s="383">
        <f t="shared" ca="1" si="754"/>
        <v>0</v>
      </c>
      <c r="AR984" s="383">
        <f t="shared" ca="1" si="754"/>
        <v>0</v>
      </c>
      <c r="AS984" s="383">
        <f t="shared" ca="1" si="754"/>
        <v>0</v>
      </c>
      <c r="AT984" s="383">
        <f t="shared" ca="1" si="754"/>
        <v>0</v>
      </c>
      <c r="AU984" s="383">
        <f t="shared" ca="1" si="754"/>
        <v>0</v>
      </c>
      <c r="AV984" s="383">
        <f t="shared" ca="1" si="754"/>
        <v>0</v>
      </c>
      <c r="AW984" s="383">
        <f t="shared" ca="1" si="754"/>
        <v>0</v>
      </c>
      <c r="AX984" s="383">
        <f t="shared" ca="1" si="754"/>
        <v>0</v>
      </c>
      <c r="AY984" s="383">
        <f t="shared" ca="1" si="754"/>
        <v>0</v>
      </c>
      <c r="AZ984" s="383">
        <f t="shared" ca="1" si="754"/>
        <v>0</v>
      </c>
      <c r="BA984" s="383">
        <f t="shared" ref="BA984:CN984" ca="1" si="755">SUM(BA981:BA983)</f>
        <v>0</v>
      </c>
      <c r="BB984" s="383">
        <f t="shared" ca="1" si="755"/>
        <v>0</v>
      </c>
      <c r="BC984" s="383">
        <f t="shared" ca="1" si="755"/>
        <v>0</v>
      </c>
      <c r="BD984" s="383">
        <f t="shared" ca="1" si="755"/>
        <v>0</v>
      </c>
      <c r="BE984" s="383">
        <f t="shared" ca="1" si="755"/>
        <v>0</v>
      </c>
      <c r="BF984" s="383">
        <f t="shared" ca="1" si="755"/>
        <v>0</v>
      </c>
      <c r="BG984" s="383">
        <f t="shared" ca="1" si="755"/>
        <v>0</v>
      </c>
      <c r="BH984" s="383">
        <f t="shared" ca="1" si="755"/>
        <v>0</v>
      </c>
      <c r="BI984" s="383">
        <f t="shared" ca="1" si="755"/>
        <v>0</v>
      </c>
      <c r="BJ984" s="383">
        <f t="shared" ca="1" si="755"/>
        <v>0</v>
      </c>
      <c r="BK984" s="383">
        <f t="shared" ca="1" si="755"/>
        <v>0</v>
      </c>
      <c r="BL984" s="383">
        <f t="shared" ca="1" si="755"/>
        <v>0</v>
      </c>
      <c r="BM984" s="383">
        <f t="shared" ca="1" si="755"/>
        <v>0</v>
      </c>
      <c r="BN984" s="383">
        <f t="shared" ca="1" si="755"/>
        <v>0</v>
      </c>
      <c r="BO984" s="383">
        <f t="shared" ca="1" si="755"/>
        <v>0</v>
      </c>
      <c r="BP984" s="383">
        <f t="shared" ca="1" si="755"/>
        <v>0</v>
      </c>
      <c r="BQ984" s="383">
        <f t="shared" ca="1" si="755"/>
        <v>0</v>
      </c>
      <c r="BR984" s="383">
        <f t="shared" ca="1" si="755"/>
        <v>0</v>
      </c>
      <c r="BS984" s="383">
        <f t="shared" ca="1" si="755"/>
        <v>0</v>
      </c>
      <c r="BT984" s="383">
        <f t="shared" ca="1" si="755"/>
        <v>0</v>
      </c>
      <c r="BU984" s="383">
        <f t="shared" ca="1" si="755"/>
        <v>0</v>
      </c>
      <c r="BV984" s="383">
        <f t="shared" ca="1" si="755"/>
        <v>0</v>
      </c>
      <c r="BW984" s="383">
        <f t="shared" ca="1" si="755"/>
        <v>0</v>
      </c>
      <c r="BX984" s="383">
        <f t="shared" ca="1" si="755"/>
        <v>0</v>
      </c>
      <c r="BY984" s="383">
        <f t="shared" ca="1" si="755"/>
        <v>0</v>
      </c>
      <c r="BZ984" s="383">
        <f t="shared" ca="1" si="755"/>
        <v>0</v>
      </c>
      <c r="CA984" s="383">
        <f t="shared" ca="1" si="755"/>
        <v>0</v>
      </c>
      <c r="CB984" s="383">
        <f t="shared" ca="1" si="755"/>
        <v>0</v>
      </c>
      <c r="CC984" s="383">
        <f t="shared" ca="1" si="755"/>
        <v>0</v>
      </c>
      <c r="CD984" s="383">
        <f t="shared" ca="1" si="755"/>
        <v>0</v>
      </c>
      <c r="CE984" s="383">
        <f t="shared" ca="1" si="755"/>
        <v>0</v>
      </c>
      <c r="CF984" s="383">
        <f t="shared" ca="1" si="755"/>
        <v>0</v>
      </c>
      <c r="CG984" s="383">
        <f t="shared" ca="1" si="755"/>
        <v>0</v>
      </c>
      <c r="CH984" s="383">
        <f t="shared" ca="1" si="755"/>
        <v>0</v>
      </c>
      <c r="CI984" s="383">
        <f t="shared" ca="1" si="755"/>
        <v>0</v>
      </c>
      <c r="CJ984" s="383">
        <f t="shared" ca="1" si="755"/>
        <v>0</v>
      </c>
      <c r="CK984" s="383">
        <f t="shared" ca="1" si="755"/>
        <v>0</v>
      </c>
      <c r="CL984" s="383">
        <f t="shared" ca="1" si="755"/>
        <v>0</v>
      </c>
      <c r="CM984" s="383">
        <f t="shared" ca="1" si="755"/>
        <v>0</v>
      </c>
      <c r="CN984" s="383">
        <f t="shared" ca="1" si="755"/>
        <v>0</v>
      </c>
    </row>
    <row r="985" spans="1:92" x14ac:dyDescent="0.25">
      <c r="B985" s="178"/>
      <c r="D985" s="295" t="s">
        <v>681</v>
      </c>
      <c r="E985" s="102" t="s">
        <v>203</v>
      </c>
      <c r="T985" s="319"/>
      <c r="U985" s="380"/>
      <c r="V985" s="380"/>
      <c r="W985" s="380"/>
      <c r="X985" s="380"/>
      <c r="Y985" s="380"/>
      <c r="Z985" s="380"/>
      <c r="AA985" s="380"/>
      <c r="AB985" s="380"/>
      <c r="AC985" s="380"/>
      <c r="AD985" s="380"/>
      <c r="AE985" s="380"/>
      <c r="AF985" s="380"/>
      <c r="AG985" s="380"/>
      <c r="AH985" s="380"/>
      <c r="AI985" s="380"/>
      <c r="AJ985" s="380"/>
      <c r="AK985" s="380"/>
      <c r="AL985" s="380"/>
      <c r="AM985" s="380"/>
      <c r="AN985" s="380"/>
      <c r="AO985" s="380"/>
      <c r="AP985" s="380"/>
      <c r="AQ985" s="380"/>
      <c r="AR985" s="380"/>
      <c r="AS985" s="380"/>
      <c r="AT985" s="380"/>
      <c r="AU985" s="380"/>
      <c r="AV985" s="380"/>
      <c r="AW985" s="380"/>
      <c r="AX985" s="380"/>
      <c r="AY985" s="380"/>
      <c r="AZ985" s="380"/>
      <c r="BA985" s="380"/>
      <c r="BB985" s="380"/>
      <c r="BC985" s="380"/>
      <c r="BD985" s="380"/>
      <c r="BE985" s="380"/>
      <c r="BF985" s="380"/>
      <c r="BG985" s="380"/>
      <c r="BH985" s="380"/>
      <c r="BI985" s="380"/>
      <c r="BJ985" s="380"/>
      <c r="BK985" s="380"/>
      <c r="BL985" s="380"/>
      <c r="BM985" s="380"/>
      <c r="BN985" s="380"/>
      <c r="BO985" s="380"/>
      <c r="BP985" s="380"/>
      <c r="BQ985" s="380"/>
      <c r="BR985" s="380"/>
      <c r="BS985" s="380"/>
      <c r="BT985" s="380"/>
      <c r="BU985" s="380"/>
      <c r="BV985" s="380"/>
      <c r="BW985" s="380"/>
      <c r="BX985" s="380"/>
      <c r="BY985" s="380"/>
      <c r="BZ985" s="380"/>
      <c r="CA985" s="380"/>
      <c r="CB985" s="380"/>
      <c r="CC985" s="380"/>
      <c r="CD985" s="380"/>
      <c r="CE985" s="380"/>
      <c r="CF985" s="380"/>
      <c r="CG985" s="380"/>
      <c r="CH985" s="380"/>
      <c r="CI985" s="380"/>
      <c r="CJ985" s="380"/>
      <c r="CK985" s="380"/>
      <c r="CL985" s="380"/>
      <c r="CM985" s="380"/>
      <c r="CN985" s="380"/>
    </row>
    <row r="986" spans="1:92" x14ac:dyDescent="0.25">
      <c r="A986" t="s">
        <v>160</v>
      </c>
      <c r="B986" s="216" t="s">
        <v>674</v>
      </c>
      <c r="C986" t="s">
        <v>33</v>
      </c>
      <c r="D986" s="295" t="s">
        <v>681</v>
      </c>
      <c r="E986" s="102" t="s">
        <v>203</v>
      </c>
      <c r="K986" s="31">
        <f t="shared" ref="K986:P986" ca="1" si="756">SUMIF($3:$3, K$2, INDIRECT(ROW() &amp; ":" &amp; ROW()))</f>
        <v>0</v>
      </c>
      <c r="L986" s="31">
        <f t="shared" ca="1" si="756"/>
        <v>0</v>
      </c>
      <c r="M986" s="31">
        <f t="shared" ca="1" si="756"/>
        <v>0</v>
      </c>
      <c r="N986" s="31">
        <f t="shared" ca="1" si="756"/>
        <v>0</v>
      </c>
      <c r="O986" s="31">
        <f t="shared" ca="1" si="756"/>
        <v>0</v>
      </c>
      <c r="P986" s="31">
        <f t="shared" ca="1" si="756"/>
        <v>0</v>
      </c>
      <c r="Q986" s="31"/>
      <c r="T986" s="327">
        <f t="shared" ref="T986" ca="1" si="757">IFERROR(INDEX(INDIRECT("Financials!$A:$AD"), MATCH(INDIRECT(ADDRESS(ROW(),2)), INDIRECT("Financials!$B:$B"), 0), MATCH(INDIRECT(ADDRESS(1,COLUMN())), INDIRECT("Financials!$1:$1"), 0)),0)</f>
        <v>0</v>
      </c>
      <c r="U986" s="383">
        <f t="shared" ref="U986:AZ986" ca="1" si="758">-SUM(U981:U982)*$I978/12</f>
        <v>0</v>
      </c>
      <c r="V986" s="383">
        <f t="shared" ca="1" si="758"/>
        <v>0</v>
      </c>
      <c r="W986" s="383">
        <f t="shared" ca="1" si="758"/>
        <v>0</v>
      </c>
      <c r="X986" s="383">
        <f t="shared" ca="1" si="758"/>
        <v>0</v>
      </c>
      <c r="Y986" s="383">
        <f t="shared" ca="1" si="758"/>
        <v>0</v>
      </c>
      <c r="Z986" s="383">
        <f t="shared" ca="1" si="758"/>
        <v>0</v>
      </c>
      <c r="AA986" s="383">
        <f t="shared" ca="1" si="758"/>
        <v>0</v>
      </c>
      <c r="AB986" s="383">
        <f t="shared" ca="1" si="758"/>
        <v>0</v>
      </c>
      <c r="AC986" s="383">
        <f t="shared" ca="1" si="758"/>
        <v>0</v>
      </c>
      <c r="AD986" s="383">
        <f t="shared" ca="1" si="758"/>
        <v>0</v>
      </c>
      <c r="AE986" s="383">
        <f t="shared" ca="1" si="758"/>
        <v>0</v>
      </c>
      <c r="AF986" s="383">
        <f t="shared" ca="1" si="758"/>
        <v>0</v>
      </c>
      <c r="AG986" s="383">
        <f t="shared" ca="1" si="758"/>
        <v>0</v>
      </c>
      <c r="AH986" s="383">
        <f t="shared" ca="1" si="758"/>
        <v>0</v>
      </c>
      <c r="AI986" s="383">
        <f t="shared" ca="1" si="758"/>
        <v>0</v>
      </c>
      <c r="AJ986" s="383">
        <f t="shared" ca="1" si="758"/>
        <v>0</v>
      </c>
      <c r="AK986" s="383">
        <f t="shared" ca="1" si="758"/>
        <v>0</v>
      </c>
      <c r="AL986" s="383">
        <f t="shared" ca="1" si="758"/>
        <v>0</v>
      </c>
      <c r="AM986" s="383">
        <f t="shared" ca="1" si="758"/>
        <v>0</v>
      </c>
      <c r="AN986" s="383">
        <f t="shared" ca="1" si="758"/>
        <v>0</v>
      </c>
      <c r="AO986" s="383">
        <f t="shared" ca="1" si="758"/>
        <v>0</v>
      </c>
      <c r="AP986" s="383">
        <f t="shared" ca="1" si="758"/>
        <v>0</v>
      </c>
      <c r="AQ986" s="383">
        <f t="shared" ca="1" si="758"/>
        <v>0</v>
      </c>
      <c r="AR986" s="383">
        <f t="shared" ca="1" si="758"/>
        <v>0</v>
      </c>
      <c r="AS986" s="383">
        <f t="shared" ca="1" si="758"/>
        <v>0</v>
      </c>
      <c r="AT986" s="383">
        <f t="shared" ca="1" si="758"/>
        <v>0</v>
      </c>
      <c r="AU986" s="383">
        <f t="shared" ca="1" si="758"/>
        <v>0</v>
      </c>
      <c r="AV986" s="383">
        <f t="shared" ca="1" si="758"/>
        <v>0</v>
      </c>
      <c r="AW986" s="383">
        <f t="shared" ca="1" si="758"/>
        <v>0</v>
      </c>
      <c r="AX986" s="383">
        <f t="shared" ca="1" si="758"/>
        <v>0</v>
      </c>
      <c r="AY986" s="383">
        <f t="shared" ca="1" si="758"/>
        <v>0</v>
      </c>
      <c r="AZ986" s="383">
        <f t="shared" ca="1" si="758"/>
        <v>0</v>
      </c>
      <c r="BA986" s="383">
        <f t="shared" ref="BA986:CF986" ca="1" si="759">-SUM(BA981:BA982)*$I978/12</f>
        <v>0</v>
      </c>
      <c r="BB986" s="383">
        <f t="shared" ca="1" si="759"/>
        <v>0</v>
      </c>
      <c r="BC986" s="383">
        <f t="shared" ca="1" si="759"/>
        <v>0</v>
      </c>
      <c r="BD986" s="383">
        <f t="shared" ca="1" si="759"/>
        <v>0</v>
      </c>
      <c r="BE986" s="383">
        <f t="shared" ca="1" si="759"/>
        <v>0</v>
      </c>
      <c r="BF986" s="383">
        <f t="shared" ca="1" si="759"/>
        <v>0</v>
      </c>
      <c r="BG986" s="383">
        <f t="shared" ca="1" si="759"/>
        <v>0</v>
      </c>
      <c r="BH986" s="383">
        <f t="shared" ca="1" si="759"/>
        <v>0</v>
      </c>
      <c r="BI986" s="383">
        <f t="shared" ca="1" si="759"/>
        <v>0</v>
      </c>
      <c r="BJ986" s="383">
        <f t="shared" ca="1" si="759"/>
        <v>0</v>
      </c>
      <c r="BK986" s="383">
        <f t="shared" ca="1" si="759"/>
        <v>0</v>
      </c>
      <c r="BL986" s="383">
        <f t="shared" ca="1" si="759"/>
        <v>0</v>
      </c>
      <c r="BM986" s="383">
        <f t="shared" ca="1" si="759"/>
        <v>0</v>
      </c>
      <c r="BN986" s="383">
        <f t="shared" ca="1" si="759"/>
        <v>0</v>
      </c>
      <c r="BO986" s="383">
        <f t="shared" ca="1" si="759"/>
        <v>0</v>
      </c>
      <c r="BP986" s="383">
        <f t="shared" ca="1" si="759"/>
        <v>0</v>
      </c>
      <c r="BQ986" s="383">
        <f t="shared" ca="1" si="759"/>
        <v>0</v>
      </c>
      <c r="BR986" s="383">
        <f t="shared" ca="1" si="759"/>
        <v>0</v>
      </c>
      <c r="BS986" s="383">
        <f t="shared" ca="1" si="759"/>
        <v>0</v>
      </c>
      <c r="BT986" s="383">
        <f t="shared" ca="1" si="759"/>
        <v>0</v>
      </c>
      <c r="BU986" s="383">
        <f t="shared" ca="1" si="759"/>
        <v>0</v>
      </c>
      <c r="BV986" s="383">
        <f t="shared" ca="1" si="759"/>
        <v>0</v>
      </c>
      <c r="BW986" s="383">
        <f t="shared" ca="1" si="759"/>
        <v>0</v>
      </c>
      <c r="BX986" s="383">
        <f t="shared" ca="1" si="759"/>
        <v>0</v>
      </c>
      <c r="BY986" s="383">
        <f t="shared" ca="1" si="759"/>
        <v>0</v>
      </c>
      <c r="BZ986" s="383">
        <f t="shared" ca="1" si="759"/>
        <v>0</v>
      </c>
      <c r="CA986" s="383">
        <f t="shared" ca="1" si="759"/>
        <v>0</v>
      </c>
      <c r="CB986" s="383">
        <f t="shared" ca="1" si="759"/>
        <v>0</v>
      </c>
      <c r="CC986" s="383">
        <f t="shared" ca="1" si="759"/>
        <v>0</v>
      </c>
      <c r="CD986" s="383">
        <f t="shared" ca="1" si="759"/>
        <v>0</v>
      </c>
      <c r="CE986" s="383">
        <f t="shared" ca="1" si="759"/>
        <v>0</v>
      </c>
      <c r="CF986" s="383">
        <f t="shared" ca="1" si="759"/>
        <v>0</v>
      </c>
      <c r="CG986" s="383">
        <f t="shared" ref="CG986:CN986" ca="1" si="760">-SUM(CG981:CG982)*$I978/12</f>
        <v>0</v>
      </c>
      <c r="CH986" s="383">
        <f t="shared" ca="1" si="760"/>
        <v>0</v>
      </c>
      <c r="CI986" s="383">
        <f t="shared" ca="1" si="760"/>
        <v>0</v>
      </c>
      <c r="CJ986" s="383">
        <f t="shared" ca="1" si="760"/>
        <v>0</v>
      </c>
      <c r="CK986" s="383">
        <f t="shared" ca="1" si="760"/>
        <v>0</v>
      </c>
      <c r="CL986" s="383">
        <f t="shared" ca="1" si="760"/>
        <v>0</v>
      </c>
      <c r="CM986" s="383">
        <f t="shared" ca="1" si="760"/>
        <v>0</v>
      </c>
      <c r="CN986" s="383">
        <f t="shared" ca="1" si="760"/>
        <v>0</v>
      </c>
    </row>
    <row r="987" spans="1:92" x14ac:dyDescent="0.25">
      <c r="B987" s="178"/>
      <c r="D987" s="295" t="s">
        <v>681</v>
      </c>
      <c r="E987" s="102" t="s">
        <v>203</v>
      </c>
      <c r="T987" s="355"/>
      <c r="U987" s="297"/>
      <c r="V987" s="297"/>
      <c r="W987" s="297"/>
      <c r="X987" s="297"/>
      <c r="Y987" s="297"/>
      <c r="Z987" s="297"/>
      <c r="AA987" s="297"/>
      <c r="AB987" s="297"/>
      <c r="AC987" s="297"/>
      <c r="AD987" s="297"/>
      <c r="AE987" s="297"/>
      <c r="AF987" s="297"/>
      <c r="AG987" s="297"/>
      <c r="AH987" s="297"/>
      <c r="AI987" s="297"/>
      <c r="AJ987" s="297"/>
      <c r="AK987" s="297"/>
      <c r="AL987" s="297"/>
      <c r="AM987" s="297"/>
      <c r="AN987" s="297"/>
      <c r="AO987" s="297"/>
      <c r="AP987" s="297"/>
      <c r="AQ987" s="297"/>
      <c r="AR987" s="297"/>
      <c r="AS987" s="297"/>
      <c r="AT987" s="297"/>
      <c r="AU987" s="297"/>
      <c r="AV987" s="297"/>
      <c r="AW987" s="297"/>
      <c r="AX987" s="297"/>
      <c r="AY987" s="297"/>
      <c r="AZ987" s="297"/>
      <c r="BA987" s="297"/>
      <c r="BB987" s="297"/>
      <c r="BC987" s="297"/>
      <c r="BD987" s="297"/>
      <c r="BE987" s="297"/>
      <c r="BF987" s="297"/>
      <c r="BG987" s="297"/>
      <c r="BH987" s="297"/>
      <c r="BI987" s="297"/>
      <c r="BJ987" s="297"/>
      <c r="BK987" s="297"/>
      <c r="BL987" s="297"/>
      <c r="BM987" s="297"/>
      <c r="BN987" s="297"/>
      <c r="BO987" s="297"/>
      <c r="BP987" s="297"/>
      <c r="BQ987" s="297"/>
      <c r="BR987" s="297"/>
      <c r="BS987" s="297"/>
      <c r="BT987" s="297"/>
      <c r="BU987" s="297"/>
      <c r="BV987" s="297"/>
      <c r="BW987" s="297"/>
      <c r="BX987" s="297"/>
      <c r="BY987" s="297"/>
      <c r="BZ987" s="297"/>
      <c r="CA987" s="297"/>
      <c r="CB987" s="297"/>
      <c r="CC987" s="297"/>
      <c r="CD987" s="297"/>
      <c r="CE987" s="297"/>
      <c r="CF987" s="297"/>
      <c r="CG987" s="297"/>
      <c r="CH987" s="297"/>
      <c r="CI987" s="297"/>
      <c r="CJ987" s="297"/>
      <c r="CK987" s="297"/>
      <c r="CL987" s="297"/>
      <c r="CM987" s="297"/>
      <c r="CN987" s="297"/>
    </row>
    <row r="988" spans="1:92" x14ac:dyDescent="0.25">
      <c r="B988" s="7" t="s">
        <v>683</v>
      </c>
      <c r="D988" t="s">
        <v>681</v>
      </c>
      <c r="E988" s="102" t="s">
        <v>203</v>
      </c>
      <c r="F988" s="309"/>
      <c r="G988" s="309" t="s">
        <v>203</v>
      </c>
      <c r="I988" s="309"/>
      <c r="J988" s="310"/>
      <c r="T988" s="205"/>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9</v>
      </c>
      <c r="B989" s="216" t="s">
        <v>684</v>
      </c>
      <c r="C989" s="53" t="s">
        <v>52</v>
      </c>
      <c r="D989" t="s">
        <v>681</v>
      </c>
      <c r="E989" s="229" t="s">
        <v>203</v>
      </c>
      <c r="F989" s="267"/>
      <c r="G989" s="267"/>
      <c r="I989" s="267"/>
      <c r="J989" s="268"/>
      <c r="K989" s="30">
        <f t="shared" ref="K989:P989" ca="1" si="761">SUMIF($3:$3, INDIRECT(ADDRESS(2,COLUMN(),2)), INDIRECT(ROW() &amp; ":" &amp; ROW()))</f>
        <v>0</v>
      </c>
      <c r="L989" s="30">
        <f t="shared" ca="1" si="761"/>
        <v>0</v>
      </c>
      <c r="M989" s="30">
        <f t="shared" ca="1" si="761"/>
        <v>0</v>
      </c>
      <c r="N989" s="30">
        <f t="shared" ca="1" si="761"/>
        <v>0</v>
      </c>
      <c r="O989" s="30">
        <f t="shared" ca="1" si="761"/>
        <v>0</v>
      </c>
      <c r="P989" s="30">
        <f t="shared" ca="1" si="761"/>
        <v>0</v>
      </c>
      <c r="Q989" s="30"/>
      <c r="T989" s="204">
        <f t="shared" ref="T989" ca="1" si="762">IFERROR(INDEX(INDIRECT("Financials!$A:$AD"), MATCH(INDIRECT(ADDRESS(ROW(),2)), INDIRECT("Financials!$B:$B"), 0), MATCH(INDIRECT(ADDRESS(1,COLUMN())), INDIRECT("Financials!$1:$1"), 0)),0)</f>
        <v>0</v>
      </c>
      <c r="U989" s="30">
        <f t="shared" ref="U989:CF989" ca="1" si="763">+IF(U$6=0,T989-U986,0)</f>
        <v>0</v>
      </c>
      <c r="V989" s="30">
        <f t="shared" ca="1" si="763"/>
        <v>0</v>
      </c>
      <c r="W989" s="30">
        <f t="shared" si="763"/>
        <v>0</v>
      </c>
      <c r="X989" s="30">
        <f t="shared" ca="1" si="763"/>
        <v>0</v>
      </c>
      <c r="Y989" s="30">
        <f t="shared" ca="1" si="763"/>
        <v>0</v>
      </c>
      <c r="Z989" s="30">
        <f t="shared" si="763"/>
        <v>0</v>
      </c>
      <c r="AA989" s="30">
        <f t="shared" ca="1" si="763"/>
        <v>0</v>
      </c>
      <c r="AB989" s="30">
        <f t="shared" ca="1" si="763"/>
        <v>0</v>
      </c>
      <c r="AC989" s="30">
        <f t="shared" si="763"/>
        <v>0</v>
      </c>
      <c r="AD989" s="30">
        <f t="shared" ca="1" si="763"/>
        <v>0</v>
      </c>
      <c r="AE989" s="30">
        <f t="shared" ca="1" si="763"/>
        <v>0</v>
      </c>
      <c r="AF989" s="30">
        <f t="shared" si="763"/>
        <v>0</v>
      </c>
      <c r="AG989" s="30">
        <f t="shared" ca="1" si="763"/>
        <v>0</v>
      </c>
      <c r="AH989" s="30">
        <f t="shared" ca="1" si="763"/>
        <v>0</v>
      </c>
      <c r="AI989" s="30">
        <f t="shared" si="763"/>
        <v>0</v>
      </c>
      <c r="AJ989" s="30">
        <f t="shared" ca="1" si="763"/>
        <v>0</v>
      </c>
      <c r="AK989" s="30">
        <f t="shared" ca="1" si="763"/>
        <v>0</v>
      </c>
      <c r="AL989" s="30">
        <f t="shared" si="763"/>
        <v>0</v>
      </c>
      <c r="AM989" s="30">
        <f t="shared" ca="1" si="763"/>
        <v>0</v>
      </c>
      <c r="AN989" s="30">
        <f t="shared" ca="1" si="763"/>
        <v>0</v>
      </c>
      <c r="AO989" s="30">
        <f t="shared" si="763"/>
        <v>0</v>
      </c>
      <c r="AP989" s="30">
        <f t="shared" ca="1" si="763"/>
        <v>0</v>
      </c>
      <c r="AQ989" s="30">
        <f t="shared" ca="1" si="763"/>
        <v>0</v>
      </c>
      <c r="AR989" s="30">
        <f t="shared" si="763"/>
        <v>0</v>
      </c>
      <c r="AS989" s="30">
        <f t="shared" ca="1" si="763"/>
        <v>0</v>
      </c>
      <c r="AT989" s="30">
        <f t="shared" ca="1" si="763"/>
        <v>0</v>
      </c>
      <c r="AU989" s="30">
        <f t="shared" si="763"/>
        <v>0</v>
      </c>
      <c r="AV989" s="30">
        <f t="shared" ca="1" si="763"/>
        <v>0</v>
      </c>
      <c r="AW989" s="30">
        <f t="shared" ca="1" si="763"/>
        <v>0</v>
      </c>
      <c r="AX989" s="30">
        <f t="shared" si="763"/>
        <v>0</v>
      </c>
      <c r="AY989" s="30">
        <f t="shared" ca="1" si="763"/>
        <v>0</v>
      </c>
      <c r="AZ989" s="30">
        <f t="shared" ca="1" si="763"/>
        <v>0</v>
      </c>
      <c r="BA989" s="30">
        <f t="shared" si="763"/>
        <v>0</v>
      </c>
      <c r="BB989" s="30">
        <f t="shared" ca="1" si="763"/>
        <v>0</v>
      </c>
      <c r="BC989" s="30">
        <f t="shared" ca="1" si="763"/>
        <v>0</v>
      </c>
      <c r="BD989" s="30">
        <f t="shared" si="763"/>
        <v>0</v>
      </c>
      <c r="BE989" s="30">
        <f t="shared" ca="1" si="763"/>
        <v>0</v>
      </c>
      <c r="BF989" s="30">
        <f t="shared" ca="1" si="763"/>
        <v>0</v>
      </c>
      <c r="BG989" s="30">
        <f t="shared" si="763"/>
        <v>0</v>
      </c>
      <c r="BH989" s="30">
        <f t="shared" ca="1" si="763"/>
        <v>0</v>
      </c>
      <c r="BI989" s="30">
        <f t="shared" ca="1" si="763"/>
        <v>0</v>
      </c>
      <c r="BJ989" s="30">
        <f t="shared" si="763"/>
        <v>0</v>
      </c>
      <c r="BK989" s="30">
        <f t="shared" ca="1" si="763"/>
        <v>0</v>
      </c>
      <c r="BL989" s="30">
        <f t="shared" ca="1" si="763"/>
        <v>0</v>
      </c>
      <c r="BM989" s="30">
        <f t="shared" si="763"/>
        <v>0</v>
      </c>
      <c r="BN989" s="30">
        <f t="shared" ca="1" si="763"/>
        <v>0</v>
      </c>
      <c r="BO989" s="30">
        <f t="shared" ca="1" si="763"/>
        <v>0</v>
      </c>
      <c r="BP989" s="30">
        <f t="shared" si="763"/>
        <v>0</v>
      </c>
      <c r="BQ989" s="30">
        <f t="shared" ca="1" si="763"/>
        <v>0</v>
      </c>
      <c r="BR989" s="30">
        <f t="shared" ca="1" si="763"/>
        <v>0</v>
      </c>
      <c r="BS989" s="30">
        <f t="shared" si="763"/>
        <v>0</v>
      </c>
      <c r="BT989" s="30">
        <f t="shared" ca="1" si="763"/>
        <v>0</v>
      </c>
      <c r="BU989" s="30">
        <f t="shared" ca="1" si="763"/>
        <v>0</v>
      </c>
      <c r="BV989" s="30">
        <f t="shared" si="763"/>
        <v>0</v>
      </c>
      <c r="BW989" s="30">
        <f t="shared" ca="1" si="763"/>
        <v>0</v>
      </c>
      <c r="BX989" s="30">
        <f t="shared" ca="1" si="763"/>
        <v>0</v>
      </c>
      <c r="BY989" s="30">
        <f t="shared" si="763"/>
        <v>0</v>
      </c>
      <c r="BZ989" s="30">
        <f t="shared" ca="1" si="763"/>
        <v>0</v>
      </c>
      <c r="CA989" s="30">
        <f t="shared" ca="1" si="763"/>
        <v>0</v>
      </c>
      <c r="CB989" s="30">
        <f t="shared" si="763"/>
        <v>0</v>
      </c>
      <c r="CC989" s="30">
        <f t="shared" ca="1" si="763"/>
        <v>0</v>
      </c>
      <c r="CD989" s="30">
        <f t="shared" ca="1" si="763"/>
        <v>0</v>
      </c>
      <c r="CE989" s="30">
        <f t="shared" si="763"/>
        <v>0</v>
      </c>
      <c r="CF989" s="30">
        <f t="shared" ca="1" si="763"/>
        <v>0</v>
      </c>
      <c r="CG989" s="30">
        <f t="shared" ref="CG989:CN989" ca="1" si="764">+IF(CG$6=0,CF989-CG986,0)</f>
        <v>0</v>
      </c>
      <c r="CH989" s="30">
        <f t="shared" si="764"/>
        <v>0</v>
      </c>
      <c r="CI989" s="30">
        <f t="shared" ca="1" si="764"/>
        <v>0</v>
      </c>
      <c r="CJ989" s="30">
        <f t="shared" ca="1" si="764"/>
        <v>0</v>
      </c>
      <c r="CK989" s="30">
        <f t="shared" si="764"/>
        <v>0</v>
      </c>
      <c r="CL989" s="30">
        <f t="shared" ca="1" si="764"/>
        <v>0</v>
      </c>
      <c r="CM989" s="30">
        <f t="shared" ca="1" si="764"/>
        <v>0</v>
      </c>
      <c r="CN989" s="30">
        <f t="shared" si="764"/>
        <v>0</v>
      </c>
    </row>
    <row r="990" spans="1:92" x14ac:dyDescent="0.25">
      <c r="B990" s="216"/>
      <c r="C990" s="53"/>
      <c r="D990" t="s">
        <v>681</v>
      </c>
      <c r="E990" s="229" t="s">
        <v>203</v>
      </c>
      <c r="F990" s="267"/>
      <c r="G990" s="267"/>
      <c r="I990" s="267"/>
      <c r="J990" s="268"/>
      <c r="K990" s="30"/>
      <c r="L990" s="30"/>
      <c r="M990" s="30"/>
      <c r="N990" s="30"/>
      <c r="O990" s="30"/>
      <c r="P990" s="30"/>
      <c r="Q990" s="30"/>
      <c r="T990" s="204"/>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c r="BN990" s="30"/>
      <c r="BO990" s="30"/>
      <c r="BP990" s="30"/>
      <c r="BQ990" s="30"/>
      <c r="BR990" s="30"/>
      <c r="BS990" s="30"/>
      <c r="BT990" s="30"/>
      <c r="BU990" s="30"/>
      <c r="BV990" s="30"/>
      <c r="BW990" s="30"/>
      <c r="BX990" s="30"/>
      <c r="BY990" s="30"/>
      <c r="BZ990" s="30"/>
      <c r="CA990" s="30"/>
      <c r="CB990" s="30"/>
      <c r="CC990" s="30"/>
      <c r="CD990" s="30"/>
      <c r="CE990" s="30"/>
      <c r="CF990" s="30"/>
      <c r="CG990" s="30"/>
      <c r="CH990" s="30"/>
      <c r="CI990" s="30"/>
      <c r="CJ990" s="30"/>
      <c r="CK990" s="30"/>
      <c r="CL990" s="30"/>
      <c r="CM990" s="30"/>
      <c r="CN990" s="30"/>
    </row>
    <row r="991" spans="1:92" x14ac:dyDescent="0.25">
      <c r="B991" s="174" t="s">
        <v>662</v>
      </c>
      <c r="D991" t="s">
        <v>681</v>
      </c>
      <c r="T991" s="355"/>
      <c r="U991" s="297"/>
      <c r="V991" s="297"/>
      <c r="W991" s="297"/>
      <c r="X991" s="297"/>
      <c r="Y991" s="297"/>
      <c r="Z991" s="297"/>
      <c r="AA991" s="297"/>
      <c r="AB991" s="297"/>
      <c r="AC991" s="297"/>
      <c r="AD991" s="297"/>
      <c r="AE991" s="297"/>
      <c r="AF991" s="297"/>
      <c r="AG991" s="297"/>
      <c r="AH991" s="297"/>
      <c r="AI991" s="297"/>
      <c r="AJ991" s="297"/>
      <c r="AK991" s="297"/>
      <c r="AL991" s="297"/>
      <c r="AM991" s="297"/>
      <c r="AN991" s="297"/>
      <c r="AO991" s="297"/>
      <c r="AP991" s="297"/>
      <c r="AQ991" s="297"/>
      <c r="AR991" s="297"/>
      <c r="AS991" s="297"/>
      <c r="AT991" s="297"/>
      <c r="AU991" s="297"/>
      <c r="AV991" s="297"/>
      <c r="AW991" s="297"/>
      <c r="AX991" s="297"/>
      <c r="AY991" s="297"/>
      <c r="AZ991" s="297"/>
      <c r="BA991" s="297"/>
      <c r="BB991" s="297"/>
      <c r="BC991" s="297"/>
      <c r="BD991" s="297"/>
      <c r="BE991" s="297"/>
      <c r="BF991" s="297"/>
      <c r="BG991" s="297"/>
      <c r="BH991" s="297"/>
      <c r="BI991" s="297"/>
      <c r="BJ991" s="297"/>
      <c r="BK991" s="297"/>
      <c r="BL991" s="297"/>
      <c r="BM991" s="297"/>
      <c r="BN991" s="297"/>
      <c r="BO991" s="297"/>
      <c r="BP991" s="297"/>
      <c r="BQ991" s="297"/>
      <c r="BR991" s="297"/>
      <c r="BS991" s="297"/>
      <c r="BT991" s="297"/>
      <c r="BU991" s="297"/>
      <c r="BV991" s="297"/>
      <c r="BW991" s="297"/>
      <c r="BX991" s="297"/>
      <c r="BY991" s="297"/>
      <c r="BZ991" s="297"/>
      <c r="CA991" s="297"/>
      <c r="CB991" s="297"/>
      <c r="CC991" s="297"/>
      <c r="CD991" s="297"/>
      <c r="CE991" s="297"/>
      <c r="CF991" s="297"/>
      <c r="CG991" s="297"/>
      <c r="CH991" s="297"/>
      <c r="CI991" s="297"/>
      <c r="CJ991" s="297"/>
      <c r="CK991" s="297"/>
      <c r="CL991" s="297"/>
      <c r="CM991" s="297"/>
      <c r="CN991" s="297"/>
    </row>
    <row r="992" spans="1:92" x14ac:dyDescent="0.25">
      <c r="A992" t="s">
        <v>362</v>
      </c>
      <c r="B992" s="223" t="s">
        <v>685</v>
      </c>
      <c r="C992" t="s">
        <v>68</v>
      </c>
      <c r="D992" t="s">
        <v>681</v>
      </c>
      <c r="E992" s="102" t="s">
        <v>203</v>
      </c>
      <c r="F992" s="91"/>
      <c r="G992" s="91"/>
      <c r="K992" s="50">
        <f t="shared" ref="K992:P992" ca="1" si="765">SUMIF($3:$3, K$2, INDIRECT(ROW() &amp; ":" &amp; ROW()))</f>
        <v>0</v>
      </c>
      <c r="L992" s="50">
        <f t="shared" ca="1" si="765"/>
        <v>0</v>
      </c>
      <c r="M992" s="50">
        <f t="shared" ca="1" si="765"/>
        <v>0</v>
      </c>
      <c r="N992" s="50">
        <f t="shared" ca="1" si="765"/>
        <v>0</v>
      </c>
      <c r="O992" s="50">
        <f t="shared" ca="1" si="765"/>
        <v>0</v>
      </c>
      <c r="P992" s="50">
        <f t="shared" ca="1" si="765"/>
        <v>0</v>
      </c>
      <c r="Q992" s="50"/>
      <c r="T992" s="232">
        <f t="shared" ref="T992:T994" ca="1" si="766">IFERROR(INDEX(INDIRECT("Financials!$A:$AD"), MATCH(INDIRECT(ADDRESS(ROW(),2)), INDIRECT("Financials!$B:$B"), 0), MATCH(INDIRECT(ADDRESS(1,COLUMN())), INDIRECT("Financials!$1:$1"), 0)),0)</f>
        <v>0</v>
      </c>
      <c r="U992" s="50">
        <f t="shared" ref="U992:CF992" ca="1" si="767">U989-T989</f>
        <v>0</v>
      </c>
      <c r="V992" s="50">
        <f t="shared" ca="1" si="767"/>
        <v>0</v>
      </c>
      <c r="W992" s="50">
        <f t="shared" ca="1" si="767"/>
        <v>0</v>
      </c>
      <c r="X992" s="50">
        <f t="shared" ca="1" si="767"/>
        <v>0</v>
      </c>
      <c r="Y992" s="50">
        <f t="shared" ca="1" si="767"/>
        <v>0</v>
      </c>
      <c r="Z992" s="50">
        <f t="shared" ca="1" si="767"/>
        <v>0</v>
      </c>
      <c r="AA992" s="50">
        <f t="shared" ca="1" si="767"/>
        <v>0</v>
      </c>
      <c r="AB992" s="50">
        <f t="shared" ca="1" si="767"/>
        <v>0</v>
      </c>
      <c r="AC992" s="50">
        <f t="shared" ca="1" si="767"/>
        <v>0</v>
      </c>
      <c r="AD992" s="50">
        <f t="shared" ca="1" si="767"/>
        <v>0</v>
      </c>
      <c r="AE992" s="50">
        <f t="shared" ca="1" si="767"/>
        <v>0</v>
      </c>
      <c r="AF992" s="50">
        <f t="shared" ca="1" si="767"/>
        <v>0</v>
      </c>
      <c r="AG992" s="50">
        <f t="shared" ca="1" si="767"/>
        <v>0</v>
      </c>
      <c r="AH992" s="50">
        <f t="shared" ca="1" si="767"/>
        <v>0</v>
      </c>
      <c r="AI992" s="50">
        <f t="shared" ca="1" si="767"/>
        <v>0</v>
      </c>
      <c r="AJ992" s="50">
        <f t="shared" ca="1" si="767"/>
        <v>0</v>
      </c>
      <c r="AK992" s="50">
        <f t="shared" ca="1" si="767"/>
        <v>0</v>
      </c>
      <c r="AL992" s="50">
        <f t="shared" ca="1" si="767"/>
        <v>0</v>
      </c>
      <c r="AM992" s="50">
        <f t="shared" ca="1" si="767"/>
        <v>0</v>
      </c>
      <c r="AN992" s="50">
        <f t="shared" ca="1" si="767"/>
        <v>0</v>
      </c>
      <c r="AO992" s="50">
        <f t="shared" ca="1" si="767"/>
        <v>0</v>
      </c>
      <c r="AP992" s="50">
        <f t="shared" ca="1" si="767"/>
        <v>0</v>
      </c>
      <c r="AQ992" s="50">
        <f t="shared" ca="1" si="767"/>
        <v>0</v>
      </c>
      <c r="AR992" s="50">
        <f t="shared" ca="1" si="767"/>
        <v>0</v>
      </c>
      <c r="AS992" s="50">
        <f t="shared" ca="1" si="767"/>
        <v>0</v>
      </c>
      <c r="AT992" s="50">
        <f t="shared" ca="1" si="767"/>
        <v>0</v>
      </c>
      <c r="AU992" s="50">
        <f t="shared" ca="1" si="767"/>
        <v>0</v>
      </c>
      <c r="AV992" s="50">
        <f t="shared" ca="1" si="767"/>
        <v>0</v>
      </c>
      <c r="AW992" s="50">
        <f t="shared" ca="1" si="767"/>
        <v>0</v>
      </c>
      <c r="AX992" s="50">
        <f t="shared" ca="1" si="767"/>
        <v>0</v>
      </c>
      <c r="AY992" s="50">
        <f t="shared" ca="1" si="767"/>
        <v>0</v>
      </c>
      <c r="AZ992" s="50">
        <f t="shared" ca="1" si="767"/>
        <v>0</v>
      </c>
      <c r="BA992" s="50">
        <f t="shared" ca="1" si="767"/>
        <v>0</v>
      </c>
      <c r="BB992" s="50">
        <f t="shared" ca="1" si="767"/>
        <v>0</v>
      </c>
      <c r="BC992" s="50">
        <f t="shared" ca="1" si="767"/>
        <v>0</v>
      </c>
      <c r="BD992" s="50">
        <f t="shared" ca="1" si="767"/>
        <v>0</v>
      </c>
      <c r="BE992" s="50">
        <f t="shared" ca="1" si="767"/>
        <v>0</v>
      </c>
      <c r="BF992" s="50">
        <f t="shared" ca="1" si="767"/>
        <v>0</v>
      </c>
      <c r="BG992" s="50">
        <f t="shared" ca="1" si="767"/>
        <v>0</v>
      </c>
      <c r="BH992" s="50">
        <f t="shared" ca="1" si="767"/>
        <v>0</v>
      </c>
      <c r="BI992" s="50">
        <f t="shared" ca="1" si="767"/>
        <v>0</v>
      </c>
      <c r="BJ992" s="50">
        <f t="shared" ca="1" si="767"/>
        <v>0</v>
      </c>
      <c r="BK992" s="50">
        <f t="shared" ca="1" si="767"/>
        <v>0</v>
      </c>
      <c r="BL992" s="50">
        <f t="shared" ca="1" si="767"/>
        <v>0</v>
      </c>
      <c r="BM992" s="50">
        <f t="shared" ca="1" si="767"/>
        <v>0</v>
      </c>
      <c r="BN992" s="50">
        <f t="shared" ca="1" si="767"/>
        <v>0</v>
      </c>
      <c r="BO992" s="50">
        <f t="shared" ca="1" si="767"/>
        <v>0</v>
      </c>
      <c r="BP992" s="50">
        <f t="shared" ca="1" si="767"/>
        <v>0</v>
      </c>
      <c r="BQ992" s="50">
        <f t="shared" ca="1" si="767"/>
        <v>0</v>
      </c>
      <c r="BR992" s="50">
        <f t="shared" ca="1" si="767"/>
        <v>0</v>
      </c>
      <c r="BS992" s="50">
        <f t="shared" ca="1" si="767"/>
        <v>0</v>
      </c>
      <c r="BT992" s="50">
        <f t="shared" ca="1" si="767"/>
        <v>0</v>
      </c>
      <c r="BU992" s="50">
        <f t="shared" ca="1" si="767"/>
        <v>0</v>
      </c>
      <c r="BV992" s="50">
        <f t="shared" ca="1" si="767"/>
        <v>0</v>
      </c>
      <c r="BW992" s="50">
        <f t="shared" ca="1" si="767"/>
        <v>0</v>
      </c>
      <c r="BX992" s="50">
        <f t="shared" ca="1" si="767"/>
        <v>0</v>
      </c>
      <c r="BY992" s="50">
        <f t="shared" ca="1" si="767"/>
        <v>0</v>
      </c>
      <c r="BZ992" s="50">
        <f t="shared" ca="1" si="767"/>
        <v>0</v>
      </c>
      <c r="CA992" s="50">
        <f t="shared" ca="1" si="767"/>
        <v>0</v>
      </c>
      <c r="CB992" s="50">
        <f t="shared" ca="1" si="767"/>
        <v>0</v>
      </c>
      <c r="CC992" s="50">
        <f t="shared" ca="1" si="767"/>
        <v>0</v>
      </c>
      <c r="CD992" s="50">
        <f t="shared" ca="1" si="767"/>
        <v>0</v>
      </c>
      <c r="CE992" s="50">
        <f t="shared" ca="1" si="767"/>
        <v>0</v>
      </c>
      <c r="CF992" s="50">
        <f t="shared" ca="1" si="767"/>
        <v>0</v>
      </c>
      <c r="CG992" s="50">
        <f t="shared" ref="CG992:CN992" ca="1" si="768">CG989-CF989</f>
        <v>0</v>
      </c>
      <c r="CH992" s="50">
        <f t="shared" ca="1" si="768"/>
        <v>0</v>
      </c>
      <c r="CI992" s="50">
        <f t="shared" ca="1" si="768"/>
        <v>0</v>
      </c>
      <c r="CJ992" s="50">
        <f t="shared" ca="1" si="768"/>
        <v>0</v>
      </c>
      <c r="CK992" s="50">
        <f t="shared" ca="1" si="768"/>
        <v>0</v>
      </c>
      <c r="CL992" s="50">
        <f t="shared" ca="1" si="768"/>
        <v>0</v>
      </c>
      <c r="CM992" s="50">
        <f t="shared" ca="1" si="768"/>
        <v>0</v>
      </c>
      <c r="CN992" s="50">
        <f t="shared" ca="1" si="768"/>
        <v>0</v>
      </c>
    </row>
    <row r="993" spans="1:92" x14ac:dyDescent="0.25">
      <c r="A993" t="s">
        <v>362</v>
      </c>
      <c r="B993" s="223" t="s">
        <v>679</v>
      </c>
      <c r="C993" t="s">
        <v>76</v>
      </c>
      <c r="D993" t="s">
        <v>681</v>
      </c>
      <c r="K993" s="50">
        <f t="shared" ref="K993:P994" ca="1" si="769">SUMIF($3:$3, INDIRECT(ADDRESS(ROW($A$2),COLUMN(),2)), INDIRECT(ROW() &amp; ":" &amp; ROW()))</f>
        <v>0</v>
      </c>
      <c r="L993" s="50">
        <f t="shared" ca="1" si="769"/>
        <v>0</v>
      </c>
      <c r="M993" s="50">
        <f t="shared" ca="1" si="769"/>
        <v>0</v>
      </c>
      <c r="N993" s="50">
        <f t="shared" ca="1" si="769"/>
        <v>0</v>
      </c>
      <c r="O993" s="50">
        <f t="shared" ca="1" si="769"/>
        <v>0</v>
      </c>
      <c r="P993" s="50">
        <f t="shared" ca="1" si="769"/>
        <v>0</v>
      </c>
      <c r="Q993" s="50"/>
      <c r="T993" s="319">
        <f t="shared" ca="1" si="766"/>
        <v>0</v>
      </c>
      <c r="U993" s="380">
        <f t="shared" ref="U993:CF994" si="770">U982</f>
        <v>0</v>
      </c>
      <c r="V993" s="380">
        <f t="shared" si="770"/>
        <v>0</v>
      </c>
      <c r="W993" s="380">
        <f t="shared" si="770"/>
        <v>0</v>
      </c>
      <c r="X993" s="380">
        <f t="shared" si="770"/>
        <v>0</v>
      </c>
      <c r="Y993" s="380">
        <f t="shared" si="770"/>
        <v>0</v>
      </c>
      <c r="Z993" s="380">
        <f t="shared" si="770"/>
        <v>0</v>
      </c>
      <c r="AA993" s="380">
        <f t="shared" si="770"/>
        <v>0</v>
      </c>
      <c r="AB993" s="380">
        <f t="shared" si="770"/>
        <v>0</v>
      </c>
      <c r="AC993" s="380">
        <f t="shared" si="770"/>
        <v>0</v>
      </c>
      <c r="AD993" s="380">
        <f t="shared" si="770"/>
        <v>0</v>
      </c>
      <c r="AE993" s="380">
        <f t="shared" si="770"/>
        <v>0</v>
      </c>
      <c r="AF993" s="380">
        <f t="shared" si="770"/>
        <v>0</v>
      </c>
      <c r="AG993" s="380">
        <f t="shared" si="770"/>
        <v>0</v>
      </c>
      <c r="AH993" s="380">
        <f t="shared" si="770"/>
        <v>0</v>
      </c>
      <c r="AI993" s="380">
        <f t="shared" si="770"/>
        <v>0</v>
      </c>
      <c r="AJ993" s="380">
        <f t="shared" si="770"/>
        <v>0</v>
      </c>
      <c r="AK993" s="380">
        <f t="shared" si="770"/>
        <v>0</v>
      </c>
      <c r="AL993" s="380">
        <f t="shared" si="770"/>
        <v>0</v>
      </c>
      <c r="AM993" s="380">
        <f t="shared" si="770"/>
        <v>0</v>
      </c>
      <c r="AN993" s="380">
        <f t="shared" si="770"/>
        <v>0</v>
      </c>
      <c r="AO993" s="380">
        <f t="shared" si="770"/>
        <v>0</v>
      </c>
      <c r="AP993" s="380">
        <f t="shared" si="770"/>
        <v>0</v>
      </c>
      <c r="AQ993" s="380">
        <f t="shared" si="770"/>
        <v>0</v>
      </c>
      <c r="AR993" s="380">
        <f t="shared" si="770"/>
        <v>0</v>
      </c>
      <c r="AS993" s="380">
        <f t="shared" si="770"/>
        <v>0</v>
      </c>
      <c r="AT993" s="380">
        <f t="shared" si="770"/>
        <v>0</v>
      </c>
      <c r="AU993" s="380">
        <f t="shared" si="770"/>
        <v>0</v>
      </c>
      <c r="AV993" s="380">
        <f t="shared" si="770"/>
        <v>0</v>
      </c>
      <c r="AW993" s="380">
        <f t="shared" si="770"/>
        <v>0</v>
      </c>
      <c r="AX993" s="380">
        <f t="shared" si="770"/>
        <v>0</v>
      </c>
      <c r="AY993" s="380">
        <f t="shared" si="770"/>
        <v>0</v>
      </c>
      <c r="AZ993" s="380">
        <f t="shared" si="770"/>
        <v>0</v>
      </c>
      <c r="BA993" s="380">
        <f t="shared" si="770"/>
        <v>0</v>
      </c>
      <c r="BB993" s="380">
        <f t="shared" si="770"/>
        <v>0</v>
      </c>
      <c r="BC993" s="380">
        <f t="shared" si="770"/>
        <v>0</v>
      </c>
      <c r="BD993" s="380">
        <f t="shared" si="770"/>
        <v>0</v>
      </c>
      <c r="BE993" s="380">
        <f t="shared" si="770"/>
        <v>0</v>
      </c>
      <c r="BF993" s="380">
        <f t="shared" si="770"/>
        <v>0</v>
      </c>
      <c r="BG993" s="380">
        <f t="shared" si="770"/>
        <v>0</v>
      </c>
      <c r="BH993" s="380">
        <f t="shared" si="770"/>
        <v>0</v>
      </c>
      <c r="BI993" s="380">
        <f t="shared" si="770"/>
        <v>0</v>
      </c>
      <c r="BJ993" s="380">
        <f t="shared" si="770"/>
        <v>0</v>
      </c>
      <c r="BK993" s="380">
        <f t="shared" si="770"/>
        <v>0</v>
      </c>
      <c r="BL993" s="380">
        <f t="shared" si="770"/>
        <v>0</v>
      </c>
      <c r="BM993" s="380">
        <f t="shared" si="770"/>
        <v>0</v>
      </c>
      <c r="BN993" s="380">
        <f t="shared" si="770"/>
        <v>0</v>
      </c>
      <c r="BO993" s="380">
        <f t="shared" si="770"/>
        <v>0</v>
      </c>
      <c r="BP993" s="380">
        <f t="shared" si="770"/>
        <v>0</v>
      </c>
      <c r="BQ993" s="380">
        <f t="shared" si="770"/>
        <v>0</v>
      </c>
      <c r="BR993" s="380">
        <f t="shared" si="770"/>
        <v>0</v>
      </c>
      <c r="BS993" s="380">
        <f t="shared" si="770"/>
        <v>0</v>
      </c>
      <c r="BT993" s="380">
        <f t="shared" si="770"/>
        <v>0</v>
      </c>
      <c r="BU993" s="380">
        <f t="shared" si="770"/>
        <v>0</v>
      </c>
      <c r="BV993" s="380">
        <f t="shared" si="770"/>
        <v>0</v>
      </c>
      <c r="BW993" s="380">
        <f t="shared" si="770"/>
        <v>0</v>
      </c>
      <c r="BX993" s="380">
        <f t="shared" si="770"/>
        <v>0</v>
      </c>
      <c r="BY993" s="380">
        <f t="shared" si="770"/>
        <v>0</v>
      </c>
      <c r="BZ993" s="380">
        <f t="shared" si="770"/>
        <v>0</v>
      </c>
      <c r="CA993" s="380">
        <f t="shared" si="770"/>
        <v>0</v>
      </c>
      <c r="CB993" s="380">
        <f t="shared" si="770"/>
        <v>0</v>
      </c>
      <c r="CC993" s="380">
        <f t="shared" si="770"/>
        <v>0</v>
      </c>
      <c r="CD993" s="380">
        <f t="shared" si="770"/>
        <v>0</v>
      </c>
      <c r="CE993" s="380">
        <f t="shared" si="770"/>
        <v>0</v>
      </c>
      <c r="CF993" s="380">
        <f t="shared" si="770"/>
        <v>0</v>
      </c>
      <c r="CG993" s="380">
        <f t="shared" ref="CG993:CN994" si="771">CG982</f>
        <v>0</v>
      </c>
      <c r="CH993" s="380">
        <f t="shared" si="771"/>
        <v>0</v>
      </c>
      <c r="CI993" s="380">
        <f t="shared" si="771"/>
        <v>0</v>
      </c>
      <c r="CJ993" s="380">
        <f t="shared" si="771"/>
        <v>0</v>
      </c>
      <c r="CK993" s="380">
        <f t="shared" si="771"/>
        <v>0</v>
      </c>
      <c r="CL993" s="380">
        <f t="shared" si="771"/>
        <v>0</v>
      </c>
      <c r="CM993" s="380">
        <f t="shared" si="771"/>
        <v>0</v>
      </c>
      <c r="CN993" s="380">
        <f t="shared" si="771"/>
        <v>0</v>
      </c>
    </row>
    <row r="994" spans="1:92" x14ac:dyDescent="0.25">
      <c r="A994" t="s">
        <v>362</v>
      </c>
      <c r="B994" s="223" t="s">
        <v>680</v>
      </c>
      <c r="C994" t="s">
        <v>76</v>
      </c>
      <c r="D994" t="s">
        <v>681</v>
      </c>
      <c r="K994" s="50">
        <f t="shared" ca="1" si="769"/>
        <v>0</v>
      </c>
      <c r="L994" s="50">
        <f t="shared" ca="1" si="769"/>
        <v>0</v>
      </c>
      <c r="M994" s="50">
        <f t="shared" ca="1" si="769"/>
        <v>0</v>
      </c>
      <c r="N994" s="50">
        <f t="shared" ca="1" si="769"/>
        <v>0</v>
      </c>
      <c r="O994" s="50">
        <f t="shared" ca="1" si="769"/>
        <v>0</v>
      </c>
      <c r="P994" s="50">
        <f t="shared" ca="1" si="769"/>
        <v>0</v>
      </c>
      <c r="Q994" s="50"/>
      <c r="T994" s="319">
        <f t="shared" ca="1" si="766"/>
        <v>0</v>
      </c>
      <c r="U994" s="380">
        <f t="shared" ca="1" si="770"/>
        <v>0</v>
      </c>
      <c r="V994" s="380">
        <f t="shared" ca="1" si="770"/>
        <v>0</v>
      </c>
      <c r="W994" s="380">
        <f t="shared" ca="1" si="770"/>
        <v>0</v>
      </c>
      <c r="X994" s="380">
        <f t="shared" ca="1" si="770"/>
        <v>0</v>
      </c>
      <c r="Y994" s="380">
        <f t="shared" ca="1" si="770"/>
        <v>0</v>
      </c>
      <c r="Z994" s="380">
        <f t="shared" ca="1" si="770"/>
        <v>0</v>
      </c>
      <c r="AA994" s="380">
        <f t="shared" ca="1" si="770"/>
        <v>0</v>
      </c>
      <c r="AB994" s="380">
        <f t="shared" ca="1" si="770"/>
        <v>0</v>
      </c>
      <c r="AC994" s="380">
        <f t="shared" ca="1" si="770"/>
        <v>0</v>
      </c>
      <c r="AD994" s="380">
        <f t="shared" ca="1" si="770"/>
        <v>0</v>
      </c>
      <c r="AE994" s="380">
        <f t="shared" ca="1" si="770"/>
        <v>0</v>
      </c>
      <c r="AF994" s="380">
        <f t="shared" ca="1" si="770"/>
        <v>0</v>
      </c>
      <c r="AG994" s="380">
        <f t="shared" ca="1" si="770"/>
        <v>0</v>
      </c>
      <c r="AH994" s="380">
        <f t="shared" ca="1" si="770"/>
        <v>0</v>
      </c>
      <c r="AI994" s="380">
        <f t="shared" ca="1" si="770"/>
        <v>0</v>
      </c>
      <c r="AJ994" s="380">
        <f t="shared" ca="1" si="770"/>
        <v>0</v>
      </c>
      <c r="AK994" s="380">
        <f t="shared" ca="1" si="770"/>
        <v>0</v>
      </c>
      <c r="AL994" s="380">
        <f t="shared" ca="1" si="770"/>
        <v>0</v>
      </c>
      <c r="AM994" s="380">
        <f t="shared" ca="1" si="770"/>
        <v>0</v>
      </c>
      <c r="AN994" s="380">
        <f t="shared" ca="1" si="770"/>
        <v>0</v>
      </c>
      <c r="AO994" s="380">
        <f t="shared" ca="1" si="770"/>
        <v>0</v>
      </c>
      <c r="AP994" s="380">
        <f t="shared" ca="1" si="770"/>
        <v>0</v>
      </c>
      <c r="AQ994" s="380">
        <f t="shared" ca="1" si="770"/>
        <v>0</v>
      </c>
      <c r="AR994" s="380">
        <f t="shared" ca="1" si="770"/>
        <v>0</v>
      </c>
      <c r="AS994" s="380">
        <f t="shared" ca="1" si="770"/>
        <v>0</v>
      </c>
      <c r="AT994" s="380">
        <f t="shared" ca="1" si="770"/>
        <v>0</v>
      </c>
      <c r="AU994" s="380">
        <f t="shared" ca="1" si="770"/>
        <v>0</v>
      </c>
      <c r="AV994" s="380">
        <f t="shared" ca="1" si="770"/>
        <v>0</v>
      </c>
      <c r="AW994" s="380">
        <f t="shared" ca="1" si="770"/>
        <v>0</v>
      </c>
      <c r="AX994" s="380">
        <f t="shared" ca="1" si="770"/>
        <v>0</v>
      </c>
      <c r="AY994" s="380">
        <f t="shared" ca="1" si="770"/>
        <v>0</v>
      </c>
      <c r="AZ994" s="380">
        <f t="shared" ca="1" si="770"/>
        <v>0</v>
      </c>
      <c r="BA994" s="380">
        <f t="shared" ca="1" si="770"/>
        <v>0</v>
      </c>
      <c r="BB994" s="380">
        <f t="shared" ca="1" si="770"/>
        <v>0</v>
      </c>
      <c r="BC994" s="380">
        <f t="shared" ca="1" si="770"/>
        <v>0</v>
      </c>
      <c r="BD994" s="380">
        <f t="shared" ca="1" si="770"/>
        <v>0</v>
      </c>
      <c r="BE994" s="380">
        <f t="shared" ca="1" si="770"/>
        <v>0</v>
      </c>
      <c r="BF994" s="380">
        <f t="shared" ca="1" si="770"/>
        <v>0</v>
      </c>
      <c r="BG994" s="380">
        <f t="shared" ca="1" si="770"/>
        <v>0</v>
      </c>
      <c r="BH994" s="380">
        <f t="shared" ca="1" si="770"/>
        <v>0</v>
      </c>
      <c r="BI994" s="380">
        <f t="shared" ca="1" si="770"/>
        <v>0</v>
      </c>
      <c r="BJ994" s="380">
        <f t="shared" ca="1" si="770"/>
        <v>0</v>
      </c>
      <c r="BK994" s="380">
        <f t="shared" ca="1" si="770"/>
        <v>0</v>
      </c>
      <c r="BL994" s="380">
        <f t="shared" ca="1" si="770"/>
        <v>0</v>
      </c>
      <c r="BM994" s="380">
        <f t="shared" ca="1" si="770"/>
        <v>0</v>
      </c>
      <c r="BN994" s="380">
        <f t="shared" ca="1" si="770"/>
        <v>0</v>
      </c>
      <c r="BO994" s="380">
        <f t="shared" ca="1" si="770"/>
        <v>0</v>
      </c>
      <c r="BP994" s="380">
        <f t="shared" ca="1" si="770"/>
        <v>0</v>
      </c>
      <c r="BQ994" s="380">
        <f t="shared" ca="1" si="770"/>
        <v>0</v>
      </c>
      <c r="BR994" s="380">
        <f t="shared" ca="1" si="770"/>
        <v>0</v>
      </c>
      <c r="BS994" s="380">
        <f t="shared" ca="1" si="770"/>
        <v>0</v>
      </c>
      <c r="BT994" s="380">
        <f t="shared" ca="1" si="770"/>
        <v>0</v>
      </c>
      <c r="BU994" s="380">
        <f t="shared" ca="1" si="770"/>
        <v>0</v>
      </c>
      <c r="BV994" s="380">
        <f t="shared" ca="1" si="770"/>
        <v>0</v>
      </c>
      <c r="BW994" s="380">
        <f t="shared" ca="1" si="770"/>
        <v>0</v>
      </c>
      <c r="BX994" s="380">
        <f t="shared" ca="1" si="770"/>
        <v>0</v>
      </c>
      <c r="BY994" s="380">
        <f t="shared" ca="1" si="770"/>
        <v>0</v>
      </c>
      <c r="BZ994" s="380">
        <f t="shared" ca="1" si="770"/>
        <v>0</v>
      </c>
      <c r="CA994" s="380">
        <f t="shared" ca="1" si="770"/>
        <v>0</v>
      </c>
      <c r="CB994" s="380">
        <f t="shared" ca="1" si="770"/>
        <v>0</v>
      </c>
      <c r="CC994" s="380">
        <f t="shared" ca="1" si="770"/>
        <v>0</v>
      </c>
      <c r="CD994" s="380">
        <f t="shared" ca="1" si="770"/>
        <v>0</v>
      </c>
      <c r="CE994" s="380">
        <f t="shared" ca="1" si="770"/>
        <v>0</v>
      </c>
      <c r="CF994" s="380">
        <f t="shared" ca="1" si="770"/>
        <v>0</v>
      </c>
      <c r="CG994" s="380">
        <f t="shared" ca="1" si="771"/>
        <v>0</v>
      </c>
      <c r="CH994" s="380">
        <f t="shared" ca="1" si="771"/>
        <v>0</v>
      </c>
      <c r="CI994" s="380">
        <f t="shared" ca="1" si="771"/>
        <v>0</v>
      </c>
      <c r="CJ994" s="380">
        <f t="shared" ca="1" si="771"/>
        <v>0</v>
      </c>
      <c r="CK994" s="380">
        <f t="shared" ca="1" si="771"/>
        <v>0</v>
      </c>
      <c r="CL994" s="380">
        <f t="shared" ca="1" si="771"/>
        <v>0</v>
      </c>
      <c r="CM994" s="380">
        <f t="shared" ca="1" si="771"/>
        <v>0</v>
      </c>
      <c r="CN994" s="380">
        <f t="shared" ca="1" si="771"/>
        <v>0</v>
      </c>
    </row>
    <row r="995" spans="1:92" x14ac:dyDescent="0.25">
      <c r="B995" s="223"/>
      <c r="K995" s="50"/>
      <c r="L995" s="50"/>
      <c r="M995" s="50"/>
      <c r="N995" s="50"/>
      <c r="O995" s="50"/>
      <c r="P995" s="50"/>
      <c r="Q995" s="50"/>
      <c r="T995" s="319"/>
      <c r="U995" s="380"/>
      <c r="V995" s="380"/>
      <c r="W995" s="380"/>
      <c r="X995" s="380"/>
      <c r="Y995" s="380"/>
      <c r="Z995" s="380"/>
      <c r="AA995" s="380"/>
      <c r="AB995" s="380"/>
      <c r="AC995" s="380"/>
      <c r="AD995" s="380"/>
      <c r="AE995" s="380"/>
      <c r="AF995" s="380"/>
      <c r="AG995" s="380"/>
      <c r="AH995" s="380"/>
      <c r="AI995" s="380"/>
      <c r="AJ995" s="380"/>
      <c r="AK995" s="380"/>
      <c r="AL995" s="380"/>
      <c r="AM995" s="380"/>
      <c r="AN995" s="380"/>
      <c r="AO995" s="380"/>
      <c r="AP995" s="380"/>
      <c r="AQ995" s="380"/>
      <c r="AR995" s="380"/>
      <c r="AS995" s="380"/>
      <c r="AT995" s="380"/>
      <c r="AU995" s="380"/>
      <c r="AV995" s="380"/>
      <c r="AW995" s="380"/>
      <c r="AX995" s="380"/>
      <c r="AY995" s="380"/>
      <c r="AZ995" s="380"/>
      <c r="BA995" s="380"/>
      <c r="BB995" s="380"/>
      <c r="BC995" s="380"/>
      <c r="BD995" s="380"/>
      <c r="BE995" s="380"/>
      <c r="BF995" s="380"/>
      <c r="BG995" s="380"/>
      <c r="BH995" s="380"/>
      <c r="BI995" s="380"/>
      <c r="BJ995" s="380"/>
      <c r="BK995" s="380"/>
      <c r="BL995" s="380"/>
      <c r="BM995" s="380"/>
      <c r="BN995" s="380"/>
      <c r="BO995" s="380"/>
      <c r="BP995" s="380"/>
      <c r="BQ995" s="380"/>
      <c r="BR995" s="380"/>
      <c r="BS995" s="380"/>
      <c r="BT995" s="380"/>
      <c r="BU995" s="380"/>
      <c r="BV995" s="380"/>
      <c r="BW995" s="380"/>
      <c r="BX995" s="380"/>
      <c r="BY995" s="380"/>
      <c r="BZ995" s="380"/>
      <c r="CA995" s="380"/>
      <c r="CB995" s="380"/>
      <c r="CC995" s="380"/>
      <c r="CD995" s="380"/>
      <c r="CE995" s="380"/>
      <c r="CF995" s="380"/>
      <c r="CG995" s="380"/>
      <c r="CH995" s="380"/>
      <c r="CI995" s="380"/>
      <c r="CJ995" s="380"/>
      <c r="CK995" s="380"/>
      <c r="CL995" s="380"/>
      <c r="CM995" s="380"/>
      <c r="CN995" s="380"/>
    </row>
    <row r="996" spans="1:92" x14ac:dyDescent="0.25">
      <c r="A996" s="137"/>
      <c r="B996" s="388"/>
      <c r="C996" s="372"/>
      <c r="D996" s="137" t="s">
        <v>686</v>
      </c>
      <c r="E996" s="373" t="s">
        <v>686</v>
      </c>
      <c r="F996" s="373"/>
      <c r="G996" s="373" t="s">
        <v>687</v>
      </c>
      <c r="H996" s="157"/>
      <c r="I996" s="374"/>
      <c r="J996" s="375"/>
      <c r="K996" s="376"/>
      <c r="L996" s="376"/>
      <c r="M996" s="376"/>
      <c r="N996" s="376"/>
      <c r="O996" s="376"/>
      <c r="P996" s="376"/>
      <c r="Q996" s="376"/>
      <c r="T996" s="233"/>
      <c r="U996" s="145" t="s">
        <v>507</v>
      </c>
      <c r="V996" s="145" t="s">
        <v>507</v>
      </c>
      <c r="W996" s="145" t="s">
        <v>507</v>
      </c>
      <c r="X996" s="145" t="s">
        <v>507</v>
      </c>
      <c r="Y996" s="145" t="s">
        <v>507</v>
      </c>
      <c r="Z996" s="145" t="s">
        <v>507</v>
      </c>
      <c r="AA996" s="145" t="s">
        <v>507</v>
      </c>
      <c r="AB996" s="145" t="s">
        <v>507</v>
      </c>
      <c r="AC996" s="145" t="s">
        <v>507</v>
      </c>
      <c r="AD996" s="145" t="s">
        <v>507</v>
      </c>
      <c r="AE996" s="145" t="s">
        <v>507</v>
      </c>
      <c r="AF996" s="145" t="s">
        <v>507</v>
      </c>
      <c r="AG996" s="145" t="s">
        <v>507</v>
      </c>
      <c r="AH996" s="145" t="s">
        <v>507</v>
      </c>
      <c r="AI996" s="145" t="s">
        <v>507</v>
      </c>
      <c r="AJ996" s="145" t="s">
        <v>507</v>
      </c>
      <c r="AK996" s="145" t="s">
        <v>507</v>
      </c>
      <c r="AL996" s="145" t="s">
        <v>507</v>
      </c>
      <c r="AM996" s="145" t="s">
        <v>507</v>
      </c>
      <c r="AN996" s="145" t="s">
        <v>507</v>
      </c>
      <c r="AO996" s="145" t="s">
        <v>507</v>
      </c>
      <c r="AP996" s="145" t="s">
        <v>507</v>
      </c>
      <c r="AQ996" s="145" t="s">
        <v>507</v>
      </c>
      <c r="AR996" s="145" t="s">
        <v>507</v>
      </c>
      <c r="AS996" s="145" t="s">
        <v>507</v>
      </c>
      <c r="AT996" s="145" t="s">
        <v>507</v>
      </c>
      <c r="AU996" s="145" t="s">
        <v>507</v>
      </c>
      <c r="AV996" s="145" t="s">
        <v>507</v>
      </c>
      <c r="AW996" s="145" t="s">
        <v>507</v>
      </c>
      <c r="AX996" s="145" t="s">
        <v>507</v>
      </c>
      <c r="AY996" s="145" t="s">
        <v>507</v>
      </c>
      <c r="AZ996" s="145" t="s">
        <v>507</v>
      </c>
      <c r="BA996" s="145" t="s">
        <v>507</v>
      </c>
      <c r="BB996" s="145" t="s">
        <v>507</v>
      </c>
      <c r="BC996" s="145" t="s">
        <v>507</v>
      </c>
      <c r="BD996" s="145" t="s">
        <v>507</v>
      </c>
      <c r="BE996" s="145" t="s">
        <v>507</v>
      </c>
      <c r="BF996" s="145" t="s">
        <v>507</v>
      </c>
      <c r="BG996" s="145" t="s">
        <v>507</v>
      </c>
      <c r="BH996" s="145" t="s">
        <v>507</v>
      </c>
      <c r="BI996" s="145" t="s">
        <v>507</v>
      </c>
      <c r="BJ996" s="145" t="s">
        <v>507</v>
      </c>
      <c r="BK996" s="145" t="s">
        <v>507</v>
      </c>
      <c r="BL996" s="145" t="s">
        <v>507</v>
      </c>
      <c r="BM996" s="145" t="s">
        <v>507</v>
      </c>
      <c r="BN996" s="145" t="s">
        <v>507</v>
      </c>
      <c r="BO996" s="145" t="s">
        <v>507</v>
      </c>
      <c r="BP996" s="145" t="s">
        <v>507</v>
      </c>
      <c r="BQ996" s="145" t="s">
        <v>507</v>
      </c>
      <c r="BR996" s="145" t="s">
        <v>507</v>
      </c>
      <c r="BS996" s="145" t="s">
        <v>507</v>
      </c>
      <c r="BT996" s="145" t="s">
        <v>507</v>
      </c>
      <c r="BU996" s="145" t="s">
        <v>507</v>
      </c>
      <c r="BV996" s="145" t="s">
        <v>507</v>
      </c>
      <c r="BW996" s="145" t="s">
        <v>507</v>
      </c>
      <c r="BX996" s="145" t="s">
        <v>507</v>
      </c>
      <c r="BY996" s="145" t="s">
        <v>507</v>
      </c>
      <c r="BZ996" s="145" t="s">
        <v>507</v>
      </c>
      <c r="CA996" s="145" t="s">
        <v>507</v>
      </c>
      <c r="CB996" s="145" t="s">
        <v>507</v>
      </c>
      <c r="CC996" s="145" t="s">
        <v>507</v>
      </c>
      <c r="CD996" s="145" t="s">
        <v>507</v>
      </c>
      <c r="CE996" s="145" t="s">
        <v>507</v>
      </c>
      <c r="CF996" s="145" t="s">
        <v>507</v>
      </c>
      <c r="CG996" s="145" t="s">
        <v>507</v>
      </c>
      <c r="CH996" s="145" t="s">
        <v>507</v>
      </c>
      <c r="CI996" s="145" t="s">
        <v>507</v>
      </c>
      <c r="CJ996" s="145" t="s">
        <v>507</v>
      </c>
      <c r="CK996" s="145" t="s">
        <v>507</v>
      </c>
      <c r="CL996" s="145" t="s">
        <v>507</v>
      </c>
      <c r="CM996" s="145" t="s">
        <v>507</v>
      </c>
      <c r="CN996" s="145" t="s">
        <v>507</v>
      </c>
    </row>
    <row r="997" spans="1:92" x14ac:dyDescent="0.25">
      <c r="B997" s="174" t="s">
        <v>670</v>
      </c>
      <c r="D997" s="295" t="s">
        <v>686</v>
      </c>
      <c r="E997" s="102" t="s">
        <v>203</v>
      </c>
      <c r="I997" s="102"/>
      <c r="J997"/>
      <c r="T997" s="205"/>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143</v>
      </c>
      <c r="B998" s="377" t="s">
        <v>678</v>
      </c>
      <c r="C998" s="369"/>
      <c r="D998" s="295" t="s">
        <v>686</v>
      </c>
      <c r="E998" s="194" t="s">
        <v>203</v>
      </c>
      <c r="F998" s="194"/>
      <c r="G998" s="194"/>
      <c r="I998" s="92">
        <v>46388</v>
      </c>
      <c r="J998" s="369"/>
      <c r="K998" s="148"/>
      <c r="L998" s="148"/>
      <c r="M998" s="148"/>
      <c r="N998" s="148"/>
      <c r="O998" s="148"/>
      <c r="P998" s="148"/>
      <c r="Q998" s="148"/>
      <c r="T998" s="269"/>
      <c r="U998" s="226"/>
      <c r="V998" s="226"/>
      <c r="W998" s="226"/>
      <c r="X998" s="226"/>
      <c r="Y998" s="226"/>
      <c r="Z998" s="226"/>
      <c r="AA998" s="226"/>
      <c r="AB998" s="226"/>
      <c r="AC998" s="226"/>
      <c r="AD998" s="226"/>
      <c r="AE998" s="226"/>
      <c r="AF998" s="226"/>
      <c r="AG998" s="226"/>
      <c r="AH998" s="226"/>
      <c r="AI998" s="226"/>
      <c r="AJ998" s="226"/>
      <c r="AK998" s="226"/>
      <c r="AL998" s="226"/>
      <c r="AM998" s="226"/>
      <c r="AN998" s="226"/>
      <c r="AO998" s="226"/>
      <c r="AP998" s="226"/>
      <c r="AQ998" s="226"/>
      <c r="AR998" s="226"/>
      <c r="AS998" s="226"/>
      <c r="AT998" s="226"/>
      <c r="AU998" s="226"/>
      <c r="AV998" s="226"/>
      <c r="AW998" s="226"/>
      <c r="AX998" s="226"/>
      <c r="AY998" s="226"/>
      <c r="AZ998" s="226"/>
      <c r="BA998" s="226"/>
      <c r="BB998" s="226"/>
      <c r="BC998" s="226"/>
      <c r="BD998" s="226"/>
      <c r="BE998" s="226"/>
      <c r="BF998" s="226"/>
      <c r="BG998" s="226"/>
      <c r="BH998" s="226"/>
      <c r="BI998" s="226"/>
      <c r="BJ998" s="226"/>
      <c r="BK998" s="226"/>
      <c r="BL998" s="226"/>
      <c r="BM998" s="226"/>
      <c r="BN998" s="226"/>
      <c r="BO998" s="226"/>
      <c r="BP998" s="226"/>
      <c r="BQ998" s="226"/>
      <c r="BR998" s="226"/>
      <c r="BS998" s="226"/>
      <c r="BT998" s="226"/>
      <c r="BU998" s="226"/>
      <c r="BV998" s="226"/>
      <c r="BW998" s="226"/>
      <c r="BX998" s="226"/>
      <c r="BY998" s="226"/>
      <c r="BZ998" s="226"/>
      <c r="CA998" s="226"/>
      <c r="CB998" s="226"/>
      <c r="CC998" s="226"/>
      <c r="CD998" s="226"/>
      <c r="CE998" s="226"/>
      <c r="CF998" s="226"/>
      <c r="CG998" s="226"/>
      <c r="CH998" s="226"/>
      <c r="CI998" s="226"/>
      <c r="CJ998" s="226"/>
      <c r="CK998" s="226"/>
      <c r="CL998" s="226"/>
      <c r="CM998" s="226"/>
      <c r="CN998" s="226"/>
    </row>
    <row r="999" spans="1:92" x14ac:dyDescent="0.25">
      <c r="A999" t="s">
        <v>143</v>
      </c>
      <c r="B999" s="377" t="s">
        <v>600</v>
      </c>
      <c r="C999" s="378"/>
      <c r="D999" s="34" t="s">
        <v>686</v>
      </c>
      <c r="E999" s="192" t="s">
        <v>203</v>
      </c>
      <c r="F999" s="192"/>
      <c r="G999" s="192"/>
      <c r="I999" s="192">
        <v>0.1</v>
      </c>
      <c r="J999" s="378"/>
      <c r="K999" s="148"/>
      <c r="L999" s="148"/>
      <c r="M999" s="148"/>
      <c r="N999" s="148"/>
      <c r="O999" s="148"/>
      <c r="P999" s="148"/>
      <c r="Q999" s="148"/>
      <c r="T999" s="269"/>
      <c r="U999" s="226"/>
      <c r="V999" s="226"/>
      <c r="W999" s="226"/>
      <c r="X999" s="226"/>
      <c r="Y999" s="226"/>
      <c r="Z999" s="226"/>
      <c r="AA999" s="226"/>
      <c r="AB999" s="226"/>
      <c r="AC999" s="226"/>
      <c r="AD999" s="226"/>
      <c r="AE999" s="226"/>
      <c r="AF999" s="226"/>
      <c r="AG999" s="226"/>
      <c r="AH999" s="226"/>
      <c r="AI999" s="226"/>
      <c r="AJ999" s="226"/>
      <c r="AK999" s="226"/>
      <c r="AL999" s="226"/>
      <c r="AM999" s="226"/>
      <c r="AN999" s="226"/>
      <c r="AO999" s="226"/>
      <c r="AP999" s="226"/>
      <c r="AQ999" s="226"/>
      <c r="AR999" s="226"/>
      <c r="AS999" s="226"/>
      <c r="AT999" s="226"/>
      <c r="AU999" s="226"/>
      <c r="AV999" s="226"/>
      <c r="AW999" s="226"/>
      <c r="AX999" s="226"/>
      <c r="AY999" s="226"/>
      <c r="AZ999" s="226"/>
      <c r="BA999" s="226"/>
      <c r="BB999" s="226"/>
      <c r="BC999" s="226"/>
      <c r="BD999" s="226"/>
      <c r="BE999" s="226"/>
      <c r="BF999" s="226"/>
      <c r="BG999" s="226"/>
      <c r="BH999" s="226"/>
      <c r="BI999" s="226"/>
      <c r="BJ999" s="226"/>
      <c r="BK999" s="226"/>
      <c r="BL999" s="226"/>
      <c r="BM999" s="226"/>
      <c r="BN999" s="226"/>
      <c r="BO999" s="226"/>
      <c r="BP999" s="226"/>
      <c r="BQ999" s="226"/>
      <c r="BR999" s="226"/>
      <c r="BS999" s="226"/>
      <c r="BT999" s="226"/>
      <c r="BU999" s="226"/>
      <c r="BV999" s="226"/>
      <c r="BW999" s="226"/>
      <c r="BX999" s="226"/>
      <c r="BY999" s="226"/>
      <c r="BZ999" s="226"/>
      <c r="CA999" s="226"/>
      <c r="CB999" s="226"/>
      <c r="CC999" s="226"/>
      <c r="CD999" s="226"/>
      <c r="CE999" s="226"/>
      <c r="CF999" s="226"/>
      <c r="CG999" s="226"/>
      <c r="CH999" s="226"/>
      <c r="CI999" s="226"/>
      <c r="CJ999" s="226"/>
      <c r="CK999" s="226"/>
      <c r="CL999" s="226"/>
      <c r="CM999" s="226"/>
      <c r="CN999" s="226"/>
    </row>
    <row r="1000" spans="1:92" x14ac:dyDescent="0.25">
      <c r="B1000" s="209"/>
      <c r="C1000" s="148"/>
      <c r="D1000" s="238" t="s">
        <v>686</v>
      </c>
      <c r="E1000" s="149" t="s">
        <v>203</v>
      </c>
      <c r="F1000" s="149"/>
      <c r="G1000" s="149"/>
      <c r="H1000" s="106"/>
      <c r="I1000" s="149"/>
      <c r="J1000" s="148"/>
      <c r="K1000" s="148"/>
      <c r="L1000" s="148"/>
      <c r="M1000" s="148"/>
      <c r="N1000" s="148"/>
      <c r="O1000" s="148"/>
      <c r="P1000" s="148"/>
      <c r="Q1000" s="148"/>
      <c r="T1000" s="269"/>
      <c r="U1000" s="226"/>
      <c r="V1000" s="226"/>
      <c r="W1000" s="226"/>
      <c r="X1000" s="226"/>
      <c r="Y1000" s="226"/>
      <c r="Z1000" s="226"/>
      <c r="AA1000" s="226"/>
      <c r="AB1000" s="226"/>
      <c r="AC1000" s="226"/>
      <c r="AD1000" s="226"/>
      <c r="AE1000" s="226"/>
      <c r="AF1000" s="226"/>
      <c r="AG1000" s="226"/>
      <c r="AH1000" s="226"/>
      <c r="AI1000" s="226"/>
      <c r="AJ1000" s="226"/>
      <c r="AK1000" s="226"/>
      <c r="AL1000" s="226"/>
      <c r="AM1000" s="226"/>
      <c r="AN1000" s="226"/>
      <c r="AO1000" s="226"/>
      <c r="AP1000" s="226"/>
      <c r="AQ1000" s="226"/>
      <c r="AR1000" s="226"/>
      <c r="AS1000" s="226"/>
      <c r="AT1000" s="226"/>
      <c r="AU1000" s="226"/>
      <c r="AV1000" s="226"/>
      <c r="AW1000" s="226"/>
      <c r="AX1000" s="226"/>
      <c r="AY1000" s="226"/>
      <c r="AZ1000" s="226"/>
      <c r="BA1000" s="226"/>
      <c r="BB1000" s="226"/>
      <c r="BC1000" s="226"/>
      <c r="BD1000" s="226"/>
      <c r="BE1000" s="226"/>
      <c r="BF1000" s="226"/>
      <c r="BG1000" s="226"/>
      <c r="BH1000" s="226"/>
      <c r="BI1000" s="226"/>
      <c r="BJ1000" s="226"/>
      <c r="BK1000" s="226"/>
      <c r="BL1000" s="226"/>
      <c r="BM1000" s="226"/>
      <c r="BN1000" s="226"/>
      <c r="BO1000" s="226"/>
      <c r="BP1000" s="226"/>
      <c r="BQ1000" s="226"/>
      <c r="BR1000" s="226"/>
      <c r="BS1000" s="226"/>
      <c r="BT1000" s="226"/>
      <c r="BU1000" s="226"/>
      <c r="BV1000" s="226"/>
      <c r="BW1000" s="226"/>
      <c r="BX1000" s="226"/>
      <c r="BY1000" s="226"/>
      <c r="BZ1000" s="226"/>
      <c r="CA1000" s="226"/>
      <c r="CB1000" s="226"/>
      <c r="CC1000" s="226"/>
      <c r="CD1000" s="226"/>
      <c r="CE1000" s="226"/>
      <c r="CF1000" s="226"/>
      <c r="CG1000" s="226"/>
      <c r="CH1000" s="226"/>
      <c r="CI1000" s="226"/>
      <c r="CJ1000" s="226"/>
      <c r="CK1000" s="226"/>
      <c r="CL1000" s="226"/>
      <c r="CM1000" s="226"/>
      <c r="CN1000" s="226"/>
    </row>
    <row r="1001" spans="1:92" x14ac:dyDescent="0.25">
      <c r="B1001" s="174" t="s">
        <v>602</v>
      </c>
      <c r="D1001" s="295" t="s">
        <v>686</v>
      </c>
      <c r="E1001" s="102" t="s">
        <v>203</v>
      </c>
      <c r="T1001" s="327"/>
      <c r="U1001" s="379"/>
      <c r="V1001" s="379"/>
      <c r="W1001" s="379"/>
      <c r="X1001" s="379"/>
      <c r="Y1001" s="379"/>
      <c r="Z1001" s="379"/>
      <c r="AA1001" s="379"/>
      <c r="AB1001" s="379"/>
      <c r="AC1001" s="379"/>
      <c r="AD1001" s="379"/>
      <c r="AE1001" s="379"/>
      <c r="AF1001" s="379"/>
      <c r="AG1001" s="379"/>
      <c r="AH1001" s="379"/>
      <c r="AI1001" s="379"/>
      <c r="AJ1001" s="379"/>
      <c r="AK1001" s="379"/>
      <c r="AL1001" s="379"/>
      <c r="AM1001" s="379"/>
      <c r="AN1001" s="379"/>
      <c r="AO1001" s="379"/>
      <c r="AP1001" s="379"/>
      <c r="AQ1001" s="379"/>
      <c r="AR1001" s="379"/>
      <c r="AS1001" s="379"/>
      <c r="AT1001" s="379"/>
      <c r="AU1001" s="379"/>
      <c r="AV1001" s="379"/>
      <c r="AW1001" s="379"/>
      <c r="AX1001" s="379"/>
      <c r="AY1001" s="379"/>
      <c r="AZ1001" s="379"/>
      <c r="BA1001" s="379"/>
      <c r="BB1001" s="379"/>
      <c r="BC1001" s="379"/>
      <c r="BD1001" s="379"/>
      <c r="BE1001" s="379"/>
      <c r="BF1001" s="379"/>
      <c r="BG1001" s="379"/>
      <c r="BH1001" s="379"/>
      <c r="BI1001" s="379"/>
      <c r="BJ1001" s="379"/>
      <c r="BK1001" s="379"/>
      <c r="BL1001" s="379"/>
      <c r="BM1001" s="379"/>
      <c r="BN1001" s="379"/>
      <c r="BO1001" s="379"/>
      <c r="BP1001" s="379"/>
      <c r="BQ1001" s="379"/>
      <c r="BR1001" s="379"/>
      <c r="BS1001" s="379"/>
      <c r="BT1001" s="379"/>
      <c r="BU1001" s="379"/>
      <c r="BV1001" s="379"/>
      <c r="BW1001" s="379"/>
      <c r="BX1001" s="379"/>
      <c r="BY1001" s="379"/>
      <c r="BZ1001" s="379"/>
      <c r="CA1001" s="379"/>
      <c r="CB1001" s="379"/>
      <c r="CC1001" s="379"/>
      <c r="CD1001" s="379"/>
      <c r="CE1001" s="379"/>
      <c r="CF1001" s="379"/>
      <c r="CG1001" s="379"/>
      <c r="CH1001" s="379"/>
      <c r="CI1001" s="379"/>
      <c r="CJ1001" s="379"/>
      <c r="CK1001" s="379"/>
      <c r="CL1001" s="379"/>
      <c r="CM1001" s="379"/>
      <c r="CN1001" s="379"/>
    </row>
    <row r="1002" spans="1:92" x14ac:dyDescent="0.25">
      <c r="A1002" t="s">
        <v>143</v>
      </c>
      <c r="B1002" s="223" t="s">
        <v>603</v>
      </c>
      <c r="D1002" s="295" t="s">
        <v>686</v>
      </c>
      <c r="K1002" s="50">
        <f ca="1">+T1006</f>
        <v>0</v>
      </c>
      <c r="L1002" s="50">
        <f ca="1">+K1006</f>
        <v>0</v>
      </c>
      <c r="M1002" s="50">
        <f ca="1">+L1006</f>
        <v>0</v>
      </c>
      <c r="N1002" s="50">
        <f ca="1">+M1006</f>
        <v>0</v>
      </c>
      <c r="O1002" s="50">
        <f ca="1">+N1006</f>
        <v>0</v>
      </c>
      <c r="P1002" s="50">
        <f ca="1">+O1006</f>
        <v>0</v>
      </c>
      <c r="Q1002" s="50"/>
      <c r="T1002" s="319"/>
      <c r="U1002" s="380">
        <f t="shared" ref="U1002:CF1002" ca="1" si="772">+T1006</f>
        <v>0</v>
      </c>
      <c r="V1002" s="380">
        <f t="shared" ca="1" si="772"/>
        <v>0</v>
      </c>
      <c r="W1002" s="380">
        <f t="shared" ca="1" si="772"/>
        <v>0</v>
      </c>
      <c r="X1002" s="380">
        <f t="shared" ca="1" si="772"/>
        <v>0</v>
      </c>
      <c r="Y1002" s="380">
        <f t="shared" ca="1" si="772"/>
        <v>0</v>
      </c>
      <c r="Z1002" s="380">
        <f t="shared" ca="1" si="772"/>
        <v>0</v>
      </c>
      <c r="AA1002" s="380">
        <f t="shared" ca="1" si="772"/>
        <v>0</v>
      </c>
      <c r="AB1002" s="380">
        <f t="shared" ca="1" si="772"/>
        <v>0</v>
      </c>
      <c r="AC1002" s="380">
        <f t="shared" ca="1" si="772"/>
        <v>0</v>
      </c>
      <c r="AD1002" s="380">
        <f t="shared" ca="1" si="772"/>
        <v>0</v>
      </c>
      <c r="AE1002" s="380">
        <f t="shared" ca="1" si="772"/>
        <v>0</v>
      </c>
      <c r="AF1002" s="380">
        <f t="shared" ca="1" si="772"/>
        <v>0</v>
      </c>
      <c r="AG1002" s="380">
        <f t="shared" ca="1" si="772"/>
        <v>0</v>
      </c>
      <c r="AH1002" s="380">
        <f t="shared" ca="1" si="772"/>
        <v>0</v>
      </c>
      <c r="AI1002" s="380">
        <f t="shared" ca="1" si="772"/>
        <v>0</v>
      </c>
      <c r="AJ1002" s="380">
        <f t="shared" ca="1" si="772"/>
        <v>0</v>
      </c>
      <c r="AK1002" s="380">
        <f t="shared" ca="1" si="772"/>
        <v>0</v>
      </c>
      <c r="AL1002" s="380">
        <f t="shared" ca="1" si="772"/>
        <v>0</v>
      </c>
      <c r="AM1002" s="380">
        <f t="shared" ca="1" si="772"/>
        <v>0</v>
      </c>
      <c r="AN1002" s="380">
        <f t="shared" ca="1" si="772"/>
        <v>0</v>
      </c>
      <c r="AO1002" s="380">
        <f t="shared" ca="1" si="772"/>
        <v>0</v>
      </c>
      <c r="AP1002" s="380">
        <f t="shared" ca="1" si="772"/>
        <v>0</v>
      </c>
      <c r="AQ1002" s="380">
        <f t="shared" ca="1" si="772"/>
        <v>0</v>
      </c>
      <c r="AR1002" s="380">
        <f t="shared" ca="1" si="772"/>
        <v>0</v>
      </c>
      <c r="AS1002" s="380">
        <f t="shared" ca="1" si="772"/>
        <v>0</v>
      </c>
      <c r="AT1002" s="380">
        <f t="shared" ca="1" si="772"/>
        <v>0</v>
      </c>
      <c r="AU1002" s="380">
        <f t="shared" ca="1" si="772"/>
        <v>0</v>
      </c>
      <c r="AV1002" s="380">
        <f t="shared" ca="1" si="772"/>
        <v>0</v>
      </c>
      <c r="AW1002" s="380">
        <f t="shared" ca="1" si="772"/>
        <v>0</v>
      </c>
      <c r="AX1002" s="380">
        <f t="shared" ca="1" si="772"/>
        <v>0</v>
      </c>
      <c r="AY1002" s="380">
        <f t="shared" ca="1" si="772"/>
        <v>0</v>
      </c>
      <c r="AZ1002" s="380">
        <f t="shared" ca="1" si="772"/>
        <v>0</v>
      </c>
      <c r="BA1002" s="380">
        <f t="shared" ca="1" si="772"/>
        <v>0</v>
      </c>
      <c r="BB1002" s="380">
        <f t="shared" ca="1" si="772"/>
        <v>0</v>
      </c>
      <c r="BC1002" s="380">
        <f t="shared" ca="1" si="772"/>
        <v>0</v>
      </c>
      <c r="BD1002" s="380">
        <f t="shared" ca="1" si="772"/>
        <v>0</v>
      </c>
      <c r="BE1002" s="380">
        <f t="shared" ca="1" si="772"/>
        <v>0</v>
      </c>
      <c r="BF1002" s="380">
        <f t="shared" ca="1" si="772"/>
        <v>0</v>
      </c>
      <c r="BG1002" s="380">
        <f t="shared" ca="1" si="772"/>
        <v>0</v>
      </c>
      <c r="BH1002" s="380">
        <f t="shared" ca="1" si="772"/>
        <v>0</v>
      </c>
      <c r="BI1002" s="380">
        <f t="shared" ca="1" si="772"/>
        <v>0</v>
      </c>
      <c r="BJ1002" s="380">
        <f t="shared" ca="1" si="772"/>
        <v>0</v>
      </c>
      <c r="BK1002" s="380">
        <f t="shared" ca="1" si="772"/>
        <v>0</v>
      </c>
      <c r="BL1002" s="380">
        <f t="shared" ca="1" si="772"/>
        <v>0</v>
      </c>
      <c r="BM1002" s="380">
        <f t="shared" ca="1" si="772"/>
        <v>0</v>
      </c>
      <c r="BN1002" s="380">
        <f t="shared" ca="1" si="772"/>
        <v>0</v>
      </c>
      <c r="BO1002" s="380">
        <f t="shared" ca="1" si="772"/>
        <v>0</v>
      </c>
      <c r="BP1002" s="380">
        <f t="shared" ca="1" si="772"/>
        <v>0</v>
      </c>
      <c r="BQ1002" s="380">
        <f t="shared" ca="1" si="772"/>
        <v>0</v>
      </c>
      <c r="BR1002" s="380">
        <f t="shared" ca="1" si="772"/>
        <v>0</v>
      </c>
      <c r="BS1002" s="380">
        <f t="shared" ca="1" si="772"/>
        <v>0</v>
      </c>
      <c r="BT1002" s="380">
        <f t="shared" ca="1" si="772"/>
        <v>0</v>
      </c>
      <c r="BU1002" s="380">
        <f t="shared" ca="1" si="772"/>
        <v>0</v>
      </c>
      <c r="BV1002" s="380">
        <f t="shared" ca="1" si="772"/>
        <v>0</v>
      </c>
      <c r="BW1002" s="380">
        <f t="shared" ca="1" si="772"/>
        <v>0</v>
      </c>
      <c r="BX1002" s="380">
        <f t="shared" ca="1" si="772"/>
        <v>0</v>
      </c>
      <c r="BY1002" s="380">
        <f t="shared" ca="1" si="772"/>
        <v>0</v>
      </c>
      <c r="BZ1002" s="380">
        <f t="shared" ca="1" si="772"/>
        <v>0</v>
      </c>
      <c r="CA1002" s="380">
        <f t="shared" ca="1" si="772"/>
        <v>0</v>
      </c>
      <c r="CB1002" s="380">
        <f t="shared" ca="1" si="772"/>
        <v>0</v>
      </c>
      <c r="CC1002" s="380">
        <f t="shared" ca="1" si="772"/>
        <v>0</v>
      </c>
      <c r="CD1002" s="380">
        <f t="shared" ca="1" si="772"/>
        <v>0</v>
      </c>
      <c r="CE1002" s="380">
        <f t="shared" ca="1" si="772"/>
        <v>0</v>
      </c>
      <c r="CF1002" s="380">
        <f t="shared" ca="1" si="772"/>
        <v>0</v>
      </c>
      <c r="CG1002" s="380">
        <f t="shared" ref="CG1002:CN1002" ca="1" si="773">+CF1006</f>
        <v>0</v>
      </c>
      <c r="CH1002" s="380">
        <f t="shared" ca="1" si="773"/>
        <v>0</v>
      </c>
      <c r="CI1002" s="380">
        <f t="shared" ca="1" si="773"/>
        <v>0</v>
      </c>
      <c r="CJ1002" s="380">
        <f t="shared" ca="1" si="773"/>
        <v>0</v>
      </c>
      <c r="CK1002" s="380">
        <f t="shared" ca="1" si="773"/>
        <v>0</v>
      </c>
      <c r="CL1002" s="380">
        <f t="shared" ca="1" si="773"/>
        <v>0</v>
      </c>
      <c r="CM1002" s="380">
        <f t="shared" ca="1" si="773"/>
        <v>0</v>
      </c>
      <c r="CN1002" s="380">
        <f t="shared" ca="1" si="773"/>
        <v>0</v>
      </c>
    </row>
    <row r="1003" spans="1:92" x14ac:dyDescent="0.25">
      <c r="A1003" t="s">
        <v>667</v>
      </c>
      <c r="B1003" s="223" t="s">
        <v>671</v>
      </c>
      <c r="D1003" s="295" t="s">
        <v>686</v>
      </c>
      <c r="E1003" s="102" t="s">
        <v>203</v>
      </c>
      <c r="K1003" s="50">
        <f t="shared" ref="K1003:P1003" ca="1" si="774">SUMIF($3:$3, K$2, INDIRECT(ROW() &amp; ":" &amp; ROW()))</f>
        <v>0</v>
      </c>
      <c r="L1003" s="50">
        <f t="shared" ca="1" si="774"/>
        <v>0</v>
      </c>
      <c r="M1003" s="50">
        <f t="shared" ca="1" si="774"/>
        <v>0</v>
      </c>
      <c r="N1003" s="50">
        <f t="shared" ca="1" si="774"/>
        <v>0</v>
      </c>
      <c r="O1003" s="50">
        <f t="shared" ca="1" si="774"/>
        <v>0</v>
      </c>
      <c r="P1003" s="50">
        <f t="shared" ca="1" si="774"/>
        <v>0</v>
      </c>
      <c r="Q1003" s="50"/>
      <c r="T1003" s="319"/>
      <c r="U1003" s="368">
        <v>0</v>
      </c>
      <c r="V1003" s="368">
        <v>0</v>
      </c>
      <c r="W1003" s="368">
        <v>0</v>
      </c>
      <c r="X1003" s="368">
        <v>0</v>
      </c>
      <c r="Y1003" s="368">
        <v>0</v>
      </c>
      <c r="Z1003" s="368">
        <v>0</v>
      </c>
      <c r="AA1003" s="368">
        <v>0</v>
      </c>
      <c r="AB1003" s="368">
        <v>0</v>
      </c>
      <c r="AC1003" s="368">
        <v>0</v>
      </c>
      <c r="AD1003" s="368">
        <v>0</v>
      </c>
      <c r="AE1003" s="368">
        <v>0</v>
      </c>
      <c r="AF1003" s="368">
        <v>0</v>
      </c>
      <c r="AG1003" s="368">
        <v>0</v>
      </c>
      <c r="AH1003" s="368">
        <v>0</v>
      </c>
      <c r="AI1003" s="368">
        <v>0</v>
      </c>
      <c r="AJ1003" s="368">
        <v>0</v>
      </c>
      <c r="AK1003" s="368">
        <v>0</v>
      </c>
      <c r="AL1003" s="368">
        <v>0</v>
      </c>
      <c r="AM1003" s="368">
        <v>0</v>
      </c>
      <c r="AN1003" s="368">
        <v>0</v>
      </c>
      <c r="AO1003" s="368">
        <v>0</v>
      </c>
      <c r="AP1003" s="368">
        <v>0</v>
      </c>
      <c r="AQ1003" s="368">
        <v>0</v>
      </c>
      <c r="AR1003" s="368">
        <v>0</v>
      </c>
      <c r="AS1003" s="368">
        <v>0</v>
      </c>
      <c r="AT1003" s="368">
        <v>0</v>
      </c>
      <c r="AU1003" s="368">
        <v>0</v>
      </c>
      <c r="AV1003" s="368">
        <v>0</v>
      </c>
      <c r="AW1003" s="368">
        <v>0</v>
      </c>
      <c r="AX1003" s="368">
        <v>0</v>
      </c>
      <c r="AY1003" s="368">
        <v>0</v>
      </c>
      <c r="AZ1003" s="368">
        <v>0</v>
      </c>
      <c r="BA1003" s="368">
        <v>0</v>
      </c>
      <c r="BB1003" s="368">
        <v>0</v>
      </c>
      <c r="BC1003" s="368">
        <v>0</v>
      </c>
      <c r="BD1003" s="368">
        <v>0</v>
      </c>
      <c r="BE1003" s="368">
        <v>0</v>
      </c>
      <c r="BF1003" s="368">
        <v>0</v>
      </c>
      <c r="BG1003" s="368">
        <v>0</v>
      </c>
      <c r="BH1003" s="368">
        <v>0</v>
      </c>
      <c r="BI1003" s="368">
        <v>0</v>
      </c>
      <c r="BJ1003" s="368">
        <v>0</v>
      </c>
      <c r="BK1003" s="368">
        <v>0</v>
      </c>
      <c r="BL1003" s="368">
        <v>0</v>
      </c>
      <c r="BM1003" s="368">
        <v>0</v>
      </c>
      <c r="BN1003" s="368">
        <v>0</v>
      </c>
      <c r="BO1003" s="368">
        <v>0</v>
      </c>
      <c r="BP1003" s="368">
        <v>0</v>
      </c>
      <c r="BQ1003" s="368">
        <v>0</v>
      </c>
      <c r="BR1003" s="368">
        <v>0</v>
      </c>
      <c r="BS1003" s="368">
        <v>0</v>
      </c>
      <c r="BT1003" s="368">
        <v>0</v>
      </c>
      <c r="BU1003" s="368">
        <v>0</v>
      </c>
      <c r="BV1003" s="368">
        <v>0</v>
      </c>
      <c r="BW1003" s="368">
        <v>0</v>
      </c>
      <c r="BX1003" s="368">
        <v>0</v>
      </c>
      <c r="BY1003" s="368">
        <v>0</v>
      </c>
      <c r="BZ1003" s="368">
        <v>0</v>
      </c>
      <c r="CA1003" s="368">
        <v>0</v>
      </c>
      <c r="CB1003" s="368">
        <v>0</v>
      </c>
      <c r="CC1003" s="368">
        <v>0</v>
      </c>
      <c r="CD1003" s="368">
        <v>0</v>
      </c>
      <c r="CE1003" s="368">
        <v>0</v>
      </c>
      <c r="CF1003" s="368">
        <v>0</v>
      </c>
      <c r="CG1003" s="368">
        <v>0</v>
      </c>
      <c r="CH1003" s="368">
        <v>0</v>
      </c>
      <c r="CI1003" s="368">
        <v>0</v>
      </c>
      <c r="CJ1003" s="368">
        <v>0</v>
      </c>
      <c r="CK1003" s="368">
        <v>0</v>
      </c>
      <c r="CL1003" s="368">
        <v>0</v>
      </c>
      <c r="CM1003" s="368">
        <v>0</v>
      </c>
      <c r="CN1003" s="368">
        <v>0</v>
      </c>
    </row>
    <row r="1004" spans="1:92" x14ac:dyDescent="0.25">
      <c r="B1004" s="223" t="s">
        <v>688</v>
      </c>
      <c r="D1004" s="295" t="s">
        <v>686</v>
      </c>
      <c r="K1004" s="50"/>
      <c r="L1004" s="50"/>
      <c r="M1004" s="50"/>
      <c r="N1004" s="50"/>
      <c r="O1004" s="50"/>
      <c r="P1004" s="50"/>
      <c r="Q1004" s="50"/>
      <c r="T1004" s="319"/>
      <c r="U1004" s="368">
        <f t="shared" ref="U1004:CF1004" ca="1" si="775">-T1008</f>
        <v>0</v>
      </c>
      <c r="V1004" s="368">
        <f t="shared" ca="1" si="775"/>
        <v>0</v>
      </c>
      <c r="W1004" s="368">
        <f t="shared" ca="1" si="775"/>
        <v>0</v>
      </c>
      <c r="X1004" s="368">
        <f t="shared" ca="1" si="775"/>
        <v>0</v>
      </c>
      <c r="Y1004" s="368">
        <f t="shared" ca="1" si="775"/>
        <v>0</v>
      </c>
      <c r="Z1004" s="368">
        <f t="shared" ca="1" si="775"/>
        <v>0</v>
      </c>
      <c r="AA1004" s="368">
        <f t="shared" ca="1" si="775"/>
        <v>0</v>
      </c>
      <c r="AB1004" s="368">
        <f t="shared" ca="1" si="775"/>
        <v>0</v>
      </c>
      <c r="AC1004" s="368">
        <f t="shared" ca="1" si="775"/>
        <v>0</v>
      </c>
      <c r="AD1004" s="368">
        <f t="shared" ca="1" si="775"/>
        <v>0</v>
      </c>
      <c r="AE1004" s="368">
        <f t="shared" ca="1" si="775"/>
        <v>0</v>
      </c>
      <c r="AF1004" s="368">
        <f t="shared" ca="1" si="775"/>
        <v>0</v>
      </c>
      <c r="AG1004" s="368">
        <f t="shared" ca="1" si="775"/>
        <v>0</v>
      </c>
      <c r="AH1004" s="368">
        <f t="shared" ca="1" si="775"/>
        <v>0</v>
      </c>
      <c r="AI1004" s="368">
        <f t="shared" ca="1" si="775"/>
        <v>0</v>
      </c>
      <c r="AJ1004" s="368">
        <f t="shared" ca="1" si="775"/>
        <v>0</v>
      </c>
      <c r="AK1004" s="368">
        <f t="shared" ca="1" si="775"/>
        <v>0</v>
      </c>
      <c r="AL1004" s="368">
        <f t="shared" ca="1" si="775"/>
        <v>0</v>
      </c>
      <c r="AM1004" s="368">
        <f t="shared" ca="1" si="775"/>
        <v>0</v>
      </c>
      <c r="AN1004" s="368">
        <f t="shared" ca="1" si="775"/>
        <v>0</v>
      </c>
      <c r="AO1004" s="368">
        <f t="shared" ca="1" si="775"/>
        <v>0</v>
      </c>
      <c r="AP1004" s="368">
        <f t="shared" ca="1" si="775"/>
        <v>0</v>
      </c>
      <c r="AQ1004" s="368">
        <f t="shared" ca="1" si="775"/>
        <v>0</v>
      </c>
      <c r="AR1004" s="368">
        <f t="shared" ca="1" si="775"/>
        <v>0</v>
      </c>
      <c r="AS1004" s="368">
        <f t="shared" ca="1" si="775"/>
        <v>0</v>
      </c>
      <c r="AT1004" s="368">
        <f t="shared" ca="1" si="775"/>
        <v>0</v>
      </c>
      <c r="AU1004" s="368">
        <f t="shared" ca="1" si="775"/>
        <v>0</v>
      </c>
      <c r="AV1004" s="368">
        <f t="shared" ca="1" si="775"/>
        <v>0</v>
      </c>
      <c r="AW1004" s="368">
        <f t="shared" ca="1" si="775"/>
        <v>0</v>
      </c>
      <c r="AX1004" s="368">
        <f t="shared" ca="1" si="775"/>
        <v>0</v>
      </c>
      <c r="AY1004" s="368">
        <f t="shared" ca="1" si="775"/>
        <v>0</v>
      </c>
      <c r="AZ1004" s="368">
        <f t="shared" ca="1" si="775"/>
        <v>0</v>
      </c>
      <c r="BA1004" s="368">
        <f t="shared" ca="1" si="775"/>
        <v>0</v>
      </c>
      <c r="BB1004" s="368">
        <f t="shared" ca="1" si="775"/>
        <v>0</v>
      </c>
      <c r="BC1004" s="368">
        <f t="shared" ca="1" si="775"/>
        <v>0</v>
      </c>
      <c r="BD1004" s="368">
        <f t="shared" ca="1" si="775"/>
        <v>0</v>
      </c>
      <c r="BE1004" s="368">
        <f t="shared" ca="1" si="775"/>
        <v>0</v>
      </c>
      <c r="BF1004" s="368">
        <f t="shared" ca="1" si="775"/>
        <v>0</v>
      </c>
      <c r="BG1004" s="368">
        <f t="shared" ca="1" si="775"/>
        <v>0</v>
      </c>
      <c r="BH1004" s="368">
        <f t="shared" ca="1" si="775"/>
        <v>0</v>
      </c>
      <c r="BI1004" s="368">
        <f t="shared" ca="1" si="775"/>
        <v>0</v>
      </c>
      <c r="BJ1004" s="368">
        <f t="shared" ca="1" si="775"/>
        <v>0</v>
      </c>
      <c r="BK1004" s="368">
        <f t="shared" ca="1" si="775"/>
        <v>0</v>
      </c>
      <c r="BL1004" s="368">
        <f t="shared" ca="1" si="775"/>
        <v>0</v>
      </c>
      <c r="BM1004" s="368">
        <f t="shared" ca="1" si="775"/>
        <v>0</v>
      </c>
      <c r="BN1004" s="368">
        <f t="shared" ca="1" si="775"/>
        <v>0</v>
      </c>
      <c r="BO1004" s="368">
        <f t="shared" ca="1" si="775"/>
        <v>0</v>
      </c>
      <c r="BP1004" s="368">
        <f t="shared" ca="1" si="775"/>
        <v>0</v>
      </c>
      <c r="BQ1004" s="368">
        <f t="shared" ca="1" si="775"/>
        <v>0</v>
      </c>
      <c r="BR1004" s="368">
        <f t="shared" ca="1" si="775"/>
        <v>0</v>
      </c>
      <c r="BS1004" s="368">
        <f t="shared" ca="1" si="775"/>
        <v>0</v>
      </c>
      <c r="BT1004" s="368">
        <f t="shared" ca="1" si="775"/>
        <v>0</v>
      </c>
      <c r="BU1004" s="368">
        <f t="shared" ca="1" si="775"/>
        <v>0</v>
      </c>
      <c r="BV1004" s="368">
        <f t="shared" ca="1" si="775"/>
        <v>0</v>
      </c>
      <c r="BW1004" s="368">
        <f t="shared" ca="1" si="775"/>
        <v>0</v>
      </c>
      <c r="BX1004" s="368">
        <f t="shared" ca="1" si="775"/>
        <v>0</v>
      </c>
      <c r="BY1004" s="368">
        <f t="shared" ca="1" si="775"/>
        <v>0</v>
      </c>
      <c r="BZ1004" s="368">
        <f t="shared" ca="1" si="775"/>
        <v>0</v>
      </c>
      <c r="CA1004" s="368">
        <f t="shared" ca="1" si="775"/>
        <v>0</v>
      </c>
      <c r="CB1004" s="368">
        <f t="shared" ca="1" si="775"/>
        <v>0</v>
      </c>
      <c r="CC1004" s="368">
        <f t="shared" ca="1" si="775"/>
        <v>0</v>
      </c>
      <c r="CD1004" s="368">
        <f t="shared" ca="1" si="775"/>
        <v>0</v>
      </c>
      <c r="CE1004" s="368">
        <f t="shared" ca="1" si="775"/>
        <v>0</v>
      </c>
      <c r="CF1004" s="368">
        <f t="shared" ca="1" si="775"/>
        <v>0</v>
      </c>
      <c r="CG1004" s="368">
        <f t="shared" ref="CG1004:CN1004" ca="1" si="776">-CF1008</f>
        <v>0</v>
      </c>
      <c r="CH1004" s="368">
        <f t="shared" ca="1" si="776"/>
        <v>0</v>
      </c>
      <c r="CI1004" s="368">
        <f t="shared" ca="1" si="776"/>
        <v>0</v>
      </c>
      <c r="CJ1004" s="368">
        <f t="shared" ca="1" si="776"/>
        <v>0</v>
      </c>
      <c r="CK1004" s="368">
        <f t="shared" ca="1" si="776"/>
        <v>0</v>
      </c>
      <c r="CL1004" s="368">
        <f t="shared" ca="1" si="776"/>
        <v>0</v>
      </c>
      <c r="CM1004" s="368">
        <f t="shared" ca="1" si="776"/>
        <v>0</v>
      </c>
      <c r="CN1004" s="368">
        <f t="shared" ca="1" si="776"/>
        <v>0</v>
      </c>
    </row>
    <row r="1005" spans="1:92" x14ac:dyDescent="0.25">
      <c r="A1005" t="s">
        <v>667</v>
      </c>
      <c r="B1005" s="223" t="s">
        <v>672</v>
      </c>
      <c r="D1005" s="295" t="s">
        <v>686</v>
      </c>
      <c r="E1005" s="102" t="s">
        <v>203</v>
      </c>
      <c r="K1005" s="365">
        <f t="shared" ref="K1005:P1005" ca="1" si="777">SUMIF($3:$3, K$2, INDIRECT(ROW() &amp; ":" &amp; ROW()))</f>
        <v>0</v>
      </c>
      <c r="L1005" s="365">
        <f t="shared" ca="1" si="777"/>
        <v>0</v>
      </c>
      <c r="M1005" s="365">
        <f t="shared" ca="1" si="777"/>
        <v>0</v>
      </c>
      <c r="N1005" s="365">
        <f t="shared" ca="1" si="777"/>
        <v>0</v>
      </c>
      <c r="O1005" s="365">
        <f t="shared" ca="1" si="777"/>
        <v>0</v>
      </c>
      <c r="P1005" s="365">
        <f t="shared" ca="1" si="777"/>
        <v>0</v>
      </c>
      <c r="Q1005" s="50"/>
      <c r="T1005" s="366"/>
      <c r="U1005" s="382">
        <f t="shared" ref="U1005:AZ1005" ca="1" si="778">-SUM(U1002:U1003)*(U$2=EOMONTH($I998,0))</f>
        <v>0</v>
      </c>
      <c r="V1005" s="382">
        <f t="shared" ca="1" si="778"/>
        <v>0</v>
      </c>
      <c r="W1005" s="382">
        <f t="shared" ca="1" si="778"/>
        <v>0</v>
      </c>
      <c r="X1005" s="382">
        <f t="shared" ca="1" si="778"/>
        <v>0</v>
      </c>
      <c r="Y1005" s="382">
        <f t="shared" ca="1" si="778"/>
        <v>0</v>
      </c>
      <c r="Z1005" s="382">
        <f t="shared" ca="1" si="778"/>
        <v>0</v>
      </c>
      <c r="AA1005" s="382">
        <f t="shared" ca="1" si="778"/>
        <v>0</v>
      </c>
      <c r="AB1005" s="382">
        <f t="shared" ca="1" si="778"/>
        <v>0</v>
      </c>
      <c r="AC1005" s="382">
        <f t="shared" ca="1" si="778"/>
        <v>0</v>
      </c>
      <c r="AD1005" s="382">
        <f t="shared" ca="1" si="778"/>
        <v>0</v>
      </c>
      <c r="AE1005" s="382">
        <f t="shared" ca="1" si="778"/>
        <v>0</v>
      </c>
      <c r="AF1005" s="382">
        <f t="shared" ca="1" si="778"/>
        <v>0</v>
      </c>
      <c r="AG1005" s="382">
        <f t="shared" ca="1" si="778"/>
        <v>0</v>
      </c>
      <c r="AH1005" s="382">
        <f t="shared" ca="1" si="778"/>
        <v>0</v>
      </c>
      <c r="AI1005" s="382">
        <f t="shared" ca="1" si="778"/>
        <v>0</v>
      </c>
      <c r="AJ1005" s="382">
        <f t="shared" ca="1" si="778"/>
        <v>0</v>
      </c>
      <c r="AK1005" s="382">
        <f t="shared" ca="1" si="778"/>
        <v>0</v>
      </c>
      <c r="AL1005" s="382">
        <f t="shared" ca="1" si="778"/>
        <v>0</v>
      </c>
      <c r="AM1005" s="382">
        <f t="shared" ca="1" si="778"/>
        <v>0</v>
      </c>
      <c r="AN1005" s="382">
        <f t="shared" ca="1" si="778"/>
        <v>0</v>
      </c>
      <c r="AO1005" s="382">
        <f t="shared" ca="1" si="778"/>
        <v>0</v>
      </c>
      <c r="AP1005" s="382">
        <f t="shared" ca="1" si="778"/>
        <v>0</v>
      </c>
      <c r="AQ1005" s="382">
        <f t="shared" ca="1" si="778"/>
        <v>0</v>
      </c>
      <c r="AR1005" s="382">
        <f t="shared" ca="1" si="778"/>
        <v>0</v>
      </c>
      <c r="AS1005" s="382">
        <f t="shared" ca="1" si="778"/>
        <v>0</v>
      </c>
      <c r="AT1005" s="382">
        <f t="shared" ca="1" si="778"/>
        <v>0</v>
      </c>
      <c r="AU1005" s="382">
        <f t="shared" ca="1" si="778"/>
        <v>0</v>
      </c>
      <c r="AV1005" s="382">
        <f t="shared" ca="1" si="778"/>
        <v>0</v>
      </c>
      <c r="AW1005" s="382">
        <f t="shared" ca="1" si="778"/>
        <v>0</v>
      </c>
      <c r="AX1005" s="382">
        <f t="shared" ca="1" si="778"/>
        <v>0</v>
      </c>
      <c r="AY1005" s="382">
        <f t="shared" ca="1" si="778"/>
        <v>0</v>
      </c>
      <c r="AZ1005" s="382">
        <f t="shared" ca="1" si="778"/>
        <v>0</v>
      </c>
      <c r="BA1005" s="382">
        <f t="shared" ref="BA1005:CF1005" ca="1" si="779">-SUM(BA1002:BA1003)*(BA$2=EOMONTH($I998,0))</f>
        <v>0</v>
      </c>
      <c r="BB1005" s="382">
        <f t="shared" ca="1" si="779"/>
        <v>0</v>
      </c>
      <c r="BC1005" s="382">
        <f t="shared" ca="1" si="779"/>
        <v>0</v>
      </c>
      <c r="BD1005" s="382">
        <f t="shared" ca="1" si="779"/>
        <v>0</v>
      </c>
      <c r="BE1005" s="382">
        <f t="shared" ca="1" si="779"/>
        <v>0</v>
      </c>
      <c r="BF1005" s="382">
        <f t="shared" ca="1" si="779"/>
        <v>0</v>
      </c>
      <c r="BG1005" s="382">
        <f t="shared" ca="1" si="779"/>
        <v>0</v>
      </c>
      <c r="BH1005" s="382">
        <f t="shared" ca="1" si="779"/>
        <v>0</v>
      </c>
      <c r="BI1005" s="382">
        <f t="shared" ca="1" si="779"/>
        <v>0</v>
      </c>
      <c r="BJ1005" s="382">
        <f t="shared" ca="1" si="779"/>
        <v>0</v>
      </c>
      <c r="BK1005" s="382">
        <f t="shared" ca="1" si="779"/>
        <v>0</v>
      </c>
      <c r="BL1005" s="382">
        <f t="shared" ca="1" si="779"/>
        <v>0</v>
      </c>
      <c r="BM1005" s="382">
        <f t="shared" ca="1" si="779"/>
        <v>0</v>
      </c>
      <c r="BN1005" s="382">
        <f t="shared" ca="1" si="779"/>
        <v>0</v>
      </c>
      <c r="BO1005" s="382">
        <f t="shared" ca="1" si="779"/>
        <v>0</v>
      </c>
      <c r="BP1005" s="382">
        <f t="shared" ca="1" si="779"/>
        <v>0</v>
      </c>
      <c r="BQ1005" s="382">
        <f t="shared" ca="1" si="779"/>
        <v>0</v>
      </c>
      <c r="BR1005" s="382">
        <f t="shared" ca="1" si="779"/>
        <v>0</v>
      </c>
      <c r="BS1005" s="382">
        <f t="shared" ca="1" si="779"/>
        <v>0</v>
      </c>
      <c r="BT1005" s="382">
        <f t="shared" ca="1" si="779"/>
        <v>0</v>
      </c>
      <c r="BU1005" s="382">
        <f t="shared" ca="1" si="779"/>
        <v>0</v>
      </c>
      <c r="BV1005" s="382">
        <f t="shared" ca="1" si="779"/>
        <v>0</v>
      </c>
      <c r="BW1005" s="382">
        <f t="shared" ca="1" si="779"/>
        <v>0</v>
      </c>
      <c r="BX1005" s="382">
        <f t="shared" ca="1" si="779"/>
        <v>0</v>
      </c>
      <c r="BY1005" s="382">
        <f t="shared" ca="1" si="779"/>
        <v>0</v>
      </c>
      <c r="BZ1005" s="382">
        <f t="shared" ca="1" si="779"/>
        <v>0</v>
      </c>
      <c r="CA1005" s="382">
        <f t="shared" ca="1" si="779"/>
        <v>0</v>
      </c>
      <c r="CB1005" s="382">
        <f t="shared" ca="1" si="779"/>
        <v>0</v>
      </c>
      <c r="CC1005" s="382">
        <f t="shared" ca="1" si="779"/>
        <v>0</v>
      </c>
      <c r="CD1005" s="382">
        <f t="shared" ca="1" si="779"/>
        <v>0</v>
      </c>
      <c r="CE1005" s="382">
        <f t="shared" ca="1" si="779"/>
        <v>0</v>
      </c>
      <c r="CF1005" s="382">
        <f t="shared" ca="1" si="779"/>
        <v>0</v>
      </c>
      <c r="CG1005" s="382">
        <f t="shared" ref="CG1005:CN1005" ca="1" si="780">-SUM(CG1002:CG1003)*(CG$2=EOMONTH($I998,0))</f>
        <v>0</v>
      </c>
      <c r="CH1005" s="382">
        <f t="shared" ca="1" si="780"/>
        <v>0</v>
      </c>
      <c r="CI1005" s="382">
        <f t="shared" ca="1" si="780"/>
        <v>0</v>
      </c>
      <c r="CJ1005" s="382">
        <f t="shared" ca="1" si="780"/>
        <v>0</v>
      </c>
      <c r="CK1005" s="382">
        <f t="shared" ca="1" si="780"/>
        <v>0</v>
      </c>
      <c r="CL1005" s="382">
        <f t="shared" ca="1" si="780"/>
        <v>0</v>
      </c>
      <c r="CM1005" s="382">
        <f t="shared" ca="1" si="780"/>
        <v>0</v>
      </c>
      <c r="CN1005" s="382">
        <f t="shared" ca="1" si="780"/>
        <v>0</v>
      </c>
    </row>
    <row r="1006" spans="1:92" x14ac:dyDescent="0.25">
      <c r="A1006" t="s">
        <v>143</v>
      </c>
      <c r="B1006" s="216" t="s">
        <v>673</v>
      </c>
      <c r="C1006" t="s">
        <v>609</v>
      </c>
      <c r="D1006" s="295" t="s">
        <v>686</v>
      </c>
      <c r="E1006" s="102" t="s">
        <v>203</v>
      </c>
      <c r="I1006" s="368"/>
      <c r="J1006" s="368"/>
      <c r="K1006" s="30">
        <f t="shared" ref="K1006:P1006" ca="1" si="781">SUMIF($4:$4, K$2, INDIRECT(ROW() &amp; ":" &amp; ROW()))</f>
        <v>0</v>
      </c>
      <c r="L1006" s="30">
        <f t="shared" ca="1" si="781"/>
        <v>0</v>
      </c>
      <c r="M1006" s="30">
        <f t="shared" ca="1" si="781"/>
        <v>0</v>
      </c>
      <c r="N1006" s="30">
        <f t="shared" ca="1" si="781"/>
        <v>0</v>
      </c>
      <c r="O1006" s="30">
        <f t="shared" ca="1" si="781"/>
        <v>0</v>
      </c>
      <c r="P1006" s="30">
        <f t="shared" ca="1" si="781"/>
        <v>0</v>
      </c>
      <c r="Q1006" s="30"/>
      <c r="T1006" s="327">
        <f t="shared" ref="T1006" ca="1" si="782">IFERROR(INDEX(INDIRECT("Financials!$A:$AD"), MATCH(INDIRECT(ADDRESS(ROW(),2)), INDIRECT("Financials!$B:$B"), 0), MATCH(INDIRECT(ADDRESS(1,COLUMN())), INDIRECT("Financials!$1:$1"), 0)),0)</f>
        <v>0</v>
      </c>
      <c r="U1006" s="383">
        <f t="shared" ref="U1006:AZ1006" ca="1" si="783">SUM(U1002:U1005)</f>
        <v>0</v>
      </c>
      <c r="V1006" s="383">
        <f t="shared" ca="1" si="783"/>
        <v>0</v>
      </c>
      <c r="W1006" s="383">
        <f t="shared" ca="1" si="783"/>
        <v>0</v>
      </c>
      <c r="X1006" s="383">
        <f t="shared" ca="1" si="783"/>
        <v>0</v>
      </c>
      <c r="Y1006" s="383">
        <f t="shared" ca="1" si="783"/>
        <v>0</v>
      </c>
      <c r="Z1006" s="383">
        <f t="shared" ca="1" si="783"/>
        <v>0</v>
      </c>
      <c r="AA1006" s="383">
        <f t="shared" ca="1" si="783"/>
        <v>0</v>
      </c>
      <c r="AB1006" s="383">
        <f t="shared" ca="1" si="783"/>
        <v>0</v>
      </c>
      <c r="AC1006" s="383">
        <f t="shared" ca="1" si="783"/>
        <v>0</v>
      </c>
      <c r="AD1006" s="383">
        <f t="shared" ca="1" si="783"/>
        <v>0</v>
      </c>
      <c r="AE1006" s="383">
        <f t="shared" ca="1" si="783"/>
        <v>0</v>
      </c>
      <c r="AF1006" s="383">
        <f t="shared" ca="1" si="783"/>
        <v>0</v>
      </c>
      <c r="AG1006" s="383">
        <f t="shared" ca="1" si="783"/>
        <v>0</v>
      </c>
      <c r="AH1006" s="383">
        <f t="shared" ca="1" si="783"/>
        <v>0</v>
      </c>
      <c r="AI1006" s="383">
        <f t="shared" ca="1" si="783"/>
        <v>0</v>
      </c>
      <c r="AJ1006" s="383">
        <f t="shared" ca="1" si="783"/>
        <v>0</v>
      </c>
      <c r="AK1006" s="383">
        <f t="shared" ca="1" si="783"/>
        <v>0</v>
      </c>
      <c r="AL1006" s="383">
        <f t="shared" ca="1" si="783"/>
        <v>0</v>
      </c>
      <c r="AM1006" s="383">
        <f t="shared" ca="1" si="783"/>
        <v>0</v>
      </c>
      <c r="AN1006" s="383">
        <f t="shared" ca="1" si="783"/>
        <v>0</v>
      </c>
      <c r="AO1006" s="383">
        <f t="shared" ca="1" si="783"/>
        <v>0</v>
      </c>
      <c r="AP1006" s="383">
        <f t="shared" ca="1" si="783"/>
        <v>0</v>
      </c>
      <c r="AQ1006" s="383">
        <f t="shared" ca="1" si="783"/>
        <v>0</v>
      </c>
      <c r="AR1006" s="383">
        <f t="shared" ca="1" si="783"/>
        <v>0</v>
      </c>
      <c r="AS1006" s="383">
        <f t="shared" ca="1" si="783"/>
        <v>0</v>
      </c>
      <c r="AT1006" s="383">
        <f t="shared" ca="1" si="783"/>
        <v>0</v>
      </c>
      <c r="AU1006" s="383">
        <f t="shared" ca="1" si="783"/>
        <v>0</v>
      </c>
      <c r="AV1006" s="383">
        <f t="shared" ca="1" si="783"/>
        <v>0</v>
      </c>
      <c r="AW1006" s="383">
        <f t="shared" ca="1" si="783"/>
        <v>0</v>
      </c>
      <c r="AX1006" s="383">
        <f t="shared" ca="1" si="783"/>
        <v>0</v>
      </c>
      <c r="AY1006" s="383">
        <f t="shared" ca="1" si="783"/>
        <v>0</v>
      </c>
      <c r="AZ1006" s="383">
        <f t="shared" ca="1" si="783"/>
        <v>0</v>
      </c>
      <c r="BA1006" s="383">
        <f t="shared" ref="BA1006:CN1006" ca="1" si="784">SUM(BA1002:BA1005)</f>
        <v>0</v>
      </c>
      <c r="BB1006" s="383">
        <f t="shared" ca="1" si="784"/>
        <v>0</v>
      </c>
      <c r="BC1006" s="383">
        <f t="shared" ca="1" si="784"/>
        <v>0</v>
      </c>
      <c r="BD1006" s="383">
        <f t="shared" ca="1" si="784"/>
        <v>0</v>
      </c>
      <c r="BE1006" s="383">
        <f t="shared" ca="1" si="784"/>
        <v>0</v>
      </c>
      <c r="BF1006" s="383">
        <f t="shared" ca="1" si="784"/>
        <v>0</v>
      </c>
      <c r="BG1006" s="383">
        <f t="shared" ca="1" si="784"/>
        <v>0</v>
      </c>
      <c r="BH1006" s="383">
        <f t="shared" ca="1" si="784"/>
        <v>0</v>
      </c>
      <c r="BI1006" s="383">
        <f t="shared" ca="1" si="784"/>
        <v>0</v>
      </c>
      <c r="BJ1006" s="383">
        <f t="shared" ca="1" si="784"/>
        <v>0</v>
      </c>
      <c r="BK1006" s="383">
        <f t="shared" ca="1" si="784"/>
        <v>0</v>
      </c>
      <c r="BL1006" s="383">
        <f t="shared" ca="1" si="784"/>
        <v>0</v>
      </c>
      <c r="BM1006" s="383">
        <f t="shared" ca="1" si="784"/>
        <v>0</v>
      </c>
      <c r="BN1006" s="383">
        <f t="shared" ca="1" si="784"/>
        <v>0</v>
      </c>
      <c r="BO1006" s="383">
        <f t="shared" ca="1" si="784"/>
        <v>0</v>
      </c>
      <c r="BP1006" s="383">
        <f t="shared" ca="1" si="784"/>
        <v>0</v>
      </c>
      <c r="BQ1006" s="383">
        <f t="shared" ca="1" si="784"/>
        <v>0</v>
      </c>
      <c r="BR1006" s="383">
        <f t="shared" ca="1" si="784"/>
        <v>0</v>
      </c>
      <c r="BS1006" s="383">
        <f t="shared" ca="1" si="784"/>
        <v>0</v>
      </c>
      <c r="BT1006" s="383">
        <f t="shared" ca="1" si="784"/>
        <v>0</v>
      </c>
      <c r="BU1006" s="383">
        <f t="shared" ca="1" si="784"/>
        <v>0</v>
      </c>
      <c r="BV1006" s="383">
        <f t="shared" ca="1" si="784"/>
        <v>0</v>
      </c>
      <c r="BW1006" s="383">
        <f t="shared" ca="1" si="784"/>
        <v>0</v>
      </c>
      <c r="BX1006" s="383">
        <f t="shared" ca="1" si="784"/>
        <v>0</v>
      </c>
      <c r="BY1006" s="383">
        <f t="shared" ca="1" si="784"/>
        <v>0</v>
      </c>
      <c r="BZ1006" s="383">
        <f t="shared" ca="1" si="784"/>
        <v>0</v>
      </c>
      <c r="CA1006" s="383">
        <f t="shared" ca="1" si="784"/>
        <v>0</v>
      </c>
      <c r="CB1006" s="383">
        <f t="shared" ca="1" si="784"/>
        <v>0</v>
      </c>
      <c r="CC1006" s="383">
        <f t="shared" ca="1" si="784"/>
        <v>0</v>
      </c>
      <c r="CD1006" s="383">
        <f t="shared" ca="1" si="784"/>
        <v>0</v>
      </c>
      <c r="CE1006" s="383">
        <f t="shared" ca="1" si="784"/>
        <v>0</v>
      </c>
      <c r="CF1006" s="383">
        <f t="shared" ca="1" si="784"/>
        <v>0</v>
      </c>
      <c r="CG1006" s="383">
        <f t="shared" ca="1" si="784"/>
        <v>0</v>
      </c>
      <c r="CH1006" s="383">
        <f t="shared" ca="1" si="784"/>
        <v>0</v>
      </c>
      <c r="CI1006" s="383">
        <f t="shared" ca="1" si="784"/>
        <v>0</v>
      </c>
      <c r="CJ1006" s="383">
        <f t="shared" ca="1" si="784"/>
        <v>0</v>
      </c>
      <c r="CK1006" s="383">
        <f t="shared" ca="1" si="784"/>
        <v>0</v>
      </c>
      <c r="CL1006" s="383">
        <f t="shared" ca="1" si="784"/>
        <v>0</v>
      </c>
      <c r="CM1006" s="383">
        <f t="shared" ca="1" si="784"/>
        <v>0</v>
      </c>
      <c r="CN1006" s="383">
        <f t="shared" ca="1" si="784"/>
        <v>0</v>
      </c>
    </row>
    <row r="1007" spans="1:92" x14ac:dyDescent="0.25">
      <c r="B1007" s="178"/>
      <c r="D1007" s="295" t="s">
        <v>686</v>
      </c>
      <c r="E1007" s="102" t="s">
        <v>203</v>
      </c>
      <c r="T1007" s="319"/>
      <c r="U1007" s="380"/>
      <c r="V1007" s="380"/>
      <c r="W1007" s="380"/>
      <c r="X1007" s="380"/>
      <c r="Y1007" s="380"/>
      <c r="Z1007" s="380"/>
      <c r="AA1007" s="380"/>
      <c r="AB1007" s="380"/>
      <c r="AC1007" s="380"/>
      <c r="AD1007" s="380"/>
      <c r="AE1007" s="380"/>
      <c r="AF1007" s="380"/>
      <c r="AG1007" s="380"/>
      <c r="AH1007" s="380"/>
      <c r="AI1007" s="380"/>
      <c r="AJ1007" s="380"/>
      <c r="AK1007" s="380"/>
      <c r="AL1007" s="380"/>
      <c r="AM1007" s="380"/>
      <c r="AN1007" s="380"/>
      <c r="AO1007" s="380"/>
      <c r="AP1007" s="380"/>
      <c r="AQ1007" s="380"/>
      <c r="AR1007" s="380"/>
      <c r="AS1007" s="380"/>
      <c r="AT1007" s="380"/>
      <c r="AU1007" s="380"/>
      <c r="AV1007" s="380"/>
      <c r="AW1007" s="380"/>
      <c r="AX1007" s="380"/>
      <c r="AY1007" s="380"/>
      <c r="AZ1007" s="380"/>
      <c r="BA1007" s="380"/>
      <c r="BB1007" s="380"/>
      <c r="BC1007" s="380"/>
      <c r="BD1007" s="380"/>
      <c r="BE1007" s="380"/>
      <c r="BF1007" s="380"/>
      <c r="BG1007" s="380"/>
      <c r="BH1007" s="380"/>
      <c r="BI1007" s="380"/>
      <c r="BJ1007" s="380"/>
      <c r="BK1007" s="380"/>
      <c r="BL1007" s="380"/>
      <c r="BM1007" s="380"/>
      <c r="BN1007" s="380"/>
      <c r="BO1007" s="380"/>
      <c r="BP1007" s="380"/>
      <c r="BQ1007" s="380"/>
      <c r="BR1007" s="380"/>
      <c r="BS1007" s="380"/>
      <c r="BT1007" s="380"/>
      <c r="BU1007" s="380"/>
      <c r="BV1007" s="380"/>
      <c r="BW1007" s="380"/>
      <c r="BX1007" s="380"/>
      <c r="BY1007" s="380"/>
      <c r="BZ1007" s="380"/>
      <c r="CA1007" s="380"/>
      <c r="CB1007" s="380"/>
      <c r="CC1007" s="380"/>
      <c r="CD1007" s="380"/>
      <c r="CE1007" s="380"/>
      <c r="CF1007" s="380"/>
      <c r="CG1007" s="380"/>
      <c r="CH1007" s="380"/>
      <c r="CI1007" s="380"/>
      <c r="CJ1007" s="380"/>
      <c r="CK1007" s="380"/>
      <c r="CL1007" s="380"/>
      <c r="CM1007" s="380"/>
      <c r="CN1007" s="380"/>
    </row>
    <row r="1008" spans="1:92" x14ac:dyDescent="0.25">
      <c r="A1008" t="s">
        <v>160</v>
      </c>
      <c r="B1008" s="216" t="s">
        <v>674</v>
      </c>
      <c r="C1008" t="s">
        <v>33</v>
      </c>
      <c r="D1008" s="295" t="s">
        <v>686</v>
      </c>
      <c r="E1008" s="102" t="s">
        <v>203</v>
      </c>
      <c r="K1008" s="31">
        <f t="shared" ref="K1008:P1008" ca="1" si="785">SUMIF($3:$3, K$2, INDIRECT(ROW() &amp; ":" &amp; ROW()))</f>
        <v>0</v>
      </c>
      <c r="L1008" s="31">
        <f t="shared" ca="1" si="785"/>
        <v>0</v>
      </c>
      <c r="M1008" s="31">
        <f t="shared" ca="1" si="785"/>
        <v>0</v>
      </c>
      <c r="N1008" s="31">
        <f t="shared" ca="1" si="785"/>
        <v>0</v>
      </c>
      <c r="O1008" s="31">
        <f t="shared" ca="1" si="785"/>
        <v>0</v>
      </c>
      <c r="P1008" s="31">
        <f t="shared" ca="1" si="785"/>
        <v>0</v>
      </c>
      <c r="Q1008" s="31"/>
      <c r="T1008" s="327">
        <f t="shared" ref="T1008" ca="1" si="786">IFERROR(INDEX(INDIRECT("Financials!$A:$AD"), MATCH(INDIRECT(ADDRESS(ROW(),2)), INDIRECT("Financials!$B:$B"), 0), MATCH(INDIRECT(ADDRESS(1,COLUMN())), INDIRECT("Financials!$1:$1"), 0)),0)</f>
        <v>0</v>
      </c>
      <c r="U1008" s="383">
        <f t="shared" ref="U1008:AZ1008" ca="1" si="787">-SUM(U1002:U1003)*$I999/12</f>
        <v>0</v>
      </c>
      <c r="V1008" s="383">
        <f t="shared" ca="1" si="787"/>
        <v>0</v>
      </c>
      <c r="W1008" s="383">
        <f t="shared" ca="1" si="787"/>
        <v>0</v>
      </c>
      <c r="X1008" s="383">
        <f t="shared" ca="1" si="787"/>
        <v>0</v>
      </c>
      <c r="Y1008" s="383">
        <f t="shared" ca="1" si="787"/>
        <v>0</v>
      </c>
      <c r="Z1008" s="383">
        <f t="shared" ca="1" si="787"/>
        <v>0</v>
      </c>
      <c r="AA1008" s="383">
        <f t="shared" ca="1" si="787"/>
        <v>0</v>
      </c>
      <c r="AB1008" s="383">
        <f t="shared" ca="1" si="787"/>
        <v>0</v>
      </c>
      <c r="AC1008" s="383">
        <f t="shared" ca="1" si="787"/>
        <v>0</v>
      </c>
      <c r="AD1008" s="383">
        <f t="shared" ca="1" si="787"/>
        <v>0</v>
      </c>
      <c r="AE1008" s="383">
        <f t="shared" ca="1" si="787"/>
        <v>0</v>
      </c>
      <c r="AF1008" s="383">
        <f t="shared" ca="1" si="787"/>
        <v>0</v>
      </c>
      <c r="AG1008" s="383">
        <f t="shared" ca="1" si="787"/>
        <v>0</v>
      </c>
      <c r="AH1008" s="383">
        <f t="shared" ca="1" si="787"/>
        <v>0</v>
      </c>
      <c r="AI1008" s="383">
        <f t="shared" ca="1" si="787"/>
        <v>0</v>
      </c>
      <c r="AJ1008" s="383">
        <f t="shared" ca="1" si="787"/>
        <v>0</v>
      </c>
      <c r="AK1008" s="383">
        <f t="shared" ca="1" si="787"/>
        <v>0</v>
      </c>
      <c r="AL1008" s="383">
        <f t="shared" ca="1" si="787"/>
        <v>0</v>
      </c>
      <c r="AM1008" s="383">
        <f t="shared" ca="1" si="787"/>
        <v>0</v>
      </c>
      <c r="AN1008" s="383">
        <f t="shared" ca="1" si="787"/>
        <v>0</v>
      </c>
      <c r="AO1008" s="383">
        <f t="shared" ca="1" si="787"/>
        <v>0</v>
      </c>
      <c r="AP1008" s="383">
        <f t="shared" ca="1" si="787"/>
        <v>0</v>
      </c>
      <c r="AQ1008" s="383">
        <f t="shared" ca="1" si="787"/>
        <v>0</v>
      </c>
      <c r="AR1008" s="383">
        <f t="shared" ca="1" si="787"/>
        <v>0</v>
      </c>
      <c r="AS1008" s="383">
        <f t="shared" ca="1" si="787"/>
        <v>0</v>
      </c>
      <c r="AT1008" s="383">
        <f t="shared" ca="1" si="787"/>
        <v>0</v>
      </c>
      <c r="AU1008" s="383">
        <f t="shared" ca="1" si="787"/>
        <v>0</v>
      </c>
      <c r="AV1008" s="383">
        <f t="shared" ca="1" si="787"/>
        <v>0</v>
      </c>
      <c r="AW1008" s="383">
        <f t="shared" ca="1" si="787"/>
        <v>0</v>
      </c>
      <c r="AX1008" s="383">
        <f t="shared" ca="1" si="787"/>
        <v>0</v>
      </c>
      <c r="AY1008" s="383">
        <f t="shared" ca="1" si="787"/>
        <v>0</v>
      </c>
      <c r="AZ1008" s="383">
        <f t="shared" ca="1" si="787"/>
        <v>0</v>
      </c>
      <c r="BA1008" s="383">
        <f t="shared" ref="BA1008:CF1008" ca="1" si="788">-SUM(BA1002:BA1003)*$I999/12</f>
        <v>0</v>
      </c>
      <c r="BB1008" s="383">
        <f t="shared" ca="1" si="788"/>
        <v>0</v>
      </c>
      <c r="BC1008" s="383">
        <f t="shared" ca="1" si="788"/>
        <v>0</v>
      </c>
      <c r="BD1008" s="383">
        <f t="shared" ca="1" si="788"/>
        <v>0</v>
      </c>
      <c r="BE1008" s="383">
        <f t="shared" ca="1" si="788"/>
        <v>0</v>
      </c>
      <c r="BF1008" s="383">
        <f t="shared" ca="1" si="788"/>
        <v>0</v>
      </c>
      <c r="BG1008" s="383">
        <f t="shared" ca="1" si="788"/>
        <v>0</v>
      </c>
      <c r="BH1008" s="383">
        <f t="shared" ca="1" si="788"/>
        <v>0</v>
      </c>
      <c r="BI1008" s="383">
        <f t="shared" ca="1" si="788"/>
        <v>0</v>
      </c>
      <c r="BJ1008" s="383">
        <f t="shared" ca="1" si="788"/>
        <v>0</v>
      </c>
      <c r="BK1008" s="383">
        <f t="shared" ca="1" si="788"/>
        <v>0</v>
      </c>
      <c r="BL1008" s="383">
        <f t="shared" ca="1" si="788"/>
        <v>0</v>
      </c>
      <c r="BM1008" s="383">
        <f t="shared" ca="1" si="788"/>
        <v>0</v>
      </c>
      <c r="BN1008" s="383">
        <f t="shared" ca="1" si="788"/>
        <v>0</v>
      </c>
      <c r="BO1008" s="383">
        <f t="shared" ca="1" si="788"/>
        <v>0</v>
      </c>
      <c r="BP1008" s="383">
        <f t="shared" ca="1" si="788"/>
        <v>0</v>
      </c>
      <c r="BQ1008" s="383">
        <f t="shared" ca="1" si="788"/>
        <v>0</v>
      </c>
      <c r="BR1008" s="383">
        <f t="shared" ca="1" si="788"/>
        <v>0</v>
      </c>
      <c r="BS1008" s="383">
        <f t="shared" ca="1" si="788"/>
        <v>0</v>
      </c>
      <c r="BT1008" s="383">
        <f t="shared" ca="1" si="788"/>
        <v>0</v>
      </c>
      <c r="BU1008" s="383">
        <f t="shared" ca="1" si="788"/>
        <v>0</v>
      </c>
      <c r="BV1008" s="383">
        <f t="shared" ca="1" si="788"/>
        <v>0</v>
      </c>
      <c r="BW1008" s="383">
        <f t="shared" ca="1" si="788"/>
        <v>0</v>
      </c>
      <c r="BX1008" s="383">
        <f t="shared" ca="1" si="788"/>
        <v>0</v>
      </c>
      <c r="BY1008" s="383">
        <f t="shared" ca="1" si="788"/>
        <v>0</v>
      </c>
      <c r="BZ1008" s="383">
        <f t="shared" ca="1" si="788"/>
        <v>0</v>
      </c>
      <c r="CA1008" s="383">
        <f t="shared" ca="1" si="788"/>
        <v>0</v>
      </c>
      <c r="CB1008" s="383">
        <f t="shared" ca="1" si="788"/>
        <v>0</v>
      </c>
      <c r="CC1008" s="383">
        <f t="shared" ca="1" si="788"/>
        <v>0</v>
      </c>
      <c r="CD1008" s="383">
        <f t="shared" ca="1" si="788"/>
        <v>0</v>
      </c>
      <c r="CE1008" s="383">
        <f t="shared" ca="1" si="788"/>
        <v>0</v>
      </c>
      <c r="CF1008" s="383">
        <f t="shared" ca="1" si="788"/>
        <v>0</v>
      </c>
      <c r="CG1008" s="383">
        <f t="shared" ref="CG1008:CN1008" ca="1" si="789">-SUM(CG1002:CG1003)*$I999/12</f>
        <v>0</v>
      </c>
      <c r="CH1008" s="383">
        <f t="shared" ca="1" si="789"/>
        <v>0</v>
      </c>
      <c r="CI1008" s="383">
        <f t="shared" ca="1" si="789"/>
        <v>0</v>
      </c>
      <c r="CJ1008" s="383">
        <f t="shared" ca="1" si="789"/>
        <v>0</v>
      </c>
      <c r="CK1008" s="383">
        <f t="shared" ca="1" si="789"/>
        <v>0</v>
      </c>
      <c r="CL1008" s="383">
        <f t="shared" ca="1" si="789"/>
        <v>0</v>
      </c>
      <c r="CM1008" s="383">
        <f t="shared" ca="1" si="789"/>
        <v>0</v>
      </c>
      <c r="CN1008" s="383">
        <f t="shared" ca="1" si="789"/>
        <v>0</v>
      </c>
    </row>
    <row r="1009" spans="1:92" x14ac:dyDescent="0.25">
      <c r="B1009" s="178"/>
      <c r="D1009" s="295" t="s">
        <v>686</v>
      </c>
      <c r="E1009" s="102" t="s">
        <v>203</v>
      </c>
      <c r="T1009" s="355"/>
      <c r="U1009" s="297"/>
      <c r="V1009" s="297"/>
      <c r="W1009" s="297"/>
      <c r="X1009" s="297"/>
      <c r="Y1009" s="297"/>
      <c r="Z1009" s="297"/>
      <c r="AA1009" s="297"/>
      <c r="AB1009" s="297"/>
      <c r="AC1009" s="297"/>
      <c r="AD1009" s="297"/>
      <c r="AE1009" s="297"/>
      <c r="AF1009" s="297"/>
      <c r="AG1009" s="297"/>
      <c r="AH1009" s="297"/>
      <c r="AI1009" s="297"/>
      <c r="AJ1009" s="297"/>
      <c r="AK1009" s="297"/>
      <c r="AL1009" s="297"/>
      <c r="AM1009" s="297"/>
      <c r="AN1009" s="297"/>
      <c r="AO1009" s="297"/>
      <c r="AP1009" s="297"/>
      <c r="AQ1009" s="297"/>
      <c r="AR1009" s="297"/>
      <c r="AS1009" s="297"/>
      <c r="AT1009" s="297"/>
      <c r="AU1009" s="297"/>
      <c r="AV1009" s="297"/>
      <c r="AW1009" s="297"/>
      <c r="AX1009" s="297"/>
      <c r="AY1009" s="297"/>
      <c r="AZ1009" s="297"/>
      <c r="BA1009" s="297"/>
      <c r="BB1009" s="297"/>
      <c r="BC1009" s="297"/>
      <c r="BD1009" s="297"/>
      <c r="BE1009" s="297"/>
      <c r="BF1009" s="297"/>
      <c r="BG1009" s="297"/>
      <c r="BH1009" s="297"/>
      <c r="BI1009" s="297"/>
      <c r="BJ1009" s="297"/>
      <c r="BK1009" s="297"/>
      <c r="BL1009" s="297"/>
      <c r="BM1009" s="297"/>
      <c r="BN1009" s="297"/>
      <c r="BO1009" s="297"/>
      <c r="BP1009" s="297"/>
      <c r="BQ1009" s="297"/>
      <c r="BR1009" s="297"/>
      <c r="BS1009" s="297"/>
      <c r="BT1009" s="297"/>
      <c r="BU1009" s="297"/>
      <c r="BV1009" s="297"/>
      <c r="BW1009" s="297"/>
      <c r="BX1009" s="297"/>
      <c r="BY1009" s="297"/>
      <c r="BZ1009" s="297"/>
      <c r="CA1009" s="297"/>
      <c r="CB1009" s="297"/>
      <c r="CC1009" s="297"/>
      <c r="CD1009" s="297"/>
      <c r="CE1009" s="297"/>
      <c r="CF1009" s="297"/>
      <c r="CG1009" s="297"/>
      <c r="CH1009" s="297"/>
      <c r="CI1009" s="297"/>
      <c r="CJ1009" s="297"/>
      <c r="CK1009" s="297"/>
      <c r="CL1009" s="297"/>
      <c r="CM1009" s="297"/>
      <c r="CN1009" s="297"/>
    </row>
    <row r="1010" spans="1:92" x14ac:dyDescent="0.25">
      <c r="B1010" s="174" t="s">
        <v>662</v>
      </c>
      <c r="D1010" s="295" t="s">
        <v>686</v>
      </c>
      <c r="T1010" s="355"/>
      <c r="U1010" s="297"/>
      <c r="V1010" s="297"/>
      <c r="W1010" s="297"/>
      <c r="X1010" s="297"/>
      <c r="Y1010" s="297"/>
      <c r="Z1010" s="297"/>
      <c r="AA1010" s="297"/>
      <c r="AB1010" s="297"/>
      <c r="AC1010" s="297"/>
      <c r="AD1010" s="297"/>
      <c r="AE1010" s="297"/>
      <c r="AF1010" s="297"/>
      <c r="AG1010" s="297"/>
      <c r="AH1010" s="297"/>
      <c r="AI1010" s="297"/>
      <c r="AJ1010" s="297"/>
      <c r="AK1010" s="297"/>
      <c r="AL1010" s="297"/>
      <c r="AM1010" s="297"/>
      <c r="AN1010" s="297"/>
      <c r="AO1010" s="297"/>
      <c r="AP1010" s="297"/>
      <c r="AQ1010" s="297"/>
      <c r="AR1010" s="297"/>
      <c r="AS1010" s="297"/>
      <c r="AT1010" s="297"/>
      <c r="AU1010" s="297"/>
      <c r="AV1010" s="297"/>
      <c r="AW1010" s="297"/>
      <c r="AX1010" s="297"/>
      <c r="AY1010" s="297"/>
      <c r="AZ1010" s="297"/>
      <c r="BA1010" s="297"/>
      <c r="BB1010" s="297"/>
      <c r="BC1010" s="297"/>
      <c r="BD1010" s="297"/>
      <c r="BE1010" s="297"/>
      <c r="BF1010" s="297"/>
      <c r="BG1010" s="297"/>
      <c r="BH1010" s="297"/>
      <c r="BI1010" s="297"/>
      <c r="BJ1010" s="297"/>
      <c r="BK1010" s="297"/>
      <c r="BL1010" s="297"/>
      <c r="BM1010" s="297"/>
      <c r="BN1010" s="297"/>
      <c r="BO1010" s="297"/>
      <c r="BP1010" s="297"/>
      <c r="BQ1010" s="297"/>
      <c r="BR1010" s="297"/>
      <c r="BS1010" s="297"/>
      <c r="BT1010" s="297"/>
      <c r="BU1010" s="297"/>
      <c r="BV1010" s="297"/>
      <c r="BW1010" s="297"/>
      <c r="BX1010" s="297"/>
      <c r="BY1010" s="297"/>
      <c r="BZ1010" s="297"/>
      <c r="CA1010" s="297"/>
      <c r="CB1010" s="297"/>
      <c r="CC1010" s="297"/>
      <c r="CD1010" s="297"/>
      <c r="CE1010" s="297"/>
      <c r="CF1010" s="297"/>
      <c r="CG1010" s="297"/>
      <c r="CH1010" s="297"/>
      <c r="CI1010" s="297"/>
      <c r="CJ1010" s="297"/>
      <c r="CK1010" s="297"/>
      <c r="CL1010" s="297"/>
      <c r="CM1010" s="297"/>
      <c r="CN1010" s="297"/>
    </row>
    <row r="1011" spans="1:92" x14ac:dyDescent="0.25">
      <c r="A1011" t="s">
        <v>362</v>
      </c>
      <c r="B1011" s="223" t="s">
        <v>689</v>
      </c>
      <c r="C1011" t="s">
        <v>690</v>
      </c>
      <c r="D1011" s="295" t="s">
        <v>686</v>
      </c>
      <c r="K1011" s="50">
        <f t="shared" ref="K1011:P1013" ca="1" si="790">SUMIF($3:$3, INDIRECT(ADDRESS(ROW($A$2),COLUMN(),2)), INDIRECT(ROW() &amp; ":" &amp; ROW()))</f>
        <v>0</v>
      </c>
      <c r="L1011" s="50">
        <f t="shared" ca="1" si="790"/>
        <v>0</v>
      </c>
      <c r="M1011" s="50">
        <f t="shared" ca="1" si="790"/>
        <v>0</v>
      </c>
      <c r="N1011" s="50">
        <f t="shared" ca="1" si="790"/>
        <v>0</v>
      </c>
      <c r="O1011" s="50">
        <f t="shared" ca="1" si="790"/>
        <v>0</v>
      </c>
      <c r="P1011" s="50">
        <f t="shared" ca="1" si="790"/>
        <v>0</v>
      </c>
      <c r="Q1011" s="50"/>
      <c r="T1011" s="319">
        <f t="shared" ref="T1011:T1013" ca="1" si="791">IFERROR(INDEX(INDIRECT("Financials!$A:$AD"), MATCH(INDIRECT(ADDRESS(ROW(),2)), INDIRECT("Financials!$B:$B"), 0), MATCH(INDIRECT(ADDRESS(1,COLUMN())), INDIRECT("Financials!$1:$1"), 0)),0)</f>
        <v>0</v>
      </c>
      <c r="U1011" s="380">
        <f t="shared" ref="U1011:CF1011" ca="1" si="792">-U1008</f>
        <v>0</v>
      </c>
      <c r="V1011" s="380">
        <f t="shared" ca="1" si="792"/>
        <v>0</v>
      </c>
      <c r="W1011" s="380">
        <f t="shared" ca="1" si="792"/>
        <v>0</v>
      </c>
      <c r="X1011" s="380">
        <f t="shared" ca="1" si="792"/>
        <v>0</v>
      </c>
      <c r="Y1011" s="380">
        <f t="shared" ca="1" si="792"/>
        <v>0</v>
      </c>
      <c r="Z1011" s="380">
        <f t="shared" ca="1" si="792"/>
        <v>0</v>
      </c>
      <c r="AA1011" s="380">
        <f t="shared" ca="1" si="792"/>
        <v>0</v>
      </c>
      <c r="AB1011" s="380">
        <f t="shared" ca="1" si="792"/>
        <v>0</v>
      </c>
      <c r="AC1011" s="380">
        <f t="shared" ca="1" si="792"/>
        <v>0</v>
      </c>
      <c r="AD1011" s="380">
        <f t="shared" ca="1" si="792"/>
        <v>0</v>
      </c>
      <c r="AE1011" s="380">
        <f t="shared" ca="1" si="792"/>
        <v>0</v>
      </c>
      <c r="AF1011" s="380">
        <f t="shared" ca="1" si="792"/>
        <v>0</v>
      </c>
      <c r="AG1011" s="380">
        <f t="shared" ca="1" si="792"/>
        <v>0</v>
      </c>
      <c r="AH1011" s="380">
        <f t="shared" ca="1" si="792"/>
        <v>0</v>
      </c>
      <c r="AI1011" s="380">
        <f t="shared" ca="1" si="792"/>
        <v>0</v>
      </c>
      <c r="AJ1011" s="380">
        <f t="shared" ca="1" si="792"/>
        <v>0</v>
      </c>
      <c r="AK1011" s="380">
        <f t="shared" ca="1" si="792"/>
        <v>0</v>
      </c>
      <c r="AL1011" s="380">
        <f t="shared" ca="1" si="792"/>
        <v>0</v>
      </c>
      <c r="AM1011" s="380">
        <f t="shared" ca="1" si="792"/>
        <v>0</v>
      </c>
      <c r="AN1011" s="380">
        <f t="shared" ca="1" si="792"/>
        <v>0</v>
      </c>
      <c r="AO1011" s="380">
        <f t="shared" ca="1" si="792"/>
        <v>0</v>
      </c>
      <c r="AP1011" s="380">
        <f t="shared" ca="1" si="792"/>
        <v>0</v>
      </c>
      <c r="AQ1011" s="380">
        <f t="shared" ca="1" si="792"/>
        <v>0</v>
      </c>
      <c r="AR1011" s="380">
        <f t="shared" ca="1" si="792"/>
        <v>0</v>
      </c>
      <c r="AS1011" s="380">
        <f t="shared" ca="1" si="792"/>
        <v>0</v>
      </c>
      <c r="AT1011" s="380">
        <f t="shared" ca="1" si="792"/>
        <v>0</v>
      </c>
      <c r="AU1011" s="380">
        <f t="shared" ca="1" si="792"/>
        <v>0</v>
      </c>
      <c r="AV1011" s="380">
        <f t="shared" ca="1" si="792"/>
        <v>0</v>
      </c>
      <c r="AW1011" s="380">
        <f t="shared" ca="1" si="792"/>
        <v>0</v>
      </c>
      <c r="AX1011" s="380">
        <f t="shared" ca="1" si="792"/>
        <v>0</v>
      </c>
      <c r="AY1011" s="380">
        <f t="shared" ca="1" si="792"/>
        <v>0</v>
      </c>
      <c r="AZ1011" s="380">
        <f t="shared" ca="1" si="792"/>
        <v>0</v>
      </c>
      <c r="BA1011" s="380">
        <f t="shared" ca="1" si="792"/>
        <v>0</v>
      </c>
      <c r="BB1011" s="380">
        <f t="shared" ca="1" si="792"/>
        <v>0</v>
      </c>
      <c r="BC1011" s="380">
        <f t="shared" ca="1" si="792"/>
        <v>0</v>
      </c>
      <c r="BD1011" s="380">
        <f t="shared" ca="1" si="792"/>
        <v>0</v>
      </c>
      <c r="BE1011" s="380">
        <f t="shared" ca="1" si="792"/>
        <v>0</v>
      </c>
      <c r="BF1011" s="380">
        <f t="shared" ca="1" si="792"/>
        <v>0</v>
      </c>
      <c r="BG1011" s="380">
        <f t="shared" ca="1" si="792"/>
        <v>0</v>
      </c>
      <c r="BH1011" s="380">
        <f t="shared" ca="1" si="792"/>
        <v>0</v>
      </c>
      <c r="BI1011" s="380">
        <f t="shared" ca="1" si="792"/>
        <v>0</v>
      </c>
      <c r="BJ1011" s="380">
        <f t="shared" ca="1" si="792"/>
        <v>0</v>
      </c>
      <c r="BK1011" s="380">
        <f t="shared" ca="1" si="792"/>
        <v>0</v>
      </c>
      <c r="BL1011" s="380">
        <f t="shared" ca="1" si="792"/>
        <v>0</v>
      </c>
      <c r="BM1011" s="380">
        <f t="shared" ca="1" si="792"/>
        <v>0</v>
      </c>
      <c r="BN1011" s="380">
        <f t="shared" ca="1" si="792"/>
        <v>0</v>
      </c>
      <c r="BO1011" s="380">
        <f t="shared" ca="1" si="792"/>
        <v>0</v>
      </c>
      <c r="BP1011" s="380">
        <f t="shared" ca="1" si="792"/>
        <v>0</v>
      </c>
      <c r="BQ1011" s="380">
        <f t="shared" ca="1" si="792"/>
        <v>0</v>
      </c>
      <c r="BR1011" s="380">
        <f t="shared" ca="1" si="792"/>
        <v>0</v>
      </c>
      <c r="BS1011" s="380">
        <f t="shared" ca="1" si="792"/>
        <v>0</v>
      </c>
      <c r="BT1011" s="380">
        <f t="shared" ca="1" si="792"/>
        <v>0</v>
      </c>
      <c r="BU1011" s="380">
        <f t="shared" ca="1" si="792"/>
        <v>0</v>
      </c>
      <c r="BV1011" s="380">
        <f t="shared" ca="1" si="792"/>
        <v>0</v>
      </c>
      <c r="BW1011" s="380">
        <f t="shared" ca="1" si="792"/>
        <v>0</v>
      </c>
      <c r="BX1011" s="380">
        <f t="shared" ca="1" si="792"/>
        <v>0</v>
      </c>
      <c r="BY1011" s="380">
        <f t="shared" ca="1" si="792"/>
        <v>0</v>
      </c>
      <c r="BZ1011" s="380">
        <f t="shared" ca="1" si="792"/>
        <v>0</v>
      </c>
      <c r="CA1011" s="380">
        <f t="shared" ca="1" si="792"/>
        <v>0</v>
      </c>
      <c r="CB1011" s="380">
        <f t="shared" ca="1" si="792"/>
        <v>0</v>
      </c>
      <c r="CC1011" s="380">
        <f t="shared" ca="1" si="792"/>
        <v>0</v>
      </c>
      <c r="CD1011" s="380">
        <f t="shared" ca="1" si="792"/>
        <v>0</v>
      </c>
      <c r="CE1011" s="380">
        <f t="shared" ca="1" si="792"/>
        <v>0</v>
      </c>
      <c r="CF1011" s="380">
        <f t="shared" ca="1" si="792"/>
        <v>0</v>
      </c>
      <c r="CG1011" s="380">
        <f t="shared" ref="CG1011:CN1011" ca="1" si="793">-CG1008</f>
        <v>0</v>
      </c>
      <c r="CH1011" s="380">
        <f t="shared" ca="1" si="793"/>
        <v>0</v>
      </c>
      <c r="CI1011" s="380">
        <f t="shared" ca="1" si="793"/>
        <v>0</v>
      </c>
      <c r="CJ1011" s="380">
        <f t="shared" ca="1" si="793"/>
        <v>0</v>
      </c>
      <c r="CK1011" s="380">
        <f t="shared" ca="1" si="793"/>
        <v>0</v>
      </c>
      <c r="CL1011" s="380">
        <f t="shared" ca="1" si="793"/>
        <v>0</v>
      </c>
      <c r="CM1011" s="380">
        <f t="shared" ca="1" si="793"/>
        <v>0</v>
      </c>
      <c r="CN1011" s="380">
        <f t="shared" ca="1" si="793"/>
        <v>0</v>
      </c>
    </row>
    <row r="1012" spans="1:92" x14ac:dyDescent="0.25">
      <c r="A1012" t="s">
        <v>362</v>
      </c>
      <c r="B1012" s="223" t="s">
        <v>679</v>
      </c>
      <c r="C1012" t="s">
        <v>76</v>
      </c>
      <c r="D1012" s="295" t="s">
        <v>686</v>
      </c>
      <c r="K1012" s="50">
        <f t="shared" ca="1" si="790"/>
        <v>0</v>
      </c>
      <c r="L1012" s="50">
        <f t="shared" ca="1" si="790"/>
        <v>0</v>
      </c>
      <c r="M1012" s="50">
        <f t="shared" ca="1" si="790"/>
        <v>0</v>
      </c>
      <c r="N1012" s="50">
        <f t="shared" ca="1" si="790"/>
        <v>0</v>
      </c>
      <c r="O1012" s="50">
        <f t="shared" ca="1" si="790"/>
        <v>0</v>
      </c>
      <c r="P1012" s="50">
        <f t="shared" ca="1" si="790"/>
        <v>0</v>
      </c>
      <c r="Q1012" s="50"/>
      <c r="T1012" s="319">
        <f t="shared" ca="1" si="791"/>
        <v>0</v>
      </c>
      <c r="U1012" s="380">
        <f t="shared" ref="U1012:CF1012" si="794">U1003</f>
        <v>0</v>
      </c>
      <c r="V1012" s="380">
        <f t="shared" si="794"/>
        <v>0</v>
      </c>
      <c r="W1012" s="380">
        <f t="shared" si="794"/>
        <v>0</v>
      </c>
      <c r="X1012" s="380">
        <f t="shared" si="794"/>
        <v>0</v>
      </c>
      <c r="Y1012" s="380">
        <f t="shared" si="794"/>
        <v>0</v>
      </c>
      <c r="Z1012" s="380">
        <f t="shared" si="794"/>
        <v>0</v>
      </c>
      <c r="AA1012" s="380">
        <f t="shared" si="794"/>
        <v>0</v>
      </c>
      <c r="AB1012" s="380">
        <f t="shared" si="794"/>
        <v>0</v>
      </c>
      <c r="AC1012" s="380">
        <f t="shared" si="794"/>
        <v>0</v>
      </c>
      <c r="AD1012" s="380">
        <f t="shared" si="794"/>
        <v>0</v>
      </c>
      <c r="AE1012" s="380">
        <f t="shared" si="794"/>
        <v>0</v>
      </c>
      <c r="AF1012" s="380">
        <f t="shared" si="794"/>
        <v>0</v>
      </c>
      <c r="AG1012" s="380">
        <f t="shared" si="794"/>
        <v>0</v>
      </c>
      <c r="AH1012" s="380">
        <f t="shared" si="794"/>
        <v>0</v>
      </c>
      <c r="AI1012" s="380">
        <f t="shared" si="794"/>
        <v>0</v>
      </c>
      <c r="AJ1012" s="380">
        <f t="shared" si="794"/>
        <v>0</v>
      </c>
      <c r="AK1012" s="380">
        <f t="shared" si="794"/>
        <v>0</v>
      </c>
      <c r="AL1012" s="380">
        <f t="shared" si="794"/>
        <v>0</v>
      </c>
      <c r="AM1012" s="380">
        <f t="shared" si="794"/>
        <v>0</v>
      </c>
      <c r="AN1012" s="380">
        <f t="shared" si="794"/>
        <v>0</v>
      </c>
      <c r="AO1012" s="380">
        <f t="shared" si="794"/>
        <v>0</v>
      </c>
      <c r="AP1012" s="380">
        <f t="shared" si="794"/>
        <v>0</v>
      </c>
      <c r="AQ1012" s="380">
        <f t="shared" si="794"/>
        <v>0</v>
      </c>
      <c r="AR1012" s="380">
        <f t="shared" si="794"/>
        <v>0</v>
      </c>
      <c r="AS1012" s="380">
        <f t="shared" si="794"/>
        <v>0</v>
      </c>
      <c r="AT1012" s="380">
        <f t="shared" si="794"/>
        <v>0</v>
      </c>
      <c r="AU1012" s="380">
        <f t="shared" si="794"/>
        <v>0</v>
      </c>
      <c r="AV1012" s="380">
        <f t="shared" si="794"/>
        <v>0</v>
      </c>
      <c r="AW1012" s="380">
        <f t="shared" si="794"/>
        <v>0</v>
      </c>
      <c r="AX1012" s="380">
        <f t="shared" si="794"/>
        <v>0</v>
      </c>
      <c r="AY1012" s="380">
        <f t="shared" si="794"/>
        <v>0</v>
      </c>
      <c r="AZ1012" s="380">
        <f t="shared" si="794"/>
        <v>0</v>
      </c>
      <c r="BA1012" s="380">
        <f t="shared" si="794"/>
        <v>0</v>
      </c>
      <c r="BB1012" s="380">
        <f t="shared" si="794"/>
        <v>0</v>
      </c>
      <c r="BC1012" s="380">
        <f t="shared" si="794"/>
        <v>0</v>
      </c>
      <c r="BD1012" s="380">
        <f t="shared" si="794"/>
        <v>0</v>
      </c>
      <c r="BE1012" s="380">
        <f t="shared" si="794"/>
        <v>0</v>
      </c>
      <c r="BF1012" s="380">
        <f t="shared" si="794"/>
        <v>0</v>
      </c>
      <c r="BG1012" s="380">
        <f t="shared" si="794"/>
        <v>0</v>
      </c>
      <c r="BH1012" s="380">
        <f t="shared" si="794"/>
        <v>0</v>
      </c>
      <c r="BI1012" s="380">
        <f t="shared" si="794"/>
        <v>0</v>
      </c>
      <c r="BJ1012" s="380">
        <f t="shared" si="794"/>
        <v>0</v>
      </c>
      <c r="BK1012" s="380">
        <f t="shared" si="794"/>
        <v>0</v>
      </c>
      <c r="BL1012" s="380">
        <f t="shared" si="794"/>
        <v>0</v>
      </c>
      <c r="BM1012" s="380">
        <f t="shared" si="794"/>
        <v>0</v>
      </c>
      <c r="BN1012" s="380">
        <f t="shared" si="794"/>
        <v>0</v>
      </c>
      <c r="BO1012" s="380">
        <f t="shared" si="794"/>
        <v>0</v>
      </c>
      <c r="BP1012" s="380">
        <f t="shared" si="794"/>
        <v>0</v>
      </c>
      <c r="BQ1012" s="380">
        <f t="shared" si="794"/>
        <v>0</v>
      </c>
      <c r="BR1012" s="380">
        <f t="shared" si="794"/>
        <v>0</v>
      </c>
      <c r="BS1012" s="380">
        <f t="shared" si="794"/>
        <v>0</v>
      </c>
      <c r="BT1012" s="380">
        <f t="shared" si="794"/>
        <v>0</v>
      </c>
      <c r="BU1012" s="380">
        <f t="shared" si="794"/>
        <v>0</v>
      </c>
      <c r="BV1012" s="380">
        <f t="shared" si="794"/>
        <v>0</v>
      </c>
      <c r="BW1012" s="380">
        <f t="shared" si="794"/>
        <v>0</v>
      </c>
      <c r="BX1012" s="380">
        <f t="shared" si="794"/>
        <v>0</v>
      </c>
      <c r="BY1012" s="380">
        <f t="shared" si="794"/>
        <v>0</v>
      </c>
      <c r="BZ1012" s="380">
        <f t="shared" si="794"/>
        <v>0</v>
      </c>
      <c r="CA1012" s="380">
        <f t="shared" si="794"/>
        <v>0</v>
      </c>
      <c r="CB1012" s="380">
        <f t="shared" si="794"/>
        <v>0</v>
      </c>
      <c r="CC1012" s="380">
        <f t="shared" si="794"/>
        <v>0</v>
      </c>
      <c r="CD1012" s="380">
        <f t="shared" si="794"/>
        <v>0</v>
      </c>
      <c r="CE1012" s="380">
        <f t="shared" si="794"/>
        <v>0</v>
      </c>
      <c r="CF1012" s="380">
        <f t="shared" si="794"/>
        <v>0</v>
      </c>
      <c r="CG1012" s="380">
        <f t="shared" ref="CG1012:CN1012" si="795">CG1003</f>
        <v>0</v>
      </c>
      <c r="CH1012" s="380">
        <f t="shared" si="795"/>
        <v>0</v>
      </c>
      <c r="CI1012" s="380">
        <f t="shared" si="795"/>
        <v>0</v>
      </c>
      <c r="CJ1012" s="380">
        <f t="shared" si="795"/>
        <v>0</v>
      </c>
      <c r="CK1012" s="380">
        <f t="shared" si="795"/>
        <v>0</v>
      </c>
      <c r="CL1012" s="380">
        <f t="shared" si="795"/>
        <v>0</v>
      </c>
      <c r="CM1012" s="380">
        <f t="shared" si="795"/>
        <v>0</v>
      </c>
      <c r="CN1012" s="380">
        <f t="shared" si="795"/>
        <v>0</v>
      </c>
    </row>
    <row r="1013" spans="1:92" x14ac:dyDescent="0.25">
      <c r="A1013" t="s">
        <v>362</v>
      </c>
      <c r="B1013" s="223" t="s">
        <v>680</v>
      </c>
      <c r="C1013" t="s">
        <v>76</v>
      </c>
      <c r="D1013" s="295" t="s">
        <v>686</v>
      </c>
      <c r="K1013" s="50">
        <f t="shared" ca="1" si="790"/>
        <v>0</v>
      </c>
      <c r="L1013" s="50">
        <f t="shared" ca="1" si="790"/>
        <v>0</v>
      </c>
      <c r="M1013" s="50">
        <f t="shared" ca="1" si="790"/>
        <v>0</v>
      </c>
      <c r="N1013" s="50">
        <f t="shared" ca="1" si="790"/>
        <v>0</v>
      </c>
      <c r="O1013" s="50">
        <f t="shared" ca="1" si="790"/>
        <v>0</v>
      </c>
      <c r="P1013" s="50">
        <f t="shared" ca="1" si="790"/>
        <v>0</v>
      </c>
      <c r="Q1013" s="50"/>
      <c r="T1013" s="319">
        <f t="shared" ca="1" si="791"/>
        <v>0</v>
      </c>
      <c r="U1013" s="380">
        <f t="shared" ref="U1013:CF1013" ca="1" si="796">U1005</f>
        <v>0</v>
      </c>
      <c r="V1013" s="380">
        <f t="shared" ca="1" si="796"/>
        <v>0</v>
      </c>
      <c r="W1013" s="380">
        <f t="shared" ca="1" si="796"/>
        <v>0</v>
      </c>
      <c r="X1013" s="380">
        <f t="shared" ca="1" si="796"/>
        <v>0</v>
      </c>
      <c r="Y1013" s="380">
        <f t="shared" ca="1" si="796"/>
        <v>0</v>
      </c>
      <c r="Z1013" s="380">
        <f t="shared" ca="1" si="796"/>
        <v>0</v>
      </c>
      <c r="AA1013" s="380">
        <f t="shared" ca="1" si="796"/>
        <v>0</v>
      </c>
      <c r="AB1013" s="380">
        <f t="shared" ca="1" si="796"/>
        <v>0</v>
      </c>
      <c r="AC1013" s="380">
        <f t="shared" ca="1" si="796"/>
        <v>0</v>
      </c>
      <c r="AD1013" s="380">
        <f t="shared" ca="1" si="796"/>
        <v>0</v>
      </c>
      <c r="AE1013" s="380">
        <f t="shared" ca="1" si="796"/>
        <v>0</v>
      </c>
      <c r="AF1013" s="380">
        <f t="shared" ca="1" si="796"/>
        <v>0</v>
      </c>
      <c r="AG1013" s="380">
        <f t="shared" ca="1" si="796"/>
        <v>0</v>
      </c>
      <c r="AH1013" s="380">
        <f t="shared" ca="1" si="796"/>
        <v>0</v>
      </c>
      <c r="AI1013" s="380">
        <f t="shared" ca="1" si="796"/>
        <v>0</v>
      </c>
      <c r="AJ1013" s="380">
        <f t="shared" ca="1" si="796"/>
        <v>0</v>
      </c>
      <c r="AK1013" s="380">
        <f t="shared" ca="1" si="796"/>
        <v>0</v>
      </c>
      <c r="AL1013" s="380">
        <f t="shared" ca="1" si="796"/>
        <v>0</v>
      </c>
      <c r="AM1013" s="380">
        <f t="shared" ca="1" si="796"/>
        <v>0</v>
      </c>
      <c r="AN1013" s="380">
        <f t="shared" ca="1" si="796"/>
        <v>0</v>
      </c>
      <c r="AO1013" s="380">
        <f t="shared" ca="1" si="796"/>
        <v>0</v>
      </c>
      <c r="AP1013" s="380">
        <f t="shared" ca="1" si="796"/>
        <v>0</v>
      </c>
      <c r="AQ1013" s="380">
        <f t="shared" ca="1" si="796"/>
        <v>0</v>
      </c>
      <c r="AR1013" s="380">
        <f t="shared" ca="1" si="796"/>
        <v>0</v>
      </c>
      <c r="AS1013" s="380">
        <f t="shared" ca="1" si="796"/>
        <v>0</v>
      </c>
      <c r="AT1013" s="380">
        <f t="shared" ca="1" si="796"/>
        <v>0</v>
      </c>
      <c r="AU1013" s="380">
        <f t="shared" ca="1" si="796"/>
        <v>0</v>
      </c>
      <c r="AV1013" s="380">
        <f t="shared" ca="1" si="796"/>
        <v>0</v>
      </c>
      <c r="AW1013" s="380">
        <f t="shared" ca="1" si="796"/>
        <v>0</v>
      </c>
      <c r="AX1013" s="380">
        <f t="shared" ca="1" si="796"/>
        <v>0</v>
      </c>
      <c r="AY1013" s="380">
        <f t="shared" ca="1" si="796"/>
        <v>0</v>
      </c>
      <c r="AZ1013" s="380">
        <f t="shared" ca="1" si="796"/>
        <v>0</v>
      </c>
      <c r="BA1013" s="380">
        <f t="shared" ca="1" si="796"/>
        <v>0</v>
      </c>
      <c r="BB1013" s="380">
        <f t="shared" ca="1" si="796"/>
        <v>0</v>
      </c>
      <c r="BC1013" s="380">
        <f t="shared" ca="1" si="796"/>
        <v>0</v>
      </c>
      <c r="BD1013" s="380">
        <f t="shared" ca="1" si="796"/>
        <v>0</v>
      </c>
      <c r="BE1013" s="380">
        <f t="shared" ca="1" si="796"/>
        <v>0</v>
      </c>
      <c r="BF1013" s="380">
        <f t="shared" ca="1" si="796"/>
        <v>0</v>
      </c>
      <c r="BG1013" s="380">
        <f t="shared" ca="1" si="796"/>
        <v>0</v>
      </c>
      <c r="BH1013" s="380">
        <f t="shared" ca="1" si="796"/>
        <v>0</v>
      </c>
      <c r="BI1013" s="380">
        <f t="shared" ca="1" si="796"/>
        <v>0</v>
      </c>
      <c r="BJ1013" s="380">
        <f t="shared" ca="1" si="796"/>
        <v>0</v>
      </c>
      <c r="BK1013" s="380">
        <f t="shared" ca="1" si="796"/>
        <v>0</v>
      </c>
      <c r="BL1013" s="380">
        <f t="shared" ca="1" si="796"/>
        <v>0</v>
      </c>
      <c r="BM1013" s="380">
        <f t="shared" ca="1" si="796"/>
        <v>0</v>
      </c>
      <c r="BN1013" s="380">
        <f t="shared" ca="1" si="796"/>
        <v>0</v>
      </c>
      <c r="BO1013" s="380">
        <f t="shared" ca="1" si="796"/>
        <v>0</v>
      </c>
      <c r="BP1013" s="380">
        <f t="shared" ca="1" si="796"/>
        <v>0</v>
      </c>
      <c r="BQ1013" s="380">
        <f t="shared" ca="1" si="796"/>
        <v>0</v>
      </c>
      <c r="BR1013" s="380">
        <f t="shared" ca="1" si="796"/>
        <v>0</v>
      </c>
      <c r="BS1013" s="380">
        <f t="shared" ca="1" si="796"/>
        <v>0</v>
      </c>
      <c r="BT1013" s="380">
        <f t="shared" ca="1" si="796"/>
        <v>0</v>
      </c>
      <c r="BU1013" s="380">
        <f t="shared" ca="1" si="796"/>
        <v>0</v>
      </c>
      <c r="BV1013" s="380">
        <f t="shared" ca="1" si="796"/>
        <v>0</v>
      </c>
      <c r="BW1013" s="380">
        <f t="shared" ca="1" si="796"/>
        <v>0</v>
      </c>
      <c r="BX1013" s="380">
        <f t="shared" ca="1" si="796"/>
        <v>0</v>
      </c>
      <c r="BY1013" s="380">
        <f t="shared" ca="1" si="796"/>
        <v>0</v>
      </c>
      <c r="BZ1013" s="380">
        <f t="shared" ca="1" si="796"/>
        <v>0</v>
      </c>
      <c r="CA1013" s="380">
        <f t="shared" ca="1" si="796"/>
        <v>0</v>
      </c>
      <c r="CB1013" s="380">
        <f t="shared" ca="1" si="796"/>
        <v>0</v>
      </c>
      <c r="CC1013" s="380">
        <f t="shared" ca="1" si="796"/>
        <v>0</v>
      </c>
      <c r="CD1013" s="380">
        <f t="shared" ca="1" si="796"/>
        <v>0</v>
      </c>
      <c r="CE1013" s="380">
        <f t="shared" ca="1" si="796"/>
        <v>0</v>
      </c>
      <c r="CF1013" s="380">
        <f t="shared" ca="1" si="796"/>
        <v>0</v>
      </c>
      <c r="CG1013" s="380">
        <f t="shared" ref="CG1013:CN1013" ca="1" si="797">CG1005</f>
        <v>0</v>
      </c>
      <c r="CH1013" s="380">
        <f t="shared" ca="1" si="797"/>
        <v>0</v>
      </c>
      <c r="CI1013" s="380">
        <f t="shared" ca="1" si="797"/>
        <v>0</v>
      </c>
      <c r="CJ1013" s="380">
        <f t="shared" ca="1" si="797"/>
        <v>0</v>
      </c>
      <c r="CK1013" s="380">
        <f t="shared" ca="1" si="797"/>
        <v>0</v>
      </c>
      <c r="CL1013" s="380">
        <f t="shared" ca="1" si="797"/>
        <v>0</v>
      </c>
      <c r="CM1013" s="380">
        <f t="shared" ca="1" si="797"/>
        <v>0</v>
      </c>
      <c r="CN1013" s="380">
        <f t="shared" ca="1" si="797"/>
        <v>0</v>
      </c>
    </row>
    <row r="1014" spans="1:92" x14ac:dyDescent="0.25">
      <c r="B1014" s="216"/>
      <c r="C1014" s="53"/>
      <c r="D1014" s="384"/>
      <c r="E1014" s="229"/>
      <c r="F1014" s="229"/>
      <c r="G1014" s="229"/>
      <c r="K1014" s="30"/>
      <c r="L1014" s="30"/>
      <c r="M1014" s="30"/>
      <c r="N1014" s="30"/>
      <c r="O1014" s="30"/>
      <c r="P1014" s="30"/>
      <c r="Q1014" s="30"/>
      <c r="T1014" s="292"/>
      <c r="U1014" s="151"/>
      <c r="V1014" s="151"/>
      <c r="W1014" s="151"/>
      <c r="X1014" s="151"/>
      <c r="Y1014" s="151"/>
      <c r="Z1014" s="151"/>
      <c r="AA1014" s="151"/>
      <c r="AB1014" s="151"/>
      <c r="AC1014" s="151"/>
      <c r="AD1014" s="151"/>
      <c r="AE1014" s="151"/>
      <c r="AF1014" s="151"/>
      <c r="AG1014" s="151"/>
      <c r="AH1014" s="151"/>
      <c r="AI1014" s="151"/>
      <c r="AJ1014" s="151"/>
      <c r="AK1014" s="151"/>
      <c r="AL1014" s="151"/>
      <c r="AM1014" s="151"/>
      <c r="AN1014" s="151"/>
      <c r="AO1014" s="151"/>
      <c r="AP1014" s="151"/>
      <c r="AQ1014" s="151"/>
      <c r="AR1014" s="151"/>
      <c r="AS1014" s="151"/>
      <c r="AT1014" s="151"/>
      <c r="AU1014" s="151"/>
      <c r="AV1014" s="151"/>
      <c r="AW1014" s="151"/>
      <c r="AX1014" s="151"/>
      <c r="AY1014" s="151"/>
      <c r="AZ1014" s="151"/>
      <c r="BA1014" s="151"/>
      <c r="BB1014" s="151"/>
      <c r="BC1014" s="151"/>
      <c r="BD1014" s="151"/>
      <c r="BE1014" s="151"/>
      <c r="BF1014" s="151"/>
      <c r="BG1014" s="151"/>
      <c r="BH1014" s="151"/>
      <c r="BI1014" s="151"/>
      <c r="BJ1014" s="151"/>
      <c r="BK1014" s="151"/>
      <c r="BL1014" s="151"/>
      <c r="BM1014" s="151"/>
      <c r="BN1014" s="151"/>
      <c r="BO1014" s="151"/>
      <c r="BP1014" s="151"/>
      <c r="BQ1014" s="151"/>
      <c r="BR1014" s="151"/>
      <c r="BS1014" s="151"/>
      <c r="BT1014" s="151"/>
      <c r="BU1014" s="151"/>
      <c r="BV1014" s="151"/>
      <c r="BW1014" s="151"/>
      <c r="BX1014" s="151"/>
      <c r="BY1014" s="151"/>
      <c r="BZ1014" s="151"/>
      <c r="CA1014" s="151"/>
      <c r="CB1014" s="151"/>
      <c r="CC1014" s="151"/>
      <c r="CD1014" s="151"/>
      <c r="CE1014" s="151"/>
      <c r="CF1014" s="151"/>
      <c r="CG1014" s="151"/>
      <c r="CH1014" s="151"/>
      <c r="CI1014" s="151"/>
      <c r="CJ1014" s="151"/>
      <c r="CK1014" s="151"/>
      <c r="CL1014" s="151"/>
      <c r="CM1014" s="151"/>
      <c r="CN1014" s="151"/>
    </row>
    <row r="1015" spans="1:92" x14ac:dyDescent="0.25">
      <c r="A1015" s="137"/>
      <c r="B1015" s="388"/>
      <c r="C1015" s="372"/>
      <c r="D1015" s="137" t="s">
        <v>691</v>
      </c>
      <c r="E1015" s="373" t="s">
        <v>691</v>
      </c>
      <c r="F1015" s="373"/>
      <c r="G1015" s="373"/>
      <c r="H1015" s="157"/>
      <c r="I1015" s="374"/>
      <c r="J1015" s="375"/>
      <c r="K1015" s="376"/>
      <c r="L1015" s="376"/>
      <c r="M1015" s="376"/>
      <c r="N1015" s="376"/>
      <c r="O1015" s="376"/>
      <c r="P1015" s="376"/>
      <c r="Q1015" s="376"/>
      <c r="T1015" s="233"/>
      <c r="U1015" s="145" t="s">
        <v>507</v>
      </c>
      <c r="V1015" s="145" t="s">
        <v>507</v>
      </c>
      <c r="W1015" s="145" t="s">
        <v>507</v>
      </c>
      <c r="X1015" s="145" t="s">
        <v>507</v>
      </c>
      <c r="Y1015" s="145" t="s">
        <v>507</v>
      </c>
      <c r="Z1015" s="145" t="s">
        <v>507</v>
      </c>
      <c r="AA1015" s="145" t="s">
        <v>507</v>
      </c>
      <c r="AB1015" s="145" t="s">
        <v>507</v>
      </c>
      <c r="AC1015" s="145" t="s">
        <v>507</v>
      </c>
      <c r="AD1015" s="145" t="s">
        <v>507</v>
      </c>
      <c r="AE1015" s="145" t="s">
        <v>507</v>
      </c>
      <c r="AF1015" s="145" t="s">
        <v>507</v>
      </c>
      <c r="AG1015" s="145" t="s">
        <v>507</v>
      </c>
      <c r="AH1015" s="145" t="s">
        <v>507</v>
      </c>
      <c r="AI1015" s="145" t="s">
        <v>507</v>
      </c>
      <c r="AJ1015" s="145" t="s">
        <v>507</v>
      </c>
      <c r="AK1015" s="145" t="s">
        <v>507</v>
      </c>
      <c r="AL1015" s="145" t="s">
        <v>507</v>
      </c>
      <c r="AM1015" s="145" t="s">
        <v>507</v>
      </c>
      <c r="AN1015" s="145" t="s">
        <v>507</v>
      </c>
      <c r="AO1015" s="145" t="s">
        <v>507</v>
      </c>
      <c r="AP1015" s="145" t="s">
        <v>507</v>
      </c>
      <c r="AQ1015" s="145" t="s">
        <v>507</v>
      </c>
      <c r="AR1015" s="145" t="s">
        <v>507</v>
      </c>
      <c r="AS1015" s="145" t="s">
        <v>507</v>
      </c>
      <c r="AT1015" s="145" t="s">
        <v>507</v>
      </c>
      <c r="AU1015" s="145" t="s">
        <v>507</v>
      </c>
      <c r="AV1015" s="145" t="s">
        <v>507</v>
      </c>
      <c r="AW1015" s="145" t="s">
        <v>507</v>
      </c>
      <c r="AX1015" s="145" t="s">
        <v>507</v>
      </c>
      <c r="AY1015" s="145" t="s">
        <v>507</v>
      </c>
      <c r="AZ1015" s="145" t="s">
        <v>507</v>
      </c>
      <c r="BA1015" s="145" t="s">
        <v>507</v>
      </c>
      <c r="BB1015" s="145" t="s">
        <v>507</v>
      </c>
      <c r="BC1015" s="145" t="s">
        <v>507</v>
      </c>
      <c r="BD1015" s="145" t="s">
        <v>507</v>
      </c>
      <c r="BE1015" s="145" t="s">
        <v>507</v>
      </c>
      <c r="BF1015" s="145" t="s">
        <v>507</v>
      </c>
      <c r="BG1015" s="145" t="s">
        <v>507</v>
      </c>
      <c r="BH1015" s="145" t="s">
        <v>507</v>
      </c>
      <c r="BI1015" s="145" t="s">
        <v>507</v>
      </c>
      <c r="BJ1015" s="145" t="s">
        <v>507</v>
      </c>
      <c r="BK1015" s="145" t="s">
        <v>507</v>
      </c>
      <c r="BL1015" s="145" t="s">
        <v>507</v>
      </c>
      <c r="BM1015" s="145" t="s">
        <v>507</v>
      </c>
      <c r="BN1015" s="145" t="s">
        <v>507</v>
      </c>
      <c r="BO1015" s="145" t="s">
        <v>507</v>
      </c>
      <c r="BP1015" s="145" t="s">
        <v>507</v>
      </c>
      <c r="BQ1015" s="145" t="s">
        <v>507</v>
      </c>
      <c r="BR1015" s="145" t="s">
        <v>507</v>
      </c>
      <c r="BS1015" s="145" t="s">
        <v>507</v>
      </c>
      <c r="BT1015" s="145" t="s">
        <v>507</v>
      </c>
      <c r="BU1015" s="145" t="s">
        <v>507</v>
      </c>
      <c r="BV1015" s="145" t="s">
        <v>507</v>
      </c>
      <c r="BW1015" s="145" t="s">
        <v>507</v>
      </c>
      <c r="BX1015" s="145" t="s">
        <v>507</v>
      </c>
      <c r="BY1015" s="145" t="s">
        <v>507</v>
      </c>
      <c r="BZ1015" s="145" t="s">
        <v>507</v>
      </c>
      <c r="CA1015" s="145" t="s">
        <v>507</v>
      </c>
      <c r="CB1015" s="145" t="s">
        <v>507</v>
      </c>
      <c r="CC1015" s="145" t="s">
        <v>507</v>
      </c>
      <c r="CD1015" s="145" t="s">
        <v>507</v>
      </c>
      <c r="CE1015" s="145" t="s">
        <v>507</v>
      </c>
      <c r="CF1015" s="145" t="s">
        <v>507</v>
      </c>
      <c r="CG1015" s="145" t="s">
        <v>507</v>
      </c>
      <c r="CH1015" s="145" t="s">
        <v>507</v>
      </c>
      <c r="CI1015" s="145" t="s">
        <v>507</v>
      </c>
      <c r="CJ1015" s="145" t="s">
        <v>507</v>
      </c>
      <c r="CK1015" s="145" t="s">
        <v>507</v>
      </c>
      <c r="CL1015" s="145" t="s">
        <v>507</v>
      </c>
      <c r="CM1015" s="145" t="s">
        <v>507</v>
      </c>
      <c r="CN1015" s="145" t="s">
        <v>507</v>
      </c>
    </row>
    <row r="1016" spans="1:92" x14ac:dyDescent="0.25">
      <c r="B1016" s="174" t="s">
        <v>670</v>
      </c>
      <c r="D1016" s="295" t="s">
        <v>691</v>
      </c>
      <c r="E1016" s="102" t="s">
        <v>203</v>
      </c>
      <c r="I1016" s="102"/>
      <c r="J1016"/>
      <c r="T1016" s="205"/>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143</v>
      </c>
      <c r="B1017" s="377" t="s">
        <v>599</v>
      </c>
      <c r="C1017" s="369"/>
      <c r="D1017" s="295" t="s">
        <v>691</v>
      </c>
      <c r="E1017" s="194" t="s">
        <v>203</v>
      </c>
      <c r="F1017" s="194"/>
      <c r="G1017" s="194"/>
      <c r="I1017" s="194">
        <v>12</v>
      </c>
      <c r="J1017" s="369"/>
      <c r="K1017" s="148"/>
      <c r="L1017" s="148"/>
      <c r="M1017" s="148"/>
      <c r="N1017" s="148"/>
      <c r="O1017" s="148"/>
      <c r="P1017" s="148"/>
      <c r="Q1017" s="148"/>
      <c r="T1017" s="269"/>
      <c r="U1017" s="226"/>
      <c r="V1017" s="226"/>
      <c r="W1017" s="226"/>
      <c r="X1017" s="226"/>
      <c r="Y1017" s="226"/>
      <c r="Z1017" s="226"/>
      <c r="AA1017" s="226"/>
      <c r="AB1017" s="226"/>
      <c r="AC1017" s="226"/>
      <c r="AD1017" s="226"/>
      <c r="AE1017" s="226"/>
      <c r="AF1017" s="226"/>
      <c r="AG1017" s="226"/>
      <c r="AH1017" s="226"/>
      <c r="AI1017" s="226"/>
      <c r="AJ1017" s="226"/>
      <c r="AK1017" s="226"/>
      <c r="AL1017" s="226"/>
      <c r="AM1017" s="226"/>
      <c r="AN1017" s="226"/>
      <c r="AO1017" s="226"/>
      <c r="AP1017" s="226"/>
      <c r="AQ1017" s="226"/>
      <c r="AR1017" s="226"/>
      <c r="AS1017" s="226"/>
      <c r="AT1017" s="226"/>
      <c r="AU1017" s="226"/>
      <c r="AV1017" s="226"/>
      <c r="AW1017" s="226"/>
      <c r="AX1017" s="226"/>
      <c r="AY1017" s="226"/>
      <c r="AZ1017" s="226"/>
      <c r="BA1017" s="226"/>
      <c r="BB1017" s="226"/>
      <c r="BC1017" s="226"/>
      <c r="BD1017" s="226"/>
      <c r="BE1017" s="226"/>
      <c r="BF1017" s="226"/>
      <c r="BG1017" s="226"/>
      <c r="BH1017" s="226"/>
      <c r="BI1017" s="226"/>
      <c r="BJ1017" s="226"/>
      <c r="BK1017" s="226"/>
      <c r="BL1017" s="226"/>
      <c r="BM1017" s="226"/>
      <c r="BN1017" s="226"/>
      <c r="BO1017" s="226"/>
      <c r="BP1017" s="226"/>
      <c r="BQ1017" s="226"/>
      <c r="BR1017" s="226"/>
      <c r="BS1017" s="226"/>
      <c r="BT1017" s="226"/>
      <c r="BU1017" s="226"/>
      <c r="BV1017" s="226"/>
      <c r="BW1017" s="226"/>
      <c r="BX1017" s="226"/>
      <c r="BY1017" s="226"/>
      <c r="BZ1017" s="226"/>
      <c r="CA1017" s="226"/>
      <c r="CB1017" s="226"/>
      <c r="CC1017" s="226"/>
      <c r="CD1017" s="226"/>
      <c r="CE1017" s="226"/>
      <c r="CF1017" s="226"/>
      <c r="CG1017" s="226"/>
      <c r="CH1017" s="226"/>
      <c r="CI1017" s="226"/>
      <c r="CJ1017" s="226"/>
      <c r="CK1017" s="226"/>
      <c r="CL1017" s="226"/>
      <c r="CM1017" s="226"/>
      <c r="CN1017" s="226"/>
    </row>
    <row r="1018" spans="1:92" x14ac:dyDescent="0.25">
      <c r="A1018" t="s">
        <v>143</v>
      </c>
      <c r="B1018" s="377" t="s">
        <v>600</v>
      </c>
      <c r="C1018" s="378"/>
      <c r="D1018" s="34" t="s">
        <v>691</v>
      </c>
      <c r="E1018" s="192" t="s">
        <v>203</v>
      </c>
      <c r="F1018" s="192"/>
      <c r="G1018" s="192"/>
      <c r="I1018" s="192">
        <v>0.1</v>
      </c>
      <c r="J1018" s="378"/>
      <c r="K1018" s="148"/>
      <c r="L1018" s="148"/>
      <c r="M1018" s="148"/>
      <c r="N1018" s="148"/>
      <c r="O1018" s="148"/>
      <c r="P1018" s="148"/>
      <c r="Q1018" s="148"/>
      <c r="T1018" s="269"/>
      <c r="U1018" s="226"/>
      <c r="V1018" s="226"/>
      <c r="W1018" s="226"/>
      <c r="X1018" s="226"/>
      <c r="Y1018" s="226"/>
      <c r="Z1018" s="226"/>
      <c r="AA1018" s="226"/>
      <c r="AB1018" s="226"/>
      <c r="AC1018" s="226"/>
      <c r="AD1018" s="226"/>
      <c r="AE1018" s="226"/>
      <c r="AF1018" s="226"/>
      <c r="AG1018" s="226"/>
      <c r="AH1018" s="226"/>
      <c r="AI1018" s="226"/>
      <c r="AJ1018" s="226"/>
      <c r="AK1018" s="226"/>
      <c r="AL1018" s="226"/>
      <c r="AM1018" s="226"/>
      <c r="AN1018" s="226"/>
      <c r="AO1018" s="226"/>
      <c r="AP1018" s="226"/>
      <c r="AQ1018" s="226"/>
      <c r="AR1018" s="226"/>
      <c r="AS1018" s="226"/>
      <c r="AT1018" s="226"/>
      <c r="AU1018" s="226"/>
      <c r="AV1018" s="226"/>
      <c r="AW1018" s="226"/>
      <c r="AX1018" s="226"/>
      <c r="AY1018" s="226"/>
      <c r="AZ1018" s="226"/>
      <c r="BA1018" s="226"/>
      <c r="BB1018" s="226"/>
      <c r="BC1018" s="226"/>
      <c r="BD1018" s="226"/>
      <c r="BE1018" s="226"/>
      <c r="BF1018" s="226"/>
      <c r="BG1018" s="226"/>
      <c r="BH1018" s="226"/>
      <c r="BI1018" s="226"/>
      <c r="BJ1018" s="226"/>
      <c r="BK1018" s="226"/>
      <c r="BL1018" s="226"/>
      <c r="BM1018" s="226"/>
      <c r="BN1018" s="226"/>
      <c r="BO1018" s="226"/>
      <c r="BP1018" s="226"/>
      <c r="BQ1018" s="226"/>
      <c r="BR1018" s="226"/>
      <c r="BS1018" s="226"/>
      <c r="BT1018" s="226"/>
      <c r="BU1018" s="226"/>
      <c r="BV1018" s="226"/>
      <c r="BW1018" s="226"/>
      <c r="BX1018" s="226"/>
      <c r="BY1018" s="226"/>
      <c r="BZ1018" s="226"/>
      <c r="CA1018" s="226"/>
      <c r="CB1018" s="226"/>
      <c r="CC1018" s="226"/>
      <c r="CD1018" s="226"/>
      <c r="CE1018" s="226"/>
      <c r="CF1018" s="226"/>
      <c r="CG1018" s="226"/>
      <c r="CH1018" s="226"/>
      <c r="CI1018" s="226"/>
      <c r="CJ1018" s="226"/>
      <c r="CK1018" s="226"/>
      <c r="CL1018" s="226"/>
      <c r="CM1018" s="226"/>
      <c r="CN1018" s="226"/>
    </row>
    <row r="1019" spans="1:92" x14ac:dyDescent="0.25">
      <c r="A1019" t="s">
        <v>143</v>
      </c>
      <c r="B1019" s="377" t="s">
        <v>692</v>
      </c>
      <c r="C1019" s="378"/>
      <c r="D1019" s="34" t="s">
        <v>691</v>
      </c>
      <c r="E1019" s="192"/>
      <c r="F1019" s="192"/>
      <c r="G1019" s="192"/>
      <c r="I1019" s="192">
        <v>0.2</v>
      </c>
      <c r="J1019" s="378"/>
      <c r="K1019" s="148"/>
      <c r="L1019" s="148"/>
      <c r="M1019" s="148"/>
      <c r="N1019" s="148"/>
      <c r="O1019" s="148"/>
      <c r="P1019" s="148"/>
      <c r="Q1019" s="148"/>
      <c r="T1019" s="269"/>
      <c r="U1019" s="226"/>
      <c r="V1019" s="226"/>
      <c r="W1019" s="226"/>
      <c r="X1019" s="226"/>
      <c r="Y1019" s="226"/>
      <c r="Z1019" s="226"/>
      <c r="AA1019" s="226"/>
      <c r="AB1019" s="226"/>
      <c r="AC1019" s="226"/>
      <c r="AD1019" s="226"/>
      <c r="AE1019" s="226"/>
      <c r="AF1019" s="226"/>
      <c r="AG1019" s="226"/>
      <c r="AH1019" s="226"/>
      <c r="AI1019" s="226"/>
      <c r="AJ1019" s="226"/>
      <c r="AK1019" s="226"/>
      <c r="AL1019" s="226"/>
      <c r="AM1019" s="226"/>
      <c r="AN1019" s="226"/>
      <c r="AO1019" s="226"/>
      <c r="AP1019" s="226"/>
      <c r="AQ1019" s="226"/>
      <c r="AR1019" s="226"/>
      <c r="AS1019" s="226"/>
      <c r="AT1019" s="226"/>
      <c r="AU1019" s="226"/>
      <c r="AV1019" s="226"/>
      <c r="AW1019" s="226"/>
      <c r="AX1019" s="226"/>
      <c r="AY1019" s="226"/>
      <c r="AZ1019" s="226"/>
      <c r="BA1019" s="226"/>
      <c r="BB1019" s="226"/>
      <c r="BC1019" s="226"/>
      <c r="BD1019" s="226"/>
      <c r="BE1019" s="226"/>
      <c r="BF1019" s="226"/>
      <c r="BG1019" s="226"/>
      <c r="BH1019" s="226"/>
      <c r="BI1019" s="226"/>
      <c r="BJ1019" s="226"/>
      <c r="BK1019" s="226"/>
      <c r="BL1019" s="226"/>
      <c r="BM1019" s="226"/>
      <c r="BN1019" s="226"/>
      <c r="BO1019" s="226"/>
      <c r="BP1019" s="226"/>
      <c r="BQ1019" s="226"/>
      <c r="BR1019" s="226"/>
      <c r="BS1019" s="226"/>
      <c r="BT1019" s="226"/>
      <c r="BU1019" s="226"/>
      <c r="BV1019" s="226"/>
      <c r="BW1019" s="226"/>
      <c r="BX1019" s="226"/>
      <c r="BY1019" s="226"/>
      <c r="BZ1019" s="226"/>
      <c r="CA1019" s="226"/>
      <c r="CB1019" s="226"/>
      <c r="CC1019" s="226"/>
      <c r="CD1019" s="226"/>
      <c r="CE1019" s="226"/>
      <c r="CF1019" s="226"/>
      <c r="CG1019" s="226"/>
      <c r="CH1019" s="226"/>
      <c r="CI1019" s="226"/>
      <c r="CJ1019" s="226"/>
      <c r="CK1019" s="226"/>
      <c r="CL1019" s="226"/>
      <c r="CM1019" s="226"/>
      <c r="CN1019" s="226"/>
    </row>
    <row r="1020" spans="1:92" x14ac:dyDescent="0.25">
      <c r="B1020" s="209"/>
      <c r="C1020" s="148"/>
      <c r="D1020" s="238" t="s">
        <v>691</v>
      </c>
      <c r="E1020" s="149" t="s">
        <v>203</v>
      </c>
      <c r="F1020" s="149"/>
      <c r="G1020" s="149"/>
      <c r="H1020" s="106"/>
      <c r="I1020" s="149"/>
      <c r="J1020" s="148"/>
      <c r="K1020" s="148"/>
      <c r="L1020" s="148"/>
      <c r="M1020" s="148"/>
      <c r="N1020" s="148"/>
      <c r="O1020" s="148"/>
      <c r="P1020" s="148"/>
      <c r="Q1020" s="148"/>
      <c r="T1020" s="269"/>
      <c r="U1020" s="226"/>
      <c r="V1020" s="226"/>
      <c r="W1020" s="226"/>
      <c r="X1020" s="226"/>
      <c r="Y1020" s="226"/>
      <c r="Z1020" s="226"/>
      <c r="AA1020" s="226"/>
      <c r="AB1020" s="226"/>
      <c r="AC1020" s="226"/>
      <c r="AD1020" s="226"/>
      <c r="AE1020" s="226"/>
      <c r="AF1020" s="226"/>
      <c r="AG1020" s="226"/>
      <c r="AH1020" s="226"/>
      <c r="AI1020" s="226"/>
      <c r="AJ1020" s="226"/>
      <c r="AK1020" s="226"/>
      <c r="AL1020" s="226"/>
      <c r="AM1020" s="226"/>
      <c r="AN1020" s="226"/>
      <c r="AO1020" s="226"/>
      <c r="AP1020" s="226"/>
      <c r="AQ1020" s="226"/>
      <c r="AR1020" s="226"/>
      <c r="AS1020" s="226"/>
      <c r="AT1020" s="226"/>
      <c r="AU1020" s="226"/>
      <c r="AV1020" s="226"/>
      <c r="AW1020" s="226"/>
      <c r="AX1020" s="226"/>
      <c r="AY1020" s="226"/>
      <c r="AZ1020" s="226"/>
      <c r="BA1020" s="226"/>
      <c r="BB1020" s="226"/>
      <c r="BC1020" s="226"/>
      <c r="BD1020" s="226"/>
      <c r="BE1020" s="226"/>
      <c r="BF1020" s="226"/>
      <c r="BG1020" s="226"/>
      <c r="BH1020" s="226"/>
      <c r="BI1020" s="226"/>
      <c r="BJ1020" s="226"/>
      <c r="BK1020" s="226"/>
      <c r="BL1020" s="226"/>
      <c r="BM1020" s="226"/>
      <c r="BN1020" s="226"/>
      <c r="BO1020" s="226"/>
      <c r="BP1020" s="226"/>
      <c r="BQ1020" s="226"/>
      <c r="BR1020" s="226"/>
      <c r="BS1020" s="226"/>
      <c r="BT1020" s="226"/>
      <c r="BU1020" s="226"/>
      <c r="BV1020" s="226"/>
      <c r="BW1020" s="226"/>
      <c r="BX1020" s="226"/>
      <c r="BY1020" s="226"/>
      <c r="BZ1020" s="226"/>
      <c r="CA1020" s="226"/>
      <c r="CB1020" s="226"/>
      <c r="CC1020" s="226"/>
      <c r="CD1020" s="226"/>
      <c r="CE1020" s="226"/>
      <c r="CF1020" s="226"/>
      <c r="CG1020" s="226"/>
      <c r="CH1020" s="226"/>
      <c r="CI1020" s="226"/>
      <c r="CJ1020" s="226"/>
      <c r="CK1020" s="226"/>
      <c r="CL1020" s="226"/>
      <c r="CM1020" s="226"/>
      <c r="CN1020" s="226"/>
    </row>
    <row r="1021" spans="1:92" x14ac:dyDescent="0.25">
      <c r="B1021" s="174" t="s">
        <v>602</v>
      </c>
      <c r="D1021" s="295" t="s">
        <v>691</v>
      </c>
      <c r="E1021" s="102" t="s">
        <v>203</v>
      </c>
      <c r="T1021" s="327"/>
      <c r="U1021" s="379"/>
      <c r="V1021" s="379"/>
      <c r="W1021" s="379"/>
      <c r="X1021" s="379"/>
      <c r="Y1021" s="379"/>
      <c r="Z1021" s="379"/>
      <c r="AA1021" s="379"/>
      <c r="AB1021" s="379"/>
      <c r="AC1021" s="379"/>
      <c r="AD1021" s="379"/>
      <c r="AE1021" s="379"/>
      <c r="AF1021" s="379"/>
      <c r="AG1021" s="379"/>
      <c r="AH1021" s="379"/>
      <c r="AI1021" s="379"/>
      <c r="AJ1021" s="379"/>
      <c r="AK1021" s="379"/>
      <c r="AL1021" s="379"/>
      <c r="AM1021" s="379"/>
      <c r="AN1021" s="379"/>
      <c r="AO1021" s="379"/>
      <c r="AP1021" s="379"/>
      <c r="AQ1021" s="379"/>
      <c r="AR1021" s="379"/>
      <c r="AS1021" s="379"/>
      <c r="AT1021" s="379"/>
      <c r="AU1021" s="379"/>
      <c r="AV1021" s="379"/>
      <c r="AW1021" s="379"/>
      <c r="AX1021" s="379"/>
      <c r="AY1021" s="379"/>
      <c r="AZ1021" s="379"/>
      <c r="BA1021" s="379"/>
      <c r="BB1021" s="379"/>
      <c r="BC1021" s="379"/>
      <c r="BD1021" s="379"/>
      <c r="BE1021" s="379"/>
      <c r="BF1021" s="379"/>
      <c r="BG1021" s="379"/>
      <c r="BH1021" s="379"/>
      <c r="BI1021" s="379"/>
      <c r="BJ1021" s="379"/>
      <c r="BK1021" s="379"/>
      <c r="BL1021" s="379"/>
      <c r="BM1021" s="379"/>
      <c r="BN1021" s="379"/>
      <c r="BO1021" s="379"/>
      <c r="BP1021" s="379"/>
      <c r="BQ1021" s="379"/>
      <c r="BR1021" s="379"/>
      <c r="BS1021" s="379"/>
      <c r="BT1021" s="379"/>
      <c r="BU1021" s="379"/>
      <c r="BV1021" s="379"/>
      <c r="BW1021" s="379"/>
      <c r="BX1021" s="379"/>
      <c r="BY1021" s="379"/>
      <c r="BZ1021" s="379"/>
      <c r="CA1021" s="379"/>
      <c r="CB1021" s="379"/>
      <c r="CC1021" s="379"/>
      <c r="CD1021" s="379"/>
      <c r="CE1021" s="379"/>
      <c r="CF1021" s="379"/>
      <c r="CG1021" s="379"/>
      <c r="CH1021" s="379"/>
      <c r="CI1021" s="379"/>
      <c r="CJ1021" s="379"/>
      <c r="CK1021" s="379"/>
      <c r="CL1021" s="379"/>
      <c r="CM1021" s="379"/>
      <c r="CN1021" s="379"/>
    </row>
    <row r="1022" spans="1:92" x14ac:dyDescent="0.25">
      <c r="A1022" t="s">
        <v>151</v>
      </c>
      <c r="B1022" s="223" t="s">
        <v>603</v>
      </c>
      <c r="D1022" s="295" t="s">
        <v>691</v>
      </c>
      <c r="K1022" s="56">
        <v>0</v>
      </c>
      <c r="L1022" s="50">
        <f ca="1">+K1026</f>
        <v>0</v>
      </c>
      <c r="M1022" s="50">
        <f ca="1">+L1026</f>
        <v>0</v>
      </c>
      <c r="N1022" s="50">
        <f ca="1">+M1026</f>
        <v>0</v>
      </c>
      <c r="O1022" s="50">
        <f ca="1">+N1026</f>
        <v>0</v>
      </c>
      <c r="P1022" s="50">
        <f ca="1">+O1026</f>
        <v>0</v>
      </c>
      <c r="Q1022" s="50"/>
      <c r="T1022" s="319"/>
      <c r="U1022" s="380">
        <f t="shared" ref="U1022:CF1022" ca="1" si="798">+T1026</f>
        <v>0</v>
      </c>
      <c r="V1022" s="380">
        <f t="shared" ca="1" si="798"/>
        <v>0</v>
      </c>
      <c r="W1022" s="380">
        <f t="shared" ca="1" si="798"/>
        <v>0</v>
      </c>
      <c r="X1022" s="380">
        <f t="shared" ca="1" si="798"/>
        <v>0</v>
      </c>
      <c r="Y1022" s="380">
        <f t="shared" ca="1" si="798"/>
        <v>0</v>
      </c>
      <c r="Z1022" s="380">
        <f t="shared" ca="1" si="798"/>
        <v>0</v>
      </c>
      <c r="AA1022" s="380">
        <f t="shared" ca="1" si="798"/>
        <v>0</v>
      </c>
      <c r="AB1022" s="380">
        <f t="shared" ca="1" si="798"/>
        <v>0</v>
      </c>
      <c r="AC1022" s="380">
        <f t="shared" ca="1" si="798"/>
        <v>0</v>
      </c>
      <c r="AD1022" s="380">
        <f t="shared" ca="1" si="798"/>
        <v>0</v>
      </c>
      <c r="AE1022" s="380">
        <f t="shared" ca="1" si="798"/>
        <v>0</v>
      </c>
      <c r="AF1022" s="380">
        <f t="shared" ca="1" si="798"/>
        <v>0</v>
      </c>
      <c r="AG1022" s="380">
        <f t="shared" ca="1" si="798"/>
        <v>0</v>
      </c>
      <c r="AH1022" s="380">
        <f t="shared" ca="1" si="798"/>
        <v>0</v>
      </c>
      <c r="AI1022" s="380">
        <f t="shared" ca="1" si="798"/>
        <v>0</v>
      </c>
      <c r="AJ1022" s="380">
        <f t="shared" ca="1" si="798"/>
        <v>0</v>
      </c>
      <c r="AK1022" s="380">
        <f t="shared" ca="1" si="798"/>
        <v>0</v>
      </c>
      <c r="AL1022" s="380">
        <f t="shared" ca="1" si="798"/>
        <v>0</v>
      </c>
      <c r="AM1022" s="380">
        <f t="shared" ca="1" si="798"/>
        <v>0</v>
      </c>
      <c r="AN1022" s="380">
        <f t="shared" ca="1" si="798"/>
        <v>0</v>
      </c>
      <c r="AO1022" s="380">
        <f t="shared" ca="1" si="798"/>
        <v>0</v>
      </c>
      <c r="AP1022" s="380">
        <f t="shared" ca="1" si="798"/>
        <v>0</v>
      </c>
      <c r="AQ1022" s="380">
        <f t="shared" ca="1" si="798"/>
        <v>0</v>
      </c>
      <c r="AR1022" s="380">
        <f t="shared" ca="1" si="798"/>
        <v>0</v>
      </c>
      <c r="AS1022" s="380">
        <f t="shared" ca="1" si="798"/>
        <v>0</v>
      </c>
      <c r="AT1022" s="380">
        <f t="shared" ca="1" si="798"/>
        <v>0</v>
      </c>
      <c r="AU1022" s="380">
        <f t="shared" ca="1" si="798"/>
        <v>0</v>
      </c>
      <c r="AV1022" s="380">
        <f t="shared" ca="1" si="798"/>
        <v>0</v>
      </c>
      <c r="AW1022" s="380">
        <f t="shared" ca="1" si="798"/>
        <v>0</v>
      </c>
      <c r="AX1022" s="380">
        <f t="shared" ca="1" si="798"/>
        <v>0</v>
      </c>
      <c r="AY1022" s="380">
        <f t="shared" ca="1" si="798"/>
        <v>0</v>
      </c>
      <c r="AZ1022" s="380">
        <f t="shared" ca="1" si="798"/>
        <v>0</v>
      </c>
      <c r="BA1022" s="380">
        <f t="shared" ca="1" si="798"/>
        <v>0</v>
      </c>
      <c r="BB1022" s="380">
        <f t="shared" ca="1" si="798"/>
        <v>0</v>
      </c>
      <c r="BC1022" s="380">
        <f t="shared" ca="1" si="798"/>
        <v>0</v>
      </c>
      <c r="BD1022" s="380">
        <f t="shared" ca="1" si="798"/>
        <v>0</v>
      </c>
      <c r="BE1022" s="380">
        <f t="shared" ca="1" si="798"/>
        <v>0</v>
      </c>
      <c r="BF1022" s="380">
        <f t="shared" ca="1" si="798"/>
        <v>0</v>
      </c>
      <c r="BG1022" s="380">
        <f t="shared" ca="1" si="798"/>
        <v>0</v>
      </c>
      <c r="BH1022" s="380">
        <f t="shared" ca="1" si="798"/>
        <v>0</v>
      </c>
      <c r="BI1022" s="380">
        <f t="shared" ca="1" si="798"/>
        <v>0</v>
      </c>
      <c r="BJ1022" s="380">
        <f t="shared" ca="1" si="798"/>
        <v>0</v>
      </c>
      <c r="BK1022" s="380">
        <f t="shared" ca="1" si="798"/>
        <v>0</v>
      </c>
      <c r="BL1022" s="380">
        <f t="shared" ca="1" si="798"/>
        <v>0</v>
      </c>
      <c r="BM1022" s="380">
        <f t="shared" ca="1" si="798"/>
        <v>0</v>
      </c>
      <c r="BN1022" s="380">
        <f t="shared" ca="1" si="798"/>
        <v>0</v>
      </c>
      <c r="BO1022" s="380">
        <f t="shared" ca="1" si="798"/>
        <v>0</v>
      </c>
      <c r="BP1022" s="380">
        <f t="shared" ca="1" si="798"/>
        <v>0</v>
      </c>
      <c r="BQ1022" s="380">
        <f t="shared" ca="1" si="798"/>
        <v>0</v>
      </c>
      <c r="BR1022" s="380">
        <f t="shared" ca="1" si="798"/>
        <v>0</v>
      </c>
      <c r="BS1022" s="380">
        <f t="shared" ca="1" si="798"/>
        <v>0</v>
      </c>
      <c r="BT1022" s="380">
        <f t="shared" ca="1" si="798"/>
        <v>0</v>
      </c>
      <c r="BU1022" s="380">
        <f t="shared" ca="1" si="798"/>
        <v>0</v>
      </c>
      <c r="BV1022" s="380">
        <f t="shared" ca="1" si="798"/>
        <v>0</v>
      </c>
      <c r="BW1022" s="380">
        <f t="shared" ca="1" si="798"/>
        <v>0</v>
      </c>
      <c r="BX1022" s="380">
        <f t="shared" ca="1" si="798"/>
        <v>0</v>
      </c>
      <c r="BY1022" s="380">
        <f t="shared" ca="1" si="798"/>
        <v>0</v>
      </c>
      <c r="BZ1022" s="380">
        <f t="shared" ca="1" si="798"/>
        <v>0</v>
      </c>
      <c r="CA1022" s="380">
        <f t="shared" ca="1" si="798"/>
        <v>0</v>
      </c>
      <c r="CB1022" s="380">
        <f t="shared" ca="1" si="798"/>
        <v>0</v>
      </c>
      <c r="CC1022" s="380">
        <f t="shared" ca="1" si="798"/>
        <v>0</v>
      </c>
      <c r="CD1022" s="380">
        <f t="shared" ca="1" si="798"/>
        <v>0</v>
      </c>
      <c r="CE1022" s="380">
        <f t="shared" ca="1" si="798"/>
        <v>0</v>
      </c>
      <c r="CF1022" s="380">
        <f t="shared" ca="1" si="798"/>
        <v>0</v>
      </c>
      <c r="CG1022" s="380">
        <f t="shared" ref="CG1022:CN1022" ca="1" si="799">+CF1026</f>
        <v>0</v>
      </c>
      <c r="CH1022" s="380">
        <f t="shared" ca="1" si="799"/>
        <v>0</v>
      </c>
      <c r="CI1022" s="380">
        <f t="shared" ca="1" si="799"/>
        <v>0</v>
      </c>
      <c r="CJ1022" s="380">
        <f t="shared" ca="1" si="799"/>
        <v>0</v>
      </c>
      <c r="CK1022" s="380">
        <f t="shared" ca="1" si="799"/>
        <v>0</v>
      </c>
      <c r="CL1022" s="380">
        <f t="shared" ca="1" si="799"/>
        <v>0</v>
      </c>
      <c r="CM1022" s="380">
        <f t="shared" ca="1" si="799"/>
        <v>0</v>
      </c>
      <c r="CN1022" s="380">
        <f t="shared" ca="1" si="799"/>
        <v>0</v>
      </c>
    </row>
    <row r="1023" spans="1:92" x14ac:dyDescent="0.25">
      <c r="A1023" t="s">
        <v>667</v>
      </c>
      <c r="B1023" s="223" t="s">
        <v>693</v>
      </c>
      <c r="D1023" s="295" t="s">
        <v>691</v>
      </c>
      <c r="E1023" s="102" t="s">
        <v>203</v>
      </c>
      <c r="K1023" s="50">
        <f t="shared" ref="K1023:P1025" ca="1" si="800">SUMIF($3:$3, K$2, INDIRECT(ROW() &amp; ":" &amp; ROW()))</f>
        <v>0</v>
      </c>
      <c r="L1023" s="50">
        <f t="shared" ca="1" si="800"/>
        <v>0</v>
      </c>
      <c r="M1023" s="50">
        <f t="shared" ca="1" si="800"/>
        <v>0</v>
      </c>
      <c r="N1023" s="50">
        <f t="shared" ca="1" si="800"/>
        <v>0</v>
      </c>
      <c r="O1023" s="50">
        <f t="shared" ca="1" si="800"/>
        <v>0</v>
      </c>
      <c r="P1023" s="50">
        <f t="shared" ca="1" si="800"/>
        <v>0</v>
      </c>
      <c r="Q1023" s="50"/>
      <c r="T1023" s="319"/>
      <c r="U1023" s="275" cm="1">
        <f t="array" aca="1" ref="U1023" ca="1">+INDIRECT(U1015)</f>
        <v>0</v>
      </c>
      <c r="V1023" s="275" cm="1">
        <f t="array" aca="1" ref="V1023" ca="1">+INDIRECT(V1015)</f>
        <v>0</v>
      </c>
      <c r="W1023" s="275" cm="1">
        <f t="array" aca="1" ref="W1023" ca="1">+INDIRECT(W1015)</f>
        <v>0</v>
      </c>
      <c r="X1023" s="275" cm="1">
        <f t="array" aca="1" ref="X1023" ca="1">+INDIRECT(X1015)</f>
        <v>0</v>
      </c>
      <c r="Y1023" s="275" cm="1">
        <f t="array" aca="1" ref="Y1023" ca="1">+INDIRECT(Y1015)</f>
        <v>0</v>
      </c>
      <c r="Z1023" s="275" cm="1">
        <f t="array" aca="1" ref="Z1023" ca="1">+INDIRECT(Z1015)</f>
        <v>0</v>
      </c>
      <c r="AA1023" s="275" cm="1">
        <f t="array" aca="1" ref="AA1023" ca="1">+INDIRECT(AA1015)</f>
        <v>0</v>
      </c>
      <c r="AB1023" s="275" cm="1">
        <f t="array" aca="1" ref="AB1023" ca="1">+INDIRECT(AB1015)</f>
        <v>0</v>
      </c>
      <c r="AC1023" s="275" cm="1">
        <f t="array" aca="1" ref="AC1023" ca="1">+INDIRECT(AC1015)</f>
        <v>0</v>
      </c>
      <c r="AD1023" s="275" cm="1">
        <f t="array" aca="1" ref="AD1023" ca="1">+INDIRECT(AD1015)</f>
        <v>0</v>
      </c>
      <c r="AE1023" s="275" cm="1">
        <f t="array" aca="1" ref="AE1023" ca="1">+INDIRECT(AE1015)</f>
        <v>0</v>
      </c>
      <c r="AF1023" s="275" cm="1">
        <f t="array" aca="1" ref="AF1023" ca="1">+INDIRECT(AF1015)</f>
        <v>0</v>
      </c>
      <c r="AG1023" s="275" cm="1">
        <f t="array" aca="1" ref="AG1023" ca="1">+INDIRECT(AG1015)</f>
        <v>0</v>
      </c>
      <c r="AH1023" s="275" cm="1">
        <f t="array" aca="1" ref="AH1023" ca="1">+INDIRECT(AH1015)</f>
        <v>0</v>
      </c>
      <c r="AI1023" s="275" cm="1">
        <f t="array" aca="1" ref="AI1023" ca="1">+INDIRECT(AI1015)</f>
        <v>0</v>
      </c>
      <c r="AJ1023" s="275" cm="1">
        <f t="array" aca="1" ref="AJ1023" ca="1">+INDIRECT(AJ1015)</f>
        <v>0</v>
      </c>
      <c r="AK1023" s="275" cm="1">
        <f t="array" aca="1" ref="AK1023" ca="1">+INDIRECT(AK1015)</f>
        <v>0</v>
      </c>
      <c r="AL1023" s="275" cm="1">
        <f t="array" aca="1" ref="AL1023" ca="1">+INDIRECT(AL1015)</f>
        <v>0</v>
      </c>
      <c r="AM1023" s="275" cm="1">
        <f t="array" aca="1" ref="AM1023" ca="1">+INDIRECT(AM1015)</f>
        <v>0</v>
      </c>
      <c r="AN1023" s="275" cm="1">
        <f t="array" aca="1" ref="AN1023" ca="1">+INDIRECT(AN1015)</f>
        <v>0</v>
      </c>
      <c r="AO1023" s="275" cm="1">
        <f t="array" aca="1" ref="AO1023" ca="1">+INDIRECT(AO1015)</f>
        <v>0</v>
      </c>
      <c r="AP1023" s="275" cm="1">
        <f t="array" aca="1" ref="AP1023" ca="1">+INDIRECT(AP1015)</f>
        <v>0</v>
      </c>
      <c r="AQ1023" s="275" cm="1">
        <f t="array" aca="1" ref="AQ1023" ca="1">+INDIRECT(AQ1015)</f>
        <v>0</v>
      </c>
      <c r="AR1023" s="275" cm="1">
        <f t="array" aca="1" ref="AR1023" ca="1">+INDIRECT(AR1015)</f>
        <v>0</v>
      </c>
      <c r="AS1023" s="275" cm="1">
        <f t="array" aca="1" ref="AS1023" ca="1">+INDIRECT(AS1015)</f>
        <v>0</v>
      </c>
      <c r="AT1023" s="275" cm="1">
        <f t="array" aca="1" ref="AT1023" ca="1">+INDIRECT(AT1015)</f>
        <v>0</v>
      </c>
      <c r="AU1023" s="275" cm="1">
        <f t="array" aca="1" ref="AU1023" ca="1">+INDIRECT(AU1015)</f>
        <v>0</v>
      </c>
      <c r="AV1023" s="275" cm="1">
        <f t="array" aca="1" ref="AV1023" ca="1">+INDIRECT(AV1015)</f>
        <v>0</v>
      </c>
      <c r="AW1023" s="275" cm="1">
        <f t="array" aca="1" ref="AW1023" ca="1">+INDIRECT(AW1015)</f>
        <v>0</v>
      </c>
      <c r="AX1023" s="275" cm="1">
        <f t="array" aca="1" ref="AX1023" ca="1">+INDIRECT(AX1015)</f>
        <v>0</v>
      </c>
      <c r="AY1023" s="275" cm="1">
        <f t="array" aca="1" ref="AY1023" ca="1">+INDIRECT(AY1015)</f>
        <v>0</v>
      </c>
      <c r="AZ1023" s="275" cm="1">
        <f t="array" aca="1" ref="AZ1023" ca="1">+INDIRECT(AZ1015)</f>
        <v>0</v>
      </c>
      <c r="BA1023" s="275" cm="1">
        <f t="array" aca="1" ref="BA1023" ca="1">+INDIRECT(BA1015)</f>
        <v>0</v>
      </c>
      <c r="BB1023" s="275" cm="1">
        <f t="array" aca="1" ref="BB1023" ca="1">+INDIRECT(BB1015)</f>
        <v>0</v>
      </c>
      <c r="BC1023" s="275" cm="1">
        <f t="array" aca="1" ref="BC1023" ca="1">+INDIRECT(BC1015)</f>
        <v>0</v>
      </c>
      <c r="BD1023" s="275" cm="1">
        <f t="array" aca="1" ref="BD1023" ca="1">+INDIRECT(BD1015)</f>
        <v>0</v>
      </c>
      <c r="BE1023" s="275" cm="1">
        <f t="array" aca="1" ref="BE1023" ca="1">+INDIRECT(BE1015)</f>
        <v>0</v>
      </c>
      <c r="BF1023" s="275" cm="1">
        <f t="array" aca="1" ref="BF1023" ca="1">+INDIRECT(BF1015)</f>
        <v>0</v>
      </c>
      <c r="BG1023" s="275" cm="1">
        <f t="array" aca="1" ref="BG1023" ca="1">+INDIRECT(BG1015)</f>
        <v>0</v>
      </c>
      <c r="BH1023" s="275" cm="1">
        <f t="array" aca="1" ref="BH1023" ca="1">+INDIRECT(BH1015)</f>
        <v>0</v>
      </c>
      <c r="BI1023" s="275" cm="1">
        <f t="array" aca="1" ref="BI1023" ca="1">+INDIRECT(BI1015)</f>
        <v>0</v>
      </c>
      <c r="BJ1023" s="275" cm="1">
        <f t="array" aca="1" ref="BJ1023" ca="1">+INDIRECT(BJ1015)</f>
        <v>0</v>
      </c>
      <c r="BK1023" s="275" cm="1">
        <f t="array" aca="1" ref="BK1023" ca="1">+INDIRECT(BK1015)</f>
        <v>0</v>
      </c>
      <c r="BL1023" s="275" cm="1">
        <f t="array" aca="1" ref="BL1023" ca="1">+INDIRECT(BL1015)</f>
        <v>0</v>
      </c>
      <c r="BM1023" s="275" cm="1">
        <f t="array" aca="1" ref="BM1023" ca="1">+INDIRECT(BM1015)</f>
        <v>0</v>
      </c>
      <c r="BN1023" s="275" cm="1">
        <f t="array" aca="1" ref="BN1023" ca="1">+INDIRECT(BN1015)</f>
        <v>0</v>
      </c>
      <c r="BO1023" s="275" cm="1">
        <f t="array" aca="1" ref="BO1023" ca="1">+INDIRECT(BO1015)</f>
        <v>0</v>
      </c>
      <c r="BP1023" s="275" cm="1">
        <f t="array" aca="1" ref="BP1023" ca="1">+INDIRECT(BP1015)</f>
        <v>0</v>
      </c>
      <c r="BQ1023" s="275" cm="1">
        <f t="array" aca="1" ref="BQ1023" ca="1">+INDIRECT(BQ1015)</f>
        <v>0</v>
      </c>
      <c r="BR1023" s="275" cm="1">
        <f t="array" aca="1" ref="BR1023" ca="1">+INDIRECT(BR1015)</f>
        <v>0</v>
      </c>
      <c r="BS1023" s="275" cm="1">
        <f t="array" aca="1" ref="BS1023" ca="1">+INDIRECT(BS1015)</f>
        <v>0</v>
      </c>
      <c r="BT1023" s="275" cm="1">
        <f t="array" aca="1" ref="BT1023" ca="1">+INDIRECT(BT1015)</f>
        <v>0</v>
      </c>
      <c r="BU1023" s="275" cm="1">
        <f t="array" aca="1" ref="BU1023" ca="1">+INDIRECT(BU1015)</f>
        <v>0</v>
      </c>
      <c r="BV1023" s="275" cm="1">
        <f t="array" aca="1" ref="BV1023" ca="1">+INDIRECT(BV1015)</f>
        <v>0</v>
      </c>
      <c r="BW1023" s="275" cm="1">
        <f t="array" aca="1" ref="BW1023" ca="1">+INDIRECT(BW1015)</f>
        <v>0</v>
      </c>
      <c r="BX1023" s="275" cm="1">
        <f t="array" aca="1" ref="BX1023" ca="1">+INDIRECT(BX1015)</f>
        <v>0</v>
      </c>
      <c r="BY1023" s="275" cm="1">
        <f t="array" aca="1" ref="BY1023" ca="1">+INDIRECT(BY1015)</f>
        <v>0</v>
      </c>
      <c r="BZ1023" s="275" cm="1">
        <f t="array" aca="1" ref="BZ1023" ca="1">+INDIRECT(BZ1015)</f>
        <v>0</v>
      </c>
      <c r="CA1023" s="275" cm="1">
        <f t="array" aca="1" ref="CA1023" ca="1">+INDIRECT(CA1015)</f>
        <v>0</v>
      </c>
      <c r="CB1023" s="275" cm="1">
        <f t="array" aca="1" ref="CB1023" ca="1">+INDIRECT(CB1015)</f>
        <v>0</v>
      </c>
      <c r="CC1023" s="275" cm="1">
        <f t="array" aca="1" ref="CC1023" ca="1">+INDIRECT(CC1015)</f>
        <v>0</v>
      </c>
      <c r="CD1023" s="275" cm="1">
        <f t="array" aca="1" ref="CD1023" ca="1">+INDIRECT(CD1015)</f>
        <v>0</v>
      </c>
      <c r="CE1023" s="275" cm="1">
        <f t="array" aca="1" ref="CE1023" ca="1">+INDIRECT(CE1015)</f>
        <v>0</v>
      </c>
      <c r="CF1023" s="275" cm="1">
        <f t="array" aca="1" ref="CF1023" ca="1">+INDIRECT(CF1015)</f>
        <v>0</v>
      </c>
      <c r="CG1023" s="275" cm="1">
        <f t="array" aca="1" ref="CG1023" ca="1">+INDIRECT(CG1015)</f>
        <v>0</v>
      </c>
      <c r="CH1023" s="275" cm="1">
        <f t="array" aca="1" ref="CH1023" ca="1">+INDIRECT(CH1015)</f>
        <v>0</v>
      </c>
      <c r="CI1023" s="275" cm="1">
        <f t="array" aca="1" ref="CI1023" ca="1">+INDIRECT(CI1015)</f>
        <v>0</v>
      </c>
      <c r="CJ1023" s="275" cm="1">
        <f t="array" aca="1" ref="CJ1023" ca="1">+INDIRECT(CJ1015)</f>
        <v>0</v>
      </c>
      <c r="CK1023" s="275" cm="1">
        <f t="array" aca="1" ref="CK1023" ca="1">+INDIRECT(CK1015)</f>
        <v>0</v>
      </c>
      <c r="CL1023" s="275" cm="1">
        <f t="array" aca="1" ref="CL1023" ca="1">+INDIRECT(CL1015)</f>
        <v>0</v>
      </c>
      <c r="CM1023" s="275" cm="1">
        <f t="array" aca="1" ref="CM1023" ca="1">+INDIRECT(CM1015)</f>
        <v>0</v>
      </c>
      <c r="CN1023" s="275" cm="1">
        <f t="array" aca="1" ref="CN1023" ca="1">+INDIRECT(CN1015)</f>
        <v>0</v>
      </c>
    </row>
    <row r="1024" spans="1:92" x14ac:dyDescent="0.25">
      <c r="A1024" t="s">
        <v>667</v>
      </c>
      <c r="B1024" s="223" t="s">
        <v>487</v>
      </c>
      <c r="D1024" s="295" t="s">
        <v>691</v>
      </c>
      <c r="K1024" s="50">
        <f t="shared" ca="1" si="800"/>
        <v>0</v>
      </c>
      <c r="L1024" s="50">
        <f t="shared" ca="1" si="800"/>
        <v>0</v>
      </c>
      <c r="M1024" s="50">
        <f t="shared" ca="1" si="800"/>
        <v>0</v>
      </c>
      <c r="N1024" s="50">
        <f t="shared" ca="1" si="800"/>
        <v>0</v>
      </c>
      <c r="O1024" s="50">
        <f t="shared" ca="1" si="800"/>
        <v>0</v>
      </c>
      <c r="P1024" s="50">
        <f t="shared" ca="1" si="800"/>
        <v>0</v>
      </c>
      <c r="Q1024" s="50"/>
      <c r="T1024" s="319"/>
      <c r="U1024" s="275">
        <f t="shared" ref="U1024:CF1024" ca="1" si="801">-U1025*$I1019</f>
        <v>0</v>
      </c>
      <c r="V1024" s="275">
        <f t="shared" ca="1" si="801"/>
        <v>0</v>
      </c>
      <c r="W1024" s="275">
        <f t="shared" ca="1" si="801"/>
        <v>0</v>
      </c>
      <c r="X1024" s="275">
        <f t="shared" ca="1" si="801"/>
        <v>0</v>
      </c>
      <c r="Y1024" s="275">
        <f t="shared" ca="1" si="801"/>
        <v>0</v>
      </c>
      <c r="Z1024" s="275">
        <f t="shared" ca="1" si="801"/>
        <v>0</v>
      </c>
      <c r="AA1024" s="275">
        <f t="shared" ca="1" si="801"/>
        <v>0</v>
      </c>
      <c r="AB1024" s="275">
        <f t="shared" ca="1" si="801"/>
        <v>0</v>
      </c>
      <c r="AC1024" s="275">
        <f t="shared" ca="1" si="801"/>
        <v>0</v>
      </c>
      <c r="AD1024" s="275">
        <f t="shared" ca="1" si="801"/>
        <v>0</v>
      </c>
      <c r="AE1024" s="275">
        <f t="shared" ca="1" si="801"/>
        <v>0</v>
      </c>
      <c r="AF1024" s="275">
        <f t="shared" ca="1" si="801"/>
        <v>0</v>
      </c>
      <c r="AG1024" s="275">
        <f t="shared" ca="1" si="801"/>
        <v>0</v>
      </c>
      <c r="AH1024" s="275">
        <f t="shared" ca="1" si="801"/>
        <v>0</v>
      </c>
      <c r="AI1024" s="275">
        <f t="shared" ca="1" si="801"/>
        <v>0</v>
      </c>
      <c r="AJ1024" s="275">
        <f t="shared" ca="1" si="801"/>
        <v>0</v>
      </c>
      <c r="AK1024" s="275">
        <f t="shared" ca="1" si="801"/>
        <v>0</v>
      </c>
      <c r="AL1024" s="275">
        <f t="shared" ca="1" si="801"/>
        <v>0</v>
      </c>
      <c r="AM1024" s="275">
        <f t="shared" ca="1" si="801"/>
        <v>0</v>
      </c>
      <c r="AN1024" s="275">
        <f t="shared" ca="1" si="801"/>
        <v>0</v>
      </c>
      <c r="AO1024" s="275">
        <f t="shared" ca="1" si="801"/>
        <v>0</v>
      </c>
      <c r="AP1024" s="275">
        <f t="shared" ca="1" si="801"/>
        <v>0</v>
      </c>
      <c r="AQ1024" s="275">
        <f t="shared" ca="1" si="801"/>
        <v>0</v>
      </c>
      <c r="AR1024" s="275">
        <f t="shared" ca="1" si="801"/>
        <v>0</v>
      </c>
      <c r="AS1024" s="275">
        <f t="shared" ca="1" si="801"/>
        <v>0</v>
      </c>
      <c r="AT1024" s="275">
        <f t="shared" ca="1" si="801"/>
        <v>0</v>
      </c>
      <c r="AU1024" s="275">
        <f t="shared" ca="1" si="801"/>
        <v>0</v>
      </c>
      <c r="AV1024" s="275">
        <f t="shared" ca="1" si="801"/>
        <v>0</v>
      </c>
      <c r="AW1024" s="275">
        <f t="shared" ca="1" si="801"/>
        <v>0</v>
      </c>
      <c r="AX1024" s="275">
        <f t="shared" ca="1" si="801"/>
        <v>0</v>
      </c>
      <c r="AY1024" s="275">
        <f t="shared" ca="1" si="801"/>
        <v>0</v>
      </c>
      <c r="AZ1024" s="275">
        <f t="shared" ca="1" si="801"/>
        <v>0</v>
      </c>
      <c r="BA1024" s="275">
        <f t="shared" ca="1" si="801"/>
        <v>0</v>
      </c>
      <c r="BB1024" s="275">
        <f t="shared" ca="1" si="801"/>
        <v>0</v>
      </c>
      <c r="BC1024" s="275">
        <f t="shared" ca="1" si="801"/>
        <v>0</v>
      </c>
      <c r="BD1024" s="275">
        <f t="shared" ca="1" si="801"/>
        <v>0</v>
      </c>
      <c r="BE1024" s="275">
        <f t="shared" ca="1" si="801"/>
        <v>0</v>
      </c>
      <c r="BF1024" s="275">
        <f t="shared" ca="1" si="801"/>
        <v>0</v>
      </c>
      <c r="BG1024" s="275">
        <f t="shared" ca="1" si="801"/>
        <v>0</v>
      </c>
      <c r="BH1024" s="275">
        <f t="shared" ca="1" si="801"/>
        <v>0</v>
      </c>
      <c r="BI1024" s="275">
        <f t="shared" ca="1" si="801"/>
        <v>0</v>
      </c>
      <c r="BJ1024" s="275">
        <f t="shared" ca="1" si="801"/>
        <v>0</v>
      </c>
      <c r="BK1024" s="275">
        <f t="shared" ca="1" si="801"/>
        <v>0</v>
      </c>
      <c r="BL1024" s="275">
        <f t="shared" ca="1" si="801"/>
        <v>0</v>
      </c>
      <c r="BM1024" s="275">
        <f t="shared" ca="1" si="801"/>
        <v>0</v>
      </c>
      <c r="BN1024" s="275">
        <f t="shared" ca="1" si="801"/>
        <v>0</v>
      </c>
      <c r="BO1024" s="275">
        <f t="shared" ca="1" si="801"/>
        <v>0</v>
      </c>
      <c r="BP1024" s="275">
        <f t="shared" ca="1" si="801"/>
        <v>0</v>
      </c>
      <c r="BQ1024" s="275">
        <f t="shared" ca="1" si="801"/>
        <v>0</v>
      </c>
      <c r="BR1024" s="275">
        <f t="shared" ca="1" si="801"/>
        <v>0</v>
      </c>
      <c r="BS1024" s="275">
        <f t="shared" ca="1" si="801"/>
        <v>0</v>
      </c>
      <c r="BT1024" s="275">
        <f t="shared" ca="1" si="801"/>
        <v>0</v>
      </c>
      <c r="BU1024" s="275">
        <f t="shared" ca="1" si="801"/>
        <v>0</v>
      </c>
      <c r="BV1024" s="275">
        <f t="shared" ca="1" si="801"/>
        <v>0</v>
      </c>
      <c r="BW1024" s="275">
        <f t="shared" ca="1" si="801"/>
        <v>0</v>
      </c>
      <c r="BX1024" s="275">
        <f t="shared" ca="1" si="801"/>
        <v>0</v>
      </c>
      <c r="BY1024" s="275">
        <f t="shared" ca="1" si="801"/>
        <v>0</v>
      </c>
      <c r="BZ1024" s="275">
        <f t="shared" ca="1" si="801"/>
        <v>0</v>
      </c>
      <c r="CA1024" s="275">
        <f t="shared" ca="1" si="801"/>
        <v>0</v>
      </c>
      <c r="CB1024" s="275">
        <f t="shared" ca="1" si="801"/>
        <v>0</v>
      </c>
      <c r="CC1024" s="275">
        <f t="shared" ca="1" si="801"/>
        <v>0</v>
      </c>
      <c r="CD1024" s="275">
        <f t="shared" ca="1" si="801"/>
        <v>0</v>
      </c>
      <c r="CE1024" s="275">
        <f t="shared" ca="1" si="801"/>
        <v>0</v>
      </c>
      <c r="CF1024" s="275">
        <f t="shared" ca="1" si="801"/>
        <v>0</v>
      </c>
      <c r="CG1024" s="275">
        <f t="shared" ref="CG1024:CN1024" ca="1" si="802">-CG1025*$I1019</f>
        <v>0</v>
      </c>
      <c r="CH1024" s="275">
        <f t="shared" ca="1" si="802"/>
        <v>0</v>
      </c>
      <c r="CI1024" s="275">
        <f t="shared" ca="1" si="802"/>
        <v>0</v>
      </c>
      <c r="CJ1024" s="275">
        <f t="shared" ca="1" si="802"/>
        <v>0</v>
      </c>
      <c r="CK1024" s="275">
        <f t="shared" ca="1" si="802"/>
        <v>0</v>
      </c>
      <c r="CL1024" s="275">
        <f t="shared" ca="1" si="802"/>
        <v>0</v>
      </c>
      <c r="CM1024" s="275">
        <f t="shared" ca="1" si="802"/>
        <v>0</v>
      </c>
      <c r="CN1024" s="275">
        <f t="shared" ca="1" si="802"/>
        <v>0</v>
      </c>
    </row>
    <row r="1025" spans="1:92" x14ac:dyDescent="0.25">
      <c r="A1025" t="s">
        <v>667</v>
      </c>
      <c r="B1025" s="223" t="s">
        <v>672</v>
      </c>
      <c r="D1025" s="295" t="s">
        <v>691</v>
      </c>
      <c r="E1025" s="102" t="s">
        <v>203</v>
      </c>
      <c r="K1025" s="365">
        <f t="shared" ca="1" si="800"/>
        <v>0</v>
      </c>
      <c r="L1025" s="365">
        <f t="shared" ca="1" si="800"/>
        <v>0</v>
      </c>
      <c r="M1025" s="365">
        <f t="shared" ca="1" si="800"/>
        <v>0</v>
      </c>
      <c r="N1025" s="365">
        <f t="shared" ca="1" si="800"/>
        <v>0</v>
      </c>
      <c r="O1025" s="365">
        <f t="shared" ca="1" si="800"/>
        <v>0</v>
      </c>
      <c r="P1025" s="365">
        <f t="shared" ca="1" si="800"/>
        <v>0</v>
      </c>
      <c r="Q1025" s="50"/>
      <c r="T1025" s="366"/>
      <c r="U1025" s="382">
        <f t="shared" ref="U1025:CF1025" ca="1" si="803">-OFFSET(U1023,0,-MIN(COLUMN()-COLUMN($U1023)+1,$I1017-1))-OFFSET(U1024,0,-MIN(COLUMN()-COLUMN($U1024)+1,$I1017-1))</f>
        <v>0</v>
      </c>
      <c r="V1025" s="382">
        <f t="shared" ca="1" si="803"/>
        <v>0</v>
      </c>
      <c r="W1025" s="382">
        <f t="shared" ca="1" si="803"/>
        <v>0</v>
      </c>
      <c r="X1025" s="382">
        <f t="shared" ca="1" si="803"/>
        <v>0</v>
      </c>
      <c r="Y1025" s="382">
        <f t="shared" ca="1" si="803"/>
        <v>0</v>
      </c>
      <c r="Z1025" s="382">
        <f t="shared" ca="1" si="803"/>
        <v>0</v>
      </c>
      <c r="AA1025" s="382">
        <f t="shared" ca="1" si="803"/>
        <v>0</v>
      </c>
      <c r="AB1025" s="382">
        <f t="shared" ca="1" si="803"/>
        <v>0</v>
      </c>
      <c r="AC1025" s="382">
        <f t="shared" ca="1" si="803"/>
        <v>0</v>
      </c>
      <c r="AD1025" s="382">
        <f t="shared" ca="1" si="803"/>
        <v>0</v>
      </c>
      <c r="AE1025" s="382">
        <f t="shared" ca="1" si="803"/>
        <v>0</v>
      </c>
      <c r="AF1025" s="382">
        <f t="shared" ca="1" si="803"/>
        <v>0</v>
      </c>
      <c r="AG1025" s="382">
        <f t="shared" ca="1" si="803"/>
        <v>0</v>
      </c>
      <c r="AH1025" s="382">
        <f t="shared" ca="1" si="803"/>
        <v>0</v>
      </c>
      <c r="AI1025" s="382">
        <f t="shared" ca="1" si="803"/>
        <v>0</v>
      </c>
      <c r="AJ1025" s="382">
        <f t="shared" ca="1" si="803"/>
        <v>0</v>
      </c>
      <c r="AK1025" s="382">
        <f t="shared" ca="1" si="803"/>
        <v>0</v>
      </c>
      <c r="AL1025" s="382">
        <f t="shared" ca="1" si="803"/>
        <v>0</v>
      </c>
      <c r="AM1025" s="382">
        <f t="shared" ca="1" si="803"/>
        <v>0</v>
      </c>
      <c r="AN1025" s="382">
        <f t="shared" ca="1" si="803"/>
        <v>0</v>
      </c>
      <c r="AO1025" s="382">
        <f t="shared" ca="1" si="803"/>
        <v>0</v>
      </c>
      <c r="AP1025" s="382">
        <f t="shared" ca="1" si="803"/>
        <v>0</v>
      </c>
      <c r="AQ1025" s="382">
        <f t="shared" ca="1" si="803"/>
        <v>0</v>
      </c>
      <c r="AR1025" s="382">
        <f t="shared" ca="1" si="803"/>
        <v>0</v>
      </c>
      <c r="AS1025" s="382">
        <f t="shared" ca="1" si="803"/>
        <v>0</v>
      </c>
      <c r="AT1025" s="382">
        <f t="shared" ca="1" si="803"/>
        <v>0</v>
      </c>
      <c r="AU1025" s="382">
        <f t="shared" ca="1" si="803"/>
        <v>0</v>
      </c>
      <c r="AV1025" s="382">
        <f t="shared" ca="1" si="803"/>
        <v>0</v>
      </c>
      <c r="AW1025" s="382">
        <f t="shared" ca="1" si="803"/>
        <v>0</v>
      </c>
      <c r="AX1025" s="382">
        <f t="shared" ca="1" si="803"/>
        <v>0</v>
      </c>
      <c r="AY1025" s="382">
        <f t="shared" ca="1" si="803"/>
        <v>0</v>
      </c>
      <c r="AZ1025" s="382">
        <f t="shared" ca="1" si="803"/>
        <v>0</v>
      </c>
      <c r="BA1025" s="382">
        <f t="shared" ca="1" si="803"/>
        <v>0</v>
      </c>
      <c r="BB1025" s="382">
        <f t="shared" ca="1" si="803"/>
        <v>0</v>
      </c>
      <c r="BC1025" s="382">
        <f t="shared" ca="1" si="803"/>
        <v>0</v>
      </c>
      <c r="BD1025" s="382">
        <f t="shared" ca="1" si="803"/>
        <v>0</v>
      </c>
      <c r="BE1025" s="382">
        <f t="shared" ca="1" si="803"/>
        <v>0</v>
      </c>
      <c r="BF1025" s="382">
        <f t="shared" ca="1" si="803"/>
        <v>0</v>
      </c>
      <c r="BG1025" s="382">
        <f t="shared" ca="1" si="803"/>
        <v>0</v>
      </c>
      <c r="BH1025" s="382">
        <f t="shared" ca="1" si="803"/>
        <v>0</v>
      </c>
      <c r="BI1025" s="382">
        <f t="shared" ca="1" si="803"/>
        <v>0</v>
      </c>
      <c r="BJ1025" s="382">
        <f t="shared" ca="1" si="803"/>
        <v>0</v>
      </c>
      <c r="BK1025" s="382">
        <f t="shared" ca="1" si="803"/>
        <v>0</v>
      </c>
      <c r="BL1025" s="382">
        <f t="shared" ca="1" si="803"/>
        <v>0</v>
      </c>
      <c r="BM1025" s="382">
        <f t="shared" ca="1" si="803"/>
        <v>0</v>
      </c>
      <c r="BN1025" s="382">
        <f t="shared" ca="1" si="803"/>
        <v>0</v>
      </c>
      <c r="BO1025" s="382">
        <f t="shared" ca="1" si="803"/>
        <v>0</v>
      </c>
      <c r="BP1025" s="382">
        <f t="shared" ca="1" si="803"/>
        <v>0</v>
      </c>
      <c r="BQ1025" s="382">
        <f t="shared" ca="1" si="803"/>
        <v>0</v>
      </c>
      <c r="BR1025" s="382">
        <f t="shared" ca="1" si="803"/>
        <v>0</v>
      </c>
      <c r="BS1025" s="382">
        <f t="shared" ca="1" si="803"/>
        <v>0</v>
      </c>
      <c r="BT1025" s="382">
        <f t="shared" ca="1" si="803"/>
        <v>0</v>
      </c>
      <c r="BU1025" s="382">
        <f t="shared" ca="1" si="803"/>
        <v>0</v>
      </c>
      <c r="BV1025" s="382">
        <f t="shared" ca="1" si="803"/>
        <v>0</v>
      </c>
      <c r="BW1025" s="382">
        <f t="shared" ca="1" si="803"/>
        <v>0</v>
      </c>
      <c r="BX1025" s="382">
        <f t="shared" ca="1" si="803"/>
        <v>0</v>
      </c>
      <c r="BY1025" s="382">
        <f t="shared" ca="1" si="803"/>
        <v>0</v>
      </c>
      <c r="BZ1025" s="382">
        <f t="shared" ca="1" si="803"/>
        <v>0</v>
      </c>
      <c r="CA1025" s="382">
        <f t="shared" ca="1" si="803"/>
        <v>0</v>
      </c>
      <c r="CB1025" s="382">
        <f t="shared" ca="1" si="803"/>
        <v>0</v>
      </c>
      <c r="CC1025" s="382">
        <f t="shared" ca="1" si="803"/>
        <v>0</v>
      </c>
      <c r="CD1025" s="382">
        <f t="shared" ca="1" si="803"/>
        <v>0</v>
      </c>
      <c r="CE1025" s="382">
        <f t="shared" ca="1" si="803"/>
        <v>0</v>
      </c>
      <c r="CF1025" s="382">
        <f t="shared" ca="1" si="803"/>
        <v>0</v>
      </c>
      <c r="CG1025" s="382">
        <f t="shared" ref="CG1025:CN1025" ca="1" si="804">-OFFSET(CG1023,0,-MIN(COLUMN()-COLUMN($U1023)+1,$I1017-1))-OFFSET(CG1024,0,-MIN(COLUMN()-COLUMN($U1024)+1,$I1017-1))</f>
        <v>0</v>
      </c>
      <c r="CH1025" s="382">
        <f t="shared" ca="1" si="804"/>
        <v>0</v>
      </c>
      <c r="CI1025" s="382">
        <f t="shared" ca="1" si="804"/>
        <v>0</v>
      </c>
      <c r="CJ1025" s="382">
        <f t="shared" ca="1" si="804"/>
        <v>0</v>
      </c>
      <c r="CK1025" s="382">
        <f t="shared" ca="1" si="804"/>
        <v>0</v>
      </c>
      <c r="CL1025" s="382">
        <f t="shared" ca="1" si="804"/>
        <v>0</v>
      </c>
      <c r="CM1025" s="382">
        <f t="shared" ca="1" si="804"/>
        <v>0</v>
      </c>
      <c r="CN1025" s="382">
        <f t="shared" ca="1" si="804"/>
        <v>0</v>
      </c>
    </row>
    <row r="1026" spans="1:92" x14ac:dyDescent="0.25">
      <c r="A1026" t="s">
        <v>151</v>
      </c>
      <c r="B1026" s="216" t="s">
        <v>673</v>
      </c>
      <c r="C1026" t="s">
        <v>48</v>
      </c>
      <c r="D1026" s="295" t="s">
        <v>691</v>
      </c>
      <c r="E1026" s="102" t="s">
        <v>203</v>
      </c>
      <c r="I1026" s="368"/>
      <c r="J1026" s="368"/>
      <c r="K1026" s="30">
        <f t="shared" ref="K1026:P1026" ca="1" si="805">SUMIF($4:$4, K$2, INDIRECT(ROW() &amp; ":" &amp; ROW()))</f>
        <v>0</v>
      </c>
      <c r="L1026" s="30">
        <f t="shared" ca="1" si="805"/>
        <v>0</v>
      </c>
      <c r="M1026" s="30">
        <f t="shared" ca="1" si="805"/>
        <v>0</v>
      </c>
      <c r="N1026" s="30">
        <f t="shared" ca="1" si="805"/>
        <v>0</v>
      </c>
      <c r="O1026" s="30">
        <f t="shared" ca="1" si="805"/>
        <v>0</v>
      </c>
      <c r="P1026" s="30">
        <f t="shared" ca="1" si="805"/>
        <v>0</v>
      </c>
      <c r="Q1026" s="30"/>
      <c r="T1026" s="327">
        <f t="shared" ref="T1026" ca="1" si="806">IFERROR(INDEX(INDIRECT("Financials!$A:$AD"), MATCH(INDIRECT(ADDRESS(ROW(),2)), INDIRECT("Financials!$B:$B"), 0), MATCH(INDIRECT(ADDRESS(1,COLUMN())), INDIRECT("Financials!$1:$1"), 0)),0)</f>
        <v>0</v>
      </c>
      <c r="U1026" s="383">
        <f t="shared" ref="U1026:AZ1026" ca="1" si="807">SUM(U1022:U1025)</f>
        <v>0</v>
      </c>
      <c r="V1026" s="383">
        <f t="shared" ca="1" si="807"/>
        <v>0</v>
      </c>
      <c r="W1026" s="383">
        <f t="shared" ca="1" si="807"/>
        <v>0</v>
      </c>
      <c r="X1026" s="383">
        <f t="shared" ca="1" si="807"/>
        <v>0</v>
      </c>
      <c r="Y1026" s="383">
        <f t="shared" ca="1" si="807"/>
        <v>0</v>
      </c>
      <c r="Z1026" s="383">
        <f t="shared" ca="1" si="807"/>
        <v>0</v>
      </c>
      <c r="AA1026" s="383">
        <f t="shared" ca="1" si="807"/>
        <v>0</v>
      </c>
      <c r="AB1026" s="383">
        <f t="shared" ca="1" si="807"/>
        <v>0</v>
      </c>
      <c r="AC1026" s="383">
        <f t="shared" ca="1" si="807"/>
        <v>0</v>
      </c>
      <c r="AD1026" s="383">
        <f t="shared" ca="1" si="807"/>
        <v>0</v>
      </c>
      <c r="AE1026" s="383">
        <f t="shared" ca="1" si="807"/>
        <v>0</v>
      </c>
      <c r="AF1026" s="383">
        <f t="shared" ca="1" si="807"/>
        <v>0</v>
      </c>
      <c r="AG1026" s="383">
        <f t="shared" ca="1" si="807"/>
        <v>0</v>
      </c>
      <c r="AH1026" s="383">
        <f t="shared" ca="1" si="807"/>
        <v>0</v>
      </c>
      <c r="AI1026" s="383">
        <f t="shared" ca="1" si="807"/>
        <v>0</v>
      </c>
      <c r="AJ1026" s="383">
        <f t="shared" ca="1" si="807"/>
        <v>0</v>
      </c>
      <c r="AK1026" s="383">
        <f t="shared" ca="1" si="807"/>
        <v>0</v>
      </c>
      <c r="AL1026" s="383">
        <f t="shared" ca="1" si="807"/>
        <v>0</v>
      </c>
      <c r="AM1026" s="383">
        <f t="shared" ca="1" si="807"/>
        <v>0</v>
      </c>
      <c r="AN1026" s="383">
        <f t="shared" ca="1" si="807"/>
        <v>0</v>
      </c>
      <c r="AO1026" s="383">
        <f t="shared" ca="1" si="807"/>
        <v>0</v>
      </c>
      <c r="AP1026" s="383">
        <f t="shared" ca="1" si="807"/>
        <v>0</v>
      </c>
      <c r="AQ1026" s="383">
        <f t="shared" ca="1" si="807"/>
        <v>0</v>
      </c>
      <c r="AR1026" s="383">
        <f t="shared" ca="1" si="807"/>
        <v>0</v>
      </c>
      <c r="AS1026" s="383">
        <f t="shared" ca="1" si="807"/>
        <v>0</v>
      </c>
      <c r="AT1026" s="383">
        <f t="shared" ca="1" si="807"/>
        <v>0</v>
      </c>
      <c r="AU1026" s="383">
        <f t="shared" ca="1" si="807"/>
        <v>0</v>
      </c>
      <c r="AV1026" s="383">
        <f t="shared" ca="1" si="807"/>
        <v>0</v>
      </c>
      <c r="AW1026" s="383">
        <f t="shared" ca="1" si="807"/>
        <v>0</v>
      </c>
      <c r="AX1026" s="383">
        <f t="shared" ca="1" si="807"/>
        <v>0</v>
      </c>
      <c r="AY1026" s="383">
        <f t="shared" ca="1" si="807"/>
        <v>0</v>
      </c>
      <c r="AZ1026" s="383">
        <f t="shared" ca="1" si="807"/>
        <v>0</v>
      </c>
      <c r="BA1026" s="383">
        <f t="shared" ref="BA1026:CN1026" ca="1" si="808">SUM(BA1022:BA1025)</f>
        <v>0</v>
      </c>
      <c r="BB1026" s="383">
        <f t="shared" ca="1" si="808"/>
        <v>0</v>
      </c>
      <c r="BC1026" s="383">
        <f t="shared" ca="1" si="808"/>
        <v>0</v>
      </c>
      <c r="BD1026" s="383">
        <f t="shared" ca="1" si="808"/>
        <v>0</v>
      </c>
      <c r="BE1026" s="383">
        <f t="shared" ca="1" si="808"/>
        <v>0</v>
      </c>
      <c r="BF1026" s="383">
        <f t="shared" ca="1" si="808"/>
        <v>0</v>
      </c>
      <c r="BG1026" s="383">
        <f t="shared" ca="1" si="808"/>
        <v>0</v>
      </c>
      <c r="BH1026" s="383">
        <f t="shared" ca="1" si="808"/>
        <v>0</v>
      </c>
      <c r="BI1026" s="383">
        <f t="shared" ca="1" si="808"/>
        <v>0</v>
      </c>
      <c r="BJ1026" s="383">
        <f t="shared" ca="1" si="808"/>
        <v>0</v>
      </c>
      <c r="BK1026" s="383">
        <f t="shared" ca="1" si="808"/>
        <v>0</v>
      </c>
      <c r="BL1026" s="383">
        <f t="shared" ca="1" si="808"/>
        <v>0</v>
      </c>
      <c r="BM1026" s="383">
        <f t="shared" ca="1" si="808"/>
        <v>0</v>
      </c>
      <c r="BN1026" s="383">
        <f t="shared" ca="1" si="808"/>
        <v>0</v>
      </c>
      <c r="BO1026" s="383">
        <f t="shared" ca="1" si="808"/>
        <v>0</v>
      </c>
      <c r="BP1026" s="383">
        <f t="shared" ca="1" si="808"/>
        <v>0</v>
      </c>
      <c r="BQ1026" s="383">
        <f t="shared" ca="1" si="808"/>
        <v>0</v>
      </c>
      <c r="BR1026" s="383">
        <f t="shared" ca="1" si="808"/>
        <v>0</v>
      </c>
      <c r="BS1026" s="383">
        <f t="shared" ca="1" si="808"/>
        <v>0</v>
      </c>
      <c r="BT1026" s="383">
        <f t="shared" ca="1" si="808"/>
        <v>0</v>
      </c>
      <c r="BU1026" s="383">
        <f t="shared" ca="1" si="808"/>
        <v>0</v>
      </c>
      <c r="BV1026" s="383">
        <f t="shared" ca="1" si="808"/>
        <v>0</v>
      </c>
      <c r="BW1026" s="383">
        <f t="shared" ca="1" si="808"/>
        <v>0</v>
      </c>
      <c r="BX1026" s="383">
        <f t="shared" ca="1" si="808"/>
        <v>0</v>
      </c>
      <c r="BY1026" s="383">
        <f t="shared" ca="1" si="808"/>
        <v>0</v>
      </c>
      <c r="BZ1026" s="383">
        <f t="shared" ca="1" si="808"/>
        <v>0</v>
      </c>
      <c r="CA1026" s="383">
        <f t="shared" ca="1" si="808"/>
        <v>0</v>
      </c>
      <c r="CB1026" s="383">
        <f t="shared" ca="1" si="808"/>
        <v>0</v>
      </c>
      <c r="CC1026" s="383">
        <f t="shared" ca="1" si="808"/>
        <v>0</v>
      </c>
      <c r="CD1026" s="383">
        <f t="shared" ca="1" si="808"/>
        <v>0</v>
      </c>
      <c r="CE1026" s="383">
        <f t="shared" ca="1" si="808"/>
        <v>0</v>
      </c>
      <c r="CF1026" s="383">
        <f t="shared" ca="1" si="808"/>
        <v>0</v>
      </c>
      <c r="CG1026" s="383">
        <f t="shared" ca="1" si="808"/>
        <v>0</v>
      </c>
      <c r="CH1026" s="383">
        <f t="shared" ca="1" si="808"/>
        <v>0</v>
      </c>
      <c r="CI1026" s="383">
        <f t="shared" ca="1" si="808"/>
        <v>0</v>
      </c>
      <c r="CJ1026" s="383">
        <f t="shared" ca="1" si="808"/>
        <v>0</v>
      </c>
      <c r="CK1026" s="383">
        <f t="shared" ca="1" si="808"/>
        <v>0</v>
      </c>
      <c r="CL1026" s="383">
        <f t="shared" ca="1" si="808"/>
        <v>0</v>
      </c>
      <c r="CM1026" s="383">
        <f t="shared" ca="1" si="808"/>
        <v>0</v>
      </c>
      <c r="CN1026" s="383">
        <f t="shared" ca="1" si="808"/>
        <v>0</v>
      </c>
    </row>
    <row r="1027" spans="1:92" x14ac:dyDescent="0.25">
      <c r="B1027" s="178"/>
      <c r="D1027" s="295" t="s">
        <v>691</v>
      </c>
      <c r="E1027" s="102" t="s">
        <v>203</v>
      </c>
      <c r="T1027" s="319"/>
      <c r="U1027" s="380"/>
      <c r="V1027" s="380"/>
      <c r="W1027" s="380"/>
      <c r="X1027" s="380"/>
      <c r="Y1027" s="380"/>
      <c r="Z1027" s="380"/>
      <c r="AA1027" s="380"/>
      <c r="AB1027" s="380"/>
      <c r="AC1027" s="380"/>
      <c r="AD1027" s="380"/>
      <c r="AE1027" s="380"/>
      <c r="AF1027" s="380"/>
      <c r="AG1027" s="380"/>
      <c r="AH1027" s="380"/>
      <c r="AI1027" s="380"/>
      <c r="AJ1027" s="380"/>
      <c r="AK1027" s="380"/>
      <c r="AL1027" s="380"/>
      <c r="AM1027" s="380"/>
      <c r="AN1027" s="380"/>
      <c r="AO1027" s="380"/>
      <c r="AP1027" s="380"/>
      <c r="AQ1027" s="380"/>
      <c r="AR1027" s="380"/>
      <c r="AS1027" s="380"/>
      <c r="AT1027" s="380"/>
      <c r="AU1027" s="380"/>
      <c r="AV1027" s="380"/>
      <c r="AW1027" s="380"/>
      <c r="AX1027" s="380"/>
      <c r="AY1027" s="380"/>
      <c r="AZ1027" s="380"/>
      <c r="BA1027" s="380"/>
      <c r="BB1027" s="380"/>
      <c r="BC1027" s="380"/>
      <c r="BD1027" s="380"/>
      <c r="BE1027" s="380"/>
      <c r="BF1027" s="380"/>
      <c r="BG1027" s="380"/>
      <c r="BH1027" s="380"/>
      <c r="BI1027" s="380"/>
      <c r="BJ1027" s="380"/>
      <c r="BK1027" s="380"/>
      <c r="BL1027" s="380"/>
      <c r="BM1027" s="380"/>
      <c r="BN1027" s="380"/>
      <c r="BO1027" s="380"/>
      <c r="BP1027" s="380"/>
      <c r="BQ1027" s="380"/>
      <c r="BR1027" s="380"/>
      <c r="BS1027" s="380"/>
      <c r="BT1027" s="380"/>
      <c r="BU1027" s="380"/>
      <c r="BV1027" s="380"/>
      <c r="BW1027" s="380"/>
      <c r="BX1027" s="380"/>
      <c r="BY1027" s="380"/>
      <c r="BZ1027" s="380"/>
      <c r="CA1027" s="380"/>
      <c r="CB1027" s="380"/>
      <c r="CC1027" s="380"/>
      <c r="CD1027" s="380"/>
      <c r="CE1027" s="380"/>
      <c r="CF1027" s="380"/>
      <c r="CG1027" s="380"/>
      <c r="CH1027" s="380"/>
      <c r="CI1027" s="380"/>
      <c r="CJ1027" s="380"/>
      <c r="CK1027" s="380"/>
      <c r="CL1027" s="380"/>
      <c r="CM1027" s="380"/>
      <c r="CN1027" s="380"/>
    </row>
    <row r="1028" spans="1:92" x14ac:dyDescent="0.25">
      <c r="A1028" t="s">
        <v>160</v>
      </c>
      <c r="B1028" s="216" t="s">
        <v>674</v>
      </c>
      <c r="C1028" t="s">
        <v>16</v>
      </c>
      <c r="D1028" s="295" t="s">
        <v>691</v>
      </c>
      <c r="E1028" s="102" t="s">
        <v>203</v>
      </c>
      <c r="K1028" s="31">
        <f t="shared" ref="K1028:P1028" ca="1" si="809">SUMIF($3:$3, K$2, INDIRECT(ROW() &amp; ":" &amp; ROW()))</f>
        <v>0</v>
      </c>
      <c r="L1028" s="31">
        <f t="shared" ca="1" si="809"/>
        <v>0</v>
      </c>
      <c r="M1028" s="31">
        <f t="shared" ca="1" si="809"/>
        <v>0</v>
      </c>
      <c r="N1028" s="31">
        <f t="shared" ca="1" si="809"/>
        <v>0</v>
      </c>
      <c r="O1028" s="31">
        <f t="shared" ca="1" si="809"/>
        <v>0</v>
      </c>
      <c r="P1028" s="31">
        <f t="shared" ca="1" si="809"/>
        <v>0</v>
      </c>
      <c r="Q1028" s="31"/>
      <c r="T1028" s="327">
        <f t="shared" ref="T1028" ca="1" si="810">IFERROR(INDEX(INDIRECT("Financials!$A:$AD"), MATCH(INDIRECT(ADDRESS(ROW(),2)), INDIRECT("Financials!$B:$B"), 0), MATCH(INDIRECT(ADDRESS(1,COLUMN())), INDIRECT("Financials!$1:$1"), 0)),0)</f>
        <v>0</v>
      </c>
      <c r="U1028" s="383">
        <f t="shared" ref="U1028:AZ1028" ca="1" si="811">SUM(U1022:U1023)*$I1018/12</f>
        <v>0</v>
      </c>
      <c r="V1028" s="383">
        <f t="shared" ca="1" si="811"/>
        <v>0</v>
      </c>
      <c r="W1028" s="383">
        <f t="shared" ca="1" si="811"/>
        <v>0</v>
      </c>
      <c r="X1028" s="383">
        <f t="shared" ca="1" si="811"/>
        <v>0</v>
      </c>
      <c r="Y1028" s="383">
        <f t="shared" ca="1" si="811"/>
        <v>0</v>
      </c>
      <c r="Z1028" s="383">
        <f t="shared" ca="1" si="811"/>
        <v>0</v>
      </c>
      <c r="AA1028" s="383">
        <f t="shared" ca="1" si="811"/>
        <v>0</v>
      </c>
      <c r="AB1028" s="383">
        <f t="shared" ca="1" si="811"/>
        <v>0</v>
      </c>
      <c r="AC1028" s="383">
        <f t="shared" ca="1" si="811"/>
        <v>0</v>
      </c>
      <c r="AD1028" s="383">
        <f t="shared" ca="1" si="811"/>
        <v>0</v>
      </c>
      <c r="AE1028" s="383">
        <f t="shared" ca="1" si="811"/>
        <v>0</v>
      </c>
      <c r="AF1028" s="383">
        <f t="shared" ca="1" si="811"/>
        <v>0</v>
      </c>
      <c r="AG1028" s="383">
        <f t="shared" ca="1" si="811"/>
        <v>0</v>
      </c>
      <c r="AH1028" s="383">
        <f t="shared" ca="1" si="811"/>
        <v>0</v>
      </c>
      <c r="AI1028" s="383">
        <f t="shared" ca="1" si="811"/>
        <v>0</v>
      </c>
      <c r="AJ1028" s="383">
        <f t="shared" ca="1" si="811"/>
        <v>0</v>
      </c>
      <c r="AK1028" s="383">
        <f t="shared" ca="1" si="811"/>
        <v>0</v>
      </c>
      <c r="AL1028" s="383">
        <f t="shared" ca="1" si="811"/>
        <v>0</v>
      </c>
      <c r="AM1028" s="383">
        <f t="shared" ca="1" si="811"/>
        <v>0</v>
      </c>
      <c r="AN1028" s="383">
        <f t="shared" ca="1" si="811"/>
        <v>0</v>
      </c>
      <c r="AO1028" s="383">
        <f t="shared" ca="1" si="811"/>
        <v>0</v>
      </c>
      <c r="AP1028" s="383">
        <f t="shared" ca="1" si="811"/>
        <v>0</v>
      </c>
      <c r="AQ1028" s="383">
        <f t="shared" ca="1" si="811"/>
        <v>0</v>
      </c>
      <c r="AR1028" s="383">
        <f t="shared" ca="1" si="811"/>
        <v>0</v>
      </c>
      <c r="AS1028" s="383">
        <f t="shared" ca="1" si="811"/>
        <v>0</v>
      </c>
      <c r="AT1028" s="383">
        <f t="shared" ca="1" si="811"/>
        <v>0</v>
      </c>
      <c r="AU1028" s="383">
        <f t="shared" ca="1" si="811"/>
        <v>0</v>
      </c>
      <c r="AV1028" s="383">
        <f t="shared" ca="1" si="811"/>
        <v>0</v>
      </c>
      <c r="AW1028" s="383">
        <f t="shared" ca="1" si="811"/>
        <v>0</v>
      </c>
      <c r="AX1028" s="383">
        <f t="shared" ca="1" si="811"/>
        <v>0</v>
      </c>
      <c r="AY1028" s="383">
        <f t="shared" ca="1" si="811"/>
        <v>0</v>
      </c>
      <c r="AZ1028" s="383">
        <f t="shared" ca="1" si="811"/>
        <v>0</v>
      </c>
      <c r="BA1028" s="383">
        <f t="shared" ref="BA1028:CF1028" ca="1" si="812">SUM(BA1022:BA1023)*$I1018/12</f>
        <v>0</v>
      </c>
      <c r="BB1028" s="383">
        <f t="shared" ca="1" si="812"/>
        <v>0</v>
      </c>
      <c r="BC1028" s="383">
        <f t="shared" ca="1" si="812"/>
        <v>0</v>
      </c>
      <c r="BD1028" s="383">
        <f t="shared" ca="1" si="812"/>
        <v>0</v>
      </c>
      <c r="BE1028" s="383">
        <f t="shared" ca="1" si="812"/>
        <v>0</v>
      </c>
      <c r="BF1028" s="383">
        <f t="shared" ca="1" si="812"/>
        <v>0</v>
      </c>
      <c r="BG1028" s="383">
        <f t="shared" ca="1" si="812"/>
        <v>0</v>
      </c>
      <c r="BH1028" s="383">
        <f t="shared" ca="1" si="812"/>
        <v>0</v>
      </c>
      <c r="BI1028" s="383">
        <f t="shared" ca="1" si="812"/>
        <v>0</v>
      </c>
      <c r="BJ1028" s="383">
        <f t="shared" ca="1" si="812"/>
        <v>0</v>
      </c>
      <c r="BK1028" s="383">
        <f t="shared" ca="1" si="812"/>
        <v>0</v>
      </c>
      <c r="BL1028" s="383">
        <f t="shared" ca="1" si="812"/>
        <v>0</v>
      </c>
      <c r="BM1028" s="383">
        <f t="shared" ca="1" si="812"/>
        <v>0</v>
      </c>
      <c r="BN1028" s="383">
        <f t="shared" ca="1" si="812"/>
        <v>0</v>
      </c>
      <c r="BO1028" s="383">
        <f t="shared" ca="1" si="812"/>
        <v>0</v>
      </c>
      <c r="BP1028" s="383">
        <f t="shared" ca="1" si="812"/>
        <v>0</v>
      </c>
      <c r="BQ1028" s="383">
        <f t="shared" ca="1" si="812"/>
        <v>0</v>
      </c>
      <c r="BR1028" s="383">
        <f t="shared" ca="1" si="812"/>
        <v>0</v>
      </c>
      <c r="BS1028" s="383">
        <f t="shared" ca="1" si="812"/>
        <v>0</v>
      </c>
      <c r="BT1028" s="383">
        <f t="shared" ca="1" si="812"/>
        <v>0</v>
      </c>
      <c r="BU1028" s="383">
        <f t="shared" ca="1" si="812"/>
        <v>0</v>
      </c>
      <c r="BV1028" s="383">
        <f t="shared" ca="1" si="812"/>
        <v>0</v>
      </c>
      <c r="BW1028" s="383">
        <f t="shared" ca="1" si="812"/>
        <v>0</v>
      </c>
      <c r="BX1028" s="383">
        <f t="shared" ca="1" si="812"/>
        <v>0</v>
      </c>
      <c r="BY1028" s="383">
        <f t="shared" ca="1" si="812"/>
        <v>0</v>
      </c>
      <c r="BZ1028" s="383">
        <f t="shared" ca="1" si="812"/>
        <v>0</v>
      </c>
      <c r="CA1028" s="383">
        <f t="shared" ca="1" si="812"/>
        <v>0</v>
      </c>
      <c r="CB1028" s="383">
        <f t="shared" ca="1" si="812"/>
        <v>0</v>
      </c>
      <c r="CC1028" s="383">
        <f t="shared" ca="1" si="812"/>
        <v>0</v>
      </c>
      <c r="CD1028" s="383">
        <f t="shared" ca="1" si="812"/>
        <v>0</v>
      </c>
      <c r="CE1028" s="383">
        <f t="shared" ca="1" si="812"/>
        <v>0</v>
      </c>
      <c r="CF1028" s="383">
        <f t="shared" ca="1" si="812"/>
        <v>0</v>
      </c>
      <c r="CG1028" s="383">
        <f t="shared" ref="CG1028:CN1028" ca="1" si="813">SUM(CG1022:CG1023)*$I1018/12</f>
        <v>0</v>
      </c>
      <c r="CH1028" s="383">
        <f t="shared" ca="1" si="813"/>
        <v>0</v>
      </c>
      <c r="CI1028" s="383">
        <f t="shared" ca="1" si="813"/>
        <v>0</v>
      </c>
      <c r="CJ1028" s="383">
        <f t="shared" ca="1" si="813"/>
        <v>0</v>
      </c>
      <c r="CK1028" s="383">
        <f t="shared" ca="1" si="813"/>
        <v>0</v>
      </c>
      <c r="CL1028" s="383">
        <f t="shared" ca="1" si="813"/>
        <v>0</v>
      </c>
      <c r="CM1028" s="383">
        <f t="shared" ca="1" si="813"/>
        <v>0</v>
      </c>
      <c r="CN1028" s="383">
        <f t="shared" ca="1" si="813"/>
        <v>0</v>
      </c>
    </row>
    <row r="1029" spans="1:92" x14ac:dyDescent="0.25">
      <c r="B1029" s="178"/>
      <c r="D1029" s="295" t="s">
        <v>691</v>
      </c>
      <c r="E1029" s="102" t="s">
        <v>203</v>
      </c>
      <c r="T1029" s="355"/>
      <c r="U1029" s="297"/>
      <c r="V1029" s="297"/>
      <c r="W1029" s="297"/>
      <c r="X1029" s="297"/>
      <c r="Y1029" s="297"/>
      <c r="Z1029" s="297"/>
      <c r="AA1029" s="297"/>
      <c r="AB1029" s="297"/>
      <c r="AC1029" s="297"/>
      <c r="AD1029" s="297"/>
      <c r="AE1029" s="297"/>
      <c r="AF1029" s="297"/>
      <c r="AG1029" s="297"/>
      <c r="AH1029" s="297"/>
      <c r="AI1029" s="297"/>
      <c r="AJ1029" s="297"/>
      <c r="AK1029" s="297"/>
      <c r="AL1029" s="297"/>
      <c r="AM1029" s="297"/>
      <c r="AN1029" s="297"/>
      <c r="AO1029" s="297"/>
      <c r="AP1029" s="297"/>
      <c r="AQ1029" s="297"/>
      <c r="AR1029" s="297"/>
      <c r="AS1029" s="297"/>
      <c r="AT1029" s="297"/>
      <c r="AU1029" s="297"/>
      <c r="AV1029" s="297"/>
      <c r="AW1029" s="297"/>
      <c r="AX1029" s="297"/>
      <c r="AY1029" s="297"/>
      <c r="AZ1029" s="297"/>
      <c r="BA1029" s="297"/>
      <c r="BB1029" s="297"/>
      <c r="BC1029" s="297"/>
      <c r="BD1029" s="297"/>
      <c r="BE1029" s="297"/>
      <c r="BF1029" s="297"/>
      <c r="BG1029" s="297"/>
      <c r="BH1029" s="297"/>
      <c r="BI1029" s="297"/>
      <c r="BJ1029" s="297"/>
      <c r="BK1029" s="297"/>
      <c r="BL1029" s="297"/>
      <c r="BM1029" s="297"/>
      <c r="BN1029" s="297"/>
      <c r="BO1029" s="297"/>
      <c r="BP1029" s="297"/>
      <c r="BQ1029" s="297"/>
      <c r="BR1029" s="297"/>
      <c r="BS1029" s="297"/>
      <c r="BT1029" s="297"/>
      <c r="BU1029" s="297"/>
      <c r="BV1029" s="297"/>
      <c r="BW1029" s="297"/>
      <c r="BX1029" s="297"/>
      <c r="BY1029" s="297"/>
      <c r="BZ1029" s="297"/>
      <c r="CA1029" s="297"/>
      <c r="CB1029" s="297"/>
      <c r="CC1029" s="297"/>
      <c r="CD1029" s="297"/>
      <c r="CE1029" s="297"/>
      <c r="CF1029" s="297"/>
      <c r="CG1029" s="297"/>
      <c r="CH1029" s="297"/>
      <c r="CI1029" s="297"/>
      <c r="CJ1029" s="297"/>
      <c r="CK1029" s="297"/>
      <c r="CL1029" s="297"/>
      <c r="CM1029" s="297"/>
      <c r="CN1029" s="297"/>
    </row>
    <row r="1030" spans="1:92" x14ac:dyDescent="0.25">
      <c r="B1030" s="174" t="s">
        <v>662</v>
      </c>
      <c r="D1030" s="295" t="s">
        <v>691</v>
      </c>
      <c r="T1030" s="355"/>
      <c r="U1030" s="297"/>
      <c r="V1030" s="297"/>
      <c r="W1030" s="297"/>
      <c r="X1030" s="297"/>
      <c r="Y1030" s="297"/>
      <c r="Z1030" s="297"/>
      <c r="AA1030" s="297"/>
      <c r="AB1030" s="297"/>
      <c r="AC1030" s="297"/>
      <c r="AD1030" s="297"/>
      <c r="AE1030" s="297"/>
      <c r="AF1030" s="297"/>
      <c r="AG1030" s="297"/>
      <c r="AH1030" s="297"/>
      <c r="AI1030" s="297"/>
      <c r="AJ1030" s="297"/>
      <c r="AK1030" s="297"/>
      <c r="AL1030" s="297"/>
      <c r="AM1030" s="297"/>
      <c r="AN1030" s="297"/>
      <c r="AO1030" s="297"/>
      <c r="AP1030" s="297"/>
      <c r="AQ1030" s="297"/>
      <c r="AR1030" s="297"/>
      <c r="AS1030" s="297"/>
      <c r="AT1030" s="297"/>
      <c r="AU1030" s="297"/>
      <c r="AV1030" s="297"/>
      <c r="AW1030" s="297"/>
      <c r="AX1030" s="297"/>
      <c r="AY1030" s="297"/>
      <c r="AZ1030" s="297"/>
      <c r="BA1030" s="297"/>
      <c r="BB1030" s="297"/>
      <c r="BC1030" s="297"/>
      <c r="BD1030" s="297"/>
      <c r="BE1030" s="297"/>
      <c r="BF1030" s="297"/>
      <c r="BG1030" s="297"/>
      <c r="BH1030" s="297"/>
      <c r="BI1030" s="297"/>
      <c r="BJ1030" s="297"/>
      <c r="BK1030" s="297"/>
      <c r="BL1030" s="297"/>
      <c r="BM1030" s="297"/>
      <c r="BN1030" s="297"/>
      <c r="BO1030" s="297"/>
      <c r="BP1030" s="297"/>
      <c r="BQ1030" s="297"/>
      <c r="BR1030" s="297"/>
      <c r="BS1030" s="297"/>
      <c r="BT1030" s="297"/>
      <c r="BU1030" s="297"/>
      <c r="BV1030" s="297"/>
      <c r="BW1030" s="297"/>
      <c r="BX1030" s="297"/>
      <c r="BY1030" s="297"/>
      <c r="BZ1030" s="297"/>
      <c r="CA1030" s="297"/>
      <c r="CB1030" s="297"/>
      <c r="CC1030" s="297"/>
      <c r="CD1030" s="297"/>
      <c r="CE1030" s="297"/>
      <c r="CF1030" s="297"/>
      <c r="CG1030" s="297"/>
      <c r="CH1030" s="297"/>
      <c r="CI1030" s="297"/>
      <c r="CJ1030" s="297"/>
      <c r="CK1030" s="297"/>
      <c r="CL1030" s="297"/>
      <c r="CM1030" s="297"/>
      <c r="CN1030" s="297"/>
    </row>
    <row r="1031" spans="1:92" x14ac:dyDescent="0.25">
      <c r="A1031" t="s">
        <v>362</v>
      </c>
      <c r="B1031" s="223" t="s">
        <v>675</v>
      </c>
      <c r="C1031" t="s">
        <v>73</v>
      </c>
      <c r="D1031" s="295" t="s">
        <v>691</v>
      </c>
      <c r="K1031" s="50">
        <f t="shared" ref="K1031:P1032" ca="1" si="814">SUMIF($3:$3, INDIRECT(ADDRESS(ROW($A$2),COLUMN(),2)), INDIRECT(ROW() &amp; ":" &amp; ROW()))</f>
        <v>0</v>
      </c>
      <c r="L1031" s="50">
        <f t="shared" ca="1" si="814"/>
        <v>0</v>
      </c>
      <c r="M1031" s="50">
        <f t="shared" ca="1" si="814"/>
        <v>0</v>
      </c>
      <c r="N1031" s="50">
        <f t="shared" ca="1" si="814"/>
        <v>0</v>
      </c>
      <c r="O1031" s="50">
        <f t="shared" ca="1" si="814"/>
        <v>0</v>
      </c>
      <c r="P1031" s="50">
        <f t="shared" ca="1" si="814"/>
        <v>0</v>
      </c>
      <c r="Q1031" s="50"/>
      <c r="T1031" s="319">
        <f t="shared" ref="T1031:T1032" ca="1" si="815">IFERROR(INDEX(INDIRECT("Financials!$A:$AD"), MATCH(INDIRECT(ADDRESS(ROW(),2)), INDIRECT("Financials!$B:$B"), 0), MATCH(INDIRECT(ADDRESS(1,COLUMN())), INDIRECT("Financials!$1:$1"), 0)),0)</f>
        <v>0</v>
      </c>
      <c r="U1031" s="380">
        <f t="shared" ref="U1031:CF1031" ca="1" si="816">-U1023-U1024</f>
        <v>0</v>
      </c>
      <c r="V1031" s="380">
        <f t="shared" ca="1" si="816"/>
        <v>0</v>
      </c>
      <c r="W1031" s="380">
        <f t="shared" ca="1" si="816"/>
        <v>0</v>
      </c>
      <c r="X1031" s="380">
        <f t="shared" ca="1" si="816"/>
        <v>0</v>
      </c>
      <c r="Y1031" s="380">
        <f t="shared" ca="1" si="816"/>
        <v>0</v>
      </c>
      <c r="Z1031" s="380">
        <f t="shared" ca="1" si="816"/>
        <v>0</v>
      </c>
      <c r="AA1031" s="380">
        <f t="shared" ca="1" si="816"/>
        <v>0</v>
      </c>
      <c r="AB1031" s="380">
        <f t="shared" ca="1" si="816"/>
        <v>0</v>
      </c>
      <c r="AC1031" s="380">
        <f t="shared" ca="1" si="816"/>
        <v>0</v>
      </c>
      <c r="AD1031" s="380">
        <f t="shared" ca="1" si="816"/>
        <v>0</v>
      </c>
      <c r="AE1031" s="380">
        <f t="shared" ca="1" si="816"/>
        <v>0</v>
      </c>
      <c r="AF1031" s="380">
        <f t="shared" ca="1" si="816"/>
        <v>0</v>
      </c>
      <c r="AG1031" s="380">
        <f t="shared" ca="1" si="816"/>
        <v>0</v>
      </c>
      <c r="AH1031" s="380">
        <f t="shared" ca="1" si="816"/>
        <v>0</v>
      </c>
      <c r="AI1031" s="380">
        <f t="shared" ca="1" si="816"/>
        <v>0</v>
      </c>
      <c r="AJ1031" s="380">
        <f t="shared" ca="1" si="816"/>
        <v>0</v>
      </c>
      <c r="AK1031" s="380">
        <f t="shared" ca="1" si="816"/>
        <v>0</v>
      </c>
      <c r="AL1031" s="380">
        <f t="shared" ca="1" si="816"/>
        <v>0</v>
      </c>
      <c r="AM1031" s="380">
        <f t="shared" ca="1" si="816"/>
        <v>0</v>
      </c>
      <c r="AN1031" s="380">
        <f t="shared" ca="1" si="816"/>
        <v>0</v>
      </c>
      <c r="AO1031" s="380">
        <f t="shared" ca="1" si="816"/>
        <v>0</v>
      </c>
      <c r="AP1031" s="380">
        <f t="shared" ca="1" si="816"/>
        <v>0</v>
      </c>
      <c r="AQ1031" s="380">
        <f t="shared" ca="1" si="816"/>
        <v>0</v>
      </c>
      <c r="AR1031" s="380">
        <f t="shared" ca="1" si="816"/>
        <v>0</v>
      </c>
      <c r="AS1031" s="380">
        <f t="shared" ca="1" si="816"/>
        <v>0</v>
      </c>
      <c r="AT1031" s="380">
        <f t="shared" ca="1" si="816"/>
        <v>0</v>
      </c>
      <c r="AU1031" s="380">
        <f t="shared" ca="1" si="816"/>
        <v>0</v>
      </c>
      <c r="AV1031" s="380">
        <f t="shared" ca="1" si="816"/>
        <v>0</v>
      </c>
      <c r="AW1031" s="380">
        <f t="shared" ca="1" si="816"/>
        <v>0</v>
      </c>
      <c r="AX1031" s="380">
        <f t="shared" ca="1" si="816"/>
        <v>0</v>
      </c>
      <c r="AY1031" s="380">
        <f t="shared" ca="1" si="816"/>
        <v>0</v>
      </c>
      <c r="AZ1031" s="380">
        <f t="shared" ca="1" si="816"/>
        <v>0</v>
      </c>
      <c r="BA1031" s="380">
        <f t="shared" ca="1" si="816"/>
        <v>0</v>
      </c>
      <c r="BB1031" s="380">
        <f t="shared" ca="1" si="816"/>
        <v>0</v>
      </c>
      <c r="BC1031" s="380">
        <f t="shared" ca="1" si="816"/>
        <v>0</v>
      </c>
      <c r="BD1031" s="380">
        <f t="shared" ca="1" si="816"/>
        <v>0</v>
      </c>
      <c r="BE1031" s="380">
        <f t="shared" ca="1" si="816"/>
        <v>0</v>
      </c>
      <c r="BF1031" s="380">
        <f t="shared" ca="1" si="816"/>
        <v>0</v>
      </c>
      <c r="BG1031" s="380">
        <f t="shared" ca="1" si="816"/>
        <v>0</v>
      </c>
      <c r="BH1031" s="380">
        <f t="shared" ca="1" si="816"/>
        <v>0</v>
      </c>
      <c r="BI1031" s="380">
        <f t="shared" ca="1" si="816"/>
        <v>0</v>
      </c>
      <c r="BJ1031" s="380">
        <f t="shared" ca="1" si="816"/>
        <v>0</v>
      </c>
      <c r="BK1031" s="380">
        <f t="shared" ca="1" si="816"/>
        <v>0</v>
      </c>
      <c r="BL1031" s="380">
        <f t="shared" ca="1" si="816"/>
        <v>0</v>
      </c>
      <c r="BM1031" s="380">
        <f t="shared" ca="1" si="816"/>
        <v>0</v>
      </c>
      <c r="BN1031" s="380">
        <f t="shared" ca="1" si="816"/>
        <v>0</v>
      </c>
      <c r="BO1031" s="380">
        <f t="shared" ca="1" si="816"/>
        <v>0</v>
      </c>
      <c r="BP1031" s="380">
        <f t="shared" ca="1" si="816"/>
        <v>0</v>
      </c>
      <c r="BQ1031" s="380">
        <f t="shared" ca="1" si="816"/>
        <v>0</v>
      </c>
      <c r="BR1031" s="380">
        <f t="shared" ca="1" si="816"/>
        <v>0</v>
      </c>
      <c r="BS1031" s="380">
        <f t="shared" ca="1" si="816"/>
        <v>0</v>
      </c>
      <c r="BT1031" s="380">
        <f t="shared" ca="1" si="816"/>
        <v>0</v>
      </c>
      <c r="BU1031" s="380">
        <f t="shared" ca="1" si="816"/>
        <v>0</v>
      </c>
      <c r="BV1031" s="380">
        <f t="shared" ca="1" si="816"/>
        <v>0</v>
      </c>
      <c r="BW1031" s="380">
        <f t="shared" ca="1" si="816"/>
        <v>0</v>
      </c>
      <c r="BX1031" s="380">
        <f t="shared" ca="1" si="816"/>
        <v>0</v>
      </c>
      <c r="BY1031" s="380">
        <f t="shared" ca="1" si="816"/>
        <v>0</v>
      </c>
      <c r="BZ1031" s="380">
        <f t="shared" ca="1" si="816"/>
        <v>0</v>
      </c>
      <c r="CA1031" s="380">
        <f t="shared" ca="1" si="816"/>
        <v>0</v>
      </c>
      <c r="CB1031" s="380">
        <f t="shared" ca="1" si="816"/>
        <v>0</v>
      </c>
      <c r="CC1031" s="380">
        <f t="shared" ca="1" si="816"/>
        <v>0</v>
      </c>
      <c r="CD1031" s="380">
        <f t="shared" ca="1" si="816"/>
        <v>0</v>
      </c>
      <c r="CE1031" s="380">
        <f t="shared" ca="1" si="816"/>
        <v>0</v>
      </c>
      <c r="CF1031" s="380">
        <f t="shared" ca="1" si="816"/>
        <v>0</v>
      </c>
      <c r="CG1031" s="380">
        <f t="shared" ref="CG1031:CN1031" ca="1" si="817">-CG1023-CG1024</f>
        <v>0</v>
      </c>
      <c r="CH1031" s="380">
        <f t="shared" ca="1" si="817"/>
        <v>0</v>
      </c>
      <c r="CI1031" s="380">
        <f t="shared" ca="1" si="817"/>
        <v>0</v>
      </c>
      <c r="CJ1031" s="380">
        <f t="shared" ca="1" si="817"/>
        <v>0</v>
      </c>
      <c r="CK1031" s="380">
        <f t="shared" ca="1" si="817"/>
        <v>0</v>
      </c>
      <c r="CL1031" s="380">
        <f t="shared" ca="1" si="817"/>
        <v>0</v>
      </c>
      <c r="CM1031" s="380">
        <f t="shared" ca="1" si="817"/>
        <v>0</v>
      </c>
      <c r="CN1031" s="380">
        <f t="shared" ca="1" si="817"/>
        <v>0</v>
      </c>
    </row>
    <row r="1032" spans="1:92" x14ac:dyDescent="0.25">
      <c r="A1032" t="s">
        <v>362</v>
      </c>
      <c r="B1032" s="223" t="s">
        <v>676</v>
      </c>
      <c r="C1032" t="s">
        <v>73</v>
      </c>
      <c r="D1032" s="295" t="s">
        <v>691</v>
      </c>
      <c r="K1032" s="50">
        <f t="shared" ca="1" si="814"/>
        <v>0</v>
      </c>
      <c r="L1032" s="50">
        <f t="shared" ca="1" si="814"/>
        <v>0</v>
      </c>
      <c r="M1032" s="50">
        <f t="shared" ca="1" si="814"/>
        <v>0</v>
      </c>
      <c r="N1032" s="50">
        <f t="shared" ca="1" si="814"/>
        <v>0</v>
      </c>
      <c r="O1032" s="50">
        <f t="shared" ca="1" si="814"/>
        <v>0</v>
      </c>
      <c r="P1032" s="50">
        <f t="shared" ca="1" si="814"/>
        <v>0</v>
      </c>
      <c r="Q1032" s="50"/>
      <c r="T1032" s="319">
        <f t="shared" ca="1" si="815"/>
        <v>0</v>
      </c>
      <c r="U1032" s="380">
        <f t="shared" ref="U1032:CF1032" ca="1" si="818">-U1025</f>
        <v>0</v>
      </c>
      <c r="V1032" s="380">
        <f t="shared" ca="1" si="818"/>
        <v>0</v>
      </c>
      <c r="W1032" s="380">
        <f t="shared" ca="1" si="818"/>
        <v>0</v>
      </c>
      <c r="X1032" s="380">
        <f t="shared" ca="1" si="818"/>
        <v>0</v>
      </c>
      <c r="Y1032" s="380">
        <f t="shared" ca="1" si="818"/>
        <v>0</v>
      </c>
      <c r="Z1032" s="380">
        <f t="shared" ca="1" si="818"/>
        <v>0</v>
      </c>
      <c r="AA1032" s="380">
        <f t="shared" ca="1" si="818"/>
        <v>0</v>
      </c>
      <c r="AB1032" s="380">
        <f t="shared" ca="1" si="818"/>
        <v>0</v>
      </c>
      <c r="AC1032" s="380">
        <f t="shared" ca="1" si="818"/>
        <v>0</v>
      </c>
      <c r="AD1032" s="380">
        <f t="shared" ca="1" si="818"/>
        <v>0</v>
      </c>
      <c r="AE1032" s="380">
        <f t="shared" ca="1" si="818"/>
        <v>0</v>
      </c>
      <c r="AF1032" s="380">
        <f t="shared" ca="1" si="818"/>
        <v>0</v>
      </c>
      <c r="AG1032" s="380">
        <f t="shared" ca="1" si="818"/>
        <v>0</v>
      </c>
      <c r="AH1032" s="380">
        <f t="shared" ca="1" si="818"/>
        <v>0</v>
      </c>
      <c r="AI1032" s="380">
        <f t="shared" ca="1" si="818"/>
        <v>0</v>
      </c>
      <c r="AJ1032" s="380">
        <f t="shared" ca="1" si="818"/>
        <v>0</v>
      </c>
      <c r="AK1032" s="380">
        <f t="shared" ca="1" si="818"/>
        <v>0</v>
      </c>
      <c r="AL1032" s="380">
        <f t="shared" ca="1" si="818"/>
        <v>0</v>
      </c>
      <c r="AM1032" s="380">
        <f t="shared" ca="1" si="818"/>
        <v>0</v>
      </c>
      <c r="AN1032" s="380">
        <f t="shared" ca="1" si="818"/>
        <v>0</v>
      </c>
      <c r="AO1032" s="380">
        <f t="shared" ca="1" si="818"/>
        <v>0</v>
      </c>
      <c r="AP1032" s="380">
        <f t="shared" ca="1" si="818"/>
        <v>0</v>
      </c>
      <c r="AQ1032" s="380">
        <f t="shared" ca="1" si="818"/>
        <v>0</v>
      </c>
      <c r="AR1032" s="380">
        <f t="shared" ca="1" si="818"/>
        <v>0</v>
      </c>
      <c r="AS1032" s="380">
        <f t="shared" ca="1" si="818"/>
        <v>0</v>
      </c>
      <c r="AT1032" s="380">
        <f t="shared" ca="1" si="818"/>
        <v>0</v>
      </c>
      <c r="AU1032" s="380">
        <f t="shared" ca="1" si="818"/>
        <v>0</v>
      </c>
      <c r="AV1032" s="380">
        <f t="shared" ca="1" si="818"/>
        <v>0</v>
      </c>
      <c r="AW1032" s="380">
        <f t="shared" ca="1" si="818"/>
        <v>0</v>
      </c>
      <c r="AX1032" s="380">
        <f t="shared" ca="1" si="818"/>
        <v>0</v>
      </c>
      <c r="AY1032" s="380">
        <f t="shared" ca="1" si="818"/>
        <v>0</v>
      </c>
      <c r="AZ1032" s="380">
        <f t="shared" ca="1" si="818"/>
        <v>0</v>
      </c>
      <c r="BA1032" s="380">
        <f t="shared" ca="1" si="818"/>
        <v>0</v>
      </c>
      <c r="BB1032" s="380">
        <f t="shared" ca="1" si="818"/>
        <v>0</v>
      </c>
      <c r="BC1032" s="380">
        <f t="shared" ca="1" si="818"/>
        <v>0</v>
      </c>
      <c r="BD1032" s="380">
        <f t="shared" ca="1" si="818"/>
        <v>0</v>
      </c>
      <c r="BE1032" s="380">
        <f t="shared" ca="1" si="818"/>
        <v>0</v>
      </c>
      <c r="BF1032" s="380">
        <f t="shared" ca="1" si="818"/>
        <v>0</v>
      </c>
      <c r="BG1032" s="380">
        <f t="shared" ca="1" si="818"/>
        <v>0</v>
      </c>
      <c r="BH1032" s="380">
        <f t="shared" ca="1" si="818"/>
        <v>0</v>
      </c>
      <c r="BI1032" s="380">
        <f t="shared" ca="1" si="818"/>
        <v>0</v>
      </c>
      <c r="BJ1032" s="380">
        <f t="shared" ca="1" si="818"/>
        <v>0</v>
      </c>
      <c r="BK1032" s="380">
        <f t="shared" ca="1" si="818"/>
        <v>0</v>
      </c>
      <c r="BL1032" s="380">
        <f t="shared" ca="1" si="818"/>
        <v>0</v>
      </c>
      <c r="BM1032" s="380">
        <f t="shared" ca="1" si="818"/>
        <v>0</v>
      </c>
      <c r="BN1032" s="380">
        <f t="shared" ca="1" si="818"/>
        <v>0</v>
      </c>
      <c r="BO1032" s="380">
        <f t="shared" ca="1" si="818"/>
        <v>0</v>
      </c>
      <c r="BP1032" s="380">
        <f t="shared" ca="1" si="818"/>
        <v>0</v>
      </c>
      <c r="BQ1032" s="380">
        <f t="shared" ca="1" si="818"/>
        <v>0</v>
      </c>
      <c r="BR1032" s="380">
        <f t="shared" ca="1" si="818"/>
        <v>0</v>
      </c>
      <c r="BS1032" s="380">
        <f t="shared" ca="1" si="818"/>
        <v>0</v>
      </c>
      <c r="BT1032" s="380">
        <f t="shared" ca="1" si="818"/>
        <v>0</v>
      </c>
      <c r="BU1032" s="380">
        <f t="shared" ca="1" si="818"/>
        <v>0</v>
      </c>
      <c r="BV1032" s="380">
        <f t="shared" ca="1" si="818"/>
        <v>0</v>
      </c>
      <c r="BW1032" s="380">
        <f t="shared" ca="1" si="818"/>
        <v>0</v>
      </c>
      <c r="BX1032" s="380">
        <f t="shared" ca="1" si="818"/>
        <v>0</v>
      </c>
      <c r="BY1032" s="380">
        <f t="shared" ca="1" si="818"/>
        <v>0</v>
      </c>
      <c r="BZ1032" s="380">
        <f t="shared" ca="1" si="818"/>
        <v>0</v>
      </c>
      <c r="CA1032" s="380">
        <f t="shared" ca="1" si="818"/>
        <v>0</v>
      </c>
      <c r="CB1032" s="380">
        <f t="shared" ca="1" si="818"/>
        <v>0</v>
      </c>
      <c r="CC1032" s="380">
        <f t="shared" ca="1" si="818"/>
        <v>0</v>
      </c>
      <c r="CD1032" s="380">
        <f t="shared" ca="1" si="818"/>
        <v>0</v>
      </c>
      <c r="CE1032" s="380">
        <f t="shared" ca="1" si="818"/>
        <v>0</v>
      </c>
      <c r="CF1032" s="380">
        <f t="shared" ca="1" si="818"/>
        <v>0</v>
      </c>
      <c r="CG1032" s="380">
        <f t="shared" ref="CG1032:CN1032" ca="1" si="819">-CG1025</f>
        <v>0</v>
      </c>
      <c r="CH1032" s="380">
        <f t="shared" ca="1" si="819"/>
        <v>0</v>
      </c>
      <c r="CI1032" s="380">
        <f t="shared" ca="1" si="819"/>
        <v>0</v>
      </c>
      <c r="CJ1032" s="380">
        <f t="shared" ca="1" si="819"/>
        <v>0</v>
      </c>
      <c r="CK1032" s="380">
        <f t="shared" ca="1" si="819"/>
        <v>0</v>
      </c>
      <c r="CL1032" s="380">
        <f t="shared" ca="1" si="819"/>
        <v>0</v>
      </c>
      <c r="CM1032" s="380">
        <f t="shared" ca="1" si="819"/>
        <v>0</v>
      </c>
      <c r="CN1032" s="380">
        <f t="shared" ca="1" si="819"/>
        <v>0</v>
      </c>
    </row>
    <row r="1033" spans="1:92" x14ac:dyDescent="0.25">
      <c r="B1033" s="216"/>
      <c r="C1033" s="53"/>
      <c r="D1033" s="384"/>
      <c r="E1033" s="229"/>
      <c r="F1033" s="229"/>
      <c r="G1033" s="229"/>
      <c r="K1033" s="30"/>
      <c r="L1033" s="30"/>
      <c r="M1033" s="30"/>
      <c r="N1033" s="30"/>
      <c r="O1033" s="30"/>
      <c r="P1033" s="30"/>
      <c r="Q1033" s="30"/>
      <c r="T1033" s="292"/>
      <c r="U1033" s="151">
        <v>1</v>
      </c>
      <c r="V1033" s="151">
        <v>1</v>
      </c>
      <c r="W1033" s="151">
        <v>1</v>
      </c>
      <c r="X1033" s="151">
        <v>1</v>
      </c>
      <c r="Y1033" s="151">
        <v>1</v>
      </c>
      <c r="Z1033" s="151">
        <v>1</v>
      </c>
      <c r="AA1033" s="151">
        <v>1</v>
      </c>
      <c r="AB1033" s="151">
        <v>1</v>
      </c>
      <c r="AC1033" s="151">
        <v>1</v>
      </c>
      <c r="AD1033" s="151">
        <v>1</v>
      </c>
      <c r="AE1033" s="151">
        <v>1</v>
      </c>
      <c r="AF1033" s="151">
        <v>1</v>
      </c>
      <c r="AG1033" s="151">
        <v>1</v>
      </c>
      <c r="AH1033" s="151">
        <v>1</v>
      </c>
      <c r="AI1033" s="151">
        <v>1</v>
      </c>
      <c r="AJ1033" s="151">
        <v>1</v>
      </c>
      <c r="AK1033" s="151">
        <v>1</v>
      </c>
      <c r="AL1033" s="151">
        <v>1</v>
      </c>
      <c r="AM1033" s="151">
        <v>1</v>
      </c>
      <c r="AN1033" s="151">
        <v>1</v>
      </c>
      <c r="AO1033" s="151">
        <v>1</v>
      </c>
      <c r="AP1033" s="151">
        <v>1</v>
      </c>
      <c r="AQ1033" s="151">
        <v>1</v>
      </c>
      <c r="AR1033" s="151">
        <v>1</v>
      </c>
      <c r="AS1033" s="151">
        <v>1</v>
      </c>
      <c r="AT1033" s="151">
        <v>1</v>
      </c>
      <c r="AU1033" s="151">
        <v>1</v>
      </c>
      <c r="AV1033" s="151">
        <v>1</v>
      </c>
      <c r="AW1033" s="151">
        <v>1</v>
      </c>
      <c r="AX1033" s="151">
        <v>1</v>
      </c>
      <c r="AY1033" s="151">
        <v>1</v>
      </c>
      <c r="AZ1033" s="151">
        <v>1</v>
      </c>
      <c r="BA1033" s="151">
        <v>1</v>
      </c>
      <c r="BB1033" s="151">
        <v>1</v>
      </c>
      <c r="BC1033" s="151">
        <v>1</v>
      </c>
      <c r="BD1033" s="151">
        <v>1</v>
      </c>
      <c r="BE1033" s="151">
        <v>1</v>
      </c>
      <c r="BF1033" s="151">
        <v>1</v>
      </c>
      <c r="BG1033" s="151">
        <v>1</v>
      </c>
      <c r="BH1033" s="151">
        <v>1</v>
      </c>
      <c r="BI1033" s="151">
        <v>1</v>
      </c>
      <c r="BJ1033" s="151">
        <v>1</v>
      </c>
      <c r="BK1033" s="151">
        <v>1</v>
      </c>
      <c r="BL1033" s="151">
        <v>1</v>
      </c>
      <c r="BM1033" s="151">
        <v>1</v>
      </c>
      <c r="BN1033" s="151">
        <v>1</v>
      </c>
      <c r="BO1033" s="151">
        <v>1</v>
      </c>
      <c r="BP1033" s="151">
        <v>1</v>
      </c>
      <c r="BQ1033" s="151">
        <v>1</v>
      </c>
      <c r="BR1033" s="151">
        <v>1</v>
      </c>
      <c r="BS1033" s="151">
        <v>1</v>
      </c>
      <c r="BT1033" s="151">
        <v>1</v>
      </c>
      <c r="BU1033" s="151">
        <v>1</v>
      </c>
      <c r="BV1033" s="151">
        <v>1</v>
      </c>
      <c r="BW1033" s="151">
        <v>1</v>
      </c>
      <c r="BX1033" s="151">
        <v>1</v>
      </c>
      <c r="BY1033" s="151">
        <v>1</v>
      </c>
      <c r="BZ1033" s="151">
        <v>1</v>
      </c>
      <c r="CA1033" s="151">
        <v>1</v>
      </c>
      <c r="CB1033" s="151">
        <v>1</v>
      </c>
      <c r="CC1033" s="151">
        <v>1</v>
      </c>
      <c r="CD1033" s="151">
        <v>1</v>
      </c>
      <c r="CE1033" s="151">
        <v>1</v>
      </c>
      <c r="CF1033" s="151">
        <v>1</v>
      </c>
      <c r="CG1033" s="151">
        <v>1</v>
      </c>
      <c r="CH1033" s="151">
        <v>1</v>
      </c>
      <c r="CI1033" s="151">
        <v>1</v>
      </c>
      <c r="CJ1033" s="151">
        <v>1</v>
      </c>
      <c r="CK1033" s="151">
        <v>1</v>
      </c>
      <c r="CL1033" s="151">
        <v>1</v>
      </c>
      <c r="CM1033" s="151">
        <v>1</v>
      </c>
      <c r="CN1033" s="151">
        <v>1</v>
      </c>
    </row>
    <row r="1034" spans="1:92" x14ac:dyDescent="0.25">
      <c r="A1034" s="137"/>
      <c r="B1034" s="388"/>
      <c r="C1034" s="372"/>
      <c r="D1034" s="137" t="s">
        <v>694</v>
      </c>
      <c r="E1034" s="373" t="s">
        <v>694</v>
      </c>
      <c r="F1034" s="373"/>
      <c r="G1034" s="373"/>
      <c r="H1034" s="157"/>
      <c r="I1034" s="374"/>
      <c r="J1034" s="375"/>
      <c r="K1034" s="376"/>
      <c r="L1034" s="376"/>
      <c r="M1034" s="376"/>
      <c r="N1034" s="376"/>
      <c r="O1034" s="376"/>
      <c r="P1034" s="376"/>
      <c r="Q1034" s="376"/>
      <c r="T1034" s="233"/>
      <c r="U1034" s="145" t="s">
        <v>507</v>
      </c>
      <c r="V1034" s="145" t="s">
        <v>507</v>
      </c>
      <c r="W1034" s="145" t="s">
        <v>507</v>
      </c>
      <c r="X1034" s="145" t="s">
        <v>507</v>
      </c>
      <c r="Y1034" s="145" t="s">
        <v>507</v>
      </c>
      <c r="Z1034" s="145" t="s">
        <v>507</v>
      </c>
      <c r="AA1034" s="145" t="s">
        <v>507</v>
      </c>
      <c r="AB1034" s="145" t="s">
        <v>507</v>
      </c>
      <c r="AC1034" s="145" t="s">
        <v>507</v>
      </c>
      <c r="AD1034" s="145" t="s">
        <v>507</v>
      </c>
      <c r="AE1034" s="145" t="s">
        <v>507</v>
      </c>
      <c r="AF1034" s="145" t="s">
        <v>507</v>
      </c>
      <c r="AG1034" s="145" t="s">
        <v>507</v>
      </c>
      <c r="AH1034" s="145" t="s">
        <v>507</v>
      </c>
      <c r="AI1034" s="145" t="s">
        <v>507</v>
      </c>
      <c r="AJ1034" s="145" t="s">
        <v>507</v>
      </c>
      <c r="AK1034" s="145" t="s">
        <v>507</v>
      </c>
      <c r="AL1034" s="145" t="s">
        <v>507</v>
      </c>
      <c r="AM1034" s="145" t="s">
        <v>507</v>
      </c>
      <c r="AN1034" s="145" t="s">
        <v>507</v>
      </c>
      <c r="AO1034" s="145" t="s">
        <v>507</v>
      </c>
      <c r="AP1034" s="145" t="s">
        <v>507</v>
      </c>
      <c r="AQ1034" s="145" t="s">
        <v>507</v>
      </c>
      <c r="AR1034" s="145" t="s">
        <v>507</v>
      </c>
      <c r="AS1034" s="145" t="s">
        <v>507</v>
      </c>
      <c r="AT1034" s="145" t="s">
        <v>507</v>
      </c>
      <c r="AU1034" s="145" t="s">
        <v>507</v>
      </c>
      <c r="AV1034" s="145" t="s">
        <v>507</v>
      </c>
      <c r="AW1034" s="145" t="s">
        <v>507</v>
      </c>
      <c r="AX1034" s="145" t="s">
        <v>507</v>
      </c>
      <c r="AY1034" s="145" t="s">
        <v>507</v>
      </c>
      <c r="AZ1034" s="145" t="s">
        <v>507</v>
      </c>
      <c r="BA1034" s="145" t="s">
        <v>507</v>
      </c>
      <c r="BB1034" s="145" t="s">
        <v>507</v>
      </c>
      <c r="BC1034" s="145" t="s">
        <v>507</v>
      </c>
      <c r="BD1034" s="145" t="s">
        <v>507</v>
      </c>
      <c r="BE1034" s="145" t="s">
        <v>507</v>
      </c>
      <c r="BF1034" s="145" t="s">
        <v>507</v>
      </c>
      <c r="BG1034" s="145" t="s">
        <v>507</v>
      </c>
      <c r="BH1034" s="145" t="s">
        <v>507</v>
      </c>
      <c r="BI1034" s="145" t="s">
        <v>507</v>
      </c>
      <c r="BJ1034" s="145" t="s">
        <v>507</v>
      </c>
      <c r="BK1034" s="145" t="s">
        <v>507</v>
      </c>
      <c r="BL1034" s="145" t="s">
        <v>507</v>
      </c>
      <c r="BM1034" s="145" t="s">
        <v>507</v>
      </c>
      <c r="BN1034" s="145" t="s">
        <v>507</v>
      </c>
      <c r="BO1034" s="145" t="s">
        <v>507</v>
      </c>
      <c r="BP1034" s="145" t="s">
        <v>507</v>
      </c>
      <c r="BQ1034" s="145" t="s">
        <v>507</v>
      </c>
      <c r="BR1034" s="145" t="s">
        <v>507</v>
      </c>
      <c r="BS1034" s="145" t="s">
        <v>507</v>
      </c>
      <c r="BT1034" s="145" t="s">
        <v>507</v>
      </c>
      <c r="BU1034" s="145" t="s">
        <v>507</v>
      </c>
      <c r="BV1034" s="145" t="s">
        <v>507</v>
      </c>
      <c r="BW1034" s="145" t="s">
        <v>507</v>
      </c>
      <c r="BX1034" s="145" t="s">
        <v>507</v>
      </c>
      <c r="BY1034" s="145" t="s">
        <v>507</v>
      </c>
      <c r="BZ1034" s="145" t="s">
        <v>507</v>
      </c>
      <c r="CA1034" s="145" t="s">
        <v>507</v>
      </c>
      <c r="CB1034" s="145" t="s">
        <v>507</v>
      </c>
      <c r="CC1034" s="145" t="s">
        <v>507</v>
      </c>
      <c r="CD1034" s="145" t="s">
        <v>507</v>
      </c>
      <c r="CE1034" s="145" t="s">
        <v>507</v>
      </c>
      <c r="CF1034" s="145" t="s">
        <v>507</v>
      </c>
      <c r="CG1034" s="145" t="s">
        <v>507</v>
      </c>
      <c r="CH1034" s="145" t="s">
        <v>507</v>
      </c>
      <c r="CI1034" s="145" t="s">
        <v>507</v>
      </c>
      <c r="CJ1034" s="145" t="s">
        <v>507</v>
      </c>
      <c r="CK1034" s="145" t="s">
        <v>507</v>
      </c>
      <c r="CL1034" s="145" t="s">
        <v>507</v>
      </c>
      <c r="CM1034" s="145" t="s">
        <v>507</v>
      </c>
      <c r="CN1034" s="145" t="s">
        <v>507</v>
      </c>
    </row>
    <row r="1035" spans="1:92" x14ac:dyDescent="0.25">
      <c r="B1035" s="174" t="s">
        <v>670</v>
      </c>
      <c r="D1035" s="295" t="s">
        <v>694</v>
      </c>
      <c r="E1035" s="102" t="s">
        <v>203</v>
      </c>
      <c r="I1035" s="102"/>
      <c r="J1035"/>
      <c r="T1035" s="20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143</v>
      </c>
      <c r="B1036" s="377" t="s">
        <v>695</v>
      </c>
      <c r="C1036" s="369"/>
      <c r="D1036" s="295" t="s">
        <v>694</v>
      </c>
      <c r="E1036" s="194" t="s">
        <v>203</v>
      </c>
      <c r="F1036" s="194"/>
      <c r="G1036" s="194"/>
      <c r="I1036" s="194">
        <v>4</v>
      </c>
      <c r="J1036" s="369"/>
      <c r="K1036" s="148"/>
      <c r="L1036" s="148"/>
      <c r="M1036" s="148"/>
      <c r="N1036" s="148"/>
      <c r="O1036" s="148"/>
      <c r="P1036" s="148"/>
      <c r="Q1036" s="148"/>
      <c r="T1036" s="269"/>
      <c r="U1036" s="226"/>
      <c r="V1036" s="226"/>
      <c r="W1036" s="226"/>
      <c r="X1036" s="226"/>
      <c r="Y1036" s="226"/>
      <c r="Z1036" s="226"/>
      <c r="AA1036" s="226"/>
      <c r="AB1036" s="226"/>
      <c r="AC1036" s="226"/>
      <c r="AD1036" s="226"/>
      <c r="AE1036" s="226"/>
      <c r="AF1036" s="226"/>
      <c r="AG1036" s="226"/>
      <c r="AH1036" s="226"/>
      <c r="AI1036" s="226"/>
      <c r="AJ1036" s="226"/>
      <c r="AK1036" s="226"/>
      <c r="AL1036" s="226"/>
      <c r="AM1036" s="226"/>
      <c r="AN1036" s="226"/>
      <c r="AO1036" s="226"/>
      <c r="AP1036" s="226"/>
      <c r="AQ1036" s="226"/>
      <c r="AR1036" s="226"/>
      <c r="AS1036" s="226"/>
      <c r="AT1036" s="226"/>
      <c r="AU1036" s="226"/>
      <c r="AV1036" s="226"/>
      <c r="AW1036" s="226"/>
      <c r="AX1036" s="226"/>
      <c r="AY1036" s="226"/>
      <c r="AZ1036" s="226"/>
      <c r="BA1036" s="226"/>
      <c r="BB1036" s="226"/>
      <c r="BC1036" s="226"/>
      <c r="BD1036" s="226"/>
      <c r="BE1036" s="226"/>
      <c r="BF1036" s="226"/>
      <c r="BG1036" s="226"/>
      <c r="BH1036" s="226"/>
      <c r="BI1036" s="226"/>
      <c r="BJ1036" s="226"/>
      <c r="BK1036" s="226"/>
      <c r="BL1036" s="226"/>
      <c r="BM1036" s="226"/>
      <c r="BN1036" s="226"/>
      <c r="BO1036" s="226"/>
      <c r="BP1036" s="226"/>
      <c r="BQ1036" s="226"/>
      <c r="BR1036" s="226"/>
      <c r="BS1036" s="226"/>
      <c r="BT1036" s="226"/>
      <c r="BU1036" s="226"/>
      <c r="BV1036" s="226"/>
      <c r="BW1036" s="226"/>
      <c r="BX1036" s="226"/>
      <c r="BY1036" s="226"/>
      <c r="BZ1036" s="226"/>
      <c r="CA1036" s="226"/>
      <c r="CB1036" s="226"/>
      <c r="CC1036" s="226"/>
      <c r="CD1036" s="226"/>
      <c r="CE1036" s="226"/>
      <c r="CF1036" s="226"/>
      <c r="CG1036" s="226"/>
      <c r="CH1036" s="226"/>
      <c r="CI1036" s="226"/>
      <c r="CJ1036" s="226"/>
      <c r="CK1036" s="226"/>
      <c r="CL1036" s="226"/>
      <c r="CM1036" s="226"/>
      <c r="CN1036" s="226"/>
    </row>
    <row r="1037" spans="1:92" x14ac:dyDescent="0.25">
      <c r="A1037" t="s">
        <v>143</v>
      </c>
      <c r="B1037" s="377" t="s">
        <v>696</v>
      </c>
      <c r="C1037" s="369"/>
      <c r="D1037" s="295" t="s">
        <v>694</v>
      </c>
      <c r="E1037" s="194"/>
      <c r="F1037" s="194"/>
      <c r="G1037" s="194"/>
      <c r="I1037" s="194">
        <v>6</v>
      </c>
      <c r="J1037" s="369"/>
      <c r="K1037" s="148"/>
      <c r="L1037" s="148"/>
      <c r="M1037" s="148"/>
      <c r="N1037" s="148"/>
      <c r="O1037" s="148"/>
      <c r="P1037" s="148"/>
      <c r="Q1037" s="148"/>
      <c r="T1037" s="269"/>
      <c r="U1037" s="226"/>
      <c r="V1037" s="226"/>
      <c r="W1037" s="226"/>
      <c r="X1037" s="226"/>
      <c r="Y1037" s="226"/>
      <c r="Z1037" s="226"/>
      <c r="AA1037" s="226"/>
      <c r="AB1037" s="226"/>
      <c r="AC1037" s="226"/>
      <c r="AD1037" s="226"/>
      <c r="AE1037" s="226"/>
      <c r="AF1037" s="226"/>
      <c r="AG1037" s="226"/>
      <c r="AH1037" s="226"/>
      <c r="AI1037" s="226"/>
      <c r="AJ1037" s="226"/>
      <c r="AK1037" s="226"/>
      <c r="AL1037" s="226"/>
      <c r="AM1037" s="226"/>
      <c r="AN1037" s="226"/>
      <c r="AO1037" s="226"/>
      <c r="AP1037" s="226"/>
      <c r="AQ1037" s="226"/>
      <c r="AR1037" s="226"/>
      <c r="AS1037" s="226"/>
      <c r="AT1037" s="226"/>
      <c r="AU1037" s="226"/>
      <c r="AV1037" s="226"/>
      <c r="AW1037" s="226"/>
      <c r="AX1037" s="226"/>
      <c r="AY1037" s="226"/>
      <c r="AZ1037" s="226"/>
      <c r="BA1037" s="226"/>
      <c r="BB1037" s="226"/>
      <c r="BC1037" s="226"/>
      <c r="BD1037" s="226"/>
      <c r="BE1037" s="226"/>
      <c r="BF1037" s="226"/>
      <c r="BG1037" s="226"/>
      <c r="BH1037" s="226"/>
      <c r="BI1037" s="226"/>
      <c r="BJ1037" s="226"/>
      <c r="BK1037" s="226"/>
      <c r="BL1037" s="226"/>
      <c r="BM1037" s="226"/>
      <c r="BN1037" s="226"/>
      <c r="BO1037" s="226"/>
      <c r="BP1037" s="226"/>
      <c r="BQ1037" s="226"/>
      <c r="BR1037" s="226"/>
      <c r="BS1037" s="226"/>
      <c r="BT1037" s="226"/>
      <c r="BU1037" s="226"/>
      <c r="BV1037" s="226"/>
      <c r="BW1037" s="226"/>
      <c r="BX1037" s="226"/>
      <c r="BY1037" s="226"/>
      <c r="BZ1037" s="226"/>
      <c r="CA1037" s="226"/>
      <c r="CB1037" s="226"/>
      <c r="CC1037" s="226"/>
      <c r="CD1037" s="226"/>
      <c r="CE1037" s="226"/>
      <c r="CF1037" s="226"/>
      <c r="CG1037" s="226"/>
      <c r="CH1037" s="226"/>
      <c r="CI1037" s="226"/>
      <c r="CJ1037" s="226"/>
      <c r="CK1037" s="226"/>
      <c r="CL1037" s="226"/>
      <c r="CM1037" s="226"/>
      <c r="CN1037" s="226"/>
    </row>
    <row r="1038" spans="1:92" x14ac:dyDescent="0.25">
      <c r="A1038" t="s">
        <v>143</v>
      </c>
      <c r="B1038" s="377" t="s">
        <v>600</v>
      </c>
      <c r="C1038" s="378"/>
      <c r="D1038" s="34" t="s">
        <v>694</v>
      </c>
      <c r="E1038" s="192" t="s">
        <v>203</v>
      </c>
      <c r="F1038" s="192"/>
      <c r="G1038" s="192"/>
      <c r="I1038" s="192">
        <v>0.1</v>
      </c>
      <c r="J1038" s="378"/>
      <c r="K1038" s="148"/>
      <c r="L1038" s="148"/>
      <c r="M1038" s="148"/>
      <c r="N1038" s="148"/>
      <c r="O1038" s="148"/>
      <c r="P1038" s="148"/>
      <c r="Q1038" s="148"/>
      <c r="T1038" s="269"/>
      <c r="U1038" s="226"/>
      <c r="V1038" s="226"/>
      <c r="W1038" s="226"/>
      <c r="X1038" s="226"/>
      <c r="Y1038" s="226"/>
      <c r="Z1038" s="226"/>
      <c r="AA1038" s="226"/>
      <c r="AB1038" s="226"/>
      <c r="AC1038" s="226"/>
      <c r="AD1038" s="226"/>
      <c r="AE1038" s="226"/>
      <c r="AF1038" s="226"/>
      <c r="AG1038" s="226"/>
      <c r="AH1038" s="226"/>
      <c r="AI1038" s="226"/>
      <c r="AJ1038" s="226"/>
      <c r="AK1038" s="226"/>
      <c r="AL1038" s="226"/>
      <c r="AM1038" s="226"/>
      <c r="AN1038" s="226"/>
      <c r="AO1038" s="226"/>
      <c r="AP1038" s="226"/>
      <c r="AQ1038" s="226"/>
      <c r="AR1038" s="226"/>
      <c r="AS1038" s="226"/>
      <c r="AT1038" s="226"/>
      <c r="AU1038" s="226"/>
      <c r="AV1038" s="226"/>
      <c r="AW1038" s="226"/>
      <c r="AX1038" s="226"/>
      <c r="AY1038" s="226"/>
      <c r="AZ1038" s="226"/>
      <c r="BA1038" s="226"/>
      <c r="BB1038" s="226"/>
      <c r="BC1038" s="226"/>
      <c r="BD1038" s="226"/>
      <c r="BE1038" s="226"/>
      <c r="BF1038" s="226"/>
      <c r="BG1038" s="226"/>
      <c r="BH1038" s="226"/>
      <c r="BI1038" s="226"/>
      <c r="BJ1038" s="226"/>
      <c r="BK1038" s="226"/>
      <c r="BL1038" s="226"/>
      <c r="BM1038" s="226"/>
      <c r="BN1038" s="226"/>
      <c r="BO1038" s="226"/>
      <c r="BP1038" s="226"/>
      <c r="BQ1038" s="226"/>
      <c r="BR1038" s="226"/>
      <c r="BS1038" s="226"/>
      <c r="BT1038" s="226"/>
      <c r="BU1038" s="226"/>
      <c r="BV1038" s="226"/>
      <c r="BW1038" s="226"/>
      <c r="BX1038" s="226"/>
      <c r="BY1038" s="226"/>
      <c r="BZ1038" s="226"/>
      <c r="CA1038" s="226"/>
      <c r="CB1038" s="226"/>
      <c r="CC1038" s="226"/>
      <c r="CD1038" s="226"/>
      <c r="CE1038" s="226"/>
      <c r="CF1038" s="226"/>
      <c r="CG1038" s="226"/>
      <c r="CH1038" s="226"/>
      <c r="CI1038" s="226"/>
      <c r="CJ1038" s="226"/>
      <c r="CK1038" s="226"/>
      <c r="CL1038" s="226"/>
      <c r="CM1038" s="226"/>
      <c r="CN1038" s="226"/>
    </row>
    <row r="1039" spans="1:92" x14ac:dyDescent="0.25">
      <c r="A1039" t="s">
        <v>143</v>
      </c>
      <c r="B1039" s="377" t="s">
        <v>692</v>
      </c>
      <c r="C1039" s="378"/>
      <c r="D1039" s="34" t="s">
        <v>694</v>
      </c>
      <c r="E1039" s="192"/>
      <c r="F1039" s="192"/>
      <c r="G1039" s="192"/>
      <c r="I1039" s="192">
        <v>0.2</v>
      </c>
      <c r="J1039" s="378"/>
      <c r="K1039" s="148"/>
      <c r="L1039" s="148"/>
      <c r="M1039" s="148"/>
      <c r="N1039" s="148"/>
      <c r="O1039" s="148"/>
      <c r="P1039" s="148"/>
      <c r="Q1039" s="148"/>
      <c r="T1039" s="269"/>
      <c r="U1039" s="226"/>
      <c r="V1039" s="226"/>
      <c r="W1039" s="226"/>
      <c r="X1039" s="226"/>
      <c r="Y1039" s="226"/>
      <c r="Z1039" s="226"/>
      <c r="AA1039" s="226"/>
      <c r="AB1039" s="226"/>
      <c r="AC1039" s="226"/>
      <c r="AD1039" s="226"/>
      <c r="AE1039" s="226"/>
      <c r="AF1039" s="226"/>
      <c r="AG1039" s="226"/>
      <c r="AH1039" s="226"/>
      <c r="AI1039" s="226"/>
      <c r="AJ1039" s="226"/>
      <c r="AK1039" s="226"/>
      <c r="AL1039" s="226"/>
      <c r="AM1039" s="226"/>
      <c r="AN1039" s="226"/>
      <c r="AO1039" s="226"/>
      <c r="AP1039" s="226"/>
      <c r="AQ1039" s="226"/>
      <c r="AR1039" s="226"/>
      <c r="AS1039" s="226"/>
      <c r="AT1039" s="226"/>
      <c r="AU1039" s="226"/>
      <c r="AV1039" s="226"/>
      <c r="AW1039" s="226"/>
      <c r="AX1039" s="226"/>
      <c r="AY1039" s="226"/>
      <c r="AZ1039" s="226"/>
      <c r="BA1039" s="226"/>
      <c r="BB1039" s="226"/>
      <c r="BC1039" s="226"/>
      <c r="BD1039" s="226"/>
      <c r="BE1039" s="226"/>
      <c r="BF1039" s="226"/>
      <c r="BG1039" s="226"/>
      <c r="BH1039" s="226"/>
      <c r="BI1039" s="226"/>
      <c r="BJ1039" s="226"/>
      <c r="BK1039" s="226"/>
      <c r="BL1039" s="226"/>
      <c r="BM1039" s="226"/>
      <c r="BN1039" s="226"/>
      <c r="BO1039" s="226"/>
      <c r="BP1039" s="226"/>
      <c r="BQ1039" s="226"/>
      <c r="BR1039" s="226"/>
      <c r="BS1039" s="226"/>
      <c r="BT1039" s="226"/>
      <c r="BU1039" s="226"/>
      <c r="BV1039" s="226"/>
      <c r="BW1039" s="226"/>
      <c r="BX1039" s="226"/>
      <c r="BY1039" s="226"/>
      <c r="BZ1039" s="226"/>
      <c r="CA1039" s="226"/>
      <c r="CB1039" s="226"/>
      <c r="CC1039" s="226"/>
      <c r="CD1039" s="226"/>
      <c r="CE1039" s="226"/>
      <c r="CF1039" s="226"/>
      <c r="CG1039" s="226"/>
      <c r="CH1039" s="226"/>
      <c r="CI1039" s="226"/>
      <c r="CJ1039" s="226"/>
      <c r="CK1039" s="226"/>
      <c r="CL1039" s="226"/>
      <c r="CM1039" s="226"/>
      <c r="CN1039" s="226"/>
    </row>
    <row r="1040" spans="1:92" x14ac:dyDescent="0.25">
      <c r="B1040" s="209"/>
      <c r="C1040" s="148"/>
      <c r="D1040" s="238" t="s">
        <v>694</v>
      </c>
      <c r="E1040" s="149" t="s">
        <v>203</v>
      </c>
      <c r="F1040" s="149"/>
      <c r="G1040" s="149"/>
      <c r="H1040" s="106"/>
      <c r="I1040" s="149"/>
      <c r="J1040" s="148"/>
      <c r="K1040" s="148"/>
      <c r="L1040" s="148"/>
      <c r="M1040" s="148"/>
      <c r="N1040" s="148"/>
      <c r="O1040" s="148"/>
      <c r="P1040" s="148"/>
      <c r="Q1040" s="148"/>
      <c r="T1040" s="269"/>
      <c r="U1040" s="226"/>
      <c r="V1040" s="226"/>
      <c r="W1040" s="226"/>
      <c r="X1040" s="226"/>
      <c r="Y1040" s="226"/>
      <c r="Z1040" s="226"/>
      <c r="AA1040" s="226"/>
      <c r="AB1040" s="226"/>
      <c r="AC1040" s="226"/>
      <c r="AD1040" s="226"/>
      <c r="AE1040" s="226"/>
      <c r="AF1040" s="226"/>
      <c r="AG1040" s="226"/>
      <c r="AH1040" s="226"/>
      <c r="AI1040" s="226"/>
      <c r="AJ1040" s="226"/>
      <c r="AK1040" s="226"/>
      <c r="AL1040" s="226"/>
      <c r="AM1040" s="226"/>
      <c r="AN1040" s="226"/>
      <c r="AO1040" s="226"/>
      <c r="AP1040" s="226"/>
      <c r="AQ1040" s="226"/>
      <c r="AR1040" s="226"/>
      <c r="AS1040" s="226"/>
      <c r="AT1040" s="226"/>
      <c r="AU1040" s="226"/>
      <c r="AV1040" s="226"/>
      <c r="AW1040" s="226"/>
      <c r="AX1040" s="226"/>
      <c r="AY1040" s="226"/>
      <c r="AZ1040" s="226"/>
      <c r="BA1040" s="226"/>
      <c r="BB1040" s="226"/>
      <c r="BC1040" s="226"/>
      <c r="BD1040" s="226"/>
      <c r="BE1040" s="226"/>
      <c r="BF1040" s="226"/>
      <c r="BG1040" s="226"/>
      <c r="BH1040" s="226"/>
      <c r="BI1040" s="226"/>
      <c r="BJ1040" s="226"/>
      <c r="BK1040" s="226"/>
      <c r="BL1040" s="226"/>
      <c r="BM1040" s="226"/>
      <c r="BN1040" s="226"/>
      <c r="BO1040" s="226"/>
      <c r="BP1040" s="226"/>
      <c r="BQ1040" s="226"/>
      <c r="BR1040" s="226"/>
      <c r="BS1040" s="226"/>
      <c r="BT1040" s="226"/>
      <c r="BU1040" s="226"/>
      <c r="BV1040" s="226"/>
      <c r="BW1040" s="226"/>
      <c r="BX1040" s="226"/>
      <c r="BY1040" s="226"/>
      <c r="BZ1040" s="226"/>
      <c r="CA1040" s="226"/>
      <c r="CB1040" s="226"/>
      <c r="CC1040" s="226"/>
      <c r="CD1040" s="226"/>
      <c r="CE1040" s="226"/>
      <c r="CF1040" s="226"/>
      <c r="CG1040" s="226"/>
      <c r="CH1040" s="226"/>
      <c r="CI1040" s="226"/>
      <c r="CJ1040" s="226"/>
      <c r="CK1040" s="226"/>
      <c r="CL1040" s="226"/>
      <c r="CM1040" s="226"/>
      <c r="CN1040" s="226"/>
    </row>
    <row r="1041" spans="1:92" x14ac:dyDescent="0.25">
      <c r="B1041" s="174" t="s">
        <v>602</v>
      </c>
      <c r="D1041" s="295" t="s">
        <v>694</v>
      </c>
      <c r="E1041" s="102" t="s">
        <v>203</v>
      </c>
      <c r="T1041" s="327"/>
      <c r="U1041" s="379"/>
      <c r="V1041" s="379"/>
      <c r="W1041" s="379"/>
      <c r="X1041" s="379"/>
      <c r="Y1041" s="379"/>
      <c r="Z1041" s="379"/>
      <c r="AA1041" s="379"/>
      <c r="AB1041" s="379"/>
      <c r="AC1041" s="379"/>
      <c r="AD1041" s="379"/>
      <c r="AE1041" s="379"/>
      <c r="AF1041" s="379"/>
      <c r="AG1041" s="379"/>
      <c r="AH1041" s="379"/>
      <c r="AI1041" s="379"/>
      <c r="AJ1041" s="379"/>
      <c r="AK1041" s="379"/>
      <c r="AL1041" s="379"/>
      <c r="AM1041" s="379"/>
      <c r="AN1041" s="379"/>
      <c r="AO1041" s="379"/>
      <c r="AP1041" s="379"/>
      <c r="AQ1041" s="379"/>
      <c r="AR1041" s="379"/>
      <c r="AS1041" s="379"/>
      <c r="AT1041" s="379"/>
      <c r="AU1041" s="379"/>
      <c r="AV1041" s="379"/>
      <c r="AW1041" s="379"/>
      <c r="AX1041" s="379"/>
      <c r="AY1041" s="379"/>
      <c r="AZ1041" s="379"/>
      <c r="BA1041" s="379"/>
      <c r="BB1041" s="379"/>
      <c r="BC1041" s="379"/>
      <c r="BD1041" s="379"/>
      <c r="BE1041" s="379"/>
      <c r="BF1041" s="379"/>
      <c r="BG1041" s="379"/>
      <c r="BH1041" s="379"/>
      <c r="BI1041" s="379"/>
      <c r="BJ1041" s="379"/>
      <c r="BK1041" s="379"/>
      <c r="BL1041" s="379"/>
      <c r="BM1041" s="379"/>
      <c r="BN1041" s="379"/>
      <c r="BO1041" s="379"/>
      <c r="BP1041" s="379"/>
      <c r="BQ1041" s="379"/>
      <c r="BR1041" s="379"/>
      <c r="BS1041" s="379"/>
      <c r="BT1041" s="379"/>
      <c r="BU1041" s="379"/>
      <c r="BV1041" s="379"/>
      <c r="BW1041" s="379"/>
      <c r="BX1041" s="379"/>
      <c r="BY1041" s="379"/>
      <c r="BZ1041" s="379"/>
      <c r="CA1041" s="379"/>
      <c r="CB1041" s="379"/>
      <c r="CC1041" s="379"/>
      <c r="CD1041" s="379"/>
      <c r="CE1041" s="379"/>
      <c r="CF1041" s="379"/>
      <c r="CG1041" s="379"/>
      <c r="CH1041" s="379"/>
      <c r="CI1041" s="379"/>
      <c r="CJ1041" s="379"/>
      <c r="CK1041" s="379"/>
      <c r="CL1041" s="379"/>
      <c r="CM1041" s="379"/>
      <c r="CN1041" s="379"/>
    </row>
    <row r="1042" spans="1:92" x14ac:dyDescent="0.25">
      <c r="A1042" t="s">
        <v>151</v>
      </c>
      <c r="B1042" s="223" t="s">
        <v>603</v>
      </c>
      <c r="D1042" s="295" t="s">
        <v>694</v>
      </c>
      <c r="K1042" s="56">
        <v>0</v>
      </c>
      <c r="L1042" s="50">
        <f ca="1">+K1046</f>
        <v>0</v>
      </c>
      <c r="M1042" s="50">
        <f ca="1">+L1046</f>
        <v>0</v>
      </c>
      <c r="N1042" s="50">
        <f ca="1">+M1046</f>
        <v>0</v>
      </c>
      <c r="O1042" s="50">
        <f ca="1">+N1046</f>
        <v>0</v>
      </c>
      <c r="P1042" s="50">
        <f ca="1">+O1046</f>
        <v>0</v>
      </c>
      <c r="Q1042" s="50"/>
      <c r="T1042" s="319"/>
      <c r="U1042" s="380">
        <f t="shared" ref="U1042:CF1042" ca="1" si="820">+T1046</f>
        <v>0</v>
      </c>
      <c r="V1042" s="380">
        <f t="shared" ca="1" si="820"/>
        <v>0</v>
      </c>
      <c r="W1042" s="380">
        <f t="shared" ca="1" si="820"/>
        <v>0</v>
      </c>
      <c r="X1042" s="380">
        <f t="shared" ca="1" si="820"/>
        <v>0</v>
      </c>
      <c r="Y1042" s="380">
        <f t="shared" ca="1" si="820"/>
        <v>0</v>
      </c>
      <c r="Z1042" s="380">
        <f t="shared" ca="1" si="820"/>
        <v>0</v>
      </c>
      <c r="AA1042" s="380">
        <f t="shared" ca="1" si="820"/>
        <v>0</v>
      </c>
      <c r="AB1042" s="380">
        <f t="shared" ca="1" si="820"/>
        <v>0</v>
      </c>
      <c r="AC1042" s="380">
        <f t="shared" ca="1" si="820"/>
        <v>0</v>
      </c>
      <c r="AD1042" s="380">
        <f t="shared" ca="1" si="820"/>
        <v>0</v>
      </c>
      <c r="AE1042" s="380">
        <f t="shared" ca="1" si="820"/>
        <v>0</v>
      </c>
      <c r="AF1042" s="380">
        <f t="shared" ca="1" si="820"/>
        <v>0</v>
      </c>
      <c r="AG1042" s="380">
        <f t="shared" ca="1" si="820"/>
        <v>0</v>
      </c>
      <c r="AH1042" s="380">
        <f t="shared" ca="1" si="820"/>
        <v>0</v>
      </c>
      <c r="AI1042" s="380">
        <f t="shared" ca="1" si="820"/>
        <v>0</v>
      </c>
      <c r="AJ1042" s="380">
        <f t="shared" ca="1" si="820"/>
        <v>0</v>
      </c>
      <c r="AK1042" s="380">
        <f t="shared" ca="1" si="820"/>
        <v>0</v>
      </c>
      <c r="AL1042" s="380">
        <f t="shared" ca="1" si="820"/>
        <v>0</v>
      </c>
      <c r="AM1042" s="380">
        <f t="shared" ca="1" si="820"/>
        <v>0</v>
      </c>
      <c r="AN1042" s="380">
        <f t="shared" ca="1" si="820"/>
        <v>0</v>
      </c>
      <c r="AO1042" s="380">
        <f t="shared" ca="1" si="820"/>
        <v>0</v>
      </c>
      <c r="AP1042" s="380">
        <f t="shared" ca="1" si="820"/>
        <v>0</v>
      </c>
      <c r="AQ1042" s="380">
        <f t="shared" ca="1" si="820"/>
        <v>0</v>
      </c>
      <c r="AR1042" s="380">
        <f t="shared" ca="1" si="820"/>
        <v>0</v>
      </c>
      <c r="AS1042" s="380">
        <f t="shared" ca="1" si="820"/>
        <v>0</v>
      </c>
      <c r="AT1042" s="380">
        <f t="shared" ca="1" si="820"/>
        <v>0</v>
      </c>
      <c r="AU1042" s="380">
        <f t="shared" ca="1" si="820"/>
        <v>0</v>
      </c>
      <c r="AV1042" s="380">
        <f t="shared" ca="1" si="820"/>
        <v>0</v>
      </c>
      <c r="AW1042" s="380">
        <f t="shared" ca="1" si="820"/>
        <v>0</v>
      </c>
      <c r="AX1042" s="380">
        <f t="shared" ca="1" si="820"/>
        <v>0</v>
      </c>
      <c r="AY1042" s="380">
        <f t="shared" ca="1" si="820"/>
        <v>0</v>
      </c>
      <c r="AZ1042" s="380">
        <f t="shared" ca="1" si="820"/>
        <v>0</v>
      </c>
      <c r="BA1042" s="380">
        <f t="shared" ca="1" si="820"/>
        <v>0</v>
      </c>
      <c r="BB1042" s="380">
        <f t="shared" ca="1" si="820"/>
        <v>0</v>
      </c>
      <c r="BC1042" s="380">
        <f t="shared" ca="1" si="820"/>
        <v>0</v>
      </c>
      <c r="BD1042" s="380">
        <f t="shared" ca="1" si="820"/>
        <v>0</v>
      </c>
      <c r="BE1042" s="380">
        <f t="shared" ca="1" si="820"/>
        <v>0</v>
      </c>
      <c r="BF1042" s="380">
        <f t="shared" ca="1" si="820"/>
        <v>0</v>
      </c>
      <c r="BG1042" s="380">
        <f t="shared" ca="1" si="820"/>
        <v>0</v>
      </c>
      <c r="BH1042" s="380">
        <f t="shared" ca="1" si="820"/>
        <v>0</v>
      </c>
      <c r="BI1042" s="380">
        <f t="shared" ca="1" si="820"/>
        <v>0</v>
      </c>
      <c r="BJ1042" s="380">
        <f t="shared" ca="1" si="820"/>
        <v>0</v>
      </c>
      <c r="BK1042" s="380">
        <f t="shared" ca="1" si="820"/>
        <v>0</v>
      </c>
      <c r="BL1042" s="380">
        <f t="shared" ca="1" si="820"/>
        <v>0</v>
      </c>
      <c r="BM1042" s="380">
        <f t="shared" ca="1" si="820"/>
        <v>0</v>
      </c>
      <c r="BN1042" s="380">
        <f t="shared" ca="1" si="820"/>
        <v>0</v>
      </c>
      <c r="BO1042" s="380">
        <f t="shared" ca="1" si="820"/>
        <v>0</v>
      </c>
      <c r="BP1042" s="380">
        <f t="shared" ca="1" si="820"/>
        <v>0</v>
      </c>
      <c r="BQ1042" s="380">
        <f t="shared" ca="1" si="820"/>
        <v>0</v>
      </c>
      <c r="BR1042" s="380">
        <f t="shared" ca="1" si="820"/>
        <v>0</v>
      </c>
      <c r="BS1042" s="380">
        <f t="shared" ca="1" si="820"/>
        <v>0</v>
      </c>
      <c r="BT1042" s="380">
        <f t="shared" ca="1" si="820"/>
        <v>0</v>
      </c>
      <c r="BU1042" s="380">
        <f t="shared" ca="1" si="820"/>
        <v>0</v>
      </c>
      <c r="BV1042" s="380">
        <f t="shared" ca="1" si="820"/>
        <v>0</v>
      </c>
      <c r="BW1042" s="380">
        <f t="shared" ca="1" si="820"/>
        <v>0</v>
      </c>
      <c r="BX1042" s="380">
        <f t="shared" ca="1" si="820"/>
        <v>0</v>
      </c>
      <c r="BY1042" s="380">
        <f t="shared" ca="1" si="820"/>
        <v>0</v>
      </c>
      <c r="BZ1042" s="380">
        <f t="shared" ca="1" si="820"/>
        <v>0</v>
      </c>
      <c r="CA1042" s="380">
        <f t="shared" ca="1" si="820"/>
        <v>0</v>
      </c>
      <c r="CB1042" s="380">
        <f t="shared" ca="1" si="820"/>
        <v>0</v>
      </c>
      <c r="CC1042" s="380">
        <f t="shared" ca="1" si="820"/>
        <v>0</v>
      </c>
      <c r="CD1042" s="380">
        <f t="shared" ca="1" si="820"/>
        <v>0</v>
      </c>
      <c r="CE1042" s="380">
        <f t="shared" ca="1" si="820"/>
        <v>0</v>
      </c>
      <c r="CF1042" s="380">
        <f t="shared" ca="1" si="820"/>
        <v>0</v>
      </c>
      <c r="CG1042" s="380">
        <f t="shared" ref="CG1042:CN1042" ca="1" si="821">+CF1046</f>
        <v>0</v>
      </c>
      <c r="CH1042" s="380">
        <f t="shared" ca="1" si="821"/>
        <v>0</v>
      </c>
      <c r="CI1042" s="380">
        <f t="shared" ca="1" si="821"/>
        <v>0</v>
      </c>
      <c r="CJ1042" s="380">
        <f t="shared" ca="1" si="821"/>
        <v>0</v>
      </c>
      <c r="CK1042" s="380">
        <f t="shared" ca="1" si="821"/>
        <v>0</v>
      </c>
      <c r="CL1042" s="380">
        <f t="shared" ca="1" si="821"/>
        <v>0</v>
      </c>
      <c r="CM1042" s="380">
        <f t="shared" ca="1" si="821"/>
        <v>0</v>
      </c>
      <c r="CN1042" s="380">
        <f t="shared" ca="1" si="821"/>
        <v>0</v>
      </c>
    </row>
    <row r="1043" spans="1:92" x14ac:dyDescent="0.25">
      <c r="A1043" t="s">
        <v>667</v>
      </c>
      <c r="B1043" s="223" t="s">
        <v>693</v>
      </c>
      <c r="D1043" s="295" t="s">
        <v>694</v>
      </c>
      <c r="E1043" s="102" t="s">
        <v>203</v>
      </c>
      <c r="K1043" s="50">
        <f t="shared" ref="K1043:P1045" ca="1" si="822">SUMIF($3:$3, K$2, INDIRECT(ROW() &amp; ":" &amp; ROW()))</f>
        <v>0</v>
      </c>
      <c r="L1043" s="50">
        <f t="shared" ca="1" si="822"/>
        <v>0</v>
      </c>
      <c r="M1043" s="50">
        <f t="shared" ca="1" si="822"/>
        <v>0</v>
      </c>
      <c r="N1043" s="50">
        <f t="shared" ca="1" si="822"/>
        <v>0</v>
      </c>
      <c r="O1043" s="50">
        <f t="shared" ca="1" si="822"/>
        <v>0</v>
      </c>
      <c r="P1043" s="50">
        <f t="shared" ca="1" si="822"/>
        <v>0</v>
      </c>
      <c r="Q1043" s="50"/>
      <c r="T1043" s="319"/>
      <c r="U1043" s="275" cm="1">
        <f t="array" aca="1" ref="U1043" ca="1">+INDIRECT(U1034)</f>
        <v>0</v>
      </c>
      <c r="V1043" s="275" cm="1">
        <f t="array" aca="1" ref="V1043" ca="1">+INDIRECT(V1034)</f>
        <v>0</v>
      </c>
      <c r="W1043" s="275" cm="1">
        <f t="array" aca="1" ref="W1043" ca="1">+INDIRECT(W1034)</f>
        <v>0</v>
      </c>
      <c r="X1043" s="275" cm="1">
        <f t="array" aca="1" ref="X1043" ca="1">+INDIRECT(X1034)</f>
        <v>0</v>
      </c>
      <c r="Y1043" s="275" cm="1">
        <f t="array" aca="1" ref="Y1043" ca="1">+INDIRECT(Y1034)</f>
        <v>0</v>
      </c>
      <c r="Z1043" s="275" cm="1">
        <f t="array" aca="1" ref="Z1043" ca="1">+INDIRECT(Z1034)</f>
        <v>0</v>
      </c>
      <c r="AA1043" s="275" cm="1">
        <f t="array" aca="1" ref="AA1043" ca="1">+INDIRECT(AA1034)</f>
        <v>0</v>
      </c>
      <c r="AB1043" s="275" cm="1">
        <f t="array" aca="1" ref="AB1043" ca="1">+INDIRECT(AB1034)</f>
        <v>0</v>
      </c>
      <c r="AC1043" s="275" cm="1">
        <f t="array" aca="1" ref="AC1043" ca="1">+INDIRECT(AC1034)</f>
        <v>0</v>
      </c>
      <c r="AD1043" s="275" cm="1">
        <f t="array" aca="1" ref="AD1043" ca="1">+INDIRECT(AD1034)</f>
        <v>0</v>
      </c>
      <c r="AE1043" s="275" cm="1">
        <f t="array" aca="1" ref="AE1043" ca="1">+INDIRECT(AE1034)</f>
        <v>0</v>
      </c>
      <c r="AF1043" s="275" cm="1">
        <f t="array" aca="1" ref="AF1043" ca="1">+INDIRECT(AF1034)</f>
        <v>0</v>
      </c>
      <c r="AG1043" s="275" cm="1">
        <f t="array" aca="1" ref="AG1043" ca="1">+INDIRECT(AG1034)</f>
        <v>0</v>
      </c>
      <c r="AH1043" s="275" cm="1">
        <f t="array" aca="1" ref="AH1043" ca="1">+INDIRECT(AH1034)</f>
        <v>0</v>
      </c>
      <c r="AI1043" s="275" cm="1">
        <f t="array" aca="1" ref="AI1043" ca="1">+INDIRECT(AI1034)</f>
        <v>0</v>
      </c>
      <c r="AJ1043" s="275" cm="1">
        <f t="array" aca="1" ref="AJ1043" ca="1">+INDIRECT(AJ1034)</f>
        <v>0</v>
      </c>
      <c r="AK1043" s="275" cm="1">
        <f t="array" aca="1" ref="AK1043" ca="1">+INDIRECT(AK1034)</f>
        <v>0</v>
      </c>
      <c r="AL1043" s="275" cm="1">
        <f t="array" aca="1" ref="AL1043" ca="1">+INDIRECT(AL1034)</f>
        <v>0</v>
      </c>
      <c r="AM1043" s="275" cm="1">
        <f t="array" aca="1" ref="AM1043" ca="1">+INDIRECT(AM1034)</f>
        <v>0</v>
      </c>
      <c r="AN1043" s="275" cm="1">
        <f t="array" aca="1" ref="AN1043" ca="1">+INDIRECT(AN1034)</f>
        <v>0</v>
      </c>
      <c r="AO1043" s="275" cm="1">
        <f t="array" aca="1" ref="AO1043" ca="1">+INDIRECT(AO1034)</f>
        <v>0</v>
      </c>
      <c r="AP1043" s="275" cm="1">
        <f t="array" aca="1" ref="AP1043" ca="1">+INDIRECT(AP1034)</f>
        <v>0</v>
      </c>
      <c r="AQ1043" s="275" cm="1">
        <f t="array" aca="1" ref="AQ1043" ca="1">+INDIRECT(AQ1034)</f>
        <v>0</v>
      </c>
      <c r="AR1043" s="275" cm="1">
        <f t="array" aca="1" ref="AR1043" ca="1">+INDIRECT(AR1034)</f>
        <v>0</v>
      </c>
      <c r="AS1043" s="275" cm="1">
        <f t="array" aca="1" ref="AS1043" ca="1">+INDIRECT(AS1034)</f>
        <v>0</v>
      </c>
      <c r="AT1043" s="275" cm="1">
        <f t="array" aca="1" ref="AT1043" ca="1">+INDIRECT(AT1034)</f>
        <v>0</v>
      </c>
      <c r="AU1043" s="275" cm="1">
        <f t="array" aca="1" ref="AU1043" ca="1">+INDIRECT(AU1034)</f>
        <v>0</v>
      </c>
      <c r="AV1043" s="275" cm="1">
        <f t="array" aca="1" ref="AV1043" ca="1">+INDIRECT(AV1034)</f>
        <v>0</v>
      </c>
      <c r="AW1043" s="275" cm="1">
        <f t="array" aca="1" ref="AW1043" ca="1">+INDIRECT(AW1034)</f>
        <v>0</v>
      </c>
      <c r="AX1043" s="275" cm="1">
        <f t="array" aca="1" ref="AX1043" ca="1">+INDIRECT(AX1034)</f>
        <v>0</v>
      </c>
      <c r="AY1043" s="275" cm="1">
        <f t="array" aca="1" ref="AY1043" ca="1">+INDIRECT(AY1034)</f>
        <v>0</v>
      </c>
      <c r="AZ1043" s="275" cm="1">
        <f t="array" aca="1" ref="AZ1043" ca="1">+INDIRECT(AZ1034)</f>
        <v>0</v>
      </c>
      <c r="BA1043" s="275" cm="1">
        <f t="array" aca="1" ref="BA1043" ca="1">+INDIRECT(BA1034)</f>
        <v>0</v>
      </c>
      <c r="BB1043" s="275" cm="1">
        <f t="array" aca="1" ref="BB1043" ca="1">+INDIRECT(BB1034)</f>
        <v>0</v>
      </c>
      <c r="BC1043" s="275" cm="1">
        <f t="array" aca="1" ref="BC1043" ca="1">+INDIRECT(BC1034)</f>
        <v>0</v>
      </c>
      <c r="BD1043" s="275" cm="1">
        <f t="array" aca="1" ref="BD1043" ca="1">+INDIRECT(BD1034)</f>
        <v>0</v>
      </c>
      <c r="BE1043" s="275" cm="1">
        <f t="array" aca="1" ref="BE1043" ca="1">+INDIRECT(BE1034)</f>
        <v>0</v>
      </c>
      <c r="BF1043" s="275" cm="1">
        <f t="array" aca="1" ref="BF1043" ca="1">+INDIRECT(BF1034)</f>
        <v>0</v>
      </c>
      <c r="BG1043" s="275" cm="1">
        <f t="array" aca="1" ref="BG1043" ca="1">+INDIRECT(BG1034)</f>
        <v>0</v>
      </c>
      <c r="BH1043" s="275" cm="1">
        <f t="array" aca="1" ref="BH1043" ca="1">+INDIRECT(BH1034)</f>
        <v>0</v>
      </c>
      <c r="BI1043" s="275" cm="1">
        <f t="array" aca="1" ref="BI1043" ca="1">+INDIRECT(BI1034)</f>
        <v>0</v>
      </c>
      <c r="BJ1043" s="275" cm="1">
        <f t="array" aca="1" ref="BJ1043" ca="1">+INDIRECT(BJ1034)</f>
        <v>0</v>
      </c>
      <c r="BK1043" s="275" cm="1">
        <f t="array" aca="1" ref="BK1043" ca="1">+INDIRECT(BK1034)</f>
        <v>0</v>
      </c>
      <c r="BL1043" s="275" cm="1">
        <f t="array" aca="1" ref="BL1043" ca="1">+INDIRECT(BL1034)</f>
        <v>0</v>
      </c>
      <c r="BM1043" s="275" cm="1">
        <f t="array" aca="1" ref="BM1043" ca="1">+INDIRECT(BM1034)</f>
        <v>0</v>
      </c>
      <c r="BN1043" s="275" cm="1">
        <f t="array" aca="1" ref="BN1043" ca="1">+INDIRECT(BN1034)</f>
        <v>0</v>
      </c>
      <c r="BO1043" s="275" cm="1">
        <f t="array" aca="1" ref="BO1043" ca="1">+INDIRECT(BO1034)</f>
        <v>0</v>
      </c>
      <c r="BP1043" s="275" cm="1">
        <f t="array" aca="1" ref="BP1043" ca="1">+INDIRECT(BP1034)</f>
        <v>0</v>
      </c>
      <c r="BQ1043" s="275" cm="1">
        <f t="array" aca="1" ref="BQ1043" ca="1">+INDIRECT(BQ1034)</f>
        <v>0</v>
      </c>
      <c r="BR1043" s="275" cm="1">
        <f t="array" aca="1" ref="BR1043" ca="1">+INDIRECT(BR1034)</f>
        <v>0</v>
      </c>
      <c r="BS1043" s="275" cm="1">
        <f t="array" aca="1" ref="BS1043" ca="1">+INDIRECT(BS1034)</f>
        <v>0</v>
      </c>
      <c r="BT1043" s="275" cm="1">
        <f t="array" aca="1" ref="BT1043" ca="1">+INDIRECT(BT1034)</f>
        <v>0</v>
      </c>
      <c r="BU1043" s="275" cm="1">
        <f t="array" aca="1" ref="BU1043" ca="1">+INDIRECT(BU1034)</f>
        <v>0</v>
      </c>
      <c r="BV1043" s="275" cm="1">
        <f t="array" aca="1" ref="BV1043" ca="1">+INDIRECT(BV1034)</f>
        <v>0</v>
      </c>
      <c r="BW1043" s="275" cm="1">
        <f t="array" aca="1" ref="BW1043" ca="1">+INDIRECT(BW1034)</f>
        <v>0</v>
      </c>
      <c r="BX1043" s="275" cm="1">
        <f t="array" aca="1" ref="BX1043" ca="1">+INDIRECT(BX1034)</f>
        <v>0</v>
      </c>
      <c r="BY1043" s="275" cm="1">
        <f t="array" aca="1" ref="BY1043" ca="1">+INDIRECT(BY1034)</f>
        <v>0</v>
      </c>
      <c r="BZ1043" s="275" cm="1">
        <f t="array" aca="1" ref="BZ1043" ca="1">+INDIRECT(BZ1034)</f>
        <v>0</v>
      </c>
      <c r="CA1043" s="275" cm="1">
        <f t="array" aca="1" ref="CA1043" ca="1">+INDIRECT(CA1034)</f>
        <v>0</v>
      </c>
      <c r="CB1043" s="275" cm="1">
        <f t="array" aca="1" ref="CB1043" ca="1">+INDIRECT(CB1034)</f>
        <v>0</v>
      </c>
      <c r="CC1043" s="275" cm="1">
        <f t="array" aca="1" ref="CC1043" ca="1">+INDIRECT(CC1034)</f>
        <v>0</v>
      </c>
      <c r="CD1043" s="275" cm="1">
        <f t="array" aca="1" ref="CD1043" ca="1">+INDIRECT(CD1034)</f>
        <v>0</v>
      </c>
      <c r="CE1043" s="275" cm="1">
        <f t="array" aca="1" ref="CE1043" ca="1">+INDIRECT(CE1034)</f>
        <v>0</v>
      </c>
      <c r="CF1043" s="275" cm="1">
        <f t="array" aca="1" ref="CF1043" ca="1">+INDIRECT(CF1034)</f>
        <v>0</v>
      </c>
      <c r="CG1043" s="275" cm="1">
        <f t="array" aca="1" ref="CG1043" ca="1">+INDIRECT(CG1034)</f>
        <v>0</v>
      </c>
      <c r="CH1043" s="275" cm="1">
        <f t="array" aca="1" ref="CH1043" ca="1">+INDIRECT(CH1034)</f>
        <v>0</v>
      </c>
      <c r="CI1043" s="275" cm="1">
        <f t="array" aca="1" ref="CI1043" ca="1">+INDIRECT(CI1034)</f>
        <v>0</v>
      </c>
      <c r="CJ1043" s="275" cm="1">
        <f t="array" aca="1" ref="CJ1043" ca="1">+INDIRECT(CJ1034)</f>
        <v>0</v>
      </c>
      <c r="CK1043" s="275" cm="1">
        <f t="array" aca="1" ref="CK1043" ca="1">+INDIRECT(CK1034)</f>
        <v>0</v>
      </c>
      <c r="CL1043" s="275" cm="1">
        <f t="array" aca="1" ref="CL1043" ca="1">+INDIRECT(CL1034)</f>
        <v>0</v>
      </c>
      <c r="CM1043" s="275" cm="1">
        <f t="array" aca="1" ref="CM1043" ca="1">+INDIRECT(CM1034)</f>
        <v>0</v>
      </c>
      <c r="CN1043" s="275" cm="1">
        <f t="array" aca="1" ref="CN1043" ca="1">+INDIRECT(CN1034)</f>
        <v>0</v>
      </c>
    </row>
    <row r="1044" spans="1:92" x14ac:dyDescent="0.25">
      <c r="A1044" t="s">
        <v>667</v>
      </c>
      <c r="B1044" s="223" t="s">
        <v>487</v>
      </c>
      <c r="D1044" s="295" t="s">
        <v>694</v>
      </c>
      <c r="K1044" s="50">
        <f t="shared" ca="1" si="822"/>
        <v>0</v>
      </c>
      <c r="L1044" s="50">
        <f t="shared" ca="1" si="822"/>
        <v>0</v>
      </c>
      <c r="M1044" s="50">
        <f t="shared" ca="1" si="822"/>
        <v>0</v>
      </c>
      <c r="N1044" s="50">
        <f t="shared" ca="1" si="822"/>
        <v>0</v>
      </c>
      <c r="O1044" s="50">
        <f t="shared" ca="1" si="822"/>
        <v>0</v>
      </c>
      <c r="P1044" s="50">
        <f t="shared" ca="1" si="822"/>
        <v>0</v>
      </c>
      <c r="Q1044" s="50"/>
      <c r="T1044" s="319"/>
      <c r="U1044" s="275">
        <f t="shared" ref="U1044:CF1044" ca="1" si="823">-U1045*$I1039</f>
        <v>0</v>
      </c>
      <c r="V1044" s="275">
        <f t="shared" ca="1" si="823"/>
        <v>0</v>
      </c>
      <c r="W1044" s="275">
        <f t="shared" ca="1" si="823"/>
        <v>0</v>
      </c>
      <c r="X1044" s="275">
        <f t="shared" ca="1" si="823"/>
        <v>0</v>
      </c>
      <c r="Y1044" s="275">
        <f t="shared" ca="1" si="823"/>
        <v>0</v>
      </c>
      <c r="Z1044" s="275">
        <f t="shared" ca="1" si="823"/>
        <v>0</v>
      </c>
      <c r="AA1044" s="275">
        <f t="shared" ca="1" si="823"/>
        <v>0</v>
      </c>
      <c r="AB1044" s="275">
        <f t="shared" ca="1" si="823"/>
        <v>0</v>
      </c>
      <c r="AC1044" s="275">
        <f t="shared" ca="1" si="823"/>
        <v>0</v>
      </c>
      <c r="AD1044" s="275">
        <f t="shared" ca="1" si="823"/>
        <v>0</v>
      </c>
      <c r="AE1044" s="275">
        <f t="shared" ca="1" si="823"/>
        <v>0</v>
      </c>
      <c r="AF1044" s="275">
        <f t="shared" ca="1" si="823"/>
        <v>0</v>
      </c>
      <c r="AG1044" s="275">
        <f t="shared" ca="1" si="823"/>
        <v>0</v>
      </c>
      <c r="AH1044" s="275">
        <f t="shared" ca="1" si="823"/>
        <v>0</v>
      </c>
      <c r="AI1044" s="275">
        <f t="shared" ca="1" si="823"/>
        <v>0</v>
      </c>
      <c r="AJ1044" s="275">
        <f t="shared" ca="1" si="823"/>
        <v>0</v>
      </c>
      <c r="AK1044" s="275">
        <f t="shared" ca="1" si="823"/>
        <v>0</v>
      </c>
      <c r="AL1044" s="275">
        <f t="shared" ca="1" si="823"/>
        <v>0</v>
      </c>
      <c r="AM1044" s="275">
        <f t="shared" ca="1" si="823"/>
        <v>0</v>
      </c>
      <c r="AN1044" s="275">
        <f t="shared" ca="1" si="823"/>
        <v>0</v>
      </c>
      <c r="AO1044" s="275">
        <f t="shared" ca="1" si="823"/>
        <v>0</v>
      </c>
      <c r="AP1044" s="275">
        <f t="shared" ca="1" si="823"/>
        <v>0</v>
      </c>
      <c r="AQ1044" s="275">
        <f t="shared" ca="1" si="823"/>
        <v>0</v>
      </c>
      <c r="AR1044" s="275">
        <f t="shared" ca="1" si="823"/>
        <v>0</v>
      </c>
      <c r="AS1044" s="275">
        <f t="shared" ca="1" si="823"/>
        <v>0</v>
      </c>
      <c r="AT1044" s="275">
        <f t="shared" ca="1" si="823"/>
        <v>0</v>
      </c>
      <c r="AU1044" s="275">
        <f t="shared" ca="1" si="823"/>
        <v>0</v>
      </c>
      <c r="AV1044" s="275">
        <f t="shared" ca="1" si="823"/>
        <v>0</v>
      </c>
      <c r="AW1044" s="275">
        <f t="shared" ca="1" si="823"/>
        <v>0</v>
      </c>
      <c r="AX1044" s="275">
        <f t="shared" ca="1" si="823"/>
        <v>0</v>
      </c>
      <c r="AY1044" s="275">
        <f t="shared" ca="1" si="823"/>
        <v>0</v>
      </c>
      <c r="AZ1044" s="275">
        <f t="shared" ca="1" si="823"/>
        <v>0</v>
      </c>
      <c r="BA1044" s="275">
        <f t="shared" ca="1" si="823"/>
        <v>0</v>
      </c>
      <c r="BB1044" s="275">
        <f t="shared" ca="1" si="823"/>
        <v>0</v>
      </c>
      <c r="BC1044" s="275">
        <f t="shared" ca="1" si="823"/>
        <v>0</v>
      </c>
      <c r="BD1044" s="275">
        <f t="shared" ca="1" si="823"/>
        <v>0</v>
      </c>
      <c r="BE1044" s="275">
        <f t="shared" ca="1" si="823"/>
        <v>0</v>
      </c>
      <c r="BF1044" s="275">
        <f t="shared" ca="1" si="823"/>
        <v>0</v>
      </c>
      <c r="BG1044" s="275">
        <f t="shared" ca="1" si="823"/>
        <v>0</v>
      </c>
      <c r="BH1044" s="275">
        <f t="shared" ca="1" si="823"/>
        <v>0</v>
      </c>
      <c r="BI1044" s="275">
        <f t="shared" ca="1" si="823"/>
        <v>0</v>
      </c>
      <c r="BJ1044" s="275">
        <f t="shared" ca="1" si="823"/>
        <v>0</v>
      </c>
      <c r="BK1044" s="275">
        <f t="shared" ca="1" si="823"/>
        <v>0</v>
      </c>
      <c r="BL1044" s="275">
        <f t="shared" ca="1" si="823"/>
        <v>0</v>
      </c>
      <c r="BM1044" s="275">
        <f t="shared" ca="1" si="823"/>
        <v>0</v>
      </c>
      <c r="BN1044" s="275">
        <f t="shared" ca="1" si="823"/>
        <v>0</v>
      </c>
      <c r="BO1044" s="275">
        <f t="shared" ca="1" si="823"/>
        <v>0</v>
      </c>
      <c r="BP1044" s="275">
        <f t="shared" ca="1" si="823"/>
        <v>0</v>
      </c>
      <c r="BQ1044" s="275">
        <f t="shared" ca="1" si="823"/>
        <v>0</v>
      </c>
      <c r="BR1044" s="275">
        <f t="shared" ca="1" si="823"/>
        <v>0</v>
      </c>
      <c r="BS1044" s="275">
        <f t="shared" ca="1" si="823"/>
        <v>0</v>
      </c>
      <c r="BT1044" s="275">
        <f t="shared" ca="1" si="823"/>
        <v>0</v>
      </c>
      <c r="BU1044" s="275">
        <f t="shared" ca="1" si="823"/>
        <v>0</v>
      </c>
      <c r="BV1044" s="275">
        <f t="shared" ca="1" si="823"/>
        <v>0</v>
      </c>
      <c r="BW1044" s="275">
        <f t="shared" ca="1" si="823"/>
        <v>0</v>
      </c>
      <c r="BX1044" s="275">
        <f t="shared" ca="1" si="823"/>
        <v>0</v>
      </c>
      <c r="BY1044" s="275">
        <f t="shared" ca="1" si="823"/>
        <v>0</v>
      </c>
      <c r="BZ1044" s="275">
        <f t="shared" ca="1" si="823"/>
        <v>0</v>
      </c>
      <c r="CA1044" s="275">
        <f t="shared" ca="1" si="823"/>
        <v>0</v>
      </c>
      <c r="CB1044" s="275">
        <f t="shared" ca="1" si="823"/>
        <v>0</v>
      </c>
      <c r="CC1044" s="275">
        <f t="shared" ca="1" si="823"/>
        <v>0</v>
      </c>
      <c r="CD1044" s="275">
        <f t="shared" ca="1" si="823"/>
        <v>0</v>
      </c>
      <c r="CE1044" s="275">
        <f t="shared" ca="1" si="823"/>
        <v>0</v>
      </c>
      <c r="CF1044" s="275">
        <f t="shared" ca="1" si="823"/>
        <v>0</v>
      </c>
      <c r="CG1044" s="275">
        <f t="shared" ref="CG1044:CN1044" ca="1" si="824">-CG1045*$I1039</f>
        <v>0</v>
      </c>
      <c r="CH1044" s="275">
        <f t="shared" ca="1" si="824"/>
        <v>0</v>
      </c>
      <c r="CI1044" s="275">
        <f t="shared" ca="1" si="824"/>
        <v>0</v>
      </c>
      <c r="CJ1044" s="275">
        <f t="shared" ca="1" si="824"/>
        <v>0</v>
      </c>
      <c r="CK1044" s="275">
        <f t="shared" ca="1" si="824"/>
        <v>0</v>
      </c>
      <c r="CL1044" s="275">
        <f t="shared" ca="1" si="824"/>
        <v>0</v>
      </c>
      <c r="CM1044" s="275">
        <f t="shared" ca="1" si="824"/>
        <v>0</v>
      </c>
      <c r="CN1044" s="275">
        <f t="shared" ca="1" si="824"/>
        <v>0</v>
      </c>
    </row>
    <row r="1045" spans="1:92" x14ac:dyDescent="0.25">
      <c r="A1045" t="s">
        <v>667</v>
      </c>
      <c r="B1045" s="223" t="s">
        <v>672</v>
      </c>
      <c r="D1045" s="295" t="s">
        <v>694</v>
      </c>
      <c r="E1045" s="102" t="s">
        <v>203</v>
      </c>
      <c r="K1045" s="365">
        <f t="shared" ca="1" si="822"/>
        <v>0</v>
      </c>
      <c r="L1045" s="365">
        <f t="shared" ca="1" si="822"/>
        <v>0</v>
      </c>
      <c r="M1045" s="365">
        <f t="shared" ca="1" si="822"/>
        <v>0</v>
      </c>
      <c r="N1045" s="365">
        <f t="shared" ca="1" si="822"/>
        <v>0</v>
      </c>
      <c r="O1045" s="365">
        <f t="shared" ca="1" si="822"/>
        <v>0</v>
      </c>
      <c r="P1045" s="365">
        <f t="shared" ca="1" si="822"/>
        <v>0</v>
      </c>
      <c r="Q1045" s="50"/>
      <c r="T1045" s="366"/>
      <c r="U1045" s="382">
        <f t="shared" ref="U1045:CF1045" ca="1" si="825">-OFFSET(U1043,0,-MIN(COLUMN()-COLUMN($U1043)+1,$I1037-1))-OFFSET(U1044,0,-MIN(COLUMN()-COLUMN($U1044)+1,$I1037-1))-$T1046*(U$2=EOMONTH($U$2,$I1036))</f>
        <v>0</v>
      </c>
      <c r="V1045" s="382">
        <f t="shared" ca="1" si="825"/>
        <v>0</v>
      </c>
      <c r="W1045" s="382">
        <f t="shared" ca="1" si="825"/>
        <v>0</v>
      </c>
      <c r="X1045" s="382">
        <f t="shared" ca="1" si="825"/>
        <v>0</v>
      </c>
      <c r="Y1045" s="382">
        <f t="shared" ca="1" si="825"/>
        <v>0</v>
      </c>
      <c r="Z1045" s="382">
        <f t="shared" ca="1" si="825"/>
        <v>0</v>
      </c>
      <c r="AA1045" s="382">
        <f t="shared" ca="1" si="825"/>
        <v>0</v>
      </c>
      <c r="AB1045" s="382">
        <f t="shared" ca="1" si="825"/>
        <v>0</v>
      </c>
      <c r="AC1045" s="382">
        <f t="shared" ca="1" si="825"/>
        <v>0</v>
      </c>
      <c r="AD1045" s="382">
        <f t="shared" ca="1" si="825"/>
        <v>0</v>
      </c>
      <c r="AE1045" s="382">
        <f t="shared" ca="1" si="825"/>
        <v>0</v>
      </c>
      <c r="AF1045" s="382">
        <f t="shared" ca="1" si="825"/>
        <v>0</v>
      </c>
      <c r="AG1045" s="382">
        <f t="shared" ca="1" si="825"/>
        <v>0</v>
      </c>
      <c r="AH1045" s="382">
        <f t="shared" ca="1" si="825"/>
        <v>0</v>
      </c>
      <c r="AI1045" s="382">
        <f t="shared" ca="1" si="825"/>
        <v>0</v>
      </c>
      <c r="AJ1045" s="382">
        <f t="shared" ca="1" si="825"/>
        <v>0</v>
      </c>
      <c r="AK1045" s="382">
        <f t="shared" ca="1" si="825"/>
        <v>0</v>
      </c>
      <c r="AL1045" s="382">
        <f t="shared" ca="1" si="825"/>
        <v>0</v>
      </c>
      <c r="AM1045" s="382">
        <f t="shared" ca="1" si="825"/>
        <v>0</v>
      </c>
      <c r="AN1045" s="382">
        <f t="shared" ca="1" si="825"/>
        <v>0</v>
      </c>
      <c r="AO1045" s="382">
        <f t="shared" ca="1" si="825"/>
        <v>0</v>
      </c>
      <c r="AP1045" s="382">
        <f t="shared" ca="1" si="825"/>
        <v>0</v>
      </c>
      <c r="AQ1045" s="382">
        <f t="shared" ca="1" si="825"/>
        <v>0</v>
      </c>
      <c r="AR1045" s="382">
        <f t="shared" ca="1" si="825"/>
        <v>0</v>
      </c>
      <c r="AS1045" s="382">
        <f t="shared" ca="1" si="825"/>
        <v>0</v>
      </c>
      <c r="AT1045" s="382">
        <f t="shared" ca="1" si="825"/>
        <v>0</v>
      </c>
      <c r="AU1045" s="382">
        <f t="shared" ca="1" si="825"/>
        <v>0</v>
      </c>
      <c r="AV1045" s="382">
        <f t="shared" ca="1" si="825"/>
        <v>0</v>
      </c>
      <c r="AW1045" s="382">
        <f t="shared" ca="1" si="825"/>
        <v>0</v>
      </c>
      <c r="AX1045" s="382">
        <f t="shared" ca="1" si="825"/>
        <v>0</v>
      </c>
      <c r="AY1045" s="382">
        <f t="shared" ca="1" si="825"/>
        <v>0</v>
      </c>
      <c r="AZ1045" s="382">
        <f t="shared" ca="1" si="825"/>
        <v>0</v>
      </c>
      <c r="BA1045" s="382">
        <f t="shared" ca="1" si="825"/>
        <v>0</v>
      </c>
      <c r="BB1045" s="382">
        <f t="shared" ca="1" si="825"/>
        <v>0</v>
      </c>
      <c r="BC1045" s="382">
        <f t="shared" ca="1" si="825"/>
        <v>0</v>
      </c>
      <c r="BD1045" s="382">
        <f t="shared" ca="1" si="825"/>
        <v>0</v>
      </c>
      <c r="BE1045" s="382">
        <f t="shared" ca="1" si="825"/>
        <v>0</v>
      </c>
      <c r="BF1045" s="382">
        <f t="shared" ca="1" si="825"/>
        <v>0</v>
      </c>
      <c r="BG1045" s="382">
        <f t="shared" ca="1" si="825"/>
        <v>0</v>
      </c>
      <c r="BH1045" s="382">
        <f t="shared" ca="1" si="825"/>
        <v>0</v>
      </c>
      <c r="BI1045" s="382">
        <f t="shared" ca="1" si="825"/>
        <v>0</v>
      </c>
      <c r="BJ1045" s="382">
        <f t="shared" ca="1" si="825"/>
        <v>0</v>
      </c>
      <c r="BK1045" s="382">
        <f t="shared" ca="1" si="825"/>
        <v>0</v>
      </c>
      <c r="BL1045" s="382">
        <f t="shared" ca="1" si="825"/>
        <v>0</v>
      </c>
      <c r="BM1045" s="382">
        <f t="shared" ca="1" si="825"/>
        <v>0</v>
      </c>
      <c r="BN1045" s="382">
        <f t="shared" ca="1" si="825"/>
        <v>0</v>
      </c>
      <c r="BO1045" s="382">
        <f t="shared" ca="1" si="825"/>
        <v>0</v>
      </c>
      <c r="BP1045" s="382">
        <f t="shared" ca="1" si="825"/>
        <v>0</v>
      </c>
      <c r="BQ1045" s="382">
        <f t="shared" ca="1" si="825"/>
        <v>0</v>
      </c>
      <c r="BR1045" s="382">
        <f t="shared" ca="1" si="825"/>
        <v>0</v>
      </c>
      <c r="BS1045" s="382">
        <f t="shared" ca="1" si="825"/>
        <v>0</v>
      </c>
      <c r="BT1045" s="382">
        <f t="shared" ca="1" si="825"/>
        <v>0</v>
      </c>
      <c r="BU1045" s="382">
        <f t="shared" ca="1" si="825"/>
        <v>0</v>
      </c>
      <c r="BV1045" s="382">
        <f t="shared" ca="1" si="825"/>
        <v>0</v>
      </c>
      <c r="BW1045" s="382">
        <f t="shared" ca="1" si="825"/>
        <v>0</v>
      </c>
      <c r="BX1045" s="382">
        <f t="shared" ca="1" si="825"/>
        <v>0</v>
      </c>
      <c r="BY1045" s="382">
        <f t="shared" ca="1" si="825"/>
        <v>0</v>
      </c>
      <c r="BZ1045" s="382">
        <f t="shared" ca="1" si="825"/>
        <v>0</v>
      </c>
      <c r="CA1045" s="382">
        <f t="shared" ca="1" si="825"/>
        <v>0</v>
      </c>
      <c r="CB1045" s="382">
        <f t="shared" ca="1" si="825"/>
        <v>0</v>
      </c>
      <c r="CC1045" s="382">
        <f t="shared" ca="1" si="825"/>
        <v>0</v>
      </c>
      <c r="CD1045" s="382">
        <f t="shared" ca="1" si="825"/>
        <v>0</v>
      </c>
      <c r="CE1045" s="382">
        <f t="shared" ca="1" si="825"/>
        <v>0</v>
      </c>
      <c r="CF1045" s="382">
        <f t="shared" ca="1" si="825"/>
        <v>0</v>
      </c>
      <c r="CG1045" s="382">
        <f t="shared" ref="CG1045:CN1045" ca="1" si="826">-OFFSET(CG1043,0,-MIN(COLUMN()-COLUMN($U1043)+1,$I1037-1))-OFFSET(CG1044,0,-MIN(COLUMN()-COLUMN($U1044)+1,$I1037-1))-$T1046*(CG$2=EOMONTH($U$2,$I1036))</f>
        <v>0</v>
      </c>
      <c r="CH1045" s="382">
        <f t="shared" ca="1" si="826"/>
        <v>0</v>
      </c>
      <c r="CI1045" s="382">
        <f t="shared" ca="1" si="826"/>
        <v>0</v>
      </c>
      <c r="CJ1045" s="382">
        <f t="shared" ca="1" si="826"/>
        <v>0</v>
      </c>
      <c r="CK1045" s="382">
        <f t="shared" ca="1" si="826"/>
        <v>0</v>
      </c>
      <c r="CL1045" s="382">
        <f t="shared" ca="1" si="826"/>
        <v>0</v>
      </c>
      <c r="CM1045" s="382">
        <f t="shared" ca="1" si="826"/>
        <v>0</v>
      </c>
      <c r="CN1045" s="382">
        <f t="shared" ca="1" si="826"/>
        <v>0</v>
      </c>
    </row>
    <row r="1046" spans="1:92" x14ac:dyDescent="0.25">
      <c r="A1046" t="s">
        <v>151</v>
      </c>
      <c r="B1046" s="216" t="s">
        <v>673</v>
      </c>
      <c r="C1046" t="s">
        <v>48</v>
      </c>
      <c r="D1046" s="295" t="s">
        <v>694</v>
      </c>
      <c r="E1046" s="102" t="s">
        <v>203</v>
      </c>
      <c r="I1046" s="368"/>
      <c r="J1046" s="368"/>
      <c r="K1046" s="30">
        <f t="shared" ref="K1046:P1046" ca="1" si="827">SUMIF($4:$4, K$2, INDIRECT(ROW() &amp; ":" &amp; ROW()))</f>
        <v>0</v>
      </c>
      <c r="L1046" s="30">
        <f t="shared" ca="1" si="827"/>
        <v>0</v>
      </c>
      <c r="M1046" s="30">
        <f t="shared" ca="1" si="827"/>
        <v>0</v>
      </c>
      <c r="N1046" s="30">
        <f t="shared" ca="1" si="827"/>
        <v>0</v>
      </c>
      <c r="O1046" s="30">
        <f t="shared" ca="1" si="827"/>
        <v>0</v>
      </c>
      <c r="P1046" s="30">
        <f t="shared" ca="1" si="827"/>
        <v>0</v>
      </c>
      <c r="Q1046" s="30"/>
      <c r="T1046" s="327">
        <f t="shared" ref="T1046" ca="1" si="828">IFERROR(INDEX(INDIRECT("Financials!$A:$AD"), MATCH(INDIRECT(ADDRESS(ROW(),2)), INDIRECT("Financials!$B:$B"), 0), MATCH(INDIRECT(ADDRESS(1,COLUMN())), INDIRECT("Financials!$1:$1"), 0)),0)</f>
        <v>0</v>
      </c>
      <c r="U1046" s="383">
        <f t="shared" ref="U1046:AZ1046" ca="1" si="829">SUM(U1042:U1045)</f>
        <v>0</v>
      </c>
      <c r="V1046" s="383">
        <f t="shared" ca="1" si="829"/>
        <v>0</v>
      </c>
      <c r="W1046" s="383">
        <f t="shared" ca="1" si="829"/>
        <v>0</v>
      </c>
      <c r="X1046" s="383">
        <f t="shared" ca="1" si="829"/>
        <v>0</v>
      </c>
      <c r="Y1046" s="383">
        <f t="shared" ca="1" si="829"/>
        <v>0</v>
      </c>
      <c r="Z1046" s="383">
        <f t="shared" ca="1" si="829"/>
        <v>0</v>
      </c>
      <c r="AA1046" s="383">
        <f t="shared" ca="1" si="829"/>
        <v>0</v>
      </c>
      <c r="AB1046" s="383">
        <f t="shared" ca="1" si="829"/>
        <v>0</v>
      </c>
      <c r="AC1046" s="383">
        <f t="shared" ca="1" si="829"/>
        <v>0</v>
      </c>
      <c r="AD1046" s="383">
        <f t="shared" ca="1" si="829"/>
        <v>0</v>
      </c>
      <c r="AE1046" s="383">
        <f t="shared" ca="1" si="829"/>
        <v>0</v>
      </c>
      <c r="AF1046" s="383">
        <f t="shared" ca="1" si="829"/>
        <v>0</v>
      </c>
      <c r="AG1046" s="383">
        <f t="shared" ca="1" si="829"/>
        <v>0</v>
      </c>
      <c r="AH1046" s="383">
        <f t="shared" ca="1" si="829"/>
        <v>0</v>
      </c>
      <c r="AI1046" s="383">
        <f t="shared" ca="1" si="829"/>
        <v>0</v>
      </c>
      <c r="AJ1046" s="383">
        <f t="shared" ca="1" si="829"/>
        <v>0</v>
      </c>
      <c r="AK1046" s="383">
        <f t="shared" ca="1" si="829"/>
        <v>0</v>
      </c>
      <c r="AL1046" s="383">
        <f t="shared" ca="1" si="829"/>
        <v>0</v>
      </c>
      <c r="AM1046" s="383">
        <f t="shared" ca="1" si="829"/>
        <v>0</v>
      </c>
      <c r="AN1046" s="383">
        <f t="shared" ca="1" si="829"/>
        <v>0</v>
      </c>
      <c r="AO1046" s="383">
        <f t="shared" ca="1" si="829"/>
        <v>0</v>
      </c>
      <c r="AP1046" s="383">
        <f t="shared" ca="1" si="829"/>
        <v>0</v>
      </c>
      <c r="AQ1046" s="383">
        <f t="shared" ca="1" si="829"/>
        <v>0</v>
      </c>
      <c r="AR1046" s="383">
        <f t="shared" ca="1" si="829"/>
        <v>0</v>
      </c>
      <c r="AS1046" s="383">
        <f t="shared" ca="1" si="829"/>
        <v>0</v>
      </c>
      <c r="AT1046" s="383">
        <f t="shared" ca="1" si="829"/>
        <v>0</v>
      </c>
      <c r="AU1046" s="383">
        <f t="shared" ca="1" si="829"/>
        <v>0</v>
      </c>
      <c r="AV1046" s="383">
        <f t="shared" ca="1" si="829"/>
        <v>0</v>
      </c>
      <c r="AW1046" s="383">
        <f t="shared" ca="1" si="829"/>
        <v>0</v>
      </c>
      <c r="AX1046" s="383">
        <f t="shared" ca="1" si="829"/>
        <v>0</v>
      </c>
      <c r="AY1046" s="383">
        <f t="shared" ca="1" si="829"/>
        <v>0</v>
      </c>
      <c r="AZ1046" s="383">
        <f t="shared" ca="1" si="829"/>
        <v>0</v>
      </c>
      <c r="BA1046" s="383">
        <f t="shared" ref="BA1046:CN1046" ca="1" si="830">SUM(BA1042:BA1045)</f>
        <v>0</v>
      </c>
      <c r="BB1046" s="383">
        <f t="shared" ca="1" si="830"/>
        <v>0</v>
      </c>
      <c r="BC1046" s="383">
        <f t="shared" ca="1" si="830"/>
        <v>0</v>
      </c>
      <c r="BD1046" s="383">
        <f t="shared" ca="1" si="830"/>
        <v>0</v>
      </c>
      <c r="BE1046" s="383">
        <f t="shared" ca="1" si="830"/>
        <v>0</v>
      </c>
      <c r="BF1046" s="383">
        <f t="shared" ca="1" si="830"/>
        <v>0</v>
      </c>
      <c r="BG1046" s="383">
        <f t="shared" ca="1" si="830"/>
        <v>0</v>
      </c>
      <c r="BH1046" s="383">
        <f t="shared" ca="1" si="830"/>
        <v>0</v>
      </c>
      <c r="BI1046" s="383">
        <f t="shared" ca="1" si="830"/>
        <v>0</v>
      </c>
      <c r="BJ1046" s="383">
        <f t="shared" ca="1" si="830"/>
        <v>0</v>
      </c>
      <c r="BK1046" s="383">
        <f t="shared" ca="1" si="830"/>
        <v>0</v>
      </c>
      <c r="BL1046" s="383">
        <f t="shared" ca="1" si="830"/>
        <v>0</v>
      </c>
      <c r="BM1046" s="383">
        <f t="shared" ca="1" si="830"/>
        <v>0</v>
      </c>
      <c r="BN1046" s="383">
        <f t="shared" ca="1" si="830"/>
        <v>0</v>
      </c>
      <c r="BO1046" s="383">
        <f t="shared" ca="1" si="830"/>
        <v>0</v>
      </c>
      <c r="BP1046" s="383">
        <f t="shared" ca="1" si="830"/>
        <v>0</v>
      </c>
      <c r="BQ1046" s="383">
        <f t="shared" ca="1" si="830"/>
        <v>0</v>
      </c>
      <c r="BR1046" s="383">
        <f t="shared" ca="1" si="830"/>
        <v>0</v>
      </c>
      <c r="BS1046" s="383">
        <f t="shared" ca="1" si="830"/>
        <v>0</v>
      </c>
      <c r="BT1046" s="383">
        <f t="shared" ca="1" si="830"/>
        <v>0</v>
      </c>
      <c r="BU1046" s="383">
        <f t="shared" ca="1" si="830"/>
        <v>0</v>
      </c>
      <c r="BV1046" s="383">
        <f t="shared" ca="1" si="830"/>
        <v>0</v>
      </c>
      <c r="BW1046" s="383">
        <f t="shared" ca="1" si="830"/>
        <v>0</v>
      </c>
      <c r="BX1046" s="383">
        <f t="shared" ca="1" si="830"/>
        <v>0</v>
      </c>
      <c r="BY1046" s="383">
        <f t="shared" ca="1" si="830"/>
        <v>0</v>
      </c>
      <c r="BZ1046" s="383">
        <f t="shared" ca="1" si="830"/>
        <v>0</v>
      </c>
      <c r="CA1046" s="383">
        <f t="shared" ca="1" si="830"/>
        <v>0</v>
      </c>
      <c r="CB1046" s="383">
        <f t="shared" ca="1" si="830"/>
        <v>0</v>
      </c>
      <c r="CC1046" s="383">
        <f t="shared" ca="1" si="830"/>
        <v>0</v>
      </c>
      <c r="CD1046" s="383">
        <f t="shared" ca="1" si="830"/>
        <v>0</v>
      </c>
      <c r="CE1046" s="383">
        <f t="shared" ca="1" si="830"/>
        <v>0</v>
      </c>
      <c r="CF1046" s="383">
        <f t="shared" ca="1" si="830"/>
        <v>0</v>
      </c>
      <c r="CG1046" s="383">
        <f t="shared" ca="1" si="830"/>
        <v>0</v>
      </c>
      <c r="CH1046" s="383">
        <f t="shared" ca="1" si="830"/>
        <v>0</v>
      </c>
      <c r="CI1046" s="383">
        <f t="shared" ca="1" si="830"/>
        <v>0</v>
      </c>
      <c r="CJ1046" s="383">
        <f t="shared" ca="1" si="830"/>
        <v>0</v>
      </c>
      <c r="CK1046" s="383">
        <f t="shared" ca="1" si="830"/>
        <v>0</v>
      </c>
      <c r="CL1046" s="383">
        <f t="shared" ca="1" si="830"/>
        <v>0</v>
      </c>
      <c r="CM1046" s="383">
        <f t="shared" ca="1" si="830"/>
        <v>0</v>
      </c>
      <c r="CN1046" s="383">
        <f t="shared" ca="1" si="830"/>
        <v>0</v>
      </c>
    </row>
    <row r="1047" spans="1:92" x14ac:dyDescent="0.25">
      <c r="B1047" s="178"/>
      <c r="D1047" s="295" t="s">
        <v>694</v>
      </c>
      <c r="E1047" s="102" t="s">
        <v>203</v>
      </c>
      <c r="T1047" s="319"/>
      <c r="U1047" s="380"/>
      <c r="V1047" s="380"/>
      <c r="W1047" s="380"/>
      <c r="X1047" s="380"/>
      <c r="Y1047" s="380"/>
      <c r="Z1047" s="380"/>
      <c r="AA1047" s="380"/>
      <c r="AB1047" s="380"/>
      <c r="AC1047" s="380"/>
      <c r="AD1047" s="380"/>
      <c r="AE1047" s="380"/>
      <c r="AF1047" s="380"/>
      <c r="AG1047" s="380"/>
      <c r="AH1047" s="380"/>
      <c r="AI1047" s="380"/>
      <c r="AJ1047" s="380"/>
      <c r="AK1047" s="380"/>
      <c r="AL1047" s="380"/>
      <c r="AM1047" s="380"/>
      <c r="AN1047" s="380"/>
      <c r="AO1047" s="380"/>
      <c r="AP1047" s="380"/>
      <c r="AQ1047" s="380"/>
      <c r="AR1047" s="380"/>
      <c r="AS1047" s="380"/>
      <c r="AT1047" s="380"/>
      <c r="AU1047" s="380"/>
      <c r="AV1047" s="380"/>
      <c r="AW1047" s="380"/>
      <c r="AX1047" s="380"/>
      <c r="AY1047" s="380"/>
      <c r="AZ1047" s="380"/>
      <c r="BA1047" s="380"/>
      <c r="BB1047" s="380"/>
      <c r="BC1047" s="380"/>
      <c r="BD1047" s="380"/>
      <c r="BE1047" s="380"/>
      <c r="BF1047" s="380"/>
      <c r="BG1047" s="380"/>
      <c r="BH1047" s="380"/>
      <c r="BI1047" s="380"/>
      <c r="BJ1047" s="380"/>
      <c r="BK1047" s="380"/>
      <c r="BL1047" s="380"/>
      <c r="BM1047" s="380"/>
      <c r="BN1047" s="380"/>
      <c r="BO1047" s="380"/>
      <c r="BP1047" s="380"/>
      <c r="BQ1047" s="380"/>
      <c r="BR1047" s="380"/>
      <c r="BS1047" s="380"/>
      <c r="BT1047" s="380"/>
      <c r="BU1047" s="380"/>
      <c r="BV1047" s="380"/>
      <c r="BW1047" s="380"/>
      <c r="BX1047" s="380"/>
      <c r="BY1047" s="380"/>
      <c r="BZ1047" s="380"/>
      <c r="CA1047" s="380"/>
      <c r="CB1047" s="380"/>
      <c r="CC1047" s="380"/>
      <c r="CD1047" s="380"/>
      <c r="CE1047" s="380"/>
      <c r="CF1047" s="380"/>
      <c r="CG1047" s="380"/>
      <c r="CH1047" s="380"/>
      <c r="CI1047" s="380"/>
      <c r="CJ1047" s="380"/>
      <c r="CK1047" s="380"/>
      <c r="CL1047" s="380"/>
      <c r="CM1047" s="380"/>
      <c r="CN1047" s="380"/>
    </row>
    <row r="1048" spans="1:92" x14ac:dyDescent="0.25">
      <c r="A1048" t="s">
        <v>160</v>
      </c>
      <c r="B1048" s="216" t="s">
        <v>674</v>
      </c>
      <c r="C1048" t="s">
        <v>16</v>
      </c>
      <c r="D1048" s="295" t="s">
        <v>694</v>
      </c>
      <c r="E1048" s="102" t="s">
        <v>203</v>
      </c>
      <c r="K1048" s="31">
        <f t="shared" ref="K1048:P1048" ca="1" si="831">SUMIF($3:$3, K$2, INDIRECT(ROW() &amp; ":" &amp; ROW()))</f>
        <v>0</v>
      </c>
      <c r="L1048" s="31">
        <f t="shared" ca="1" si="831"/>
        <v>0</v>
      </c>
      <c r="M1048" s="31">
        <f t="shared" ca="1" si="831"/>
        <v>0</v>
      </c>
      <c r="N1048" s="31">
        <f t="shared" ca="1" si="831"/>
        <v>0</v>
      </c>
      <c r="O1048" s="31">
        <f t="shared" ca="1" si="831"/>
        <v>0</v>
      </c>
      <c r="P1048" s="31">
        <f t="shared" ca="1" si="831"/>
        <v>0</v>
      </c>
      <c r="Q1048" s="31"/>
      <c r="T1048" s="327">
        <f t="shared" ref="T1048" ca="1" si="832">IFERROR(INDEX(INDIRECT("Financials!$A:$AD"), MATCH(INDIRECT(ADDRESS(ROW(),2)), INDIRECT("Financials!$B:$B"), 0), MATCH(INDIRECT(ADDRESS(1,COLUMN())), INDIRECT("Financials!$1:$1"), 0)),0)</f>
        <v>0</v>
      </c>
      <c r="U1048" s="383">
        <f t="shared" ref="U1048:AZ1048" ca="1" si="833">SUM(U1042:U1043)*$I1038/12</f>
        <v>0</v>
      </c>
      <c r="V1048" s="383">
        <f t="shared" ca="1" si="833"/>
        <v>0</v>
      </c>
      <c r="W1048" s="383">
        <f t="shared" ca="1" si="833"/>
        <v>0</v>
      </c>
      <c r="X1048" s="383">
        <f t="shared" ca="1" si="833"/>
        <v>0</v>
      </c>
      <c r="Y1048" s="383">
        <f t="shared" ca="1" si="833"/>
        <v>0</v>
      </c>
      <c r="Z1048" s="383">
        <f t="shared" ca="1" si="833"/>
        <v>0</v>
      </c>
      <c r="AA1048" s="383">
        <f t="shared" ca="1" si="833"/>
        <v>0</v>
      </c>
      <c r="AB1048" s="383">
        <f t="shared" ca="1" si="833"/>
        <v>0</v>
      </c>
      <c r="AC1048" s="383">
        <f t="shared" ca="1" si="833"/>
        <v>0</v>
      </c>
      <c r="AD1048" s="383">
        <f t="shared" ca="1" si="833"/>
        <v>0</v>
      </c>
      <c r="AE1048" s="383">
        <f t="shared" ca="1" si="833"/>
        <v>0</v>
      </c>
      <c r="AF1048" s="383">
        <f t="shared" ca="1" si="833"/>
        <v>0</v>
      </c>
      <c r="AG1048" s="383">
        <f t="shared" ca="1" si="833"/>
        <v>0</v>
      </c>
      <c r="AH1048" s="383">
        <f t="shared" ca="1" si="833"/>
        <v>0</v>
      </c>
      <c r="AI1048" s="383">
        <f t="shared" ca="1" si="833"/>
        <v>0</v>
      </c>
      <c r="AJ1048" s="383">
        <f t="shared" ca="1" si="833"/>
        <v>0</v>
      </c>
      <c r="AK1048" s="383">
        <f t="shared" ca="1" si="833"/>
        <v>0</v>
      </c>
      <c r="AL1048" s="383">
        <f t="shared" ca="1" si="833"/>
        <v>0</v>
      </c>
      <c r="AM1048" s="383">
        <f t="shared" ca="1" si="833"/>
        <v>0</v>
      </c>
      <c r="AN1048" s="383">
        <f t="shared" ca="1" si="833"/>
        <v>0</v>
      </c>
      <c r="AO1048" s="383">
        <f t="shared" ca="1" si="833"/>
        <v>0</v>
      </c>
      <c r="AP1048" s="383">
        <f t="shared" ca="1" si="833"/>
        <v>0</v>
      </c>
      <c r="AQ1048" s="383">
        <f t="shared" ca="1" si="833"/>
        <v>0</v>
      </c>
      <c r="AR1048" s="383">
        <f t="shared" ca="1" si="833"/>
        <v>0</v>
      </c>
      <c r="AS1048" s="383">
        <f t="shared" ca="1" si="833"/>
        <v>0</v>
      </c>
      <c r="AT1048" s="383">
        <f t="shared" ca="1" si="833"/>
        <v>0</v>
      </c>
      <c r="AU1048" s="383">
        <f t="shared" ca="1" si="833"/>
        <v>0</v>
      </c>
      <c r="AV1048" s="383">
        <f t="shared" ca="1" si="833"/>
        <v>0</v>
      </c>
      <c r="AW1048" s="383">
        <f t="shared" ca="1" si="833"/>
        <v>0</v>
      </c>
      <c r="AX1048" s="383">
        <f t="shared" ca="1" si="833"/>
        <v>0</v>
      </c>
      <c r="AY1048" s="383">
        <f t="shared" ca="1" si="833"/>
        <v>0</v>
      </c>
      <c r="AZ1048" s="383">
        <f t="shared" ca="1" si="833"/>
        <v>0</v>
      </c>
      <c r="BA1048" s="383">
        <f t="shared" ref="BA1048:CF1048" ca="1" si="834">SUM(BA1042:BA1043)*$I1038/12</f>
        <v>0</v>
      </c>
      <c r="BB1048" s="383">
        <f t="shared" ca="1" si="834"/>
        <v>0</v>
      </c>
      <c r="BC1048" s="383">
        <f t="shared" ca="1" si="834"/>
        <v>0</v>
      </c>
      <c r="BD1048" s="383">
        <f t="shared" ca="1" si="834"/>
        <v>0</v>
      </c>
      <c r="BE1048" s="383">
        <f t="shared" ca="1" si="834"/>
        <v>0</v>
      </c>
      <c r="BF1048" s="383">
        <f t="shared" ca="1" si="834"/>
        <v>0</v>
      </c>
      <c r="BG1048" s="383">
        <f t="shared" ca="1" si="834"/>
        <v>0</v>
      </c>
      <c r="BH1048" s="383">
        <f t="shared" ca="1" si="834"/>
        <v>0</v>
      </c>
      <c r="BI1048" s="383">
        <f t="shared" ca="1" si="834"/>
        <v>0</v>
      </c>
      <c r="BJ1048" s="383">
        <f t="shared" ca="1" si="834"/>
        <v>0</v>
      </c>
      <c r="BK1048" s="383">
        <f t="shared" ca="1" si="834"/>
        <v>0</v>
      </c>
      <c r="BL1048" s="383">
        <f t="shared" ca="1" si="834"/>
        <v>0</v>
      </c>
      <c r="BM1048" s="383">
        <f t="shared" ca="1" si="834"/>
        <v>0</v>
      </c>
      <c r="BN1048" s="383">
        <f t="shared" ca="1" si="834"/>
        <v>0</v>
      </c>
      <c r="BO1048" s="383">
        <f t="shared" ca="1" si="834"/>
        <v>0</v>
      </c>
      <c r="BP1048" s="383">
        <f t="shared" ca="1" si="834"/>
        <v>0</v>
      </c>
      <c r="BQ1048" s="383">
        <f t="shared" ca="1" si="834"/>
        <v>0</v>
      </c>
      <c r="BR1048" s="383">
        <f t="shared" ca="1" si="834"/>
        <v>0</v>
      </c>
      <c r="BS1048" s="383">
        <f t="shared" ca="1" si="834"/>
        <v>0</v>
      </c>
      <c r="BT1048" s="383">
        <f t="shared" ca="1" si="834"/>
        <v>0</v>
      </c>
      <c r="BU1048" s="383">
        <f t="shared" ca="1" si="834"/>
        <v>0</v>
      </c>
      <c r="BV1048" s="383">
        <f t="shared" ca="1" si="834"/>
        <v>0</v>
      </c>
      <c r="BW1048" s="383">
        <f t="shared" ca="1" si="834"/>
        <v>0</v>
      </c>
      <c r="BX1048" s="383">
        <f t="shared" ca="1" si="834"/>
        <v>0</v>
      </c>
      <c r="BY1048" s="383">
        <f t="shared" ca="1" si="834"/>
        <v>0</v>
      </c>
      <c r="BZ1048" s="383">
        <f t="shared" ca="1" si="834"/>
        <v>0</v>
      </c>
      <c r="CA1048" s="383">
        <f t="shared" ca="1" si="834"/>
        <v>0</v>
      </c>
      <c r="CB1048" s="383">
        <f t="shared" ca="1" si="834"/>
        <v>0</v>
      </c>
      <c r="CC1048" s="383">
        <f t="shared" ca="1" si="834"/>
        <v>0</v>
      </c>
      <c r="CD1048" s="383">
        <f t="shared" ca="1" si="834"/>
        <v>0</v>
      </c>
      <c r="CE1048" s="383">
        <f t="shared" ca="1" si="834"/>
        <v>0</v>
      </c>
      <c r="CF1048" s="383">
        <f t="shared" ca="1" si="834"/>
        <v>0</v>
      </c>
      <c r="CG1048" s="383">
        <f t="shared" ref="CG1048:CN1048" ca="1" si="835">SUM(CG1042:CG1043)*$I1038/12</f>
        <v>0</v>
      </c>
      <c r="CH1048" s="383">
        <f t="shared" ca="1" si="835"/>
        <v>0</v>
      </c>
      <c r="CI1048" s="383">
        <f t="shared" ca="1" si="835"/>
        <v>0</v>
      </c>
      <c r="CJ1048" s="383">
        <f t="shared" ca="1" si="835"/>
        <v>0</v>
      </c>
      <c r="CK1048" s="383">
        <f t="shared" ca="1" si="835"/>
        <v>0</v>
      </c>
      <c r="CL1048" s="383">
        <f t="shared" ca="1" si="835"/>
        <v>0</v>
      </c>
      <c r="CM1048" s="383">
        <f t="shared" ca="1" si="835"/>
        <v>0</v>
      </c>
      <c r="CN1048" s="383">
        <f t="shared" ca="1" si="835"/>
        <v>0</v>
      </c>
    </row>
    <row r="1049" spans="1:92" x14ac:dyDescent="0.25">
      <c r="B1049" s="178"/>
      <c r="D1049" s="295" t="s">
        <v>694</v>
      </c>
      <c r="E1049" s="102" t="s">
        <v>203</v>
      </c>
      <c r="T1049" s="355"/>
      <c r="U1049" s="297"/>
      <c r="V1049" s="297"/>
      <c r="W1049" s="297"/>
      <c r="X1049" s="297"/>
      <c r="Y1049" s="297"/>
      <c r="Z1049" s="297"/>
      <c r="AA1049" s="297"/>
      <c r="AB1049" s="297"/>
      <c r="AC1049" s="297"/>
      <c r="AD1049" s="297"/>
      <c r="AE1049" s="297"/>
      <c r="AF1049" s="297"/>
      <c r="AG1049" s="297"/>
      <c r="AH1049" s="297"/>
      <c r="AI1049" s="297"/>
      <c r="AJ1049" s="297"/>
      <c r="AK1049" s="297"/>
      <c r="AL1049" s="297"/>
      <c r="AM1049" s="297"/>
      <c r="AN1049" s="297"/>
      <c r="AO1049" s="297"/>
      <c r="AP1049" s="297"/>
      <c r="AQ1049" s="297"/>
      <c r="AR1049" s="297"/>
      <c r="AS1049" s="297"/>
      <c r="AT1049" s="297"/>
      <c r="AU1049" s="297"/>
      <c r="AV1049" s="297"/>
      <c r="AW1049" s="297"/>
      <c r="AX1049" s="297"/>
      <c r="AY1049" s="297"/>
      <c r="AZ1049" s="297"/>
      <c r="BA1049" s="297"/>
      <c r="BB1049" s="297"/>
      <c r="BC1049" s="297"/>
      <c r="BD1049" s="297"/>
      <c r="BE1049" s="297"/>
      <c r="BF1049" s="297"/>
      <c r="BG1049" s="297"/>
      <c r="BH1049" s="297"/>
      <c r="BI1049" s="297"/>
      <c r="BJ1049" s="297"/>
      <c r="BK1049" s="297"/>
      <c r="BL1049" s="297"/>
      <c r="BM1049" s="297"/>
      <c r="BN1049" s="297"/>
      <c r="BO1049" s="297"/>
      <c r="BP1049" s="297"/>
      <c r="BQ1049" s="297"/>
      <c r="BR1049" s="297"/>
      <c r="BS1049" s="297"/>
      <c r="BT1049" s="297"/>
      <c r="BU1049" s="297"/>
      <c r="BV1049" s="297"/>
      <c r="BW1049" s="297"/>
      <c r="BX1049" s="297"/>
      <c r="BY1049" s="297"/>
      <c r="BZ1049" s="297"/>
      <c r="CA1049" s="297"/>
      <c r="CB1049" s="297"/>
      <c r="CC1049" s="297"/>
      <c r="CD1049" s="297"/>
      <c r="CE1049" s="297"/>
      <c r="CF1049" s="297"/>
      <c r="CG1049" s="297"/>
      <c r="CH1049" s="297"/>
      <c r="CI1049" s="297"/>
      <c r="CJ1049" s="297"/>
      <c r="CK1049" s="297"/>
      <c r="CL1049" s="297"/>
      <c r="CM1049" s="297"/>
      <c r="CN1049" s="297"/>
    </row>
    <row r="1050" spans="1:92" x14ac:dyDescent="0.25">
      <c r="B1050" s="174" t="s">
        <v>662</v>
      </c>
      <c r="D1050" s="295" t="s">
        <v>694</v>
      </c>
      <c r="T1050" s="355"/>
      <c r="U1050" s="297"/>
      <c r="V1050" s="297"/>
      <c r="W1050" s="297"/>
      <c r="X1050" s="297"/>
      <c r="Y1050" s="297"/>
      <c r="Z1050" s="297"/>
      <c r="AA1050" s="297"/>
      <c r="AB1050" s="297"/>
      <c r="AC1050" s="297"/>
      <c r="AD1050" s="297"/>
      <c r="AE1050" s="297"/>
      <c r="AF1050" s="297"/>
      <c r="AG1050" s="297"/>
      <c r="AH1050" s="297"/>
      <c r="AI1050" s="297"/>
      <c r="AJ1050" s="297"/>
      <c r="AK1050" s="297"/>
      <c r="AL1050" s="297"/>
      <c r="AM1050" s="297"/>
      <c r="AN1050" s="297"/>
      <c r="AO1050" s="297"/>
      <c r="AP1050" s="297"/>
      <c r="AQ1050" s="297"/>
      <c r="AR1050" s="297"/>
      <c r="AS1050" s="297"/>
      <c r="AT1050" s="297"/>
      <c r="AU1050" s="297"/>
      <c r="AV1050" s="297"/>
      <c r="AW1050" s="297"/>
      <c r="AX1050" s="297"/>
      <c r="AY1050" s="297"/>
      <c r="AZ1050" s="297"/>
      <c r="BA1050" s="297"/>
      <c r="BB1050" s="297"/>
      <c r="BC1050" s="297"/>
      <c r="BD1050" s="297"/>
      <c r="BE1050" s="297"/>
      <c r="BF1050" s="297"/>
      <c r="BG1050" s="297"/>
      <c r="BH1050" s="297"/>
      <c r="BI1050" s="297"/>
      <c r="BJ1050" s="297"/>
      <c r="BK1050" s="297"/>
      <c r="BL1050" s="297"/>
      <c r="BM1050" s="297"/>
      <c r="BN1050" s="297"/>
      <c r="BO1050" s="297"/>
      <c r="BP1050" s="297"/>
      <c r="BQ1050" s="297"/>
      <c r="BR1050" s="297"/>
      <c r="BS1050" s="297"/>
      <c r="BT1050" s="297"/>
      <c r="BU1050" s="297"/>
      <c r="BV1050" s="297"/>
      <c r="BW1050" s="297"/>
      <c r="BX1050" s="297"/>
      <c r="BY1050" s="297"/>
      <c r="BZ1050" s="297"/>
      <c r="CA1050" s="297"/>
      <c r="CB1050" s="297"/>
      <c r="CC1050" s="297"/>
      <c r="CD1050" s="297"/>
      <c r="CE1050" s="297"/>
      <c r="CF1050" s="297"/>
      <c r="CG1050" s="297"/>
      <c r="CH1050" s="297"/>
      <c r="CI1050" s="297"/>
      <c r="CJ1050" s="297"/>
      <c r="CK1050" s="297"/>
      <c r="CL1050" s="297"/>
      <c r="CM1050" s="297"/>
      <c r="CN1050" s="297"/>
    </row>
    <row r="1051" spans="1:92" x14ac:dyDescent="0.25">
      <c r="A1051" t="s">
        <v>362</v>
      </c>
      <c r="B1051" s="223" t="s">
        <v>675</v>
      </c>
      <c r="C1051" t="s">
        <v>73</v>
      </c>
      <c r="D1051" s="295" t="s">
        <v>694</v>
      </c>
      <c r="K1051" s="50">
        <f t="shared" ref="K1051:P1052" ca="1" si="836">SUMIF($3:$3, INDIRECT(ADDRESS(ROW($A$2),COLUMN(),2)), INDIRECT(ROW() &amp; ":" &amp; ROW()))</f>
        <v>0</v>
      </c>
      <c r="L1051" s="50">
        <f t="shared" ca="1" si="836"/>
        <v>0</v>
      </c>
      <c r="M1051" s="50">
        <f t="shared" ca="1" si="836"/>
        <v>0</v>
      </c>
      <c r="N1051" s="50">
        <f t="shared" ca="1" si="836"/>
        <v>0</v>
      </c>
      <c r="O1051" s="50">
        <f t="shared" ca="1" si="836"/>
        <v>0</v>
      </c>
      <c r="P1051" s="50">
        <f t="shared" ca="1" si="836"/>
        <v>0</v>
      </c>
      <c r="Q1051" s="50"/>
      <c r="T1051" s="319">
        <f t="shared" ref="T1051:T1052" ca="1" si="837">IFERROR(INDEX(INDIRECT("Financials!$A:$AD"), MATCH(INDIRECT(ADDRESS(ROW(),2)), INDIRECT("Financials!$B:$B"), 0), MATCH(INDIRECT(ADDRESS(1,COLUMN())), INDIRECT("Financials!$1:$1"), 0)),0)</f>
        <v>0</v>
      </c>
      <c r="U1051" s="380">
        <f t="shared" ref="U1051:CF1051" ca="1" si="838">-U1043-U1044</f>
        <v>0</v>
      </c>
      <c r="V1051" s="380">
        <f t="shared" ca="1" si="838"/>
        <v>0</v>
      </c>
      <c r="W1051" s="380">
        <f t="shared" ca="1" si="838"/>
        <v>0</v>
      </c>
      <c r="X1051" s="380">
        <f t="shared" ca="1" si="838"/>
        <v>0</v>
      </c>
      <c r="Y1051" s="380">
        <f t="shared" ca="1" si="838"/>
        <v>0</v>
      </c>
      <c r="Z1051" s="380">
        <f t="shared" ca="1" si="838"/>
        <v>0</v>
      </c>
      <c r="AA1051" s="380">
        <f t="shared" ca="1" si="838"/>
        <v>0</v>
      </c>
      <c r="AB1051" s="380">
        <f t="shared" ca="1" si="838"/>
        <v>0</v>
      </c>
      <c r="AC1051" s="380">
        <f t="shared" ca="1" si="838"/>
        <v>0</v>
      </c>
      <c r="AD1051" s="380">
        <f t="shared" ca="1" si="838"/>
        <v>0</v>
      </c>
      <c r="AE1051" s="380">
        <f t="shared" ca="1" si="838"/>
        <v>0</v>
      </c>
      <c r="AF1051" s="380">
        <f t="shared" ca="1" si="838"/>
        <v>0</v>
      </c>
      <c r="AG1051" s="380">
        <f t="shared" ca="1" si="838"/>
        <v>0</v>
      </c>
      <c r="AH1051" s="380">
        <f t="shared" ca="1" si="838"/>
        <v>0</v>
      </c>
      <c r="AI1051" s="380">
        <f t="shared" ca="1" si="838"/>
        <v>0</v>
      </c>
      <c r="AJ1051" s="380">
        <f t="shared" ca="1" si="838"/>
        <v>0</v>
      </c>
      <c r="AK1051" s="380">
        <f t="shared" ca="1" si="838"/>
        <v>0</v>
      </c>
      <c r="AL1051" s="380">
        <f t="shared" ca="1" si="838"/>
        <v>0</v>
      </c>
      <c r="AM1051" s="380">
        <f t="shared" ca="1" si="838"/>
        <v>0</v>
      </c>
      <c r="AN1051" s="380">
        <f t="shared" ca="1" si="838"/>
        <v>0</v>
      </c>
      <c r="AO1051" s="380">
        <f t="shared" ca="1" si="838"/>
        <v>0</v>
      </c>
      <c r="AP1051" s="380">
        <f t="shared" ca="1" si="838"/>
        <v>0</v>
      </c>
      <c r="AQ1051" s="380">
        <f t="shared" ca="1" si="838"/>
        <v>0</v>
      </c>
      <c r="AR1051" s="380">
        <f t="shared" ca="1" si="838"/>
        <v>0</v>
      </c>
      <c r="AS1051" s="380">
        <f t="shared" ca="1" si="838"/>
        <v>0</v>
      </c>
      <c r="AT1051" s="380">
        <f t="shared" ca="1" si="838"/>
        <v>0</v>
      </c>
      <c r="AU1051" s="380">
        <f t="shared" ca="1" si="838"/>
        <v>0</v>
      </c>
      <c r="AV1051" s="380">
        <f t="shared" ca="1" si="838"/>
        <v>0</v>
      </c>
      <c r="AW1051" s="380">
        <f t="shared" ca="1" si="838"/>
        <v>0</v>
      </c>
      <c r="AX1051" s="380">
        <f t="shared" ca="1" si="838"/>
        <v>0</v>
      </c>
      <c r="AY1051" s="380">
        <f t="shared" ca="1" si="838"/>
        <v>0</v>
      </c>
      <c r="AZ1051" s="380">
        <f t="shared" ca="1" si="838"/>
        <v>0</v>
      </c>
      <c r="BA1051" s="380">
        <f t="shared" ca="1" si="838"/>
        <v>0</v>
      </c>
      <c r="BB1051" s="380">
        <f t="shared" ca="1" si="838"/>
        <v>0</v>
      </c>
      <c r="BC1051" s="380">
        <f t="shared" ca="1" si="838"/>
        <v>0</v>
      </c>
      <c r="BD1051" s="380">
        <f t="shared" ca="1" si="838"/>
        <v>0</v>
      </c>
      <c r="BE1051" s="380">
        <f t="shared" ca="1" si="838"/>
        <v>0</v>
      </c>
      <c r="BF1051" s="380">
        <f t="shared" ca="1" si="838"/>
        <v>0</v>
      </c>
      <c r="BG1051" s="380">
        <f t="shared" ca="1" si="838"/>
        <v>0</v>
      </c>
      <c r="BH1051" s="380">
        <f t="shared" ca="1" si="838"/>
        <v>0</v>
      </c>
      <c r="BI1051" s="380">
        <f t="shared" ca="1" si="838"/>
        <v>0</v>
      </c>
      <c r="BJ1051" s="380">
        <f t="shared" ca="1" si="838"/>
        <v>0</v>
      </c>
      <c r="BK1051" s="380">
        <f t="shared" ca="1" si="838"/>
        <v>0</v>
      </c>
      <c r="BL1051" s="380">
        <f t="shared" ca="1" si="838"/>
        <v>0</v>
      </c>
      <c r="BM1051" s="380">
        <f t="shared" ca="1" si="838"/>
        <v>0</v>
      </c>
      <c r="BN1051" s="380">
        <f t="shared" ca="1" si="838"/>
        <v>0</v>
      </c>
      <c r="BO1051" s="380">
        <f t="shared" ca="1" si="838"/>
        <v>0</v>
      </c>
      <c r="BP1051" s="380">
        <f t="shared" ca="1" si="838"/>
        <v>0</v>
      </c>
      <c r="BQ1051" s="380">
        <f t="shared" ca="1" si="838"/>
        <v>0</v>
      </c>
      <c r="BR1051" s="380">
        <f t="shared" ca="1" si="838"/>
        <v>0</v>
      </c>
      <c r="BS1051" s="380">
        <f t="shared" ca="1" si="838"/>
        <v>0</v>
      </c>
      <c r="BT1051" s="380">
        <f t="shared" ca="1" si="838"/>
        <v>0</v>
      </c>
      <c r="BU1051" s="380">
        <f t="shared" ca="1" si="838"/>
        <v>0</v>
      </c>
      <c r="BV1051" s="380">
        <f t="shared" ca="1" si="838"/>
        <v>0</v>
      </c>
      <c r="BW1051" s="380">
        <f t="shared" ca="1" si="838"/>
        <v>0</v>
      </c>
      <c r="BX1051" s="380">
        <f t="shared" ca="1" si="838"/>
        <v>0</v>
      </c>
      <c r="BY1051" s="380">
        <f t="shared" ca="1" si="838"/>
        <v>0</v>
      </c>
      <c r="BZ1051" s="380">
        <f t="shared" ca="1" si="838"/>
        <v>0</v>
      </c>
      <c r="CA1051" s="380">
        <f t="shared" ca="1" si="838"/>
        <v>0</v>
      </c>
      <c r="CB1051" s="380">
        <f t="shared" ca="1" si="838"/>
        <v>0</v>
      </c>
      <c r="CC1051" s="380">
        <f t="shared" ca="1" si="838"/>
        <v>0</v>
      </c>
      <c r="CD1051" s="380">
        <f t="shared" ca="1" si="838"/>
        <v>0</v>
      </c>
      <c r="CE1051" s="380">
        <f t="shared" ca="1" si="838"/>
        <v>0</v>
      </c>
      <c r="CF1051" s="380">
        <f t="shared" ca="1" si="838"/>
        <v>0</v>
      </c>
      <c r="CG1051" s="380">
        <f t="shared" ref="CG1051:CN1051" ca="1" si="839">-CG1043-CG1044</f>
        <v>0</v>
      </c>
      <c r="CH1051" s="380">
        <f t="shared" ca="1" si="839"/>
        <v>0</v>
      </c>
      <c r="CI1051" s="380">
        <f t="shared" ca="1" si="839"/>
        <v>0</v>
      </c>
      <c r="CJ1051" s="380">
        <f t="shared" ca="1" si="839"/>
        <v>0</v>
      </c>
      <c r="CK1051" s="380">
        <f t="shared" ca="1" si="839"/>
        <v>0</v>
      </c>
      <c r="CL1051" s="380">
        <f t="shared" ca="1" si="839"/>
        <v>0</v>
      </c>
      <c r="CM1051" s="380">
        <f t="shared" ca="1" si="839"/>
        <v>0</v>
      </c>
      <c r="CN1051" s="380">
        <f t="shared" ca="1" si="839"/>
        <v>0</v>
      </c>
    </row>
    <row r="1052" spans="1:92" x14ac:dyDescent="0.25">
      <c r="A1052" t="s">
        <v>362</v>
      </c>
      <c r="B1052" s="223" t="s">
        <v>676</v>
      </c>
      <c r="C1052" t="s">
        <v>73</v>
      </c>
      <c r="D1052" s="295" t="s">
        <v>694</v>
      </c>
      <c r="K1052" s="50">
        <f t="shared" ca="1" si="836"/>
        <v>0</v>
      </c>
      <c r="L1052" s="50">
        <f t="shared" ca="1" si="836"/>
        <v>0</v>
      </c>
      <c r="M1052" s="50">
        <f t="shared" ca="1" si="836"/>
        <v>0</v>
      </c>
      <c r="N1052" s="50">
        <f t="shared" ca="1" si="836"/>
        <v>0</v>
      </c>
      <c r="O1052" s="50">
        <f t="shared" ca="1" si="836"/>
        <v>0</v>
      </c>
      <c r="P1052" s="50">
        <f t="shared" ca="1" si="836"/>
        <v>0</v>
      </c>
      <c r="Q1052" s="50"/>
      <c r="T1052" s="319">
        <f t="shared" ca="1" si="837"/>
        <v>0</v>
      </c>
      <c r="U1052" s="380">
        <f t="shared" ref="U1052:CF1052" ca="1" si="840">-U1045</f>
        <v>0</v>
      </c>
      <c r="V1052" s="380">
        <f t="shared" ca="1" si="840"/>
        <v>0</v>
      </c>
      <c r="W1052" s="380">
        <f t="shared" ca="1" si="840"/>
        <v>0</v>
      </c>
      <c r="X1052" s="380">
        <f t="shared" ca="1" si="840"/>
        <v>0</v>
      </c>
      <c r="Y1052" s="380">
        <f t="shared" ca="1" si="840"/>
        <v>0</v>
      </c>
      <c r="Z1052" s="380">
        <f t="shared" ca="1" si="840"/>
        <v>0</v>
      </c>
      <c r="AA1052" s="380">
        <f t="shared" ca="1" si="840"/>
        <v>0</v>
      </c>
      <c r="AB1052" s="380">
        <f t="shared" ca="1" si="840"/>
        <v>0</v>
      </c>
      <c r="AC1052" s="380">
        <f t="shared" ca="1" si="840"/>
        <v>0</v>
      </c>
      <c r="AD1052" s="380">
        <f t="shared" ca="1" si="840"/>
        <v>0</v>
      </c>
      <c r="AE1052" s="380">
        <f t="shared" ca="1" si="840"/>
        <v>0</v>
      </c>
      <c r="AF1052" s="380">
        <f t="shared" ca="1" si="840"/>
        <v>0</v>
      </c>
      <c r="AG1052" s="380">
        <f t="shared" ca="1" si="840"/>
        <v>0</v>
      </c>
      <c r="AH1052" s="380">
        <f t="shared" ca="1" si="840"/>
        <v>0</v>
      </c>
      <c r="AI1052" s="380">
        <f t="shared" ca="1" si="840"/>
        <v>0</v>
      </c>
      <c r="AJ1052" s="380">
        <f t="shared" ca="1" si="840"/>
        <v>0</v>
      </c>
      <c r="AK1052" s="380">
        <f t="shared" ca="1" si="840"/>
        <v>0</v>
      </c>
      <c r="AL1052" s="380">
        <f t="shared" ca="1" si="840"/>
        <v>0</v>
      </c>
      <c r="AM1052" s="380">
        <f t="shared" ca="1" si="840"/>
        <v>0</v>
      </c>
      <c r="AN1052" s="380">
        <f t="shared" ca="1" si="840"/>
        <v>0</v>
      </c>
      <c r="AO1052" s="380">
        <f t="shared" ca="1" si="840"/>
        <v>0</v>
      </c>
      <c r="AP1052" s="380">
        <f t="shared" ca="1" si="840"/>
        <v>0</v>
      </c>
      <c r="AQ1052" s="380">
        <f t="shared" ca="1" si="840"/>
        <v>0</v>
      </c>
      <c r="AR1052" s="380">
        <f t="shared" ca="1" si="840"/>
        <v>0</v>
      </c>
      <c r="AS1052" s="380">
        <f t="shared" ca="1" si="840"/>
        <v>0</v>
      </c>
      <c r="AT1052" s="380">
        <f t="shared" ca="1" si="840"/>
        <v>0</v>
      </c>
      <c r="AU1052" s="380">
        <f t="shared" ca="1" si="840"/>
        <v>0</v>
      </c>
      <c r="AV1052" s="380">
        <f t="shared" ca="1" si="840"/>
        <v>0</v>
      </c>
      <c r="AW1052" s="380">
        <f t="shared" ca="1" si="840"/>
        <v>0</v>
      </c>
      <c r="AX1052" s="380">
        <f t="shared" ca="1" si="840"/>
        <v>0</v>
      </c>
      <c r="AY1052" s="380">
        <f t="shared" ca="1" si="840"/>
        <v>0</v>
      </c>
      <c r="AZ1052" s="380">
        <f t="shared" ca="1" si="840"/>
        <v>0</v>
      </c>
      <c r="BA1052" s="380">
        <f t="shared" ca="1" si="840"/>
        <v>0</v>
      </c>
      <c r="BB1052" s="380">
        <f t="shared" ca="1" si="840"/>
        <v>0</v>
      </c>
      <c r="BC1052" s="380">
        <f t="shared" ca="1" si="840"/>
        <v>0</v>
      </c>
      <c r="BD1052" s="380">
        <f t="shared" ca="1" si="840"/>
        <v>0</v>
      </c>
      <c r="BE1052" s="380">
        <f t="shared" ca="1" si="840"/>
        <v>0</v>
      </c>
      <c r="BF1052" s="380">
        <f t="shared" ca="1" si="840"/>
        <v>0</v>
      </c>
      <c r="BG1052" s="380">
        <f t="shared" ca="1" si="840"/>
        <v>0</v>
      </c>
      <c r="BH1052" s="380">
        <f t="shared" ca="1" si="840"/>
        <v>0</v>
      </c>
      <c r="BI1052" s="380">
        <f t="shared" ca="1" si="840"/>
        <v>0</v>
      </c>
      <c r="BJ1052" s="380">
        <f t="shared" ca="1" si="840"/>
        <v>0</v>
      </c>
      <c r="BK1052" s="380">
        <f t="shared" ca="1" si="840"/>
        <v>0</v>
      </c>
      <c r="BL1052" s="380">
        <f t="shared" ca="1" si="840"/>
        <v>0</v>
      </c>
      <c r="BM1052" s="380">
        <f t="shared" ca="1" si="840"/>
        <v>0</v>
      </c>
      <c r="BN1052" s="380">
        <f t="shared" ca="1" si="840"/>
        <v>0</v>
      </c>
      <c r="BO1052" s="380">
        <f t="shared" ca="1" si="840"/>
        <v>0</v>
      </c>
      <c r="BP1052" s="380">
        <f t="shared" ca="1" si="840"/>
        <v>0</v>
      </c>
      <c r="BQ1052" s="380">
        <f t="shared" ca="1" si="840"/>
        <v>0</v>
      </c>
      <c r="BR1052" s="380">
        <f t="shared" ca="1" si="840"/>
        <v>0</v>
      </c>
      <c r="BS1052" s="380">
        <f t="shared" ca="1" si="840"/>
        <v>0</v>
      </c>
      <c r="BT1052" s="380">
        <f t="shared" ca="1" si="840"/>
        <v>0</v>
      </c>
      <c r="BU1052" s="380">
        <f t="shared" ca="1" si="840"/>
        <v>0</v>
      </c>
      <c r="BV1052" s="380">
        <f t="shared" ca="1" si="840"/>
        <v>0</v>
      </c>
      <c r="BW1052" s="380">
        <f t="shared" ca="1" si="840"/>
        <v>0</v>
      </c>
      <c r="BX1052" s="380">
        <f t="shared" ca="1" si="840"/>
        <v>0</v>
      </c>
      <c r="BY1052" s="380">
        <f t="shared" ca="1" si="840"/>
        <v>0</v>
      </c>
      <c r="BZ1052" s="380">
        <f t="shared" ca="1" si="840"/>
        <v>0</v>
      </c>
      <c r="CA1052" s="380">
        <f t="shared" ca="1" si="840"/>
        <v>0</v>
      </c>
      <c r="CB1052" s="380">
        <f t="shared" ca="1" si="840"/>
        <v>0</v>
      </c>
      <c r="CC1052" s="380">
        <f t="shared" ca="1" si="840"/>
        <v>0</v>
      </c>
      <c r="CD1052" s="380">
        <f t="shared" ca="1" si="840"/>
        <v>0</v>
      </c>
      <c r="CE1052" s="380">
        <f t="shared" ca="1" si="840"/>
        <v>0</v>
      </c>
      <c r="CF1052" s="380">
        <f t="shared" ca="1" si="840"/>
        <v>0</v>
      </c>
      <c r="CG1052" s="380">
        <f t="shared" ref="CG1052:CN1052" ca="1" si="841">-CG1045</f>
        <v>0</v>
      </c>
      <c r="CH1052" s="380">
        <f t="shared" ca="1" si="841"/>
        <v>0</v>
      </c>
      <c r="CI1052" s="380">
        <f t="shared" ca="1" si="841"/>
        <v>0</v>
      </c>
      <c r="CJ1052" s="380">
        <f t="shared" ca="1" si="841"/>
        <v>0</v>
      </c>
      <c r="CK1052" s="380">
        <f t="shared" ca="1" si="841"/>
        <v>0</v>
      </c>
      <c r="CL1052" s="380">
        <f t="shared" ca="1" si="841"/>
        <v>0</v>
      </c>
      <c r="CM1052" s="380">
        <f t="shared" ca="1" si="841"/>
        <v>0</v>
      </c>
      <c r="CN1052" s="380">
        <f t="shared" ca="1" si="841"/>
        <v>0</v>
      </c>
    </row>
    <row r="1053" spans="1:92" x14ac:dyDescent="0.25">
      <c r="A1053" s="137"/>
      <c r="B1053" s="208"/>
      <c r="C1053" s="139"/>
      <c r="D1053" s="137" t="s">
        <v>697</v>
      </c>
      <c r="E1053" s="140" t="s">
        <v>697</v>
      </c>
      <c r="F1053" s="140"/>
      <c r="G1053" s="140"/>
      <c r="H1053" s="141"/>
      <c r="I1053" s="142"/>
      <c r="J1053" s="143"/>
      <c r="K1053" s="139"/>
      <c r="L1053" s="139"/>
      <c r="M1053" s="139"/>
      <c r="N1053" s="139"/>
      <c r="O1053" s="139"/>
      <c r="P1053" s="139"/>
      <c r="Q1053" s="139"/>
      <c r="T1053" s="233"/>
      <c r="U1053" s="145" t="s">
        <v>507</v>
      </c>
      <c r="V1053" s="145" t="s">
        <v>507</v>
      </c>
      <c r="W1053" s="145" t="s">
        <v>507</v>
      </c>
      <c r="X1053" s="145" t="s">
        <v>507</v>
      </c>
      <c r="Y1053" s="145" t="s">
        <v>507</v>
      </c>
      <c r="Z1053" s="145" t="s">
        <v>507</v>
      </c>
      <c r="AA1053" s="145" t="s">
        <v>507</v>
      </c>
      <c r="AB1053" s="145" t="s">
        <v>507</v>
      </c>
      <c r="AC1053" s="145" t="s">
        <v>507</v>
      </c>
      <c r="AD1053" s="145" t="s">
        <v>507</v>
      </c>
      <c r="AE1053" s="145" t="s">
        <v>507</v>
      </c>
      <c r="AF1053" s="145" t="s">
        <v>507</v>
      </c>
      <c r="AG1053" s="145" t="s">
        <v>507</v>
      </c>
      <c r="AH1053" s="145" t="s">
        <v>507</v>
      </c>
      <c r="AI1053" s="145" t="s">
        <v>507</v>
      </c>
      <c r="AJ1053" s="145" t="s">
        <v>507</v>
      </c>
      <c r="AK1053" s="145" t="s">
        <v>507</v>
      </c>
      <c r="AL1053" s="145" t="s">
        <v>507</v>
      </c>
      <c r="AM1053" s="145" t="s">
        <v>507</v>
      </c>
      <c r="AN1053" s="145" t="s">
        <v>507</v>
      </c>
      <c r="AO1053" s="145" t="s">
        <v>507</v>
      </c>
      <c r="AP1053" s="145" t="s">
        <v>507</v>
      </c>
      <c r="AQ1053" s="145" t="s">
        <v>507</v>
      </c>
      <c r="AR1053" s="145" t="s">
        <v>507</v>
      </c>
      <c r="AS1053" s="145" t="s">
        <v>507</v>
      </c>
      <c r="AT1053" s="145" t="s">
        <v>507</v>
      </c>
      <c r="AU1053" s="145" t="s">
        <v>507</v>
      </c>
      <c r="AV1053" s="145" t="s">
        <v>507</v>
      </c>
      <c r="AW1053" s="145" t="s">
        <v>507</v>
      </c>
      <c r="AX1053" s="145" t="s">
        <v>507</v>
      </c>
      <c r="AY1053" s="145" t="s">
        <v>507</v>
      </c>
      <c r="AZ1053" s="145" t="s">
        <v>507</v>
      </c>
      <c r="BA1053" s="145" t="s">
        <v>507</v>
      </c>
      <c r="BB1053" s="145" t="s">
        <v>507</v>
      </c>
      <c r="BC1053" s="145" t="s">
        <v>507</v>
      </c>
      <c r="BD1053" s="145" t="s">
        <v>507</v>
      </c>
      <c r="BE1053" s="145" t="s">
        <v>507</v>
      </c>
      <c r="BF1053" s="145" t="s">
        <v>507</v>
      </c>
      <c r="BG1053" s="145" t="s">
        <v>507</v>
      </c>
      <c r="BH1053" s="145" t="s">
        <v>507</v>
      </c>
      <c r="BI1053" s="145" t="s">
        <v>507</v>
      </c>
      <c r="BJ1053" s="145" t="s">
        <v>507</v>
      </c>
      <c r="BK1053" s="145" t="s">
        <v>507</v>
      </c>
      <c r="BL1053" s="145" t="s">
        <v>507</v>
      </c>
      <c r="BM1053" s="145" t="s">
        <v>507</v>
      </c>
      <c r="BN1053" s="145" t="s">
        <v>507</v>
      </c>
      <c r="BO1053" s="145" t="s">
        <v>507</v>
      </c>
      <c r="BP1053" s="145" t="s">
        <v>507</v>
      </c>
      <c r="BQ1053" s="145" t="s">
        <v>507</v>
      </c>
      <c r="BR1053" s="145" t="s">
        <v>507</v>
      </c>
      <c r="BS1053" s="145" t="s">
        <v>507</v>
      </c>
      <c r="BT1053" s="145" t="s">
        <v>507</v>
      </c>
      <c r="BU1053" s="145" t="s">
        <v>507</v>
      </c>
      <c r="BV1053" s="145" t="s">
        <v>507</v>
      </c>
      <c r="BW1053" s="145" t="s">
        <v>507</v>
      </c>
      <c r="BX1053" s="145" t="s">
        <v>507</v>
      </c>
      <c r="BY1053" s="145" t="s">
        <v>507</v>
      </c>
      <c r="BZ1053" s="145" t="s">
        <v>507</v>
      </c>
      <c r="CA1053" s="145" t="s">
        <v>507</v>
      </c>
      <c r="CB1053" s="145" t="s">
        <v>507</v>
      </c>
      <c r="CC1053" s="145" t="s">
        <v>507</v>
      </c>
      <c r="CD1053" s="145" t="s">
        <v>507</v>
      </c>
      <c r="CE1053" s="145" t="s">
        <v>507</v>
      </c>
      <c r="CF1053" s="145" t="s">
        <v>507</v>
      </c>
      <c r="CG1053" s="145" t="s">
        <v>507</v>
      </c>
      <c r="CH1053" s="145" t="s">
        <v>507</v>
      </c>
      <c r="CI1053" s="145" t="s">
        <v>507</v>
      </c>
      <c r="CJ1053" s="145" t="s">
        <v>507</v>
      </c>
      <c r="CK1053" s="145" t="s">
        <v>507</v>
      </c>
      <c r="CL1053" s="145" t="s">
        <v>507</v>
      </c>
      <c r="CM1053" s="145" t="s">
        <v>507</v>
      </c>
      <c r="CN1053" s="145" t="s">
        <v>507</v>
      </c>
    </row>
    <row r="1054" spans="1:92" x14ac:dyDescent="0.25">
      <c r="B1054" s="33" t="s">
        <v>698</v>
      </c>
      <c r="D1054" t="s">
        <v>697</v>
      </c>
      <c r="I1054" s="194">
        <v>5</v>
      </c>
      <c r="J1054"/>
      <c r="T1054" s="205"/>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160</v>
      </c>
      <c r="B1055" s="178" t="s">
        <v>169</v>
      </c>
      <c r="D1055" t="s">
        <v>697</v>
      </c>
      <c r="E1055" s="102" t="s">
        <v>203</v>
      </c>
      <c r="K1055" s="50">
        <f t="shared" ref="K1055:P1055" ca="1" si="842">SUMIF($3:$3, K$2, INDIRECT(ROW() &amp; ":" &amp; ROW()))</f>
        <v>0</v>
      </c>
      <c r="L1055" s="50">
        <f t="shared" ca="1" si="842"/>
        <v>0</v>
      </c>
      <c r="M1055" s="50">
        <f t="shared" ca="1" si="842"/>
        <v>0</v>
      </c>
      <c r="N1055" s="50">
        <f t="shared" ca="1" si="842"/>
        <v>0</v>
      </c>
      <c r="O1055" s="50">
        <f t="shared" ca="1" si="842"/>
        <v>0</v>
      </c>
      <c r="P1055" s="50">
        <f t="shared" ca="1" si="842"/>
        <v>0</v>
      </c>
      <c r="Q1055" s="50"/>
      <c r="T1055" s="232"/>
      <c r="U1055" s="50" cm="1">
        <f t="array" aca="1" ref="U1055" ca="1">+OFFSET(INDIRECT(U1053),0,-MIN($I1054-1,COLUMN()-COLUMN($U1054)+1))</f>
        <v>0</v>
      </c>
      <c r="V1055" s="50" cm="1">
        <f t="array" aca="1" ref="V1055" ca="1">+OFFSET(INDIRECT(V1053),0,-MIN($I1054-1,COLUMN()-COLUMN($U1054)+1))</f>
        <v>0</v>
      </c>
      <c r="W1055" s="50" cm="1">
        <f t="array" aca="1" ref="W1055" ca="1">+OFFSET(INDIRECT(W1053),0,-MIN($I1054-1,COLUMN()-COLUMN($U1054)+1))</f>
        <v>0</v>
      </c>
      <c r="X1055" s="50" cm="1">
        <f t="array" aca="1" ref="X1055" ca="1">+OFFSET(INDIRECT(X1053),0,-MIN($I1054-1,COLUMN()-COLUMN($U1054)+1))</f>
        <v>0</v>
      </c>
      <c r="Y1055" s="50" cm="1">
        <f t="array" aca="1" ref="Y1055" ca="1">+OFFSET(INDIRECT(Y1053),0,-MIN($I1054-1,COLUMN()-COLUMN($U1054)+1))</f>
        <v>0</v>
      </c>
      <c r="Z1055" s="50" cm="1">
        <f t="array" aca="1" ref="Z1055" ca="1">+OFFSET(INDIRECT(Z1053),0,-MIN($I1054-1,COLUMN()-COLUMN($U1054)+1))</f>
        <v>0</v>
      </c>
      <c r="AA1055" s="50" cm="1">
        <f t="array" aca="1" ref="AA1055" ca="1">+OFFSET(INDIRECT(AA1053),0,-MIN($I1054-1,COLUMN()-COLUMN($U1054)+1))</f>
        <v>0</v>
      </c>
      <c r="AB1055" s="50" cm="1">
        <f t="array" aca="1" ref="AB1055" ca="1">+OFFSET(INDIRECT(AB1053),0,-MIN($I1054-1,COLUMN()-COLUMN($U1054)+1))</f>
        <v>0</v>
      </c>
      <c r="AC1055" s="50" cm="1">
        <f t="array" aca="1" ref="AC1055" ca="1">+OFFSET(INDIRECT(AC1053),0,-MIN($I1054-1,COLUMN()-COLUMN($U1054)+1))</f>
        <v>0</v>
      </c>
      <c r="AD1055" s="50" cm="1">
        <f t="array" aca="1" ref="AD1055" ca="1">+OFFSET(INDIRECT(AD1053),0,-MIN($I1054-1,COLUMN()-COLUMN($U1054)+1))</f>
        <v>0</v>
      </c>
      <c r="AE1055" s="50" cm="1">
        <f t="array" aca="1" ref="AE1055" ca="1">+OFFSET(INDIRECT(AE1053),0,-MIN($I1054-1,COLUMN()-COLUMN($U1054)+1))</f>
        <v>0</v>
      </c>
      <c r="AF1055" s="50" cm="1">
        <f t="array" aca="1" ref="AF1055" ca="1">+OFFSET(INDIRECT(AF1053),0,-MIN($I1054-1,COLUMN()-COLUMN($U1054)+1))</f>
        <v>0</v>
      </c>
      <c r="AG1055" s="50" cm="1">
        <f t="array" aca="1" ref="AG1055" ca="1">+OFFSET(INDIRECT(AG1053),0,-MIN($I1054-1,COLUMN()-COLUMN($U1054)+1))</f>
        <v>0</v>
      </c>
      <c r="AH1055" s="50" cm="1">
        <f t="array" aca="1" ref="AH1055" ca="1">+OFFSET(INDIRECT(AH1053),0,-MIN($I1054-1,COLUMN()-COLUMN($U1054)+1))</f>
        <v>0</v>
      </c>
      <c r="AI1055" s="50" cm="1">
        <f t="array" aca="1" ref="AI1055" ca="1">+OFFSET(INDIRECT(AI1053),0,-MIN($I1054-1,COLUMN()-COLUMN($U1054)+1))</f>
        <v>0</v>
      </c>
      <c r="AJ1055" s="50" cm="1">
        <f t="array" aca="1" ref="AJ1055" ca="1">+OFFSET(INDIRECT(AJ1053),0,-MIN($I1054-1,COLUMN()-COLUMN($U1054)+1))</f>
        <v>0</v>
      </c>
      <c r="AK1055" s="50" cm="1">
        <f t="array" aca="1" ref="AK1055" ca="1">+OFFSET(INDIRECT(AK1053),0,-MIN($I1054-1,COLUMN()-COLUMN($U1054)+1))</f>
        <v>0</v>
      </c>
      <c r="AL1055" s="50" cm="1">
        <f t="array" aca="1" ref="AL1055" ca="1">+OFFSET(INDIRECT(AL1053),0,-MIN($I1054-1,COLUMN()-COLUMN($U1054)+1))</f>
        <v>0</v>
      </c>
      <c r="AM1055" s="50" cm="1">
        <f t="array" aca="1" ref="AM1055" ca="1">+OFFSET(INDIRECT(AM1053),0,-MIN($I1054-1,COLUMN()-COLUMN($U1054)+1))</f>
        <v>0</v>
      </c>
      <c r="AN1055" s="50" cm="1">
        <f t="array" aca="1" ref="AN1055" ca="1">+OFFSET(INDIRECT(AN1053),0,-MIN($I1054-1,COLUMN()-COLUMN($U1054)+1))</f>
        <v>0</v>
      </c>
      <c r="AO1055" s="50" cm="1">
        <f t="array" aca="1" ref="AO1055" ca="1">+OFFSET(INDIRECT(AO1053),0,-MIN($I1054-1,COLUMN()-COLUMN($U1054)+1))</f>
        <v>0</v>
      </c>
      <c r="AP1055" s="50" cm="1">
        <f t="array" aca="1" ref="AP1055" ca="1">+OFFSET(INDIRECT(AP1053),0,-MIN($I1054-1,COLUMN()-COLUMN($U1054)+1))</f>
        <v>0</v>
      </c>
      <c r="AQ1055" s="50" cm="1">
        <f t="array" aca="1" ref="AQ1055" ca="1">+OFFSET(INDIRECT(AQ1053),0,-MIN($I1054-1,COLUMN()-COLUMN($U1054)+1))</f>
        <v>0</v>
      </c>
      <c r="AR1055" s="50" cm="1">
        <f t="array" aca="1" ref="AR1055" ca="1">+OFFSET(INDIRECT(AR1053),0,-MIN($I1054-1,COLUMN()-COLUMN($U1054)+1))</f>
        <v>0</v>
      </c>
      <c r="AS1055" s="50" cm="1">
        <f t="array" aca="1" ref="AS1055" ca="1">+OFFSET(INDIRECT(AS1053),0,-MIN($I1054-1,COLUMN()-COLUMN($U1054)+1))</f>
        <v>0</v>
      </c>
      <c r="AT1055" s="50" cm="1">
        <f t="array" aca="1" ref="AT1055" ca="1">+OFFSET(INDIRECT(AT1053),0,-MIN($I1054-1,COLUMN()-COLUMN($U1054)+1))</f>
        <v>0</v>
      </c>
      <c r="AU1055" s="50" cm="1">
        <f t="array" aca="1" ref="AU1055" ca="1">+OFFSET(INDIRECT(AU1053),0,-MIN($I1054-1,COLUMN()-COLUMN($U1054)+1))</f>
        <v>0</v>
      </c>
      <c r="AV1055" s="50" cm="1">
        <f t="array" aca="1" ref="AV1055" ca="1">+OFFSET(INDIRECT(AV1053),0,-MIN($I1054-1,COLUMN()-COLUMN($U1054)+1))</f>
        <v>0</v>
      </c>
      <c r="AW1055" s="50" cm="1">
        <f t="array" aca="1" ref="AW1055" ca="1">+OFFSET(INDIRECT(AW1053),0,-MIN($I1054-1,COLUMN()-COLUMN($U1054)+1))</f>
        <v>0</v>
      </c>
      <c r="AX1055" s="50" cm="1">
        <f t="array" aca="1" ref="AX1055" ca="1">+OFFSET(INDIRECT(AX1053),0,-MIN($I1054-1,COLUMN()-COLUMN($U1054)+1))</f>
        <v>0</v>
      </c>
      <c r="AY1055" s="50" cm="1">
        <f t="array" aca="1" ref="AY1055" ca="1">+OFFSET(INDIRECT(AY1053),0,-MIN($I1054-1,COLUMN()-COLUMN($U1054)+1))</f>
        <v>0</v>
      </c>
      <c r="AZ1055" s="50" cm="1">
        <f t="array" aca="1" ref="AZ1055" ca="1">+OFFSET(INDIRECT(AZ1053),0,-MIN($I1054-1,COLUMN()-COLUMN($U1054)+1))</f>
        <v>0</v>
      </c>
      <c r="BA1055" s="50" cm="1">
        <f t="array" aca="1" ref="BA1055" ca="1">+OFFSET(INDIRECT(BA1053),0,-MIN($I1054-1,COLUMN()-COLUMN($U1054)+1))</f>
        <v>0</v>
      </c>
      <c r="BB1055" s="50" cm="1">
        <f t="array" aca="1" ref="BB1055" ca="1">+OFFSET(INDIRECT(BB1053),0,-MIN($I1054-1,COLUMN()-COLUMN($U1054)+1))</f>
        <v>0</v>
      </c>
      <c r="BC1055" s="50" cm="1">
        <f t="array" aca="1" ref="BC1055" ca="1">+OFFSET(INDIRECT(BC1053),0,-MIN($I1054-1,COLUMN()-COLUMN($U1054)+1))</f>
        <v>0</v>
      </c>
      <c r="BD1055" s="50" cm="1">
        <f t="array" aca="1" ref="BD1055" ca="1">+OFFSET(INDIRECT(BD1053),0,-MIN($I1054-1,COLUMN()-COLUMN($U1054)+1))</f>
        <v>0</v>
      </c>
      <c r="BE1055" s="50" cm="1">
        <f t="array" aca="1" ref="BE1055" ca="1">+OFFSET(INDIRECT(BE1053),0,-MIN($I1054-1,COLUMN()-COLUMN($U1054)+1))</f>
        <v>0</v>
      </c>
      <c r="BF1055" s="50" cm="1">
        <f t="array" aca="1" ref="BF1055" ca="1">+OFFSET(INDIRECT(BF1053),0,-MIN($I1054-1,COLUMN()-COLUMN($U1054)+1))</f>
        <v>0</v>
      </c>
      <c r="BG1055" s="50" cm="1">
        <f t="array" aca="1" ref="BG1055" ca="1">+OFFSET(INDIRECT(BG1053),0,-MIN($I1054-1,COLUMN()-COLUMN($U1054)+1))</f>
        <v>0</v>
      </c>
      <c r="BH1055" s="50" cm="1">
        <f t="array" aca="1" ref="BH1055" ca="1">+OFFSET(INDIRECT(BH1053),0,-MIN($I1054-1,COLUMN()-COLUMN($U1054)+1))</f>
        <v>0</v>
      </c>
      <c r="BI1055" s="50" cm="1">
        <f t="array" aca="1" ref="BI1055" ca="1">+OFFSET(INDIRECT(BI1053),0,-MIN($I1054-1,COLUMN()-COLUMN($U1054)+1))</f>
        <v>0</v>
      </c>
      <c r="BJ1055" s="50" cm="1">
        <f t="array" aca="1" ref="BJ1055" ca="1">+OFFSET(INDIRECT(BJ1053),0,-MIN($I1054-1,COLUMN()-COLUMN($U1054)+1))</f>
        <v>0</v>
      </c>
      <c r="BK1055" s="50" cm="1">
        <f t="array" aca="1" ref="BK1055" ca="1">+OFFSET(INDIRECT(BK1053),0,-MIN($I1054-1,COLUMN()-COLUMN($U1054)+1))</f>
        <v>0</v>
      </c>
      <c r="BL1055" s="50" cm="1">
        <f t="array" aca="1" ref="BL1055" ca="1">+OFFSET(INDIRECT(BL1053),0,-MIN($I1054-1,COLUMN()-COLUMN($U1054)+1))</f>
        <v>0</v>
      </c>
      <c r="BM1055" s="50" cm="1">
        <f t="array" aca="1" ref="BM1055" ca="1">+OFFSET(INDIRECT(BM1053),0,-MIN($I1054-1,COLUMN()-COLUMN($U1054)+1))</f>
        <v>0</v>
      </c>
      <c r="BN1055" s="50" cm="1">
        <f t="array" aca="1" ref="BN1055" ca="1">+OFFSET(INDIRECT(BN1053),0,-MIN($I1054-1,COLUMN()-COLUMN($U1054)+1))</f>
        <v>0</v>
      </c>
      <c r="BO1055" s="50" cm="1">
        <f t="array" aca="1" ref="BO1055" ca="1">+OFFSET(INDIRECT(BO1053),0,-MIN($I1054-1,COLUMN()-COLUMN($U1054)+1))</f>
        <v>0</v>
      </c>
      <c r="BP1055" s="50" cm="1">
        <f t="array" aca="1" ref="BP1055" ca="1">+OFFSET(INDIRECT(BP1053),0,-MIN($I1054-1,COLUMN()-COLUMN($U1054)+1))</f>
        <v>0</v>
      </c>
      <c r="BQ1055" s="50" cm="1">
        <f t="array" aca="1" ref="BQ1055" ca="1">+OFFSET(INDIRECT(BQ1053),0,-MIN($I1054-1,COLUMN()-COLUMN($U1054)+1))</f>
        <v>0</v>
      </c>
      <c r="BR1055" s="50" cm="1">
        <f t="array" aca="1" ref="BR1055" ca="1">+OFFSET(INDIRECT(BR1053),0,-MIN($I1054-1,COLUMN()-COLUMN($U1054)+1))</f>
        <v>0</v>
      </c>
      <c r="BS1055" s="50" cm="1">
        <f t="array" aca="1" ref="BS1055" ca="1">+OFFSET(INDIRECT(BS1053),0,-MIN($I1054-1,COLUMN()-COLUMN($U1054)+1))</f>
        <v>0</v>
      </c>
      <c r="BT1055" s="50" cm="1">
        <f t="array" aca="1" ref="BT1055" ca="1">+OFFSET(INDIRECT(BT1053),0,-MIN($I1054-1,COLUMN()-COLUMN($U1054)+1))</f>
        <v>0</v>
      </c>
      <c r="BU1055" s="50" cm="1">
        <f t="array" aca="1" ref="BU1055" ca="1">+OFFSET(INDIRECT(BU1053),0,-MIN($I1054-1,COLUMN()-COLUMN($U1054)+1))</f>
        <v>0</v>
      </c>
      <c r="BV1055" s="50" cm="1">
        <f t="array" aca="1" ref="BV1055" ca="1">+OFFSET(INDIRECT(BV1053),0,-MIN($I1054-1,COLUMN()-COLUMN($U1054)+1))</f>
        <v>0</v>
      </c>
      <c r="BW1055" s="50" cm="1">
        <f t="array" aca="1" ref="BW1055" ca="1">+OFFSET(INDIRECT(BW1053),0,-MIN($I1054-1,COLUMN()-COLUMN($U1054)+1))</f>
        <v>0</v>
      </c>
      <c r="BX1055" s="50" cm="1">
        <f t="array" aca="1" ref="BX1055" ca="1">+OFFSET(INDIRECT(BX1053),0,-MIN($I1054-1,COLUMN()-COLUMN($U1054)+1))</f>
        <v>0</v>
      </c>
      <c r="BY1055" s="50" cm="1">
        <f t="array" aca="1" ref="BY1055" ca="1">+OFFSET(INDIRECT(BY1053),0,-MIN($I1054-1,COLUMN()-COLUMN($U1054)+1))</f>
        <v>0</v>
      </c>
      <c r="BZ1055" s="50" cm="1">
        <f t="array" aca="1" ref="BZ1055" ca="1">+OFFSET(INDIRECT(BZ1053),0,-MIN($I1054-1,COLUMN()-COLUMN($U1054)+1))</f>
        <v>0</v>
      </c>
      <c r="CA1055" s="50" cm="1">
        <f t="array" aca="1" ref="CA1055" ca="1">+OFFSET(INDIRECT(CA1053),0,-MIN($I1054-1,COLUMN()-COLUMN($U1054)+1))</f>
        <v>0</v>
      </c>
      <c r="CB1055" s="50" cm="1">
        <f t="array" aca="1" ref="CB1055" ca="1">+OFFSET(INDIRECT(CB1053),0,-MIN($I1054-1,COLUMN()-COLUMN($U1054)+1))</f>
        <v>0</v>
      </c>
      <c r="CC1055" s="50" cm="1">
        <f t="array" aca="1" ref="CC1055" ca="1">+OFFSET(INDIRECT(CC1053),0,-MIN($I1054-1,COLUMN()-COLUMN($U1054)+1))</f>
        <v>0</v>
      </c>
      <c r="CD1055" s="50" cm="1">
        <f t="array" aca="1" ref="CD1055" ca="1">+OFFSET(INDIRECT(CD1053),0,-MIN($I1054-1,COLUMN()-COLUMN($U1054)+1))</f>
        <v>0</v>
      </c>
      <c r="CE1055" s="50" cm="1">
        <f t="array" aca="1" ref="CE1055" ca="1">+OFFSET(INDIRECT(CE1053),0,-MIN($I1054-1,COLUMN()-COLUMN($U1054)+1))</f>
        <v>0</v>
      </c>
      <c r="CF1055" s="50" cm="1">
        <f t="array" aca="1" ref="CF1055" ca="1">+OFFSET(INDIRECT(CF1053),0,-MIN($I1054-1,COLUMN()-COLUMN($U1054)+1))</f>
        <v>0</v>
      </c>
      <c r="CG1055" s="50" cm="1">
        <f t="array" aca="1" ref="CG1055" ca="1">+OFFSET(INDIRECT(CG1053),0,-MIN($I1054-1,COLUMN()-COLUMN($U1054)+1))</f>
        <v>0</v>
      </c>
      <c r="CH1055" s="50" cm="1">
        <f t="array" aca="1" ref="CH1055" ca="1">+OFFSET(INDIRECT(CH1053),0,-MIN($I1054-1,COLUMN()-COLUMN($U1054)+1))</f>
        <v>0</v>
      </c>
      <c r="CI1055" s="50" cm="1">
        <f t="array" aca="1" ref="CI1055" ca="1">+OFFSET(INDIRECT(CI1053),0,-MIN($I1054-1,COLUMN()-COLUMN($U1054)+1))</f>
        <v>0</v>
      </c>
      <c r="CJ1055" s="50" cm="1">
        <f t="array" aca="1" ref="CJ1055" ca="1">+OFFSET(INDIRECT(CJ1053),0,-MIN($I1054-1,COLUMN()-COLUMN($U1054)+1))</f>
        <v>0</v>
      </c>
      <c r="CK1055" s="50" cm="1">
        <f t="array" aca="1" ref="CK1055" ca="1">+OFFSET(INDIRECT(CK1053),0,-MIN($I1054-1,COLUMN()-COLUMN($U1054)+1))</f>
        <v>0</v>
      </c>
      <c r="CL1055" s="50" cm="1">
        <f t="array" aca="1" ref="CL1055" ca="1">+OFFSET(INDIRECT(CL1053),0,-MIN($I1054-1,COLUMN()-COLUMN($U1054)+1))</f>
        <v>0</v>
      </c>
      <c r="CM1055" s="50" cm="1">
        <f t="array" aca="1" ref="CM1055" ca="1">+OFFSET(INDIRECT(CM1053),0,-MIN($I1054-1,COLUMN()-COLUMN($U1054)+1))</f>
        <v>0</v>
      </c>
      <c r="CN1055" s="50" cm="1">
        <f t="array" aca="1" ref="CN1055" ca="1">+OFFSET(INDIRECT(CN1053),0,-MIN($I1054-1,COLUMN()-COLUMN($U1054)+1))</f>
        <v>0</v>
      </c>
    </row>
    <row r="1056" spans="1:92" x14ac:dyDescent="0.25">
      <c r="B1056" s="389"/>
      <c r="K1056" s="50"/>
      <c r="L1056" s="50"/>
      <c r="M1056" s="50"/>
      <c r="N1056" s="50"/>
      <c r="O1056" s="50"/>
      <c r="P1056" s="50"/>
      <c r="Q1056" s="50"/>
      <c r="T1056" s="232"/>
      <c r="U1056" s="50"/>
      <c r="V1056" s="50"/>
      <c r="W1056" s="50"/>
      <c r="X1056" s="50"/>
      <c r="Y1056" s="50"/>
      <c r="Z1056" s="50"/>
      <c r="AA1056" s="50"/>
      <c r="AB1056" s="50"/>
      <c r="AC1056" s="50"/>
      <c r="AD1056" s="50"/>
      <c r="AE1056" s="50"/>
      <c r="AF1056" s="50"/>
      <c r="AG1056" s="50"/>
      <c r="AH1056" s="50"/>
      <c r="AI1056" s="50"/>
      <c r="AJ1056" s="50"/>
      <c r="AK1056" s="50"/>
      <c r="AL1056" s="50"/>
      <c r="AM1056" s="50"/>
      <c r="AN1056" s="50"/>
      <c r="AO1056" s="50"/>
      <c r="AP1056" s="50"/>
      <c r="AQ1056" s="50"/>
      <c r="AR1056" s="50"/>
      <c r="AS1056" s="50"/>
      <c r="AT1056" s="50"/>
      <c r="AU1056" s="50"/>
      <c r="AV1056" s="50"/>
      <c r="AW1056" s="50"/>
      <c r="AX1056" s="50"/>
      <c r="AY1056" s="50"/>
      <c r="AZ1056" s="50"/>
      <c r="BA1056" s="50"/>
      <c r="BB1056" s="50"/>
      <c r="BC1056" s="50"/>
      <c r="BD1056" s="50"/>
      <c r="BE1056" s="50"/>
      <c r="BF1056" s="50"/>
      <c r="BG1056" s="50"/>
      <c r="BH1056" s="50"/>
      <c r="BI1056" s="50"/>
      <c r="BJ1056" s="50"/>
      <c r="BK1056" s="50"/>
      <c r="BL1056" s="50"/>
      <c r="BM1056" s="50"/>
      <c r="BN1056" s="50"/>
      <c r="BO1056" s="50"/>
      <c r="BP1056" s="50"/>
      <c r="BQ1056" s="50"/>
      <c r="BR1056" s="50"/>
      <c r="BS1056" s="50"/>
      <c r="BT1056" s="50"/>
      <c r="BU1056" s="50"/>
      <c r="BV1056" s="50"/>
      <c r="BW1056" s="50"/>
      <c r="BX1056" s="50"/>
      <c r="BY1056" s="50"/>
      <c r="BZ1056" s="50"/>
      <c r="CA1056" s="50"/>
      <c r="CB1056" s="50"/>
      <c r="CC1056" s="50"/>
      <c r="CD1056" s="50"/>
      <c r="CE1056" s="50"/>
      <c r="CF1056" s="50"/>
      <c r="CG1056" s="50"/>
      <c r="CH1056" s="50"/>
      <c r="CI1056" s="50"/>
      <c r="CJ1056" s="50"/>
      <c r="CK1056" s="50"/>
      <c r="CL1056" s="50"/>
      <c r="CM1056" s="50"/>
      <c r="CN1056" s="50"/>
    </row>
    <row r="1057" spans="1:92" x14ac:dyDescent="0.25">
      <c r="A1057" s="137"/>
      <c r="B1057" s="208"/>
      <c r="C1057" s="139"/>
      <c r="D1057" s="137" t="s">
        <v>699</v>
      </c>
      <c r="E1057" s="140" t="s">
        <v>699</v>
      </c>
      <c r="F1057" s="140"/>
      <c r="G1057" s="140"/>
      <c r="H1057" s="141"/>
      <c r="I1057" s="142"/>
      <c r="J1057" s="143"/>
      <c r="K1057" s="139"/>
      <c r="L1057" s="139"/>
      <c r="M1057" s="139"/>
      <c r="N1057" s="139"/>
      <c r="O1057" s="139"/>
      <c r="P1057" s="139"/>
      <c r="Q1057" s="139"/>
      <c r="T1057" s="233"/>
      <c r="U1057" s="145" t="s">
        <v>507</v>
      </c>
      <c r="V1057" s="145" t="s">
        <v>507</v>
      </c>
      <c r="W1057" s="145" t="s">
        <v>507</v>
      </c>
      <c r="X1057" s="145" t="s">
        <v>507</v>
      </c>
      <c r="Y1057" s="145" t="s">
        <v>507</v>
      </c>
      <c r="Z1057" s="145" t="s">
        <v>507</v>
      </c>
      <c r="AA1057" s="145" t="s">
        <v>507</v>
      </c>
      <c r="AB1057" s="145" t="s">
        <v>507</v>
      </c>
      <c r="AC1057" s="145" t="s">
        <v>507</v>
      </c>
      <c r="AD1057" s="145" t="s">
        <v>507</v>
      </c>
      <c r="AE1057" s="145" t="s">
        <v>507</v>
      </c>
      <c r="AF1057" s="145" t="s">
        <v>507</v>
      </c>
      <c r="AG1057" s="145" t="s">
        <v>507</v>
      </c>
      <c r="AH1057" s="145" t="s">
        <v>507</v>
      </c>
      <c r="AI1057" s="145" t="s">
        <v>507</v>
      </c>
      <c r="AJ1057" s="145" t="s">
        <v>507</v>
      </c>
      <c r="AK1057" s="145" t="s">
        <v>507</v>
      </c>
      <c r="AL1057" s="145" t="s">
        <v>507</v>
      </c>
      <c r="AM1057" s="145" t="s">
        <v>507</v>
      </c>
      <c r="AN1057" s="145" t="s">
        <v>507</v>
      </c>
      <c r="AO1057" s="145" t="s">
        <v>507</v>
      </c>
      <c r="AP1057" s="145" t="s">
        <v>507</v>
      </c>
      <c r="AQ1057" s="145" t="s">
        <v>507</v>
      </c>
      <c r="AR1057" s="145" t="s">
        <v>507</v>
      </c>
      <c r="AS1057" s="145" t="s">
        <v>507</v>
      </c>
      <c r="AT1057" s="145" t="s">
        <v>507</v>
      </c>
      <c r="AU1057" s="145" t="s">
        <v>507</v>
      </c>
      <c r="AV1057" s="145" t="s">
        <v>507</v>
      </c>
      <c r="AW1057" s="145" t="s">
        <v>507</v>
      </c>
      <c r="AX1057" s="145" t="s">
        <v>507</v>
      </c>
      <c r="AY1057" s="145" t="s">
        <v>507</v>
      </c>
      <c r="AZ1057" s="145" t="s">
        <v>507</v>
      </c>
      <c r="BA1057" s="145" t="s">
        <v>507</v>
      </c>
      <c r="BB1057" s="145" t="s">
        <v>507</v>
      </c>
      <c r="BC1057" s="145" t="s">
        <v>507</v>
      </c>
      <c r="BD1057" s="145" t="s">
        <v>507</v>
      </c>
      <c r="BE1057" s="145" t="s">
        <v>507</v>
      </c>
      <c r="BF1057" s="145" t="s">
        <v>507</v>
      </c>
      <c r="BG1057" s="145" t="s">
        <v>507</v>
      </c>
      <c r="BH1057" s="145" t="s">
        <v>507</v>
      </c>
      <c r="BI1057" s="145" t="s">
        <v>507</v>
      </c>
      <c r="BJ1057" s="145" t="s">
        <v>507</v>
      </c>
      <c r="BK1057" s="145" t="s">
        <v>507</v>
      </c>
      <c r="BL1057" s="145" t="s">
        <v>507</v>
      </c>
      <c r="BM1057" s="145" t="s">
        <v>507</v>
      </c>
      <c r="BN1057" s="145" t="s">
        <v>507</v>
      </c>
      <c r="BO1057" s="145" t="s">
        <v>507</v>
      </c>
      <c r="BP1057" s="145" t="s">
        <v>507</v>
      </c>
      <c r="BQ1057" s="145" t="s">
        <v>507</v>
      </c>
      <c r="BR1057" s="145" t="s">
        <v>507</v>
      </c>
      <c r="BS1057" s="145" t="s">
        <v>507</v>
      </c>
      <c r="BT1057" s="145" t="s">
        <v>507</v>
      </c>
      <c r="BU1057" s="145" t="s">
        <v>507</v>
      </c>
      <c r="BV1057" s="145" t="s">
        <v>507</v>
      </c>
      <c r="BW1057" s="145" t="s">
        <v>507</v>
      </c>
      <c r="BX1057" s="145" t="s">
        <v>507</v>
      </c>
      <c r="BY1057" s="145" t="s">
        <v>507</v>
      </c>
      <c r="BZ1057" s="145" t="s">
        <v>507</v>
      </c>
      <c r="CA1057" s="145" t="s">
        <v>507</v>
      </c>
      <c r="CB1057" s="145" t="s">
        <v>507</v>
      </c>
      <c r="CC1057" s="145" t="s">
        <v>507</v>
      </c>
      <c r="CD1057" s="145" t="s">
        <v>507</v>
      </c>
      <c r="CE1057" s="145" t="s">
        <v>507</v>
      </c>
      <c r="CF1057" s="145" t="s">
        <v>507</v>
      </c>
      <c r="CG1057" s="145" t="s">
        <v>507</v>
      </c>
      <c r="CH1057" s="145" t="s">
        <v>507</v>
      </c>
      <c r="CI1057" s="145" t="s">
        <v>507</v>
      </c>
      <c r="CJ1057" s="145" t="s">
        <v>507</v>
      </c>
      <c r="CK1057" s="145" t="s">
        <v>507</v>
      </c>
      <c r="CL1057" s="145" t="s">
        <v>507</v>
      </c>
      <c r="CM1057" s="145" t="s">
        <v>507</v>
      </c>
      <c r="CN1057" s="145" t="s">
        <v>507</v>
      </c>
    </row>
    <row r="1058" spans="1:92" x14ac:dyDescent="0.25">
      <c r="B1058" s="33" t="s">
        <v>698</v>
      </c>
      <c r="D1058" t="s">
        <v>699</v>
      </c>
      <c r="I1058" s="194">
        <v>5</v>
      </c>
      <c r="J1058"/>
      <c r="T1058" s="205"/>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160</v>
      </c>
      <c r="B1059" s="178" t="s">
        <v>169</v>
      </c>
      <c r="D1059" t="s">
        <v>699</v>
      </c>
      <c r="E1059" s="102" t="s">
        <v>203</v>
      </c>
      <c r="K1059" s="50">
        <f t="shared" ref="K1059:P1059" ca="1" si="843">SUMIF($3:$3, K$2, INDIRECT(ROW() &amp; ":" &amp; ROW()))</f>
        <v>0</v>
      </c>
      <c r="L1059" s="50">
        <f t="shared" ca="1" si="843"/>
        <v>0</v>
      </c>
      <c r="M1059" s="50">
        <f t="shared" ca="1" si="843"/>
        <v>0</v>
      </c>
      <c r="N1059" s="50">
        <f t="shared" ca="1" si="843"/>
        <v>0</v>
      </c>
      <c r="O1059" s="50">
        <f t="shared" ca="1" si="843"/>
        <v>0</v>
      </c>
      <c r="P1059" s="50">
        <f t="shared" ca="1" si="843"/>
        <v>0</v>
      </c>
      <c r="Q1059" s="50"/>
      <c r="T1059" s="232"/>
      <c r="U1059" s="50">
        <f t="shared" ref="U1059:CF1059" ca="1" si="844">-+OFFSET(INDIRECT(U1057),0,-MIN($I1058-1,COLUMN()-COLUMN($U1058)+1))</f>
        <v>0</v>
      </c>
      <c r="V1059" s="50">
        <f t="shared" ca="1" si="844"/>
        <v>0</v>
      </c>
      <c r="W1059" s="50">
        <f t="shared" ca="1" si="844"/>
        <v>0</v>
      </c>
      <c r="X1059" s="50">
        <f t="shared" ca="1" si="844"/>
        <v>0</v>
      </c>
      <c r="Y1059" s="50">
        <f t="shared" ca="1" si="844"/>
        <v>0</v>
      </c>
      <c r="Z1059" s="50">
        <f t="shared" ca="1" si="844"/>
        <v>0</v>
      </c>
      <c r="AA1059" s="50">
        <f t="shared" ca="1" si="844"/>
        <v>0</v>
      </c>
      <c r="AB1059" s="50">
        <f t="shared" ca="1" si="844"/>
        <v>0</v>
      </c>
      <c r="AC1059" s="50">
        <f t="shared" ca="1" si="844"/>
        <v>0</v>
      </c>
      <c r="AD1059" s="50">
        <f t="shared" ca="1" si="844"/>
        <v>0</v>
      </c>
      <c r="AE1059" s="50">
        <f t="shared" ca="1" si="844"/>
        <v>0</v>
      </c>
      <c r="AF1059" s="50">
        <f t="shared" ca="1" si="844"/>
        <v>0</v>
      </c>
      <c r="AG1059" s="50">
        <f t="shared" ca="1" si="844"/>
        <v>0</v>
      </c>
      <c r="AH1059" s="50">
        <f t="shared" ca="1" si="844"/>
        <v>0</v>
      </c>
      <c r="AI1059" s="50">
        <f t="shared" ca="1" si="844"/>
        <v>0</v>
      </c>
      <c r="AJ1059" s="50">
        <f t="shared" ca="1" si="844"/>
        <v>0</v>
      </c>
      <c r="AK1059" s="50">
        <f t="shared" ca="1" si="844"/>
        <v>0</v>
      </c>
      <c r="AL1059" s="50">
        <f t="shared" ca="1" si="844"/>
        <v>0</v>
      </c>
      <c r="AM1059" s="50">
        <f t="shared" ca="1" si="844"/>
        <v>0</v>
      </c>
      <c r="AN1059" s="50">
        <f t="shared" ca="1" si="844"/>
        <v>0</v>
      </c>
      <c r="AO1059" s="50">
        <f t="shared" ca="1" si="844"/>
        <v>0</v>
      </c>
      <c r="AP1059" s="50">
        <f t="shared" ca="1" si="844"/>
        <v>0</v>
      </c>
      <c r="AQ1059" s="50">
        <f t="shared" ca="1" si="844"/>
        <v>0</v>
      </c>
      <c r="AR1059" s="50">
        <f t="shared" ca="1" si="844"/>
        <v>0</v>
      </c>
      <c r="AS1059" s="50">
        <f t="shared" ca="1" si="844"/>
        <v>0</v>
      </c>
      <c r="AT1059" s="50">
        <f t="shared" ca="1" si="844"/>
        <v>0</v>
      </c>
      <c r="AU1059" s="50">
        <f t="shared" ca="1" si="844"/>
        <v>0</v>
      </c>
      <c r="AV1059" s="50">
        <f t="shared" ca="1" si="844"/>
        <v>0</v>
      </c>
      <c r="AW1059" s="50">
        <f t="shared" ca="1" si="844"/>
        <v>0</v>
      </c>
      <c r="AX1059" s="50">
        <f t="shared" ca="1" si="844"/>
        <v>0</v>
      </c>
      <c r="AY1059" s="50">
        <f t="shared" ca="1" si="844"/>
        <v>0</v>
      </c>
      <c r="AZ1059" s="50">
        <f t="shared" ca="1" si="844"/>
        <v>0</v>
      </c>
      <c r="BA1059" s="50">
        <f t="shared" ca="1" si="844"/>
        <v>0</v>
      </c>
      <c r="BB1059" s="50">
        <f t="shared" ca="1" si="844"/>
        <v>0</v>
      </c>
      <c r="BC1059" s="50">
        <f t="shared" ca="1" si="844"/>
        <v>0</v>
      </c>
      <c r="BD1059" s="50">
        <f t="shared" ca="1" si="844"/>
        <v>0</v>
      </c>
      <c r="BE1059" s="50">
        <f t="shared" ca="1" si="844"/>
        <v>0</v>
      </c>
      <c r="BF1059" s="50">
        <f t="shared" ca="1" si="844"/>
        <v>0</v>
      </c>
      <c r="BG1059" s="50">
        <f t="shared" ca="1" si="844"/>
        <v>0</v>
      </c>
      <c r="BH1059" s="50">
        <f t="shared" ca="1" si="844"/>
        <v>0</v>
      </c>
      <c r="BI1059" s="50">
        <f t="shared" ca="1" si="844"/>
        <v>0</v>
      </c>
      <c r="BJ1059" s="50">
        <f t="shared" ca="1" si="844"/>
        <v>0</v>
      </c>
      <c r="BK1059" s="50">
        <f t="shared" ca="1" si="844"/>
        <v>0</v>
      </c>
      <c r="BL1059" s="50">
        <f t="shared" ca="1" si="844"/>
        <v>0</v>
      </c>
      <c r="BM1059" s="50">
        <f t="shared" ca="1" si="844"/>
        <v>0</v>
      </c>
      <c r="BN1059" s="50">
        <f t="shared" ca="1" si="844"/>
        <v>0</v>
      </c>
      <c r="BO1059" s="50">
        <f t="shared" ca="1" si="844"/>
        <v>0</v>
      </c>
      <c r="BP1059" s="50">
        <f t="shared" ca="1" si="844"/>
        <v>0</v>
      </c>
      <c r="BQ1059" s="50">
        <f t="shared" ca="1" si="844"/>
        <v>0</v>
      </c>
      <c r="BR1059" s="50">
        <f t="shared" ca="1" si="844"/>
        <v>0</v>
      </c>
      <c r="BS1059" s="50">
        <f t="shared" ca="1" si="844"/>
        <v>0</v>
      </c>
      <c r="BT1059" s="50">
        <f t="shared" ca="1" si="844"/>
        <v>0</v>
      </c>
      <c r="BU1059" s="50">
        <f t="shared" ca="1" si="844"/>
        <v>0</v>
      </c>
      <c r="BV1059" s="50">
        <f t="shared" ca="1" si="844"/>
        <v>0</v>
      </c>
      <c r="BW1059" s="50">
        <f t="shared" ca="1" si="844"/>
        <v>0</v>
      </c>
      <c r="BX1059" s="50">
        <f t="shared" ca="1" si="844"/>
        <v>0</v>
      </c>
      <c r="BY1059" s="50">
        <f t="shared" ca="1" si="844"/>
        <v>0</v>
      </c>
      <c r="BZ1059" s="50">
        <f t="shared" ca="1" si="844"/>
        <v>0</v>
      </c>
      <c r="CA1059" s="50">
        <f t="shared" ca="1" si="844"/>
        <v>0</v>
      </c>
      <c r="CB1059" s="50">
        <f t="shared" ca="1" si="844"/>
        <v>0</v>
      </c>
      <c r="CC1059" s="50">
        <f t="shared" ca="1" si="844"/>
        <v>0</v>
      </c>
      <c r="CD1059" s="50">
        <f t="shared" ca="1" si="844"/>
        <v>0</v>
      </c>
      <c r="CE1059" s="50">
        <f t="shared" ca="1" si="844"/>
        <v>0</v>
      </c>
      <c r="CF1059" s="50">
        <f t="shared" ca="1" si="844"/>
        <v>0</v>
      </c>
      <c r="CG1059" s="50">
        <f t="shared" ref="CG1059:CN1059" ca="1" si="845">-+OFFSET(INDIRECT(CG1057),0,-MIN($I1058-1,COLUMN()-COLUMN($U1058)+1))</f>
        <v>0</v>
      </c>
      <c r="CH1059" s="50">
        <f t="shared" ca="1" si="845"/>
        <v>0</v>
      </c>
      <c r="CI1059" s="50">
        <f t="shared" ca="1" si="845"/>
        <v>0</v>
      </c>
      <c r="CJ1059" s="50">
        <f t="shared" ca="1" si="845"/>
        <v>0</v>
      </c>
      <c r="CK1059" s="50">
        <f t="shared" ca="1" si="845"/>
        <v>0</v>
      </c>
      <c r="CL1059" s="50">
        <f t="shared" ca="1" si="845"/>
        <v>0</v>
      </c>
      <c r="CM1059" s="50">
        <f t="shared" ca="1" si="845"/>
        <v>0</v>
      </c>
      <c r="CN1059" s="50">
        <f t="shared" ca="1" si="845"/>
        <v>0</v>
      </c>
    </row>
    <row r="1060" spans="1:92" x14ac:dyDescent="0.25">
      <c r="B1060" s="178"/>
      <c r="K1060" s="50"/>
      <c r="L1060" s="50"/>
      <c r="M1060" s="50"/>
      <c r="N1060" s="50"/>
      <c r="O1060" s="50"/>
      <c r="P1060" s="50"/>
      <c r="Q1060" s="50"/>
      <c r="T1060" s="232"/>
      <c r="U1060" s="50"/>
      <c r="V1060" s="50"/>
      <c r="W1060" s="50"/>
      <c r="X1060" s="50"/>
      <c r="Y1060" s="50"/>
      <c r="Z1060" s="50"/>
      <c r="AA1060" s="50"/>
      <c r="AB1060" s="50"/>
      <c r="AC1060" s="50"/>
      <c r="AD1060" s="50"/>
      <c r="AE1060" s="50"/>
      <c r="AF1060" s="50"/>
      <c r="AG1060" s="50"/>
      <c r="AH1060" s="50"/>
      <c r="AI1060" s="50"/>
      <c r="AJ1060" s="50"/>
      <c r="AK1060" s="50"/>
      <c r="AL1060" s="50"/>
      <c r="AM1060" s="50"/>
      <c r="AN1060" s="50"/>
      <c r="AO1060" s="50"/>
      <c r="AP1060" s="50"/>
      <c r="AQ1060" s="50"/>
      <c r="AR1060" s="50"/>
      <c r="AS1060" s="50"/>
      <c r="AT1060" s="50"/>
      <c r="AU1060" s="50"/>
      <c r="AV1060" s="50"/>
      <c r="AW1060" s="50"/>
      <c r="AX1060" s="50"/>
      <c r="AY1060" s="50"/>
      <c r="AZ1060" s="50"/>
      <c r="BA1060" s="50"/>
      <c r="BB1060" s="50"/>
      <c r="BC1060" s="50"/>
      <c r="BD1060" s="50"/>
      <c r="BE1060" s="50"/>
      <c r="BF1060" s="50"/>
      <c r="BG1060" s="50"/>
      <c r="BH1060" s="50"/>
      <c r="BI1060" s="50"/>
      <c r="BJ1060" s="50"/>
      <c r="BK1060" s="50"/>
      <c r="BL1060" s="50"/>
      <c r="BM1060" s="50"/>
      <c r="BN1060" s="50"/>
      <c r="BO1060" s="50"/>
      <c r="BP1060" s="50"/>
      <c r="BQ1060" s="50"/>
      <c r="BR1060" s="50"/>
      <c r="BS1060" s="50"/>
      <c r="BT1060" s="50"/>
      <c r="BU1060" s="50"/>
      <c r="BV1060" s="50"/>
      <c r="BW1060" s="50"/>
      <c r="BX1060" s="50"/>
      <c r="BY1060" s="50"/>
      <c r="BZ1060" s="50"/>
      <c r="CA1060" s="50"/>
      <c r="CB1060" s="50"/>
      <c r="CC1060" s="50"/>
      <c r="CD1060" s="50"/>
      <c r="CE1060" s="50"/>
      <c r="CF1060" s="50"/>
      <c r="CG1060" s="50"/>
      <c r="CH1060" s="50"/>
      <c r="CI1060" s="50"/>
      <c r="CJ1060" s="50"/>
      <c r="CK1060" s="50"/>
      <c r="CL1060" s="50"/>
      <c r="CM1060" s="50"/>
      <c r="CN1060" s="50"/>
    </row>
    <row r="1061" spans="1:92" x14ac:dyDescent="0.25">
      <c r="A1061" s="137"/>
      <c r="B1061" s="208"/>
      <c r="C1061" s="139"/>
      <c r="D1061" s="137" t="s">
        <v>700</v>
      </c>
      <c r="E1061" s="140" t="s">
        <v>700</v>
      </c>
      <c r="F1061" s="140"/>
      <c r="G1061" s="140"/>
      <c r="H1061" s="141"/>
      <c r="I1061" s="142"/>
      <c r="J1061" s="143"/>
      <c r="K1061" s="139"/>
      <c r="L1061" s="139"/>
      <c r="M1061" s="139"/>
      <c r="N1061" s="139"/>
      <c r="O1061" s="139"/>
      <c r="P1061" s="139"/>
      <c r="Q1061" s="139"/>
      <c r="T1061" s="233"/>
      <c r="U1061" s="145" t="s">
        <v>507</v>
      </c>
      <c r="V1061" s="145" t="s">
        <v>507</v>
      </c>
      <c r="W1061" s="145" t="s">
        <v>507</v>
      </c>
      <c r="X1061" s="145" t="s">
        <v>507</v>
      </c>
      <c r="Y1061" s="145" t="s">
        <v>507</v>
      </c>
      <c r="Z1061" s="145" t="s">
        <v>507</v>
      </c>
      <c r="AA1061" s="145" t="s">
        <v>507</v>
      </c>
      <c r="AB1061" s="145" t="s">
        <v>507</v>
      </c>
      <c r="AC1061" s="145" t="s">
        <v>507</v>
      </c>
      <c r="AD1061" s="145" t="s">
        <v>507</v>
      </c>
      <c r="AE1061" s="145" t="s">
        <v>507</v>
      </c>
      <c r="AF1061" s="145" t="s">
        <v>507</v>
      </c>
      <c r="AG1061" s="145" t="s">
        <v>507</v>
      </c>
      <c r="AH1061" s="145" t="s">
        <v>507</v>
      </c>
      <c r="AI1061" s="145" t="s">
        <v>507</v>
      </c>
      <c r="AJ1061" s="145" t="s">
        <v>507</v>
      </c>
      <c r="AK1061" s="145" t="s">
        <v>507</v>
      </c>
      <c r="AL1061" s="145" t="s">
        <v>507</v>
      </c>
      <c r="AM1061" s="145" t="s">
        <v>507</v>
      </c>
      <c r="AN1061" s="145" t="s">
        <v>507</v>
      </c>
      <c r="AO1061" s="145" t="s">
        <v>507</v>
      </c>
      <c r="AP1061" s="145" t="s">
        <v>507</v>
      </c>
      <c r="AQ1061" s="145" t="s">
        <v>507</v>
      </c>
      <c r="AR1061" s="145" t="s">
        <v>507</v>
      </c>
      <c r="AS1061" s="145" t="s">
        <v>507</v>
      </c>
      <c r="AT1061" s="145" t="s">
        <v>507</v>
      </c>
      <c r="AU1061" s="145" t="s">
        <v>507</v>
      </c>
      <c r="AV1061" s="145" t="s">
        <v>507</v>
      </c>
      <c r="AW1061" s="145" t="s">
        <v>507</v>
      </c>
      <c r="AX1061" s="145" t="s">
        <v>507</v>
      </c>
      <c r="AY1061" s="145" t="s">
        <v>507</v>
      </c>
      <c r="AZ1061" s="145" t="s">
        <v>507</v>
      </c>
      <c r="BA1061" s="145" t="s">
        <v>507</v>
      </c>
      <c r="BB1061" s="145" t="s">
        <v>507</v>
      </c>
      <c r="BC1061" s="145" t="s">
        <v>507</v>
      </c>
      <c r="BD1061" s="145" t="s">
        <v>507</v>
      </c>
      <c r="BE1061" s="145" t="s">
        <v>507</v>
      </c>
      <c r="BF1061" s="145" t="s">
        <v>507</v>
      </c>
      <c r="BG1061" s="145" t="s">
        <v>507</v>
      </c>
      <c r="BH1061" s="145" t="s">
        <v>507</v>
      </c>
      <c r="BI1061" s="145" t="s">
        <v>507</v>
      </c>
      <c r="BJ1061" s="145" t="s">
        <v>507</v>
      </c>
      <c r="BK1061" s="145" t="s">
        <v>507</v>
      </c>
      <c r="BL1061" s="145" t="s">
        <v>507</v>
      </c>
      <c r="BM1061" s="145" t="s">
        <v>507</v>
      </c>
      <c r="BN1061" s="145" t="s">
        <v>507</v>
      </c>
      <c r="BO1061" s="145" t="s">
        <v>507</v>
      </c>
      <c r="BP1061" s="145" t="s">
        <v>507</v>
      </c>
      <c r="BQ1061" s="145" t="s">
        <v>507</v>
      </c>
      <c r="BR1061" s="145" t="s">
        <v>507</v>
      </c>
      <c r="BS1061" s="145" t="s">
        <v>507</v>
      </c>
      <c r="BT1061" s="145" t="s">
        <v>507</v>
      </c>
      <c r="BU1061" s="145" t="s">
        <v>507</v>
      </c>
      <c r="BV1061" s="145" t="s">
        <v>507</v>
      </c>
      <c r="BW1061" s="145" t="s">
        <v>507</v>
      </c>
      <c r="BX1061" s="145" t="s">
        <v>507</v>
      </c>
      <c r="BY1061" s="145" t="s">
        <v>507</v>
      </c>
      <c r="BZ1061" s="145" t="s">
        <v>507</v>
      </c>
      <c r="CA1061" s="145" t="s">
        <v>507</v>
      </c>
      <c r="CB1061" s="145" t="s">
        <v>507</v>
      </c>
      <c r="CC1061" s="145" t="s">
        <v>507</v>
      </c>
      <c r="CD1061" s="145" t="s">
        <v>507</v>
      </c>
      <c r="CE1061" s="145" t="s">
        <v>507</v>
      </c>
      <c r="CF1061" s="145" t="s">
        <v>507</v>
      </c>
      <c r="CG1061" s="145" t="s">
        <v>507</v>
      </c>
      <c r="CH1061" s="145" t="s">
        <v>507</v>
      </c>
      <c r="CI1061" s="145" t="s">
        <v>507</v>
      </c>
      <c r="CJ1061" s="145" t="s">
        <v>507</v>
      </c>
      <c r="CK1061" s="145" t="s">
        <v>507</v>
      </c>
      <c r="CL1061" s="145" t="s">
        <v>507</v>
      </c>
      <c r="CM1061" s="145" t="s">
        <v>507</v>
      </c>
      <c r="CN1061" s="145" t="s">
        <v>507</v>
      </c>
    </row>
    <row r="1062" spans="1:92" x14ac:dyDescent="0.25">
      <c r="B1062" s="33" t="s">
        <v>698</v>
      </c>
      <c r="D1062" t="s">
        <v>700</v>
      </c>
      <c r="I1062" s="194">
        <v>5</v>
      </c>
      <c r="J1062"/>
      <c r="T1062" s="205"/>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33" t="s">
        <v>701</v>
      </c>
      <c r="D1063" t="s">
        <v>700</v>
      </c>
      <c r="I1063" s="194"/>
      <c r="J1063"/>
      <c r="K1063" s="192">
        <v>0.1</v>
      </c>
      <c r="L1063" s="192">
        <v>0.1</v>
      </c>
      <c r="M1063" s="192">
        <v>0.1</v>
      </c>
      <c r="N1063" s="192">
        <v>0.1</v>
      </c>
      <c r="O1063" s="192">
        <v>0.1</v>
      </c>
      <c r="P1063" s="192">
        <v>0.1</v>
      </c>
      <c r="Q1063" s="192"/>
      <c r="T1063" s="271"/>
      <c r="U1063" s="34">
        <f ca="1">INDEX($A:$CN,ROW(),MATCH(INDIRECT(ADDRESS(3,COLUMN(),2)),$2:$2,0))</f>
        <v>0.1</v>
      </c>
      <c r="V1063" s="34">
        <f ca="1">INDEX($A:$CN,ROW(),MATCH(INDIRECT(ADDRESS(3,COLUMN(),2)),$2:$2,0))</f>
        <v>0.1</v>
      </c>
      <c r="W1063" s="34">
        <f ca="1">INDEX($A:$CN,ROW(),MATCH(INDIRECT(ADDRESS(3,COLUMN(),2)),$2:$2,0))</f>
        <v>0.1</v>
      </c>
      <c r="X1063" s="34">
        <f ca="1">INDEX($A:$CN,ROW(),MATCH(INDIRECT(ADDRESS(3,COLUMN(),2)),$2:$2,0))</f>
        <v>0.1</v>
      </c>
      <c r="Y1063" s="34">
        <f ca="1">INDEX($A:$CN,ROW(),MATCH(INDIRECT(ADDRESS(3,COLUMN(),2)),$2:$2,0))</f>
        <v>0.1</v>
      </c>
      <c r="Z1063" s="34">
        <f ca="1">INDEX($A:$CN,ROW(),MATCH(INDIRECT(ADDRESS(3,COLUMN(),2)),$2:$2,0))</f>
        <v>0.1</v>
      </c>
      <c r="AA1063" s="34">
        <f ca="1">INDEX($A:$CN,ROW(),MATCH(INDIRECT(ADDRESS(3,COLUMN(),2)),$2:$2,0))</f>
        <v>0.1</v>
      </c>
      <c r="AB1063" s="34">
        <f ca="1">INDEX($A:$CN,ROW(),MATCH(INDIRECT(ADDRESS(3,COLUMN(),2)),$2:$2,0))</f>
        <v>0.1</v>
      </c>
      <c r="AC1063" s="34">
        <f ca="1">INDEX($A:$CN,ROW(),MATCH(INDIRECT(ADDRESS(3,COLUMN(),2)),$2:$2,0))</f>
        <v>0.1</v>
      </c>
      <c r="AD1063" s="34">
        <f ca="1">INDEX($A:$CN,ROW(),MATCH(INDIRECT(ADDRESS(3,COLUMN(),2)),$2:$2,0))</f>
        <v>0.1</v>
      </c>
      <c r="AE1063" s="34">
        <f ca="1">INDEX($A:$CN,ROW(),MATCH(INDIRECT(ADDRESS(3,COLUMN(),2)),$2:$2,0))</f>
        <v>0.1</v>
      </c>
      <c r="AF1063" s="34">
        <f ca="1">INDEX($A:$CN,ROW(),MATCH(INDIRECT(ADDRESS(3,COLUMN(),2)),$2:$2,0))</f>
        <v>0.1</v>
      </c>
      <c r="AG1063" s="34">
        <f ca="1">INDEX($A:$CN,ROW(),MATCH(INDIRECT(ADDRESS(3,COLUMN(),2)),$2:$2,0))</f>
        <v>0.1</v>
      </c>
      <c r="AH1063" s="34">
        <f ca="1">INDEX($A:$CN,ROW(),MATCH(INDIRECT(ADDRESS(3,COLUMN(),2)),$2:$2,0))</f>
        <v>0.1</v>
      </c>
      <c r="AI1063" s="34">
        <f ca="1">INDEX($A:$CN,ROW(),MATCH(INDIRECT(ADDRESS(3,COLUMN(),2)),$2:$2,0))</f>
        <v>0.1</v>
      </c>
      <c r="AJ1063" s="34">
        <f ca="1">INDEX($A:$CN,ROW(),MATCH(INDIRECT(ADDRESS(3,COLUMN(),2)),$2:$2,0))</f>
        <v>0.1</v>
      </c>
      <c r="AK1063" s="34">
        <f ca="1">INDEX($A:$CN,ROW(),MATCH(INDIRECT(ADDRESS(3,COLUMN(),2)),$2:$2,0))</f>
        <v>0.1</v>
      </c>
      <c r="AL1063" s="34">
        <f ca="1">INDEX($A:$CN,ROW(),MATCH(INDIRECT(ADDRESS(3,COLUMN(),2)),$2:$2,0))</f>
        <v>0.1</v>
      </c>
      <c r="AM1063" s="34">
        <f ca="1">INDEX($A:$CN,ROW(),MATCH(INDIRECT(ADDRESS(3,COLUMN(),2)),$2:$2,0))</f>
        <v>0.1</v>
      </c>
      <c r="AN1063" s="34">
        <f ca="1">INDEX($A:$CN,ROW(),MATCH(INDIRECT(ADDRESS(3,COLUMN(),2)),$2:$2,0))</f>
        <v>0.1</v>
      </c>
      <c r="AO1063" s="34">
        <f ca="1">INDEX($A:$CN,ROW(),MATCH(INDIRECT(ADDRESS(3,COLUMN(),2)),$2:$2,0))</f>
        <v>0.1</v>
      </c>
      <c r="AP1063" s="34">
        <f ca="1">INDEX($A:$CN,ROW(),MATCH(INDIRECT(ADDRESS(3,COLUMN(),2)),$2:$2,0))</f>
        <v>0.1</v>
      </c>
      <c r="AQ1063" s="34">
        <f ca="1">INDEX($A:$CN,ROW(),MATCH(INDIRECT(ADDRESS(3,COLUMN(),2)),$2:$2,0))</f>
        <v>0.1</v>
      </c>
      <c r="AR1063" s="34">
        <f ca="1">INDEX($A:$CN,ROW(),MATCH(INDIRECT(ADDRESS(3,COLUMN(),2)),$2:$2,0))</f>
        <v>0.1</v>
      </c>
      <c r="AS1063" s="34">
        <f ca="1">INDEX($A:$CN,ROW(),MATCH(INDIRECT(ADDRESS(3,COLUMN(),2)),$2:$2,0))</f>
        <v>0.1</v>
      </c>
      <c r="AT1063" s="34">
        <f ca="1">INDEX($A:$CN,ROW(),MATCH(INDIRECT(ADDRESS(3,COLUMN(),2)),$2:$2,0))</f>
        <v>0.1</v>
      </c>
      <c r="AU1063" s="34">
        <f ca="1">INDEX($A:$CN,ROW(),MATCH(INDIRECT(ADDRESS(3,COLUMN(),2)),$2:$2,0))</f>
        <v>0.1</v>
      </c>
      <c r="AV1063" s="34">
        <f ca="1">INDEX($A:$CN,ROW(),MATCH(INDIRECT(ADDRESS(3,COLUMN(),2)),$2:$2,0))</f>
        <v>0.1</v>
      </c>
      <c r="AW1063" s="34">
        <f ca="1">INDEX($A:$CN,ROW(),MATCH(INDIRECT(ADDRESS(3,COLUMN(),2)),$2:$2,0))</f>
        <v>0.1</v>
      </c>
      <c r="AX1063" s="34">
        <f ca="1">INDEX($A:$CN,ROW(),MATCH(INDIRECT(ADDRESS(3,COLUMN(),2)),$2:$2,0))</f>
        <v>0.1</v>
      </c>
      <c r="AY1063" s="34">
        <f ca="1">INDEX($A:$CN,ROW(),MATCH(INDIRECT(ADDRESS(3,COLUMN(),2)),$2:$2,0))</f>
        <v>0.1</v>
      </c>
      <c r="AZ1063" s="34">
        <f ca="1">INDEX($A:$CN,ROW(),MATCH(INDIRECT(ADDRESS(3,COLUMN(),2)),$2:$2,0))</f>
        <v>0.1</v>
      </c>
      <c r="BA1063" s="34">
        <f ca="1">INDEX($A:$CN,ROW(),MATCH(INDIRECT(ADDRESS(3,COLUMN(),2)),$2:$2,0))</f>
        <v>0.1</v>
      </c>
      <c r="BB1063" s="34">
        <f ca="1">INDEX($A:$CN,ROW(),MATCH(INDIRECT(ADDRESS(3,COLUMN(),2)),$2:$2,0))</f>
        <v>0.1</v>
      </c>
      <c r="BC1063" s="34">
        <f ca="1">INDEX($A:$CN,ROW(),MATCH(INDIRECT(ADDRESS(3,COLUMN(),2)),$2:$2,0))</f>
        <v>0.1</v>
      </c>
      <c r="BD1063" s="34">
        <f ca="1">INDEX($A:$CN,ROW(),MATCH(INDIRECT(ADDRESS(3,COLUMN(),2)),$2:$2,0))</f>
        <v>0.1</v>
      </c>
      <c r="BE1063" s="34">
        <f ca="1">INDEX($A:$CN,ROW(),MATCH(INDIRECT(ADDRESS(3,COLUMN(),2)),$2:$2,0))</f>
        <v>0.1</v>
      </c>
      <c r="BF1063" s="34">
        <f ca="1">INDEX($A:$CN,ROW(),MATCH(INDIRECT(ADDRESS(3,COLUMN(),2)),$2:$2,0))</f>
        <v>0.1</v>
      </c>
      <c r="BG1063" s="34">
        <f ca="1">INDEX($A:$CN,ROW(),MATCH(INDIRECT(ADDRESS(3,COLUMN(),2)),$2:$2,0))</f>
        <v>0.1</v>
      </c>
      <c r="BH1063" s="34">
        <f ca="1">INDEX($A:$CN,ROW(),MATCH(INDIRECT(ADDRESS(3,COLUMN(),2)),$2:$2,0))</f>
        <v>0.1</v>
      </c>
      <c r="BI1063" s="34">
        <f ca="1">INDEX($A:$CN,ROW(),MATCH(INDIRECT(ADDRESS(3,COLUMN(),2)),$2:$2,0))</f>
        <v>0.1</v>
      </c>
      <c r="BJ1063" s="34">
        <f ca="1">INDEX($A:$CN,ROW(),MATCH(INDIRECT(ADDRESS(3,COLUMN(),2)),$2:$2,0))</f>
        <v>0.1</v>
      </c>
      <c r="BK1063" s="34">
        <f ca="1">INDEX($A:$CN,ROW(),MATCH(INDIRECT(ADDRESS(3,COLUMN(),2)),$2:$2,0))</f>
        <v>0.1</v>
      </c>
      <c r="BL1063" s="34">
        <f ca="1">INDEX($A:$CN,ROW(),MATCH(INDIRECT(ADDRESS(3,COLUMN(),2)),$2:$2,0))</f>
        <v>0.1</v>
      </c>
      <c r="BM1063" s="34">
        <f ca="1">INDEX($A:$CN,ROW(),MATCH(INDIRECT(ADDRESS(3,COLUMN(),2)),$2:$2,0))</f>
        <v>0.1</v>
      </c>
      <c r="BN1063" s="34">
        <f ca="1">INDEX($A:$CN,ROW(),MATCH(INDIRECT(ADDRESS(3,COLUMN(),2)),$2:$2,0))</f>
        <v>0.1</v>
      </c>
      <c r="BO1063" s="34">
        <f ca="1">INDEX($A:$CN,ROW(),MATCH(INDIRECT(ADDRESS(3,COLUMN(),2)),$2:$2,0))</f>
        <v>0.1</v>
      </c>
      <c r="BP1063" s="34">
        <f ca="1">INDEX($A:$CN,ROW(),MATCH(INDIRECT(ADDRESS(3,COLUMN(),2)),$2:$2,0))</f>
        <v>0.1</v>
      </c>
      <c r="BQ1063" s="34">
        <f ca="1">INDEX($A:$CN,ROW(),MATCH(INDIRECT(ADDRESS(3,COLUMN(),2)),$2:$2,0))</f>
        <v>0.1</v>
      </c>
      <c r="BR1063" s="34">
        <f ca="1">INDEX($A:$CN,ROW(),MATCH(INDIRECT(ADDRESS(3,COLUMN(),2)),$2:$2,0))</f>
        <v>0.1</v>
      </c>
      <c r="BS1063" s="34">
        <f ca="1">INDEX($A:$CN,ROW(),MATCH(INDIRECT(ADDRESS(3,COLUMN(),2)),$2:$2,0))</f>
        <v>0.1</v>
      </c>
      <c r="BT1063" s="34">
        <f ca="1">INDEX($A:$CN,ROW(),MATCH(INDIRECT(ADDRESS(3,COLUMN(),2)),$2:$2,0))</f>
        <v>0.1</v>
      </c>
      <c r="BU1063" s="34">
        <f ca="1">INDEX($A:$CN,ROW(),MATCH(INDIRECT(ADDRESS(3,COLUMN(),2)),$2:$2,0))</f>
        <v>0.1</v>
      </c>
      <c r="BV1063" s="34">
        <f ca="1">INDEX($A:$CN,ROW(),MATCH(INDIRECT(ADDRESS(3,COLUMN(),2)),$2:$2,0))</f>
        <v>0.1</v>
      </c>
      <c r="BW1063" s="34">
        <f ca="1">INDEX($A:$CN,ROW(),MATCH(INDIRECT(ADDRESS(3,COLUMN(),2)),$2:$2,0))</f>
        <v>0.1</v>
      </c>
      <c r="BX1063" s="34">
        <f ca="1">INDEX($A:$CN,ROW(),MATCH(INDIRECT(ADDRESS(3,COLUMN(),2)),$2:$2,0))</f>
        <v>0.1</v>
      </c>
      <c r="BY1063" s="34">
        <f ca="1">INDEX($A:$CN,ROW(),MATCH(INDIRECT(ADDRESS(3,COLUMN(),2)),$2:$2,0))</f>
        <v>0.1</v>
      </c>
      <c r="BZ1063" s="34">
        <f ca="1">INDEX($A:$CN,ROW(),MATCH(INDIRECT(ADDRESS(3,COLUMN(),2)),$2:$2,0))</f>
        <v>0.1</v>
      </c>
      <c r="CA1063" s="34">
        <f ca="1">INDEX($A:$CN,ROW(),MATCH(INDIRECT(ADDRESS(3,COLUMN(),2)),$2:$2,0))</f>
        <v>0.1</v>
      </c>
      <c r="CB1063" s="34">
        <f ca="1">INDEX($A:$CN,ROW(),MATCH(INDIRECT(ADDRESS(3,COLUMN(),2)),$2:$2,0))</f>
        <v>0.1</v>
      </c>
      <c r="CC1063" s="34">
        <f ca="1">INDEX($A:$CN,ROW(),MATCH(INDIRECT(ADDRESS(3,COLUMN(),2)),$2:$2,0))</f>
        <v>0.1</v>
      </c>
      <c r="CD1063" s="34">
        <f ca="1">INDEX($A:$CN,ROW(),MATCH(INDIRECT(ADDRESS(3,COLUMN(),2)),$2:$2,0))</f>
        <v>0.1</v>
      </c>
      <c r="CE1063" s="34">
        <f ca="1">INDEX($A:$CN,ROW(),MATCH(INDIRECT(ADDRESS(3,COLUMN(),2)),$2:$2,0))</f>
        <v>0.1</v>
      </c>
      <c r="CF1063" s="34">
        <f ca="1">INDEX($A:$CN,ROW(),MATCH(INDIRECT(ADDRESS(3,COLUMN(),2)),$2:$2,0))</f>
        <v>0.1</v>
      </c>
      <c r="CG1063" s="34">
        <f ca="1">INDEX($A:$CN,ROW(),MATCH(INDIRECT(ADDRESS(3,COLUMN(),2)),$2:$2,0))</f>
        <v>0.1</v>
      </c>
      <c r="CH1063" s="34">
        <f ca="1">INDEX($A:$CN,ROW(),MATCH(INDIRECT(ADDRESS(3,COLUMN(),2)),$2:$2,0))</f>
        <v>0.1</v>
      </c>
      <c r="CI1063" s="34">
        <f ca="1">INDEX($A:$CN,ROW(),MATCH(INDIRECT(ADDRESS(3,COLUMN(),2)),$2:$2,0))</f>
        <v>0.1</v>
      </c>
      <c r="CJ1063" s="34">
        <f ca="1">INDEX($A:$CN,ROW(),MATCH(INDIRECT(ADDRESS(3,COLUMN(),2)),$2:$2,0))</f>
        <v>0.1</v>
      </c>
      <c r="CK1063" s="34">
        <f ca="1">INDEX($A:$CN,ROW(),MATCH(INDIRECT(ADDRESS(3,COLUMN(),2)),$2:$2,0))</f>
        <v>0.1</v>
      </c>
      <c r="CL1063" s="34">
        <f ca="1">INDEX($A:$CN,ROW(),MATCH(INDIRECT(ADDRESS(3,COLUMN(),2)),$2:$2,0))</f>
        <v>0.1</v>
      </c>
      <c r="CM1063" s="34">
        <f ca="1">INDEX($A:$CN,ROW(),MATCH(INDIRECT(ADDRESS(3,COLUMN(),2)),$2:$2,0))</f>
        <v>0.1</v>
      </c>
      <c r="CN1063" s="34">
        <f ca="1">INDEX($A:$CN,ROW(),MATCH(INDIRECT(ADDRESS(3,COLUMN(),2)),$2:$2,0))</f>
        <v>0.1</v>
      </c>
    </row>
    <row r="1064" spans="1:92" x14ac:dyDescent="0.25">
      <c r="A1064" t="s">
        <v>160</v>
      </c>
      <c r="B1064" s="178" t="s">
        <v>169</v>
      </c>
      <c r="D1064" t="s">
        <v>700</v>
      </c>
      <c r="E1064" s="102" t="s">
        <v>203</v>
      </c>
      <c r="K1064" s="50">
        <f t="shared" ref="K1064:P1064" ca="1" si="846">SUMIF($3:$3, K$2, INDIRECT(ROW() &amp; ":" &amp; ROW()))</f>
        <v>0</v>
      </c>
      <c r="L1064" s="50">
        <f t="shared" ca="1" si="846"/>
        <v>0</v>
      </c>
      <c r="M1064" s="50">
        <f t="shared" ca="1" si="846"/>
        <v>0</v>
      </c>
      <c r="N1064" s="50">
        <f t="shared" ca="1" si="846"/>
        <v>0</v>
      </c>
      <c r="O1064" s="50">
        <f t="shared" ca="1" si="846"/>
        <v>0</v>
      </c>
      <c r="P1064" s="50">
        <f t="shared" ca="1" si="846"/>
        <v>0</v>
      </c>
      <c r="Q1064" s="50"/>
      <c r="T1064" s="232"/>
      <c r="U1064" s="50" cm="1">
        <f t="array" aca="1" ref="U1064" ca="1">+OFFSET(INDIRECT(U1061),0,-MIN($I1062-1,COLUMN()-COLUMN($U1062)+1))*U1063</f>
        <v>0</v>
      </c>
      <c r="V1064" s="50" cm="1">
        <f t="array" aca="1" ref="V1064" ca="1">+OFFSET(INDIRECT(V1061),0,-MIN($I1062-1,COLUMN()-COLUMN($U1062)+1))*V1063</f>
        <v>0</v>
      </c>
      <c r="W1064" s="50" cm="1">
        <f t="array" aca="1" ref="W1064" ca="1">+OFFSET(INDIRECT(W1061),0,-MIN($I1062-1,COLUMN()-COLUMN($U1062)+1))*W1063</f>
        <v>0</v>
      </c>
      <c r="X1064" s="50" cm="1">
        <f t="array" aca="1" ref="X1064" ca="1">+OFFSET(INDIRECT(X1061),0,-MIN($I1062-1,COLUMN()-COLUMN($U1062)+1))*X1063</f>
        <v>0</v>
      </c>
      <c r="Y1064" s="50" cm="1">
        <f t="array" aca="1" ref="Y1064" ca="1">+OFFSET(INDIRECT(Y1061),0,-MIN($I1062-1,COLUMN()-COLUMN($U1062)+1))*Y1063</f>
        <v>0</v>
      </c>
      <c r="Z1064" s="50" cm="1">
        <f t="array" aca="1" ref="Z1064" ca="1">+OFFSET(INDIRECT(Z1061),0,-MIN($I1062-1,COLUMN()-COLUMN($U1062)+1))*Z1063</f>
        <v>0</v>
      </c>
      <c r="AA1064" s="50" cm="1">
        <f t="array" aca="1" ref="AA1064" ca="1">+OFFSET(INDIRECT(AA1061),0,-MIN($I1062-1,COLUMN()-COLUMN($U1062)+1))*AA1063</f>
        <v>0</v>
      </c>
      <c r="AB1064" s="50" cm="1">
        <f t="array" aca="1" ref="AB1064" ca="1">+OFFSET(INDIRECT(AB1061),0,-MIN($I1062-1,COLUMN()-COLUMN($U1062)+1))*AB1063</f>
        <v>0</v>
      </c>
      <c r="AC1064" s="50" cm="1">
        <f t="array" aca="1" ref="AC1064" ca="1">+OFFSET(INDIRECT(AC1061),0,-MIN($I1062-1,COLUMN()-COLUMN($U1062)+1))*AC1063</f>
        <v>0</v>
      </c>
      <c r="AD1064" s="50" cm="1">
        <f t="array" aca="1" ref="AD1064" ca="1">+OFFSET(INDIRECT(AD1061),0,-MIN($I1062-1,COLUMN()-COLUMN($U1062)+1))*AD1063</f>
        <v>0</v>
      </c>
      <c r="AE1064" s="50" cm="1">
        <f t="array" aca="1" ref="AE1064" ca="1">+OFFSET(INDIRECT(AE1061),0,-MIN($I1062-1,COLUMN()-COLUMN($U1062)+1))*AE1063</f>
        <v>0</v>
      </c>
      <c r="AF1064" s="50" cm="1">
        <f t="array" aca="1" ref="AF1064" ca="1">+OFFSET(INDIRECT(AF1061),0,-MIN($I1062-1,COLUMN()-COLUMN($U1062)+1))*AF1063</f>
        <v>0</v>
      </c>
      <c r="AG1064" s="50" cm="1">
        <f t="array" aca="1" ref="AG1064" ca="1">+OFFSET(INDIRECT(AG1061),0,-MIN($I1062-1,COLUMN()-COLUMN($U1062)+1))*AG1063</f>
        <v>0</v>
      </c>
      <c r="AH1064" s="50" cm="1">
        <f t="array" aca="1" ref="AH1064" ca="1">+OFFSET(INDIRECT(AH1061),0,-MIN($I1062-1,COLUMN()-COLUMN($U1062)+1))*AH1063</f>
        <v>0</v>
      </c>
      <c r="AI1064" s="50" cm="1">
        <f t="array" aca="1" ref="AI1064" ca="1">+OFFSET(INDIRECT(AI1061),0,-MIN($I1062-1,COLUMN()-COLUMN($U1062)+1))*AI1063</f>
        <v>0</v>
      </c>
      <c r="AJ1064" s="50" cm="1">
        <f t="array" aca="1" ref="AJ1064" ca="1">+OFFSET(INDIRECT(AJ1061),0,-MIN($I1062-1,COLUMN()-COLUMN($U1062)+1))*AJ1063</f>
        <v>0</v>
      </c>
      <c r="AK1064" s="50" cm="1">
        <f t="array" aca="1" ref="AK1064" ca="1">+OFFSET(INDIRECT(AK1061),0,-MIN($I1062-1,COLUMN()-COLUMN($U1062)+1))*AK1063</f>
        <v>0</v>
      </c>
      <c r="AL1064" s="50" cm="1">
        <f t="array" aca="1" ref="AL1064" ca="1">+OFFSET(INDIRECT(AL1061),0,-MIN($I1062-1,COLUMN()-COLUMN($U1062)+1))*AL1063</f>
        <v>0</v>
      </c>
      <c r="AM1064" s="50" cm="1">
        <f t="array" aca="1" ref="AM1064" ca="1">+OFFSET(INDIRECT(AM1061),0,-MIN($I1062-1,COLUMN()-COLUMN($U1062)+1))*AM1063</f>
        <v>0</v>
      </c>
      <c r="AN1064" s="50" cm="1">
        <f t="array" aca="1" ref="AN1064" ca="1">+OFFSET(INDIRECT(AN1061),0,-MIN($I1062-1,COLUMN()-COLUMN($U1062)+1))*AN1063</f>
        <v>0</v>
      </c>
      <c r="AO1064" s="50" cm="1">
        <f t="array" aca="1" ref="AO1064" ca="1">+OFFSET(INDIRECT(AO1061),0,-MIN($I1062-1,COLUMN()-COLUMN($U1062)+1))*AO1063</f>
        <v>0</v>
      </c>
      <c r="AP1064" s="50" cm="1">
        <f t="array" aca="1" ref="AP1064" ca="1">+OFFSET(INDIRECT(AP1061),0,-MIN($I1062-1,COLUMN()-COLUMN($U1062)+1))*AP1063</f>
        <v>0</v>
      </c>
      <c r="AQ1064" s="50" cm="1">
        <f t="array" aca="1" ref="AQ1064" ca="1">+OFFSET(INDIRECT(AQ1061),0,-MIN($I1062-1,COLUMN()-COLUMN($U1062)+1))*AQ1063</f>
        <v>0</v>
      </c>
      <c r="AR1064" s="50" cm="1">
        <f t="array" aca="1" ref="AR1064" ca="1">+OFFSET(INDIRECT(AR1061),0,-MIN($I1062-1,COLUMN()-COLUMN($U1062)+1))*AR1063</f>
        <v>0</v>
      </c>
      <c r="AS1064" s="50" cm="1">
        <f t="array" aca="1" ref="AS1064" ca="1">+OFFSET(INDIRECT(AS1061),0,-MIN($I1062-1,COLUMN()-COLUMN($U1062)+1))*AS1063</f>
        <v>0</v>
      </c>
      <c r="AT1064" s="50" cm="1">
        <f t="array" aca="1" ref="AT1064" ca="1">+OFFSET(INDIRECT(AT1061),0,-MIN($I1062-1,COLUMN()-COLUMN($U1062)+1))*AT1063</f>
        <v>0</v>
      </c>
      <c r="AU1064" s="50" cm="1">
        <f t="array" aca="1" ref="AU1064" ca="1">+OFFSET(INDIRECT(AU1061),0,-MIN($I1062-1,COLUMN()-COLUMN($U1062)+1))*AU1063</f>
        <v>0</v>
      </c>
      <c r="AV1064" s="50" cm="1">
        <f t="array" aca="1" ref="AV1064" ca="1">+OFFSET(INDIRECT(AV1061),0,-MIN($I1062-1,COLUMN()-COLUMN($U1062)+1))*AV1063</f>
        <v>0</v>
      </c>
      <c r="AW1064" s="50" cm="1">
        <f t="array" aca="1" ref="AW1064" ca="1">+OFFSET(INDIRECT(AW1061),0,-MIN($I1062-1,COLUMN()-COLUMN($U1062)+1))*AW1063</f>
        <v>0</v>
      </c>
      <c r="AX1064" s="50" cm="1">
        <f t="array" aca="1" ref="AX1064" ca="1">+OFFSET(INDIRECT(AX1061),0,-MIN($I1062-1,COLUMN()-COLUMN($U1062)+1))*AX1063</f>
        <v>0</v>
      </c>
      <c r="AY1064" s="50" cm="1">
        <f t="array" aca="1" ref="AY1064" ca="1">+OFFSET(INDIRECT(AY1061),0,-MIN($I1062-1,COLUMN()-COLUMN($U1062)+1))*AY1063</f>
        <v>0</v>
      </c>
      <c r="AZ1064" s="50" cm="1">
        <f t="array" aca="1" ref="AZ1064" ca="1">+OFFSET(INDIRECT(AZ1061),0,-MIN($I1062-1,COLUMN()-COLUMN($U1062)+1))*AZ1063</f>
        <v>0</v>
      </c>
      <c r="BA1064" s="50" cm="1">
        <f t="array" aca="1" ref="BA1064" ca="1">+OFFSET(INDIRECT(BA1061),0,-MIN($I1062-1,COLUMN()-COLUMN($U1062)+1))*BA1063</f>
        <v>0</v>
      </c>
      <c r="BB1064" s="50" cm="1">
        <f t="array" aca="1" ref="BB1064" ca="1">+OFFSET(INDIRECT(BB1061),0,-MIN($I1062-1,COLUMN()-COLUMN($U1062)+1))*BB1063</f>
        <v>0</v>
      </c>
      <c r="BC1064" s="50" cm="1">
        <f t="array" aca="1" ref="BC1064" ca="1">+OFFSET(INDIRECT(BC1061),0,-MIN($I1062-1,COLUMN()-COLUMN($U1062)+1))*BC1063</f>
        <v>0</v>
      </c>
      <c r="BD1064" s="50" cm="1">
        <f t="array" aca="1" ref="BD1064" ca="1">+OFFSET(INDIRECT(BD1061),0,-MIN($I1062-1,COLUMN()-COLUMN($U1062)+1))*BD1063</f>
        <v>0</v>
      </c>
      <c r="BE1064" s="50" cm="1">
        <f t="array" aca="1" ref="BE1064" ca="1">+OFFSET(INDIRECT(BE1061),0,-MIN($I1062-1,COLUMN()-COLUMN($U1062)+1))*BE1063</f>
        <v>0</v>
      </c>
      <c r="BF1064" s="50" cm="1">
        <f t="array" aca="1" ref="BF1064" ca="1">+OFFSET(INDIRECT(BF1061),0,-MIN($I1062-1,COLUMN()-COLUMN($U1062)+1))*BF1063</f>
        <v>0</v>
      </c>
      <c r="BG1064" s="50" cm="1">
        <f t="array" aca="1" ref="BG1064" ca="1">+OFFSET(INDIRECT(BG1061),0,-MIN($I1062-1,COLUMN()-COLUMN($U1062)+1))*BG1063</f>
        <v>0</v>
      </c>
      <c r="BH1064" s="50" cm="1">
        <f t="array" aca="1" ref="BH1064" ca="1">+OFFSET(INDIRECT(BH1061),0,-MIN($I1062-1,COLUMN()-COLUMN($U1062)+1))*BH1063</f>
        <v>0</v>
      </c>
      <c r="BI1064" s="50" cm="1">
        <f t="array" aca="1" ref="BI1064" ca="1">+OFFSET(INDIRECT(BI1061),0,-MIN($I1062-1,COLUMN()-COLUMN($U1062)+1))*BI1063</f>
        <v>0</v>
      </c>
      <c r="BJ1064" s="50" cm="1">
        <f t="array" aca="1" ref="BJ1064" ca="1">+OFFSET(INDIRECT(BJ1061),0,-MIN($I1062-1,COLUMN()-COLUMN($U1062)+1))*BJ1063</f>
        <v>0</v>
      </c>
      <c r="BK1064" s="50" cm="1">
        <f t="array" aca="1" ref="BK1064" ca="1">+OFFSET(INDIRECT(BK1061),0,-MIN($I1062-1,COLUMN()-COLUMN($U1062)+1))*BK1063</f>
        <v>0</v>
      </c>
      <c r="BL1064" s="50" cm="1">
        <f t="array" aca="1" ref="BL1064" ca="1">+OFFSET(INDIRECT(BL1061),0,-MIN($I1062-1,COLUMN()-COLUMN($U1062)+1))*BL1063</f>
        <v>0</v>
      </c>
      <c r="BM1064" s="50" cm="1">
        <f t="array" aca="1" ref="BM1064" ca="1">+OFFSET(INDIRECT(BM1061),0,-MIN($I1062-1,COLUMN()-COLUMN($U1062)+1))*BM1063</f>
        <v>0</v>
      </c>
      <c r="BN1064" s="50" cm="1">
        <f t="array" aca="1" ref="BN1064" ca="1">+OFFSET(INDIRECT(BN1061),0,-MIN($I1062-1,COLUMN()-COLUMN($U1062)+1))*BN1063</f>
        <v>0</v>
      </c>
      <c r="BO1064" s="50" cm="1">
        <f t="array" aca="1" ref="BO1064" ca="1">+OFFSET(INDIRECT(BO1061),0,-MIN($I1062-1,COLUMN()-COLUMN($U1062)+1))*BO1063</f>
        <v>0</v>
      </c>
      <c r="BP1064" s="50" cm="1">
        <f t="array" aca="1" ref="BP1064" ca="1">+OFFSET(INDIRECT(BP1061),0,-MIN($I1062-1,COLUMN()-COLUMN($U1062)+1))*BP1063</f>
        <v>0</v>
      </c>
      <c r="BQ1064" s="50" cm="1">
        <f t="array" aca="1" ref="BQ1064" ca="1">+OFFSET(INDIRECT(BQ1061),0,-MIN($I1062-1,COLUMN()-COLUMN($U1062)+1))*BQ1063</f>
        <v>0</v>
      </c>
      <c r="BR1064" s="50" cm="1">
        <f t="array" aca="1" ref="BR1064" ca="1">+OFFSET(INDIRECT(BR1061),0,-MIN($I1062-1,COLUMN()-COLUMN($U1062)+1))*BR1063</f>
        <v>0</v>
      </c>
      <c r="BS1064" s="50" cm="1">
        <f t="array" aca="1" ref="BS1064" ca="1">+OFFSET(INDIRECT(BS1061),0,-MIN($I1062-1,COLUMN()-COLUMN($U1062)+1))*BS1063</f>
        <v>0</v>
      </c>
      <c r="BT1064" s="50" cm="1">
        <f t="array" aca="1" ref="BT1064" ca="1">+OFFSET(INDIRECT(BT1061),0,-MIN($I1062-1,COLUMN()-COLUMN($U1062)+1))*BT1063</f>
        <v>0</v>
      </c>
      <c r="BU1064" s="50" cm="1">
        <f t="array" aca="1" ref="BU1064" ca="1">+OFFSET(INDIRECT(BU1061),0,-MIN($I1062-1,COLUMN()-COLUMN($U1062)+1))*BU1063</f>
        <v>0</v>
      </c>
      <c r="BV1064" s="50" cm="1">
        <f t="array" aca="1" ref="BV1064" ca="1">+OFFSET(INDIRECT(BV1061),0,-MIN($I1062-1,COLUMN()-COLUMN($U1062)+1))*BV1063</f>
        <v>0</v>
      </c>
      <c r="BW1064" s="50" cm="1">
        <f t="array" aca="1" ref="BW1064" ca="1">+OFFSET(INDIRECT(BW1061),0,-MIN($I1062-1,COLUMN()-COLUMN($U1062)+1))*BW1063</f>
        <v>0</v>
      </c>
      <c r="BX1064" s="50" cm="1">
        <f t="array" aca="1" ref="BX1064" ca="1">+OFFSET(INDIRECT(BX1061),0,-MIN($I1062-1,COLUMN()-COLUMN($U1062)+1))*BX1063</f>
        <v>0</v>
      </c>
      <c r="BY1064" s="50" cm="1">
        <f t="array" aca="1" ref="BY1064" ca="1">+OFFSET(INDIRECT(BY1061),0,-MIN($I1062-1,COLUMN()-COLUMN($U1062)+1))*BY1063</f>
        <v>0</v>
      </c>
      <c r="BZ1064" s="50" cm="1">
        <f t="array" aca="1" ref="BZ1064" ca="1">+OFFSET(INDIRECT(BZ1061),0,-MIN($I1062-1,COLUMN()-COLUMN($U1062)+1))*BZ1063</f>
        <v>0</v>
      </c>
      <c r="CA1064" s="50" cm="1">
        <f t="array" aca="1" ref="CA1064" ca="1">+OFFSET(INDIRECT(CA1061),0,-MIN($I1062-1,COLUMN()-COLUMN($U1062)+1))*CA1063</f>
        <v>0</v>
      </c>
      <c r="CB1064" s="50" cm="1">
        <f t="array" aca="1" ref="CB1064" ca="1">+OFFSET(INDIRECT(CB1061),0,-MIN($I1062-1,COLUMN()-COLUMN($U1062)+1))*CB1063</f>
        <v>0</v>
      </c>
      <c r="CC1064" s="50" cm="1">
        <f t="array" aca="1" ref="CC1064" ca="1">+OFFSET(INDIRECT(CC1061),0,-MIN($I1062-1,COLUMN()-COLUMN($U1062)+1))*CC1063</f>
        <v>0</v>
      </c>
      <c r="CD1064" s="50" cm="1">
        <f t="array" aca="1" ref="CD1064" ca="1">+OFFSET(INDIRECT(CD1061),0,-MIN($I1062-1,COLUMN()-COLUMN($U1062)+1))*CD1063</f>
        <v>0</v>
      </c>
      <c r="CE1064" s="50" cm="1">
        <f t="array" aca="1" ref="CE1064" ca="1">+OFFSET(INDIRECT(CE1061),0,-MIN($I1062-1,COLUMN()-COLUMN($U1062)+1))*CE1063</f>
        <v>0</v>
      </c>
      <c r="CF1064" s="50" cm="1">
        <f t="array" aca="1" ref="CF1064" ca="1">+OFFSET(INDIRECT(CF1061),0,-MIN($I1062-1,COLUMN()-COLUMN($U1062)+1))*CF1063</f>
        <v>0</v>
      </c>
      <c r="CG1064" s="50" cm="1">
        <f t="array" aca="1" ref="CG1064" ca="1">+OFFSET(INDIRECT(CG1061),0,-MIN($I1062-1,COLUMN()-COLUMN($U1062)+1))*CG1063</f>
        <v>0</v>
      </c>
      <c r="CH1064" s="50" cm="1">
        <f t="array" aca="1" ref="CH1064" ca="1">+OFFSET(INDIRECT(CH1061),0,-MIN($I1062-1,COLUMN()-COLUMN($U1062)+1))*CH1063</f>
        <v>0</v>
      </c>
      <c r="CI1064" s="50" cm="1">
        <f t="array" aca="1" ref="CI1064" ca="1">+OFFSET(INDIRECT(CI1061),0,-MIN($I1062-1,COLUMN()-COLUMN($U1062)+1))*CI1063</f>
        <v>0</v>
      </c>
      <c r="CJ1064" s="50" cm="1">
        <f t="array" aca="1" ref="CJ1064" ca="1">+OFFSET(INDIRECT(CJ1061),0,-MIN($I1062-1,COLUMN()-COLUMN($U1062)+1))*CJ1063</f>
        <v>0</v>
      </c>
      <c r="CK1064" s="50" cm="1">
        <f t="array" aca="1" ref="CK1064" ca="1">+OFFSET(INDIRECT(CK1061),0,-MIN($I1062-1,COLUMN()-COLUMN($U1062)+1))*CK1063</f>
        <v>0</v>
      </c>
      <c r="CL1064" s="50" cm="1">
        <f t="array" aca="1" ref="CL1064" ca="1">+OFFSET(INDIRECT(CL1061),0,-MIN($I1062-1,COLUMN()-COLUMN($U1062)+1))*CL1063</f>
        <v>0</v>
      </c>
      <c r="CM1064" s="50" cm="1">
        <f t="array" aca="1" ref="CM1064" ca="1">+OFFSET(INDIRECT(CM1061),0,-MIN($I1062-1,COLUMN()-COLUMN($U1062)+1))*CM1063</f>
        <v>0</v>
      </c>
      <c r="CN1064" s="50" cm="1">
        <f t="array" aca="1" ref="CN1064" ca="1">+OFFSET(INDIRECT(CN1061),0,-MIN($I1062-1,COLUMN()-COLUMN($U1062)+1))*CN1063</f>
        <v>0</v>
      </c>
    </row>
    <row r="1065" spans="1:92" x14ac:dyDescent="0.25">
      <c r="B1065" s="178"/>
      <c r="K1065" s="50"/>
      <c r="L1065" s="50"/>
      <c r="M1065" s="50"/>
      <c r="N1065" s="50"/>
      <c r="O1065" s="50"/>
      <c r="P1065" s="50"/>
      <c r="Q1065" s="50"/>
      <c r="T1065" s="232"/>
      <c r="U1065" s="50"/>
      <c r="V1065" s="50"/>
      <c r="W1065" s="50"/>
      <c r="X1065" s="50"/>
      <c r="Y1065" s="50"/>
      <c r="Z1065" s="50"/>
      <c r="AA1065" s="50"/>
      <c r="AB1065" s="50"/>
      <c r="AC1065" s="50"/>
      <c r="AD1065" s="50"/>
      <c r="AE1065" s="50"/>
      <c r="AF1065" s="50"/>
      <c r="AG1065" s="50"/>
      <c r="AH1065" s="50"/>
      <c r="AI1065" s="50"/>
      <c r="AJ1065" s="50"/>
      <c r="AK1065" s="50"/>
      <c r="AL1065" s="50"/>
      <c r="AM1065" s="50"/>
      <c r="AN1065" s="50"/>
      <c r="AO1065" s="50"/>
      <c r="AP1065" s="50"/>
      <c r="AQ1065" s="50"/>
      <c r="AR1065" s="50"/>
      <c r="AS1065" s="50"/>
      <c r="AT1065" s="50"/>
      <c r="AU1065" s="50"/>
      <c r="AV1065" s="50"/>
      <c r="AW1065" s="50"/>
      <c r="AX1065" s="50"/>
      <c r="AY1065" s="50"/>
      <c r="AZ1065" s="50"/>
      <c r="BA1065" s="50"/>
      <c r="BB1065" s="50"/>
      <c r="BC1065" s="50"/>
      <c r="BD1065" s="50"/>
      <c r="BE1065" s="50"/>
      <c r="BF1065" s="50"/>
      <c r="BG1065" s="50"/>
      <c r="BH1065" s="50"/>
      <c r="BI1065" s="50"/>
      <c r="BJ1065" s="50"/>
      <c r="BK1065" s="50"/>
      <c r="BL1065" s="50"/>
      <c r="BM1065" s="50"/>
      <c r="BN1065" s="50"/>
      <c r="BO1065" s="50"/>
      <c r="BP1065" s="50"/>
      <c r="BQ1065" s="50"/>
      <c r="BR1065" s="50"/>
      <c r="BS1065" s="50"/>
      <c r="BT1065" s="50"/>
      <c r="BU1065" s="50"/>
      <c r="BV1065" s="50"/>
      <c r="BW1065" s="50"/>
      <c r="BX1065" s="50"/>
      <c r="BY1065" s="50"/>
      <c r="BZ1065" s="50"/>
      <c r="CA1065" s="50"/>
      <c r="CB1065" s="50"/>
      <c r="CC1065" s="50"/>
      <c r="CD1065" s="50"/>
      <c r="CE1065" s="50"/>
      <c r="CF1065" s="50"/>
      <c r="CG1065" s="50"/>
      <c r="CH1065" s="50"/>
      <c r="CI1065" s="50"/>
      <c r="CJ1065" s="50"/>
      <c r="CK1065" s="50"/>
      <c r="CL1065" s="50"/>
      <c r="CM1065" s="50"/>
      <c r="CN1065" s="50"/>
    </row>
    <row r="1066" spans="1:92" x14ac:dyDescent="0.25">
      <c r="B1066" s="178"/>
      <c r="D1066" s="295"/>
      <c r="T1066" s="355"/>
      <c r="U1066" s="297"/>
      <c r="V1066" s="297"/>
      <c r="W1066" s="297"/>
      <c r="X1066" s="297"/>
      <c r="Y1066" s="297"/>
      <c r="Z1066" s="297"/>
      <c r="AA1066" s="297"/>
      <c r="AB1066" s="297"/>
      <c r="AC1066" s="297"/>
      <c r="AD1066" s="297"/>
      <c r="AE1066" s="297"/>
      <c r="AF1066" s="297"/>
      <c r="AG1066" s="297"/>
      <c r="AH1066" s="297"/>
      <c r="AI1066" s="297"/>
      <c r="AJ1066" s="297"/>
      <c r="AK1066" s="297"/>
      <c r="AL1066" s="297"/>
      <c r="AM1066" s="297"/>
      <c r="AN1066" s="297"/>
      <c r="AO1066" s="297"/>
      <c r="AP1066" s="297"/>
      <c r="AQ1066" s="297"/>
      <c r="AR1066" s="297"/>
      <c r="AS1066" s="297"/>
      <c r="AT1066" s="297"/>
      <c r="AU1066" s="297"/>
      <c r="AV1066" s="297"/>
      <c r="AW1066" s="297"/>
      <c r="AX1066" s="297"/>
      <c r="AY1066" s="297"/>
      <c r="AZ1066" s="297"/>
      <c r="BA1066" s="297"/>
      <c r="BB1066" s="297"/>
      <c r="BC1066" s="297"/>
      <c r="BD1066" s="297"/>
      <c r="BE1066" s="297"/>
      <c r="BF1066" s="297"/>
      <c r="BG1066" s="297"/>
      <c r="BH1066" s="297"/>
      <c r="BI1066" s="297"/>
      <c r="BJ1066" s="297"/>
      <c r="BK1066" s="297"/>
      <c r="BL1066" s="297"/>
      <c r="BM1066" s="297"/>
      <c r="BN1066" s="297"/>
      <c r="BO1066" s="297"/>
      <c r="BP1066" s="297"/>
      <c r="BQ1066" s="297"/>
      <c r="BR1066" s="297"/>
      <c r="BS1066" s="297"/>
      <c r="BT1066" s="297"/>
      <c r="BU1066" s="297"/>
      <c r="BV1066" s="297"/>
      <c r="BW1066" s="297"/>
      <c r="BX1066" s="297"/>
      <c r="BY1066" s="297"/>
      <c r="BZ1066" s="297"/>
      <c r="CA1066" s="297"/>
      <c r="CB1066" s="297"/>
      <c r="CC1066" s="297"/>
      <c r="CD1066" s="297"/>
      <c r="CE1066" s="297"/>
      <c r="CF1066" s="297"/>
      <c r="CG1066" s="297"/>
      <c r="CH1066" s="297"/>
      <c r="CI1066" s="297"/>
      <c r="CJ1066" s="297"/>
      <c r="CK1066" s="297"/>
      <c r="CL1066" s="297"/>
      <c r="CM1066" s="297"/>
      <c r="CN1066" s="297"/>
    </row>
    <row r="1067" spans="1:92" x14ac:dyDescent="0.25">
      <c r="A1067" s="137"/>
      <c r="B1067" s="208"/>
      <c r="C1067" s="139"/>
      <c r="D1067" s="137" t="s">
        <v>702</v>
      </c>
      <c r="E1067" s="140" t="s">
        <v>702</v>
      </c>
      <c r="F1067" s="140"/>
      <c r="G1067" s="140"/>
      <c r="H1067" s="141"/>
      <c r="I1067" s="142"/>
      <c r="J1067" s="143"/>
      <c r="K1067" s="139"/>
      <c r="L1067" s="139"/>
      <c r="M1067" s="139"/>
      <c r="N1067" s="139"/>
      <c r="O1067" s="139"/>
      <c r="P1067" s="139"/>
      <c r="Q1067" s="139"/>
      <c r="T1067" s="233"/>
      <c r="U1067" s="145" t="s">
        <v>507</v>
      </c>
      <c r="V1067" s="145" t="s">
        <v>507</v>
      </c>
      <c r="W1067" s="145" t="s">
        <v>507</v>
      </c>
      <c r="X1067" s="145" t="s">
        <v>507</v>
      </c>
      <c r="Y1067" s="145" t="s">
        <v>507</v>
      </c>
      <c r="Z1067" s="145" t="s">
        <v>507</v>
      </c>
      <c r="AA1067" s="145" t="s">
        <v>507</v>
      </c>
      <c r="AB1067" s="145" t="s">
        <v>507</v>
      </c>
      <c r="AC1067" s="145" t="s">
        <v>507</v>
      </c>
      <c r="AD1067" s="145" t="s">
        <v>507</v>
      </c>
      <c r="AE1067" s="145" t="s">
        <v>507</v>
      </c>
      <c r="AF1067" s="145" t="s">
        <v>507</v>
      </c>
      <c r="AG1067" s="145" t="s">
        <v>507</v>
      </c>
      <c r="AH1067" s="145" t="s">
        <v>507</v>
      </c>
      <c r="AI1067" s="145" t="s">
        <v>507</v>
      </c>
      <c r="AJ1067" s="145" t="s">
        <v>507</v>
      </c>
      <c r="AK1067" s="145" t="s">
        <v>507</v>
      </c>
      <c r="AL1067" s="145" t="s">
        <v>507</v>
      </c>
      <c r="AM1067" s="145" t="s">
        <v>507</v>
      </c>
      <c r="AN1067" s="145" t="s">
        <v>507</v>
      </c>
      <c r="AO1067" s="145" t="s">
        <v>507</v>
      </c>
      <c r="AP1067" s="145" t="s">
        <v>507</v>
      </c>
      <c r="AQ1067" s="145" t="s">
        <v>507</v>
      </c>
      <c r="AR1067" s="145" t="s">
        <v>507</v>
      </c>
      <c r="AS1067" s="145" t="s">
        <v>507</v>
      </c>
      <c r="AT1067" s="145" t="s">
        <v>507</v>
      </c>
      <c r="AU1067" s="145" t="s">
        <v>507</v>
      </c>
      <c r="AV1067" s="145" t="s">
        <v>507</v>
      </c>
      <c r="AW1067" s="145" t="s">
        <v>507</v>
      </c>
      <c r="AX1067" s="145" t="s">
        <v>507</v>
      </c>
      <c r="AY1067" s="145" t="s">
        <v>507</v>
      </c>
      <c r="AZ1067" s="145" t="s">
        <v>507</v>
      </c>
      <c r="BA1067" s="145" t="s">
        <v>507</v>
      </c>
      <c r="BB1067" s="145" t="s">
        <v>507</v>
      </c>
      <c r="BC1067" s="145" t="s">
        <v>507</v>
      </c>
      <c r="BD1067" s="145" t="s">
        <v>507</v>
      </c>
      <c r="BE1067" s="145" t="s">
        <v>507</v>
      </c>
      <c r="BF1067" s="145" t="s">
        <v>507</v>
      </c>
      <c r="BG1067" s="145" t="s">
        <v>507</v>
      </c>
      <c r="BH1067" s="145" t="s">
        <v>507</v>
      </c>
      <c r="BI1067" s="145" t="s">
        <v>507</v>
      </c>
      <c r="BJ1067" s="145" t="s">
        <v>507</v>
      </c>
      <c r="BK1067" s="145" t="s">
        <v>507</v>
      </c>
      <c r="BL1067" s="145" t="s">
        <v>507</v>
      </c>
      <c r="BM1067" s="145" t="s">
        <v>507</v>
      </c>
      <c r="BN1067" s="145" t="s">
        <v>507</v>
      </c>
      <c r="BO1067" s="145" t="s">
        <v>507</v>
      </c>
      <c r="BP1067" s="145" t="s">
        <v>507</v>
      </c>
      <c r="BQ1067" s="145" t="s">
        <v>507</v>
      </c>
      <c r="BR1067" s="145" t="s">
        <v>507</v>
      </c>
      <c r="BS1067" s="145" t="s">
        <v>507</v>
      </c>
      <c r="BT1067" s="145" t="s">
        <v>507</v>
      </c>
      <c r="BU1067" s="145" t="s">
        <v>507</v>
      </c>
      <c r="BV1067" s="145" t="s">
        <v>507</v>
      </c>
      <c r="BW1067" s="145" t="s">
        <v>507</v>
      </c>
      <c r="BX1067" s="145" t="s">
        <v>507</v>
      </c>
      <c r="BY1067" s="145" t="s">
        <v>507</v>
      </c>
      <c r="BZ1067" s="145" t="s">
        <v>507</v>
      </c>
      <c r="CA1067" s="145" t="s">
        <v>507</v>
      </c>
      <c r="CB1067" s="145" t="s">
        <v>507</v>
      </c>
      <c r="CC1067" s="145" t="s">
        <v>507</v>
      </c>
      <c r="CD1067" s="145" t="s">
        <v>507</v>
      </c>
      <c r="CE1067" s="145" t="s">
        <v>507</v>
      </c>
      <c r="CF1067" s="145" t="s">
        <v>507</v>
      </c>
      <c r="CG1067" s="145" t="s">
        <v>507</v>
      </c>
      <c r="CH1067" s="145" t="s">
        <v>507</v>
      </c>
      <c r="CI1067" s="145" t="s">
        <v>507</v>
      </c>
      <c r="CJ1067" s="145" t="s">
        <v>507</v>
      </c>
      <c r="CK1067" s="145" t="s">
        <v>507</v>
      </c>
      <c r="CL1067" s="145" t="s">
        <v>507</v>
      </c>
      <c r="CM1067" s="145" t="s">
        <v>507</v>
      </c>
      <c r="CN1067" s="145" t="s">
        <v>507</v>
      </c>
    </row>
    <row r="1068" spans="1:92" x14ac:dyDescent="0.25">
      <c r="A1068" s="137"/>
      <c r="B1068" s="208"/>
      <c r="C1068" s="139"/>
      <c r="D1068" s="137" t="s">
        <v>702</v>
      </c>
      <c r="E1068" s="140"/>
      <c r="F1068" s="140"/>
      <c r="G1068" s="140"/>
      <c r="H1068" s="141"/>
      <c r="I1068" s="142"/>
      <c r="J1068" s="143"/>
      <c r="K1068" s="139"/>
      <c r="L1068" s="139"/>
      <c r="M1068" s="139"/>
      <c r="N1068" s="139"/>
      <c r="O1068" s="139"/>
      <c r="P1068" s="139"/>
      <c r="Q1068" s="139"/>
      <c r="T1068" s="233"/>
      <c r="U1068" s="145" t="str">
        <f>+U31</f>
        <v>U$14</v>
      </c>
      <c r="V1068" s="145" t="str">
        <f>+V31</f>
        <v>V$14</v>
      </c>
      <c r="W1068" s="145" t="str">
        <f>+W31</f>
        <v>W$14</v>
      </c>
      <c r="X1068" s="145" t="str">
        <f>+X31</f>
        <v>X$14</v>
      </c>
      <c r="Y1068" s="145" t="str">
        <f>+Y31</f>
        <v>Y$14</v>
      </c>
      <c r="Z1068" s="145" t="str">
        <f>+Z31</f>
        <v>Z$14</v>
      </c>
      <c r="AA1068" s="145" t="str">
        <f>+AA31</f>
        <v>AA$14</v>
      </c>
      <c r="AB1068" s="145" t="str">
        <f>+AB31</f>
        <v>AB$14</v>
      </c>
      <c r="AC1068" s="145" t="str">
        <f>+AC31</f>
        <v>AC$14</v>
      </c>
      <c r="AD1068" s="145" t="str">
        <f>+AD31</f>
        <v>AD$14</v>
      </c>
      <c r="AE1068" s="145" t="str">
        <f>+AE31</f>
        <v>AE$14</v>
      </c>
      <c r="AF1068" s="145" t="str">
        <f>+AF31</f>
        <v>AF$14</v>
      </c>
      <c r="AG1068" s="145" t="str">
        <f>+AG31</f>
        <v>AG$14</v>
      </c>
      <c r="AH1068" s="145" t="str">
        <f>+AH31</f>
        <v>AH$14</v>
      </c>
      <c r="AI1068" s="145" t="str">
        <f>+AI31</f>
        <v>AI$14</v>
      </c>
      <c r="AJ1068" s="145" t="str">
        <f>+AJ31</f>
        <v>AJ$14</v>
      </c>
      <c r="AK1068" s="145" t="str">
        <f>+AK31</f>
        <v>AK$14</v>
      </c>
      <c r="AL1068" s="145" t="str">
        <f>+AL31</f>
        <v>AL$14</v>
      </c>
      <c r="AM1068" s="145" t="str">
        <f>+AM31</f>
        <v>AM$14</v>
      </c>
      <c r="AN1068" s="145" t="str">
        <f>+AN31</f>
        <v>AN$14</v>
      </c>
      <c r="AO1068" s="145" t="str">
        <f>+AO31</f>
        <v>AO$14</v>
      </c>
      <c r="AP1068" s="145" t="str">
        <f>+AP31</f>
        <v>AP$14</v>
      </c>
      <c r="AQ1068" s="145" t="str">
        <f>+AQ31</f>
        <v>AQ$14</v>
      </c>
      <c r="AR1068" s="145" t="str">
        <f>+AR31</f>
        <v>AR$14</v>
      </c>
      <c r="AS1068" s="145" t="str">
        <f>+AS31</f>
        <v>AS$14</v>
      </c>
      <c r="AT1068" s="145" t="str">
        <f>+AT31</f>
        <v>AT$14</v>
      </c>
      <c r="AU1068" s="145" t="str">
        <f>+AU31</f>
        <v>AU$14</v>
      </c>
      <c r="AV1068" s="145" t="str">
        <f>+AV31</f>
        <v>AV$14</v>
      </c>
      <c r="AW1068" s="145" t="str">
        <f>+AW31</f>
        <v>AW$14</v>
      </c>
      <c r="AX1068" s="145" t="str">
        <f>+AX31</f>
        <v>AX$14</v>
      </c>
      <c r="AY1068" s="145" t="str">
        <f>+AY31</f>
        <v>AY$14</v>
      </c>
      <c r="AZ1068" s="145" t="str">
        <f>+AZ31</f>
        <v>AZ$14</v>
      </c>
      <c r="BA1068" s="145" t="str">
        <f>+BA31</f>
        <v>BA$14</v>
      </c>
      <c r="BB1068" s="145" t="str">
        <f>+BB31</f>
        <v>BB$14</v>
      </c>
      <c r="BC1068" s="145" t="str">
        <f>+BC31</f>
        <v>BC$14</v>
      </c>
      <c r="BD1068" s="145" t="str">
        <f>+BD31</f>
        <v>BD$14</v>
      </c>
      <c r="BE1068" s="145" t="str">
        <f>+BE31</f>
        <v>BE$14</v>
      </c>
      <c r="BF1068" s="145" t="str">
        <f>+BF31</f>
        <v>BF$14</v>
      </c>
      <c r="BG1068" s="145" t="str">
        <f>+BG31</f>
        <v>BG$14</v>
      </c>
      <c r="BH1068" s="145" t="str">
        <f>+BH31</f>
        <v>BH$14</v>
      </c>
      <c r="BI1068" s="145" t="str">
        <f>+BI31</f>
        <v>BI$14</v>
      </c>
      <c r="BJ1068" s="145" t="str">
        <f>+BJ31</f>
        <v>BJ$14</v>
      </c>
      <c r="BK1068" s="145" t="str">
        <f>+BK31</f>
        <v>BK$14</v>
      </c>
      <c r="BL1068" s="145" t="str">
        <f>+BL31</f>
        <v>BL$14</v>
      </c>
      <c r="BM1068" s="145" t="str">
        <f>+BM31</f>
        <v>BM$14</v>
      </c>
      <c r="BN1068" s="145" t="str">
        <f>+BN31</f>
        <v>BN$14</v>
      </c>
      <c r="BO1068" s="145" t="str">
        <f>+BO31</f>
        <v>BO$14</v>
      </c>
      <c r="BP1068" s="145" t="str">
        <f>+BP31</f>
        <v>BP$14</v>
      </c>
      <c r="BQ1068" s="145" t="str">
        <f>+BQ31</f>
        <v>BQ$14</v>
      </c>
      <c r="BR1068" s="145" t="str">
        <f>+BR31</f>
        <v>BR$14</v>
      </c>
      <c r="BS1068" s="145" t="str">
        <f>+BS31</f>
        <v>BS$14</v>
      </c>
      <c r="BT1068" s="145" t="str">
        <f>+BT31</f>
        <v>BT$14</v>
      </c>
      <c r="BU1068" s="145" t="str">
        <f>+BU31</f>
        <v>BU$14</v>
      </c>
      <c r="BV1068" s="145" t="str">
        <f>+BV31</f>
        <v>BV$14</v>
      </c>
      <c r="BW1068" s="145" t="str">
        <f>+BW31</f>
        <v>BW$14</v>
      </c>
      <c r="BX1068" s="145" t="str">
        <f>+BX31</f>
        <v>BX$14</v>
      </c>
      <c r="BY1068" s="145" t="str">
        <f>+BY31</f>
        <v>BY$14</v>
      </c>
      <c r="BZ1068" s="145" t="str">
        <f>+BZ31</f>
        <v>BZ$14</v>
      </c>
      <c r="CA1068" s="145" t="str">
        <f>+CA31</f>
        <v>CA$14</v>
      </c>
      <c r="CB1068" s="145" t="str">
        <f>+CB31</f>
        <v>CB$14</v>
      </c>
      <c r="CC1068" s="145" t="str">
        <f>+CC31</f>
        <v>CC$14</v>
      </c>
      <c r="CD1068" s="145" t="str">
        <f>+CD31</f>
        <v>CD$14</v>
      </c>
      <c r="CE1068" s="145" t="str">
        <f>+CE31</f>
        <v>CE$14</v>
      </c>
      <c r="CF1068" s="145" t="str">
        <f>+CF31</f>
        <v>CF$14</v>
      </c>
      <c r="CG1068" s="145" t="str">
        <f>+CG31</f>
        <v>CG$14</v>
      </c>
      <c r="CH1068" s="145" t="str">
        <f>+CH31</f>
        <v>CH$14</v>
      </c>
      <c r="CI1068" s="145" t="str">
        <f>+CI31</f>
        <v>CI$14</v>
      </c>
      <c r="CJ1068" s="145" t="str">
        <f>+CJ31</f>
        <v>CJ$14</v>
      </c>
      <c r="CK1068" s="145" t="str">
        <f>+CK31</f>
        <v>CK$14</v>
      </c>
      <c r="CL1068" s="145" t="str">
        <f>+CL31</f>
        <v>CL$14</v>
      </c>
      <c r="CM1068" s="145" t="str">
        <f>+CM31</f>
        <v>CM$14</v>
      </c>
      <c r="CN1068" s="145" t="str">
        <f>+CN31</f>
        <v>CN$14</v>
      </c>
    </row>
    <row r="1069" spans="1:92" x14ac:dyDescent="0.25">
      <c r="A1069" s="53" t="s">
        <v>160</v>
      </c>
      <c r="B1069" s="216" t="s">
        <v>169</v>
      </c>
      <c r="C1069" s="53" t="s">
        <v>16</v>
      </c>
      <c r="D1069" s="53" t="s">
        <v>702</v>
      </c>
      <c r="E1069" s="229" t="s">
        <v>203</v>
      </c>
      <c r="F1069" s="229"/>
      <c r="G1069" s="229"/>
      <c r="I1069" s="267"/>
      <c r="J1069" s="268"/>
      <c r="K1069" s="30">
        <f t="shared" ref="K1069:P1069" ca="1" si="847">SUMIF($3:$3, K$2, INDIRECT(ROW() &amp; ":" &amp; ROW()))</f>
        <v>0</v>
      </c>
      <c r="L1069" s="30">
        <f t="shared" ca="1" si="847"/>
        <v>0</v>
      </c>
      <c r="M1069" s="30">
        <f t="shared" ca="1" si="847"/>
        <v>0</v>
      </c>
      <c r="N1069" s="30">
        <f t="shared" ca="1" si="847"/>
        <v>0</v>
      </c>
      <c r="O1069" s="30">
        <f t="shared" ca="1" si="847"/>
        <v>0</v>
      </c>
      <c r="P1069" s="30">
        <f t="shared" ca="1" si="847"/>
        <v>0</v>
      </c>
      <c r="Q1069" s="30"/>
      <c r="R1069" s="53"/>
      <c r="S1069" s="53"/>
      <c r="T1069" s="204">
        <f t="shared" ref="T1069" ca="1" si="848">IFERROR(INDEX(INDIRECT("Financials!$A:$AD"), MATCH(INDIRECT(ADDRESS(ROW(),2)), INDIRECT("Financials!$B:$B"), 0), MATCH(INDIRECT(ADDRESS(1,COLUMN())), INDIRECT("Financials!$1:$1"), 0)),0)</f>
        <v>0</v>
      </c>
      <c r="U1069" s="30" cm="1">
        <f t="array" aca="1" ref="U1069" ca="1">+INDIRECT(U1067)*INDIRECT(U1068)</f>
        <v>0</v>
      </c>
      <c r="V1069" s="30" cm="1">
        <f t="array" aca="1" ref="V1069" ca="1">+INDIRECT(V1067)*INDIRECT(V1068)</f>
        <v>0</v>
      </c>
      <c r="W1069" s="30" cm="1">
        <f t="array" aca="1" ref="W1069" ca="1">+INDIRECT(W1067)*INDIRECT(W1068)</f>
        <v>0</v>
      </c>
      <c r="X1069" s="30" cm="1">
        <f t="array" aca="1" ref="X1069" ca="1">+INDIRECT(X1067)*INDIRECT(X1068)</f>
        <v>0</v>
      </c>
      <c r="Y1069" s="30" cm="1">
        <f t="array" aca="1" ref="Y1069" ca="1">+INDIRECT(Y1067)*INDIRECT(Y1068)</f>
        <v>0</v>
      </c>
      <c r="Z1069" s="30" cm="1">
        <f t="array" aca="1" ref="Z1069" ca="1">+INDIRECT(Z1067)*INDIRECT(Z1068)</f>
        <v>0</v>
      </c>
      <c r="AA1069" s="30" cm="1">
        <f t="array" aca="1" ref="AA1069" ca="1">+INDIRECT(AA1067)*INDIRECT(AA1068)</f>
        <v>0</v>
      </c>
      <c r="AB1069" s="30" cm="1">
        <f t="array" aca="1" ref="AB1069" ca="1">+INDIRECT(AB1067)*INDIRECT(AB1068)</f>
        <v>0</v>
      </c>
      <c r="AC1069" s="30" cm="1">
        <f t="array" aca="1" ref="AC1069" ca="1">+INDIRECT(AC1067)*INDIRECT(AC1068)</f>
        <v>0</v>
      </c>
      <c r="AD1069" s="30" cm="1">
        <f t="array" aca="1" ref="AD1069" ca="1">+INDIRECT(AD1067)*INDIRECT(AD1068)</f>
        <v>0</v>
      </c>
      <c r="AE1069" s="30" cm="1">
        <f t="array" aca="1" ref="AE1069" ca="1">+INDIRECT(AE1067)*INDIRECT(AE1068)</f>
        <v>0</v>
      </c>
      <c r="AF1069" s="30" cm="1">
        <f t="array" aca="1" ref="AF1069" ca="1">+INDIRECT(AF1067)*INDIRECT(AF1068)</f>
        <v>0</v>
      </c>
      <c r="AG1069" s="30" cm="1">
        <f t="array" aca="1" ref="AG1069" ca="1">+INDIRECT(AG1067)*INDIRECT(AG1068)</f>
        <v>0</v>
      </c>
      <c r="AH1069" s="30" cm="1">
        <f t="array" aca="1" ref="AH1069" ca="1">+INDIRECT(AH1067)*INDIRECT(AH1068)</f>
        <v>0</v>
      </c>
      <c r="AI1069" s="30" cm="1">
        <f t="array" aca="1" ref="AI1069" ca="1">+INDIRECT(AI1067)*INDIRECT(AI1068)</f>
        <v>0</v>
      </c>
      <c r="AJ1069" s="30" cm="1">
        <f t="array" aca="1" ref="AJ1069" ca="1">+INDIRECT(AJ1067)*INDIRECT(AJ1068)</f>
        <v>0</v>
      </c>
      <c r="AK1069" s="30" cm="1">
        <f t="array" aca="1" ref="AK1069" ca="1">+INDIRECT(AK1067)*INDIRECT(AK1068)</f>
        <v>0</v>
      </c>
      <c r="AL1069" s="30" cm="1">
        <f t="array" aca="1" ref="AL1069" ca="1">+INDIRECT(AL1067)*INDIRECT(AL1068)</f>
        <v>0</v>
      </c>
      <c r="AM1069" s="30" cm="1">
        <f t="array" aca="1" ref="AM1069" ca="1">+INDIRECT(AM1067)*INDIRECT(AM1068)</f>
        <v>0</v>
      </c>
      <c r="AN1069" s="30" cm="1">
        <f t="array" aca="1" ref="AN1069" ca="1">+INDIRECT(AN1067)*INDIRECT(AN1068)</f>
        <v>0</v>
      </c>
      <c r="AO1069" s="30" cm="1">
        <f t="array" aca="1" ref="AO1069" ca="1">+INDIRECT(AO1067)*INDIRECT(AO1068)</f>
        <v>0</v>
      </c>
      <c r="AP1069" s="30" cm="1">
        <f t="array" aca="1" ref="AP1069" ca="1">+INDIRECT(AP1067)*INDIRECT(AP1068)</f>
        <v>0</v>
      </c>
      <c r="AQ1069" s="30" cm="1">
        <f t="array" aca="1" ref="AQ1069" ca="1">+INDIRECT(AQ1067)*INDIRECT(AQ1068)</f>
        <v>0</v>
      </c>
      <c r="AR1069" s="30" cm="1">
        <f t="array" aca="1" ref="AR1069" ca="1">+INDIRECT(AR1067)*INDIRECT(AR1068)</f>
        <v>0</v>
      </c>
      <c r="AS1069" s="30" cm="1">
        <f t="array" aca="1" ref="AS1069" ca="1">+INDIRECT(AS1067)*INDIRECT(AS1068)</f>
        <v>0</v>
      </c>
      <c r="AT1069" s="30" cm="1">
        <f t="array" aca="1" ref="AT1069" ca="1">+INDIRECT(AT1067)*INDIRECT(AT1068)</f>
        <v>0</v>
      </c>
      <c r="AU1069" s="30" cm="1">
        <f t="array" aca="1" ref="AU1069" ca="1">+INDIRECT(AU1067)*INDIRECT(AU1068)</f>
        <v>0</v>
      </c>
      <c r="AV1069" s="30" cm="1">
        <f t="array" aca="1" ref="AV1069" ca="1">+INDIRECT(AV1067)*INDIRECT(AV1068)</f>
        <v>0</v>
      </c>
      <c r="AW1069" s="30" cm="1">
        <f t="array" aca="1" ref="AW1069" ca="1">+INDIRECT(AW1067)*INDIRECT(AW1068)</f>
        <v>0</v>
      </c>
      <c r="AX1069" s="30" cm="1">
        <f t="array" aca="1" ref="AX1069" ca="1">+INDIRECT(AX1067)*INDIRECT(AX1068)</f>
        <v>0</v>
      </c>
      <c r="AY1069" s="30" cm="1">
        <f t="array" aca="1" ref="AY1069" ca="1">+INDIRECT(AY1067)*INDIRECT(AY1068)</f>
        <v>0</v>
      </c>
      <c r="AZ1069" s="30" cm="1">
        <f t="array" aca="1" ref="AZ1069" ca="1">+INDIRECT(AZ1067)*INDIRECT(AZ1068)</f>
        <v>0</v>
      </c>
      <c r="BA1069" s="30" cm="1">
        <f t="array" aca="1" ref="BA1069" ca="1">+INDIRECT(BA1067)*INDIRECT(BA1068)</f>
        <v>0</v>
      </c>
      <c r="BB1069" s="30" cm="1">
        <f t="array" aca="1" ref="BB1069" ca="1">+INDIRECT(BB1067)*INDIRECT(BB1068)</f>
        <v>0</v>
      </c>
      <c r="BC1069" s="30" cm="1">
        <f t="array" aca="1" ref="BC1069" ca="1">+INDIRECT(BC1067)*INDIRECT(BC1068)</f>
        <v>0</v>
      </c>
      <c r="BD1069" s="30" cm="1">
        <f t="array" aca="1" ref="BD1069" ca="1">+INDIRECT(BD1067)*INDIRECT(BD1068)</f>
        <v>0</v>
      </c>
      <c r="BE1069" s="30" cm="1">
        <f t="array" aca="1" ref="BE1069" ca="1">+INDIRECT(BE1067)*INDIRECT(BE1068)</f>
        <v>0</v>
      </c>
      <c r="BF1069" s="30" cm="1">
        <f t="array" aca="1" ref="BF1069" ca="1">+INDIRECT(BF1067)*INDIRECT(BF1068)</f>
        <v>0</v>
      </c>
      <c r="BG1069" s="30" cm="1">
        <f t="array" aca="1" ref="BG1069" ca="1">+INDIRECT(BG1067)*INDIRECT(BG1068)</f>
        <v>0</v>
      </c>
      <c r="BH1069" s="30" cm="1">
        <f t="array" aca="1" ref="BH1069" ca="1">+INDIRECT(BH1067)*INDIRECT(BH1068)</f>
        <v>0</v>
      </c>
      <c r="BI1069" s="30" cm="1">
        <f t="array" aca="1" ref="BI1069" ca="1">+INDIRECT(BI1067)*INDIRECT(BI1068)</f>
        <v>0</v>
      </c>
      <c r="BJ1069" s="30" cm="1">
        <f t="array" aca="1" ref="BJ1069" ca="1">+INDIRECT(BJ1067)*INDIRECT(BJ1068)</f>
        <v>0</v>
      </c>
      <c r="BK1069" s="30" cm="1">
        <f t="array" aca="1" ref="BK1069" ca="1">+INDIRECT(BK1067)*INDIRECT(BK1068)</f>
        <v>0</v>
      </c>
      <c r="BL1069" s="30" cm="1">
        <f t="array" aca="1" ref="BL1069" ca="1">+INDIRECT(BL1067)*INDIRECT(BL1068)</f>
        <v>0</v>
      </c>
      <c r="BM1069" s="30" cm="1">
        <f t="array" aca="1" ref="BM1069" ca="1">+INDIRECT(BM1067)*INDIRECT(BM1068)</f>
        <v>0</v>
      </c>
      <c r="BN1069" s="30" cm="1">
        <f t="array" aca="1" ref="BN1069" ca="1">+INDIRECT(BN1067)*INDIRECT(BN1068)</f>
        <v>0</v>
      </c>
      <c r="BO1069" s="30" cm="1">
        <f t="array" aca="1" ref="BO1069" ca="1">+INDIRECT(BO1067)*INDIRECT(BO1068)</f>
        <v>0</v>
      </c>
      <c r="BP1069" s="30" cm="1">
        <f t="array" aca="1" ref="BP1069" ca="1">+INDIRECT(BP1067)*INDIRECT(BP1068)</f>
        <v>0</v>
      </c>
      <c r="BQ1069" s="30" cm="1">
        <f t="array" aca="1" ref="BQ1069" ca="1">+INDIRECT(BQ1067)*INDIRECT(BQ1068)</f>
        <v>0</v>
      </c>
      <c r="BR1069" s="30" cm="1">
        <f t="array" aca="1" ref="BR1069" ca="1">+INDIRECT(BR1067)*INDIRECT(BR1068)</f>
        <v>0</v>
      </c>
      <c r="BS1069" s="30" cm="1">
        <f t="array" aca="1" ref="BS1069" ca="1">+INDIRECT(BS1067)*INDIRECT(BS1068)</f>
        <v>0</v>
      </c>
      <c r="BT1069" s="30" cm="1">
        <f t="array" aca="1" ref="BT1069" ca="1">+INDIRECT(BT1067)*INDIRECT(BT1068)</f>
        <v>0</v>
      </c>
      <c r="BU1069" s="30" cm="1">
        <f t="array" aca="1" ref="BU1069" ca="1">+INDIRECT(BU1067)*INDIRECT(BU1068)</f>
        <v>0</v>
      </c>
      <c r="BV1069" s="30" cm="1">
        <f t="array" aca="1" ref="BV1069" ca="1">+INDIRECT(BV1067)*INDIRECT(BV1068)</f>
        <v>0</v>
      </c>
      <c r="BW1069" s="30" cm="1">
        <f t="array" aca="1" ref="BW1069" ca="1">+INDIRECT(BW1067)*INDIRECT(BW1068)</f>
        <v>0</v>
      </c>
      <c r="BX1069" s="30" cm="1">
        <f t="array" aca="1" ref="BX1069" ca="1">+INDIRECT(BX1067)*INDIRECT(BX1068)</f>
        <v>0</v>
      </c>
      <c r="BY1069" s="30" cm="1">
        <f t="array" aca="1" ref="BY1069" ca="1">+INDIRECT(BY1067)*INDIRECT(BY1068)</f>
        <v>0</v>
      </c>
      <c r="BZ1069" s="30" cm="1">
        <f t="array" aca="1" ref="BZ1069" ca="1">+INDIRECT(BZ1067)*INDIRECT(BZ1068)</f>
        <v>0</v>
      </c>
      <c r="CA1069" s="30" cm="1">
        <f t="array" aca="1" ref="CA1069" ca="1">+INDIRECT(CA1067)*INDIRECT(CA1068)</f>
        <v>0</v>
      </c>
      <c r="CB1069" s="30" cm="1">
        <f t="array" aca="1" ref="CB1069" ca="1">+INDIRECT(CB1067)*INDIRECT(CB1068)</f>
        <v>0</v>
      </c>
      <c r="CC1069" s="30" cm="1">
        <f t="array" aca="1" ref="CC1069" ca="1">+INDIRECT(CC1067)*INDIRECT(CC1068)</f>
        <v>0</v>
      </c>
      <c r="CD1069" s="30" cm="1">
        <f t="array" aca="1" ref="CD1069" ca="1">+INDIRECT(CD1067)*INDIRECT(CD1068)</f>
        <v>0</v>
      </c>
      <c r="CE1069" s="30" cm="1">
        <f t="array" aca="1" ref="CE1069" ca="1">+INDIRECT(CE1067)*INDIRECT(CE1068)</f>
        <v>0</v>
      </c>
      <c r="CF1069" s="30" cm="1">
        <f t="array" aca="1" ref="CF1069" ca="1">+INDIRECT(CF1067)*INDIRECT(CF1068)</f>
        <v>0</v>
      </c>
      <c r="CG1069" s="30" cm="1">
        <f t="array" aca="1" ref="CG1069" ca="1">+INDIRECT(CG1067)*INDIRECT(CG1068)</f>
        <v>0</v>
      </c>
      <c r="CH1069" s="30" cm="1">
        <f t="array" aca="1" ref="CH1069" ca="1">+INDIRECT(CH1067)*INDIRECT(CH1068)</f>
        <v>0</v>
      </c>
      <c r="CI1069" s="30" cm="1">
        <f t="array" aca="1" ref="CI1069" ca="1">+INDIRECT(CI1067)*INDIRECT(CI1068)</f>
        <v>0</v>
      </c>
      <c r="CJ1069" s="30" cm="1">
        <f t="array" aca="1" ref="CJ1069" ca="1">+INDIRECT(CJ1067)*INDIRECT(CJ1068)</f>
        <v>0</v>
      </c>
      <c r="CK1069" s="30" cm="1">
        <f t="array" aca="1" ref="CK1069" ca="1">+INDIRECT(CK1067)*INDIRECT(CK1068)</f>
        <v>0</v>
      </c>
      <c r="CL1069" s="30" cm="1">
        <f t="array" aca="1" ref="CL1069" ca="1">+INDIRECT(CL1067)*INDIRECT(CL1068)</f>
        <v>0</v>
      </c>
      <c r="CM1069" s="30" cm="1">
        <f t="array" aca="1" ref="CM1069" ca="1">+INDIRECT(CM1067)*INDIRECT(CM1068)</f>
        <v>0</v>
      </c>
      <c r="CN1069" s="30" cm="1">
        <f t="array" aca="1" ref="CN1069" ca="1">+INDIRECT(CN1067)*INDIRECT(CN1068)</f>
        <v>0</v>
      </c>
    </row>
    <row r="1070" spans="1:92" x14ac:dyDescent="0.25">
      <c r="B1070" s="216"/>
      <c r="C1070" s="53"/>
      <c r="E1070" s="229"/>
      <c r="F1070" s="229"/>
      <c r="G1070" s="229"/>
      <c r="I1070" s="267"/>
      <c r="J1070" s="268"/>
      <c r="K1070" s="30"/>
      <c r="L1070" s="30"/>
      <c r="M1070" s="30"/>
      <c r="N1070" s="30"/>
      <c r="O1070" s="30"/>
      <c r="P1070" s="30"/>
      <c r="Q1070" s="30"/>
      <c r="T1070" s="204"/>
      <c r="U1070" s="30"/>
      <c r="V1070" s="30"/>
      <c r="W1070" s="30"/>
      <c r="X1070" s="30"/>
      <c r="Y1070" s="30"/>
      <c r="Z1070" s="30"/>
      <c r="AA1070" s="30"/>
      <c r="AB1070" s="30"/>
      <c r="AC1070" s="30"/>
      <c r="AD1070" s="30"/>
      <c r="AE1070" s="30"/>
      <c r="AF1070" s="30"/>
      <c r="AG1070" s="30"/>
      <c r="AH1070" s="30"/>
      <c r="AI1070" s="30"/>
      <c r="AJ1070" s="30"/>
      <c r="AK1070" s="30"/>
      <c r="AL1070" s="30"/>
      <c r="AM1070" s="30"/>
      <c r="AN1070" s="30"/>
      <c r="AO1070" s="30"/>
      <c r="AP1070" s="30"/>
      <c r="AQ1070" s="30"/>
      <c r="AR1070" s="30"/>
      <c r="AS1070" s="30"/>
      <c r="AT1070" s="30"/>
      <c r="AU1070" s="30"/>
      <c r="AV1070" s="30"/>
      <c r="AW1070" s="30"/>
      <c r="AX1070" s="30"/>
      <c r="AY1070" s="30"/>
      <c r="AZ1070" s="30"/>
      <c r="BA1070" s="30"/>
      <c r="BB1070" s="30"/>
      <c r="BC1070" s="30"/>
      <c r="BD1070" s="30"/>
      <c r="BE1070" s="30"/>
      <c r="BF1070" s="30"/>
      <c r="BG1070" s="30"/>
      <c r="BH1070" s="30"/>
      <c r="BI1070" s="30"/>
      <c r="BJ1070" s="30"/>
      <c r="BK1070" s="30"/>
      <c r="BL1070" s="30"/>
      <c r="BM1070" s="30"/>
      <c r="BN1070" s="30"/>
      <c r="BO1070" s="30"/>
      <c r="BP1070" s="30"/>
      <c r="BQ1070" s="30"/>
      <c r="BR1070" s="30"/>
      <c r="BS1070" s="30"/>
      <c r="BT1070" s="30"/>
      <c r="BU1070" s="30"/>
      <c r="BV1070" s="30"/>
      <c r="BW1070" s="30"/>
      <c r="BX1070" s="30"/>
      <c r="BY1070" s="30"/>
      <c r="BZ1070" s="30"/>
      <c r="CA1070" s="30"/>
      <c r="CB1070" s="30"/>
      <c r="CC1070" s="30"/>
      <c r="CD1070" s="30"/>
      <c r="CE1070" s="30"/>
      <c r="CF1070" s="30"/>
      <c r="CG1070" s="30"/>
      <c r="CH1070" s="30"/>
      <c r="CI1070" s="30"/>
      <c r="CJ1070" s="30"/>
      <c r="CK1070" s="30"/>
      <c r="CL1070" s="30"/>
      <c r="CM1070" s="30"/>
      <c r="CN1070" s="30"/>
    </row>
    <row r="1071" spans="1:92" x14ac:dyDescent="0.25">
      <c r="A1071" s="137"/>
      <c r="B1071" s="208"/>
      <c r="C1071" s="139"/>
      <c r="D1071" s="137" t="s">
        <v>703</v>
      </c>
      <c r="E1071" s="140" t="s">
        <v>703</v>
      </c>
      <c r="F1071" s="140"/>
      <c r="G1071" s="140"/>
      <c r="H1071" s="141"/>
      <c r="I1071" s="142"/>
      <c r="J1071" s="143"/>
      <c r="K1071" s="139"/>
      <c r="L1071" s="139"/>
      <c r="M1071" s="139"/>
      <c r="N1071" s="139"/>
      <c r="O1071" s="139"/>
      <c r="P1071" s="139"/>
      <c r="Q1071" s="139"/>
      <c r="T1071" s="233"/>
      <c r="U1071" s="145" t="s">
        <v>507</v>
      </c>
      <c r="V1071" s="145" t="s">
        <v>507</v>
      </c>
      <c r="W1071" s="145" t="s">
        <v>507</v>
      </c>
      <c r="X1071" s="145" t="s">
        <v>507</v>
      </c>
      <c r="Y1071" s="145" t="s">
        <v>507</v>
      </c>
      <c r="Z1071" s="145" t="s">
        <v>507</v>
      </c>
      <c r="AA1071" s="145" t="s">
        <v>507</v>
      </c>
      <c r="AB1071" s="145" t="s">
        <v>507</v>
      </c>
      <c r="AC1071" s="145" t="s">
        <v>507</v>
      </c>
      <c r="AD1071" s="145" t="s">
        <v>507</v>
      </c>
      <c r="AE1071" s="145" t="s">
        <v>507</v>
      </c>
      <c r="AF1071" s="145" t="s">
        <v>507</v>
      </c>
      <c r="AG1071" s="145" t="s">
        <v>507</v>
      </c>
      <c r="AH1071" s="145" t="s">
        <v>507</v>
      </c>
      <c r="AI1071" s="145" t="s">
        <v>507</v>
      </c>
      <c r="AJ1071" s="145" t="s">
        <v>507</v>
      </c>
      <c r="AK1071" s="145" t="s">
        <v>507</v>
      </c>
      <c r="AL1071" s="145" t="s">
        <v>507</v>
      </c>
      <c r="AM1071" s="145" t="s">
        <v>507</v>
      </c>
      <c r="AN1071" s="145" t="s">
        <v>507</v>
      </c>
      <c r="AO1071" s="145" t="s">
        <v>507</v>
      </c>
      <c r="AP1071" s="145" t="s">
        <v>507</v>
      </c>
      <c r="AQ1071" s="145" t="s">
        <v>507</v>
      </c>
      <c r="AR1071" s="145" t="s">
        <v>507</v>
      </c>
      <c r="AS1071" s="145" t="s">
        <v>507</v>
      </c>
      <c r="AT1071" s="145" t="s">
        <v>507</v>
      </c>
      <c r="AU1071" s="145" t="s">
        <v>507</v>
      </c>
      <c r="AV1071" s="145" t="s">
        <v>507</v>
      </c>
      <c r="AW1071" s="145" t="s">
        <v>507</v>
      </c>
      <c r="AX1071" s="145" t="s">
        <v>507</v>
      </c>
      <c r="AY1071" s="145" t="s">
        <v>507</v>
      </c>
      <c r="AZ1071" s="145" t="s">
        <v>507</v>
      </c>
      <c r="BA1071" s="145" t="s">
        <v>507</v>
      </c>
      <c r="BB1071" s="145" t="s">
        <v>507</v>
      </c>
      <c r="BC1071" s="145" t="s">
        <v>507</v>
      </c>
      <c r="BD1071" s="145" t="s">
        <v>507</v>
      </c>
      <c r="BE1071" s="145" t="s">
        <v>507</v>
      </c>
      <c r="BF1071" s="145" t="s">
        <v>507</v>
      </c>
      <c r="BG1071" s="145" t="s">
        <v>507</v>
      </c>
      <c r="BH1071" s="145" t="s">
        <v>507</v>
      </c>
      <c r="BI1071" s="145" t="s">
        <v>507</v>
      </c>
      <c r="BJ1071" s="145" t="s">
        <v>507</v>
      </c>
      <c r="BK1071" s="145" t="s">
        <v>507</v>
      </c>
      <c r="BL1071" s="145" t="s">
        <v>507</v>
      </c>
      <c r="BM1071" s="145" t="s">
        <v>507</v>
      </c>
      <c r="BN1071" s="145" t="s">
        <v>507</v>
      </c>
      <c r="BO1071" s="145" t="s">
        <v>507</v>
      </c>
      <c r="BP1071" s="145" t="s">
        <v>507</v>
      </c>
      <c r="BQ1071" s="145" t="s">
        <v>507</v>
      </c>
      <c r="BR1071" s="145" t="s">
        <v>507</v>
      </c>
      <c r="BS1071" s="145" t="s">
        <v>507</v>
      </c>
      <c r="BT1071" s="145" t="s">
        <v>507</v>
      </c>
      <c r="BU1071" s="145" t="s">
        <v>507</v>
      </c>
      <c r="BV1071" s="145" t="s">
        <v>507</v>
      </c>
      <c r="BW1071" s="145" t="s">
        <v>507</v>
      </c>
      <c r="BX1071" s="145" t="s">
        <v>507</v>
      </c>
      <c r="BY1071" s="145" t="s">
        <v>507</v>
      </c>
      <c r="BZ1071" s="145" t="s">
        <v>507</v>
      </c>
      <c r="CA1071" s="145" t="s">
        <v>507</v>
      </c>
      <c r="CB1071" s="145" t="s">
        <v>507</v>
      </c>
      <c r="CC1071" s="145" t="s">
        <v>507</v>
      </c>
      <c r="CD1071" s="145" t="s">
        <v>507</v>
      </c>
      <c r="CE1071" s="145" t="s">
        <v>507</v>
      </c>
      <c r="CF1071" s="145" t="s">
        <v>507</v>
      </c>
      <c r="CG1071" s="145" t="s">
        <v>507</v>
      </c>
      <c r="CH1071" s="145" t="s">
        <v>507</v>
      </c>
      <c r="CI1071" s="145" t="s">
        <v>507</v>
      </c>
      <c r="CJ1071" s="145" t="s">
        <v>507</v>
      </c>
      <c r="CK1071" s="145" t="s">
        <v>507</v>
      </c>
      <c r="CL1071" s="145" t="s">
        <v>507</v>
      </c>
      <c r="CM1071" s="145" t="s">
        <v>507</v>
      </c>
      <c r="CN1071" s="145" t="s">
        <v>507</v>
      </c>
    </row>
    <row r="1072" spans="1:92" x14ac:dyDescent="0.25">
      <c r="A1072" t="s">
        <v>143</v>
      </c>
      <c r="B1072" s="390" t="s">
        <v>704</v>
      </c>
      <c r="D1072" t="s">
        <v>703</v>
      </c>
      <c r="I1072" s="102"/>
      <c r="J1072"/>
      <c r="K1072" s="391">
        <v>10</v>
      </c>
      <c r="L1072" s="391">
        <v>10</v>
      </c>
      <c r="M1072" s="391">
        <v>10</v>
      </c>
      <c r="N1072" s="391">
        <v>10</v>
      </c>
      <c r="O1072" s="391">
        <v>10</v>
      </c>
      <c r="P1072" s="391">
        <v>10</v>
      </c>
      <c r="Q1072" s="106"/>
      <c r="T1072" s="392"/>
      <c r="U1072" s="393">
        <f ca="1">INDEX($A:$CN,ROW(),MATCH(INDIRECT(ADDRESS(3,COLUMN(),2)),$2:$2,0))</f>
        <v>10</v>
      </c>
      <c r="V1072" s="393">
        <f ca="1">INDEX($A:$CN,ROW(),MATCH(INDIRECT(ADDRESS(3,COLUMN(),2)),$2:$2,0))</f>
        <v>10</v>
      </c>
      <c r="W1072" s="393">
        <f ca="1">INDEX($A:$CN,ROW(),MATCH(INDIRECT(ADDRESS(3,COLUMN(),2)),$2:$2,0))</f>
        <v>10</v>
      </c>
      <c r="X1072" s="393">
        <f ca="1">INDEX($A:$CN,ROW(),MATCH(INDIRECT(ADDRESS(3,COLUMN(),2)),$2:$2,0))</f>
        <v>10</v>
      </c>
      <c r="Y1072" s="393">
        <f ca="1">INDEX($A:$CN,ROW(),MATCH(INDIRECT(ADDRESS(3,COLUMN(),2)),$2:$2,0))</f>
        <v>10</v>
      </c>
      <c r="Z1072" s="393">
        <f ca="1">INDEX($A:$CN,ROW(),MATCH(INDIRECT(ADDRESS(3,COLUMN(),2)),$2:$2,0))</f>
        <v>10</v>
      </c>
      <c r="AA1072" s="393">
        <f ca="1">INDEX($A:$CN,ROW(),MATCH(INDIRECT(ADDRESS(3,COLUMN(),2)),$2:$2,0))</f>
        <v>10</v>
      </c>
      <c r="AB1072" s="393">
        <f ca="1">INDEX($A:$CN,ROW(),MATCH(INDIRECT(ADDRESS(3,COLUMN(),2)),$2:$2,0))</f>
        <v>10</v>
      </c>
      <c r="AC1072" s="393">
        <f ca="1">INDEX($A:$CN,ROW(),MATCH(INDIRECT(ADDRESS(3,COLUMN(),2)),$2:$2,0))</f>
        <v>10</v>
      </c>
      <c r="AD1072" s="393">
        <f ca="1">INDEX($A:$CN,ROW(),MATCH(INDIRECT(ADDRESS(3,COLUMN(),2)),$2:$2,0))</f>
        <v>10</v>
      </c>
      <c r="AE1072" s="393">
        <f ca="1">INDEX($A:$CN,ROW(),MATCH(INDIRECT(ADDRESS(3,COLUMN(),2)),$2:$2,0))</f>
        <v>10</v>
      </c>
      <c r="AF1072" s="393">
        <f ca="1">INDEX($A:$CN,ROW(),MATCH(INDIRECT(ADDRESS(3,COLUMN(),2)),$2:$2,0))</f>
        <v>10</v>
      </c>
      <c r="AG1072" s="393">
        <f ca="1">INDEX($A:$CN,ROW(),MATCH(INDIRECT(ADDRESS(3,COLUMN(),2)),$2:$2,0))</f>
        <v>10</v>
      </c>
      <c r="AH1072" s="393">
        <f ca="1">INDEX($A:$CN,ROW(),MATCH(INDIRECT(ADDRESS(3,COLUMN(),2)),$2:$2,0))</f>
        <v>10</v>
      </c>
      <c r="AI1072" s="393">
        <f ca="1">INDEX($A:$CN,ROW(),MATCH(INDIRECT(ADDRESS(3,COLUMN(),2)),$2:$2,0))</f>
        <v>10</v>
      </c>
      <c r="AJ1072" s="393">
        <f ca="1">INDEX($A:$CN,ROW(),MATCH(INDIRECT(ADDRESS(3,COLUMN(),2)),$2:$2,0))</f>
        <v>10</v>
      </c>
      <c r="AK1072" s="393">
        <f ca="1">INDEX($A:$CN,ROW(),MATCH(INDIRECT(ADDRESS(3,COLUMN(),2)),$2:$2,0))</f>
        <v>10</v>
      </c>
      <c r="AL1072" s="393">
        <f ca="1">INDEX($A:$CN,ROW(),MATCH(INDIRECT(ADDRESS(3,COLUMN(),2)),$2:$2,0))</f>
        <v>10</v>
      </c>
      <c r="AM1072" s="393">
        <f ca="1">INDEX($A:$CN,ROW(),MATCH(INDIRECT(ADDRESS(3,COLUMN(),2)),$2:$2,0))</f>
        <v>10</v>
      </c>
      <c r="AN1072" s="393">
        <f ca="1">INDEX($A:$CN,ROW(),MATCH(INDIRECT(ADDRESS(3,COLUMN(),2)),$2:$2,0))</f>
        <v>10</v>
      </c>
      <c r="AO1072" s="393">
        <f ca="1">INDEX($A:$CN,ROW(),MATCH(INDIRECT(ADDRESS(3,COLUMN(),2)),$2:$2,0))</f>
        <v>10</v>
      </c>
      <c r="AP1072" s="393">
        <f ca="1">INDEX($A:$CN,ROW(),MATCH(INDIRECT(ADDRESS(3,COLUMN(),2)),$2:$2,0))</f>
        <v>10</v>
      </c>
      <c r="AQ1072" s="393">
        <f ca="1">INDEX($A:$CN,ROW(),MATCH(INDIRECT(ADDRESS(3,COLUMN(),2)),$2:$2,0))</f>
        <v>10</v>
      </c>
      <c r="AR1072" s="393">
        <f ca="1">INDEX($A:$CN,ROW(),MATCH(INDIRECT(ADDRESS(3,COLUMN(),2)),$2:$2,0))</f>
        <v>10</v>
      </c>
      <c r="AS1072" s="393">
        <f ca="1">INDEX($A:$CN,ROW(),MATCH(INDIRECT(ADDRESS(3,COLUMN(),2)),$2:$2,0))</f>
        <v>10</v>
      </c>
      <c r="AT1072" s="393">
        <f ca="1">INDEX($A:$CN,ROW(),MATCH(INDIRECT(ADDRESS(3,COLUMN(),2)),$2:$2,0))</f>
        <v>10</v>
      </c>
      <c r="AU1072" s="393">
        <f ca="1">INDEX($A:$CN,ROW(),MATCH(INDIRECT(ADDRESS(3,COLUMN(),2)),$2:$2,0))</f>
        <v>10</v>
      </c>
      <c r="AV1072" s="393">
        <f ca="1">INDEX($A:$CN,ROW(),MATCH(INDIRECT(ADDRESS(3,COLUMN(),2)),$2:$2,0))</f>
        <v>10</v>
      </c>
      <c r="AW1072" s="393">
        <f ca="1">INDEX($A:$CN,ROW(),MATCH(INDIRECT(ADDRESS(3,COLUMN(),2)),$2:$2,0))</f>
        <v>10</v>
      </c>
      <c r="AX1072" s="393">
        <f ca="1">INDEX($A:$CN,ROW(),MATCH(INDIRECT(ADDRESS(3,COLUMN(),2)),$2:$2,0))</f>
        <v>10</v>
      </c>
      <c r="AY1072" s="393">
        <f ca="1">INDEX($A:$CN,ROW(),MATCH(INDIRECT(ADDRESS(3,COLUMN(),2)),$2:$2,0))</f>
        <v>10</v>
      </c>
      <c r="AZ1072" s="393">
        <f ca="1">INDEX($A:$CN,ROW(),MATCH(INDIRECT(ADDRESS(3,COLUMN(),2)),$2:$2,0))</f>
        <v>10</v>
      </c>
      <c r="BA1072" s="393">
        <f ca="1">INDEX($A:$CN,ROW(),MATCH(INDIRECT(ADDRESS(3,COLUMN(),2)),$2:$2,0))</f>
        <v>10</v>
      </c>
      <c r="BB1072" s="393">
        <f ca="1">INDEX($A:$CN,ROW(),MATCH(INDIRECT(ADDRESS(3,COLUMN(),2)),$2:$2,0))</f>
        <v>10</v>
      </c>
      <c r="BC1072" s="393">
        <f ca="1">INDEX($A:$CN,ROW(),MATCH(INDIRECT(ADDRESS(3,COLUMN(),2)),$2:$2,0))</f>
        <v>10</v>
      </c>
      <c r="BD1072" s="393">
        <f ca="1">INDEX($A:$CN,ROW(),MATCH(INDIRECT(ADDRESS(3,COLUMN(),2)),$2:$2,0))</f>
        <v>10</v>
      </c>
      <c r="BE1072" s="393">
        <f ca="1">INDEX($A:$CN,ROW(),MATCH(INDIRECT(ADDRESS(3,COLUMN(),2)),$2:$2,0))</f>
        <v>10</v>
      </c>
      <c r="BF1072" s="393">
        <f ca="1">INDEX($A:$CN,ROW(),MATCH(INDIRECT(ADDRESS(3,COLUMN(),2)),$2:$2,0))</f>
        <v>10</v>
      </c>
      <c r="BG1072" s="393">
        <f ca="1">INDEX($A:$CN,ROW(),MATCH(INDIRECT(ADDRESS(3,COLUMN(),2)),$2:$2,0))</f>
        <v>10</v>
      </c>
      <c r="BH1072" s="393">
        <f ca="1">INDEX($A:$CN,ROW(),MATCH(INDIRECT(ADDRESS(3,COLUMN(),2)),$2:$2,0))</f>
        <v>10</v>
      </c>
      <c r="BI1072" s="393">
        <f ca="1">INDEX($A:$CN,ROW(),MATCH(INDIRECT(ADDRESS(3,COLUMN(),2)),$2:$2,0))</f>
        <v>10</v>
      </c>
      <c r="BJ1072" s="393">
        <f ca="1">INDEX($A:$CN,ROW(),MATCH(INDIRECT(ADDRESS(3,COLUMN(),2)),$2:$2,0))</f>
        <v>10</v>
      </c>
      <c r="BK1072" s="393">
        <f ca="1">INDEX($A:$CN,ROW(),MATCH(INDIRECT(ADDRESS(3,COLUMN(),2)),$2:$2,0))</f>
        <v>10</v>
      </c>
      <c r="BL1072" s="393">
        <f ca="1">INDEX($A:$CN,ROW(),MATCH(INDIRECT(ADDRESS(3,COLUMN(),2)),$2:$2,0))</f>
        <v>10</v>
      </c>
      <c r="BM1072" s="393">
        <f ca="1">INDEX($A:$CN,ROW(),MATCH(INDIRECT(ADDRESS(3,COLUMN(),2)),$2:$2,0))</f>
        <v>10</v>
      </c>
      <c r="BN1072" s="393">
        <f ca="1">INDEX($A:$CN,ROW(),MATCH(INDIRECT(ADDRESS(3,COLUMN(),2)),$2:$2,0))</f>
        <v>10</v>
      </c>
      <c r="BO1072" s="393">
        <f ca="1">INDEX($A:$CN,ROW(),MATCH(INDIRECT(ADDRESS(3,COLUMN(),2)),$2:$2,0))</f>
        <v>10</v>
      </c>
      <c r="BP1072" s="393">
        <f ca="1">INDEX($A:$CN,ROW(),MATCH(INDIRECT(ADDRESS(3,COLUMN(),2)),$2:$2,0))</f>
        <v>10</v>
      </c>
      <c r="BQ1072" s="393">
        <f ca="1">INDEX($A:$CN,ROW(),MATCH(INDIRECT(ADDRESS(3,COLUMN(),2)),$2:$2,0))</f>
        <v>10</v>
      </c>
      <c r="BR1072" s="393">
        <f ca="1">INDEX($A:$CN,ROW(),MATCH(INDIRECT(ADDRESS(3,COLUMN(),2)),$2:$2,0))</f>
        <v>10</v>
      </c>
      <c r="BS1072" s="393">
        <f ca="1">INDEX($A:$CN,ROW(),MATCH(INDIRECT(ADDRESS(3,COLUMN(),2)),$2:$2,0))</f>
        <v>10</v>
      </c>
      <c r="BT1072" s="393">
        <f ca="1">INDEX($A:$CN,ROW(),MATCH(INDIRECT(ADDRESS(3,COLUMN(),2)),$2:$2,0))</f>
        <v>10</v>
      </c>
      <c r="BU1072" s="393">
        <f ca="1">INDEX($A:$CN,ROW(),MATCH(INDIRECT(ADDRESS(3,COLUMN(),2)),$2:$2,0))</f>
        <v>10</v>
      </c>
      <c r="BV1072" s="393">
        <f ca="1">INDEX($A:$CN,ROW(),MATCH(INDIRECT(ADDRESS(3,COLUMN(),2)),$2:$2,0))</f>
        <v>10</v>
      </c>
      <c r="BW1072" s="393">
        <f ca="1">INDEX($A:$CN,ROW(),MATCH(INDIRECT(ADDRESS(3,COLUMN(),2)),$2:$2,0))</f>
        <v>10</v>
      </c>
      <c r="BX1072" s="393">
        <f ca="1">INDEX($A:$CN,ROW(),MATCH(INDIRECT(ADDRESS(3,COLUMN(),2)),$2:$2,0))</f>
        <v>10</v>
      </c>
      <c r="BY1072" s="393">
        <f ca="1">INDEX($A:$CN,ROW(),MATCH(INDIRECT(ADDRESS(3,COLUMN(),2)),$2:$2,0))</f>
        <v>10</v>
      </c>
      <c r="BZ1072" s="393">
        <f ca="1">INDEX($A:$CN,ROW(),MATCH(INDIRECT(ADDRESS(3,COLUMN(),2)),$2:$2,0))</f>
        <v>10</v>
      </c>
      <c r="CA1072" s="393">
        <f ca="1">INDEX($A:$CN,ROW(),MATCH(INDIRECT(ADDRESS(3,COLUMN(),2)),$2:$2,0))</f>
        <v>10</v>
      </c>
      <c r="CB1072" s="393">
        <f ca="1">INDEX($A:$CN,ROW(),MATCH(INDIRECT(ADDRESS(3,COLUMN(),2)),$2:$2,0))</f>
        <v>10</v>
      </c>
      <c r="CC1072" s="393">
        <f ca="1">INDEX($A:$CN,ROW(),MATCH(INDIRECT(ADDRESS(3,COLUMN(),2)),$2:$2,0))</f>
        <v>10</v>
      </c>
      <c r="CD1072" s="393">
        <f ca="1">INDEX($A:$CN,ROW(),MATCH(INDIRECT(ADDRESS(3,COLUMN(),2)),$2:$2,0))</f>
        <v>10</v>
      </c>
      <c r="CE1072" s="393">
        <f ca="1">INDEX($A:$CN,ROW(),MATCH(INDIRECT(ADDRESS(3,COLUMN(),2)),$2:$2,0))</f>
        <v>10</v>
      </c>
      <c r="CF1072" s="393">
        <f ca="1">INDEX($A:$CN,ROW(),MATCH(INDIRECT(ADDRESS(3,COLUMN(),2)),$2:$2,0))</f>
        <v>10</v>
      </c>
      <c r="CG1072" s="393">
        <f ca="1">INDEX($A:$CN,ROW(),MATCH(INDIRECT(ADDRESS(3,COLUMN(),2)),$2:$2,0))</f>
        <v>10</v>
      </c>
      <c r="CH1072" s="393">
        <f ca="1">INDEX($A:$CN,ROW(),MATCH(INDIRECT(ADDRESS(3,COLUMN(),2)),$2:$2,0))</f>
        <v>10</v>
      </c>
      <c r="CI1072" s="393">
        <f ca="1">INDEX($A:$CN,ROW(),MATCH(INDIRECT(ADDRESS(3,COLUMN(),2)),$2:$2,0))</f>
        <v>10</v>
      </c>
      <c r="CJ1072" s="393">
        <f ca="1">INDEX($A:$CN,ROW(),MATCH(INDIRECT(ADDRESS(3,COLUMN(),2)),$2:$2,0))</f>
        <v>10</v>
      </c>
      <c r="CK1072" s="393">
        <f ca="1">INDEX($A:$CN,ROW(),MATCH(INDIRECT(ADDRESS(3,COLUMN(),2)),$2:$2,0))</f>
        <v>10</v>
      </c>
      <c r="CL1072" s="393">
        <f ca="1">INDEX($A:$CN,ROW(),MATCH(INDIRECT(ADDRESS(3,COLUMN(),2)),$2:$2,0))</f>
        <v>10</v>
      </c>
      <c r="CM1072" s="393">
        <f ca="1">INDEX($A:$CN,ROW(),MATCH(INDIRECT(ADDRESS(3,COLUMN(),2)),$2:$2,0))</f>
        <v>10</v>
      </c>
      <c r="CN1072" s="393">
        <f ca="1">INDEX($A:$CN,ROW(),MATCH(INDIRECT(ADDRESS(3,COLUMN(),2)),$2:$2,0))</f>
        <v>10</v>
      </c>
    </row>
    <row r="1073" spans="1:92" x14ac:dyDescent="0.25">
      <c r="A1073" s="10" t="s">
        <v>188</v>
      </c>
      <c r="B1073" s="209" t="s">
        <v>705</v>
      </c>
      <c r="C1073" s="148"/>
      <c r="D1073" t="s">
        <v>703</v>
      </c>
      <c r="E1073" s="149" t="s">
        <v>203</v>
      </c>
      <c r="F1073" s="149"/>
      <c r="G1073" s="149"/>
      <c r="H1073" s="106"/>
      <c r="I1073" s="210"/>
      <c r="J1073" s="226"/>
      <c r="K1073" s="212">
        <f t="shared" ref="K1073:P1073" ca="1" si="849">SUMIF($3:$3, K$2, INDIRECT(ROW() &amp; ":" &amp; ROW()))</f>
        <v>0</v>
      </c>
      <c r="L1073" s="212">
        <f t="shared" ca="1" si="849"/>
        <v>0</v>
      </c>
      <c r="M1073" s="212">
        <f t="shared" ca="1" si="849"/>
        <v>0</v>
      </c>
      <c r="N1073" s="212">
        <f t="shared" ca="1" si="849"/>
        <v>0</v>
      </c>
      <c r="O1073" s="212">
        <f t="shared" ca="1" si="849"/>
        <v>0</v>
      </c>
      <c r="P1073" s="212">
        <f t="shared" ca="1" si="849"/>
        <v>0</v>
      </c>
      <c r="Q1073" s="212"/>
      <c r="T1073" s="213"/>
      <c r="U1073" s="212" cm="1">
        <f t="array" aca="1" ref="U1073" ca="1">+INDIRECT(U1071)*U1072</f>
        <v>0</v>
      </c>
      <c r="V1073" s="212" cm="1">
        <f t="array" aca="1" ref="V1073" ca="1">+INDIRECT(V1071)*V1072</f>
        <v>0</v>
      </c>
      <c r="W1073" s="212" cm="1">
        <f t="array" aca="1" ref="W1073" ca="1">+INDIRECT(W1071)*W1072</f>
        <v>0</v>
      </c>
      <c r="X1073" s="212" cm="1">
        <f t="array" aca="1" ref="X1073" ca="1">+INDIRECT(X1071)*X1072</f>
        <v>0</v>
      </c>
      <c r="Y1073" s="212" cm="1">
        <f t="array" aca="1" ref="Y1073" ca="1">+INDIRECT(Y1071)*Y1072</f>
        <v>0</v>
      </c>
      <c r="Z1073" s="212" cm="1">
        <f t="array" aca="1" ref="Z1073" ca="1">+INDIRECT(Z1071)*Z1072</f>
        <v>0</v>
      </c>
      <c r="AA1073" s="212" cm="1">
        <f t="array" aca="1" ref="AA1073" ca="1">+INDIRECT(AA1071)*AA1072</f>
        <v>0</v>
      </c>
      <c r="AB1073" s="212" cm="1">
        <f t="array" aca="1" ref="AB1073" ca="1">+INDIRECT(AB1071)*AB1072</f>
        <v>0</v>
      </c>
      <c r="AC1073" s="212" cm="1">
        <f t="array" aca="1" ref="AC1073" ca="1">+INDIRECT(AC1071)*AC1072</f>
        <v>0</v>
      </c>
      <c r="AD1073" s="212" cm="1">
        <f t="array" aca="1" ref="AD1073" ca="1">+INDIRECT(AD1071)*AD1072</f>
        <v>0</v>
      </c>
      <c r="AE1073" s="212" cm="1">
        <f t="array" aca="1" ref="AE1073" ca="1">+INDIRECT(AE1071)*AE1072</f>
        <v>0</v>
      </c>
      <c r="AF1073" s="212" cm="1">
        <f t="array" aca="1" ref="AF1073" ca="1">+INDIRECT(AF1071)*AF1072</f>
        <v>0</v>
      </c>
      <c r="AG1073" s="212" cm="1">
        <f t="array" aca="1" ref="AG1073" ca="1">+INDIRECT(AG1071)*AG1072</f>
        <v>0</v>
      </c>
      <c r="AH1073" s="212" cm="1">
        <f t="array" aca="1" ref="AH1073" ca="1">+INDIRECT(AH1071)*AH1072</f>
        <v>0</v>
      </c>
      <c r="AI1073" s="212" cm="1">
        <f t="array" aca="1" ref="AI1073" ca="1">+INDIRECT(AI1071)*AI1072</f>
        <v>0</v>
      </c>
      <c r="AJ1073" s="212" cm="1">
        <f t="array" aca="1" ref="AJ1073" ca="1">+INDIRECT(AJ1071)*AJ1072</f>
        <v>0</v>
      </c>
      <c r="AK1073" s="212" cm="1">
        <f t="array" aca="1" ref="AK1073" ca="1">+INDIRECT(AK1071)*AK1072</f>
        <v>0</v>
      </c>
      <c r="AL1073" s="212" cm="1">
        <f t="array" aca="1" ref="AL1073" ca="1">+INDIRECT(AL1071)*AL1072</f>
        <v>0</v>
      </c>
      <c r="AM1073" s="212" cm="1">
        <f t="array" aca="1" ref="AM1073" ca="1">+INDIRECT(AM1071)*AM1072</f>
        <v>0</v>
      </c>
      <c r="AN1073" s="212" cm="1">
        <f t="array" aca="1" ref="AN1073" ca="1">+INDIRECT(AN1071)*AN1072</f>
        <v>0</v>
      </c>
      <c r="AO1073" s="212" cm="1">
        <f t="array" aca="1" ref="AO1073" ca="1">+INDIRECT(AO1071)*AO1072</f>
        <v>0</v>
      </c>
      <c r="AP1073" s="212" cm="1">
        <f t="array" aca="1" ref="AP1073" ca="1">+INDIRECT(AP1071)*AP1072</f>
        <v>0</v>
      </c>
      <c r="AQ1073" s="212" cm="1">
        <f t="array" aca="1" ref="AQ1073" ca="1">+INDIRECT(AQ1071)*AQ1072</f>
        <v>0</v>
      </c>
      <c r="AR1073" s="212" cm="1">
        <f t="array" aca="1" ref="AR1073" ca="1">+INDIRECT(AR1071)*AR1072</f>
        <v>0</v>
      </c>
      <c r="AS1073" s="212" cm="1">
        <f t="array" aca="1" ref="AS1073" ca="1">+INDIRECT(AS1071)*AS1072</f>
        <v>0</v>
      </c>
      <c r="AT1073" s="212" cm="1">
        <f t="array" aca="1" ref="AT1073" ca="1">+INDIRECT(AT1071)*AT1072</f>
        <v>0</v>
      </c>
      <c r="AU1073" s="212" cm="1">
        <f t="array" aca="1" ref="AU1073" ca="1">+INDIRECT(AU1071)*AU1072</f>
        <v>0</v>
      </c>
      <c r="AV1073" s="212" cm="1">
        <f t="array" aca="1" ref="AV1073" ca="1">+INDIRECT(AV1071)*AV1072</f>
        <v>0</v>
      </c>
      <c r="AW1073" s="212" cm="1">
        <f t="array" aca="1" ref="AW1073" ca="1">+INDIRECT(AW1071)*AW1072</f>
        <v>0</v>
      </c>
      <c r="AX1073" s="212" cm="1">
        <f t="array" aca="1" ref="AX1073" ca="1">+INDIRECT(AX1071)*AX1072</f>
        <v>0</v>
      </c>
      <c r="AY1073" s="212" cm="1">
        <f t="array" aca="1" ref="AY1073" ca="1">+INDIRECT(AY1071)*AY1072</f>
        <v>0</v>
      </c>
      <c r="AZ1073" s="212" cm="1">
        <f t="array" aca="1" ref="AZ1073" ca="1">+INDIRECT(AZ1071)*AZ1072</f>
        <v>0</v>
      </c>
      <c r="BA1073" s="212" cm="1">
        <f t="array" aca="1" ref="BA1073" ca="1">+INDIRECT(BA1071)*BA1072</f>
        <v>0</v>
      </c>
      <c r="BB1073" s="212" cm="1">
        <f t="array" aca="1" ref="BB1073" ca="1">+INDIRECT(BB1071)*BB1072</f>
        <v>0</v>
      </c>
      <c r="BC1073" s="212" cm="1">
        <f t="array" aca="1" ref="BC1073" ca="1">+INDIRECT(BC1071)*BC1072</f>
        <v>0</v>
      </c>
      <c r="BD1073" s="212" cm="1">
        <f t="array" aca="1" ref="BD1073" ca="1">+INDIRECT(BD1071)*BD1072</f>
        <v>0</v>
      </c>
      <c r="BE1073" s="212" cm="1">
        <f t="array" aca="1" ref="BE1073" ca="1">+INDIRECT(BE1071)*BE1072</f>
        <v>0</v>
      </c>
      <c r="BF1073" s="212" cm="1">
        <f t="array" aca="1" ref="BF1073" ca="1">+INDIRECT(BF1071)*BF1072</f>
        <v>0</v>
      </c>
      <c r="BG1073" s="212" cm="1">
        <f t="array" aca="1" ref="BG1073" ca="1">+INDIRECT(BG1071)*BG1072</f>
        <v>0</v>
      </c>
      <c r="BH1073" s="212" cm="1">
        <f t="array" aca="1" ref="BH1073" ca="1">+INDIRECT(BH1071)*BH1072</f>
        <v>0</v>
      </c>
      <c r="BI1073" s="212" cm="1">
        <f t="array" aca="1" ref="BI1073" ca="1">+INDIRECT(BI1071)*BI1072</f>
        <v>0</v>
      </c>
      <c r="BJ1073" s="212" cm="1">
        <f t="array" aca="1" ref="BJ1073" ca="1">+INDIRECT(BJ1071)*BJ1072</f>
        <v>0</v>
      </c>
      <c r="BK1073" s="212" cm="1">
        <f t="array" aca="1" ref="BK1073" ca="1">+INDIRECT(BK1071)*BK1072</f>
        <v>0</v>
      </c>
      <c r="BL1073" s="212" cm="1">
        <f t="array" aca="1" ref="BL1073" ca="1">+INDIRECT(BL1071)*BL1072</f>
        <v>0</v>
      </c>
      <c r="BM1073" s="212" cm="1">
        <f t="array" aca="1" ref="BM1073" ca="1">+INDIRECT(BM1071)*BM1072</f>
        <v>0</v>
      </c>
      <c r="BN1073" s="212" cm="1">
        <f t="array" aca="1" ref="BN1073" ca="1">+INDIRECT(BN1071)*BN1072</f>
        <v>0</v>
      </c>
      <c r="BO1073" s="212" cm="1">
        <f t="array" aca="1" ref="BO1073" ca="1">+INDIRECT(BO1071)*BO1072</f>
        <v>0</v>
      </c>
      <c r="BP1073" s="212" cm="1">
        <f t="array" aca="1" ref="BP1073" ca="1">+INDIRECT(BP1071)*BP1072</f>
        <v>0</v>
      </c>
      <c r="BQ1073" s="212" cm="1">
        <f t="array" aca="1" ref="BQ1073" ca="1">+INDIRECT(BQ1071)*BQ1072</f>
        <v>0</v>
      </c>
      <c r="BR1073" s="212" cm="1">
        <f t="array" aca="1" ref="BR1073" ca="1">+INDIRECT(BR1071)*BR1072</f>
        <v>0</v>
      </c>
      <c r="BS1073" s="212" cm="1">
        <f t="array" aca="1" ref="BS1073" ca="1">+INDIRECT(BS1071)*BS1072</f>
        <v>0</v>
      </c>
      <c r="BT1073" s="212" cm="1">
        <f t="array" aca="1" ref="BT1073" ca="1">+INDIRECT(BT1071)*BT1072</f>
        <v>0</v>
      </c>
      <c r="BU1073" s="212" cm="1">
        <f t="array" aca="1" ref="BU1073" ca="1">+INDIRECT(BU1071)*BU1072</f>
        <v>0</v>
      </c>
      <c r="BV1073" s="212" cm="1">
        <f t="array" aca="1" ref="BV1073" ca="1">+INDIRECT(BV1071)*BV1072</f>
        <v>0</v>
      </c>
      <c r="BW1073" s="212" cm="1">
        <f t="array" aca="1" ref="BW1073" ca="1">+INDIRECT(BW1071)*BW1072</f>
        <v>0</v>
      </c>
      <c r="BX1073" s="212" cm="1">
        <f t="array" aca="1" ref="BX1073" ca="1">+INDIRECT(BX1071)*BX1072</f>
        <v>0</v>
      </c>
      <c r="BY1073" s="212" cm="1">
        <f t="array" aca="1" ref="BY1073" ca="1">+INDIRECT(BY1071)*BY1072</f>
        <v>0</v>
      </c>
      <c r="BZ1073" s="212" cm="1">
        <f t="array" aca="1" ref="BZ1073" ca="1">+INDIRECT(BZ1071)*BZ1072</f>
        <v>0</v>
      </c>
      <c r="CA1073" s="212" cm="1">
        <f t="array" aca="1" ref="CA1073" ca="1">+INDIRECT(CA1071)*CA1072</f>
        <v>0</v>
      </c>
      <c r="CB1073" s="212" cm="1">
        <f t="array" aca="1" ref="CB1073" ca="1">+INDIRECT(CB1071)*CB1072</f>
        <v>0</v>
      </c>
      <c r="CC1073" s="212" cm="1">
        <f t="array" aca="1" ref="CC1073" ca="1">+INDIRECT(CC1071)*CC1072</f>
        <v>0</v>
      </c>
      <c r="CD1073" s="212" cm="1">
        <f t="array" aca="1" ref="CD1073" ca="1">+INDIRECT(CD1071)*CD1072</f>
        <v>0</v>
      </c>
      <c r="CE1073" s="212" cm="1">
        <f t="array" aca="1" ref="CE1073" ca="1">+INDIRECT(CE1071)*CE1072</f>
        <v>0</v>
      </c>
      <c r="CF1073" s="212" cm="1">
        <f t="array" aca="1" ref="CF1073" ca="1">+INDIRECT(CF1071)*CF1072</f>
        <v>0</v>
      </c>
      <c r="CG1073" s="212" cm="1">
        <f t="array" aca="1" ref="CG1073" ca="1">+INDIRECT(CG1071)*CG1072</f>
        <v>0</v>
      </c>
      <c r="CH1073" s="212" cm="1">
        <f t="array" aca="1" ref="CH1073" ca="1">+INDIRECT(CH1071)*CH1072</f>
        <v>0</v>
      </c>
      <c r="CI1073" s="212" cm="1">
        <f t="array" aca="1" ref="CI1073" ca="1">+INDIRECT(CI1071)*CI1072</f>
        <v>0</v>
      </c>
      <c r="CJ1073" s="212" cm="1">
        <f t="array" aca="1" ref="CJ1073" ca="1">+INDIRECT(CJ1071)*CJ1072</f>
        <v>0</v>
      </c>
      <c r="CK1073" s="212" cm="1">
        <f t="array" aca="1" ref="CK1073" ca="1">+INDIRECT(CK1071)*CK1072</f>
        <v>0</v>
      </c>
      <c r="CL1073" s="212" cm="1">
        <f t="array" aca="1" ref="CL1073" ca="1">+INDIRECT(CL1071)*CL1072</f>
        <v>0</v>
      </c>
      <c r="CM1073" s="212" cm="1">
        <f t="array" aca="1" ref="CM1073" ca="1">+INDIRECT(CM1071)*CM1072</f>
        <v>0</v>
      </c>
      <c r="CN1073" s="212" cm="1">
        <f t="array" aca="1" ref="CN1073" ca="1">+INDIRECT(CN1071)*CN1072</f>
        <v>0</v>
      </c>
    </row>
    <row r="1074" spans="1:92" x14ac:dyDescent="0.25">
      <c r="B1074" s="216"/>
      <c r="C1074" s="53"/>
      <c r="E1074" s="229"/>
      <c r="F1074" s="229"/>
      <c r="G1074" s="229"/>
      <c r="I1074" s="267"/>
      <c r="J1074" s="268"/>
      <c r="K1074" s="30"/>
      <c r="L1074" s="30"/>
      <c r="M1074" s="30"/>
      <c r="N1074" s="30"/>
      <c r="O1074" s="30"/>
      <c r="P1074" s="30"/>
      <c r="Q1074" s="30"/>
      <c r="T1074" s="204"/>
      <c r="U1074" s="30"/>
      <c r="V1074" s="30"/>
      <c r="W1074" s="30"/>
      <c r="X1074" s="30"/>
      <c r="Y1074" s="30"/>
      <c r="Z1074" s="30"/>
      <c r="AA1074" s="30"/>
      <c r="AB1074" s="30"/>
      <c r="AC1074" s="30"/>
      <c r="AD1074" s="30"/>
      <c r="AE1074" s="30"/>
      <c r="AF1074" s="30"/>
      <c r="AG1074" s="30"/>
      <c r="AH1074" s="30"/>
      <c r="AI1074" s="30"/>
      <c r="AJ1074" s="30"/>
      <c r="AK1074" s="30"/>
      <c r="AL1074" s="30"/>
      <c r="AM1074" s="30"/>
      <c r="AN1074" s="30"/>
      <c r="AO1074" s="30"/>
      <c r="AP1074" s="30"/>
      <c r="AQ1074" s="30"/>
      <c r="AR1074" s="30"/>
      <c r="AS1074" s="30"/>
      <c r="AT1074" s="30"/>
      <c r="AU1074" s="30"/>
      <c r="AV1074" s="30"/>
      <c r="AW1074" s="30"/>
      <c r="AX1074" s="30"/>
      <c r="AY1074" s="30"/>
      <c r="AZ1074" s="30"/>
      <c r="BA1074" s="30"/>
      <c r="BB1074" s="30"/>
      <c r="BC1074" s="30"/>
      <c r="BD1074" s="30"/>
      <c r="BE1074" s="30"/>
      <c r="BF1074" s="30"/>
      <c r="BG1074" s="30"/>
      <c r="BH1074" s="30"/>
      <c r="BI1074" s="30"/>
      <c r="BJ1074" s="30"/>
      <c r="BK1074" s="30"/>
      <c r="BL1074" s="30"/>
      <c r="BM1074" s="30"/>
      <c r="BN1074" s="30"/>
      <c r="BO1074" s="30"/>
      <c r="BP1074" s="30"/>
      <c r="BQ1074" s="30"/>
      <c r="BR1074" s="30"/>
      <c r="BS1074" s="30"/>
      <c r="BT1074" s="30"/>
      <c r="BU1074" s="30"/>
      <c r="BV1074" s="30"/>
      <c r="BW1074" s="30"/>
      <c r="BX1074" s="30"/>
      <c r="BY1074" s="30"/>
      <c r="BZ1074" s="30"/>
      <c r="CA1074" s="30"/>
      <c r="CB1074" s="30"/>
      <c r="CC1074" s="30"/>
      <c r="CD1074" s="30"/>
      <c r="CE1074" s="30"/>
      <c r="CF1074" s="30"/>
      <c r="CG1074" s="30"/>
      <c r="CH1074" s="30"/>
      <c r="CI1074" s="30"/>
      <c r="CJ1074" s="30"/>
      <c r="CK1074" s="30"/>
      <c r="CL1074" s="30"/>
      <c r="CM1074" s="30"/>
      <c r="CN1074" s="30"/>
    </row>
    <row r="1075" spans="1:92" x14ac:dyDescent="0.25">
      <c r="A1075" s="137"/>
      <c r="B1075" s="208"/>
      <c r="C1075" s="139"/>
      <c r="D1075" s="137" t="s">
        <v>706</v>
      </c>
      <c r="E1075" s="140" t="s">
        <v>706</v>
      </c>
      <c r="F1075" s="140"/>
      <c r="G1075" s="140" t="s">
        <v>707</v>
      </c>
      <c r="H1075" s="141"/>
      <c r="I1075" s="142"/>
      <c r="J1075" s="143"/>
      <c r="K1075" s="139"/>
      <c r="L1075" s="139"/>
      <c r="M1075" s="139"/>
      <c r="N1075" s="139"/>
      <c r="O1075" s="139"/>
      <c r="P1075" s="139"/>
      <c r="Q1075" s="139"/>
      <c r="T1075" s="233"/>
      <c r="U1075" s="145" t="s">
        <v>507</v>
      </c>
      <c r="V1075" s="145" t="s">
        <v>507</v>
      </c>
      <c r="W1075" s="145" t="s">
        <v>507</v>
      </c>
      <c r="X1075" s="145" t="s">
        <v>507</v>
      </c>
      <c r="Y1075" s="145" t="s">
        <v>507</v>
      </c>
      <c r="Z1075" s="145" t="s">
        <v>507</v>
      </c>
      <c r="AA1075" s="145" t="s">
        <v>507</v>
      </c>
      <c r="AB1075" s="145" t="s">
        <v>507</v>
      </c>
      <c r="AC1075" s="145" t="s">
        <v>507</v>
      </c>
      <c r="AD1075" s="145" t="s">
        <v>507</v>
      </c>
      <c r="AE1075" s="145" t="s">
        <v>507</v>
      </c>
      <c r="AF1075" s="145" t="s">
        <v>507</v>
      </c>
      <c r="AG1075" s="145" t="s">
        <v>507</v>
      </c>
      <c r="AH1075" s="145" t="s">
        <v>507</v>
      </c>
      <c r="AI1075" s="145" t="s">
        <v>507</v>
      </c>
      <c r="AJ1075" s="145" t="s">
        <v>507</v>
      </c>
      <c r="AK1075" s="145" t="s">
        <v>507</v>
      </c>
      <c r="AL1075" s="145" t="s">
        <v>507</v>
      </c>
      <c r="AM1075" s="145" t="s">
        <v>507</v>
      </c>
      <c r="AN1075" s="145" t="s">
        <v>507</v>
      </c>
      <c r="AO1075" s="145" t="s">
        <v>507</v>
      </c>
      <c r="AP1075" s="145" t="s">
        <v>507</v>
      </c>
      <c r="AQ1075" s="145" t="s">
        <v>507</v>
      </c>
      <c r="AR1075" s="145" t="s">
        <v>507</v>
      </c>
      <c r="AS1075" s="145" t="s">
        <v>507</v>
      </c>
      <c r="AT1075" s="145" t="s">
        <v>507</v>
      </c>
      <c r="AU1075" s="145" t="s">
        <v>507</v>
      </c>
      <c r="AV1075" s="145" t="s">
        <v>507</v>
      </c>
      <c r="AW1075" s="145" t="s">
        <v>507</v>
      </c>
      <c r="AX1075" s="145" t="s">
        <v>507</v>
      </c>
      <c r="AY1075" s="145" t="s">
        <v>507</v>
      </c>
      <c r="AZ1075" s="145" t="s">
        <v>507</v>
      </c>
      <c r="BA1075" s="145" t="s">
        <v>507</v>
      </c>
      <c r="BB1075" s="145" t="s">
        <v>507</v>
      </c>
      <c r="BC1075" s="145" t="s">
        <v>507</v>
      </c>
      <c r="BD1075" s="145" t="s">
        <v>507</v>
      </c>
      <c r="BE1075" s="145" t="s">
        <v>507</v>
      </c>
      <c r="BF1075" s="145" t="s">
        <v>507</v>
      </c>
      <c r="BG1075" s="145" t="s">
        <v>507</v>
      </c>
      <c r="BH1075" s="145" t="s">
        <v>507</v>
      </c>
      <c r="BI1075" s="145" t="s">
        <v>507</v>
      </c>
      <c r="BJ1075" s="145" t="s">
        <v>507</v>
      </c>
      <c r="BK1075" s="145" t="s">
        <v>507</v>
      </c>
      <c r="BL1075" s="145" t="s">
        <v>507</v>
      </c>
      <c r="BM1075" s="145" t="s">
        <v>507</v>
      </c>
      <c r="BN1075" s="145" t="s">
        <v>507</v>
      </c>
      <c r="BO1075" s="145" t="s">
        <v>507</v>
      </c>
      <c r="BP1075" s="145" t="s">
        <v>507</v>
      </c>
      <c r="BQ1075" s="145" t="s">
        <v>507</v>
      </c>
      <c r="BR1075" s="145" t="s">
        <v>507</v>
      </c>
      <c r="BS1075" s="145" t="s">
        <v>507</v>
      </c>
      <c r="BT1075" s="145" t="s">
        <v>507</v>
      </c>
      <c r="BU1075" s="145" t="s">
        <v>507</v>
      </c>
      <c r="BV1075" s="145" t="s">
        <v>507</v>
      </c>
      <c r="BW1075" s="145" t="s">
        <v>507</v>
      </c>
      <c r="BX1075" s="145" t="s">
        <v>507</v>
      </c>
      <c r="BY1075" s="145" t="s">
        <v>507</v>
      </c>
      <c r="BZ1075" s="145" t="s">
        <v>507</v>
      </c>
      <c r="CA1075" s="145" t="s">
        <v>507</v>
      </c>
      <c r="CB1075" s="145" t="s">
        <v>507</v>
      </c>
      <c r="CC1075" s="145" t="s">
        <v>507</v>
      </c>
      <c r="CD1075" s="145" t="s">
        <v>507</v>
      </c>
      <c r="CE1075" s="145" t="s">
        <v>507</v>
      </c>
      <c r="CF1075" s="145" t="s">
        <v>507</v>
      </c>
      <c r="CG1075" s="145" t="s">
        <v>507</v>
      </c>
      <c r="CH1075" s="145" t="s">
        <v>507</v>
      </c>
      <c r="CI1075" s="145" t="s">
        <v>507</v>
      </c>
      <c r="CJ1075" s="145" t="s">
        <v>507</v>
      </c>
      <c r="CK1075" s="145" t="s">
        <v>507</v>
      </c>
      <c r="CL1075" s="145" t="s">
        <v>507</v>
      </c>
      <c r="CM1075" s="145" t="s">
        <v>507</v>
      </c>
      <c r="CN1075" s="145" t="s">
        <v>507</v>
      </c>
    </row>
    <row r="1076" spans="1:92" x14ac:dyDescent="0.25">
      <c r="A1076" t="s">
        <v>143</v>
      </c>
      <c r="B1076" s="390" t="s">
        <v>708</v>
      </c>
      <c r="D1076" t="s">
        <v>706</v>
      </c>
      <c r="I1076" s="102"/>
      <c r="J1076"/>
      <c r="K1076" s="106">
        <v>10</v>
      </c>
      <c r="L1076" s="106">
        <v>10</v>
      </c>
      <c r="M1076" s="106">
        <v>10</v>
      </c>
      <c r="N1076" s="106">
        <v>10</v>
      </c>
      <c r="O1076" s="106">
        <v>10</v>
      </c>
      <c r="P1076" s="106">
        <v>10</v>
      </c>
      <c r="Q1076" s="106"/>
      <c r="T1076" s="260"/>
      <c r="U1076" s="10">
        <f ca="1">INDEX($A:$CN,ROW(),MATCH(INDIRECT(ADDRESS(3,COLUMN(),2)),$2:$2,0))</f>
        <v>10</v>
      </c>
      <c r="V1076" s="10">
        <f ca="1">INDEX($A:$CN,ROW(),MATCH(INDIRECT(ADDRESS(3,COLUMN(),2)),$2:$2,0))</f>
        <v>10</v>
      </c>
      <c r="W1076" s="10">
        <f ca="1">INDEX($A:$CN,ROW(),MATCH(INDIRECT(ADDRESS(3,COLUMN(),2)),$2:$2,0))</f>
        <v>10</v>
      </c>
      <c r="X1076" s="10">
        <f ca="1">INDEX($A:$CN,ROW(),MATCH(INDIRECT(ADDRESS(3,COLUMN(),2)),$2:$2,0))</f>
        <v>10</v>
      </c>
      <c r="Y1076" s="10">
        <f ca="1">INDEX($A:$CN,ROW(),MATCH(INDIRECT(ADDRESS(3,COLUMN(),2)),$2:$2,0))</f>
        <v>10</v>
      </c>
      <c r="Z1076" s="10">
        <f ca="1">INDEX($A:$CN,ROW(),MATCH(INDIRECT(ADDRESS(3,COLUMN(),2)),$2:$2,0))</f>
        <v>10</v>
      </c>
      <c r="AA1076" s="10">
        <f ca="1">INDEX($A:$CN,ROW(),MATCH(INDIRECT(ADDRESS(3,COLUMN(),2)),$2:$2,0))</f>
        <v>10</v>
      </c>
      <c r="AB1076" s="10">
        <f ca="1">INDEX($A:$CN,ROW(),MATCH(INDIRECT(ADDRESS(3,COLUMN(),2)),$2:$2,0))</f>
        <v>10</v>
      </c>
      <c r="AC1076" s="10">
        <f ca="1">INDEX($A:$CN,ROW(),MATCH(INDIRECT(ADDRESS(3,COLUMN(),2)),$2:$2,0))</f>
        <v>10</v>
      </c>
      <c r="AD1076" s="10">
        <f ca="1">INDEX($A:$CN,ROW(),MATCH(INDIRECT(ADDRESS(3,COLUMN(),2)),$2:$2,0))</f>
        <v>10</v>
      </c>
      <c r="AE1076" s="10">
        <f ca="1">INDEX($A:$CN,ROW(),MATCH(INDIRECT(ADDRESS(3,COLUMN(),2)),$2:$2,0))</f>
        <v>10</v>
      </c>
      <c r="AF1076" s="10">
        <f ca="1">INDEX($A:$CN,ROW(),MATCH(INDIRECT(ADDRESS(3,COLUMN(),2)),$2:$2,0))</f>
        <v>10</v>
      </c>
      <c r="AG1076" s="10">
        <f ca="1">INDEX($A:$CN,ROW(),MATCH(INDIRECT(ADDRESS(3,COLUMN(),2)),$2:$2,0))</f>
        <v>10</v>
      </c>
      <c r="AH1076" s="10">
        <f ca="1">INDEX($A:$CN,ROW(),MATCH(INDIRECT(ADDRESS(3,COLUMN(),2)),$2:$2,0))</f>
        <v>10</v>
      </c>
      <c r="AI1076" s="10">
        <f ca="1">INDEX($A:$CN,ROW(),MATCH(INDIRECT(ADDRESS(3,COLUMN(),2)),$2:$2,0))</f>
        <v>10</v>
      </c>
      <c r="AJ1076" s="10">
        <f ca="1">INDEX($A:$CN,ROW(),MATCH(INDIRECT(ADDRESS(3,COLUMN(),2)),$2:$2,0))</f>
        <v>10</v>
      </c>
      <c r="AK1076" s="10">
        <f ca="1">INDEX($A:$CN,ROW(),MATCH(INDIRECT(ADDRESS(3,COLUMN(),2)),$2:$2,0))</f>
        <v>10</v>
      </c>
      <c r="AL1076" s="10">
        <f ca="1">INDEX($A:$CN,ROW(),MATCH(INDIRECT(ADDRESS(3,COLUMN(),2)),$2:$2,0))</f>
        <v>10</v>
      </c>
      <c r="AM1076" s="10">
        <f ca="1">INDEX($A:$CN,ROW(),MATCH(INDIRECT(ADDRESS(3,COLUMN(),2)),$2:$2,0))</f>
        <v>10</v>
      </c>
      <c r="AN1076" s="10">
        <f ca="1">INDEX($A:$CN,ROW(),MATCH(INDIRECT(ADDRESS(3,COLUMN(),2)),$2:$2,0))</f>
        <v>10</v>
      </c>
      <c r="AO1076" s="10">
        <f ca="1">INDEX($A:$CN,ROW(),MATCH(INDIRECT(ADDRESS(3,COLUMN(),2)),$2:$2,0))</f>
        <v>10</v>
      </c>
      <c r="AP1076" s="10">
        <f ca="1">INDEX($A:$CN,ROW(),MATCH(INDIRECT(ADDRESS(3,COLUMN(),2)),$2:$2,0))</f>
        <v>10</v>
      </c>
      <c r="AQ1076" s="10">
        <f ca="1">INDEX($A:$CN,ROW(),MATCH(INDIRECT(ADDRESS(3,COLUMN(),2)),$2:$2,0))</f>
        <v>10</v>
      </c>
      <c r="AR1076" s="10">
        <f ca="1">INDEX($A:$CN,ROW(),MATCH(INDIRECT(ADDRESS(3,COLUMN(),2)),$2:$2,0))</f>
        <v>10</v>
      </c>
      <c r="AS1076" s="10">
        <f ca="1">INDEX($A:$CN,ROW(),MATCH(INDIRECT(ADDRESS(3,COLUMN(),2)),$2:$2,0))</f>
        <v>10</v>
      </c>
      <c r="AT1076" s="10">
        <f ca="1">INDEX($A:$CN,ROW(),MATCH(INDIRECT(ADDRESS(3,COLUMN(),2)),$2:$2,0))</f>
        <v>10</v>
      </c>
      <c r="AU1076" s="10">
        <f ca="1">INDEX($A:$CN,ROW(),MATCH(INDIRECT(ADDRESS(3,COLUMN(),2)),$2:$2,0))</f>
        <v>10</v>
      </c>
      <c r="AV1076" s="10">
        <f ca="1">INDEX($A:$CN,ROW(),MATCH(INDIRECT(ADDRESS(3,COLUMN(),2)),$2:$2,0))</f>
        <v>10</v>
      </c>
      <c r="AW1076" s="10">
        <f ca="1">INDEX($A:$CN,ROW(),MATCH(INDIRECT(ADDRESS(3,COLUMN(),2)),$2:$2,0))</f>
        <v>10</v>
      </c>
      <c r="AX1076" s="10">
        <f ca="1">INDEX($A:$CN,ROW(),MATCH(INDIRECT(ADDRESS(3,COLUMN(),2)),$2:$2,0))</f>
        <v>10</v>
      </c>
      <c r="AY1076" s="10">
        <f ca="1">INDEX($A:$CN,ROW(),MATCH(INDIRECT(ADDRESS(3,COLUMN(),2)),$2:$2,0))</f>
        <v>10</v>
      </c>
      <c r="AZ1076" s="10">
        <f ca="1">INDEX($A:$CN,ROW(),MATCH(INDIRECT(ADDRESS(3,COLUMN(),2)),$2:$2,0))</f>
        <v>10</v>
      </c>
      <c r="BA1076" s="10">
        <f ca="1">INDEX($A:$CN,ROW(),MATCH(INDIRECT(ADDRESS(3,COLUMN(),2)),$2:$2,0))</f>
        <v>10</v>
      </c>
      <c r="BB1076" s="10">
        <f ca="1">INDEX($A:$CN,ROW(),MATCH(INDIRECT(ADDRESS(3,COLUMN(),2)),$2:$2,0))</f>
        <v>10</v>
      </c>
      <c r="BC1076" s="10">
        <f ca="1">INDEX($A:$CN,ROW(),MATCH(INDIRECT(ADDRESS(3,COLUMN(),2)),$2:$2,0))</f>
        <v>10</v>
      </c>
      <c r="BD1076" s="10">
        <f ca="1">INDEX($A:$CN,ROW(),MATCH(INDIRECT(ADDRESS(3,COLUMN(),2)),$2:$2,0))</f>
        <v>10</v>
      </c>
      <c r="BE1076" s="10">
        <f ca="1">INDEX($A:$CN,ROW(),MATCH(INDIRECT(ADDRESS(3,COLUMN(),2)),$2:$2,0))</f>
        <v>10</v>
      </c>
      <c r="BF1076" s="10">
        <f ca="1">INDEX($A:$CN,ROW(),MATCH(INDIRECT(ADDRESS(3,COLUMN(),2)),$2:$2,0))</f>
        <v>10</v>
      </c>
      <c r="BG1076" s="10">
        <f ca="1">INDEX($A:$CN,ROW(),MATCH(INDIRECT(ADDRESS(3,COLUMN(),2)),$2:$2,0))</f>
        <v>10</v>
      </c>
      <c r="BH1076" s="10">
        <f ca="1">INDEX($A:$CN,ROW(),MATCH(INDIRECT(ADDRESS(3,COLUMN(),2)),$2:$2,0))</f>
        <v>10</v>
      </c>
      <c r="BI1076" s="10">
        <f ca="1">INDEX($A:$CN,ROW(),MATCH(INDIRECT(ADDRESS(3,COLUMN(),2)),$2:$2,0))</f>
        <v>10</v>
      </c>
      <c r="BJ1076" s="10">
        <f ca="1">INDEX($A:$CN,ROW(),MATCH(INDIRECT(ADDRESS(3,COLUMN(),2)),$2:$2,0))</f>
        <v>10</v>
      </c>
      <c r="BK1076" s="10">
        <f ca="1">INDEX($A:$CN,ROW(),MATCH(INDIRECT(ADDRESS(3,COLUMN(),2)),$2:$2,0))</f>
        <v>10</v>
      </c>
      <c r="BL1076" s="10">
        <f ca="1">INDEX($A:$CN,ROW(),MATCH(INDIRECT(ADDRESS(3,COLUMN(),2)),$2:$2,0))</f>
        <v>10</v>
      </c>
      <c r="BM1076" s="10">
        <f ca="1">INDEX($A:$CN,ROW(),MATCH(INDIRECT(ADDRESS(3,COLUMN(),2)),$2:$2,0))</f>
        <v>10</v>
      </c>
      <c r="BN1076" s="10">
        <f ca="1">INDEX($A:$CN,ROW(),MATCH(INDIRECT(ADDRESS(3,COLUMN(),2)),$2:$2,0))</f>
        <v>10</v>
      </c>
      <c r="BO1076" s="10">
        <f ca="1">INDEX($A:$CN,ROW(),MATCH(INDIRECT(ADDRESS(3,COLUMN(),2)),$2:$2,0))</f>
        <v>10</v>
      </c>
      <c r="BP1076" s="10">
        <f ca="1">INDEX($A:$CN,ROW(),MATCH(INDIRECT(ADDRESS(3,COLUMN(),2)),$2:$2,0))</f>
        <v>10</v>
      </c>
      <c r="BQ1076" s="10">
        <f ca="1">INDEX($A:$CN,ROW(),MATCH(INDIRECT(ADDRESS(3,COLUMN(),2)),$2:$2,0))</f>
        <v>10</v>
      </c>
      <c r="BR1076" s="10">
        <f ca="1">INDEX($A:$CN,ROW(),MATCH(INDIRECT(ADDRESS(3,COLUMN(),2)),$2:$2,0))</f>
        <v>10</v>
      </c>
      <c r="BS1076" s="10">
        <f ca="1">INDEX($A:$CN,ROW(),MATCH(INDIRECT(ADDRESS(3,COLUMN(),2)),$2:$2,0))</f>
        <v>10</v>
      </c>
      <c r="BT1076" s="10">
        <f ca="1">INDEX($A:$CN,ROW(),MATCH(INDIRECT(ADDRESS(3,COLUMN(),2)),$2:$2,0))</f>
        <v>10</v>
      </c>
      <c r="BU1076" s="10">
        <f ca="1">INDEX($A:$CN,ROW(),MATCH(INDIRECT(ADDRESS(3,COLUMN(),2)),$2:$2,0))</f>
        <v>10</v>
      </c>
      <c r="BV1076" s="10">
        <f ca="1">INDEX($A:$CN,ROW(),MATCH(INDIRECT(ADDRESS(3,COLUMN(),2)),$2:$2,0))</f>
        <v>10</v>
      </c>
      <c r="BW1076" s="10">
        <f ca="1">INDEX($A:$CN,ROW(),MATCH(INDIRECT(ADDRESS(3,COLUMN(),2)),$2:$2,0))</f>
        <v>10</v>
      </c>
      <c r="BX1076" s="10">
        <f ca="1">INDEX($A:$CN,ROW(),MATCH(INDIRECT(ADDRESS(3,COLUMN(),2)),$2:$2,0))</f>
        <v>10</v>
      </c>
      <c r="BY1076" s="10">
        <f ca="1">INDEX($A:$CN,ROW(),MATCH(INDIRECT(ADDRESS(3,COLUMN(),2)),$2:$2,0))</f>
        <v>10</v>
      </c>
      <c r="BZ1076" s="10">
        <f ca="1">INDEX($A:$CN,ROW(),MATCH(INDIRECT(ADDRESS(3,COLUMN(),2)),$2:$2,0))</f>
        <v>10</v>
      </c>
      <c r="CA1076" s="10">
        <f ca="1">INDEX($A:$CN,ROW(),MATCH(INDIRECT(ADDRESS(3,COLUMN(),2)),$2:$2,0))</f>
        <v>10</v>
      </c>
      <c r="CB1076" s="10">
        <f ca="1">INDEX($A:$CN,ROW(),MATCH(INDIRECT(ADDRESS(3,COLUMN(),2)),$2:$2,0))</f>
        <v>10</v>
      </c>
      <c r="CC1076" s="10">
        <f ca="1">INDEX($A:$CN,ROW(),MATCH(INDIRECT(ADDRESS(3,COLUMN(),2)),$2:$2,0))</f>
        <v>10</v>
      </c>
      <c r="CD1076" s="10">
        <f ca="1">INDEX($A:$CN,ROW(),MATCH(INDIRECT(ADDRESS(3,COLUMN(),2)),$2:$2,0))</f>
        <v>10</v>
      </c>
      <c r="CE1076" s="10">
        <f ca="1">INDEX($A:$CN,ROW(),MATCH(INDIRECT(ADDRESS(3,COLUMN(),2)),$2:$2,0))</f>
        <v>10</v>
      </c>
      <c r="CF1076" s="10">
        <f ca="1">INDEX($A:$CN,ROW(),MATCH(INDIRECT(ADDRESS(3,COLUMN(),2)),$2:$2,0))</f>
        <v>10</v>
      </c>
      <c r="CG1076" s="10">
        <f ca="1">INDEX($A:$CN,ROW(),MATCH(INDIRECT(ADDRESS(3,COLUMN(),2)),$2:$2,0))</f>
        <v>10</v>
      </c>
      <c r="CH1076" s="10">
        <f ca="1">INDEX($A:$CN,ROW(),MATCH(INDIRECT(ADDRESS(3,COLUMN(),2)),$2:$2,0))</f>
        <v>10</v>
      </c>
      <c r="CI1076" s="10">
        <f ca="1">INDEX($A:$CN,ROW(),MATCH(INDIRECT(ADDRESS(3,COLUMN(),2)),$2:$2,0))</f>
        <v>10</v>
      </c>
      <c r="CJ1076" s="10">
        <f ca="1">INDEX($A:$CN,ROW(),MATCH(INDIRECT(ADDRESS(3,COLUMN(),2)),$2:$2,0))</f>
        <v>10</v>
      </c>
      <c r="CK1076" s="10">
        <f ca="1">INDEX($A:$CN,ROW(),MATCH(INDIRECT(ADDRESS(3,COLUMN(),2)),$2:$2,0))</f>
        <v>10</v>
      </c>
      <c r="CL1076" s="10">
        <f ca="1">INDEX($A:$CN,ROW(),MATCH(INDIRECT(ADDRESS(3,COLUMN(),2)),$2:$2,0))</f>
        <v>10</v>
      </c>
      <c r="CM1076" s="10">
        <f ca="1">INDEX($A:$CN,ROW(),MATCH(INDIRECT(ADDRESS(3,COLUMN(),2)),$2:$2,0))</f>
        <v>10</v>
      </c>
      <c r="CN1076" s="10">
        <f ca="1">INDEX($A:$CN,ROW(),MATCH(INDIRECT(ADDRESS(3,COLUMN(),2)),$2:$2,0))</f>
        <v>10</v>
      </c>
    </row>
    <row r="1077" spans="1:92" x14ac:dyDescent="0.25">
      <c r="B1077" s="390" t="s">
        <v>709</v>
      </c>
      <c r="D1077" t="s">
        <v>706</v>
      </c>
      <c r="I1077" s="102"/>
      <c r="J1077"/>
      <c r="K1077" s="106">
        <v>10</v>
      </c>
      <c r="L1077" s="106">
        <v>10</v>
      </c>
      <c r="M1077" s="106">
        <v>10</v>
      </c>
      <c r="N1077" s="106">
        <v>10</v>
      </c>
      <c r="O1077" s="106">
        <v>10</v>
      </c>
      <c r="P1077" s="106">
        <v>10</v>
      </c>
      <c r="Q1077" s="106"/>
      <c r="T1077" s="260"/>
      <c r="U1077" s="10">
        <f ca="1">INDEX($A:$CN,ROW(),MATCH(INDIRECT(ADDRESS(3,COLUMN(),2)),$2:$2,0))</f>
        <v>10</v>
      </c>
      <c r="V1077" s="10">
        <f ca="1">INDEX($A:$CN,ROW(),MATCH(INDIRECT(ADDRESS(3,COLUMN(),2)),$2:$2,0))</f>
        <v>10</v>
      </c>
      <c r="W1077" s="10">
        <f ca="1">INDEX($A:$CN,ROW(),MATCH(INDIRECT(ADDRESS(3,COLUMN(),2)),$2:$2,0))</f>
        <v>10</v>
      </c>
      <c r="X1077" s="10">
        <f ca="1">INDEX($A:$CN,ROW(),MATCH(INDIRECT(ADDRESS(3,COLUMN(),2)),$2:$2,0))</f>
        <v>10</v>
      </c>
      <c r="Y1077" s="10">
        <f ca="1">INDEX($A:$CN,ROW(),MATCH(INDIRECT(ADDRESS(3,COLUMN(),2)),$2:$2,0))</f>
        <v>10</v>
      </c>
      <c r="Z1077" s="10">
        <f ca="1">INDEX($A:$CN,ROW(),MATCH(INDIRECT(ADDRESS(3,COLUMN(),2)),$2:$2,0))</f>
        <v>10</v>
      </c>
      <c r="AA1077" s="10">
        <f ca="1">INDEX($A:$CN,ROW(),MATCH(INDIRECT(ADDRESS(3,COLUMN(),2)),$2:$2,0))</f>
        <v>10</v>
      </c>
      <c r="AB1077" s="10">
        <f ca="1">INDEX($A:$CN,ROW(),MATCH(INDIRECT(ADDRESS(3,COLUMN(),2)),$2:$2,0))</f>
        <v>10</v>
      </c>
      <c r="AC1077" s="10">
        <f ca="1">INDEX($A:$CN,ROW(),MATCH(INDIRECT(ADDRESS(3,COLUMN(),2)),$2:$2,0))</f>
        <v>10</v>
      </c>
      <c r="AD1077" s="10">
        <f ca="1">INDEX($A:$CN,ROW(),MATCH(INDIRECT(ADDRESS(3,COLUMN(),2)),$2:$2,0))</f>
        <v>10</v>
      </c>
      <c r="AE1077" s="10">
        <f ca="1">INDEX($A:$CN,ROW(),MATCH(INDIRECT(ADDRESS(3,COLUMN(),2)),$2:$2,0))</f>
        <v>10</v>
      </c>
      <c r="AF1077" s="10">
        <f ca="1">INDEX($A:$CN,ROW(),MATCH(INDIRECT(ADDRESS(3,COLUMN(),2)),$2:$2,0))</f>
        <v>10</v>
      </c>
      <c r="AG1077" s="10">
        <f ca="1">INDEX($A:$CN,ROW(),MATCH(INDIRECT(ADDRESS(3,COLUMN(),2)),$2:$2,0))</f>
        <v>10</v>
      </c>
      <c r="AH1077" s="10">
        <f ca="1">INDEX($A:$CN,ROW(),MATCH(INDIRECT(ADDRESS(3,COLUMN(),2)),$2:$2,0))</f>
        <v>10</v>
      </c>
      <c r="AI1077" s="10">
        <f ca="1">INDEX($A:$CN,ROW(),MATCH(INDIRECT(ADDRESS(3,COLUMN(),2)),$2:$2,0))</f>
        <v>10</v>
      </c>
      <c r="AJ1077" s="10">
        <f ca="1">INDEX($A:$CN,ROW(),MATCH(INDIRECT(ADDRESS(3,COLUMN(),2)),$2:$2,0))</f>
        <v>10</v>
      </c>
      <c r="AK1077" s="10">
        <f ca="1">INDEX($A:$CN,ROW(),MATCH(INDIRECT(ADDRESS(3,COLUMN(),2)),$2:$2,0))</f>
        <v>10</v>
      </c>
      <c r="AL1077" s="10">
        <f ca="1">INDEX($A:$CN,ROW(),MATCH(INDIRECT(ADDRESS(3,COLUMN(),2)),$2:$2,0))</f>
        <v>10</v>
      </c>
      <c r="AM1077" s="10">
        <f ca="1">INDEX($A:$CN,ROW(),MATCH(INDIRECT(ADDRESS(3,COLUMN(),2)),$2:$2,0))</f>
        <v>10</v>
      </c>
      <c r="AN1077" s="10">
        <f ca="1">INDEX($A:$CN,ROW(),MATCH(INDIRECT(ADDRESS(3,COLUMN(),2)),$2:$2,0))</f>
        <v>10</v>
      </c>
      <c r="AO1077" s="10">
        <f ca="1">INDEX($A:$CN,ROW(),MATCH(INDIRECT(ADDRESS(3,COLUMN(),2)),$2:$2,0))</f>
        <v>10</v>
      </c>
      <c r="AP1077" s="10">
        <f ca="1">INDEX($A:$CN,ROW(),MATCH(INDIRECT(ADDRESS(3,COLUMN(),2)),$2:$2,0))</f>
        <v>10</v>
      </c>
      <c r="AQ1077" s="10">
        <f ca="1">INDEX($A:$CN,ROW(),MATCH(INDIRECT(ADDRESS(3,COLUMN(),2)),$2:$2,0))</f>
        <v>10</v>
      </c>
      <c r="AR1077" s="10">
        <f ca="1">INDEX($A:$CN,ROW(),MATCH(INDIRECT(ADDRESS(3,COLUMN(),2)),$2:$2,0))</f>
        <v>10</v>
      </c>
      <c r="AS1077" s="10">
        <f ca="1">INDEX($A:$CN,ROW(),MATCH(INDIRECT(ADDRESS(3,COLUMN(),2)),$2:$2,0))</f>
        <v>10</v>
      </c>
      <c r="AT1077" s="10">
        <f ca="1">INDEX($A:$CN,ROW(),MATCH(INDIRECT(ADDRESS(3,COLUMN(),2)),$2:$2,0))</f>
        <v>10</v>
      </c>
      <c r="AU1077" s="10">
        <f ca="1">INDEX($A:$CN,ROW(),MATCH(INDIRECT(ADDRESS(3,COLUMN(),2)),$2:$2,0))</f>
        <v>10</v>
      </c>
      <c r="AV1077" s="10">
        <f ca="1">INDEX($A:$CN,ROW(),MATCH(INDIRECT(ADDRESS(3,COLUMN(),2)),$2:$2,0))</f>
        <v>10</v>
      </c>
      <c r="AW1077" s="10">
        <f ca="1">INDEX($A:$CN,ROW(),MATCH(INDIRECT(ADDRESS(3,COLUMN(),2)),$2:$2,0))</f>
        <v>10</v>
      </c>
      <c r="AX1077" s="10">
        <f ca="1">INDEX($A:$CN,ROW(),MATCH(INDIRECT(ADDRESS(3,COLUMN(),2)),$2:$2,0))</f>
        <v>10</v>
      </c>
      <c r="AY1077" s="10">
        <f ca="1">INDEX($A:$CN,ROW(),MATCH(INDIRECT(ADDRESS(3,COLUMN(),2)),$2:$2,0))</f>
        <v>10</v>
      </c>
      <c r="AZ1077" s="10">
        <f ca="1">INDEX($A:$CN,ROW(),MATCH(INDIRECT(ADDRESS(3,COLUMN(),2)),$2:$2,0))</f>
        <v>10</v>
      </c>
      <c r="BA1077" s="10">
        <f ca="1">INDEX($A:$CN,ROW(),MATCH(INDIRECT(ADDRESS(3,COLUMN(),2)),$2:$2,0))</f>
        <v>10</v>
      </c>
      <c r="BB1077" s="10">
        <f ca="1">INDEX($A:$CN,ROW(),MATCH(INDIRECT(ADDRESS(3,COLUMN(),2)),$2:$2,0))</f>
        <v>10</v>
      </c>
      <c r="BC1077" s="10">
        <f ca="1">INDEX($A:$CN,ROW(),MATCH(INDIRECT(ADDRESS(3,COLUMN(),2)),$2:$2,0))</f>
        <v>10</v>
      </c>
      <c r="BD1077" s="10">
        <f ca="1">INDEX($A:$CN,ROW(),MATCH(INDIRECT(ADDRESS(3,COLUMN(),2)),$2:$2,0))</f>
        <v>10</v>
      </c>
      <c r="BE1077" s="10">
        <f ca="1">INDEX($A:$CN,ROW(),MATCH(INDIRECT(ADDRESS(3,COLUMN(),2)),$2:$2,0))</f>
        <v>10</v>
      </c>
      <c r="BF1077" s="10">
        <f ca="1">INDEX($A:$CN,ROW(),MATCH(INDIRECT(ADDRESS(3,COLUMN(),2)),$2:$2,0))</f>
        <v>10</v>
      </c>
      <c r="BG1077" s="10">
        <f ca="1">INDEX($A:$CN,ROW(),MATCH(INDIRECT(ADDRESS(3,COLUMN(),2)),$2:$2,0))</f>
        <v>10</v>
      </c>
      <c r="BH1077" s="10">
        <f ca="1">INDEX($A:$CN,ROW(),MATCH(INDIRECT(ADDRESS(3,COLUMN(),2)),$2:$2,0))</f>
        <v>10</v>
      </c>
      <c r="BI1077" s="10">
        <f ca="1">INDEX($A:$CN,ROW(),MATCH(INDIRECT(ADDRESS(3,COLUMN(),2)),$2:$2,0))</f>
        <v>10</v>
      </c>
      <c r="BJ1077" s="10">
        <f ca="1">INDEX($A:$CN,ROW(),MATCH(INDIRECT(ADDRESS(3,COLUMN(),2)),$2:$2,0))</f>
        <v>10</v>
      </c>
      <c r="BK1077" s="10">
        <f ca="1">INDEX($A:$CN,ROW(),MATCH(INDIRECT(ADDRESS(3,COLUMN(),2)),$2:$2,0))</f>
        <v>10</v>
      </c>
      <c r="BL1077" s="10">
        <f ca="1">INDEX($A:$CN,ROW(),MATCH(INDIRECT(ADDRESS(3,COLUMN(),2)),$2:$2,0))</f>
        <v>10</v>
      </c>
      <c r="BM1077" s="10">
        <f ca="1">INDEX($A:$CN,ROW(),MATCH(INDIRECT(ADDRESS(3,COLUMN(),2)),$2:$2,0))</f>
        <v>10</v>
      </c>
      <c r="BN1077" s="10">
        <f ca="1">INDEX($A:$CN,ROW(),MATCH(INDIRECT(ADDRESS(3,COLUMN(),2)),$2:$2,0))</f>
        <v>10</v>
      </c>
      <c r="BO1077" s="10">
        <f ca="1">INDEX($A:$CN,ROW(),MATCH(INDIRECT(ADDRESS(3,COLUMN(),2)),$2:$2,0))</f>
        <v>10</v>
      </c>
      <c r="BP1077" s="10">
        <f ca="1">INDEX($A:$CN,ROW(),MATCH(INDIRECT(ADDRESS(3,COLUMN(),2)),$2:$2,0))</f>
        <v>10</v>
      </c>
      <c r="BQ1077" s="10">
        <f ca="1">INDEX($A:$CN,ROW(),MATCH(INDIRECT(ADDRESS(3,COLUMN(),2)),$2:$2,0))</f>
        <v>10</v>
      </c>
      <c r="BR1077" s="10">
        <f ca="1">INDEX($A:$CN,ROW(),MATCH(INDIRECT(ADDRESS(3,COLUMN(),2)),$2:$2,0))</f>
        <v>10</v>
      </c>
      <c r="BS1077" s="10">
        <f ca="1">INDEX($A:$CN,ROW(),MATCH(INDIRECT(ADDRESS(3,COLUMN(),2)),$2:$2,0))</f>
        <v>10</v>
      </c>
      <c r="BT1077" s="10">
        <f ca="1">INDEX($A:$CN,ROW(),MATCH(INDIRECT(ADDRESS(3,COLUMN(),2)),$2:$2,0))</f>
        <v>10</v>
      </c>
      <c r="BU1077" s="10">
        <f ca="1">INDEX($A:$CN,ROW(),MATCH(INDIRECT(ADDRESS(3,COLUMN(),2)),$2:$2,0))</f>
        <v>10</v>
      </c>
      <c r="BV1077" s="10">
        <f ca="1">INDEX($A:$CN,ROW(),MATCH(INDIRECT(ADDRESS(3,COLUMN(),2)),$2:$2,0))</f>
        <v>10</v>
      </c>
      <c r="BW1077" s="10">
        <f ca="1">INDEX($A:$CN,ROW(),MATCH(INDIRECT(ADDRESS(3,COLUMN(),2)),$2:$2,0))</f>
        <v>10</v>
      </c>
      <c r="BX1077" s="10">
        <f ca="1">INDEX($A:$CN,ROW(),MATCH(INDIRECT(ADDRESS(3,COLUMN(),2)),$2:$2,0))</f>
        <v>10</v>
      </c>
      <c r="BY1077" s="10">
        <f ca="1">INDEX($A:$CN,ROW(),MATCH(INDIRECT(ADDRESS(3,COLUMN(),2)),$2:$2,0))</f>
        <v>10</v>
      </c>
      <c r="BZ1077" s="10">
        <f ca="1">INDEX($A:$CN,ROW(),MATCH(INDIRECT(ADDRESS(3,COLUMN(),2)),$2:$2,0))</f>
        <v>10</v>
      </c>
      <c r="CA1077" s="10">
        <f ca="1">INDEX($A:$CN,ROW(),MATCH(INDIRECT(ADDRESS(3,COLUMN(),2)),$2:$2,0))</f>
        <v>10</v>
      </c>
      <c r="CB1077" s="10">
        <f ca="1">INDEX($A:$CN,ROW(),MATCH(INDIRECT(ADDRESS(3,COLUMN(),2)),$2:$2,0))</f>
        <v>10</v>
      </c>
      <c r="CC1077" s="10">
        <f ca="1">INDEX($A:$CN,ROW(),MATCH(INDIRECT(ADDRESS(3,COLUMN(),2)),$2:$2,0))</f>
        <v>10</v>
      </c>
      <c r="CD1077" s="10">
        <f ca="1">INDEX($A:$CN,ROW(),MATCH(INDIRECT(ADDRESS(3,COLUMN(),2)),$2:$2,0))</f>
        <v>10</v>
      </c>
      <c r="CE1077" s="10">
        <f ca="1">INDEX($A:$CN,ROW(),MATCH(INDIRECT(ADDRESS(3,COLUMN(),2)),$2:$2,0))</f>
        <v>10</v>
      </c>
      <c r="CF1077" s="10">
        <f ca="1">INDEX($A:$CN,ROW(),MATCH(INDIRECT(ADDRESS(3,COLUMN(),2)),$2:$2,0))</f>
        <v>10</v>
      </c>
      <c r="CG1077" s="10">
        <f ca="1">INDEX($A:$CN,ROW(),MATCH(INDIRECT(ADDRESS(3,COLUMN(),2)),$2:$2,0))</f>
        <v>10</v>
      </c>
      <c r="CH1077" s="10">
        <f ca="1">INDEX($A:$CN,ROW(),MATCH(INDIRECT(ADDRESS(3,COLUMN(),2)),$2:$2,0))</f>
        <v>10</v>
      </c>
      <c r="CI1077" s="10">
        <f ca="1">INDEX($A:$CN,ROW(),MATCH(INDIRECT(ADDRESS(3,COLUMN(),2)),$2:$2,0))</f>
        <v>10</v>
      </c>
      <c r="CJ1077" s="10">
        <f ca="1">INDEX($A:$CN,ROW(),MATCH(INDIRECT(ADDRESS(3,COLUMN(),2)),$2:$2,0))</f>
        <v>10</v>
      </c>
      <c r="CK1077" s="10">
        <f ca="1">INDEX($A:$CN,ROW(),MATCH(INDIRECT(ADDRESS(3,COLUMN(),2)),$2:$2,0))</f>
        <v>10</v>
      </c>
      <c r="CL1077" s="10">
        <f ca="1">INDEX($A:$CN,ROW(),MATCH(INDIRECT(ADDRESS(3,COLUMN(),2)),$2:$2,0))</f>
        <v>10</v>
      </c>
      <c r="CM1077" s="10">
        <f ca="1">INDEX($A:$CN,ROW(),MATCH(INDIRECT(ADDRESS(3,COLUMN(),2)),$2:$2,0))</f>
        <v>10</v>
      </c>
      <c r="CN1077" s="10">
        <f ca="1">INDEX($A:$CN,ROW(),MATCH(INDIRECT(ADDRESS(3,COLUMN(),2)),$2:$2,0))</f>
        <v>10</v>
      </c>
    </row>
    <row r="1078" spans="1:92" x14ac:dyDescent="0.25">
      <c r="A1078" s="10" t="s">
        <v>188</v>
      </c>
      <c r="B1078" s="209" t="s">
        <v>710</v>
      </c>
      <c r="C1078" s="148"/>
      <c r="D1078" t="s">
        <v>706</v>
      </c>
      <c r="E1078" s="149" t="s">
        <v>203</v>
      </c>
      <c r="F1078" s="149"/>
      <c r="G1078" s="149"/>
      <c r="H1078" s="106"/>
      <c r="I1078" s="210"/>
      <c r="J1078" s="212">
        <f t="shared" ref="J1078:P1078" ca="1" si="850">SUMIF($3:$3, INDIRECT(ADDRESS(2,COLUMN(),2)), INDIRECT(ROW() &amp; ":" &amp; ROW()))</f>
        <v>0</v>
      </c>
      <c r="K1078" s="201">
        <f t="shared" ca="1" si="850"/>
        <v>0</v>
      </c>
      <c r="L1078" s="201">
        <f t="shared" ca="1" si="850"/>
        <v>0</v>
      </c>
      <c r="M1078" s="201">
        <f t="shared" ca="1" si="850"/>
        <v>0</v>
      </c>
      <c r="N1078" s="201">
        <f t="shared" ca="1" si="850"/>
        <v>0</v>
      </c>
      <c r="O1078" s="201">
        <f t="shared" ca="1" si="850"/>
        <v>0</v>
      </c>
      <c r="P1078" s="201">
        <f t="shared" ca="1" si="850"/>
        <v>0</v>
      </c>
      <c r="Q1078" s="212"/>
      <c r="T1078" s="213"/>
      <c r="U1078" s="212" cm="1">
        <f t="array" aca="1" ref="U1078" ca="1">+U1077*U1076*INDIRECT(U1075)</f>
        <v>0</v>
      </c>
      <c r="V1078" s="212" cm="1">
        <f t="array" aca="1" ref="V1078" ca="1">+V1077*V1076*INDIRECT(V1075)</f>
        <v>0</v>
      </c>
      <c r="W1078" s="212" cm="1">
        <f t="array" aca="1" ref="W1078" ca="1">+W1077*W1076*INDIRECT(W1075)</f>
        <v>0</v>
      </c>
      <c r="X1078" s="212" cm="1">
        <f t="array" aca="1" ref="X1078" ca="1">+X1077*X1076*INDIRECT(X1075)</f>
        <v>0</v>
      </c>
      <c r="Y1078" s="212" cm="1">
        <f t="array" aca="1" ref="Y1078" ca="1">+Y1077*Y1076*INDIRECT(Y1075)</f>
        <v>0</v>
      </c>
      <c r="Z1078" s="212" cm="1">
        <f t="array" aca="1" ref="Z1078" ca="1">+Z1077*Z1076*INDIRECT(Z1075)</f>
        <v>0</v>
      </c>
      <c r="AA1078" s="212" cm="1">
        <f t="array" aca="1" ref="AA1078" ca="1">+AA1077*AA1076*INDIRECT(AA1075)</f>
        <v>0</v>
      </c>
      <c r="AB1078" s="212" cm="1">
        <f t="array" aca="1" ref="AB1078" ca="1">+AB1077*AB1076*INDIRECT(AB1075)</f>
        <v>0</v>
      </c>
      <c r="AC1078" s="212" cm="1">
        <f t="array" aca="1" ref="AC1078" ca="1">+AC1077*AC1076*INDIRECT(AC1075)</f>
        <v>0</v>
      </c>
      <c r="AD1078" s="212" cm="1">
        <f t="array" aca="1" ref="AD1078" ca="1">+AD1077*AD1076*INDIRECT(AD1075)</f>
        <v>0</v>
      </c>
      <c r="AE1078" s="212" cm="1">
        <f t="array" aca="1" ref="AE1078" ca="1">+AE1077*AE1076*INDIRECT(AE1075)</f>
        <v>0</v>
      </c>
      <c r="AF1078" s="212" cm="1">
        <f t="array" aca="1" ref="AF1078" ca="1">+AF1077*AF1076*INDIRECT(AF1075)</f>
        <v>0</v>
      </c>
      <c r="AG1078" s="212" cm="1">
        <f t="array" aca="1" ref="AG1078" ca="1">+AG1077*AG1076*INDIRECT(AG1075)</f>
        <v>0</v>
      </c>
      <c r="AH1078" s="212" cm="1">
        <f t="array" aca="1" ref="AH1078" ca="1">+AH1077*AH1076*INDIRECT(AH1075)</f>
        <v>0</v>
      </c>
      <c r="AI1078" s="212" cm="1">
        <f t="array" aca="1" ref="AI1078" ca="1">+AI1077*AI1076*INDIRECT(AI1075)</f>
        <v>0</v>
      </c>
      <c r="AJ1078" s="212" cm="1">
        <f t="array" aca="1" ref="AJ1078" ca="1">+AJ1077*AJ1076*INDIRECT(AJ1075)</f>
        <v>0</v>
      </c>
      <c r="AK1078" s="212" cm="1">
        <f t="array" aca="1" ref="AK1078" ca="1">+AK1077*AK1076*INDIRECT(AK1075)</f>
        <v>0</v>
      </c>
      <c r="AL1078" s="212" cm="1">
        <f t="array" aca="1" ref="AL1078" ca="1">+AL1077*AL1076*INDIRECT(AL1075)</f>
        <v>0</v>
      </c>
      <c r="AM1078" s="212" cm="1">
        <f t="array" aca="1" ref="AM1078" ca="1">+AM1077*AM1076*INDIRECT(AM1075)</f>
        <v>0</v>
      </c>
      <c r="AN1078" s="212" cm="1">
        <f t="array" aca="1" ref="AN1078" ca="1">+AN1077*AN1076*INDIRECT(AN1075)</f>
        <v>0</v>
      </c>
      <c r="AO1078" s="212" cm="1">
        <f t="array" aca="1" ref="AO1078" ca="1">+AO1077*AO1076*INDIRECT(AO1075)</f>
        <v>0</v>
      </c>
      <c r="AP1078" s="212" cm="1">
        <f t="array" aca="1" ref="AP1078" ca="1">+AP1077*AP1076*INDIRECT(AP1075)</f>
        <v>0</v>
      </c>
      <c r="AQ1078" s="212" cm="1">
        <f t="array" aca="1" ref="AQ1078" ca="1">+AQ1077*AQ1076*INDIRECT(AQ1075)</f>
        <v>0</v>
      </c>
      <c r="AR1078" s="212" cm="1">
        <f t="array" aca="1" ref="AR1078" ca="1">+AR1077*AR1076*INDIRECT(AR1075)</f>
        <v>0</v>
      </c>
      <c r="AS1078" s="212" cm="1">
        <f t="array" aca="1" ref="AS1078" ca="1">+AS1077*AS1076*INDIRECT(AS1075)</f>
        <v>0</v>
      </c>
      <c r="AT1078" s="212" cm="1">
        <f t="array" aca="1" ref="AT1078" ca="1">+AT1077*AT1076*INDIRECT(AT1075)</f>
        <v>0</v>
      </c>
      <c r="AU1078" s="212" cm="1">
        <f t="array" aca="1" ref="AU1078" ca="1">+AU1077*AU1076*INDIRECT(AU1075)</f>
        <v>0</v>
      </c>
      <c r="AV1078" s="212" cm="1">
        <f t="array" aca="1" ref="AV1078" ca="1">+AV1077*AV1076*INDIRECT(AV1075)</f>
        <v>0</v>
      </c>
      <c r="AW1078" s="212" cm="1">
        <f t="array" aca="1" ref="AW1078" ca="1">+AW1077*AW1076*INDIRECT(AW1075)</f>
        <v>0</v>
      </c>
      <c r="AX1078" s="212" cm="1">
        <f t="array" aca="1" ref="AX1078" ca="1">+AX1077*AX1076*INDIRECT(AX1075)</f>
        <v>0</v>
      </c>
      <c r="AY1078" s="212" cm="1">
        <f t="array" aca="1" ref="AY1078" ca="1">+AY1077*AY1076*INDIRECT(AY1075)</f>
        <v>0</v>
      </c>
      <c r="AZ1078" s="212" cm="1">
        <f t="array" aca="1" ref="AZ1078" ca="1">+AZ1077*AZ1076*INDIRECT(AZ1075)</f>
        <v>0</v>
      </c>
      <c r="BA1078" s="212" cm="1">
        <f t="array" aca="1" ref="BA1078" ca="1">+BA1077*BA1076*INDIRECT(BA1075)</f>
        <v>0</v>
      </c>
      <c r="BB1078" s="212" cm="1">
        <f t="array" aca="1" ref="BB1078" ca="1">+BB1077*BB1076*INDIRECT(BB1075)</f>
        <v>0</v>
      </c>
      <c r="BC1078" s="212" cm="1">
        <f t="array" aca="1" ref="BC1078" ca="1">+BC1077*BC1076*INDIRECT(BC1075)</f>
        <v>0</v>
      </c>
      <c r="BD1078" s="212" cm="1">
        <f t="array" aca="1" ref="BD1078" ca="1">+BD1077*BD1076*INDIRECT(BD1075)</f>
        <v>0</v>
      </c>
      <c r="BE1078" s="212" cm="1">
        <f t="array" aca="1" ref="BE1078" ca="1">+BE1077*BE1076*INDIRECT(BE1075)</f>
        <v>0</v>
      </c>
      <c r="BF1078" s="212" cm="1">
        <f t="array" aca="1" ref="BF1078" ca="1">+BF1077*BF1076*INDIRECT(BF1075)</f>
        <v>0</v>
      </c>
      <c r="BG1078" s="212" cm="1">
        <f t="array" aca="1" ref="BG1078" ca="1">+BG1077*BG1076*INDIRECT(BG1075)</f>
        <v>0</v>
      </c>
      <c r="BH1078" s="212" cm="1">
        <f t="array" aca="1" ref="BH1078" ca="1">+BH1077*BH1076*INDIRECT(BH1075)</f>
        <v>0</v>
      </c>
      <c r="BI1078" s="212" cm="1">
        <f t="array" aca="1" ref="BI1078" ca="1">+BI1077*BI1076*INDIRECT(BI1075)</f>
        <v>0</v>
      </c>
      <c r="BJ1078" s="212" cm="1">
        <f t="array" aca="1" ref="BJ1078" ca="1">+BJ1077*BJ1076*INDIRECT(BJ1075)</f>
        <v>0</v>
      </c>
      <c r="BK1078" s="212" cm="1">
        <f t="array" aca="1" ref="BK1078" ca="1">+BK1077*BK1076*INDIRECT(BK1075)</f>
        <v>0</v>
      </c>
      <c r="BL1078" s="212" cm="1">
        <f t="array" aca="1" ref="BL1078" ca="1">+BL1077*BL1076*INDIRECT(BL1075)</f>
        <v>0</v>
      </c>
      <c r="BM1078" s="212" cm="1">
        <f t="array" aca="1" ref="BM1078" ca="1">+BM1077*BM1076*INDIRECT(BM1075)</f>
        <v>0</v>
      </c>
      <c r="BN1078" s="212" cm="1">
        <f t="array" aca="1" ref="BN1078" ca="1">+BN1077*BN1076*INDIRECT(BN1075)</f>
        <v>0</v>
      </c>
      <c r="BO1078" s="212" cm="1">
        <f t="array" aca="1" ref="BO1078" ca="1">+BO1077*BO1076*INDIRECT(BO1075)</f>
        <v>0</v>
      </c>
      <c r="BP1078" s="212" cm="1">
        <f t="array" aca="1" ref="BP1078" ca="1">+BP1077*BP1076*INDIRECT(BP1075)</f>
        <v>0</v>
      </c>
      <c r="BQ1078" s="212" cm="1">
        <f t="array" aca="1" ref="BQ1078" ca="1">+BQ1077*BQ1076*INDIRECT(BQ1075)</f>
        <v>0</v>
      </c>
      <c r="BR1078" s="212" cm="1">
        <f t="array" aca="1" ref="BR1078" ca="1">+BR1077*BR1076*INDIRECT(BR1075)</f>
        <v>0</v>
      </c>
      <c r="BS1078" s="212" cm="1">
        <f t="array" aca="1" ref="BS1078" ca="1">+BS1077*BS1076*INDIRECT(BS1075)</f>
        <v>0</v>
      </c>
      <c r="BT1078" s="212" cm="1">
        <f t="array" aca="1" ref="BT1078" ca="1">+BT1077*BT1076*INDIRECT(BT1075)</f>
        <v>0</v>
      </c>
      <c r="BU1078" s="212" cm="1">
        <f t="array" aca="1" ref="BU1078" ca="1">+BU1077*BU1076*INDIRECT(BU1075)</f>
        <v>0</v>
      </c>
      <c r="BV1078" s="212" cm="1">
        <f t="array" aca="1" ref="BV1078" ca="1">+BV1077*BV1076*INDIRECT(BV1075)</f>
        <v>0</v>
      </c>
      <c r="BW1078" s="212" cm="1">
        <f t="array" aca="1" ref="BW1078" ca="1">+BW1077*BW1076*INDIRECT(BW1075)</f>
        <v>0</v>
      </c>
      <c r="BX1078" s="212" cm="1">
        <f t="array" aca="1" ref="BX1078" ca="1">+BX1077*BX1076*INDIRECT(BX1075)</f>
        <v>0</v>
      </c>
      <c r="BY1078" s="212" cm="1">
        <f t="array" aca="1" ref="BY1078" ca="1">+BY1077*BY1076*INDIRECT(BY1075)</f>
        <v>0</v>
      </c>
      <c r="BZ1078" s="212" cm="1">
        <f t="array" aca="1" ref="BZ1078" ca="1">+BZ1077*BZ1076*INDIRECT(BZ1075)</f>
        <v>0</v>
      </c>
      <c r="CA1078" s="212" cm="1">
        <f t="array" aca="1" ref="CA1078" ca="1">+CA1077*CA1076*INDIRECT(CA1075)</f>
        <v>0</v>
      </c>
      <c r="CB1078" s="212" cm="1">
        <f t="array" aca="1" ref="CB1078" ca="1">+CB1077*CB1076*INDIRECT(CB1075)</f>
        <v>0</v>
      </c>
      <c r="CC1078" s="212" cm="1">
        <f t="array" aca="1" ref="CC1078" ca="1">+CC1077*CC1076*INDIRECT(CC1075)</f>
        <v>0</v>
      </c>
      <c r="CD1078" s="212" cm="1">
        <f t="array" aca="1" ref="CD1078" ca="1">+CD1077*CD1076*INDIRECT(CD1075)</f>
        <v>0</v>
      </c>
      <c r="CE1078" s="212" cm="1">
        <f t="array" aca="1" ref="CE1078" ca="1">+CE1077*CE1076*INDIRECT(CE1075)</f>
        <v>0</v>
      </c>
      <c r="CF1078" s="212" cm="1">
        <f t="array" aca="1" ref="CF1078" ca="1">+CF1077*CF1076*INDIRECT(CF1075)</f>
        <v>0</v>
      </c>
      <c r="CG1078" s="212" cm="1">
        <f t="array" aca="1" ref="CG1078" ca="1">+CG1077*CG1076*INDIRECT(CG1075)</f>
        <v>0</v>
      </c>
      <c r="CH1078" s="212" cm="1">
        <f t="array" aca="1" ref="CH1078" ca="1">+CH1077*CH1076*INDIRECT(CH1075)</f>
        <v>0</v>
      </c>
      <c r="CI1078" s="212" cm="1">
        <f t="array" aca="1" ref="CI1078" ca="1">+CI1077*CI1076*INDIRECT(CI1075)</f>
        <v>0</v>
      </c>
      <c r="CJ1078" s="212" cm="1">
        <f t="array" aca="1" ref="CJ1078" ca="1">+CJ1077*CJ1076*INDIRECT(CJ1075)</f>
        <v>0</v>
      </c>
      <c r="CK1078" s="212" cm="1">
        <f t="array" aca="1" ref="CK1078" ca="1">+CK1077*CK1076*INDIRECT(CK1075)</f>
        <v>0</v>
      </c>
      <c r="CL1078" s="212" cm="1">
        <f t="array" aca="1" ref="CL1078" ca="1">+CL1077*CL1076*INDIRECT(CL1075)</f>
        <v>0</v>
      </c>
      <c r="CM1078" s="212" cm="1">
        <f t="array" aca="1" ref="CM1078" ca="1">+CM1077*CM1076*INDIRECT(CM1075)</f>
        <v>0</v>
      </c>
      <c r="CN1078" s="212" cm="1">
        <f t="array" aca="1" ref="CN1078" ca="1">+CN1077*CN1076*INDIRECT(CN1075)</f>
        <v>0</v>
      </c>
    </row>
    <row r="1079" spans="1:92" x14ac:dyDescent="0.25">
      <c r="B1079" s="216"/>
      <c r="C1079" s="53"/>
      <c r="E1079" s="229"/>
      <c r="F1079" s="229"/>
      <c r="G1079" s="229"/>
      <c r="I1079" s="267"/>
      <c r="J1079" s="268"/>
      <c r="K1079" s="30"/>
      <c r="L1079" s="30"/>
      <c r="M1079" s="30"/>
      <c r="N1079" s="30"/>
      <c r="O1079" s="30"/>
      <c r="P1079" s="30"/>
      <c r="Q1079" s="30"/>
      <c r="T1079" s="204"/>
      <c r="U1079" s="30"/>
      <c r="V1079" s="30"/>
      <c r="W1079" s="30"/>
      <c r="X1079" s="30"/>
      <c r="Y1079" s="30"/>
      <c r="Z1079" s="30"/>
      <c r="AA1079" s="30"/>
      <c r="AB1079" s="30"/>
      <c r="AC1079" s="30"/>
      <c r="AD1079" s="30"/>
      <c r="AE1079" s="30"/>
      <c r="AF1079" s="30"/>
      <c r="AG1079" s="30"/>
      <c r="AH1079" s="30"/>
      <c r="AI1079" s="30"/>
      <c r="AJ1079" s="30"/>
      <c r="AK1079" s="30"/>
      <c r="AL1079" s="30"/>
      <c r="AM1079" s="30"/>
      <c r="AN1079" s="30"/>
      <c r="AO1079" s="30"/>
      <c r="AP1079" s="30"/>
      <c r="AQ1079" s="30"/>
      <c r="AR1079" s="30"/>
      <c r="AS1079" s="30"/>
      <c r="AT1079" s="30"/>
      <c r="AU1079" s="30"/>
      <c r="AV1079" s="30"/>
      <c r="AW1079" s="30"/>
      <c r="AX1079" s="30"/>
      <c r="AY1079" s="30"/>
      <c r="AZ1079" s="30"/>
      <c r="BA1079" s="30"/>
      <c r="BB1079" s="30"/>
      <c r="BC1079" s="30"/>
      <c r="BD1079" s="30"/>
      <c r="BE1079" s="30"/>
      <c r="BF1079" s="30"/>
      <c r="BG1079" s="30"/>
      <c r="BH1079" s="30"/>
      <c r="BI1079" s="30"/>
      <c r="BJ1079" s="30"/>
      <c r="BK1079" s="30"/>
      <c r="BL1079" s="30"/>
      <c r="BM1079" s="30"/>
      <c r="BN1079" s="30"/>
      <c r="BO1079" s="30"/>
      <c r="BP1079" s="30"/>
      <c r="BQ1079" s="30"/>
      <c r="BR1079" s="30"/>
      <c r="BS1079" s="30"/>
      <c r="BT1079" s="30"/>
      <c r="BU1079" s="30"/>
      <c r="BV1079" s="30"/>
      <c r="BW1079" s="30"/>
      <c r="BX1079" s="30"/>
      <c r="BY1079" s="30"/>
      <c r="BZ1079" s="30"/>
      <c r="CA1079" s="30"/>
      <c r="CB1079" s="30"/>
      <c r="CC1079" s="30"/>
      <c r="CD1079" s="30"/>
      <c r="CE1079" s="30"/>
      <c r="CF1079" s="30"/>
      <c r="CG1079" s="30"/>
      <c r="CH1079" s="30"/>
      <c r="CI1079" s="30"/>
      <c r="CJ1079" s="30"/>
      <c r="CK1079" s="30"/>
      <c r="CL1079" s="30"/>
      <c r="CM1079" s="30"/>
      <c r="CN1079" s="30"/>
    </row>
    <row r="1080" spans="1:92" x14ac:dyDescent="0.25">
      <c r="A1080" s="137"/>
      <c r="B1080" s="208"/>
      <c r="C1080" s="139"/>
      <c r="D1080" s="137" t="s">
        <v>711</v>
      </c>
      <c r="E1080" s="140" t="s">
        <v>711</v>
      </c>
      <c r="F1080" s="140"/>
      <c r="G1080" s="140"/>
      <c r="H1080" s="141"/>
      <c r="I1080" s="142"/>
      <c r="J1080" s="143"/>
      <c r="K1080" s="139"/>
      <c r="L1080" s="139"/>
      <c r="M1080" s="139"/>
      <c r="N1080" s="139"/>
      <c r="O1080" s="139"/>
      <c r="P1080" s="139"/>
      <c r="Q1080" s="139"/>
      <c r="T1080" s="233"/>
      <c r="U1080" s="145" t="s">
        <v>507</v>
      </c>
      <c r="V1080" s="145" t="s">
        <v>507</v>
      </c>
      <c r="W1080" s="145" t="s">
        <v>507</v>
      </c>
      <c r="X1080" s="145" t="s">
        <v>507</v>
      </c>
      <c r="Y1080" s="145" t="s">
        <v>507</v>
      </c>
      <c r="Z1080" s="145" t="s">
        <v>507</v>
      </c>
      <c r="AA1080" s="145" t="s">
        <v>507</v>
      </c>
      <c r="AB1080" s="145" t="s">
        <v>507</v>
      </c>
      <c r="AC1080" s="145" t="s">
        <v>507</v>
      </c>
      <c r="AD1080" s="145" t="s">
        <v>507</v>
      </c>
      <c r="AE1080" s="145" t="s">
        <v>507</v>
      </c>
      <c r="AF1080" s="145" t="s">
        <v>507</v>
      </c>
      <c r="AG1080" s="145" t="s">
        <v>507</v>
      </c>
      <c r="AH1080" s="145" t="s">
        <v>507</v>
      </c>
      <c r="AI1080" s="145" t="s">
        <v>507</v>
      </c>
      <c r="AJ1080" s="145" t="s">
        <v>507</v>
      </c>
      <c r="AK1080" s="145" t="s">
        <v>507</v>
      </c>
      <c r="AL1080" s="145" t="s">
        <v>507</v>
      </c>
      <c r="AM1080" s="145" t="s">
        <v>507</v>
      </c>
      <c r="AN1080" s="145" t="s">
        <v>507</v>
      </c>
      <c r="AO1080" s="145" t="s">
        <v>507</v>
      </c>
      <c r="AP1080" s="145" t="s">
        <v>507</v>
      </c>
      <c r="AQ1080" s="145" t="s">
        <v>507</v>
      </c>
      <c r="AR1080" s="145" t="s">
        <v>507</v>
      </c>
      <c r="AS1080" s="145" t="s">
        <v>507</v>
      </c>
      <c r="AT1080" s="145" t="s">
        <v>507</v>
      </c>
      <c r="AU1080" s="145" t="s">
        <v>507</v>
      </c>
      <c r="AV1080" s="145" t="s">
        <v>507</v>
      </c>
      <c r="AW1080" s="145" t="s">
        <v>507</v>
      </c>
      <c r="AX1080" s="145" t="s">
        <v>507</v>
      </c>
      <c r="AY1080" s="145" t="s">
        <v>507</v>
      </c>
      <c r="AZ1080" s="145" t="s">
        <v>507</v>
      </c>
      <c r="BA1080" s="145" t="s">
        <v>507</v>
      </c>
      <c r="BB1080" s="145" t="s">
        <v>507</v>
      </c>
      <c r="BC1080" s="145" t="s">
        <v>507</v>
      </c>
      <c r="BD1080" s="145" t="s">
        <v>507</v>
      </c>
      <c r="BE1080" s="145" t="s">
        <v>507</v>
      </c>
      <c r="BF1080" s="145" t="s">
        <v>507</v>
      </c>
      <c r="BG1080" s="145" t="s">
        <v>507</v>
      </c>
      <c r="BH1080" s="145" t="s">
        <v>507</v>
      </c>
      <c r="BI1080" s="145" t="s">
        <v>507</v>
      </c>
      <c r="BJ1080" s="145" t="s">
        <v>507</v>
      </c>
      <c r="BK1080" s="145" t="s">
        <v>507</v>
      </c>
      <c r="BL1080" s="145" t="s">
        <v>507</v>
      </c>
      <c r="BM1080" s="145" t="s">
        <v>507</v>
      </c>
      <c r="BN1080" s="145" t="s">
        <v>507</v>
      </c>
      <c r="BO1080" s="145" t="s">
        <v>507</v>
      </c>
      <c r="BP1080" s="145" t="s">
        <v>507</v>
      </c>
      <c r="BQ1080" s="145" t="s">
        <v>507</v>
      </c>
      <c r="BR1080" s="145" t="s">
        <v>507</v>
      </c>
      <c r="BS1080" s="145" t="s">
        <v>507</v>
      </c>
      <c r="BT1080" s="145" t="s">
        <v>507</v>
      </c>
      <c r="BU1080" s="145" t="s">
        <v>507</v>
      </c>
      <c r="BV1080" s="145" t="s">
        <v>507</v>
      </c>
      <c r="BW1080" s="145" t="s">
        <v>507</v>
      </c>
      <c r="BX1080" s="145" t="s">
        <v>507</v>
      </c>
      <c r="BY1080" s="145" t="s">
        <v>507</v>
      </c>
      <c r="BZ1080" s="145" t="s">
        <v>507</v>
      </c>
      <c r="CA1080" s="145" t="s">
        <v>507</v>
      </c>
      <c r="CB1080" s="145" t="s">
        <v>507</v>
      </c>
      <c r="CC1080" s="145" t="s">
        <v>507</v>
      </c>
      <c r="CD1080" s="145" t="s">
        <v>507</v>
      </c>
      <c r="CE1080" s="145" t="s">
        <v>507</v>
      </c>
      <c r="CF1080" s="145" t="s">
        <v>507</v>
      </c>
      <c r="CG1080" s="145" t="s">
        <v>507</v>
      </c>
      <c r="CH1080" s="145" t="s">
        <v>507</v>
      </c>
      <c r="CI1080" s="145" t="s">
        <v>507</v>
      </c>
      <c r="CJ1080" s="145" t="s">
        <v>507</v>
      </c>
      <c r="CK1080" s="145" t="s">
        <v>507</v>
      </c>
      <c r="CL1080" s="145" t="s">
        <v>507</v>
      </c>
      <c r="CM1080" s="145" t="s">
        <v>507</v>
      </c>
      <c r="CN1080" s="145" t="s">
        <v>507</v>
      </c>
    </row>
    <row r="1081" spans="1:92" x14ac:dyDescent="0.25">
      <c r="A1081" t="s">
        <v>143</v>
      </c>
      <c r="B1081" s="390" t="s">
        <v>250</v>
      </c>
      <c r="D1081" t="s">
        <v>711</v>
      </c>
      <c r="I1081" s="102"/>
      <c r="J1081"/>
      <c r="K1081" s="346">
        <v>10</v>
      </c>
      <c r="L1081" s="346">
        <v>10</v>
      </c>
      <c r="M1081" s="346">
        <v>10</v>
      </c>
      <c r="N1081" s="346">
        <v>10</v>
      </c>
      <c r="O1081" s="346">
        <v>10</v>
      </c>
      <c r="P1081" s="346">
        <v>10</v>
      </c>
      <c r="Q1081" s="195"/>
      <c r="T1081" s="347"/>
      <c r="U1081" s="394">
        <f ca="1">INDEX($A:$CN,ROW(),MATCH(INDIRECT(ADDRESS(3,COLUMN(),2)),$2:$2,0))</f>
        <v>10</v>
      </c>
      <c r="V1081" s="394">
        <f ca="1">INDEX($A:$CN,ROW(),MATCH(INDIRECT(ADDRESS(3,COLUMN(),2)),$2:$2,0))</f>
        <v>10</v>
      </c>
      <c r="W1081" s="394">
        <f ca="1">INDEX($A:$CN,ROW(),MATCH(INDIRECT(ADDRESS(3,COLUMN(),2)),$2:$2,0))</f>
        <v>10</v>
      </c>
      <c r="X1081" s="394">
        <f ca="1">INDEX($A:$CN,ROW(),MATCH(INDIRECT(ADDRESS(3,COLUMN(),2)),$2:$2,0))</f>
        <v>10</v>
      </c>
      <c r="Y1081" s="394">
        <f ca="1">INDEX($A:$CN,ROW(),MATCH(INDIRECT(ADDRESS(3,COLUMN(),2)),$2:$2,0))</f>
        <v>10</v>
      </c>
      <c r="Z1081" s="394">
        <f ca="1">INDEX($A:$CN,ROW(),MATCH(INDIRECT(ADDRESS(3,COLUMN(),2)),$2:$2,0))</f>
        <v>10</v>
      </c>
      <c r="AA1081" s="394">
        <f ca="1">INDEX($A:$CN,ROW(),MATCH(INDIRECT(ADDRESS(3,COLUMN(),2)),$2:$2,0))</f>
        <v>10</v>
      </c>
      <c r="AB1081" s="394">
        <f ca="1">INDEX($A:$CN,ROW(),MATCH(INDIRECT(ADDRESS(3,COLUMN(),2)),$2:$2,0))</f>
        <v>10</v>
      </c>
      <c r="AC1081" s="394">
        <f ca="1">INDEX($A:$CN,ROW(),MATCH(INDIRECT(ADDRESS(3,COLUMN(),2)),$2:$2,0))</f>
        <v>10</v>
      </c>
      <c r="AD1081" s="394">
        <f ca="1">INDEX($A:$CN,ROW(),MATCH(INDIRECT(ADDRESS(3,COLUMN(),2)),$2:$2,0))</f>
        <v>10</v>
      </c>
      <c r="AE1081" s="394">
        <f ca="1">INDEX($A:$CN,ROW(),MATCH(INDIRECT(ADDRESS(3,COLUMN(),2)),$2:$2,0))</f>
        <v>10</v>
      </c>
      <c r="AF1081" s="394">
        <f ca="1">INDEX($A:$CN,ROW(),MATCH(INDIRECT(ADDRESS(3,COLUMN(),2)),$2:$2,0))</f>
        <v>10</v>
      </c>
      <c r="AG1081" s="394">
        <f ca="1">INDEX($A:$CN,ROW(),MATCH(INDIRECT(ADDRESS(3,COLUMN(),2)),$2:$2,0))</f>
        <v>10</v>
      </c>
      <c r="AH1081" s="394">
        <f ca="1">INDEX($A:$CN,ROW(),MATCH(INDIRECT(ADDRESS(3,COLUMN(),2)),$2:$2,0))</f>
        <v>10</v>
      </c>
      <c r="AI1081" s="394">
        <f ca="1">INDEX($A:$CN,ROW(),MATCH(INDIRECT(ADDRESS(3,COLUMN(),2)),$2:$2,0))</f>
        <v>10</v>
      </c>
      <c r="AJ1081" s="394">
        <f ca="1">INDEX($A:$CN,ROW(),MATCH(INDIRECT(ADDRESS(3,COLUMN(),2)),$2:$2,0))</f>
        <v>10</v>
      </c>
      <c r="AK1081" s="394">
        <f ca="1">INDEX($A:$CN,ROW(),MATCH(INDIRECT(ADDRESS(3,COLUMN(),2)),$2:$2,0))</f>
        <v>10</v>
      </c>
      <c r="AL1081" s="394">
        <f ca="1">INDEX($A:$CN,ROW(),MATCH(INDIRECT(ADDRESS(3,COLUMN(),2)),$2:$2,0))</f>
        <v>10</v>
      </c>
      <c r="AM1081" s="394">
        <f ca="1">INDEX($A:$CN,ROW(),MATCH(INDIRECT(ADDRESS(3,COLUMN(),2)),$2:$2,0))</f>
        <v>10</v>
      </c>
      <c r="AN1081" s="394">
        <f ca="1">INDEX($A:$CN,ROW(),MATCH(INDIRECT(ADDRESS(3,COLUMN(),2)),$2:$2,0))</f>
        <v>10</v>
      </c>
      <c r="AO1081" s="394">
        <f ca="1">INDEX($A:$CN,ROW(),MATCH(INDIRECT(ADDRESS(3,COLUMN(),2)),$2:$2,0))</f>
        <v>10</v>
      </c>
      <c r="AP1081" s="394">
        <f ca="1">INDEX($A:$CN,ROW(),MATCH(INDIRECT(ADDRESS(3,COLUMN(),2)),$2:$2,0))</f>
        <v>10</v>
      </c>
      <c r="AQ1081" s="394">
        <f ca="1">INDEX($A:$CN,ROW(),MATCH(INDIRECT(ADDRESS(3,COLUMN(),2)),$2:$2,0))</f>
        <v>10</v>
      </c>
      <c r="AR1081" s="394">
        <f ca="1">INDEX($A:$CN,ROW(),MATCH(INDIRECT(ADDRESS(3,COLUMN(),2)),$2:$2,0))</f>
        <v>10</v>
      </c>
      <c r="AS1081" s="394">
        <f ca="1">INDEX($A:$CN,ROW(),MATCH(INDIRECT(ADDRESS(3,COLUMN(),2)),$2:$2,0))</f>
        <v>10</v>
      </c>
      <c r="AT1081" s="394">
        <f ca="1">INDEX($A:$CN,ROW(),MATCH(INDIRECT(ADDRESS(3,COLUMN(),2)),$2:$2,0))</f>
        <v>10</v>
      </c>
      <c r="AU1081" s="394">
        <f ca="1">INDEX($A:$CN,ROW(),MATCH(INDIRECT(ADDRESS(3,COLUMN(),2)),$2:$2,0))</f>
        <v>10</v>
      </c>
      <c r="AV1081" s="394">
        <f ca="1">INDEX($A:$CN,ROW(),MATCH(INDIRECT(ADDRESS(3,COLUMN(),2)),$2:$2,0))</f>
        <v>10</v>
      </c>
      <c r="AW1081" s="394">
        <f ca="1">INDEX($A:$CN,ROW(),MATCH(INDIRECT(ADDRESS(3,COLUMN(),2)),$2:$2,0))</f>
        <v>10</v>
      </c>
      <c r="AX1081" s="394">
        <f ca="1">INDEX($A:$CN,ROW(),MATCH(INDIRECT(ADDRESS(3,COLUMN(),2)),$2:$2,0))</f>
        <v>10</v>
      </c>
      <c r="AY1081" s="394">
        <f ca="1">INDEX($A:$CN,ROW(),MATCH(INDIRECT(ADDRESS(3,COLUMN(),2)),$2:$2,0))</f>
        <v>10</v>
      </c>
      <c r="AZ1081" s="394">
        <f ca="1">INDEX($A:$CN,ROW(),MATCH(INDIRECT(ADDRESS(3,COLUMN(),2)),$2:$2,0))</f>
        <v>10</v>
      </c>
      <c r="BA1081" s="394">
        <f ca="1">INDEX($A:$CN,ROW(),MATCH(INDIRECT(ADDRESS(3,COLUMN(),2)),$2:$2,0))</f>
        <v>10</v>
      </c>
      <c r="BB1081" s="394">
        <f ca="1">INDEX($A:$CN,ROW(),MATCH(INDIRECT(ADDRESS(3,COLUMN(),2)),$2:$2,0))</f>
        <v>10</v>
      </c>
      <c r="BC1081" s="394">
        <f ca="1">INDEX($A:$CN,ROW(),MATCH(INDIRECT(ADDRESS(3,COLUMN(),2)),$2:$2,0))</f>
        <v>10</v>
      </c>
      <c r="BD1081" s="394">
        <f ca="1">INDEX($A:$CN,ROW(),MATCH(INDIRECT(ADDRESS(3,COLUMN(),2)),$2:$2,0))</f>
        <v>10</v>
      </c>
      <c r="BE1081" s="394">
        <f ca="1">INDEX($A:$CN,ROW(),MATCH(INDIRECT(ADDRESS(3,COLUMN(),2)),$2:$2,0))</f>
        <v>10</v>
      </c>
      <c r="BF1081" s="394">
        <f ca="1">INDEX($A:$CN,ROW(),MATCH(INDIRECT(ADDRESS(3,COLUMN(),2)),$2:$2,0))</f>
        <v>10</v>
      </c>
      <c r="BG1081" s="394">
        <f ca="1">INDEX($A:$CN,ROW(),MATCH(INDIRECT(ADDRESS(3,COLUMN(),2)),$2:$2,0))</f>
        <v>10</v>
      </c>
      <c r="BH1081" s="394">
        <f ca="1">INDEX($A:$CN,ROW(),MATCH(INDIRECT(ADDRESS(3,COLUMN(),2)),$2:$2,0))</f>
        <v>10</v>
      </c>
      <c r="BI1081" s="394">
        <f ca="1">INDEX($A:$CN,ROW(),MATCH(INDIRECT(ADDRESS(3,COLUMN(),2)),$2:$2,0))</f>
        <v>10</v>
      </c>
      <c r="BJ1081" s="394">
        <f ca="1">INDEX($A:$CN,ROW(),MATCH(INDIRECT(ADDRESS(3,COLUMN(),2)),$2:$2,0))</f>
        <v>10</v>
      </c>
      <c r="BK1081" s="394">
        <f ca="1">INDEX($A:$CN,ROW(),MATCH(INDIRECT(ADDRESS(3,COLUMN(),2)),$2:$2,0))</f>
        <v>10</v>
      </c>
      <c r="BL1081" s="394">
        <f ca="1">INDEX($A:$CN,ROW(),MATCH(INDIRECT(ADDRESS(3,COLUMN(),2)),$2:$2,0))</f>
        <v>10</v>
      </c>
      <c r="BM1081" s="394">
        <f ca="1">INDEX($A:$CN,ROW(),MATCH(INDIRECT(ADDRESS(3,COLUMN(),2)),$2:$2,0))</f>
        <v>10</v>
      </c>
      <c r="BN1081" s="394">
        <f ca="1">INDEX($A:$CN,ROW(),MATCH(INDIRECT(ADDRESS(3,COLUMN(),2)),$2:$2,0))</f>
        <v>10</v>
      </c>
      <c r="BO1081" s="394">
        <f ca="1">INDEX($A:$CN,ROW(),MATCH(INDIRECT(ADDRESS(3,COLUMN(),2)),$2:$2,0))</f>
        <v>10</v>
      </c>
      <c r="BP1081" s="394">
        <f ca="1">INDEX($A:$CN,ROW(),MATCH(INDIRECT(ADDRESS(3,COLUMN(),2)),$2:$2,0))</f>
        <v>10</v>
      </c>
      <c r="BQ1081" s="394">
        <f ca="1">INDEX($A:$CN,ROW(),MATCH(INDIRECT(ADDRESS(3,COLUMN(),2)),$2:$2,0))</f>
        <v>10</v>
      </c>
      <c r="BR1081" s="394">
        <f ca="1">INDEX($A:$CN,ROW(),MATCH(INDIRECT(ADDRESS(3,COLUMN(),2)),$2:$2,0))</f>
        <v>10</v>
      </c>
      <c r="BS1081" s="394">
        <f ca="1">INDEX($A:$CN,ROW(),MATCH(INDIRECT(ADDRESS(3,COLUMN(),2)),$2:$2,0))</f>
        <v>10</v>
      </c>
      <c r="BT1081" s="394">
        <f ca="1">INDEX($A:$CN,ROW(),MATCH(INDIRECT(ADDRESS(3,COLUMN(),2)),$2:$2,0))</f>
        <v>10</v>
      </c>
      <c r="BU1081" s="394">
        <f ca="1">INDEX($A:$CN,ROW(),MATCH(INDIRECT(ADDRESS(3,COLUMN(),2)),$2:$2,0))</f>
        <v>10</v>
      </c>
      <c r="BV1081" s="394">
        <f ca="1">INDEX($A:$CN,ROW(),MATCH(INDIRECT(ADDRESS(3,COLUMN(),2)),$2:$2,0))</f>
        <v>10</v>
      </c>
      <c r="BW1081" s="394">
        <f ca="1">INDEX($A:$CN,ROW(),MATCH(INDIRECT(ADDRESS(3,COLUMN(),2)),$2:$2,0))</f>
        <v>10</v>
      </c>
      <c r="BX1081" s="394">
        <f ca="1">INDEX($A:$CN,ROW(),MATCH(INDIRECT(ADDRESS(3,COLUMN(),2)),$2:$2,0))</f>
        <v>10</v>
      </c>
      <c r="BY1081" s="394">
        <f ca="1">INDEX($A:$CN,ROW(),MATCH(INDIRECT(ADDRESS(3,COLUMN(),2)),$2:$2,0))</f>
        <v>10</v>
      </c>
      <c r="BZ1081" s="394">
        <f ca="1">INDEX($A:$CN,ROW(),MATCH(INDIRECT(ADDRESS(3,COLUMN(),2)),$2:$2,0))</f>
        <v>10</v>
      </c>
      <c r="CA1081" s="394">
        <f ca="1">INDEX($A:$CN,ROW(),MATCH(INDIRECT(ADDRESS(3,COLUMN(),2)),$2:$2,0))</f>
        <v>10</v>
      </c>
      <c r="CB1081" s="394">
        <f ca="1">INDEX($A:$CN,ROW(),MATCH(INDIRECT(ADDRESS(3,COLUMN(),2)),$2:$2,0))</f>
        <v>10</v>
      </c>
      <c r="CC1081" s="394">
        <f ca="1">INDEX($A:$CN,ROW(),MATCH(INDIRECT(ADDRESS(3,COLUMN(),2)),$2:$2,0))</f>
        <v>10</v>
      </c>
      <c r="CD1081" s="394">
        <f ca="1">INDEX($A:$CN,ROW(),MATCH(INDIRECT(ADDRESS(3,COLUMN(),2)),$2:$2,0))</f>
        <v>10</v>
      </c>
      <c r="CE1081" s="394">
        <f ca="1">INDEX($A:$CN,ROW(),MATCH(INDIRECT(ADDRESS(3,COLUMN(),2)),$2:$2,0))</f>
        <v>10</v>
      </c>
      <c r="CF1081" s="394">
        <f ca="1">INDEX($A:$CN,ROW(),MATCH(INDIRECT(ADDRESS(3,COLUMN(),2)),$2:$2,0))</f>
        <v>10</v>
      </c>
      <c r="CG1081" s="394">
        <f ca="1">INDEX($A:$CN,ROW(),MATCH(INDIRECT(ADDRESS(3,COLUMN(),2)),$2:$2,0))</f>
        <v>10</v>
      </c>
      <c r="CH1081" s="394">
        <f ca="1">INDEX($A:$CN,ROW(),MATCH(INDIRECT(ADDRESS(3,COLUMN(),2)),$2:$2,0))</f>
        <v>10</v>
      </c>
      <c r="CI1081" s="394">
        <f ca="1">INDEX($A:$CN,ROW(),MATCH(INDIRECT(ADDRESS(3,COLUMN(),2)),$2:$2,0))</f>
        <v>10</v>
      </c>
      <c r="CJ1081" s="394">
        <f ca="1">INDEX($A:$CN,ROW(),MATCH(INDIRECT(ADDRESS(3,COLUMN(),2)),$2:$2,0))</f>
        <v>10</v>
      </c>
      <c r="CK1081" s="394">
        <f ca="1">INDEX($A:$CN,ROW(),MATCH(INDIRECT(ADDRESS(3,COLUMN(),2)),$2:$2,0))</f>
        <v>10</v>
      </c>
      <c r="CL1081" s="394">
        <f ca="1">INDEX($A:$CN,ROW(),MATCH(INDIRECT(ADDRESS(3,COLUMN(),2)),$2:$2,0))</f>
        <v>10</v>
      </c>
      <c r="CM1081" s="394">
        <f ca="1">INDEX($A:$CN,ROW(),MATCH(INDIRECT(ADDRESS(3,COLUMN(),2)),$2:$2,0))</f>
        <v>10</v>
      </c>
      <c r="CN1081" s="394">
        <f ca="1">INDEX($A:$CN,ROW(),MATCH(INDIRECT(ADDRESS(3,COLUMN(),2)),$2:$2,0))</f>
        <v>10</v>
      </c>
    </row>
    <row r="1082" spans="1:92" x14ac:dyDescent="0.25">
      <c r="A1082" s="10" t="s">
        <v>160</v>
      </c>
      <c r="B1082" s="216" t="s">
        <v>169</v>
      </c>
      <c r="C1082" s="148"/>
      <c r="D1082" t="s">
        <v>711</v>
      </c>
      <c r="E1082" s="149" t="s">
        <v>203</v>
      </c>
      <c r="F1082" s="149"/>
      <c r="G1082" s="149"/>
      <c r="H1082" s="106"/>
      <c r="I1082" s="210"/>
      <c r="J1082" s="226"/>
      <c r="K1082" s="30">
        <f t="shared" ref="K1082:P1082" ca="1" si="851">SUMIF($3:$3, K$2, INDIRECT(ROW() &amp; ":" &amp; ROW()))</f>
        <v>0</v>
      </c>
      <c r="L1082" s="30">
        <f t="shared" ca="1" si="851"/>
        <v>0</v>
      </c>
      <c r="M1082" s="30">
        <f t="shared" ca="1" si="851"/>
        <v>0</v>
      </c>
      <c r="N1082" s="30">
        <f t="shared" ca="1" si="851"/>
        <v>0</v>
      </c>
      <c r="O1082" s="30">
        <f t="shared" ca="1" si="851"/>
        <v>0</v>
      </c>
      <c r="P1082" s="30">
        <f t="shared" ca="1" si="851"/>
        <v>0</v>
      </c>
      <c r="Q1082" s="30"/>
      <c r="T1082" s="204"/>
      <c r="U1082" s="30" cm="1">
        <f t="array" aca="1" ref="U1082" ca="1">+INDIRECT(U1080)*U1081</f>
        <v>0</v>
      </c>
      <c r="V1082" s="30" cm="1">
        <f t="array" aca="1" ref="V1082" ca="1">+INDIRECT(V1080)*V1081</f>
        <v>0</v>
      </c>
      <c r="W1082" s="30" cm="1">
        <f t="array" aca="1" ref="W1082" ca="1">+INDIRECT(W1080)*W1081</f>
        <v>0</v>
      </c>
      <c r="X1082" s="30" cm="1">
        <f t="array" aca="1" ref="X1082" ca="1">+INDIRECT(X1080)*X1081</f>
        <v>0</v>
      </c>
      <c r="Y1082" s="30" cm="1">
        <f t="array" aca="1" ref="Y1082" ca="1">+INDIRECT(Y1080)*Y1081</f>
        <v>0</v>
      </c>
      <c r="Z1082" s="30" cm="1">
        <f t="array" aca="1" ref="Z1082" ca="1">+INDIRECT(Z1080)*Z1081</f>
        <v>0</v>
      </c>
      <c r="AA1082" s="30" cm="1">
        <f t="array" aca="1" ref="AA1082" ca="1">+INDIRECT(AA1080)*AA1081</f>
        <v>0</v>
      </c>
      <c r="AB1082" s="30" cm="1">
        <f t="array" aca="1" ref="AB1082" ca="1">+INDIRECT(AB1080)*AB1081</f>
        <v>0</v>
      </c>
      <c r="AC1082" s="30" cm="1">
        <f t="array" aca="1" ref="AC1082" ca="1">+INDIRECT(AC1080)*AC1081</f>
        <v>0</v>
      </c>
      <c r="AD1082" s="30" cm="1">
        <f t="array" aca="1" ref="AD1082" ca="1">+INDIRECT(AD1080)*AD1081</f>
        <v>0</v>
      </c>
      <c r="AE1082" s="30" cm="1">
        <f t="array" aca="1" ref="AE1082" ca="1">+INDIRECT(AE1080)*AE1081</f>
        <v>0</v>
      </c>
      <c r="AF1082" s="30" cm="1">
        <f t="array" aca="1" ref="AF1082" ca="1">+INDIRECT(AF1080)*AF1081</f>
        <v>0</v>
      </c>
      <c r="AG1082" s="30" cm="1">
        <f t="array" aca="1" ref="AG1082" ca="1">+INDIRECT(AG1080)*AG1081</f>
        <v>0</v>
      </c>
      <c r="AH1082" s="30" cm="1">
        <f t="array" aca="1" ref="AH1082" ca="1">+INDIRECT(AH1080)*AH1081</f>
        <v>0</v>
      </c>
      <c r="AI1082" s="30" cm="1">
        <f t="array" aca="1" ref="AI1082" ca="1">+INDIRECT(AI1080)*AI1081</f>
        <v>0</v>
      </c>
      <c r="AJ1082" s="30" cm="1">
        <f t="array" aca="1" ref="AJ1082" ca="1">+INDIRECT(AJ1080)*AJ1081</f>
        <v>0</v>
      </c>
      <c r="AK1082" s="30" cm="1">
        <f t="array" aca="1" ref="AK1082" ca="1">+INDIRECT(AK1080)*AK1081</f>
        <v>0</v>
      </c>
      <c r="AL1082" s="30" cm="1">
        <f t="array" aca="1" ref="AL1082" ca="1">+INDIRECT(AL1080)*AL1081</f>
        <v>0</v>
      </c>
      <c r="AM1082" s="30" cm="1">
        <f t="array" aca="1" ref="AM1082" ca="1">+INDIRECT(AM1080)*AM1081</f>
        <v>0</v>
      </c>
      <c r="AN1082" s="30" cm="1">
        <f t="array" aca="1" ref="AN1082" ca="1">+INDIRECT(AN1080)*AN1081</f>
        <v>0</v>
      </c>
      <c r="AO1082" s="30" cm="1">
        <f t="array" aca="1" ref="AO1082" ca="1">+INDIRECT(AO1080)*AO1081</f>
        <v>0</v>
      </c>
      <c r="AP1082" s="30" cm="1">
        <f t="array" aca="1" ref="AP1082" ca="1">+INDIRECT(AP1080)*AP1081</f>
        <v>0</v>
      </c>
      <c r="AQ1082" s="30" cm="1">
        <f t="array" aca="1" ref="AQ1082" ca="1">+INDIRECT(AQ1080)*AQ1081</f>
        <v>0</v>
      </c>
      <c r="AR1082" s="30" cm="1">
        <f t="array" aca="1" ref="AR1082" ca="1">+INDIRECT(AR1080)*AR1081</f>
        <v>0</v>
      </c>
      <c r="AS1082" s="30" cm="1">
        <f t="array" aca="1" ref="AS1082" ca="1">+INDIRECT(AS1080)*AS1081</f>
        <v>0</v>
      </c>
      <c r="AT1082" s="30" cm="1">
        <f t="array" aca="1" ref="AT1082" ca="1">+INDIRECT(AT1080)*AT1081</f>
        <v>0</v>
      </c>
      <c r="AU1082" s="30" cm="1">
        <f t="array" aca="1" ref="AU1082" ca="1">+INDIRECT(AU1080)*AU1081</f>
        <v>0</v>
      </c>
      <c r="AV1082" s="30" cm="1">
        <f t="array" aca="1" ref="AV1082" ca="1">+INDIRECT(AV1080)*AV1081</f>
        <v>0</v>
      </c>
      <c r="AW1082" s="30" cm="1">
        <f t="array" aca="1" ref="AW1082" ca="1">+INDIRECT(AW1080)*AW1081</f>
        <v>0</v>
      </c>
      <c r="AX1082" s="30" cm="1">
        <f t="array" aca="1" ref="AX1082" ca="1">+INDIRECT(AX1080)*AX1081</f>
        <v>0</v>
      </c>
      <c r="AY1082" s="30" cm="1">
        <f t="array" aca="1" ref="AY1082" ca="1">+INDIRECT(AY1080)*AY1081</f>
        <v>0</v>
      </c>
      <c r="AZ1082" s="30" cm="1">
        <f t="array" aca="1" ref="AZ1082" ca="1">+INDIRECT(AZ1080)*AZ1081</f>
        <v>0</v>
      </c>
      <c r="BA1082" s="30" cm="1">
        <f t="array" aca="1" ref="BA1082" ca="1">+INDIRECT(BA1080)*BA1081</f>
        <v>0</v>
      </c>
      <c r="BB1082" s="30" cm="1">
        <f t="array" aca="1" ref="BB1082" ca="1">+INDIRECT(BB1080)*BB1081</f>
        <v>0</v>
      </c>
      <c r="BC1082" s="30" cm="1">
        <f t="array" aca="1" ref="BC1082" ca="1">+INDIRECT(BC1080)*BC1081</f>
        <v>0</v>
      </c>
      <c r="BD1082" s="30" cm="1">
        <f t="array" aca="1" ref="BD1082" ca="1">+INDIRECT(BD1080)*BD1081</f>
        <v>0</v>
      </c>
      <c r="BE1082" s="30" cm="1">
        <f t="array" aca="1" ref="BE1082" ca="1">+INDIRECT(BE1080)*BE1081</f>
        <v>0</v>
      </c>
      <c r="BF1082" s="30" cm="1">
        <f t="array" aca="1" ref="BF1082" ca="1">+INDIRECT(BF1080)*BF1081</f>
        <v>0</v>
      </c>
      <c r="BG1082" s="30" cm="1">
        <f t="array" aca="1" ref="BG1082" ca="1">+INDIRECT(BG1080)*BG1081</f>
        <v>0</v>
      </c>
      <c r="BH1082" s="30" cm="1">
        <f t="array" aca="1" ref="BH1082" ca="1">+INDIRECT(BH1080)*BH1081</f>
        <v>0</v>
      </c>
      <c r="BI1082" s="30" cm="1">
        <f t="array" aca="1" ref="BI1082" ca="1">+INDIRECT(BI1080)*BI1081</f>
        <v>0</v>
      </c>
      <c r="BJ1082" s="30" cm="1">
        <f t="array" aca="1" ref="BJ1082" ca="1">+INDIRECT(BJ1080)*BJ1081</f>
        <v>0</v>
      </c>
      <c r="BK1082" s="30" cm="1">
        <f t="array" aca="1" ref="BK1082" ca="1">+INDIRECT(BK1080)*BK1081</f>
        <v>0</v>
      </c>
      <c r="BL1082" s="30" cm="1">
        <f t="array" aca="1" ref="BL1082" ca="1">+INDIRECT(BL1080)*BL1081</f>
        <v>0</v>
      </c>
      <c r="BM1082" s="30" cm="1">
        <f t="array" aca="1" ref="BM1082" ca="1">+INDIRECT(BM1080)*BM1081</f>
        <v>0</v>
      </c>
      <c r="BN1082" s="30" cm="1">
        <f t="array" aca="1" ref="BN1082" ca="1">+INDIRECT(BN1080)*BN1081</f>
        <v>0</v>
      </c>
      <c r="BO1082" s="30" cm="1">
        <f t="array" aca="1" ref="BO1082" ca="1">+INDIRECT(BO1080)*BO1081</f>
        <v>0</v>
      </c>
      <c r="BP1082" s="30" cm="1">
        <f t="array" aca="1" ref="BP1082" ca="1">+INDIRECT(BP1080)*BP1081</f>
        <v>0</v>
      </c>
      <c r="BQ1082" s="30" cm="1">
        <f t="array" aca="1" ref="BQ1082" ca="1">+INDIRECT(BQ1080)*BQ1081</f>
        <v>0</v>
      </c>
      <c r="BR1082" s="30" cm="1">
        <f t="array" aca="1" ref="BR1082" ca="1">+INDIRECT(BR1080)*BR1081</f>
        <v>0</v>
      </c>
      <c r="BS1082" s="30" cm="1">
        <f t="array" aca="1" ref="BS1082" ca="1">+INDIRECT(BS1080)*BS1081</f>
        <v>0</v>
      </c>
      <c r="BT1082" s="30" cm="1">
        <f t="array" aca="1" ref="BT1082" ca="1">+INDIRECT(BT1080)*BT1081</f>
        <v>0</v>
      </c>
      <c r="BU1082" s="30" cm="1">
        <f t="array" aca="1" ref="BU1082" ca="1">+INDIRECT(BU1080)*BU1081</f>
        <v>0</v>
      </c>
      <c r="BV1082" s="30" cm="1">
        <f t="array" aca="1" ref="BV1082" ca="1">+INDIRECT(BV1080)*BV1081</f>
        <v>0</v>
      </c>
      <c r="BW1082" s="30" cm="1">
        <f t="array" aca="1" ref="BW1082" ca="1">+INDIRECT(BW1080)*BW1081</f>
        <v>0</v>
      </c>
      <c r="BX1082" s="30" cm="1">
        <f t="array" aca="1" ref="BX1082" ca="1">+INDIRECT(BX1080)*BX1081</f>
        <v>0</v>
      </c>
      <c r="BY1082" s="30" cm="1">
        <f t="array" aca="1" ref="BY1082" ca="1">+INDIRECT(BY1080)*BY1081</f>
        <v>0</v>
      </c>
      <c r="BZ1082" s="30" cm="1">
        <f t="array" aca="1" ref="BZ1082" ca="1">+INDIRECT(BZ1080)*BZ1081</f>
        <v>0</v>
      </c>
      <c r="CA1082" s="30" cm="1">
        <f t="array" aca="1" ref="CA1082" ca="1">+INDIRECT(CA1080)*CA1081</f>
        <v>0</v>
      </c>
      <c r="CB1082" s="30" cm="1">
        <f t="array" aca="1" ref="CB1082" ca="1">+INDIRECT(CB1080)*CB1081</f>
        <v>0</v>
      </c>
      <c r="CC1082" s="30" cm="1">
        <f t="array" aca="1" ref="CC1082" ca="1">+INDIRECT(CC1080)*CC1081</f>
        <v>0</v>
      </c>
      <c r="CD1082" s="30" cm="1">
        <f t="array" aca="1" ref="CD1082" ca="1">+INDIRECT(CD1080)*CD1081</f>
        <v>0</v>
      </c>
      <c r="CE1082" s="30" cm="1">
        <f t="array" aca="1" ref="CE1082" ca="1">+INDIRECT(CE1080)*CE1081</f>
        <v>0</v>
      </c>
      <c r="CF1082" s="30" cm="1">
        <f t="array" aca="1" ref="CF1082" ca="1">+INDIRECT(CF1080)*CF1081</f>
        <v>0</v>
      </c>
      <c r="CG1082" s="30" cm="1">
        <f t="array" aca="1" ref="CG1082" ca="1">+INDIRECT(CG1080)*CG1081</f>
        <v>0</v>
      </c>
      <c r="CH1082" s="30" cm="1">
        <f t="array" aca="1" ref="CH1082" ca="1">+INDIRECT(CH1080)*CH1081</f>
        <v>0</v>
      </c>
      <c r="CI1082" s="30" cm="1">
        <f t="array" aca="1" ref="CI1082" ca="1">+INDIRECT(CI1080)*CI1081</f>
        <v>0</v>
      </c>
      <c r="CJ1082" s="30" cm="1">
        <f t="array" aca="1" ref="CJ1082" ca="1">+INDIRECT(CJ1080)*CJ1081</f>
        <v>0</v>
      </c>
      <c r="CK1082" s="30" cm="1">
        <f t="array" aca="1" ref="CK1082" ca="1">+INDIRECT(CK1080)*CK1081</f>
        <v>0</v>
      </c>
      <c r="CL1082" s="30" cm="1">
        <f t="array" aca="1" ref="CL1082" ca="1">+INDIRECT(CL1080)*CL1081</f>
        <v>0</v>
      </c>
      <c r="CM1082" s="30" cm="1">
        <f t="array" aca="1" ref="CM1082" ca="1">+INDIRECT(CM1080)*CM1081</f>
        <v>0</v>
      </c>
      <c r="CN1082" s="30" cm="1">
        <f t="array" aca="1" ref="CN1082" ca="1">+INDIRECT(CN1080)*CN1081</f>
        <v>0</v>
      </c>
    </row>
    <row r="1083" spans="1:92" x14ac:dyDescent="0.25">
      <c r="B1083" s="216"/>
      <c r="C1083" s="53"/>
      <c r="E1083" s="229"/>
      <c r="F1083" s="229"/>
      <c r="G1083" s="229"/>
      <c r="I1083" s="267"/>
      <c r="J1083" s="268"/>
      <c r="K1083" s="30"/>
      <c r="L1083" s="30"/>
      <c r="M1083" s="30"/>
      <c r="N1083" s="30"/>
      <c r="O1083" s="30"/>
      <c r="P1083" s="30"/>
      <c r="Q1083" s="30"/>
      <c r="T1083" s="204"/>
      <c r="U1083" s="30"/>
      <c r="V1083" s="30"/>
      <c r="W1083" s="30"/>
      <c r="X1083" s="30"/>
      <c r="Y1083" s="30"/>
      <c r="Z1083" s="30"/>
      <c r="AA1083" s="30"/>
      <c r="AB1083" s="30"/>
      <c r="AC1083" s="30"/>
      <c r="AD1083" s="30"/>
      <c r="AE1083" s="30"/>
      <c r="AF1083" s="30"/>
      <c r="AG1083" s="30"/>
      <c r="AH1083" s="30"/>
      <c r="AI1083" s="30"/>
      <c r="AJ1083" s="30"/>
      <c r="AK1083" s="30"/>
      <c r="AL1083" s="30"/>
      <c r="AM1083" s="30"/>
      <c r="AN1083" s="30"/>
      <c r="AO1083" s="30"/>
      <c r="AP1083" s="30"/>
      <c r="AQ1083" s="30"/>
      <c r="AR1083" s="30"/>
      <c r="AS1083" s="30"/>
      <c r="AT1083" s="30"/>
      <c r="AU1083" s="30"/>
      <c r="AV1083" s="30"/>
      <c r="AW1083" s="30"/>
      <c r="AX1083" s="30"/>
      <c r="AY1083" s="30"/>
      <c r="AZ1083" s="30"/>
      <c r="BA1083" s="30"/>
      <c r="BB1083" s="30"/>
      <c r="BC1083" s="30"/>
      <c r="BD1083" s="30"/>
      <c r="BE1083" s="30"/>
      <c r="BF1083" s="30"/>
      <c r="BG1083" s="30"/>
      <c r="BH1083" s="30"/>
      <c r="BI1083" s="30"/>
      <c r="BJ1083" s="30"/>
      <c r="BK1083" s="30"/>
      <c r="BL1083" s="30"/>
      <c r="BM1083" s="30"/>
      <c r="BN1083" s="30"/>
      <c r="BO1083" s="30"/>
      <c r="BP1083" s="30"/>
      <c r="BQ1083" s="30"/>
      <c r="BR1083" s="30"/>
      <c r="BS1083" s="30"/>
      <c r="BT1083" s="30"/>
      <c r="BU1083" s="30"/>
      <c r="BV1083" s="30"/>
      <c r="BW1083" s="30"/>
      <c r="BX1083" s="30"/>
      <c r="BY1083" s="30"/>
      <c r="BZ1083" s="30"/>
      <c r="CA1083" s="30"/>
      <c r="CB1083" s="30"/>
      <c r="CC1083" s="30"/>
      <c r="CD1083" s="30"/>
      <c r="CE1083" s="30"/>
      <c r="CF1083" s="30"/>
      <c r="CG1083" s="30"/>
      <c r="CH1083" s="30"/>
      <c r="CI1083" s="30"/>
      <c r="CJ1083" s="30"/>
      <c r="CK1083" s="30"/>
      <c r="CL1083" s="30"/>
      <c r="CM1083" s="30"/>
      <c r="CN1083" s="30"/>
    </row>
    <row r="1084" spans="1:92" x14ac:dyDescent="0.25">
      <c r="A1084" s="137"/>
      <c r="B1084" s="208"/>
      <c r="C1084" s="139"/>
      <c r="D1084" s="137" t="s">
        <v>712</v>
      </c>
      <c r="E1084" s="140" t="s">
        <v>712</v>
      </c>
      <c r="F1084" s="140"/>
      <c r="G1084" s="140"/>
      <c r="H1084" s="141"/>
      <c r="I1084" s="142"/>
      <c r="J1084" s="143"/>
      <c r="K1084" s="139"/>
      <c r="L1084" s="139"/>
      <c r="M1084" s="139"/>
      <c r="N1084" s="139"/>
      <c r="O1084" s="139"/>
      <c r="P1084" s="139"/>
      <c r="Q1084" s="139"/>
      <c r="T1084" s="233"/>
      <c r="U1084" s="145" t="s">
        <v>507</v>
      </c>
      <c r="V1084" s="145" t="s">
        <v>507</v>
      </c>
      <c r="W1084" s="145" t="s">
        <v>507</v>
      </c>
      <c r="X1084" s="145" t="s">
        <v>507</v>
      </c>
      <c r="Y1084" s="145" t="s">
        <v>507</v>
      </c>
      <c r="Z1084" s="145" t="s">
        <v>507</v>
      </c>
      <c r="AA1084" s="145" t="s">
        <v>507</v>
      </c>
      <c r="AB1084" s="145" t="s">
        <v>507</v>
      </c>
      <c r="AC1084" s="145" t="s">
        <v>507</v>
      </c>
      <c r="AD1084" s="145" t="s">
        <v>507</v>
      </c>
      <c r="AE1084" s="145" t="s">
        <v>507</v>
      </c>
      <c r="AF1084" s="145" t="s">
        <v>507</v>
      </c>
      <c r="AG1084" s="145" t="s">
        <v>507</v>
      </c>
      <c r="AH1084" s="145" t="s">
        <v>507</v>
      </c>
      <c r="AI1084" s="145" t="s">
        <v>507</v>
      </c>
      <c r="AJ1084" s="145" t="s">
        <v>507</v>
      </c>
      <c r="AK1084" s="145" t="s">
        <v>507</v>
      </c>
      <c r="AL1084" s="145" t="s">
        <v>507</v>
      </c>
      <c r="AM1084" s="145" t="s">
        <v>507</v>
      </c>
      <c r="AN1084" s="145" t="s">
        <v>507</v>
      </c>
      <c r="AO1084" s="145" t="s">
        <v>507</v>
      </c>
      <c r="AP1084" s="145" t="s">
        <v>507</v>
      </c>
      <c r="AQ1084" s="145" t="s">
        <v>507</v>
      </c>
      <c r="AR1084" s="145" t="s">
        <v>507</v>
      </c>
      <c r="AS1084" s="145" t="s">
        <v>507</v>
      </c>
      <c r="AT1084" s="145" t="s">
        <v>507</v>
      </c>
      <c r="AU1084" s="145" t="s">
        <v>507</v>
      </c>
      <c r="AV1084" s="145" t="s">
        <v>507</v>
      </c>
      <c r="AW1084" s="145" t="s">
        <v>507</v>
      </c>
      <c r="AX1084" s="145" t="s">
        <v>507</v>
      </c>
      <c r="AY1084" s="145" t="s">
        <v>507</v>
      </c>
      <c r="AZ1084" s="145" t="s">
        <v>507</v>
      </c>
      <c r="BA1084" s="145" t="s">
        <v>507</v>
      </c>
      <c r="BB1084" s="145" t="s">
        <v>507</v>
      </c>
      <c r="BC1084" s="145" t="s">
        <v>507</v>
      </c>
      <c r="BD1084" s="145" t="s">
        <v>507</v>
      </c>
      <c r="BE1084" s="145" t="s">
        <v>507</v>
      </c>
      <c r="BF1084" s="145" t="s">
        <v>507</v>
      </c>
      <c r="BG1084" s="145" t="s">
        <v>507</v>
      </c>
      <c r="BH1084" s="145" t="s">
        <v>507</v>
      </c>
      <c r="BI1084" s="145" t="s">
        <v>507</v>
      </c>
      <c r="BJ1084" s="145" t="s">
        <v>507</v>
      </c>
      <c r="BK1084" s="145" t="s">
        <v>507</v>
      </c>
      <c r="BL1084" s="145" t="s">
        <v>507</v>
      </c>
      <c r="BM1084" s="145" t="s">
        <v>507</v>
      </c>
      <c r="BN1084" s="145" t="s">
        <v>507</v>
      </c>
      <c r="BO1084" s="145" t="s">
        <v>507</v>
      </c>
      <c r="BP1084" s="145" t="s">
        <v>507</v>
      </c>
      <c r="BQ1084" s="145" t="s">
        <v>507</v>
      </c>
      <c r="BR1084" s="145" t="s">
        <v>507</v>
      </c>
      <c r="BS1084" s="145" t="s">
        <v>507</v>
      </c>
      <c r="BT1084" s="145" t="s">
        <v>507</v>
      </c>
      <c r="BU1084" s="145" t="s">
        <v>507</v>
      </c>
      <c r="BV1084" s="145" t="s">
        <v>507</v>
      </c>
      <c r="BW1084" s="145" t="s">
        <v>507</v>
      </c>
      <c r="BX1084" s="145" t="s">
        <v>507</v>
      </c>
      <c r="BY1084" s="145" t="s">
        <v>507</v>
      </c>
      <c r="BZ1084" s="145" t="s">
        <v>507</v>
      </c>
      <c r="CA1084" s="145" t="s">
        <v>507</v>
      </c>
      <c r="CB1084" s="145" t="s">
        <v>507</v>
      </c>
      <c r="CC1084" s="145" t="s">
        <v>507</v>
      </c>
      <c r="CD1084" s="145" t="s">
        <v>507</v>
      </c>
      <c r="CE1084" s="145" t="s">
        <v>507</v>
      </c>
      <c r="CF1084" s="145" t="s">
        <v>507</v>
      </c>
      <c r="CG1084" s="145" t="s">
        <v>507</v>
      </c>
      <c r="CH1084" s="145" t="s">
        <v>507</v>
      </c>
      <c r="CI1084" s="145" t="s">
        <v>507</v>
      </c>
      <c r="CJ1084" s="145" t="s">
        <v>507</v>
      </c>
      <c r="CK1084" s="145" t="s">
        <v>507</v>
      </c>
      <c r="CL1084" s="145" t="s">
        <v>507</v>
      </c>
      <c r="CM1084" s="145" t="s">
        <v>507</v>
      </c>
      <c r="CN1084" s="145" t="s">
        <v>507</v>
      </c>
    </row>
    <row r="1085" spans="1:92" x14ac:dyDescent="0.25">
      <c r="A1085" s="137"/>
      <c r="B1085" s="208"/>
      <c r="C1085" s="139"/>
      <c r="D1085" s="137" t="s">
        <v>712</v>
      </c>
      <c r="E1085" s="140" t="s">
        <v>712</v>
      </c>
      <c r="F1085" s="140"/>
      <c r="G1085" s="140"/>
      <c r="H1085" s="141"/>
      <c r="I1085" s="142"/>
      <c r="J1085" s="143"/>
      <c r="K1085" s="139"/>
      <c r="L1085" s="139"/>
      <c r="M1085" s="139"/>
      <c r="N1085" s="139"/>
      <c r="O1085" s="139"/>
      <c r="P1085" s="139"/>
      <c r="Q1085" s="139"/>
      <c r="T1085" s="233"/>
      <c r="U1085" s="145" t="s">
        <v>507</v>
      </c>
      <c r="V1085" s="145" t="s">
        <v>507</v>
      </c>
      <c r="W1085" s="145" t="s">
        <v>507</v>
      </c>
      <c r="X1085" s="145" t="s">
        <v>507</v>
      </c>
      <c r="Y1085" s="145" t="s">
        <v>507</v>
      </c>
      <c r="Z1085" s="145" t="s">
        <v>507</v>
      </c>
      <c r="AA1085" s="145" t="s">
        <v>507</v>
      </c>
      <c r="AB1085" s="145" t="s">
        <v>507</v>
      </c>
      <c r="AC1085" s="145" t="s">
        <v>507</v>
      </c>
      <c r="AD1085" s="145" t="s">
        <v>507</v>
      </c>
      <c r="AE1085" s="145" t="s">
        <v>507</v>
      </c>
      <c r="AF1085" s="145" t="s">
        <v>507</v>
      </c>
      <c r="AG1085" s="145" t="s">
        <v>507</v>
      </c>
      <c r="AH1085" s="145" t="s">
        <v>507</v>
      </c>
      <c r="AI1085" s="145" t="s">
        <v>507</v>
      </c>
      <c r="AJ1085" s="145" t="s">
        <v>507</v>
      </c>
      <c r="AK1085" s="145" t="s">
        <v>507</v>
      </c>
      <c r="AL1085" s="145" t="s">
        <v>507</v>
      </c>
      <c r="AM1085" s="145" t="s">
        <v>507</v>
      </c>
      <c r="AN1085" s="145" t="s">
        <v>507</v>
      </c>
      <c r="AO1085" s="145" t="s">
        <v>507</v>
      </c>
      <c r="AP1085" s="145" t="s">
        <v>507</v>
      </c>
      <c r="AQ1085" s="145" t="s">
        <v>507</v>
      </c>
      <c r="AR1085" s="145" t="s">
        <v>507</v>
      </c>
      <c r="AS1085" s="145" t="s">
        <v>507</v>
      </c>
      <c r="AT1085" s="145" t="s">
        <v>507</v>
      </c>
      <c r="AU1085" s="145" t="s">
        <v>507</v>
      </c>
      <c r="AV1085" s="145" t="s">
        <v>507</v>
      </c>
      <c r="AW1085" s="145" t="s">
        <v>507</v>
      </c>
      <c r="AX1085" s="145" t="s">
        <v>507</v>
      </c>
      <c r="AY1085" s="145" t="s">
        <v>507</v>
      </c>
      <c r="AZ1085" s="145" t="s">
        <v>507</v>
      </c>
      <c r="BA1085" s="145" t="s">
        <v>507</v>
      </c>
      <c r="BB1085" s="145" t="s">
        <v>507</v>
      </c>
      <c r="BC1085" s="145" t="s">
        <v>507</v>
      </c>
      <c r="BD1085" s="145" t="s">
        <v>507</v>
      </c>
      <c r="BE1085" s="145" t="s">
        <v>507</v>
      </c>
      <c r="BF1085" s="145" t="s">
        <v>507</v>
      </c>
      <c r="BG1085" s="145" t="s">
        <v>507</v>
      </c>
      <c r="BH1085" s="145" t="s">
        <v>507</v>
      </c>
      <c r="BI1085" s="145" t="s">
        <v>507</v>
      </c>
      <c r="BJ1085" s="145" t="s">
        <v>507</v>
      </c>
      <c r="BK1085" s="145" t="s">
        <v>507</v>
      </c>
      <c r="BL1085" s="145" t="s">
        <v>507</v>
      </c>
      <c r="BM1085" s="145" t="s">
        <v>507</v>
      </c>
      <c r="BN1085" s="145" t="s">
        <v>507</v>
      </c>
      <c r="BO1085" s="145" t="s">
        <v>507</v>
      </c>
      <c r="BP1085" s="145" t="s">
        <v>507</v>
      </c>
      <c r="BQ1085" s="145" t="s">
        <v>507</v>
      </c>
      <c r="BR1085" s="145" t="s">
        <v>507</v>
      </c>
      <c r="BS1085" s="145" t="s">
        <v>507</v>
      </c>
      <c r="BT1085" s="145" t="s">
        <v>507</v>
      </c>
      <c r="BU1085" s="145" t="s">
        <v>507</v>
      </c>
      <c r="BV1085" s="145" t="s">
        <v>507</v>
      </c>
      <c r="BW1085" s="145" t="s">
        <v>507</v>
      </c>
      <c r="BX1085" s="145" t="s">
        <v>507</v>
      </c>
      <c r="BY1085" s="145" t="s">
        <v>507</v>
      </c>
      <c r="BZ1085" s="145" t="s">
        <v>507</v>
      </c>
      <c r="CA1085" s="145" t="s">
        <v>507</v>
      </c>
      <c r="CB1085" s="145" t="s">
        <v>507</v>
      </c>
      <c r="CC1085" s="145" t="s">
        <v>507</v>
      </c>
      <c r="CD1085" s="145" t="s">
        <v>507</v>
      </c>
      <c r="CE1085" s="145" t="s">
        <v>507</v>
      </c>
      <c r="CF1085" s="145" t="s">
        <v>507</v>
      </c>
      <c r="CG1085" s="145" t="s">
        <v>507</v>
      </c>
      <c r="CH1085" s="145" t="s">
        <v>507</v>
      </c>
      <c r="CI1085" s="145" t="s">
        <v>507</v>
      </c>
      <c r="CJ1085" s="145" t="s">
        <v>507</v>
      </c>
      <c r="CK1085" s="145" t="s">
        <v>507</v>
      </c>
      <c r="CL1085" s="145" t="s">
        <v>507</v>
      </c>
      <c r="CM1085" s="145" t="s">
        <v>507</v>
      </c>
      <c r="CN1085" s="145" t="s">
        <v>507</v>
      </c>
    </row>
    <row r="1086" spans="1:92" x14ac:dyDescent="0.25">
      <c r="A1086" s="10" t="s">
        <v>188</v>
      </c>
      <c r="B1086" s="214" t="s">
        <v>705</v>
      </c>
      <c r="C1086" s="10"/>
      <c r="D1086" t="s">
        <v>712</v>
      </c>
      <c r="E1086" s="106" t="s">
        <v>203</v>
      </c>
      <c r="F1086" s="106"/>
      <c r="G1086" s="106"/>
      <c r="H1086" s="106"/>
      <c r="I1086" s="175"/>
      <c r="J1086" s="17"/>
      <c r="K1086" s="61">
        <f t="shared" ref="K1086:P1086" ca="1" si="852">SUMIF($3:$3, K$2, INDIRECT(ROW() &amp; ":" &amp; ROW()))</f>
        <v>0</v>
      </c>
      <c r="L1086" s="61">
        <f t="shared" ca="1" si="852"/>
        <v>0</v>
      </c>
      <c r="M1086" s="61">
        <f t="shared" ca="1" si="852"/>
        <v>0</v>
      </c>
      <c r="N1086" s="61">
        <f t="shared" ca="1" si="852"/>
        <v>0</v>
      </c>
      <c r="O1086" s="61">
        <f t="shared" ca="1" si="852"/>
        <v>0</v>
      </c>
      <c r="P1086" s="61">
        <f t="shared" ca="1" si="852"/>
        <v>0</v>
      </c>
      <c r="Q1086" s="61"/>
      <c r="T1086" s="215"/>
      <c r="U1086" s="61" cm="1">
        <f t="array" aca="1" ref="U1086" ca="1">+INDIRECT(U1084)*INDIRECT(U1085)</f>
        <v>0</v>
      </c>
      <c r="V1086" s="61" cm="1">
        <f t="array" aca="1" ref="V1086" ca="1">+INDIRECT(V1084)*INDIRECT(V1085)</f>
        <v>0</v>
      </c>
      <c r="W1086" s="61" cm="1">
        <f t="array" aca="1" ref="W1086" ca="1">+INDIRECT(W1084)*INDIRECT(W1085)</f>
        <v>0</v>
      </c>
      <c r="X1086" s="61" cm="1">
        <f t="array" aca="1" ref="X1086" ca="1">+INDIRECT(X1084)*INDIRECT(X1085)</f>
        <v>0</v>
      </c>
      <c r="Y1086" s="61" cm="1">
        <f t="array" aca="1" ref="Y1086" ca="1">+INDIRECT(Y1084)*INDIRECT(Y1085)</f>
        <v>0</v>
      </c>
      <c r="Z1086" s="61" cm="1">
        <f t="array" aca="1" ref="Z1086" ca="1">+INDIRECT(Z1084)*INDIRECT(Z1085)</f>
        <v>0</v>
      </c>
      <c r="AA1086" s="61" cm="1">
        <f t="array" aca="1" ref="AA1086" ca="1">+INDIRECT(AA1084)*INDIRECT(AA1085)</f>
        <v>0</v>
      </c>
      <c r="AB1086" s="61" cm="1">
        <f t="array" aca="1" ref="AB1086" ca="1">+INDIRECT(AB1084)*INDIRECT(AB1085)</f>
        <v>0</v>
      </c>
      <c r="AC1086" s="61" cm="1">
        <f t="array" aca="1" ref="AC1086" ca="1">+INDIRECT(AC1084)*INDIRECT(AC1085)</f>
        <v>0</v>
      </c>
      <c r="AD1086" s="61" cm="1">
        <f t="array" aca="1" ref="AD1086" ca="1">+INDIRECT(AD1084)*INDIRECT(AD1085)</f>
        <v>0</v>
      </c>
      <c r="AE1086" s="61" cm="1">
        <f t="array" aca="1" ref="AE1086" ca="1">+INDIRECT(AE1084)*INDIRECT(AE1085)</f>
        <v>0</v>
      </c>
      <c r="AF1086" s="61" cm="1">
        <f t="array" aca="1" ref="AF1086" ca="1">+INDIRECT(AF1084)*INDIRECT(AF1085)</f>
        <v>0</v>
      </c>
      <c r="AG1086" s="61" cm="1">
        <f t="array" aca="1" ref="AG1086" ca="1">+INDIRECT(AG1084)*INDIRECT(AG1085)</f>
        <v>0</v>
      </c>
      <c r="AH1086" s="61" cm="1">
        <f t="array" aca="1" ref="AH1086" ca="1">+INDIRECT(AH1084)*INDIRECT(AH1085)</f>
        <v>0</v>
      </c>
      <c r="AI1086" s="61" cm="1">
        <f t="array" aca="1" ref="AI1086" ca="1">+INDIRECT(AI1084)*INDIRECT(AI1085)</f>
        <v>0</v>
      </c>
      <c r="AJ1086" s="61" cm="1">
        <f t="array" aca="1" ref="AJ1086" ca="1">+INDIRECT(AJ1084)*INDIRECT(AJ1085)</f>
        <v>0</v>
      </c>
      <c r="AK1086" s="61" cm="1">
        <f t="array" aca="1" ref="AK1086" ca="1">+INDIRECT(AK1084)*INDIRECT(AK1085)</f>
        <v>0</v>
      </c>
      <c r="AL1086" s="61" cm="1">
        <f t="array" aca="1" ref="AL1086" ca="1">+INDIRECT(AL1084)*INDIRECT(AL1085)</f>
        <v>0</v>
      </c>
      <c r="AM1086" s="61" cm="1">
        <f t="array" aca="1" ref="AM1086" ca="1">+INDIRECT(AM1084)*INDIRECT(AM1085)</f>
        <v>0</v>
      </c>
      <c r="AN1086" s="61" cm="1">
        <f t="array" aca="1" ref="AN1086" ca="1">+INDIRECT(AN1084)*INDIRECT(AN1085)</f>
        <v>0</v>
      </c>
      <c r="AO1086" s="61" cm="1">
        <f t="array" aca="1" ref="AO1086" ca="1">+INDIRECT(AO1084)*INDIRECT(AO1085)</f>
        <v>0</v>
      </c>
      <c r="AP1086" s="61" cm="1">
        <f t="array" aca="1" ref="AP1086" ca="1">+INDIRECT(AP1084)*INDIRECT(AP1085)</f>
        <v>0</v>
      </c>
      <c r="AQ1086" s="61" cm="1">
        <f t="array" aca="1" ref="AQ1086" ca="1">+INDIRECT(AQ1084)*INDIRECT(AQ1085)</f>
        <v>0</v>
      </c>
      <c r="AR1086" s="61" cm="1">
        <f t="array" aca="1" ref="AR1086" ca="1">+INDIRECT(AR1084)*INDIRECT(AR1085)</f>
        <v>0</v>
      </c>
      <c r="AS1086" s="61" cm="1">
        <f t="array" aca="1" ref="AS1086" ca="1">+INDIRECT(AS1084)*INDIRECT(AS1085)</f>
        <v>0</v>
      </c>
      <c r="AT1086" s="61" cm="1">
        <f t="array" aca="1" ref="AT1086" ca="1">+INDIRECT(AT1084)*INDIRECT(AT1085)</f>
        <v>0</v>
      </c>
      <c r="AU1086" s="61" cm="1">
        <f t="array" aca="1" ref="AU1086" ca="1">+INDIRECT(AU1084)*INDIRECT(AU1085)</f>
        <v>0</v>
      </c>
      <c r="AV1086" s="61" cm="1">
        <f t="array" aca="1" ref="AV1086" ca="1">+INDIRECT(AV1084)*INDIRECT(AV1085)</f>
        <v>0</v>
      </c>
      <c r="AW1086" s="61" cm="1">
        <f t="array" aca="1" ref="AW1086" ca="1">+INDIRECT(AW1084)*INDIRECT(AW1085)</f>
        <v>0</v>
      </c>
      <c r="AX1086" s="61" cm="1">
        <f t="array" aca="1" ref="AX1086" ca="1">+INDIRECT(AX1084)*INDIRECT(AX1085)</f>
        <v>0</v>
      </c>
      <c r="AY1086" s="61" cm="1">
        <f t="array" aca="1" ref="AY1086" ca="1">+INDIRECT(AY1084)*INDIRECT(AY1085)</f>
        <v>0</v>
      </c>
      <c r="AZ1086" s="61" cm="1">
        <f t="array" aca="1" ref="AZ1086" ca="1">+INDIRECT(AZ1084)*INDIRECT(AZ1085)</f>
        <v>0</v>
      </c>
      <c r="BA1086" s="61" cm="1">
        <f t="array" aca="1" ref="BA1086" ca="1">+INDIRECT(BA1084)*INDIRECT(BA1085)</f>
        <v>0</v>
      </c>
      <c r="BB1086" s="61" cm="1">
        <f t="array" aca="1" ref="BB1086" ca="1">+INDIRECT(BB1084)*INDIRECT(BB1085)</f>
        <v>0</v>
      </c>
      <c r="BC1086" s="61" cm="1">
        <f t="array" aca="1" ref="BC1086" ca="1">+INDIRECT(BC1084)*INDIRECT(BC1085)</f>
        <v>0</v>
      </c>
      <c r="BD1086" s="61" cm="1">
        <f t="array" aca="1" ref="BD1086" ca="1">+INDIRECT(BD1084)*INDIRECT(BD1085)</f>
        <v>0</v>
      </c>
      <c r="BE1086" s="61" cm="1">
        <f t="array" aca="1" ref="BE1086" ca="1">+INDIRECT(BE1084)*INDIRECT(BE1085)</f>
        <v>0</v>
      </c>
      <c r="BF1086" s="61" cm="1">
        <f t="array" aca="1" ref="BF1086" ca="1">+INDIRECT(BF1084)*INDIRECT(BF1085)</f>
        <v>0</v>
      </c>
      <c r="BG1086" s="61" cm="1">
        <f t="array" aca="1" ref="BG1086" ca="1">+INDIRECT(BG1084)*INDIRECT(BG1085)</f>
        <v>0</v>
      </c>
      <c r="BH1086" s="61" cm="1">
        <f t="array" aca="1" ref="BH1086" ca="1">+INDIRECT(BH1084)*INDIRECT(BH1085)</f>
        <v>0</v>
      </c>
      <c r="BI1086" s="61" cm="1">
        <f t="array" aca="1" ref="BI1086" ca="1">+INDIRECT(BI1084)*INDIRECT(BI1085)</f>
        <v>0</v>
      </c>
      <c r="BJ1086" s="61" cm="1">
        <f t="array" aca="1" ref="BJ1086" ca="1">+INDIRECT(BJ1084)*INDIRECT(BJ1085)</f>
        <v>0</v>
      </c>
      <c r="BK1086" s="61" cm="1">
        <f t="array" aca="1" ref="BK1086" ca="1">+INDIRECT(BK1084)*INDIRECT(BK1085)</f>
        <v>0</v>
      </c>
      <c r="BL1086" s="61" cm="1">
        <f t="array" aca="1" ref="BL1086" ca="1">+INDIRECT(BL1084)*INDIRECT(BL1085)</f>
        <v>0</v>
      </c>
      <c r="BM1086" s="61" cm="1">
        <f t="array" aca="1" ref="BM1086" ca="1">+INDIRECT(BM1084)*INDIRECT(BM1085)</f>
        <v>0</v>
      </c>
      <c r="BN1086" s="61" cm="1">
        <f t="array" aca="1" ref="BN1086" ca="1">+INDIRECT(BN1084)*INDIRECT(BN1085)</f>
        <v>0</v>
      </c>
      <c r="BO1086" s="61" cm="1">
        <f t="array" aca="1" ref="BO1086" ca="1">+INDIRECT(BO1084)*INDIRECT(BO1085)</f>
        <v>0</v>
      </c>
      <c r="BP1086" s="61" cm="1">
        <f t="array" aca="1" ref="BP1086" ca="1">+INDIRECT(BP1084)*INDIRECT(BP1085)</f>
        <v>0</v>
      </c>
      <c r="BQ1086" s="61" cm="1">
        <f t="array" aca="1" ref="BQ1086" ca="1">+INDIRECT(BQ1084)*INDIRECT(BQ1085)</f>
        <v>0</v>
      </c>
      <c r="BR1086" s="61" cm="1">
        <f t="array" aca="1" ref="BR1086" ca="1">+INDIRECT(BR1084)*INDIRECT(BR1085)</f>
        <v>0</v>
      </c>
      <c r="BS1086" s="61" cm="1">
        <f t="array" aca="1" ref="BS1086" ca="1">+INDIRECT(BS1084)*INDIRECT(BS1085)</f>
        <v>0</v>
      </c>
      <c r="BT1086" s="61" cm="1">
        <f t="array" aca="1" ref="BT1086" ca="1">+INDIRECT(BT1084)*INDIRECT(BT1085)</f>
        <v>0</v>
      </c>
      <c r="BU1086" s="61" cm="1">
        <f t="array" aca="1" ref="BU1086" ca="1">+INDIRECT(BU1084)*INDIRECT(BU1085)</f>
        <v>0</v>
      </c>
      <c r="BV1086" s="61" cm="1">
        <f t="array" aca="1" ref="BV1086" ca="1">+INDIRECT(BV1084)*INDIRECT(BV1085)</f>
        <v>0</v>
      </c>
      <c r="BW1086" s="61" cm="1">
        <f t="array" aca="1" ref="BW1086" ca="1">+INDIRECT(BW1084)*INDIRECT(BW1085)</f>
        <v>0</v>
      </c>
      <c r="BX1086" s="61" cm="1">
        <f t="array" aca="1" ref="BX1086" ca="1">+INDIRECT(BX1084)*INDIRECT(BX1085)</f>
        <v>0</v>
      </c>
      <c r="BY1086" s="61" cm="1">
        <f t="array" aca="1" ref="BY1086" ca="1">+INDIRECT(BY1084)*INDIRECT(BY1085)</f>
        <v>0</v>
      </c>
      <c r="BZ1086" s="61" cm="1">
        <f t="array" aca="1" ref="BZ1086" ca="1">+INDIRECT(BZ1084)*INDIRECT(BZ1085)</f>
        <v>0</v>
      </c>
      <c r="CA1086" s="61" cm="1">
        <f t="array" aca="1" ref="CA1086" ca="1">+INDIRECT(CA1084)*INDIRECT(CA1085)</f>
        <v>0</v>
      </c>
      <c r="CB1086" s="61" cm="1">
        <f t="array" aca="1" ref="CB1086" ca="1">+INDIRECT(CB1084)*INDIRECT(CB1085)</f>
        <v>0</v>
      </c>
      <c r="CC1086" s="61" cm="1">
        <f t="array" aca="1" ref="CC1086" ca="1">+INDIRECT(CC1084)*INDIRECT(CC1085)</f>
        <v>0</v>
      </c>
      <c r="CD1086" s="61" cm="1">
        <f t="array" aca="1" ref="CD1086" ca="1">+INDIRECT(CD1084)*INDIRECT(CD1085)</f>
        <v>0</v>
      </c>
      <c r="CE1086" s="61" cm="1">
        <f t="array" aca="1" ref="CE1086" ca="1">+INDIRECT(CE1084)*INDIRECT(CE1085)</f>
        <v>0</v>
      </c>
      <c r="CF1086" s="61" cm="1">
        <f t="array" aca="1" ref="CF1086" ca="1">+INDIRECT(CF1084)*INDIRECT(CF1085)</f>
        <v>0</v>
      </c>
      <c r="CG1086" s="61" cm="1">
        <f t="array" aca="1" ref="CG1086" ca="1">+INDIRECT(CG1084)*INDIRECT(CG1085)</f>
        <v>0</v>
      </c>
      <c r="CH1086" s="61" cm="1">
        <f t="array" aca="1" ref="CH1086" ca="1">+INDIRECT(CH1084)*INDIRECT(CH1085)</f>
        <v>0</v>
      </c>
      <c r="CI1086" s="61" cm="1">
        <f t="array" aca="1" ref="CI1086" ca="1">+INDIRECT(CI1084)*INDIRECT(CI1085)</f>
        <v>0</v>
      </c>
      <c r="CJ1086" s="61" cm="1">
        <f t="array" aca="1" ref="CJ1086" ca="1">+INDIRECT(CJ1084)*INDIRECT(CJ1085)</f>
        <v>0</v>
      </c>
      <c r="CK1086" s="61" cm="1">
        <f t="array" aca="1" ref="CK1086" ca="1">+INDIRECT(CK1084)*INDIRECT(CK1085)</f>
        <v>0</v>
      </c>
      <c r="CL1086" s="61" cm="1">
        <f t="array" aca="1" ref="CL1086" ca="1">+INDIRECT(CL1084)*INDIRECT(CL1085)</f>
        <v>0</v>
      </c>
      <c r="CM1086" s="61" cm="1">
        <f t="array" aca="1" ref="CM1086" ca="1">+INDIRECT(CM1084)*INDIRECT(CM1085)</f>
        <v>0</v>
      </c>
      <c r="CN1086" s="61" cm="1">
        <f t="array" aca="1" ref="CN1086" ca="1">+INDIRECT(CN1084)*INDIRECT(CN1085)</f>
        <v>0</v>
      </c>
    </row>
    <row r="1087" spans="1:92" x14ac:dyDescent="0.25">
      <c r="B1087" s="216"/>
      <c r="C1087" s="53"/>
      <c r="E1087" s="229"/>
      <c r="F1087" s="229"/>
      <c r="G1087" s="229"/>
      <c r="I1087" s="267"/>
      <c r="J1087" s="268"/>
      <c r="K1087" s="30"/>
      <c r="L1087" s="30"/>
      <c r="M1087" s="30"/>
      <c r="N1087" s="30"/>
      <c r="O1087" s="30"/>
      <c r="P1087" s="30"/>
      <c r="Q1087" s="30"/>
      <c r="T1087" s="204"/>
      <c r="U1087" s="30"/>
      <c r="V1087" s="30"/>
      <c r="W1087" s="30"/>
      <c r="X1087" s="30"/>
      <c r="Y1087" s="30"/>
      <c r="Z1087" s="30"/>
      <c r="AA1087" s="30"/>
      <c r="AB1087" s="30"/>
      <c r="AC1087" s="30"/>
      <c r="AD1087" s="30"/>
      <c r="AE1087" s="30"/>
      <c r="AF1087" s="30"/>
      <c r="AG1087" s="30"/>
      <c r="AH1087" s="30"/>
      <c r="AI1087" s="30"/>
      <c r="AJ1087" s="30"/>
      <c r="AK1087" s="30"/>
      <c r="AL1087" s="30"/>
      <c r="AM1087" s="30"/>
      <c r="AN1087" s="30"/>
      <c r="AO1087" s="30"/>
      <c r="AP1087" s="30"/>
      <c r="AQ1087" s="30"/>
      <c r="AR1087" s="30"/>
      <c r="AS1087" s="30"/>
      <c r="AT1087" s="30"/>
      <c r="AU1087" s="30"/>
      <c r="AV1087" s="30"/>
      <c r="AW1087" s="30"/>
      <c r="AX1087" s="30"/>
      <c r="AY1087" s="30"/>
      <c r="AZ1087" s="30"/>
      <c r="BA1087" s="30"/>
      <c r="BB1087" s="30"/>
      <c r="BC1087" s="30"/>
      <c r="BD1087" s="30"/>
      <c r="BE1087" s="30"/>
      <c r="BF1087" s="30"/>
      <c r="BG1087" s="30"/>
      <c r="BH1087" s="30"/>
      <c r="BI1087" s="30"/>
      <c r="BJ1087" s="30"/>
      <c r="BK1087" s="30"/>
      <c r="BL1087" s="30"/>
      <c r="BM1087" s="30"/>
      <c r="BN1087" s="30"/>
      <c r="BO1087" s="30"/>
      <c r="BP1087" s="30"/>
      <c r="BQ1087" s="30"/>
      <c r="BR1087" s="30"/>
      <c r="BS1087" s="30"/>
      <c r="BT1087" s="30"/>
      <c r="BU1087" s="30"/>
      <c r="BV1087" s="30"/>
      <c r="BW1087" s="30"/>
      <c r="BX1087" s="30"/>
      <c r="BY1087" s="30"/>
      <c r="BZ1087" s="30"/>
      <c r="CA1087" s="30"/>
      <c r="CB1087" s="30"/>
      <c r="CC1087" s="30"/>
      <c r="CD1087" s="30"/>
      <c r="CE1087" s="30"/>
      <c r="CF1087" s="30"/>
      <c r="CG1087" s="30"/>
      <c r="CH1087" s="30"/>
      <c r="CI1087" s="30"/>
      <c r="CJ1087" s="30"/>
      <c r="CK1087" s="30"/>
      <c r="CL1087" s="30"/>
      <c r="CM1087" s="30"/>
      <c r="CN1087" s="30"/>
    </row>
    <row r="1088" spans="1:92" x14ac:dyDescent="0.25">
      <c r="B1088" s="216"/>
      <c r="C1088" s="53"/>
      <c r="E1088" s="229"/>
      <c r="F1088" s="229"/>
      <c r="G1088" s="229"/>
      <c r="I1088" s="267"/>
      <c r="J1088" s="268"/>
      <c r="K1088" s="30"/>
      <c r="L1088" s="30"/>
      <c r="M1088" s="30"/>
      <c r="N1088" s="30"/>
      <c r="O1088" s="30"/>
      <c r="P1088" s="30"/>
      <c r="Q1088" s="30"/>
      <c r="T1088" s="204"/>
      <c r="U1088" s="30"/>
      <c r="V1088" s="30"/>
      <c r="W1088" s="30"/>
      <c r="X1088" s="30"/>
      <c r="Y1088" s="30"/>
      <c r="Z1088" s="30"/>
      <c r="AA1088" s="30"/>
      <c r="AB1088" s="30"/>
      <c r="AC1088" s="30"/>
      <c r="AD1088" s="30"/>
      <c r="AE1088" s="30"/>
      <c r="AF1088" s="30"/>
      <c r="AG1088" s="30"/>
      <c r="AH1088" s="30"/>
      <c r="AI1088" s="30"/>
      <c r="AJ1088" s="30"/>
      <c r="AK1088" s="30"/>
      <c r="AL1088" s="30"/>
      <c r="AM1088" s="30"/>
      <c r="AN1088" s="30"/>
      <c r="AO1088" s="30"/>
      <c r="AP1088" s="30"/>
      <c r="AQ1088" s="30"/>
      <c r="AR1088" s="30"/>
      <c r="AS1088" s="30"/>
      <c r="AT1088" s="30"/>
      <c r="AU1088" s="30"/>
      <c r="AV1088" s="30"/>
      <c r="AW1088" s="30"/>
      <c r="AX1088" s="30"/>
      <c r="AY1088" s="30"/>
      <c r="AZ1088" s="30"/>
      <c r="BA1088" s="30"/>
      <c r="BB1088" s="30"/>
      <c r="BC1088" s="30"/>
      <c r="BD1088" s="30"/>
      <c r="BE1088" s="30"/>
      <c r="BF1088" s="30"/>
      <c r="BG1088" s="30"/>
      <c r="BH1088" s="30"/>
      <c r="BI1088" s="30"/>
      <c r="BJ1088" s="30"/>
      <c r="BK1088" s="30"/>
      <c r="BL1088" s="30"/>
      <c r="BM1088" s="30"/>
      <c r="BN1088" s="30"/>
      <c r="BO1088" s="30"/>
      <c r="BP1088" s="30"/>
      <c r="BQ1088" s="30"/>
      <c r="BR1088" s="30"/>
      <c r="BS1088" s="30"/>
      <c r="BT1088" s="30"/>
      <c r="BU1088" s="30"/>
      <c r="BV1088" s="30"/>
      <c r="BW1088" s="30"/>
      <c r="BX1088" s="30"/>
      <c r="BY1088" s="30"/>
      <c r="BZ1088" s="30"/>
      <c r="CA1088" s="30"/>
      <c r="CB1088" s="30"/>
      <c r="CC1088" s="30"/>
      <c r="CD1088" s="30"/>
      <c r="CE1088" s="30"/>
      <c r="CF1088" s="30"/>
      <c r="CG1088" s="30"/>
      <c r="CH1088" s="30"/>
      <c r="CI1088" s="30"/>
      <c r="CJ1088" s="30"/>
      <c r="CK1088" s="30"/>
      <c r="CL1088" s="30"/>
      <c r="CM1088" s="30"/>
      <c r="CN1088" s="30"/>
    </row>
    <row r="1089" spans="1:92" x14ac:dyDescent="0.25">
      <c r="A1089" s="137"/>
      <c r="B1089" s="208"/>
      <c r="C1089" s="139"/>
      <c r="D1089" s="137" t="s">
        <v>713</v>
      </c>
      <c r="E1089" s="140" t="s">
        <v>713</v>
      </c>
      <c r="F1089" s="140"/>
      <c r="G1089" s="140"/>
      <c r="H1089" s="141"/>
      <c r="I1089" s="142"/>
      <c r="J1089" s="143"/>
      <c r="K1089" s="139"/>
      <c r="L1089" s="139"/>
      <c r="M1089" s="139"/>
      <c r="N1089" s="139"/>
      <c r="O1089" s="139"/>
      <c r="P1089" s="139"/>
      <c r="Q1089" s="139"/>
      <c r="T1089" s="233"/>
      <c r="U1089" s="145" t="s">
        <v>507</v>
      </c>
      <c r="V1089" s="145" t="s">
        <v>507</v>
      </c>
      <c r="W1089" s="145" t="s">
        <v>507</v>
      </c>
      <c r="X1089" s="145" t="s">
        <v>507</v>
      </c>
      <c r="Y1089" s="145" t="s">
        <v>507</v>
      </c>
      <c r="Z1089" s="145" t="s">
        <v>507</v>
      </c>
      <c r="AA1089" s="145" t="s">
        <v>507</v>
      </c>
      <c r="AB1089" s="145" t="s">
        <v>507</v>
      </c>
      <c r="AC1089" s="145" t="s">
        <v>507</v>
      </c>
      <c r="AD1089" s="145" t="s">
        <v>507</v>
      </c>
      <c r="AE1089" s="145" t="s">
        <v>507</v>
      </c>
      <c r="AF1089" s="145" t="s">
        <v>507</v>
      </c>
      <c r="AG1089" s="145" t="s">
        <v>507</v>
      </c>
      <c r="AH1089" s="145" t="s">
        <v>507</v>
      </c>
      <c r="AI1089" s="145" t="s">
        <v>507</v>
      </c>
      <c r="AJ1089" s="145" t="s">
        <v>507</v>
      </c>
      <c r="AK1089" s="145" t="s">
        <v>507</v>
      </c>
      <c r="AL1089" s="145" t="s">
        <v>507</v>
      </c>
      <c r="AM1089" s="145" t="s">
        <v>507</v>
      </c>
      <c r="AN1089" s="145" t="s">
        <v>507</v>
      </c>
      <c r="AO1089" s="145" t="s">
        <v>507</v>
      </c>
      <c r="AP1089" s="145" t="s">
        <v>507</v>
      </c>
      <c r="AQ1089" s="145" t="s">
        <v>507</v>
      </c>
      <c r="AR1089" s="145" t="s">
        <v>507</v>
      </c>
      <c r="AS1089" s="145" t="s">
        <v>507</v>
      </c>
      <c r="AT1089" s="145" t="s">
        <v>507</v>
      </c>
      <c r="AU1089" s="145" t="s">
        <v>507</v>
      </c>
      <c r="AV1089" s="145" t="s">
        <v>507</v>
      </c>
      <c r="AW1089" s="145" t="s">
        <v>507</v>
      </c>
      <c r="AX1089" s="145" t="s">
        <v>507</v>
      </c>
      <c r="AY1089" s="145" t="s">
        <v>507</v>
      </c>
      <c r="AZ1089" s="145" t="s">
        <v>507</v>
      </c>
      <c r="BA1089" s="145" t="s">
        <v>507</v>
      </c>
      <c r="BB1089" s="145" t="s">
        <v>507</v>
      </c>
      <c r="BC1089" s="145" t="s">
        <v>507</v>
      </c>
      <c r="BD1089" s="145" t="s">
        <v>507</v>
      </c>
      <c r="BE1089" s="145" t="s">
        <v>507</v>
      </c>
      <c r="BF1089" s="145" t="s">
        <v>507</v>
      </c>
      <c r="BG1089" s="145" t="s">
        <v>507</v>
      </c>
      <c r="BH1089" s="145" t="s">
        <v>507</v>
      </c>
      <c r="BI1089" s="145" t="s">
        <v>507</v>
      </c>
      <c r="BJ1089" s="145" t="s">
        <v>507</v>
      </c>
      <c r="BK1089" s="145" t="s">
        <v>507</v>
      </c>
      <c r="BL1089" s="145" t="s">
        <v>507</v>
      </c>
      <c r="BM1089" s="145" t="s">
        <v>507</v>
      </c>
      <c r="BN1089" s="145" t="s">
        <v>507</v>
      </c>
      <c r="BO1089" s="145" t="s">
        <v>507</v>
      </c>
      <c r="BP1089" s="145" t="s">
        <v>507</v>
      </c>
      <c r="BQ1089" s="145" t="s">
        <v>507</v>
      </c>
      <c r="BR1089" s="145" t="s">
        <v>507</v>
      </c>
      <c r="BS1089" s="145" t="s">
        <v>507</v>
      </c>
      <c r="BT1089" s="145" t="s">
        <v>507</v>
      </c>
      <c r="BU1089" s="145" t="s">
        <v>507</v>
      </c>
      <c r="BV1089" s="145" t="s">
        <v>507</v>
      </c>
      <c r="BW1089" s="145" t="s">
        <v>507</v>
      </c>
      <c r="BX1089" s="145" t="s">
        <v>507</v>
      </c>
      <c r="BY1089" s="145" t="s">
        <v>507</v>
      </c>
      <c r="BZ1089" s="145" t="s">
        <v>507</v>
      </c>
      <c r="CA1089" s="145" t="s">
        <v>507</v>
      </c>
      <c r="CB1089" s="145" t="s">
        <v>507</v>
      </c>
      <c r="CC1089" s="145" t="s">
        <v>507</v>
      </c>
      <c r="CD1089" s="145" t="s">
        <v>507</v>
      </c>
      <c r="CE1089" s="145" t="s">
        <v>507</v>
      </c>
      <c r="CF1089" s="145" t="s">
        <v>507</v>
      </c>
      <c r="CG1089" s="145" t="s">
        <v>507</v>
      </c>
      <c r="CH1089" s="145" t="s">
        <v>507</v>
      </c>
      <c r="CI1089" s="145" t="s">
        <v>507</v>
      </c>
      <c r="CJ1089" s="145" t="s">
        <v>507</v>
      </c>
      <c r="CK1089" s="145" t="s">
        <v>507</v>
      </c>
      <c r="CL1089" s="145" t="s">
        <v>507</v>
      </c>
      <c r="CM1089" s="145" t="s">
        <v>507</v>
      </c>
      <c r="CN1089" s="145" t="s">
        <v>507</v>
      </c>
    </row>
    <row r="1090" spans="1:92" x14ac:dyDescent="0.25">
      <c r="A1090" s="137"/>
      <c r="B1090" s="208"/>
      <c r="C1090" s="139"/>
      <c r="D1090" s="137" t="s">
        <v>713</v>
      </c>
      <c r="E1090" s="140"/>
      <c r="F1090" s="140"/>
      <c r="G1090" s="140"/>
      <c r="H1090" s="141"/>
      <c r="I1090" s="142"/>
      <c r="J1090" s="143"/>
      <c r="K1090" s="139"/>
      <c r="L1090" s="139"/>
      <c r="M1090" s="139"/>
      <c r="N1090" s="139"/>
      <c r="O1090" s="139"/>
      <c r="P1090" s="139"/>
      <c r="Q1090" s="139"/>
      <c r="T1090" s="233"/>
      <c r="U1090" s="145" t="s">
        <v>507</v>
      </c>
      <c r="V1090" s="145" t="s">
        <v>507</v>
      </c>
      <c r="W1090" s="145" t="s">
        <v>507</v>
      </c>
      <c r="X1090" s="145" t="s">
        <v>507</v>
      </c>
      <c r="Y1090" s="145" t="s">
        <v>507</v>
      </c>
      <c r="Z1090" s="145" t="s">
        <v>507</v>
      </c>
      <c r="AA1090" s="145" t="s">
        <v>507</v>
      </c>
      <c r="AB1090" s="145" t="s">
        <v>507</v>
      </c>
      <c r="AC1090" s="145" t="s">
        <v>507</v>
      </c>
      <c r="AD1090" s="145" t="s">
        <v>507</v>
      </c>
      <c r="AE1090" s="145" t="s">
        <v>507</v>
      </c>
      <c r="AF1090" s="145" t="s">
        <v>507</v>
      </c>
      <c r="AG1090" s="145" t="s">
        <v>507</v>
      </c>
      <c r="AH1090" s="145" t="s">
        <v>507</v>
      </c>
      <c r="AI1090" s="145" t="s">
        <v>507</v>
      </c>
      <c r="AJ1090" s="145" t="s">
        <v>507</v>
      </c>
      <c r="AK1090" s="145" t="s">
        <v>507</v>
      </c>
      <c r="AL1090" s="145" t="s">
        <v>507</v>
      </c>
      <c r="AM1090" s="145" t="s">
        <v>507</v>
      </c>
      <c r="AN1090" s="145" t="s">
        <v>507</v>
      </c>
      <c r="AO1090" s="145" t="s">
        <v>507</v>
      </c>
      <c r="AP1090" s="145" t="s">
        <v>507</v>
      </c>
      <c r="AQ1090" s="145" t="s">
        <v>507</v>
      </c>
      <c r="AR1090" s="145" t="s">
        <v>507</v>
      </c>
      <c r="AS1090" s="145" t="s">
        <v>507</v>
      </c>
      <c r="AT1090" s="145" t="s">
        <v>507</v>
      </c>
      <c r="AU1090" s="145" t="s">
        <v>507</v>
      </c>
      <c r="AV1090" s="145" t="s">
        <v>507</v>
      </c>
      <c r="AW1090" s="145" t="s">
        <v>507</v>
      </c>
      <c r="AX1090" s="145" t="s">
        <v>507</v>
      </c>
      <c r="AY1090" s="145" t="s">
        <v>507</v>
      </c>
      <c r="AZ1090" s="145" t="s">
        <v>507</v>
      </c>
      <c r="BA1090" s="145" t="s">
        <v>507</v>
      </c>
      <c r="BB1090" s="145" t="s">
        <v>507</v>
      </c>
      <c r="BC1090" s="145" t="s">
        <v>507</v>
      </c>
      <c r="BD1090" s="145" t="s">
        <v>507</v>
      </c>
      <c r="BE1090" s="145" t="s">
        <v>507</v>
      </c>
      <c r="BF1090" s="145" t="s">
        <v>507</v>
      </c>
      <c r="BG1090" s="145" t="s">
        <v>507</v>
      </c>
      <c r="BH1090" s="145" t="s">
        <v>507</v>
      </c>
      <c r="BI1090" s="145" t="s">
        <v>507</v>
      </c>
      <c r="BJ1090" s="145" t="s">
        <v>507</v>
      </c>
      <c r="BK1090" s="145" t="s">
        <v>507</v>
      </c>
      <c r="BL1090" s="145" t="s">
        <v>507</v>
      </c>
      <c r="BM1090" s="145" t="s">
        <v>507</v>
      </c>
      <c r="BN1090" s="145" t="s">
        <v>507</v>
      </c>
      <c r="BO1090" s="145" t="s">
        <v>507</v>
      </c>
      <c r="BP1090" s="145" t="s">
        <v>507</v>
      </c>
      <c r="BQ1090" s="145" t="s">
        <v>507</v>
      </c>
      <c r="BR1090" s="145" t="s">
        <v>507</v>
      </c>
      <c r="BS1090" s="145" t="s">
        <v>507</v>
      </c>
      <c r="BT1090" s="145" t="s">
        <v>507</v>
      </c>
      <c r="BU1090" s="145" t="s">
        <v>507</v>
      </c>
      <c r="BV1090" s="145" t="s">
        <v>507</v>
      </c>
      <c r="BW1090" s="145" t="s">
        <v>507</v>
      </c>
      <c r="BX1090" s="145" t="s">
        <v>507</v>
      </c>
      <c r="BY1090" s="145" t="s">
        <v>507</v>
      </c>
      <c r="BZ1090" s="145" t="s">
        <v>507</v>
      </c>
      <c r="CA1090" s="145" t="s">
        <v>507</v>
      </c>
      <c r="CB1090" s="145" t="s">
        <v>507</v>
      </c>
      <c r="CC1090" s="145" t="s">
        <v>507</v>
      </c>
      <c r="CD1090" s="145" t="s">
        <v>507</v>
      </c>
      <c r="CE1090" s="145" t="s">
        <v>507</v>
      </c>
      <c r="CF1090" s="145" t="s">
        <v>507</v>
      </c>
      <c r="CG1090" s="145" t="s">
        <v>507</v>
      </c>
      <c r="CH1090" s="145" t="s">
        <v>507</v>
      </c>
      <c r="CI1090" s="145" t="s">
        <v>507</v>
      </c>
      <c r="CJ1090" s="145" t="s">
        <v>507</v>
      </c>
      <c r="CK1090" s="145" t="s">
        <v>507</v>
      </c>
      <c r="CL1090" s="145" t="s">
        <v>507</v>
      </c>
      <c r="CM1090" s="145" t="s">
        <v>507</v>
      </c>
      <c r="CN1090" s="145" t="s">
        <v>507</v>
      </c>
    </row>
    <row r="1091" spans="1:92" x14ac:dyDescent="0.25">
      <c r="A1091" s="53" t="s">
        <v>160</v>
      </c>
      <c r="B1091" s="216" t="s">
        <v>169</v>
      </c>
      <c r="C1091" s="53" t="s">
        <v>16</v>
      </c>
      <c r="D1091" s="53" t="s">
        <v>713</v>
      </c>
      <c r="E1091" s="229" t="s">
        <v>203</v>
      </c>
      <c r="F1091" s="229"/>
      <c r="G1091" s="229"/>
      <c r="I1091" s="267"/>
      <c r="J1091" s="268"/>
      <c r="K1091" s="305">
        <f t="shared" ref="K1091:P1091" ca="1" si="853">SUMIF($4:$4, K$2, INDIRECT(ROW() &amp; ":" &amp; ROW()))</f>
        <v>0</v>
      </c>
      <c r="L1091" s="305">
        <f t="shared" ca="1" si="853"/>
        <v>0</v>
      </c>
      <c r="M1091" s="305">
        <f t="shared" ca="1" si="853"/>
        <v>0</v>
      </c>
      <c r="N1091" s="305">
        <f t="shared" ca="1" si="853"/>
        <v>0</v>
      </c>
      <c r="O1091" s="305">
        <f t="shared" ca="1" si="853"/>
        <v>0</v>
      </c>
      <c r="P1091" s="305">
        <f t="shared" ca="1" si="853"/>
        <v>0</v>
      </c>
      <c r="Q1091" s="30"/>
      <c r="T1091" s="286"/>
      <c r="U1091" s="244" cm="1">
        <f t="array" aca="1" ref="U1091" ca="1">+INDIRECT(U1089)+INDIRECT(U1090)</f>
        <v>0</v>
      </c>
      <c r="V1091" s="244" cm="1">
        <f t="array" aca="1" ref="V1091" ca="1">+INDIRECT(V1089)+INDIRECT(V1090)</f>
        <v>0</v>
      </c>
      <c r="W1091" s="244" cm="1">
        <f t="array" aca="1" ref="W1091" ca="1">+INDIRECT(W1089)+INDIRECT(W1090)</f>
        <v>0</v>
      </c>
      <c r="X1091" s="244" cm="1">
        <f t="array" aca="1" ref="X1091" ca="1">+INDIRECT(X1089)+INDIRECT(X1090)</f>
        <v>0</v>
      </c>
      <c r="Y1091" s="244" cm="1">
        <f t="array" aca="1" ref="Y1091" ca="1">+INDIRECT(Y1089)+INDIRECT(Y1090)</f>
        <v>0</v>
      </c>
      <c r="Z1091" s="244" cm="1">
        <f t="array" aca="1" ref="Z1091" ca="1">+INDIRECT(Z1089)+INDIRECT(Z1090)</f>
        <v>0</v>
      </c>
      <c r="AA1091" s="244" cm="1">
        <f t="array" aca="1" ref="AA1091" ca="1">+INDIRECT(AA1089)+INDIRECT(AA1090)</f>
        <v>0</v>
      </c>
      <c r="AB1091" s="244" cm="1">
        <f t="array" aca="1" ref="AB1091" ca="1">+INDIRECT(AB1089)+INDIRECT(AB1090)</f>
        <v>0</v>
      </c>
      <c r="AC1091" s="244" cm="1">
        <f t="array" aca="1" ref="AC1091" ca="1">+INDIRECT(AC1089)+INDIRECT(AC1090)</f>
        <v>0</v>
      </c>
      <c r="AD1091" s="244" cm="1">
        <f t="array" aca="1" ref="AD1091" ca="1">+INDIRECT(AD1089)+INDIRECT(AD1090)</f>
        <v>0</v>
      </c>
      <c r="AE1091" s="244" cm="1">
        <f t="array" aca="1" ref="AE1091" ca="1">+INDIRECT(AE1089)+INDIRECT(AE1090)</f>
        <v>0</v>
      </c>
      <c r="AF1091" s="244" cm="1">
        <f t="array" aca="1" ref="AF1091" ca="1">+INDIRECT(AF1089)+INDIRECT(AF1090)</f>
        <v>0</v>
      </c>
      <c r="AG1091" s="244" cm="1">
        <f t="array" aca="1" ref="AG1091" ca="1">+INDIRECT(AG1089)+INDIRECT(AG1090)</f>
        <v>0</v>
      </c>
      <c r="AH1091" s="244" cm="1">
        <f t="array" aca="1" ref="AH1091" ca="1">+INDIRECT(AH1089)+INDIRECT(AH1090)</f>
        <v>0</v>
      </c>
      <c r="AI1091" s="244" cm="1">
        <f t="array" aca="1" ref="AI1091" ca="1">+INDIRECT(AI1089)+INDIRECT(AI1090)</f>
        <v>0</v>
      </c>
      <c r="AJ1091" s="244" cm="1">
        <f t="array" aca="1" ref="AJ1091" ca="1">+INDIRECT(AJ1089)+INDIRECT(AJ1090)</f>
        <v>0</v>
      </c>
      <c r="AK1091" s="244" cm="1">
        <f t="array" aca="1" ref="AK1091" ca="1">+INDIRECT(AK1089)+INDIRECT(AK1090)</f>
        <v>0</v>
      </c>
      <c r="AL1091" s="244" cm="1">
        <f t="array" aca="1" ref="AL1091" ca="1">+INDIRECT(AL1089)+INDIRECT(AL1090)</f>
        <v>0</v>
      </c>
      <c r="AM1091" s="244" cm="1">
        <f t="array" aca="1" ref="AM1091" ca="1">+INDIRECT(AM1089)+INDIRECT(AM1090)</f>
        <v>0</v>
      </c>
      <c r="AN1091" s="244" cm="1">
        <f t="array" aca="1" ref="AN1091" ca="1">+INDIRECT(AN1089)+INDIRECT(AN1090)</f>
        <v>0</v>
      </c>
      <c r="AO1091" s="244" cm="1">
        <f t="array" aca="1" ref="AO1091" ca="1">+INDIRECT(AO1089)+INDIRECT(AO1090)</f>
        <v>0</v>
      </c>
      <c r="AP1091" s="244" cm="1">
        <f t="array" aca="1" ref="AP1091" ca="1">+INDIRECT(AP1089)+INDIRECT(AP1090)</f>
        <v>0</v>
      </c>
      <c r="AQ1091" s="244" cm="1">
        <f t="array" aca="1" ref="AQ1091" ca="1">+INDIRECT(AQ1089)+INDIRECT(AQ1090)</f>
        <v>0</v>
      </c>
      <c r="AR1091" s="244" cm="1">
        <f t="array" aca="1" ref="AR1091" ca="1">+INDIRECT(AR1089)+INDIRECT(AR1090)</f>
        <v>0</v>
      </c>
      <c r="AS1091" s="244" cm="1">
        <f t="array" aca="1" ref="AS1091" ca="1">+INDIRECT(AS1089)+INDIRECT(AS1090)</f>
        <v>0</v>
      </c>
      <c r="AT1091" s="244" cm="1">
        <f t="array" aca="1" ref="AT1091" ca="1">+INDIRECT(AT1089)+INDIRECT(AT1090)</f>
        <v>0</v>
      </c>
      <c r="AU1091" s="244" cm="1">
        <f t="array" aca="1" ref="AU1091" ca="1">+INDIRECT(AU1089)+INDIRECT(AU1090)</f>
        <v>0</v>
      </c>
      <c r="AV1091" s="244" cm="1">
        <f t="array" aca="1" ref="AV1091" ca="1">+INDIRECT(AV1089)+INDIRECT(AV1090)</f>
        <v>0</v>
      </c>
      <c r="AW1091" s="244" cm="1">
        <f t="array" aca="1" ref="AW1091" ca="1">+INDIRECT(AW1089)+INDIRECT(AW1090)</f>
        <v>0</v>
      </c>
      <c r="AX1091" s="244" cm="1">
        <f t="array" aca="1" ref="AX1091" ca="1">+INDIRECT(AX1089)+INDIRECT(AX1090)</f>
        <v>0</v>
      </c>
      <c r="AY1091" s="244" cm="1">
        <f t="array" aca="1" ref="AY1091" ca="1">+INDIRECT(AY1089)+INDIRECT(AY1090)</f>
        <v>0</v>
      </c>
      <c r="AZ1091" s="244" cm="1">
        <f t="array" aca="1" ref="AZ1091" ca="1">+INDIRECT(AZ1089)+INDIRECT(AZ1090)</f>
        <v>0</v>
      </c>
      <c r="BA1091" s="244" cm="1">
        <f t="array" aca="1" ref="BA1091" ca="1">+INDIRECT(BA1089)+INDIRECT(BA1090)</f>
        <v>0</v>
      </c>
      <c r="BB1091" s="244" cm="1">
        <f t="array" aca="1" ref="BB1091" ca="1">+INDIRECT(BB1089)+INDIRECT(BB1090)</f>
        <v>0</v>
      </c>
      <c r="BC1091" s="244" cm="1">
        <f t="array" aca="1" ref="BC1091" ca="1">+INDIRECT(BC1089)+INDIRECT(BC1090)</f>
        <v>0</v>
      </c>
      <c r="BD1091" s="244" cm="1">
        <f t="array" aca="1" ref="BD1091" ca="1">+INDIRECT(BD1089)+INDIRECT(BD1090)</f>
        <v>0</v>
      </c>
      <c r="BE1091" s="244" cm="1">
        <f t="array" aca="1" ref="BE1091" ca="1">+INDIRECT(BE1089)+INDIRECT(BE1090)</f>
        <v>0</v>
      </c>
      <c r="BF1091" s="244" cm="1">
        <f t="array" aca="1" ref="BF1091" ca="1">+INDIRECT(BF1089)+INDIRECT(BF1090)</f>
        <v>0</v>
      </c>
      <c r="BG1091" s="244" cm="1">
        <f t="array" aca="1" ref="BG1091" ca="1">+INDIRECT(BG1089)+INDIRECT(BG1090)</f>
        <v>0</v>
      </c>
      <c r="BH1091" s="244" cm="1">
        <f t="array" aca="1" ref="BH1091" ca="1">+INDIRECT(BH1089)+INDIRECT(BH1090)</f>
        <v>0</v>
      </c>
      <c r="BI1091" s="244" cm="1">
        <f t="array" aca="1" ref="BI1091" ca="1">+INDIRECT(BI1089)+INDIRECT(BI1090)</f>
        <v>0</v>
      </c>
      <c r="BJ1091" s="244" cm="1">
        <f t="array" aca="1" ref="BJ1091" ca="1">+INDIRECT(BJ1089)+INDIRECT(BJ1090)</f>
        <v>0</v>
      </c>
      <c r="BK1091" s="244" cm="1">
        <f t="array" aca="1" ref="BK1091" ca="1">+INDIRECT(BK1089)+INDIRECT(BK1090)</f>
        <v>0</v>
      </c>
      <c r="BL1091" s="244" cm="1">
        <f t="array" aca="1" ref="BL1091" ca="1">+INDIRECT(BL1089)+INDIRECT(BL1090)</f>
        <v>0</v>
      </c>
      <c r="BM1091" s="244" cm="1">
        <f t="array" aca="1" ref="BM1091" ca="1">+INDIRECT(BM1089)+INDIRECT(BM1090)</f>
        <v>0</v>
      </c>
      <c r="BN1091" s="244" cm="1">
        <f t="array" aca="1" ref="BN1091" ca="1">+INDIRECT(BN1089)+INDIRECT(BN1090)</f>
        <v>0</v>
      </c>
      <c r="BO1091" s="244" cm="1">
        <f t="array" aca="1" ref="BO1091" ca="1">+INDIRECT(BO1089)+INDIRECT(BO1090)</f>
        <v>0</v>
      </c>
      <c r="BP1091" s="244" cm="1">
        <f t="array" aca="1" ref="BP1091" ca="1">+INDIRECT(BP1089)+INDIRECT(BP1090)</f>
        <v>0</v>
      </c>
      <c r="BQ1091" s="244" cm="1">
        <f t="array" aca="1" ref="BQ1091" ca="1">+INDIRECT(BQ1089)+INDIRECT(BQ1090)</f>
        <v>0</v>
      </c>
      <c r="BR1091" s="244" cm="1">
        <f t="array" aca="1" ref="BR1091" ca="1">+INDIRECT(BR1089)+INDIRECT(BR1090)</f>
        <v>0</v>
      </c>
      <c r="BS1091" s="244" cm="1">
        <f t="array" aca="1" ref="BS1091" ca="1">+INDIRECT(BS1089)+INDIRECT(BS1090)</f>
        <v>0</v>
      </c>
      <c r="BT1091" s="244" cm="1">
        <f t="array" aca="1" ref="BT1091" ca="1">+INDIRECT(BT1089)+INDIRECT(BT1090)</f>
        <v>0</v>
      </c>
      <c r="BU1091" s="244" cm="1">
        <f t="array" aca="1" ref="BU1091" ca="1">+INDIRECT(BU1089)+INDIRECT(BU1090)</f>
        <v>0</v>
      </c>
      <c r="BV1091" s="244" cm="1">
        <f t="array" aca="1" ref="BV1091" ca="1">+INDIRECT(BV1089)+INDIRECT(BV1090)</f>
        <v>0</v>
      </c>
      <c r="BW1091" s="244" cm="1">
        <f t="array" aca="1" ref="BW1091" ca="1">+INDIRECT(BW1089)+INDIRECT(BW1090)</f>
        <v>0</v>
      </c>
      <c r="BX1091" s="244" cm="1">
        <f t="array" aca="1" ref="BX1091" ca="1">+INDIRECT(BX1089)+INDIRECT(BX1090)</f>
        <v>0</v>
      </c>
      <c r="BY1091" s="244" cm="1">
        <f t="array" aca="1" ref="BY1091" ca="1">+INDIRECT(BY1089)+INDIRECT(BY1090)</f>
        <v>0</v>
      </c>
      <c r="BZ1091" s="244" cm="1">
        <f t="array" aca="1" ref="BZ1091" ca="1">+INDIRECT(BZ1089)+INDIRECT(BZ1090)</f>
        <v>0</v>
      </c>
      <c r="CA1091" s="244" cm="1">
        <f t="array" aca="1" ref="CA1091" ca="1">+INDIRECT(CA1089)+INDIRECT(CA1090)</f>
        <v>0</v>
      </c>
      <c r="CB1091" s="244" cm="1">
        <f t="array" aca="1" ref="CB1091" ca="1">+INDIRECT(CB1089)+INDIRECT(CB1090)</f>
        <v>0</v>
      </c>
      <c r="CC1091" s="244" cm="1">
        <f t="array" aca="1" ref="CC1091" ca="1">+INDIRECT(CC1089)+INDIRECT(CC1090)</f>
        <v>0</v>
      </c>
      <c r="CD1091" s="244" cm="1">
        <f t="array" aca="1" ref="CD1091" ca="1">+INDIRECT(CD1089)+INDIRECT(CD1090)</f>
        <v>0</v>
      </c>
      <c r="CE1091" s="244" cm="1">
        <f t="array" aca="1" ref="CE1091" ca="1">+INDIRECT(CE1089)+INDIRECT(CE1090)</f>
        <v>0</v>
      </c>
      <c r="CF1091" s="244" cm="1">
        <f t="array" aca="1" ref="CF1091" ca="1">+INDIRECT(CF1089)+INDIRECT(CF1090)</f>
        <v>0</v>
      </c>
      <c r="CG1091" s="244" cm="1">
        <f t="array" aca="1" ref="CG1091" ca="1">+INDIRECT(CG1089)+INDIRECT(CG1090)</f>
        <v>0</v>
      </c>
      <c r="CH1091" s="244" cm="1">
        <f t="array" aca="1" ref="CH1091" ca="1">+INDIRECT(CH1089)+INDIRECT(CH1090)</f>
        <v>0</v>
      </c>
      <c r="CI1091" s="244" cm="1">
        <f t="array" aca="1" ref="CI1091" ca="1">+INDIRECT(CI1089)+INDIRECT(CI1090)</f>
        <v>0</v>
      </c>
      <c r="CJ1091" s="244" cm="1">
        <f t="array" aca="1" ref="CJ1091" ca="1">+INDIRECT(CJ1089)+INDIRECT(CJ1090)</f>
        <v>0</v>
      </c>
      <c r="CK1091" s="244" cm="1">
        <f t="array" aca="1" ref="CK1091" ca="1">+INDIRECT(CK1089)+INDIRECT(CK1090)</f>
        <v>0</v>
      </c>
      <c r="CL1091" s="244" cm="1">
        <f t="array" aca="1" ref="CL1091" ca="1">+INDIRECT(CL1089)+INDIRECT(CL1090)</f>
        <v>0</v>
      </c>
      <c r="CM1091" s="244" cm="1">
        <f t="array" aca="1" ref="CM1091" ca="1">+INDIRECT(CM1089)+INDIRECT(CM1090)</f>
        <v>0</v>
      </c>
      <c r="CN1091" s="244" cm="1">
        <f t="array" aca="1" ref="CN1091" ca="1">+INDIRECT(CN1089)+INDIRECT(CN1090)</f>
        <v>0</v>
      </c>
    </row>
    <row r="1092" spans="1:92" x14ac:dyDescent="0.25">
      <c r="B1092" s="216"/>
      <c r="C1092" s="53"/>
      <c r="E1092" s="229"/>
      <c r="F1092" s="229"/>
      <c r="G1092" s="229"/>
      <c r="I1092" s="267"/>
      <c r="J1092" s="268"/>
      <c r="K1092" s="30"/>
      <c r="L1092" s="30"/>
      <c r="M1092" s="30"/>
      <c r="N1092" s="30"/>
      <c r="O1092" s="30"/>
      <c r="P1092" s="30"/>
      <c r="Q1092" s="30"/>
      <c r="T1092" s="204"/>
      <c r="U1092" s="30"/>
      <c r="V1092" s="30"/>
      <c r="W1092" s="30"/>
      <c r="X1092" s="30"/>
      <c r="Y1092" s="30"/>
      <c r="Z1092" s="30"/>
      <c r="AA1092" s="30"/>
      <c r="AB1092" s="30"/>
      <c r="AC1092" s="30"/>
      <c r="AD1092" s="30"/>
      <c r="AE1092" s="30"/>
      <c r="AF1092" s="30"/>
      <c r="AG1092" s="30"/>
      <c r="AH1092" s="30"/>
      <c r="AI1092" s="30"/>
      <c r="AJ1092" s="30"/>
      <c r="AK1092" s="30"/>
      <c r="AL1092" s="30"/>
      <c r="AM1092" s="30"/>
      <c r="AN1092" s="30"/>
      <c r="AO1092" s="30"/>
      <c r="AP1092" s="30"/>
      <c r="AQ1092" s="30"/>
      <c r="AR1092" s="30"/>
      <c r="AS1092" s="30"/>
      <c r="AT1092" s="30"/>
      <c r="AU1092" s="30"/>
      <c r="AV1092" s="30"/>
      <c r="AW1092" s="30"/>
      <c r="AX1092" s="30"/>
      <c r="AY1092" s="30"/>
      <c r="AZ1092" s="30"/>
      <c r="BA1092" s="30"/>
      <c r="BB1092" s="30"/>
      <c r="BC1092" s="30"/>
      <c r="BD1092" s="30"/>
      <c r="BE1092" s="30"/>
      <c r="BF1092" s="30"/>
      <c r="BG1092" s="30"/>
      <c r="BH1092" s="30"/>
      <c r="BI1092" s="30"/>
      <c r="BJ1092" s="30"/>
      <c r="BK1092" s="30"/>
      <c r="BL1092" s="30"/>
      <c r="BM1092" s="30"/>
      <c r="BN1092" s="30"/>
      <c r="BO1092" s="30"/>
      <c r="BP1092" s="30"/>
      <c r="BQ1092" s="30"/>
      <c r="BR1092" s="30"/>
      <c r="BS1092" s="30"/>
      <c r="BT1092" s="30"/>
      <c r="BU1092" s="30"/>
      <c r="BV1092" s="30"/>
      <c r="BW1092" s="30"/>
      <c r="BX1092" s="30"/>
      <c r="BY1092" s="30"/>
      <c r="BZ1092" s="30"/>
      <c r="CA1092" s="30"/>
      <c r="CB1092" s="30"/>
      <c r="CC1092" s="30"/>
      <c r="CD1092" s="30"/>
      <c r="CE1092" s="30"/>
      <c r="CF1092" s="30"/>
      <c r="CG1092" s="30"/>
      <c r="CH1092" s="30"/>
      <c r="CI1092" s="30"/>
      <c r="CJ1092" s="30"/>
      <c r="CK1092" s="30"/>
      <c r="CL1092" s="30"/>
      <c r="CM1092" s="30"/>
      <c r="CN1092" s="30"/>
    </row>
    <row r="1093" spans="1:92" x14ac:dyDescent="0.25">
      <c r="A1093" s="137"/>
      <c r="B1093" s="208"/>
      <c r="C1093" s="139"/>
      <c r="D1093" s="137" t="s">
        <v>714</v>
      </c>
      <c r="E1093" s="140" t="s">
        <v>714</v>
      </c>
      <c r="F1093" s="140"/>
      <c r="G1093" s="140"/>
      <c r="H1093" s="141"/>
      <c r="I1093" s="142"/>
      <c r="J1093" s="143"/>
      <c r="K1093" s="139"/>
      <c r="L1093" s="139"/>
      <c r="M1093" s="139"/>
      <c r="N1093" s="139"/>
      <c r="O1093" s="139"/>
      <c r="P1093" s="139"/>
      <c r="Q1093" s="139"/>
      <c r="T1093" s="233"/>
      <c r="U1093" s="145" t="s">
        <v>507</v>
      </c>
      <c r="V1093" s="145" t="s">
        <v>507</v>
      </c>
      <c r="W1093" s="145" t="s">
        <v>507</v>
      </c>
      <c r="X1093" s="145" t="s">
        <v>507</v>
      </c>
      <c r="Y1093" s="145" t="s">
        <v>507</v>
      </c>
      <c r="Z1093" s="145" t="s">
        <v>507</v>
      </c>
      <c r="AA1093" s="145" t="s">
        <v>507</v>
      </c>
      <c r="AB1093" s="145" t="s">
        <v>507</v>
      </c>
      <c r="AC1093" s="145" t="s">
        <v>507</v>
      </c>
      <c r="AD1093" s="145" t="s">
        <v>507</v>
      </c>
      <c r="AE1093" s="145" t="s">
        <v>507</v>
      </c>
      <c r="AF1093" s="145" t="s">
        <v>507</v>
      </c>
      <c r="AG1093" s="145" t="s">
        <v>507</v>
      </c>
      <c r="AH1093" s="145" t="s">
        <v>507</v>
      </c>
      <c r="AI1093" s="145" t="s">
        <v>507</v>
      </c>
      <c r="AJ1093" s="145" t="s">
        <v>507</v>
      </c>
      <c r="AK1093" s="145" t="s">
        <v>507</v>
      </c>
      <c r="AL1093" s="145" t="s">
        <v>507</v>
      </c>
      <c r="AM1093" s="145" t="s">
        <v>507</v>
      </c>
      <c r="AN1093" s="145" t="s">
        <v>507</v>
      </c>
      <c r="AO1093" s="145" t="s">
        <v>507</v>
      </c>
      <c r="AP1093" s="145" t="s">
        <v>507</v>
      </c>
      <c r="AQ1093" s="145" t="s">
        <v>507</v>
      </c>
      <c r="AR1093" s="145" t="s">
        <v>507</v>
      </c>
      <c r="AS1093" s="145" t="s">
        <v>507</v>
      </c>
      <c r="AT1093" s="145" t="s">
        <v>507</v>
      </c>
      <c r="AU1093" s="145" t="s">
        <v>507</v>
      </c>
      <c r="AV1093" s="145" t="s">
        <v>507</v>
      </c>
      <c r="AW1093" s="145" t="s">
        <v>507</v>
      </c>
      <c r="AX1093" s="145" t="s">
        <v>507</v>
      </c>
      <c r="AY1093" s="145" t="s">
        <v>507</v>
      </c>
      <c r="AZ1093" s="145" t="s">
        <v>507</v>
      </c>
      <c r="BA1093" s="145" t="s">
        <v>507</v>
      </c>
      <c r="BB1093" s="145" t="s">
        <v>507</v>
      </c>
      <c r="BC1093" s="145" t="s">
        <v>507</v>
      </c>
      <c r="BD1093" s="145" t="s">
        <v>507</v>
      </c>
      <c r="BE1093" s="145" t="s">
        <v>507</v>
      </c>
      <c r="BF1093" s="145" t="s">
        <v>507</v>
      </c>
      <c r="BG1093" s="145" t="s">
        <v>507</v>
      </c>
      <c r="BH1093" s="145" t="s">
        <v>507</v>
      </c>
      <c r="BI1093" s="145" t="s">
        <v>507</v>
      </c>
      <c r="BJ1093" s="145" t="s">
        <v>507</v>
      </c>
      <c r="BK1093" s="145" t="s">
        <v>507</v>
      </c>
      <c r="BL1093" s="145" t="s">
        <v>507</v>
      </c>
      <c r="BM1093" s="145" t="s">
        <v>507</v>
      </c>
      <c r="BN1093" s="145" t="s">
        <v>507</v>
      </c>
      <c r="BO1093" s="145" t="s">
        <v>507</v>
      </c>
      <c r="BP1093" s="145" t="s">
        <v>507</v>
      </c>
      <c r="BQ1093" s="145" t="s">
        <v>507</v>
      </c>
      <c r="BR1093" s="145" t="s">
        <v>507</v>
      </c>
      <c r="BS1093" s="145" t="s">
        <v>507</v>
      </c>
      <c r="BT1093" s="145" t="s">
        <v>507</v>
      </c>
      <c r="BU1093" s="145" t="s">
        <v>507</v>
      </c>
      <c r="BV1093" s="145" t="s">
        <v>507</v>
      </c>
      <c r="BW1093" s="145" t="s">
        <v>507</v>
      </c>
      <c r="BX1093" s="145" t="s">
        <v>507</v>
      </c>
      <c r="BY1093" s="145" t="s">
        <v>507</v>
      </c>
      <c r="BZ1093" s="145" t="s">
        <v>507</v>
      </c>
      <c r="CA1093" s="145" t="s">
        <v>507</v>
      </c>
      <c r="CB1093" s="145" t="s">
        <v>507</v>
      </c>
      <c r="CC1093" s="145" t="s">
        <v>507</v>
      </c>
      <c r="CD1093" s="145" t="s">
        <v>507</v>
      </c>
      <c r="CE1093" s="145" t="s">
        <v>507</v>
      </c>
      <c r="CF1093" s="145" t="s">
        <v>507</v>
      </c>
      <c r="CG1093" s="145" t="s">
        <v>507</v>
      </c>
      <c r="CH1093" s="145" t="s">
        <v>507</v>
      </c>
      <c r="CI1093" s="145" t="s">
        <v>507</v>
      </c>
      <c r="CJ1093" s="145" t="s">
        <v>507</v>
      </c>
      <c r="CK1093" s="145" t="s">
        <v>507</v>
      </c>
      <c r="CL1093" s="145" t="s">
        <v>507</v>
      </c>
      <c r="CM1093" s="145" t="s">
        <v>507</v>
      </c>
      <c r="CN1093" s="145" t="s">
        <v>507</v>
      </c>
    </row>
    <row r="1094" spans="1:92" x14ac:dyDescent="0.25">
      <c r="A1094" s="137"/>
      <c r="B1094" s="208"/>
      <c r="C1094" s="139"/>
      <c r="D1094" s="137" t="s">
        <v>714</v>
      </c>
      <c r="E1094" s="140"/>
      <c r="F1094" s="140"/>
      <c r="G1094" s="140"/>
      <c r="H1094" s="141"/>
      <c r="I1094" s="142"/>
      <c r="J1094" s="143"/>
      <c r="K1094" s="139"/>
      <c r="L1094" s="139"/>
      <c r="M1094" s="139"/>
      <c r="N1094" s="139"/>
      <c r="O1094" s="139"/>
      <c r="P1094" s="139"/>
      <c r="Q1094" s="139"/>
      <c r="T1094" s="233"/>
      <c r="U1094" s="145" t="s">
        <v>507</v>
      </c>
      <c r="V1094" s="145" t="s">
        <v>507</v>
      </c>
      <c r="W1094" s="145" t="s">
        <v>507</v>
      </c>
      <c r="X1094" s="145" t="s">
        <v>507</v>
      </c>
      <c r="Y1094" s="145" t="s">
        <v>507</v>
      </c>
      <c r="Z1094" s="145" t="s">
        <v>507</v>
      </c>
      <c r="AA1094" s="145" t="s">
        <v>507</v>
      </c>
      <c r="AB1094" s="145" t="s">
        <v>507</v>
      </c>
      <c r="AC1094" s="145" t="s">
        <v>507</v>
      </c>
      <c r="AD1094" s="145" t="s">
        <v>507</v>
      </c>
      <c r="AE1094" s="145" t="s">
        <v>507</v>
      </c>
      <c r="AF1094" s="145" t="s">
        <v>507</v>
      </c>
      <c r="AG1094" s="145" t="s">
        <v>507</v>
      </c>
      <c r="AH1094" s="145" t="s">
        <v>507</v>
      </c>
      <c r="AI1094" s="145" t="s">
        <v>507</v>
      </c>
      <c r="AJ1094" s="145" t="s">
        <v>507</v>
      </c>
      <c r="AK1094" s="145" t="s">
        <v>507</v>
      </c>
      <c r="AL1094" s="145" t="s">
        <v>507</v>
      </c>
      <c r="AM1094" s="145" t="s">
        <v>507</v>
      </c>
      <c r="AN1094" s="145" t="s">
        <v>507</v>
      </c>
      <c r="AO1094" s="145" t="s">
        <v>507</v>
      </c>
      <c r="AP1094" s="145" t="s">
        <v>507</v>
      </c>
      <c r="AQ1094" s="145" t="s">
        <v>507</v>
      </c>
      <c r="AR1094" s="145" t="s">
        <v>507</v>
      </c>
      <c r="AS1094" s="145" t="s">
        <v>507</v>
      </c>
      <c r="AT1094" s="145" t="s">
        <v>507</v>
      </c>
      <c r="AU1094" s="145" t="s">
        <v>507</v>
      </c>
      <c r="AV1094" s="145" t="s">
        <v>507</v>
      </c>
      <c r="AW1094" s="145" t="s">
        <v>507</v>
      </c>
      <c r="AX1094" s="145" t="s">
        <v>507</v>
      </c>
      <c r="AY1094" s="145" t="s">
        <v>507</v>
      </c>
      <c r="AZ1094" s="145" t="s">
        <v>507</v>
      </c>
      <c r="BA1094" s="145" t="s">
        <v>507</v>
      </c>
      <c r="BB1094" s="145" t="s">
        <v>507</v>
      </c>
      <c r="BC1094" s="145" t="s">
        <v>507</v>
      </c>
      <c r="BD1094" s="145" t="s">
        <v>507</v>
      </c>
      <c r="BE1094" s="145" t="s">
        <v>507</v>
      </c>
      <c r="BF1094" s="145" t="s">
        <v>507</v>
      </c>
      <c r="BG1094" s="145" t="s">
        <v>507</v>
      </c>
      <c r="BH1094" s="145" t="s">
        <v>507</v>
      </c>
      <c r="BI1094" s="145" t="s">
        <v>507</v>
      </c>
      <c r="BJ1094" s="145" t="s">
        <v>507</v>
      </c>
      <c r="BK1094" s="145" t="s">
        <v>507</v>
      </c>
      <c r="BL1094" s="145" t="s">
        <v>507</v>
      </c>
      <c r="BM1094" s="145" t="s">
        <v>507</v>
      </c>
      <c r="BN1094" s="145" t="s">
        <v>507</v>
      </c>
      <c r="BO1094" s="145" t="s">
        <v>507</v>
      </c>
      <c r="BP1094" s="145" t="s">
        <v>507</v>
      </c>
      <c r="BQ1094" s="145" t="s">
        <v>507</v>
      </c>
      <c r="BR1094" s="145" t="s">
        <v>507</v>
      </c>
      <c r="BS1094" s="145" t="s">
        <v>507</v>
      </c>
      <c r="BT1094" s="145" t="s">
        <v>507</v>
      </c>
      <c r="BU1094" s="145" t="s">
        <v>507</v>
      </c>
      <c r="BV1094" s="145" t="s">
        <v>507</v>
      </c>
      <c r="BW1094" s="145" t="s">
        <v>507</v>
      </c>
      <c r="BX1094" s="145" t="s">
        <v>507</v>
      </c>
      <c r="BY1094" s="145" t="s">
        <v>507</v>
      </c>
      <c r="BZ1094" s="145" t="s">
        <v>507</v>
      </c>
      <c r="CA1094" s="145" t="s">
        <v>507</v>
      </c>
      <c r="CB1094" s="145" t="s">
        <v>507</v>
      </c>
      <c r="CC1094" s="145" t="s">
        <v>507</v>
      </c>
      <c r="CD1094" s="145" t="s">
        <v>507</v>
      </c>
      <c r="CE1094" s="145" t="s">
        <v>507</v>
      </c>
      <c r="CF1094" s="145" t="s">
        <v>507</v>
      </c>
      <c r="CG1094" s="145" t="s">
        <v>507</v>
      </c>
      <c r="CH1094" s="145" t="s">
        <v>507</v>
      </c>
      <c r="CI1094" s="145" t="s">
        <v>507</v>
      </c>
      <c r="CJ1094" s="145" t="s">
        <v>507</v>
      </c>
      <c r="CK1094" s="145" t="s">
        <v>507</v>
      </c>
      <c r="CL1094" s="145" t="s">
        <v>507</v>
      </c>
      <c r="CM1094" s="145" t="s">
        <v>507</v>
      </c>
      <c r="CN1094" s="145" t="s">
        <v>507</v>
      </c>
    </row>
    <row r="1095" spans="1:92" x14ac:dyDescent="0.25">
      <c r="A1095" s="53" t="s">
        <v>160</v>
      </c>
      <c r="B1095" s="216" t="s">
        <v>169</v>
      </c>
      <c r="C1095" s="53" t="s">
        <v>16</v>
      </c>
      <c r="D1095" s="53" t="s">
        <v>714</v>
      </c>
      <c r="E1095" s="229" t="s">
        <v>203</v>
      </c>
      <c r="F1095" s="229"/>
      <c r="G1095" s="229"/>
      <c r="I1095" s="267"/>
      <c r="J1095" s="268"/>
      <c r="K1095" s="395">
        <f t="shared" ref="K1095:P1095" ca="1" si="854">SUMIF($4:$4, K$2, INDIRECT(ROW() &amp; ":" &amp; ROW()))</f>
        <v>0</v>
      </c>
      <c r="L1095" s="395">
        <f t="shared" ca="1" si="854"/>
        <v>0</v>
      </c>
      <c r="M1095" s="395">
        <f t="shared" ca="1" si="854"/>
        <v>0</v>
      </c>
      <c r="N1095" s="395">
        <f t="shared" ca="1" si="854"/>
        <v>0</v>
      </c>
      <c r="O1095" s="395">
        <f t="shared" ca="1" si="854"/>
        <v>0</v>
      </c>
      <c r="P1095" s="395">
        <f t="shared" ca="1" si="854"/>
        <v>0</v>
      </c>
      <c r="Q1095" s="30"/>
      <c r="T1095" s="286"/>
      <c r="U1095" s="244" cm="1">
        <f t="array" aca="1" ref="U1095" ca="1">+INDIRECT(U1093)+INDIRECT(U1094)</f>
        <v>0</v>
      </c>
      <c r="V1095" s="244" cm="1">
        <f t="array" aca="1" ref="V1095" ca="1">+INDIRECT(V1093)+INDIRECT(V1094)</f>
        <v>0</v>
      </c>
      <c r="W1095" s="244" cm="1">
        <f t="array" aca="1" ref="W1095" ca="1">+INDIRECT(W1093)+INDIRECT(W1094)</f>
        <v>0</v>
      </c>
      <c r="X1095" s="244" cm="1">
        <f t="array" aca="1" ref="X1095" ca="1">+INDIRECT(X1093)+INDIRECT(X1094)</f>
        <v>0</v>
      </c>
      <c r="Y1095" s="244" cm="1">
        <f t="array" aca="1" ref="Y1095" ca="1">+INDIRECT(Y1093)+INDIRECT(Y1094)</f>
        <v>0</v>
      </c>
      <c r="Z1095" s="244" cm="1">
        <f t="array" aca="1" ref="Z1095" ca="1">+INDIRECT(Z1093)+INDIRECT(Z1094)</f>
        <v>0</v>
      </c>
      <c r="AA1095" s="244" cm="1">
        <f t="array" aca="1" ref="AA1095" ca="1">+INDIRECT(AA1093)+INDIRECT(AA1094)</f>
        <v>0</v>
      </c>
      <c r="AB1095" s="244" cm="1">
        <f t="array" aca="1" ref="AB1095" ca="1">+INDIRECT(AB1093)+INDIRECT(AB1094)</f>
        <v>0</v>
      </c>
      <c r="AC1095" s="244" cm="1">
        <f t="array" aca="1" ref="AC1095" ca="1">+INDIRECT(AC1093)+INDIRECT(AC1094)</f>
        <v>0</v>
      </c>
      <c r="AD1095" s="244" cm="1">
        <f t="array" aca="1" ref="AD1095" ca="1">+INDIRECT(AD1093)+INDIRECT(AD1094)</f>
        <v>0</v>
      </c>
      <c r="AE1095" s="244" cm="1">
        <f t="array" aca="1" ref="AE1095" ca="1">+INDIRECT(AE1093)+INDIRECT(AE1094)</f>
        <v>0</v>
      </c>
      <c r="AF1095" s="244" cm="1">
        <f t="array" aca="1" ref="AF1095" ca="1">+INDIRECT(AF1093)+INDIRECT(AF1094)</f>
        <v>0</v>
      </c>
      <c r="AG1095" s="244" cm="1">
        <f t="array" aca="1" ref="AG1095" ca="1">+INDIRECT(AG1093)+INDIRECT(AG1094)</f>
        <v>0</v>
      </c>
      <c r="AH1095" s="244" cm="1">
        <f t="array" aca="1" ref="AH1095" ca="1">+INDIRECT(AH1093)+INDIRECT(AH1094)</f>
        <v>0</v>
      </c>
      <c r="AI1095" s="244" cm="1">
        <f t="array" aca="1" ref="AI1095" ca="1">+INDIRECT(AI1093)+INDIRECT(AI1094)</f>
        <v>0</v>
      </c>
      <c r="AJ1095" s="244" cm="1">
        <f t="array" aca="1" ref="AJ1095" ca="1">+INDIRECT(AJ1093)+INDIRECT(AJ1094)</f>
        <v>0</v>
      </c>
      <c r="AK1095" s="244" cm="1">
        <f t="array" aca="1" ref="AK1095" ca="1">+INDIRECT(AK1093)+INDIRECT(AK1094)</f>
        <v>0</v>
      </c>
      <c r="AL1095" s="244" cm="1">
        <f t="array" aca="1" ref="AL1095" ca="1">+INDIRECT(AL1093)+INDIRECT(AL1094)</f>
        <v>0</v>
      </c>
      <c r="AM1095" s="244" cm="1">
        <f t="array" aca="1" ref="AM1095" ca="1">+INDIRECT(AM1093)+INDIRECT(AM1094)</f>
        <v>0</v>
      </c>
      <c r="AN1095" s="244" cm="1">
        <f t="array" aca="1" ref="AN1095" ca="1">+INDIRECT(AN1093)+INDIRECT(AN1094)</f>
        <v>0</v>
      </c>
      <c r="AO1095" s="244" cm="1">
        <f t="array" aca="1" ref="AO1095" ca="1">+INDIRECT(AO1093)+INDIRECT(AO1094)</f>
        <v>0</v>
      </c>
      <c r="AP1095" s="244" cm="1">
        <f t="array" aca="1" ref="AP1095" ca="1">+INDIRECT(AP1093)+INDIRECT(AP1094)</f>
        <v>0</v>
      </c>
      <c r="AQ1095" s="244" cm="1">
        <f t="array" aca="1" ref="AQ1095" ca="1">+INDIRECT(AQ1093)+INDIRECT(AQ1094)</f>
        <v>0</v>
      </c>
      <c r="AR1095" s="244" cm="1">
        <f t="array" aca="1" ref="AR1095" ca="1">+INDIRECT(AR1093)+INDIRECT(AR1094)</f>
        <v>0</v>
      </c>
      <c r="AS1095" s="244" cm="1">
        <f t="array" aca="1" ref="AS1095" ca="1">+INDIRECT(AS1093)+INDIRECT(AS1094)</f>
        <v>0</v>
      </c>
      <c r="AT1095" s="244" cm="1">
        <f t="array" aca="1" ref="AT1095" ca="1">+INDIRECT(AT1093)+INDIRECT(AT1094)</f>
        <v>0</v>
      </c>
      <c r="AU1095" s="244" cm="1">
        <f t="array" aca="1" ref="AU1095" ca="1">+INDIRECT(AU1093)+INDIRECT(AU1094)</f>
        <v>0</v>
      </c>
      <c r="AV1095" s="244" cm="1">
        <f t="array" aca="1" ref="AV1095" ca="1">+INDIRECT(AV1093)+INDIRECT(AV1094)</f>
        <v>0</v>
      </c>
      <c r="AW1095" s="244" cm="1">
        <f t="array" aca="1" ref="AW1095" ca="1">+INDIRECT(AW1093)+INDIRECT(AW1094)</f>
        <v>0</v>
      </c>
      <c r="AX1095" s="244" cm="1">
        <f t="array" aca="1" ref="AX1095" ca="1">+INDIRECT(AX1093)+INDIRECT(AX1094)</f>
        <v>0</v>
      </c>
      <c r="AY1095" s="244" cm="1">
        <f t="array" aca="1" ref="AY1095" ca="1">+INDIRECT(AY1093)+INDIRECT(AY1094)</f>
        <v>0</v>
      </c>
      <c r="AZ1095" s="244" cm="1">
        <f t="array" aca="1" ref="AZ1095" ca="1">+INDIRECT(AZ1093)+INDIRECT(AZ1094)</f>
        <v>0</v>
      </c>
      <c r="BA1095" s="244" cm="1">
        <f t="array" aca="1" ref="BA1095" ca="1">+INDIRECT(BA1093)+INDIRECT(BA1094)</f>
        <v>0</v>
      </c>
      <c r="BB1095" s="244" cm="1">
        <f t="array" aca="1" ref="BB1095" ca="1">+INDIRECT(BB1093)+INDIRECT(BB1094)</f>
        <v>0</v>
      </c>
      <c r="BC1095" s="244" cm="1">
        <f t="array" aca="1" ref="BC1095" ca="1">+INDIRECT(BC1093)+INDIRECT(BC1094)</f>
        <v>0</v>
      </c>
      <c r="BD1095" s="244" cm="1">
        <f t="array" aca="1" ref="BD1095" ca="1">+INDIRECT(BD1093)+INDIRECT(BD1094)</f>
        <v>0</v>
      </c>
      <c r="BE1095" s="244" cm="1">
        <f t="array" aca="1" ref="BE1095" ca="1">+INDIRECT(BE1093)+INDIRECT(BE1094)</f>
        <v>0</v>
      </c>
      <c r="BF1095" s="244" cm="1">
        <f t="array" aca="1" ref="BF1095" ca="1">+INDIRECT(BF1093)+INDIRECT(BF1094)</f>
        <v>0</v>
      </c>
      <c r="BG1095" s="244" cm="1">
        <f t="array" aca="1" ref="BG1095" ca="1">+INDIRECT(BG1093)+INDIRECT(BG1094)</f>
        <v>0</v>
      </c>
      <c r="BH1095" s="244" cm="1">
        <f t="array" aca="1" ref="BH1095" ca="1">+INDIRECT(BH1093)+INDIRECT(BH1094)</f>
        <v>0</v>
      </c>
      <c r="BI1095" s="244" cm="1">
        <f t="array" aca="1" ref="BI1095" ca="1">+INDIRECT(BI1093)+INDIRECT(BI1094)</f>
        <v>0</v>
      </c>
      <c r="BJ1095" s="244" cm="1">
        <f t="array" aca="1" ref="BJ1095" ca="1">+INDIRECT(BJ1093)+INDIRECT(BJ1094)</f>
        <v>0</v>
      </c>
      <c r="BK1095" s="244" cm="1">
        <f t="array" aca="1" ref="BK1095" ca="1">+INDIRECT(BK1093)+INDIRECT(BK1094)</f>
        <v>0</v>
      </c>
      <c r="BL1095" s="244" cm="1">
        <f t="array" aca="1" ref="BL1095" ca="1">+INDIRECT(BL1093)+INDIRECT(BL1094)</f>
        <v>0</v>
      </c>
      <c r="BM1095" s="244" cm="1">
        <f t="array" aca="1" ref="BM1095" ca="1">+INDIRECT(BM1093)+INDIRECT(BM1094)</f>
        <v>0</v>
      </c>
      <c r="BN1095" s="244" cm="1">
        <f t="array" aca="1" ref="BN1095" ca="1">+INDIRECT(BN1093)+INDIRECT(BN1094)</f>
        <v>0</v>
      </c>
      <c r="BO1095" s="244" cm="1">
        <f t="array" aca="1" ref="BO1095" ca="1">+INDIRECT(BO1093)+INDIRECT(BO1094)</f>
        <v>0</v>
      </c>
      <c r="BP1095" s="244" cm="1">
        <f t="array" aca="1" ref="BP1095" ca="1">+INDIRECT(BP1093)+INDIRECT(BP1094)</f>
        <v>0</v>
      </c>
      <c r="BQ1095" s="244" cm="1">
        <f t="array" aca="1" ref="BQ1095" ca="1">+INDIRECT(BQ1093)+INDIRECT(BQ1094)</f>
        <v>0</v>
      </c>
      <c r="BR1095" s="244" cm="1">
        <f t="array" aca="1" ref="BR1095" ca="1">+INDIRECT(BR1093)+INDIRECT(BR1094)</f>
        <v>0</v>
      </c>
      <c r="BS1095" s="244" cm="1">
        <f t="array" aca="1" ref="BS1095" ca="1">+INDIRECT(BS1093)+INDIRECT(BS1094)</f>
        <v>0</v>
      </c>
      <c r="BT1095" s="244" cm="1">
        <f t="array" aca="1" ref="BT1095" ca="1">+INDIRECT(BT1093)+INDIRECT(BT1094)</f>
        <v>0</v>
      </c>
      <c r="BU1095" s="244" cm="1">
        <f t="array" aca="1" ref="BU1095" ca="1">+INDIRECT(BU1093)+INDIRECT(BU1094)</f>
        <v>0</v>
      </c>
      <c r="BV1095" s="244" cm="1">
        <f t="array" aca="1" ref="BV1095" ca="1">+INDIRECT(BV1093)+INDIRECT(BV1094)</f>
        <v>0</v>
      </c>
      <c r="BW1095" s="244" cm="1">
        <f t="array" aca="1" ref="BW1095" ca="1">+INDIRECT(BW1093)+INDIRECT(BW1094)</f>
        <v>0</v>
      </c>
      <c r="BX1095" s="244" cm="1">
        <f t="array" aca="1" ref="BX1095" ca="1">+INDIRECT(BX1093)+INDIRECT(BX1094)</f>
        <v>0</v>
      </c>
      <c r="BY1095" s="244" cm="1">
        <f t="array" aca="1" ref="BY1095" ca="1">+INDIRECT(BY1093)+INDIRECT(BY1094)</f>
        <v>0</v>
      </c>
      <c r="BZ1095" s="244" cm="1">
        <f t="array" aca="1" ref="BZ1095" ca="1">+INDIRECT(BZ1093)+INDIRECT(BZ1094)</f>
        <v>0</v>
      </c>
      <c r="CA1095" s="244" cm="1">
        <f t="array" aca="1" ref="CA1095" ca="1">+INDIRECT(CA1093)+INDIRECT(CA1094)</f>
        <v>0</v>
      </c>
      <c r="CB1095" s="244" cm="1">
        <f t="array" aca="1" ref="CB1095" ca="1">+INDIRECT(CB1093)+INDIRECT(CB1094)</f>
        <v>0</v>
      </c>
      <c r="CC1095" s="244" cm="1">
        <f t="array" aca="1" ref="CC1095" ca="1">+INDIRECT(CC1093)+INDIRECT(CC1094)</f>
        <v>0</v>
      </c>
      <c r="CD1095" s="244" cm="1">
        <f t="array" aca="1" ref="CD1095" ca="1">+INDIRECT(CD1093)+INDIRECT(CD1094)</f>
        <v>0</v>
      </c>
      <c r="CE1095" s="244" cm="1">
        <f t="array" aca="1" ref="CE1095" ca="1">+INDIRECT(CE1093)+INDIRECT(CE1094)</f>
        <v>0</v>
      </c>
      <c r="CF1095" s="244" cm="1">
        <f t="array" aca="1" ref="CF1095" ca="1">+INDIRECT(CF1093)+INDIRECT(CF1094)</f>
        <v>0</v>
      </c>
      <c r="CG1095" s="244" cm="1">
        <f t="array" aca="1" ref="CG1095" ca="1">+INDIRECT(CG1093)+INDIRECT(CG1094)</f>
        <v>0</v>
      </c>
      <c r="CH1095" s="244" cm="1">
        <f t="array" aca="1" ref="CH1095" ca="1">+INDIRECT(CH1093)+INDIRECT(CH1094)</f>
        <v>0</v>
      </c>
      <c r="CI1095" s="244" cm="1">
        <f t="array" aca="1" ref="CI1095" ca="1">+INDIRECT(CI1093)+INDIRECT(CI1094)</f>
        <v>0</v>
      </c>
      <c r="CJ1095" s="244" cm="1">
        <f t="array" aca="1" ref="CJ1095" ca="1">+INDIRECT(CJ1093)+INDIRECT(CJ1094)</f>
        <v>0</v>
      </c>
      <c r="CK1095" s="244" cm="1">
        <f t="array" aca="1" ref="CK1095" ca="1">+INDIRECT(CK1093)+INDIRECT(CK1094)</f>
        <v>0</v>
      </c>
      <c r="CL1095" s="244" cm="1">
        <f t="array" aca="1" ref="CL1095" ca="1">+INDIRECT(CL1093)+INDIRECT(CL1094)</f>
        <v>0</v>
      </c>
      <c r="CM1095" s="244" cm="1">
        <f t="array" aca="1" ref="CM1095" ca="1">+INDIRECT(CM1093)+INDIRECT(CM1094)</f>
        <v>0</v>
      </c>
      <c r="CN1095" s="244" cm="1">
        <f t="array" aca="1" ref="CN1095" ca="1">+INDIRECT(CN1093)+INDIRECT(CN1094)</f>
        <v>0</v>
      </c>
    </row>
    <row r="1096" spans="1:92" x14ac:dyDescent="0.25">
      <c r="A1096" s="53"/>
      <c r="B1096" s="216"/>
      <c r="C1096" s="53"/>
      <c r="D1096" s="53"/>
      <c r="E1096" s="229"/>
      <c r="F1096" s="229"/>
      <c r="G1096" s="229"/>
      <c r="I1096" s="267"/>
      <c r="J1096" s="268"/>
      <c r="K1096" s="30"/>
      <c r="L1096" s="30"/>
      <c r="M1096" s="30"/>
      <c r="N1096" s="30"/>
      <c r="O1096" s="30"/>
      <c r="P1096" s="30"/>
      <c r="Q1096" s="30"/>
      <c r="T1096" s="204"/>
      <c r="U1096" s="30"/>
      <c r="V1096" s="30"/>
      <c r="W1096" s="30"/>
      <c r="X1096" s="30"/>
      <c r="Y1096" s="30"/>
      <c r="Z1096" s="30"/>
      <c r="AA1096" s="30"/>
      <c r="AB1096" s="30"/>
      <c r="AC1096" s="30"/>
      <c r="AD1096" s="30"/>
      <c r="AE1096" s="30"/>
      <c r="AF1096" s="30"/>
      <c r="AG1096" s="30"/>
      <c r="AH1096" s="30"/>
      <c r="AI1096" s="30"/>
      <c r="AJ1096" s="30"/>
      <c r="AK1096" s="30"/>
      <c r="AL1096" s="30"/>
      <c r="AM1096" s="30"/>
      <c r="AN1096" s="30"/>
      <c r="AO1096" s="30"/>
      <c r="AP1096" s="30"/>
      <c r="AQ1096" s="30"/>
      <c r="AR1096" s="30"/>
      <c r="AS1096" s="30"/>
      <c r="AT1096" s="30"/>
      <c r="AU1096" s="30"/>
      <c r="AV1096" s="30"/>
      <c r="AW1096" s="30"/>
      <c r="AX1096" s="30"/>
      <c r="AY1096" s="30"/>
      <c r="AZ1096" s="30"/>
      <c r="BA1096" s="30"/>
      <c r="BB1096" s="30"/>
      <c r="BC1096" s="30"/>
      <c r="BD1096" s="30"/>
      <c r="BE1096" s="30"/>
      <c r="BF1096" s="30"/>
      <c r="BG1096" s="30"/>
      <c r="BH1096" s="30"/>
      <c r="BI1096" s="30"/>
      <c r="BJ1096" s="30"/>
      <c r="BK1096" s="30"/>
      <c r="BL1096" s="30"/>
      <c r="BM1096" s="30"/>
      <c r="BN1096" s="30"/>
      <c r="BO1096" s="30"/>
      <c r="BP1096" s="30"/>
      <c r="BQ1096" s="30"/>
      <c r="BR1096" s="30"/>
      <c r="BS1096" s="30"/>
      <c r="BT1096" s="30"/>
      <c r="BU1096" s="30"/>
      <c r="BV1096" s="30"/>
      <c r="BW1096" s="30"/>
      <c r="BX1096" s="30"/>
      <c r="BY1096" s="30"/>
      <c r="BZ1096" s="30"/>
      <c r="CA1096" s="30"/>
      <c r="CB1096" s="30"/>
      <c r="CC1096" s="30"/>
      <c r="CD1096" s="30"/>
      <c r="CE1096" s="30"/>
      <c r="CF1096" s="30"/>
      <c r="CG1096" s="30"/>
      <c r="CH1096" s="30"/>
      <c r="CI1096" s="30"/>
      <c r="CJ1096" s="30"/>
      <c r="CK1096" s="30"/>
      <c r="CL1096" s="30"/>
      <c r="CM1096" s="30"/>
      <c r="CN1096" s="30"/>
    </row>
    <row r="1097" spans="1:92" x14ac:dyDescent="0.25">
      <c r="A1097" s="137"/>
      <c r="B1097" s="208"/>
      <c r="C1097" s="139"/>
      <c r="D1097" s="137" t="s">
        <v>715</v>
      </c>
      <c r="E1097" s="140" t="s">
        <v>715</v>
      </c>
      <c r="F1097" s="140"/>
      <c r="G1097" s="140"/>
      <c r="H1097" s="141"/>
      <c r="I1097" s="142"/>
      <c r="J1097" s="143"/>
      <c r="K1097" s="139"/>
      <c r="L1097" s="139"/>
      <c r="M1097" s="139"/>
      <c r="N1097" s="139"/>
      <c r="O1097" s="139"/>
      <c r="P1097" s="139"/>
      <c r="Q1097" s="139"/>
      <c r="T1097" s="233"/>
      <c r="U1097" s="145" t="s">
        <v>507</v>
      </c>
      <c r="V1097" s="145" t="s">
        <v>507</v>
      </c>
      <c r="W1097" s="145" t="s">
        <v>507</v>
      </c>
      <c r="X1097" s="145" t="s">
        <v>507</v>
      </c>
      <c r="Y1097" s="145" t="s">
        <v>507</v>
      </c>
      <c r="Z1097" s="145" t="s">
        <v>507</v>
      </c>
      <c r="AA1097" s="145" t="s">
        <v>507</v>
      </c>
      <c r="AB1097" s="145" t="s">
        <v>507</v>
      </c>
      <c r="AC1097" s="145" t="s">
        <v>507</v>
      </c>
      <c r="AD1097" s="145" t="s">
        <v>507</v>
      </c>
      <c r="AE1097" s="145" t="s">
        <v>507</v>
      </c>
      <c r="AF1097" s="145" t="s">
        <v>507</v>
      </c>
      <c r="AG1097" s="145" t="s">
        <v>507</v>
      </c>
      <c r="AH1097" s="145" t="s">
        <v>507</v>
      </c>
      <c r="AI1097" s="145" t="s">
        <v>507</v>
      </c>
      <c r="AJ1097" s="145" t="s">
        <v>507</v>
      </c>
      <c r="AK1097" s="145" t="s">
        <v>507</v>
      </c>
      <c r="AL1097" s="145" t="s">
        <v>507</v>
      </c>
      <c r="AM1097" s="145" t="s">
        <v>507</v>
      </c>
      <c r="AN1097" s="145" t="s">
        <v>507</v>
      </c>
      <c r="AO1097" s="145" t="s">
        <v>507</v>
      </c>
      <c r="AP1097" s="145" t="s">
        <v>507</v>
      </c>
      <c r="AQ1097" s="145" t="s">
        <v>507</v>
      </c>
      <c r="AR1097" s="145" t="s">
        <v>507</v>
      </c>
      <c r="AS1097" s="145" t="s">
        <v>507</v>
      </c>
      <c r="AT1097" s="145" t="s">
        <v>507</v>
      </c>
      <c r="AU1097" s="145" t="s">
        <v>507</v>
      </c>
      <c r="AV1097" s="145" t="s">
        <v>507</v>
      </c>
      <c r="AW1097" s="145" t="s">
        <v>507</v>
      </c>
      <c r="AX1097" s="145" t="s">
        <v>507</v>
      </c>
      <c r="AY1097" s="145" t="s">
        <v>507</v>
      </c>
      <c r="AZ1097" s="145" t="s">
        <v>507</v>
      </c>
      <c r="BA1097" s="145" t="s">
        <v>507</v>
      </c>
      <c r="BB1097" s="145" t="s">
        <v>507</v>
      </c>
      <c r="BC1097" s="145" t="s">
        <v>507</v>
      </c>
      <c r="BD1097" s="145" t="s">
        <v>507</v>
      </c>
      <c r="BE1097" s="145" t="s">
        <v>507</v>
      </c>
      <c r="BF1097" s="145" t="s">
        <v>507</v>
      </c>
      <c r="BG1097" s="145" t="s">
        <v>507</v>
      </c>
      <c r="BH1097" s="145" t="s">
        <v>507</v>
      </c>
      <c r="BI1097" s="145" t="s">
        <v>507</v>
      </c>
      <c r="BJ1097" s="145" t="s">
        <v>507</v>
      </c>
      <c r="BK1097" s="145" t="s">
        <v>507</v>
      </c>
      <c r="BL1097" s="145" t="s">
        <v>507</v>
      </c>
      <c r="BM1097" s="145" t="s">
        <v>507</v>
      </c>
      <c r="BN1097" s="145" t="s">
        <v>507</v>
      </c>
      <c r="BO1097" s="145" t="s">
        <v>507</v>
      </c>
      <c r="BP1097" s="145" t="s">
        <v>507</v>
      </c>
      <c r="BQ1097" s="145" t="s">
        <v>507</v>
      </c>
      <c r="BR1097" s="145" t="s">
        <v>507</v>
      </c>
      <c r="BS1097" s="145" t="s">
        <v>507</v>
      </c>
      <c r="BT1097" s="145" t="s">
        <v>507</v>
      </c>
      <c r="BU1097" s="145" t="s">
        <v>507</v>
      </c>
      <c r="BV1097" s="145" t="s">
        <v>507</v>
      </c>
      <c r="BW1097" s="145" t="s">
        <v>507</v>
      </c>
      <c r="BX1097" s="145" t="s">
        <v>507</v>
      </c>
      <c r="BY1097" s="145" t="s">
        <v>507</v>
      </c>
      <c r="BZ1097" s="145" t="s">
        <v>507</v>
      </c>
      <c r="CA1097" s="145" t="s">
        <v>507</v>
      </c>
      <c r="CB1097" s="145" t="s">
        <v>507</v>
      </c>
      <c r="CC1097" s="145" t="s">
        <v>507</v>
      </c>
      <c r="CD1097" s="145" t="s">
        <v>507</v>
      </c>
      <c r="CE1097" s="145" t="s">
        <v>507</v>
      </c>
      <c r="CF1097" s="145" t="s">
        <v>507</v>
      </c>
      <c r="CG1097" s="145" t="s">
        <v>507</v>
      </c>
      <c r="CH1097" s="145" t="s">
        <v>507</v>
      </c>
      <c r="CI1097" s="145" t="s">
        <v>507</v>
      </c>
      <c r="CJ1097" s="145" t="s">
        <v>507</v>
      </c>
      <c r="CK1097" s="145" t="s">
        <v>507</v>
      </c>
      <c r="CL1097" s="145" t="s">
        <v>507</v>
      </c>
      <c r="CM1097" s="145" t="s">
        <v>507</v>
      </c>
      <c r="CN1097" s="145" t="s">
        <v>507</v>
      </c>
    </row>
    <row r="1098" spans="1:92" x14ac:dyDescent="0.25">
      <c r="A1098" s="137"/>
      <c r="B1098" s="208"/>
      <c r="C1098" s="139"/>
      <c r="D1098" s="137" t="s">
        <v>715</v>
      </c>
      <c r="E1098" s="140"/>
      <c r="F1098" s="140"/>
      <c r="G1098" s="140"/>
      <c r="H1098" s="141"/>
      <c r="I1098" s="142"/>
      <c r="J1098" s="143"/>
      <c r="K1098" s="139"/>
      <c r="L1098" s="139"/>
      <c r="M1098" s="139"/>
      <c r="N1098" s="139"/>
      <c r="O1098" s="139"/>
      <c r="P1098" s="139"/>
      <c r="Q1098" s="139"/>
      <c r="T1098" s="233"/>
      <c r="U1098" s="145" t="s">
        <v>716</v>
      </c>
      <c r="V1098" s="145" t="s">
        <v>716</v>
      </c>
      <c r="W1098" s="145" t="s">
        <v>716</v>
      </c>
      <c r="X1098" s="145" t="s">
        <v>716</v>
      </c>
      <c r="Y1098" s="145" t="s">
        <v>716</v>
      </c>
      <c r="Z1098" s="145" t="s">
        <v>716</v>
      </c>
      <c r="AA1098" s="145" t="s">
        <v>716</v>
      </c>
      <c r="AB1098" s="145" t="s">
        <v>716</v>
      </c>
      <c r="AC1098" s="145" t="s">
        <v>716</v>
      </c>
      <c r="AD1098" s="145" t="s">
        <v>716</v>
      </c>
      <c r="AE1098" s="145" t="s">
        <v>716</v>
      </c>
      <c r="AF1098" s="145" t="s">
        <v>716</v>
      </c>
      <c r="AG1098" s="145" t="s">
        <v>716</v>
      </c>
      <c r="AH1098" s="145" t="s">
        <v>716</v>
      </c>
      <c r="AI1098" s="145" t="s">
        <v>716</v>
      </c>
      <c r="AJ1098" s="145" t="s">
        <v>716</v>
      </c>
      <c r="AK1098" s="145" t="s">
        <v>716</v>
      </c>
      <c r="AL1098" s="145" t="s">
        <v>716</v>
      </c>
      <c r="AM1098" s="145" t="s">
        <v>716</v>
      </c>
      <c r="AN1098" s="145" t="s">
        <v>716</v>
      </c>
      <c r="AO1098" s="145" t="s">
        <v>716</v>
      </c>
      <c r="AP1098" s="145" t="s">
        <v>716</v>
      </c>
      <c r="AQ1098" s="145" t="s">
        <v>716</v>
      </c>
      <c r="AR1098" s="145" t="s">
        <v>716</v>
      </c>
      <c r="AS1098" s="145" t="s">
        <v>716</v>
      </c>
      <c r="AT1098" s="145" t="s">
        <v>716</v>
      </c>
      <c r="AU1098" s="145" t="s">
        <v>716</v>
      </c>
      <c r="AV1098" s="145" t="s">
        <v>716</v>
      </c>
      <c r="AW1098" s="145" t="s">
        <v>716</v>
      </c>
      <c r="AX1098" s="145" t="s">
        <v>716</v>
      </c>
      <c r="AY1098" s="145" t="s">
        <v>716</v>
      </c>
      <c r="AZ1098" s="145" t="s">
        <v>716</v>
      </c>
      <c r="BA1098" s="145" t="s">
        <v>716</v>
      </c>
      <c r="BB1098" s="145" t="s">
        <v>716</v>
      </c>
      <c r="BC1098" s="145" t="s">
        <v>716</v>
      </c>
      <c r="BD1098" s="145" t="s">
        <v>716</v>
      </c>
      <c r="BE1098" s="145" t="s">
        <v>716</v>
      </c>
      <c r="BF1098" s="145" t="s">
        <v>716</v>
      </c>
      <c r="BG1098" s="145" t="s">
        <v>716</v>
      </c>
      <c r="BH1098" s="145" t="s">
        <v>716</v>
      </c>
      <c r="BI1098" s="145" t="s">
        <v>716</v>
      </c>
      <c r="BJ1098" s="145" t="s">
        <v>716</v>
      </c>
      <c r="BK1098" s="145" t="s">
        <v>716</v>
      </c>
      <c r="BL1098" s="145" t="s">
        <v>716</v>
      </c>
      <c r="BM1098" s="145" t="s">
        <v>716</v>
      </c>
      <c r="BN1098" s="145" t="s">
        <v>716</v>
      </c>
      <c r="BO1098" s="145" t="s">
        <v>716</v>
      </c>
      <c r="BP1098" s="145" t="s">
        <v>716</v>
      </c>
      <c r="BQ1098" s="145" t="s">
        <v>716</v>
      </c>
      <c r="BR1098" s="145" t="s">
        <v>716</v>
      </c>
      <c r="BS1098" s="145" t="s">
        <v>716</v>
      </c>
      <c r="BT1098" s="145" t="s">
        <v>716</v>
      </c>
      <c r="BU1098" s="145" t="s">
        <v>716</v>
      </c>
      <c r="BV1098" s="145" t="s">
        <v>716</v>
      </c>
      <c r="BW1098" s="145" t="s">
        <v>716</v>
      </c>
      <c r="BX1098" s="145" t="s">
        <v>716</v>
      </c>
      <c r="BY1098" s="145" t="s">
        <v>716</v>
      </c>
      <c r="BZ1098" s="145" t="s">
        <v>716</v>
      </c>
      <c r="CA1098" s="145" t="s">
        <v>716</v>
      </c>
      <c r="CB1098" s="145" t="s">
        <v>716</v>
      </c>
      <c r="CC1098" s="145" t="s">
        <v>716</v>
      </c>
      <c r="CD1098" s="145" t="s">
        <v>716</v>
      </c>
      <c r="CE1098" s="145" t="s">
        <v>716</v>
      </c>
      <c r="CF1098" s="145" t="s">
        <v>716</v>
      </c>
      <c r="CG1098" s="145" t="s">
        <v>716</v>
      </c>
      <c r="CH1098" s="145" t="s">
        <v>716</v>
      </c>
      <c r="CI1098" s="145" t="s">
        <v>716</v>
      </c>
      <c r="CJ1098" s="145" t="s">
        <v>716</v>
      </c>
      <c r="CK1098" s="145" t="s">
        <v>716</v>
      </c>
      <c r="CL1098" s="145" t="s">
        <v>716</v>
      </c>
      <c r="CM1098" s="145" t="s">
        <v>716</v>
      </c>
      <c r="CN1098" s="145" t="s">
        <v>716</v>
      </c>
    </row>
    <row r="1099" spans="1:92" x14ac:dyDescent="0.25">
      <c r="A1099" s="137"/>
      <c r="B1099" s="208"/>
      <c r="C1099" s="139"/>
      <c r="D1099" s="137" t="s">
        <v>715</v>
      </c>
      <c r="E1099" s="140"/>
      <c r="F1099" s="140"/>
      <c r="G1099" s="140"/>
      <c r="H1099" s="141"/>
      <c r="I1099" s="142"/>
      <c r="J1099" s="143"/>
      <c r="K1099" s="139"/>
      <c r="L1099" s="139"/>
      <c r="M1099" s="139"/>
      <c r="N1099" s="139"/>
      <c r="O1099" s="139"/>
      <c r="P1099" s="139"/>
      <c r="Q1099" s="139"/>
      <c r="T1099" s="233"/>
      <c r="U1099" s="145" t="s">
        <v>717</v>
      </c>
      <c r="V1099" s="145" t="s">
        <v>717</v>
      </c>
      <c r="W1099" s="145" t="s">
        <v>717</v>
      </c>
      <c r="X1099" s="145" t="s">
        <v>717</v>
      </c>
      <c r="Y1099" s="145" t="s">
        <v>717</v>
      </c>
      <c r="Z1099" s="145" t="s">
        <v>717</v>
      </c>
      <c r="AA1099" s="145" t="s">
        <v>717</v>
      </c>
      <c r="AB1099" s="145" t="s">
        <v>717</v>
      </c>
      <c r="AC1099" s="145" t="s">
        <v>717</v>
      </c>
      <c r="AD1099" s="145" t="s">
        <v>717</v>
      </c>
      <c r="AE1099" s="145" t="s">
        <v>717</v>
      </c>
      <c r="AF1099" s="145" t="s">
        <v>717</v>
      </c>
      <c r="AG1099" s="145" t="s">
        <v>717</v>
      </c>
      <c r="AH1099" s="145" t="s">
        <v>717</v>
      </c>
      <c r="AI1099" s="145" t="s">
        <v>717</v>
      </c>
      <c r="AJ1099" s="145" t="s">
        <v>717</v>
      </c>
      <c r="AK1099" s="145" t="s">
        <v>717</v>
      </c>
      <c r="AL1099" s="145" t="s">
        <v>717</v>
      </c>
      <c r="AM1099" s="145" t="s">
        <v>717</v>
      </c>
      <c r="AN1099" s="145" t="s">
        <v>717</v>
      </c>
      <c r="AO1099" s="145" t="s">
        <v>717</v>
      </c>
      <c r="AP1099" s="145" t="s">
        <v>717</v>
      </c>
      <c r="AQ1099" s="145" t="s">
        <v>717</v>
      </c>
      <c r="AR1099" s="145" t="s">
        <v>717</v>
      </c>
      <c r="AS1099" s="145" t="s">
        <v>717</v>
      </c>
      <c r="AT1099" s="145" t="s">
        <v>717</v>
      </c>
      <c r="AU1099" s="145" t="s">
        <v>717</v>
      </c>
      <c r="AV1099" s="145" t="s">
        <v>717</v>
      </c>
      <c r="AW1099" s="145" t="s">
        <v>717</v>
      </c>
      <c r="AX1099" s="145" t="s">
        <v>717</v>
      </c>
      <c r="AY1099" s="145" t="s">
        <v>717</v>
      </c>
      <c r="AZ1099" s="145" t="s">
        <v>717</v>
      </c>
      <c r="BA1099" s="145" t="s">
        <v>717</v>
      </c>
      <c r="BB1099" s="145" t="s">
        <v>717</v>
      </c>
      <c r="BC1099" s="145" t="s">
        <v>717</v>
      </c>
      <c r="BD1099" s="145" t="s">
        <v>717</v>
      </c>
      <c r="BE1099" s="145" t="s">
        <v>717</v>
      </c>
      <c r="BF1099" s="145" t="s">
        <v>717</v>
      </c>
      <c r="BG1099" s="145" t="s">
        <v>717</v>
      </c>
      <c r="BH1099" s="145" t="s">
        <v>717</v>
      </c>
      <c r="BI1099" s="145" t="s">
        <v>717</v>
      </c>
      <c r="BJ1099" s="145" t="s">
        <v>717</v>
      </c>
      <c r="BK1099" s="145" t="s">
        <v>717</v>
      </c>
      <c r="BL1099" s="145" t="s">
        <v>717</v>
      </c>
      <c r="BM1099" s="145" t="s">
        <v>717</v>
      </c>
      <c r="BN1099" s="145" t="s">
        <v>717</v>
      </c>
      <c r="BO1099" s="145" t="s">
        <v>717</v>
      </c>
      <c r="BP1099" s="145" t="s">
        <v>717</v>
      </c>
      <c r="BQ1099" s="145" t="s">
        <v>717</v>
      </c>
      <c r="BR1099" s="145" t="s">
        <v>717</v>
      </c>
      <c r="BS1099" s="145" t="s">
        <v>717</v>
      </c>
      <c r="BT1099" s="145" t="s">
        <v>717</v>
      </c>
      <c r="BU1099" s="145" t="s">
        <v>717</v>
      </c>
      <c r="BV1099" s="145" t="s">
        <v>717</v>
      </c>
      <c r="BW1099" s="145" t="s">
        <v>717</v>
      </c>
      <c r="BX1099" s="145" t="s">
        <v>717</v>
      </c>
      <c r="BY1099" s="145" t="s">
        <v>717</v>
      </c>
      <c r="BZ1099" s="145" t="s">
        <v>717</v>
      </c>
      <c r="CA1099" s="145" t="s">
        <v>717</v>
      </c>
      <c r="CB1099" s="145" t="s">
        <v>717</v>
      </c>
      <c r="CC1099" s="145" t="s">
        <v>717</v>
      </c>
      <c r="CD1099" s="145" t="s">
        <v>717</v>
      </c>
      <c r="CE1099" s="145" t="s">
        <v>717</v>
      </c>
      <c r="CF1099" s="145" t="s">
        <v>717</v>
      </c>
      <c r="CG1099" s="145" t="s">
        <v>717</v>
      </c>
      <c r="CH1099" s="145" t="s">
        <v>717</v>
      </c>
      <c r="CI1099" s="145" t="s">
        <v>717</v>
      </c>
      <c r="CJ1099" s="145" t="s">
        <v>717</v>
      </c>
      <c r="CK1099" s="145" t="s">
        <v>717</v>
      </c>
      <c r="CL1099" s="145" t="s">
        <v>717</v>
      </c>
      <c r="CM1099" s="145" t="s">
        <v>717</v>
      </c>
      <c r="CN1099" s="145" t="s">
        <v>717</v>
      </c>
    </row>
    <row r="1100" spans="1:92" x14ac:dyDescent="0.25">
      <c r="A1100" s="137"/>
      <c r="B1100" s="208"/>
      <c r="C1100" s="139"/>
      <c r="D1100" s="137" t="s">
        <v>715</v>
      </c>
      <c r="E1100" s="140"/>
      <c r="F1100" s="140"/>
      <c r="G1100" s="140"/>
      <c r="H1100" s="141"/>
      <c r="I1100" s="142"/>
      <c r="J1100" s="143"/>
      <c r="K1100" s="139"/>
      <c r="L1100" s="139"/>
      <c r="M1100" s="139"/>
      <c r="N1100" s="139"/>
      <c r="O1100" s="139"/>
      <c r="P1100" s="139"/>
      <c r="Q1100" s="139"/>
      <c r="T1100" s="233"/>
      <c r="U1100" s="145" t="s">
        <v>507</v>
      </c>
      <c r="V1100" s="145" t="s">
        <v>507</v>
      </c>
      <c r="W1100" s="145" t="s">
        <v>507</v>
      </c>
      <c r="X1100" s="145" t="s">
        <v>507</v>
      </c>
      <c r="Y1100" s="145" t="s">
        <v>507</v>
      </c>
      <c r="Z1100" s="145" t="s">
        <v>507</v>
      </c>
      <c r="AA1100" s="145" t="s">
        <v>507</v>
      </c>
      <c r="AB1100" s="145" t="s">
        <v>507</v>
      </c>
      <c r="AC1100" s="145" t="s">
        <v>507</v>
      </c>
      <c r="AD1100" s="145" t="s">
        <v>507</v>
      </c>
      <c r="AE1100" s="145" t="s">
        <v>507</v>
      </c>
      <c r="AF1100" s="145" t="s">
        <v>507</v>
      </c>
      <c r="AG1100" s="145" t="s">
        <v>507</v>
      </c>
      <c r="AH1100" s="145" t="s">
        <v>507</v>
      </c>
      <c r="AI1100" s="145" t="s">
        <v>507</v>
      </c>
      <c r="AJ1100" s="145" t="s">
        <v>507</v>
      </c>
      <c r="AK1100" s="145" t="s">
        <v>507</v>
      </c>
      <c r="AL1100" s="145" t="s">
        <v>507</v>
      </c>
      <c r="AM1100" s="145" t="s">
        <v>507</v>
      </c>
      <c r="AN1100" s="145" t="s">
        <v>507</v>
      </c>
      <c r="AO1100" s="145" t="s">
        <v>507</v>
      </c>
      <c r="AP1100" s="145" t="s">
        <v>507</v>
      </c>
      <c r="AQ1100" s="145" t="s">
        <v>507</v>
      </c>
      <c r="AR1100" s="145" t="s">
        <v>507</v>
      </c>
      <c r="AS1100" s="145" t="s">
        <v>507</v>
      </c>
      <c r="AT1100" s="145" t="s">
        <v>507</v>
      </c>
      <c r="AU1100" s="145" t="s">
        <v>507</v>
      </c>
      <c r="AV1100" s="145" t="s">
        <v>507</v>
      </c>
      <c r="AW1100" s="145" t="s">
        <v>507</v>
      </c>
      <c r="AX1100" s="145" t="s">
        <v>507</v>
      </c>
      <c r="AY1100" s="145" t="s">
        <v>507</v>
      </c>
      <c r="AZ1100" s="145" t="s">
        <v>507</v>
      </c>
      <c r="BA1100" s="145" t="s">
        <v>507</v>
      </c>
      <c r="BB1100" s="145" t="s">
        <v>507</v>
      </c>
      <c r="BC1100" s="145" t="s">
        <v>507</v>
      </c>
      <c r="BD1100" s="145" t="s">
        <v>507</v>
      </c>
      <c r="BE1100" s="145" t="s">
        <v>507</v>
      </c>
      <c r="BF1100" s="145" t="s">
        <v>507</v>
      </c>
      <c r="BG1100" s="145" t="s">
        <v>507</v>
      </c>
      <c r="BH1100" s="145" t="s">
        <v>507</v>
      </c>
      <c r="BI1100" s="145" t="s">
        <v>507</v>
      </c>
      <c r="BJ1100" s="145" t="s">
        <v>507</v>
      </c>
      <c r="BK1100" s="145" t="s">
        <v>507</v>
      </c>
      <c r="BL1100" s="145" t="s">
        <v>507</v>
      </c>
      <c r="BM1100" s="145" t="s">
        <v>507</v>
      </c>
      <c r="BN1100" s="145" t="s">
        <v>507</v>
      </c>
      <c r="BO1100" s="145" t="s">
        <v>507</v>
      </c>
      <c r="BP1100" s="145" t="s">
        <v>507</v>
      </c>
      <c r="BQ1100" s="145" t="s">
        <v>507</v>
      </c>
      <c r="BR1100" s="145" t="s">
        <v>507</v>
      </c>
      <c r="BS1100" s="145" t="s">
        <v>507</v>
      </c>
      <c r="BT1100" s="145" t="s">
        <v>507</v>
      </c>
      <c r="BU1100" s="145" t="s">
        <v>507</v>
      </c>
      <c r="BV1100" s="145" t="s">
        <v>507</v>
      </c>
      <c r="BW1100" s="145" t="s">
        <v>507</v>
      </c>
      <c r="BX1100" s="145" t="s">
        <v>507</v>
      </c>
      <c r="BY1100" s="145" t="s">
        <v>507</v>
      </c>
      <c r="BZ1100" s="145" t="s">
        <v>507</v>
      </c>
      <c r="CA1100" s="145" t="s">
        <v>507</v>
      </c>
      <c r="CB1100" s="145" t="s">
        <v>507</v>
      </c>
      <c r="CC1100" s="145" t="s">
        <v>507</v>
      </c>
      <c r="CD1100" s="145" t="s">
        <v>507</v>
      </c>
      <c r="CE1100" s="145" t="s">
        <v>507</v>
      </c>
      <c r="CF1100" s="145" t="s">
        <v>507</v>
      </c>
      <c r="CG1100" s="145" t="s">
        <v>507</v>
      </c>
      <c r="CH1100" s="145" t="s">
        <v>507</v>
      </c>
      <c r="CI1100" s="145" t="s">
        <v>507</v>
      </c>
      <c r="CJ1100" s="145" t="s">
        <v>507</v>
      </c>
      <c r="CK1100" s="145" t="s">
        <v>507</v>
      </c>
      <c r="CL1100" s="145" t="s">
        <v>507</v>
      </c>
      <c r="CM1100" s="145" t="s">
        <v>507</v>
      </c>
      <c r="CN1100" s="145" t="s">
        <v>507</v>
      </c>
    </row>
    <row r="1101" spans="1:92" x14ac:dyDescent="0.25">
      <c r="A1101" s="53" t="s">
        <v>160</v>
      </c>
      <c r="B1101" s="216" t="s">
        <v>169</v>
      </c>
      <c r="C1101" s="53" t="s">
        <v>16</v>
      </c>
      <c r="D1101" s="53" t="s">
        <v>715</v>
      </c>
      <c r="E1101" s="229" t="s">
        <v>203</v>
      </c>
      <c r="F1101" s="229"/>
      <c r="G1101" s="229"/>
      <c r="I1101" s="267"/>
      <c r="J1101" s="268"/>
      <c r="K1101" s="30">
        <f t="shared" ref="K1101:P1101" ca="1" si="855">SUMIF($3:$3, K$2, INDIRECT(ROW() &amp; ":" &amp; ROW()))</f>
        <v>0</v>
      </c>
      <c r="L1101" s="30">
        <f t="shared" ca="1" si="855"/>
        <v>0</v>
      </c>
      <c r="M1101" s="30">
        <f t="shared" ca="1" si="855"/>
        <v>0</v>
      </c>
      <c r="N1101" s="30">
        <f t="shared" ca="1" si="855"/>
        <v>0</v>
      </c>
      <c r="O1101" s="30">
        <f t="shared" ca="1" si="855"/>
        <v>0</v>
      </c>
      <c r="P1101" s="30">
        <f t="shared" ca="1" si="855"/>
        <v>0</v>
      </c>
      <c r="Q1101" s="30"/>
      <c r="T1101" s="204"/>
      <c r="U1101" s="30" cm="1">
        <f t="array" aca="1" ref="U1101" ca="1">+INDIRECT(U1097)+INDIRECT(U1100)+INDIRECT(U1098)+INDIRECT(U1099)</f>
        <v>0</v>
      </c>
      <c r="V1101" s="30" cm="1">
        <f t="array" aca="1" ref="V1101" ca="1">+INDIRECT(V1097)+INDIRECT(V1100)+INDIRECT(V1098)+INDIRECT(V1099)</f>
        <v>0</v>
      </c>
      <c r="W1101" s="30" cm="1">
        <f t="array" aca="1" ref="W1101" ca="1">+INDIRECT(W1097)+INDIRECT(W1100)+INDIRECT(W1098)+INDIRECT(W1099)</f>
        <v>0</v>
      </c>
      <c r="X1101" s="30" cm="1">
        <f t="array" aca="1" ref="X1101" ca="1">+INDIRECT(X1097)+INDIRECT(X1100)+INDIRECT(X1098)+INDIRECT(X1099)</f>
        <v>0</v>
      </c>
      <c r="Y1101" s="30" cm="1">
        <f t="array" aca="1" ref="Y1101" ca="1">+INDIRECT(Y1097)+INDIRECT(Y1100)+INDIRECT(Y1098)+INDIRECT(Y1099)</f>
        <v>0</v>
      </c>
      <c r="Z1101" s="30" cm="1">
        <f t="array" aca="1" ref="Z1101" ca="1">+INDIRECT(Z1097)+INDIRECT(Z1100)+INDIRECT(Z1098)+INDIRECT(Z1099)</f>
        <v>0</v>
      </c>
      <c r="AA1101" s="30" cm="1">
        <f t="array" aca="1" ref="AA1101" ca="1">+INDIRECT(AA1097)+INDIRECT(AA1100)+INDIRECT(AA1098)+INDIRECT(AA1099)</f>
        <v>0</v>
      </c>
      <c r="AB1101" s="30" cm="1">
        <f t="array" aca="1" ref="AB1101" ca="1">+INDIRECT(AB1097)+INDIRECT(AB1100)+INDIRECT(AB1098)+INDIRECT(AB1099)</f>
        <v>0</v>
      </c>
      <c r="AC1101" s="30" cm="1">
        <f t="array" aca="1" ref="AC1101" ca="1">+INDIRECT(AC1097)+INDIRECT(AC1100)+INDIRECT(AC1098)+INDIRECT(AC1099)</f>
        <v>0</v>
      </c>
      <c r="AD1101" s="30" cm="1">
        <f t="array" aca="1" ref="AD1101" ca="1">+INDIRECT(AD1097)+INDIRECT(AD1100)+INDIRECT(AD1098)+INDIRECT(AD1099)</f>
        <v>0</v>
      </c>
      <c r="AE1101" s="30" cm="1">
        <f t="array" aca="1" ref="AE1101" ca="1">+INDIRECT(AE1097)+INDIRECT(AE1100)+INDIRECT(AE1098)+INDIRECT(AE1099)</f>
        <v>0</v>
      </c>
      <c r="AF1101" s="30" cm="1">
        <f t="array" aca="1" ref="AF1101" ca="1">+INDIRECT(AF1097)+INDIRECT(AF1100)+INDIRECT(AF1098)+INDIRECT(AF1099)</f>
        <v>0</v>
      </c>
      <c r="AG1101" s="30" cm="1">
        <f t="array" aca="1" ref="AG1101" ca="1">+INDIRECT(AG1097)+INDIRECT(AG1100)+INDIRECT(AG1098)+INDIRECT(AG1099)</f>
        <v>0</v>
      </c>
      <c r="AH1101" s="30" cm="1">
        <f t="array" aca="1" ref="AH1101" ca="1">+INDIRECT(AH1097)+INDIRECT(AH1100)+INDIRECT(AH1098)+INDIRECT(AH1099)</f>
        <v>0</v>
      </c>
      <c r="AI1101" s="30" cm="1">
        <f t="array" aca="1" ref="AI1101" ca="1">+INDIRECT(AI1097)+INDIRECT(AI1100)+INDIRECT(AI1098)+INDIRECT(AI1099)</f>
        <v>0</v>
      </c>
      <c r="AJ1101" s="30" cm="1">
        <f t="array" aca="1" ref="AJ1101" ca="1">+INDIRECT(AJ1097)+INDIRECT(AJ1100)+INDIRECT(AJ1098)+INDIRECT(AJ1099)</f>
        <v>0</v>
      </c>
      <c r="AK1101" s="30" cm="1">
        <f t="array" aca="1" ref="AK1101" ca="1">+INDIRECT(AK1097)+INDIRECT(AK1100)+INDIRECT(AK1098)+INDIRECT(AK1099)</f>
        <v>0</v>
      </c>
      <c r="AL1101" s="30" cm="1">
        <f t="array" aca="1" ref="AL1101" ca="1">+INDIRECT(AL1097)+INDIRECT(AL1100)+INDIRECT(AL1098)+INDIRECT(AL1099)</f>
        <v>0</v>
      </c>
      <c r="AM1101" s="30" cm="1">
        <f t="array" aca="1" ref="AM1101" ca="1">+INDIRECT(AM1097)+INDIRECT(AM1100)+INDIRECT(AM1098)+INDIRECT(AM1099)</f>
        <v>0</v>
      </c>
      <c r="AN1101" s="30" cm="1">
        <f t="array" aca="1" ref="AN1101" ca="1">+INDIRECT(AN1097)+INDIRECT(AN1100)+INDIRECT(AN1098)+INDIRECT(AN1099)</f>
        <v>0</v>
      </c>
      <c r="AO1101" s="30" cm="1">
        <f t="array" aca="1" ref="AO1101" ca="1">+INDIRECT(AO1097)+INDIRECT(AO1100)+INDIRECT(AO1098)+INDIRECT(AO1099)</f>
        <v>0</v>
      </c>
      <c r="AP1101" s="30" cm="1">
        <f t="array" aca="1" ref="AP1101" ca="1">+INDIRECT(AP1097)+INDIRECT(AP1100)+INDIRECT(AP1098)+INDIRECT(AP1099)</f>
        <v>0</v>
      </c>
      <c r="AQ1101" s="30" cm="1">
        <f t="array" aca="1" ref="AQ1101" ca="1">+INDIRECT(AQ1097)+INDIRECT(AQ1100)+INDIRECT(AQ1098)+INDIRECT(AQ1099)</f>
        <v>0</v>
      </c>
      <c r="AR1101" s="30" cm="1">
        <f t="array" aca="1" ref="AR1101" ca="1">+INDIRECT(AR1097)+INDIRECT(AR1100)+INDIRECT(AR1098)+INDIRECT(AR1099)</f>
        <v>0</v>
      </c>
      <c r="AS1101" s="30" cm="1">
        <f t="array" aca="1" ref="AS1101" ca="1">+INDIRECT(AS1097)+INDIRECT(AS1100)+INDIRECT(AS1098)+INDIRECT(AS1099)</f>
        <v>0</v>
      </c>
      <c r="AT1101" s="30" cm="1">
        <f t="array" aca="1" ref="AT1101" ca="1">+INDIRECT(AT1097)+INDIRECT(AT1100)+INDIRECT(AT1098)+INDIRECT(AT1099)</f>
        <v>0</v>
      </c>
      <c r="AU1101" s="30" cm="1">
        <f t="array" aca="1" ref="AU1101" ca="1">+INDIRECT(AU1097)+INDIRECT(AU1100)+INDIRECT(AU1098)+INDIRECT(AU1099)</f>
        <v>0</v>
      </c>
      <c r="AV1101" s="30" cm="1">
        <f t="array" aca="1" ref="AV1101" ca="1">+INDIRECT(AV1097)+INDIRECT(AV1100)+INDIRECT(AV1098)+INDIRECT(AV1099)</f>
        <v>0</v>
      </c>
      <c r="AW1101" s="30" cm="1">
        <f t="array" aca="1" ref="AW1101" ca="1">+INDIRECT(AW1097)+INDIRECT(AW1100)+INDIRECT(AW1098)+INDIRECT(AW1099)</f>
        <v>0</v>
      </c>
      <c r="AX1101" s="30" cm="1">
        <f t="array" aca="1" ref="AX1101" ca="1">+INDIRECT(AX1097)+INDIRECT(AX1100)+INDIRECT(AX1098)+INDIRECT(AX1099)</f>
        <v>0</v>
      </c>
      <c r="AY1101" s="30" cm="1">
        <f t="array" aca="1" ref="AY1101" ca="1">+INDIRECT(AY1097)+INDIRECT(AY1100)+INDIRECT(AY1098)+INDIRECT(AY1099)</f>
        <v>0</v>
      </c>
      <c r="AZ1101" s="30" cm="1">
        <f t="array" aca="1" ref="AZ1101" ca="1">+INDIRECT(AZ1097)+INDIRECT(AZ1100)+INDIRECT(AZ1098)+INDIRECT(AZ1099)</f>
        <v>0</v>
      </c>
      <c r="BA1101" s="30" cm="1">
        <f t="array" aca="1" ref="BA1101" ca="1">+INDIRECT(BA1097)+INDIRECT(BA1100)+INDIRECT(BA1098)+INDIRECT(BA1099)</f>
        <v>0</v>
      </c>
      <c r="BB1101" s="30" cm="1">
        <f t="array" aca="1" ref="BB1101" ca="1">+INDIRECT(BB1097)+INDIRECT(BB1100)+INDIRECT(BB1098)+INDIRECT(BB1099)</f>
        <v>0</v>
      </c>
      <c r="BC1101" s="30" cm="1">
        <f t="array" aca="1" ref="BC1101" ca="1">+INDIRECT(BC1097)+INDIRECT(BC1100)+INDIRECT(BC1098)+INDIRECT(BC1099)</f>
        <v>0</v>
      </c>
      <c r="BD1101" s="30" cm="1">
        <f t="array" aca="1" ref="BD1101" ca="1">+INDIRECT(BD1097)+INDIRECT(BD1100)+INDIRECT(BD1098)+INDIRECT(BD1099)</f>
        <v>0</v>
      </c>
      <c r="BE1101" s="30" cm="1">
        <f t="array" aca="1" ref="BE1101" ca="1">+INDIRECT(BE1097)+INDIRECT(BE1100)+INDIRECT(BE1098)+INDIRECT(BE1099)</f>
        <v>0</v>
      </c>
      <c r="BF1101" s="30" cm="1">
        <f t="array" aca="1" ref="BF1101" ca="1">+INDIRECT(BF1097)+INDIRECT(BF1100)+INDIRECT(BF1098)+INDIRECT(BF1099)</f>
        <v>0</v>
      </c>
      <c r="BG1101" s="30" cm="1">
        <f t="array" aca="1" ref="BG1101" ca="1">+INDIRECT(BG1097)+INDIRECT(BG1100)+INDIRECT(BG1098)+INDIRECT(BG1099)</f>
        <v>0</v>
      </c>
      <c r="BH1101" s="30" cm="1">
        <f t="array" aca="1" ref="BH1101" ca="1">+INDIRECT(BH1097)+INDIRECT(BH1100)+INDIRECT(BH1098)+INDIRECT(BH1099)</f>
        <v>0</v>
      </c>
      <c r="BI1101" s="30" cm="1">
        <f t="array" aca="1" ref="BI1101" ca="1">+INDIRECT(BI1097)+INDIRECT(BI1100)+INDIRECT(BI1098)+INDIRECT(BI1099)</f>
        <v>0</v>
      </c>
      <c r="BJ1101" s="30" cm="1">
        <f t="array" aca="1" ref="BJ1101" ca="1">+INDIRECT(BJ1097)+INDIRECT(BJ1100)+INDIRECT(BJ1098)+INDIRECT(BJ1099)</f>
        <v>0</v>
      </c>
      <c r="BK1101" s="30" cm="1">
        <f t="array" aca="1" ref="BK1101" ca="1">+INDIRECT(BK1097)+INDIRECT(BK1100)+INDIRECT(BK1098)+INDIRECT(BK1099)</f>
        <v>0</v>
      </c>
      <c r="BL1101" s="30" cm="1">
        <f t="array" aca="1" ref="BL1101" ca="1">+INDIRECT(BL1097)+INDIRECT(BL1100)+INDIRECT(BL1098)+INDIRECT(BL1099)</f>
        <v>0</v>
      </c>
      <c r="BM1101" s="30" cm="1">
        <f t="array" aca="1" ref="BM1101" ca="1">+INDIRECT(BM1097)+INDIRECT(BM1100)+INDIRECT(BM1098)+INDIRECT(BM1099)</f>
        <v>0</v>
      </c>
      <c r="BN1101" s="30" cm="1">
        <f t="array" aca="1" ref="BN1101" ca="1">+INDIRECT(BN1097)+INDIRECT(BN1100)+INDIRECT(BN1098)+INDIRECT(BN1099)</f>
        <v>0</v>
      </c>
      <c r="BO1101" s="30" cm="1">
        <f t="array" aca="1" ref="BO1101" ca="1">+INDIRECT(BO1097)+INDIRECT(BO1100)+INDIRECT(BO1098)+INDIRECT(BO1099)</f>
        <v>0</v>
      </c>
      <c r="BP1101" s="30" cm="1">
        <f t="array" aca="1" ref="BP1101" ca="1">+INDIRECT(BP1097)+INDIRECT(BP1100)+INDIRECT(BP1098)+INDIRECT(BP1099)</f>
        <v>0</v>
      </c>
      <c r="BQ1101" s="30" cm="1">
        <f t="array" aca="1" ref="BQ1101" ca="1">+INDIRECT(BQ1097)+INDIRECT(BQ1100)+INDIRECT(BQ1098)+INDIRECT(BQ1099)</f>
        <v>0</v>
      </c>
      <c r="BR1101" s="30" cm="1">
        <f t="array" aca="1" ref="BR1101" ca="1">+INDIRECT(BR1097)+INDIRECT(BR1100)+INDIRECT(BR1098)+INDIRECT(BR1099)</f>
        <v>0</v>
      </c>
      <c r="BS1101" s="30" cm="1">
        <f t="array" aca="1" ref="BS1101" ca="1">+INDIRECT(BS1097)+INDIRECT(BS1100)+INDIRECT(BS1098)+INDIRECT(BS1099)</f>
        <v>0</v>
      </c>
      <c r="BT1101" s="30" cm="1">
        <f t="array" aca="1" ref="BT1101" ca="1">+INDIRECT(BT1097)+INDIRECT(BT1100)+INDIRECT(BT1098)+INDIRECT(BT1099)</f>
        <v>0</v>
      </c>
      <c r="BU1101" s="30" cm="1">
        <f t="array" aca="1" ref="BU1101" ca="1">+INDIRECT(BU1097)+INDIRECT(BU1100)+INDIRECT(BU1098)+INDIRECT(BU1099)</f>
        <v>0</v>
      </c>
      <c r="BV1101" s="30" cm="1">
        <f t="array" aca="1" ref="BV1101" ca="1">+INDIRECT(BV1097)+INDIRECT(BV1100)+INDIRECT(BV1098)+INDIRECT(BV1099)</f>
        <v>0</v>
      </c>
      <c r="BW1101" s="30" cm="1">
        <f t="array" aca="1" ref="BW1101" ca="1">+INDIRECT(BW1097)+INDIRECT(BW1100)+INDIRECT(BW1098)+INDIRECT(BW1099)</f>
        <v>0</v>
      </c>
      <c r="BX1101" s="30" cm="1">
        <f t="array" aca="1" ref="BX1101" ca="1">+INDIRECT(BX1097)+INDIRECT(BX1100)+INDIRECT(BX1098)+INDIRECT(BX1099)</f>
        <v>0</v>
      </c>
      <c r="BY1101" s="30" cm="1">
        <f t="array" aca="1" ref="BY1101" ca="1">+INDIRECT(BY1097)+INDIRECT(BY1100)+INDIRECT(BY1098)+INDIRECT(BY1099)</f>
        <v>0</v>
      </c>
      <c r="BZ1101" s="30" cm="1">
        <f t="array" aca="1" ref="BZ1101" ca="1">+INDIRECT(BZ1097)+INDIRECT(BZ1100)+INDIRECT(BZ1098)+INDIRECT(BZ1099)</f>
        <v>0</v>
      </c>
      <c r="CA1101" s="30" cm="1">
        <f t="array" aca="1" ref="CA1101" ca="1">+INDIRECT(CA1097)+INDIRECT(CA1100)+INDIRECT(CA1098)+INDIRECT(CA1099)</f>
        <v>0</v>
      </c>
      <c r="CB1101" s="30" cm="1">
        <f t="array" aca="1" ref="CB1101" ca="1">+INDIRECT(CB1097)+INDIRECT(CB1100)+INDIRECT(CB1098)+INDIRECT(CB1099)</f>
        <v>0</v>
      </c>
      <c r="CC1101" s="30" cm="1">
        <f t="array" aca="1" ref="CC1101" ca="1">+INDIRECT(CC1097)+INDIRECT(CC1100)+INDIRECT(CC1098)+INDIRECT(CC1099)</f>
        <v>0</v>
      </c>
      <c r="CD1101" s="30" cm="1">
        <f t="array" aca="1" ref="CD1101" ca="1">+INDIRECT(CD1097)+INDIRECT(CD1100)+INDIRECT(CD1098)+INDIRECT(CD1099)</f>
        <v>0</v>
      </c>
      <c r="CE1101" s="30" cm="1">
        <f t="array" aca="1" ref="CE1101" ca="1">+INDIRECT(CE1097)+INDIRECT(CE1100)+INDIRECT(CE1098)+INDIRECT(CE1099)</f>
        <v>0</v>
      </c>
      <c r="CF1101" s="30" cm="1">
        <f t="array" aca="1" ref="CF1101" ca="1">+INDIRECT(CF1097)+INDIRECT(CF1100)+INDIRECT(CF1098)+INDIRECT(CF1099)</f>
        <v>0</v>
      </c>
      <c r="CG1101" s="30" cm="1">
        <f t="array" aca="1" ref="CG1101" ca="1">+INDIRECT(CG1097)+INDIRECT(CG1100)+INDIRECT(CG1098)+INDIRECT(CG1099)</f>
        <v>0</v>
      </c>
      <c r="CH1101" s="30" cm="1">
        <f t="array" aca="1" ref="CH1101" ca="1">+INDIRECT(CH1097)+INDIRECT(CH1100)+INDIRECT(CH1098)+INDIRECT(CH1099)</f>
        <v>0</v>
      </c>
      <c r="CI1101" s="30" cm="1">
        <f t="array" aca="1" ref="CI1101" ca="1">+INDIRECT(CI1097)+INDIRECT(CI1100)+INDIRECT(CI1098)+INDIRECT(CI1099)</f>
        <v>0</v>
      </c>
      <c r="CJ1101" s="30" cm="1">
        <f t="array" aca="1" ref="CJ1101" ca="1">+INDIRECT(CJ1097)+INDIRECT(CJ1100)+INDIRECT(CJ1098)+INDIRECT(CJ1099)</f>
        <v>0</v>
      </c>
      <c r="CK1101" s="30" cm="1">
        <f t="array" aca="1" ref="CK1101" ca="1">+INDIRECT(CK1097)+INDIRECT(CK1100)+INDIRECT(CK1098)+INDIRECT(CK1099)</f>
        <v>0</v>
      </c>
      <c r="CL1101" s="30" cm="1">
        <f t="array" aca="1" ref="CL1101" ca="1">+INDIRECT(CL1097)+INDIRECT(CL1100)+INDIRECT(CL1098)+INDIRECT(CL1099)</f>
        <v>0</v>
      </c>
      <c r="CM1101" s="30" cm="1">
        <f t="array" aca="1" ref="CM1101" ca="1">+INDIRECT(CM1097)+INDIRECT(CM1100)+INDIRECT(CM1098)+INDIRECT(CM1099)</f>
        <v>0</v>
      </c>
      <c r="CN1101" s="30" cm="1">
        <f t="array" aca="1" ref="CN1101" ca="1">+INDIRECT(CN1097)+INDIRECT(CN1100)+INDIRECT(CN1098)+INDIRECT(CN1099)</f>
        <v>0</v>
      </c>
    </row>
    <row r="1102" spans="1:92" x14ac:dyDescent="0.25">
      <c r="B1102" s="216"/>
      <c r="C1102" s="53"/>
      <c r="E1102" s="229"/>
      <c r="F1102" s="229"/>
      <c r="G1102" s="229"/>
      <c r="I1102" s="267"/>
      <c r="J1102" s="268"/>
      <c r="K1102" s="30"/>
      <c r="L1102" s="30"/>
      <c r="M1102" s="30"/>
      <c r="N1102" s="30"/>
      <c r="O1102" s="30"/>
      <c r="P1102" s="30"/>
      <c r="Q1102" s="30"/>
      <c r="T1102" s="204"/>
      <c r="U1102" s="30"/>
      <c r="V1102" s="30"/>
      <c r="W1102" s="30"/>
      <c r="X1102" s="30"/>
      <c r="Y1102" s="30"/>
      <c r="Z1102" s="30"/>
      <c r="AA1102" s="30"/>
      <c r="AB1102" s="30"/>
      <c r="AC1102" s="30"/>
      <c r="AD1102" s="30"/>
      <c r="AE1102" s="30"/>
      <c r="AF1102" s="30"/>
      <c r="AG1102" s="30"/>
      <c r="AH1102" s="30"/>
      <c r="AI1102" s="30"/>
      <c r="AJ1102" s="30"/>
      <c r="AK1102" s="30"/>
      <c r="AL1102" s="30"/>
      <c r="AM1102" s="30"/>
      <c r="AN1102" s="30"/>
      <c r="AO1102" s="30"/>
      <c r="AP1102" s="30"/>
      <c r="AQ1102" s="30"/>
      <c r="AR1102" s="30"/>
      <c r="AS1102" s="30"/>
      <c r="AT1102" s="30"/>
      <c r="AU1102" s="30"/>
      <c r="AV1102" s="30"/>
      <c r="AW1102" s="30"/>
      <c r="AX1102" s="30"/>
      <c r="AY1102" s="30"/>
      <c r="AZ1102" s="30"/>
      <c r="BA1102" s="30"/>
      <c r="BB1102" s="30"/>
      <c r="BC1102" s="30"/>
      <c r="BD1102" s="30"/>
      <c r="BE1102" s="30"/>
      <c r="BF1102" s="30"/>
      <c r="BG1102" s="30"/>
      <c r="BH1102" s="30"/>
      <c r="BI1102" s="30"/>
      <c r="BJ1102" s="30"/>
      <c r="BK1102" s="30"/>
      <c r="BL1102" s="30"/>
      <c r="BM1102" s="30"/>
      <c r="BN1102" s="30"/>
      <c r="BO1102" s="30"/>
      <c r="BP1102" s="30"/>
      <c r="BQ1102" s="30"/>
      <c r="BR1102" s="30"/>
      <c r="BS1102" s="30"/>
      <c r="BT1102" s="30"/>
      <c r="BU1102" s="30"/>
      <c r="BV1102" s="30"/>
      <c r="BW1102" s="30"/>
      <c r="BX1102" s="30"/>
      <c r="BY1102" s="30"/>
      <c r="BZ1102" s="30"/>
      <c r="CA1102" s="30"/>
      <c r="CB1102" s="30"/>
      <c r="CC1102" s="30"/>
      <c r="CD1102" s="30"/>
      <c r="CE1102" s="30"/>
      <c r="CF1102" s="30"/>
      <c r="CG1102" s="30"/>
      <c r="CH1102" s="30"/>
      <c r="CI1102" s="30"/>
      <c r="CJ1102" s="30"/>
      <c r="CK1102" s="30"/>
      <c r="CL1102" s="30"/>
      <c r="CM1102" s="30"/>
      <c r="CN1102" s="30"/>
    </row>
    <row r="1103" spans="1:92" x14ac:dyDescent="0.25">
      <c r="A1103" s="137"/>
      <c r="B1103" s="208"/>
      <c r="C1103" s="139"/>
      <c r="D1103" s="137" t="s">
        <v>718</v>
      </c>
      <c r="E1103" s="140" t="s">
        <v>718</v>
      </c>
      <c r="F1103" s="140"/>
      <c r="G1103" s="140"/>
      <c r="H1103" s="141"/>
      <c r="I1103" s="142"/>
      <c r="J1103" s="143"/>
      <c r="K1103" s="139"/>
      <c r="L1103" s="139"/>
      <c r="M1103" s="139"/>
      <c r="N1103" s="139"/>
      <c r="O1103" s="139"/>
      <c r="P1103" s="139"/>
      <c r="Q1103" s="139"/>
      <c r="T1103" s="233"/>
      <c r="U1103" s="145" t="s">
        <v>507</v>
      </c>
      <c r="V1103" s="145" t="s">
        <v>507</v>
      </c>
      <c r="W1103" s="145" t="s">
        <v>507</v>
      </c>
      <c r="X1103" s="145" t="s">
        <v>507</v>
      </c>
      <c r="Y1103" s="145" t="s">
        <v>507</v>
      </c>
      <c r="Z1103" s="145" t="s">
        <v>507</v>
      </c>
      <c r="AA1103" s="145" t="s">
        <v>507</v>
      </c>
      <c r="AB1103" s="145" t="s">
        <v>507</v>
      </c>
      <c r="AC1103" s="145" t="s">
        <v>507</v>
      </c>
      <c r="AD1103" s="145" t="s">
        <v>507</v>
      </c>
      <c r="AE1103" s="145" t="s">
        <v>507</v>
      </c>
      <c r="AF1103" s="145" t="s">
        <v>507</v>
      </c>
      <c r="AG1103" s="145" t="s">
        <v>507</v>
      </c>
      <c r="AH1103" s="145" t="s">
        <v>507</v>
      </c>
      <c r="AI1103" s="145" t="s">
        <v>507</v>
      </c>
      <c r="AJ1103" s="145" t="s">
        <v>507</v>
      </c>
      <c r="AK1103" s="145" t="s">
        <v>507</v>
      </c>
      <c r="AL1103" s="145" t="s">
        <v>507</v>
      </c>
      <c r="AM1103" s="145" t="s">
        <v>507</v>
      </c>
      <c r="AN1103" s="145" t="s">
        <v>507</v>
      </c>
      <c r="AO1103" s="145" t="s">
        <v>507</v>
      </c>
      <c r="AP1103" s="145" t="s">
        <v>507</v>
      </c>
      <c r="AQ1103" s="145" t="s">
        <v>507</v>
      </c>
      <c r="AR1103" s="145" t="s">
        <v>507</v>
      </c>
      <c r="AS1103" s="145" t="s">
        <v>507</v>
      </c>
      <c r="AT1103" s="145" t="s">
        <v>507</v>
      </c>
      <c r="AU1103" s="145" t="s">
        <v>507</v>
      </c>
      <c r="AV1103" s="145" t="s">
        <v>507</v>
      </c>
      <c r="AW1103" s="145" t="s">
        <v>507</v>
      </c>
      <c r="AX1103" s="145" t="s">
        <v>507</v>
      </c>
      <c r="AY1103" s="145" t="s">
        <v>507</v>
      </c>
      <c r="AZ1103" s="145" t="s">
        <v>507</v>
      </c>
      <c r="BA1103" s="145" t="s">
        <v>507</v>
      </c>
      <c r="BB1103" s="145" t="s">
        <v>507</v>
      </c>
      <c r="BC1103" s="145" t="s">
        <v>507</v>
      </c>
      <c r="BD1103" s="145" t="s">
        <v>507</v>
      </c>
      <c r="BE1103" s="145" t="s">
        <v>507</v>
      </c>
      <c r="BF1103" s="145" t="s">
        <v>507</v>
      </c>
      <c r="BG1103" s="145" t="s">
        <v>507</v>
      </c>
      <c r="BH1103" s="145" t="s">
        <v>507</v>
      </c>
      <c r="BI1103" s="145" t="s">
        <v>507</v>
      </c>
      <c r="BJ1103" s="145" t="s">
        <v>507</v>
      </c>
      <c r="BK1103" s="145" t="s">
        <v>507</v>
      </c>
      <c r="BL1103" s="145" t="s">
        <v>507</v>
      </c>
      <c r="BM1103" s="145" t="s">
        <v>507</v>
      </c>
      <c r="BN1103" s="145" t="s">
        <v>507</v>
      </c>
      <c r="BO1103" s="145" t="s">
        <v>507</v>
      </c>
      <c r="BP1103" s="145" t="s">
        <v>507</v>
      </c>
      <c r="BQ1103" s="145" t="s">
        <v>507</v>
      </c>
      <c r="BR1103" s="145" t="s">
        <v>507</v>
      </c>
      <c r="BS1103" s="145" t="s">
        <v>507</v>
      </c>
      <c r="BT1103" s="145" t="s">
        <v>507</v>
      </c>
      <c r="BU1103" s="145" t="s">
        <v>507</v>
      </c>
      <c r="BV1103" s="145" t="s">
        <v>507</v>
      </c>
      <c r="BW1103" s="145" t="s">
        <v>507</v>
      </c>
      <c r="BX1103" s="145" t="s">
        <v>507</v>
      </c>
      <c r="BY1103" s="145" t="s">
        <v>507</v>
      </c>
      <c r="BZ1103" s="145" t="s">
        <v>507</v>
      </c>
      <c r="CA1103" s="145" t="s">
        <v>507</v>
      </c>
      <c r="CB1103" s="145" t="s">
        <v>507</v>
      </c>
      <c r="CC1103" s="145" t="s">
        <v>507</v>
      </c>
      <c r="CD1103" s="145" t="s">
        <v>507</v>
      </c>
      <c r="CE1103" s="145" t="s">
        <v>507</v>
      </c>
      <c r="CF1103" s="145" t="s">
        <v>507</v>
      </c>
      <c r="CG1103" s="145" t="s">
        <v>507</v>
      </c>
      <c r="CH1103" s="145" t="s">
        <v>507</v>
      </c>
      <c r="CI1103" s="145" t="s">
        <v>507</v>
      </c>
      <c r="CJ1103" s="145" t="s">
        <v>507</v>
      </c>
      <c r="CK1103" s="145" t="s">
        <v>507</v>
      </c>
      <c r="CL1103" s="145" t="s">
        <v>507</v>
      </c>
      <c r="CM1103" s="145" t="s">
        <v>507</v>
      </c>
      <c r="CN1103" s="145" t="s">
        <v>507</v>
      </c>
    </row>
    <row r="1104" spans="1:92" x14ac:dyDescent="0.25">
      <c r="A1104" s="137"/>
      <c r="B1104" s="208"/>
      <c r="C1104" s="139"/>
      <c r="D1104" s="137" t="s">
        <v>718</v>
      </c>
      <c r="E1104" s="140"/>
      <c r="F1104" s="140"/>
      <c r="G1104" s="140"/>
      <c r="H1104" s="141"/>
      <c r="I1104" s="142"/>
      <c r="J1104" s="143"/>
      <c r="K1104" s="139"/>
      <c r="L1104" s="139"/>
      <c r="M1104" s="139"/>
      <c r="N1104" s="139"/>
      <c r="O1104" s="139"/>
      <c r="P1104" s="139"/>
      <c r="Q1104" s="139"/>
      <c r="T1104" s="233"/>
      <c r="U1104" s="145" t="s">
        <v>716</v>
      </c>
      <c r="V1104" s="145" t="s">
        <v>716</v>
      </c>
      <c r="W1104" s="145" t="s">
        <v>716</v>
      </c>
      <c r="X1104" s="145" t="s">
        <v>716</v>
      </c>
      <c r="Y1104" s="145" t="s">
        <v>716</v>
      </c>
      <c r="Z1104" s="145" t="s">
        <v>716</v>
      </c>
      <c r="AA1104" s="145" t="s">
        <v>716</v>
      </c>
      <c r="AB1104" s="145" t="s">
        <v>716</v>
      </c>
      <c r="AC1104" s="145" t="s">
        <v>716</v>
      </c>
      <c r="AD1104" s="145" t="s">
        <v>716</v>
      </c>
      <c r="AE1104" s="145" t="s">
        <v>716</v>
      </c>
      <c r="AF1104" s="145" t="s">
        <v>716</v>
      </c>
      <c r="AG1104" s="145" t="s">
        <v>716</v>
      </c>
      <c r="AH1104" s="145" t="s">
        <v>716</v>
      </c>
      <c r="AI1104" s="145" t="s">
        <v>716</v>
      </c>
      <c r="AJ1104" s="145" t="s">
        <v>716</v>
      </c>
      <c r="AK1104" s="145" t="s">
        <v>716</v>
      </c>
      <c r="AL1104" s="145" t="s">
        <v>716</v>
      </c>
      <c r="AM1104" s="145" t="s">
        <v>716</v>
      </c>
      <c r="AN1104" s="145" t="s">
        <v>716</v>
      </c>
      <c r="AO1104" s="145" t="s">
        <v>716</v>
      </c>
      <c r="AP1104" s="145" t="s">
        <v>716</v>
      </c>
      <c r="AQ1104" s="145" t="s">
        <v>716</v>
      </c>
      <c r="AR1104" s="145" t="s">
        <v>716</v>
      </c>
      <c r="AS1104" s="145" t="s">
        <v>716</v>
      </c>
      <c r="AT1104" s="145" t="s">
        <v>716</v>
      </c>
      <c r="AU1104" s="145" t="s">
        <v>716</v>
      </c>
      <c r="AV1104" s="145" t="s">
        <v>716</v>
      </c>
      <c r="AW1104" s="145" t="s">
        <v>716</v>
      </c>
      <c r="AX1104" s="145" t="s">
        <v>716</v>
      </c>
      <c r="AY1104" s="145" t="s">
        <v>716</v>
      </c>
      <c r="AZ1104" s="145" t="s">
        <v>716</v>
      </c>
      <c r="BA1104" s="145" t="s">
        <v>716</v>
      </c>
      <c r="BB1104" s="145" t="s">
        <v>716</v>
      </c>
      <c r="BC1104" s="145" t="s">
        <v>716</v>
      </c>
      <c r="BD1104" s="145" t="s">
        <v>716</v>
      </c>
      <c r="BE1104" s="145" t="s">
        <v>716</v>
      </c>
      <c r="BF1104" s="145" t="s">
        <v>716</v>
      </c>
      <c r="BG1104" s="145" t="s">
        <v>716</v>
      </c>
      <c r="BH1104" s="145" t="s">
        <v>716</v>
      </c>
      <c r="BI1104" s="145" t="s">
        <v>716</v>
      </c>
      <c r="BJ1104" s="145" t="s">
        <v>716</v>
      </c>
      <c r="BK1104" s="145" t="s">
        <v>716</v>
      </c>
      <c r="BL1104" s="145" t="s">
        <v>716</v>
      </c>
      <c r="BM1104" s="145" t="s">
        <v>716</v>
      </c>
      <c r="BN1104" s="145" t="s">
        <v>716</v>
      </c>
      <c r="BO1104" s="145" t="s">
        <v>716</v>
      </c>
      <c r="BP1104" s="145" t="s">
        <v>716</v>
      </c>
      <c r="BQ1104" s="145" t="s">
        <v>716</v>
      </c>
      <c r="BR1104" s="145" t="s">
        <v>716</v>
      </c>
      <c r="BS1104" s="145" t="s">
        <v>716</v>
      </c>
      <c r="BT1104" s="145" t="s">
        <v>716</v>
      </c>
      <c r="BU1104" s="145" t="s">
        <v>716</v>
      </c>
      <c r="BV1104" s="145" t="s">
        <v>716</v>
      </c>
      <c r="BW1104" s="145" t="s">
        <v>716</v>
      </c>
      <c r="BX1104" s="145" t="s">
        <v>716</v>
      </c>
      <c r="BY1104" s="145" t="s">
        <v>716</v>
      </c>
      <c r="BZ1104" s="145" t="s">
        <v>716</v>
      </c>
      <c r="CA1104" s="145" t="s">
        <v>716</v>
      </c>
      <c r="CB1104" s="145" t="s">
        <v>716</v>
      </c>
      <c r="CC1104" s="145" t="s">
        <v>716</v>
      </c>
      <c r="CD1104" s="145" t="s">
        <v>716</v>
      </c>
      <c r="CE1104" s="145" t="s">
        <v>716</v>
      </c>
      <c r="CF1104" s="145" t="s">
        <v>716</v>
      </c>
      <c r="CG1104" s="145" t="s">
        <v>716</v>
      </c>
      <c r="CH1104" s="145" t="s">
        <v>716</v>
      </c>
      <c r="CI1104" s="145" t="s">
        <v>716</v>
      </c>
      <c r="CJ1104" s="145" t="s">
        <v>716</v>
      </c>
      <c r="CK1104" s="145" t="s">
        <v>716</v>
      </c>
      <c r="CL1104" s="145" t="s">
        <v>716</v>
      </c>
      <c r="CM1104" s="145" t="s">
        <v>716</v>
      </c>
      <c r="CN1104" s="145" t="s">
        <v>716</v>
      </c>
    </row>
    <row r="1105" spans="1:92" x14ac:dyDescent="0.25">
      <c r="A1105" s="137"/>
      <c r="B1105" s="208"/>
      <c r="C1105" s="139"/>
      <c r="D1105" s="137" t="s">
        <v>718</v>
      </c>
      <c r="E1105" s="140"/>
      <c r="F1105" s="140"/>
      <c r="G1105" s="140"/>
      <c r="H1105" s="141"/>
      <c r="I1105" s="142"/>
      <c r="J1105" s="143"/>
      <c r="K1105" s="139"/>
      <c r="L1105" s="139"/>
      <c r="M1105" s="139"/>
      <c r="N1105" s="139"/>
      <c r="O1105" s="139"/>
      <c r="P1105" s="139"/>
      <c r="Q1105" s="139"/>
      <c r="T1105" s="233"/>
      <c r="U1105" s="145" t="s">
        <v>717</v>
      </c>
      <c r="V1105" s="145" t="s">
        <v>717</v>
      </c>
      <c r="W1105" s="145" t="s">
        <v>717</v>
      </c>
      <c r="X1105" s="145" t="s">
        <v>717</v>
      </c>
      <c r="Y1105" s="145" t="s">
        <v>717</v>
      </c>
      <c r="Z1105" s="145" t="s">
        <v>717</v>
      </c>
      <c r="AA1105" s="145" t="s">
        <v>717</v>
      </c>
      <c r="AB1105" s="145" t="s">
        <v>717</v>
      </c>
      <c r="AC1105" s="145" t="s">
        <v>717</v>
      </c>
      <c r="AD1105" s="145" t="s">
        <v>717</v>
      </c>
      <c r="AE1105" s="145" t="s">
        <v>717</v>
      </c>
      <c r="AF1105" s="145" t="s">
        <v>717</v>
      </c>
      <c r="AG1105" s="145" t="s">
        <v>717</v>
      </c>
      <c r="AH1105" s="145" t="s">
        <v>717</v>
      </c>
      <c r="AI1105" s="145" t="s">
        <v>717</v>
      </c>
      <c r="AJ1105" s="145" t="s">
        <v>717</v>
      </c>
      <c r="AK1105" s="145" t="s">
        <v>717</v>
      </c>
      <c r="AL1105" s="145" t="s">
        <v>717</v>
      </c>
      <c r="AM1105" s="145" t="s">
        <v>717</v>
      </c>
      <c r="AN1105" s="145" t="s">
        <v>717</v>
      </c>
      <c r="AO1105" s="145" t="s">
        <v>717</v>
      </c>
      <c r="AP1105" s="145" t="s">
        <v>717</v>
      </c>
      <c r="AQ1105" s="145" t="s">
        <v>717</v>
      </c>
      <c r="AR1105" s="145" t="s">
        <v>717</v>
      </c>
      <c r="AS1105" s="145" t="s">
        <v>717</v>
      </c>
      <c r="AT1105" s="145" t="s">
        <v>717</v>
      </c>
      <c r="AU1105" s="145" t="s">
        <v>717</v>
      </c>
      <c r="AV1105" s="145" t="s">
        <v>717</v>
      </c>
      <c r="AW1105" s="145" t="s">
        <v>717</v>
      </c>
      <c r="AX1105" s="145" t="s">
        <v>717</v>
      </c>
      <c r="AY1105" s="145" t="s">
        <v>717</v>
      </c>
      <c r="AZ1105" s="145" t="s">
        <v>717</v>
      </c>
      <c r="BA1105" s="145" t="s">
        <v>717</v>
      </c>
      <c r="BB1105" s="145" t="s">
        <v>717</v>
      </c>
      <c r="BC1105" s="145" t="s">
        <v>717</v>
      </c>
      <c r="BD1105" s="145" t="s">
        <v>717</v>
      </c>
      <c r="BE1105" s="145" t="s">
        <v>717</v>
      </c>
      <c r="BF1105" s="145" t="s">
        <v>717</v>
      </c>
      <c r="BG1105" s="145" t="s">
        <v>717</v>
      </c>
      <c r="BH1105" s="145" t="s">
        <v>717</v>
      </c>
      <c r="BI1105" s="145" t="s">
        <v>717</v>
      </c>
      <c r="BJ1105" s="145" t="s">
        <v>717</v>
      </c>
      <c r="BK1105" s="145" t="s">
        <v>717</v>
      </c>
      <c r="BL1105" s="145" t="s">
        <v>717</v>
      </c>
      <c r="BM1105" s="145" t="s">
        <v>717</v>
      </c>
      <c r="BN1105" s="145" t="s">
        <v>717</v>
      </c>
      <c r="BO1105" s="145" t="s">
        <v>717</v>
      </c>
      <c r="BP1105" s="145" t="s">
        <v>717</v>
      </c>
      <c r="BQ1105" s="145" t="s">
        <v>717</v>
      </c>
      <c r="BR1105" s="145" t="s">
        <v>717</v>
      </c>
      <c r="BS1105" s="145" t="s">
        <v>717</v>
      </c>
      <c r="BT1105" s="145" t="s">
        <v>717</v>
      </c>
      <c r="BU1105" s="145" t="s">
        <v>717</v>
      </c>
      <c r="BV1105" s="145" t="s">
        <v>717</v>
      </c>
      <c r="BW1105" s="145" t="s">
        <v>717</v>
      </c>
      <c r="BX1105" s="145" t="s">
        <v>717</v>
      </c>
      <c r="BY1105" s="145" t="s">
        <v>717</v>
      </c>
      <c r="BZ1105" s="145" t="s">
        <v>717</v>
      </c>
      <c r="CA1105" s="145" t="s">
        <v>717</v>
      </c>
      <c r="CB1105" s="145" t="s">
        <v>717</v>
      </c>
      <c r="CC1105" s="145" t="s">
        <v>717</v>
      </c>
      <c r="CD1105" s="145" t="s">
        <v>717</v>
      </c>
      <c r="CE1105" s="145" t="s">
        <v>717</v>
      </c>
      <c r="CF1105" s="145" t="s">
        <v>717</v>
      </c>
      <c r="CG1105" s="145" t="s">
        <v>717</v>
      </c>
      <c r="CH1105" s="145" t="s">
        <v>717</v>
      </c>
      <c r="CI1105" s="145" t="s">
        <v>717</v>
      </c>
      <c r="CJ1105" s="145" t="s">
        <v>717</v>
      </c>
      <c r="CK1105" s="145" t="s">
        <v>717</v>
      </c>
      <c r="CL1105" s="145" t="s">
        <v>717</v>
      </c>
      <c r="CM1105" s="145" t="s">
        <v>717</v>
      </c>
      <c r="CN1105" s="145" t="s">
        <v>717</v>
      </c>
    </row>
    <row r="1106" spans="1:92" x14ac:dyDescent="0.25">
      <c r="A1106" s="137"/>
      <c r="B1106" s="208"/>
      <c r="C1106" s="139"/>
      <c r="D1106" s="137" t="s">
        <v>718</v>
      </c>
      <c r="E1106" s="140"/>
      <c r="F1106" s="140"/>
      <c r="G1106" s="140"/>
      <c r="H1106" s="141"/>
      <c r="I1106" s="142"/>
      <c r="J1106" s="143"/>
      <c r="K1106" s="139"/>
      <c r="L1106" s="139"/>
      <c r="M1106" s="139"/>
      <c r="N1106" s="139"/>
      <c r="O1106" s="139"/>
      <c r="P1106" s="139"/>
      <c r="Q1106" s="139"/>
      <c r="T1106" s="233"/>
      <c r="U1106" s="145" t="s">
        <v>717</v>
      </c>
      <c r="V1106" s="145" t="s">
        <v>717</v>
      </c>
      <c r="W1106" s="145" t="s">
        <v>717</v>
      </c>
      <c r="X1106" s="145" t="s">
        <v>717</v>
      </c>
      <c r="Y1106" s="145" t="s">
        <v>717</v>
      </c>
      <c r="Z1106" s="145" t="s">
        <v>717</v>
      </c>
      <c r="AA1106" s="145" t="s">
        <v>717</v>
      </c>
      <c r="AB1106" s="145" t="s">
        <v>717</v>
      </c>
      <c r="AC1106" s="145" t="s">
        <v>717</v>
      </c>
      <c r="AD1106" s="145" t="s">
        <v>717</v>
      </c>
      <c r="AE1106" s="145" t="s">
        <v>717</v>
      </c>
      <c r="AF1106" s="145" t="s">
        <v>717</v>
      </c>
      <c r="AG1106" s="145" t="s">
        <v>717</v>
      </c>
      <c r="AH1106" s="145" t="s">
        <v>717</v>
      </c>
      <c r="AI1106" s="145" t="s">
        <v>717</v>
      </c>
      <c r="AJ1106" s="145" t="s">
        <v>717</v>
      </c>
      <c r="AK1106" s="145" t="s">
        <v>717</v>
      </c>
      <c r="AL1106" s="145" t="s">
        <v>717</v>
      </c>
      <c r="AM1106" s="145" t="s">
        <v>717</v>
      </c>
      <c r="AN1106" s="145" t="s">
        <v>717</v>
      </c>
      <c r="AO1106" s="145" t="s">
        <v>717</v>
      </c>
      <c r="AP1106" s="145" t="s">
        <v>717</v>
      </c>
      <c r="AQ1106" s="145" t="s">
        <v>717</v>
      </c>
      <c r="AR1106" s="145" t="s">
        <v>717</v>
      </c>
      <c r="AS1106" s="145" t="s">
        <v>717</v>
      </c>
      <c r="AT1106" s="145" t="s">
        <v>717</v>
      </c>
      <c r="AU1106" s="145" t="s">
        <v>717</v>
      </c>
      <c r="AV1106" s="145" t="s">
        <v>717</v>
      </c>
      <c r="AW1106" s="145" t="s">
        <v>717</v>
      </c>
      <c r="AX1106" s="145" t="s">
        <v>717</v>
      </c>
      <c r="AY1106" s="145" t="s">
        <v>717</v>
      </c>
      <c r="AZ1106" s="145" t="s">
        <v>717</v>
      </c>
      <c r="BA1106" s="145" t="s">
        <v>717</v>
      </c>
      <c r="BB1106" s="145" t="s">
        <v>717</v>
      </c>
      <c r="BC1106" s="145" t="s">
        <v>717</v>
      </c>
      <c r="BD1106" s="145" t="s">
        <v>717</v>
      </c>
      <c r="BE1106" s="145" t="s">
        <v>717</v>
      </c>
      <c r="BF1106" s="145" t="s">
        <v>717</v>
      </c>
      <c r="BG1106" s="145" t="s">
        <v>717</v>
      </c>
      <c r="BH1106" s="145" t="s">
        <v>717</v>
      </c>
      <c r="BI1106" s="145" t="s">
        <v>717</v>
      </c>
      <c r="BJ1106" s="145" t="s">
        <v>717</v>
      </c>
      <c r="BK1106" s="145" t="s">
        <v>717</v>
      </c>
      <c r="BL1106" s="145" t="s">
        <v>717</v>
      </c>
      <c r="BM1106" s="145" t="s">
        <v>717</v>
      </c>
      <c r="BN1106" s="145" t="s">
        <v>717</v>
      </c>
      <c r="BO1106" s="145" t="s">
        <v>717</v>
      </c>
      <c r="BP1106" s="145" t="s">
        <v>717</v>
      </c>
      <c r="BQ1106" s="145" t="s">
        <v>717</v>
      </c>
      <c r="BR1106" s="145" t="s">
        <v>717</v>
      </c>
      <c r="BS1106" s="145" t="s">
        <v>717</v>
      </c>
      <c r="BT1106" s="145" t="s">
        <v>717</v>
      </c>
      <c r="BU1106" s="145" t="s">
        <v>717</v>
      </c>
      <c r="BV1106" s="145" t="s">
        <v>717</v>
      </c>
      <c r="BW1106" s="145" t="s">
        <v>717</v>
      </c>
      <c r="BX1106" s="145" t="s">
        <v>717</v>
      </c>
      <c r="BY1106" s="145" t="s">
        <v>717</v>
      </c>
      <c r="BZ1106" s="145" t="s">
        <v>717</v>
      </c>
      <c r="CA1106" s="145" t="s">
        <v>717</v>
      </c>
      <c r="CB1106" s="145" t="s">
        <v>717</v>
      </c>
      <c r="CC1106" s="145" t="s">
        <v>717</v>
      </c>
      <c r="CD1106" s="145" t="s">
        <v>717</v>
      </c>
      <c r="CE1106" s="145" t="s">
        <v>717</v>
      </c>
      <c r="CF1106" s="145" t="s">
        <v>717</v>
      </c>
      <c r="CG1106" s="145" t="s">
        <v>717</v>
      </c>
      <c r="CH1106" s="145" t="s">
        <v>717</v>
      </c>
      <c r="CI1106" s="145" t="s">
        <v>717</v>
      </c>
      <c r="CJ1106" s="145" t="s">
        <v>717</v>
      </c>
      <c r="CK1106" s="145" t="s">
        <v>717</v>
      </c>
      <c r="CL1106" s="145" t="s">
        <v>717</v>
      </c>
      <c r="CM1106" s="145" t="s">
        <v>717</v>
      </c>
      <c r="CN1106" s="145" t="s">
        <v>717</v>
      </c>
    </row>
    <row r="1107" spans="1:92" x14ac:dyDescent="0.25">
      <c r="A1107" s="137"/>
      <c r="B1107" s="208"/>
      <c r="C1107" s="139"/>
      <c r="D1107" s="137" t="s">
        <v>718</v>
      </c>
      <c r="E1107" s="140"/>
      <c r="F1107" s="140"/>
      <c r="G1107" s="140"/>
      <c r="H1107" s="141"/>
      <c r="I1107" s="142"/>
      <c r="J1107" s="143"/>
      <c r="K1107" s="139"/>
      <c r="L1107" s="139"/>
      <c r="M1107" s="139"/>
      <c r="N1107" s="139"/>
      <c r="O1107" s="139"/>
      <c r="P1107" s="139"/>
      <c r="Q1107" s="139"/>
      <c r="T1107" s="233"/>
      <c r="U1107" s="145" t="s">
        <v>507</v>
      </c>
      <c r="V1107" s="145" t="s">
        <v>507</v>
      </c>
      <c r="W1107" s="145" t="s">
        <v>507</v>
      </c>
      <c r="X1107" s="145" t="s">
        <v>507</v>
      </c>
      <c r="Y1107" s="145" t="s">
        <v>507</v>
      </c>
      <c r="Z1107" s="145" t="s">
        <v>507</v>
      </c>
      <c r="AA1107" s="145" t="s">
        <v>507</v>
      </c>
      <c r="AB1107" s="145" t="s">
        <v>507</v>
      </c>
      <c r="AC1107" s="145" t="s">
        <v>507</v>
      </c>
      <c r="AD1107" s="145" t="s">
        <v>507</v>
      </c>
      <c r="AE1107" s="145" t="s">
        <v>507</v>
      </c>
      <c r="AF1107" s="145" t="s">
        <v>507</v>
      </c>
      <c r="AG1107" s="145" t="s">
        <v>507</v>
      </c>
      <c r="AH1107" s="145" t="s">
        <v>507</v>
      </c>
      <c r="AI1107" s="145" t="s">
        <v>507</v>
      </c>
      <c r="AJ1107" s="145" t="s">
        <v>507</v>
      </c>
      <c r="AK1107" s="145" t="s">
        <v>507</v>
      </c>
      <c r="AL1107" s="145" t="s">
        <v>507</v>
      </c>
      <c r="AM1107" s="145" t="s">
        <v>507</v>
      </c>
      <c r="AN1107" s="145" t="s">
        <v>507</v>
      </c>
      <c r="AO1107" s="145" t="s">
        <v>507</v>
      </c>
      <c r="AP1107" s="145" t="s">
        <v>507</v>
      </c>
      <c r="AQ1107" s="145" t="s">
        <v>507</v>
      </c>
      <c r="AR1107" s="145" t="s">
        <v>507</v>
      </c>
      <c r="AS1107" s="145" t="s">
        <v>507</v>
      </c>
      <c r="AT1107" s="145" t="s">
        <v>507</v>
      </c>
      <c r="AU1107" s="145" t="s">
        <v>507</v>
      </c>
      <c r="AV1107" s="145" t="s">
        <v>507</v>
      </c>
      <c r="AW1107" s="145" t="s">
        <v>507</v>
      </c>
      <c r="AX1107" s="145" t="s">
        <v>507</v>
      </c>
      <c r="AY1107" s="145" t="s">
        <v>507</v>
      </c>
      <c r="AZ1107" s="145" t="s">
        <v>507</v>
      </c>
      <c r="BA1107" s="145" t="s">
        <v>507</v>
      </c>
      <c r="BB1107" s="145" t="s">
        <v>507</v>
      </c>
      <c r="BC1107" s="145" t="s">
        <v>507</v>
      </c>
      <c r="BD1107" s="145" t="s">
        <v>507</v>
      </c>
      <c r="BE1107" s="145" t="s">
        <v>507</v>
      </c>
      <c r="BF1107" s="145" t="s">
        <v>507</v>
      </c>
      <c r="BG1107" s="145" t="s">
        <v>507</v>
      </c>
      <c r="BH1107" s="145" t="s">
        <v>507</v>
      </c>
      <c r="BI1107" s="145" t="s">
        <v>507</v>
      </c>
      <c r="BJ1107" s="145" t="s">
        <v>507</v>
      </c>
      <c r="BK1107" s="145" t="s">
        <v>507</v>
      </c>
      <c r="BL1107" s="145" t="s">
        <v>507</v>
      </c>
      <c r="BM1107" s="145" t="s">
        <v>507</v>
      </c>
      <c r="BN1107" s="145" t="s">
        <v>507</v>
      </c>
      <c r="BO1107" s="145" t="s">
        <v>507</v>
      </c>
      <c r="BP1107" s="145" t="s">
        <v>507</v>
      </c>
      <c r="BQ1107" s="145" t="s">
        <v>507</v>
      </c>
      <c r="BR1107" s="145" t="s">
        <v>507</v>
      </c>
      <c r="BS1107" s="145" t="s">
        <v>507</v>
      </c>
      <c r="BT1107" s="145" t="s">
        <v>507</v>
      </c>
      <c r="BU1107" s="145" t="s">
        <v>507</v>
      </c>
      <c r="BV1107" s="145" t="s">
        <v>507</v>
      </c>
      <c r="BW1107" s="145" t="s">
        <v>507</v>
      </c>
      <c r="BX1107" s="145" t="s">
        <v>507</v>
      </c>
      <c r="BY1107" s="145" t="s">
        <v>507</v>
      </c>
      <c r="BZ1107" s="145" t="s">
        <v>507</v>
      </c>
      <c r="CA1107" s="145" t="s">
        <v>507</v>
      </c>
      <c r="CB1107" s="145" t="s">
        <v>507</v>
      </c>
      <c r="CC1107" s="145" t="s">
        <v>507</v>
      </c>
      <c r="CD1107" s="145" t="s">
        <v>507</v>
      </c>
      <c r="CE1107" s="145" t="s">
        <v>507</v>
      </c>
      <c r="CF1107" s="145" t="s">
        <v>507</v>
      </c>
      <c r="CG1107" s="145" t="s">
        <v>507</v>
      </c>
      <c r="CH1107" s="145" t="s">
        <v>507</v>
      </c>
      <c r="CI1107" s="145" t="s">
        <v>507</v>
      </c>
      <c r="CJ1107" s="145" t="s">
        <v>507</v>
      </c>
      <c r="CK1107" s="145" t="s">
        <v>507</v>
      </c>
      <c r="CL1107" s="145" t="s">
        <v>507</v>
      </c>
      <c r="CM1107" s="145" t="s">
        <v>507</v>
      </c>
      <c r="CN1107" s="145" t="s">
        <v>507</v>
      </c>
    </row>
    <row r="1108" spans="1:92" x14ac:dyDescent="0.25">
      <c r="A1108" s="53" t="s">
        <v>160</v>
      </c>
      <c r="B1108" s="216" t="s">
        <v>169</v>
      </c>
      <c r="C1108" s="53" t="s">
        <v>16</v>
      </c>
      <c r="D1108" s="53" t="s">
        <v>718</v>
      </c>
      <c r="E1108" s="229" t="s">
        <v>203</v>
      </c>
      <c r="F1108" s="229"/>
      <c r="G1108" s="229"/>
      <c r="I1108" s="267"/>
      <c r="J1108" s="268"/>
      <c r="K1108" s="30">
        <f t="shared" ref="K1108:P1108" ca="1" si="856">SUMIF($3:$3, K$2, INDIRECT(ROW() &amp; ":" &amp; ROW()))</f>
        <v>0</v>
      </c>
      <c r="L1108" s="30">
        <f t="shared" ca="1" si="856"/>
        <v>0</v>
      </c>
      <c r="M1108" s="30">
        <f t="shared" ca="1" si="856"/>
        <v>0</v>
      </c>
      <c r="N1108" s="30">
        <f t="shared" ca="1" si="856"/>
        <v>0</v>
      </c>
      <c r="O1108" s="30">
        <f t="shared" ca="1" si="856"/>
        <v>0</v>
      </c>
      <c r="P1108" s="30">
        <f t="shared" ca="1" si="856"/>
        <v>0</v>
      </c>
      <c r="Q1108" s="30"/>
      <c r="T1108" s="204"/>
      <c r="U1108" s="30" cm="1">
        <f t="array" aca="1" ref="U1108" ca="1">+INDIRECT(U1103)+INDIRECT(U1107)+INDIRECT(U1104)+INDIRECT(U1105)+INDIRECT(U1106)</f>
        <v>0</v>
      </c>
      <c r="V1108" s="30" cm="1">
        <f t="array" aca="1" ref="V1108" ca="1">+INDIRECT(V1103)+INDIRECT(V1107)+INDIRECT(V1104)+INDIRECT(V1105)+INDIRECT(V1106)</f>
        <v>0</v>
      </c>
      <c r="W1108" s="30" cm="1">
        <f t="array" aca="1" ref="W1108" ca="1">+INDIRECT(W1103)+INDIRECT(W1107)+INDIRECT(W1104)+INDIRECT(W1105)+INDIRECT(W1106)</f>
        <v>0</v>
      </c>
      <c r="X1108" s="30" cm="1">
        <f t="array" aca="1" ref="X1108" ca="1">+INDIRECT(X1103)+INDIRECT(X1107)+INDIRECT(X1104)+INDIRECT(X1105)+INDIRECT(X1106)</f>
        <v>0</v>
      </c>
      <c r="Y1108" s="30" cm="1">
        <f t="array" aca="1" ref="Y1108" ca="1">+INDIRECT(Y1103)+INDIRECT(Y1107)+INDIRECT(Y1104)+INDIRECT(Y1105)+INDIRECT(Y1106)</f>
        <v>0</v>
      </c>
      <c r="Z1108" s="30" cm="1">
        <f t="array" aca="1" ref="Z1108" ca="1">+INDIRECT(Z1103)+INDIRECT(Z1107)+INDIRECT(Z1104)+INDIRECT(Z1105)+INDIRECT(Z1106)</f>
        <v>0</v>
      </c>
      <c r="AA1108" s="30" cm="1">
        <f t="array" aca="1" ref="AA1108" ca="1">+INDIRECT(AA1103)+INDIRECT(AA1107)+INDIRECT(AA1104)+INDIRECT(AA1105)+INDIRECT(AA1106)</f>
        <v>0</v>
      </c>
      <c r="AB1108" s="30" cm="1">
        <f t="array" aca="1" ref="AB1108" ca="1">+INDIRECT(AB1103)+INDIRECT(AB1107)+INDIRECT(AB1104)+INDIRECT(AB1105)+INDIRECT(AB1106)</f>
        <v>0</v>
      </c>
      <c r="AC1108" s="30" cm="1">
        <f t="array" aca="1" ref="AC1108" ca="1">+INDIRECT(AC1103)+INDIRECT(AC1107)+INDIRECT(AC1104)+INDIRECT(AC1105)+INDIRECT(AC1106)</f>
        <v>0</v>
      </c>
      <c r="AD1108" s="30" cm="1">
        <f t="array" aca="1" ref="AD1108" ca="1">+INDIRECT(AD1103)+INDIRECT(AD1107)+INDIRECT(AD1104)+INDIRECT(AD1105)+INDIRECT(AD1106)</f>
        <v>0</v>
      </c>
      <c r="AE1108" s="30" cm="1">
        <f t="array" aca="1" ref="AE1108" ca="1">+INDIRECT(AE1103)+INDIRECT(AE1107)+INDIRECT(AE1104)+INDIRECT(AE1105)+INDIRECT(AE1106)</f>
        <v>0</v>
      </c>
      <c r="AF1108" s="30" cm="1">
        <f t="array" aca="1" ref="AF1108" ca="1">+INDIRECT(AF1103)+INDIRECT(AF1107)+INDIRECT(AF1104)+INDIRECT(AF1105)+INDIRECT(AF1106)</f>
        <v>0</v>
      </c>
      <c r="AG1108" s="30" cm="1">
        <f t="array" aca="1" ref="AG1108" ca="1">+INDIRECT(AG1103)+INDIRECT(AG1107)+INDIRECT(AG1104)+INDIRECT(AG1105)+INDIRECT(AG1106)</f>
        <v>0</v>
      </c>
      <c r="AH1108" s="30" cm="1">
        <f t="array" aca="1" ref="AH1108" ca="1">+INDIRECT(AH1103)+INDIRECT(AH1107)+INDIRECT(AH1104)+INDIRECT(AH1105)+INDIRECT(AH1106)</f>
        <v>0</v>
      </c>
      <c r="AI1108" s="30" cm="1">
        <f t="array" aca="1" ref="AI1108" ca="1">+INDIRECT(AI1103)+INDIRECT(AI1107)+INDIRECT(AI1104)+INDIRECT(AI1105)+INDIRECT(AI1106)</f>
        <v>0</v>
      </c>
      <c r="AJ1108" s="30" cm="1">
        <f t="array" aca="1" ref="AJ1108" ca="1">+INDIRECT(AJ1103)+INDIRECT(AJ1107)+INDIRECT(AJ1104)+INDIRECT(AJ1105)+INDIRECT(AJ1106)</f>
        <v>0</v>
      </c>
      <c r="AK1108" s="30" cm="1">
        <f t="array" aca="1" ref="AK1108" ca="1">+INDIRECT(AK1103)+INDIRECT(AK1107)+INDIRECT(AK1104)+INDIRECT(AK1105)+INDIRECT(AK1106)</f>
        <v>0</v>
      </c>
      <c r="AL1108" s="30" cm="1">
        <f t="array" aca="1" ref="AL1108" ca="1">+INDIRECT(AL1103)+INDIRECT(AL1107)+INDIRECT(AL1104)+INDIRECT(AL1105)+INDIRECT(AL1106)</f>
        <v>0</v>
      </c>
      <c r="AM1108" s="30" cm="1">
        <f t="array" aca="1" ref="AM1108" ca="1">+INDIRECT(AM1103)+INDIRECT(AM1107)+INDIRECT(AM1104)+INDIRECT(AM1105)+INDIRECT(AM1106)</f>
        <v>0</v>
      </c>
      <c r="AN1108" s="30" cm="1">
        <f t="array" aca="1" ref="AN1108" ca="1">+INDIRECT(AN1103)+INDIRECT(AN1107)+INDIRECT(AN1104)+INDIRECT(AN1105)+INDIRECT(AN1106)</f>
        <v>0</v>
      </c>
      <c r="AO1108" s="30" cm="1">
        <f t="array" aca="1" ref="AO1108" ca="1">+INDIRECT(AO1103)+INDIRECT(AO1107)+INDIRECT(AO1104)+INDIRECT(AO1105)+INDIRECT(AO1106)</f>
        <v>0</v>
      </c>
      <c r="AP1108" s="30" cm="1">
        <f t="array" aca="1" ref="AP1108" ca="1">+INDIRECT(AP1103)+INDIRECT(AP1107)+INDIRECT(AP1104)+INDIRECT(AP1105)+INDIRECT(AP1106)</f>
        <v>0</v>
      </c>
      <c r="AQ1108" s="30" cm="1">
        <f t="array" aca="1" ref="AQ1108" ca="1">+INDIRECT(AQ1103)+INDIRECT(AQ1107)+INDIRECT(AQ1104)+INDIRECT(AQ1105)+INDIRECT(AQ1106)</f>
        <v>0</v>
      </c>
      <c r="AR1108" s="30" cm="1">
        <f t="array" aca="1" ref="AR1108" ca="1">+INDIRECT(AR1103)+INDIRECT(AR1107)+INDIRECT(AR1104)+INDIRECT(AR1105)+INDIRECT(AR1106)</f>
        <v>0</v>
      </c>
      <c r="AS1108" s="30" cm="1">
        <f t="array" aca="1" ref="AS1108" ca="1">+INDIRECT(AS1103)+INDIRECT(AS1107)+INDIRECT(AS1104)+INDIRECT(AS1105)+INDIRECT(AS1106)</f>
        <v>0</v>
      </c>
      <c r="AT1108" s="30" cm="1">
        <f t="array" aca="1" ref="AT1108" ca="1">+INDIRECT(AT1103)+INDIRECT(AT1107)+INDIRECT(AT1104)+INDIRECT(AT1105)+INDIRECT(AT1106)</f>
        <v>0</v>
      </c>
      <c r="AU1108" s="30" cm="1">
        <f t="array" aca="1" ref="AU1108" ca="1">+INDIRECT(AU1103)+INDIRECT(AU1107)+INDIRECT(AU1104)+INDIRECT(AU1105)+INDIRECT(AU1106)</f>
        <v>0</v>
      </c>
      <c r="AV1108" s="30" cm="1">
        <f t="array" aca="1" ref="AV1108" ca="1">+INDIRECT(AV1103)+INDIRECT(AV1107)+INDIRECT(AV1104)+INDIRECT(AV1105)+INDIRECT(AV1106)</f>
        <v>0</v>
      </c>
      <c r="AW1108" s="30" cm="1">
        <f t="array" aca="1" ref="AW1108" ca="1">+INDIRECT(AW1103)+INDIRECT(AW1107)+INDIRECT(AW1104)+INDIRECT(AW1105)+INDIRECT(AW1106)</f>
        <v>0</v>
      </c>
      <c r="AX1108" s="30" cm="1">
        <f t="array" aca="1" ref="AX1108" ca="1">+INDIRECT(AX1103)+INDIRECT(AX1107)+INDIRECT(AX1104)+INDIRECT(AX1105)+INDIRECT(AX1106)</f>
        <v>0</v>
      </c>
      <c r="AY1108" s="30" cm="1">
        <f t="array" aca="1" ref="AY1108" ca="1">+INDIRECT(AY1103)+INDIRECT(AY1107)+INDIRECT(AY1104)+INDIRECT(AY1105)+INDIRECT(AY1106)</f>
        <v>0</v>
      </c>
      <c r="AZ1108" s="30" cm="1">
        <f t="array" aca="1" ref="AZ1108" ca="1">+INDIRECT(AZ1103)+INDIRECT(AZ1107)+INDIRECT(AZ1104)+INDIRECT(AZ1105)+INDIRECT(AZ1106)</f>
        <v>0</v>
      </c>
      <c r="BA1108" s="30" cm="1">
        <f t="array" aca="1" ref="BA1108" ca="1">+INDIRECT(BA1103)+INDIRECT(BA1107)+INDIRECT(BA1104)+INDIRECT(BA1105)+INDIRECT(BA1106)</f>
        <v>0</v>
      </c>
      <c r="BB1108" s="30" cm="1">
        <f t="array" aca="1" ref="BB1108" ca="1">+INDIRECT(BB1103)+INDIRECT(BB1107)+INDIRECT(BB1104)+INDIRECT(BB1105)+INDIRECT(BB1106)</f>
        <v>0</v>
      </c>
      <c r="BC1108" s="30" cm="1">
        <f t="array" aca="1" ref="BC1108" ca="1">+INDIRECT(BC1103)+INDIRECT(BC1107)+INDIRECT(BC1104)+INDIRECT(BC1105)+INDIRECT(BC1106)</f>
        <v>0</v>
      </c>
      <c r="BD1108" s="30" cm="1">
        <f t="array" aca="1" ref="BD1108" ca="1">+INDIRECT(BD1103)+INDIRECT(BD1107)+INDIRECT(BD1104)+INDIRECT(BD1105)+INDIRECT(BD1106)</f>
        <v>0</v>
      </c>
      <c r="BE1108" s="30" cm="1">
        <f t="array" aca="1" ref="BE1108" ca="1">+INDIRECT(BE1103)+INDIRECT(BE1107)+INDIRECT(BE1104)+INDIRECT(BE1105)+INDIRECT(BE1106)</f>
        <v>0</v>
      </c>
      <c r="BF1108" s="30" cm="1">
        <f t="array" aca="1" ref="BF1108" ca="1">+INDIRECT(BF1103)+INDIRECT(BF1107)+INDIRECT(BF1104)+INDIRECT(BF1105)+INDIRECT(BF1106)</f>
        <v>0</v>
      </c>
      <c r="BG1108" s="30" cm="1">
        <f t="array" aca="1" ref="BG1108" ca="1">+INDIRECT(BG1103)+INDIRECT(BG1107)+INDIRECT(BG1104)+INDIRECT(BG1105)+INDIRECT(BG1106)</f>
        <v>0</v>
      </c>
      <c r="BH1108" s="30" cm="1">
        <f t="array" aca="1" ref="BH1108" ca="1">+INDIRECT(BH1103)+INDIRECT(BH1107)+INDIRECT(BH1104)+INDIRECT(BH1105)+INDIRECT(BH1106)</f>
        <v>0</v>
      </c>
      <c r="BI1108" s="30" cm="1">
        <f t="array" aca="1" ref="BI1108" ca="1">+INDIRECT(BI1103)+INDIRECT(BI1107)+INDIRECT(BI1104)+INDIRECT(BI1105)+INDIRECT(BI1106)</f>
        <v>0</v>
      </c>
      <c r="BJ1108" s="30" cm="1">
        <f t="array" aca="1" ref="BJ1108" ca="1">+INDIRECT(BJ1103)+INDIRECT(BJ1107)+INDIRECT(BJ1104)+INDIRECT(BJ1105)+INDIRECT(BJ1106)</f>
        <v>0</v>
      </c>
      <c r="BK1108" s="30" cm="1">
        <f t="array" aca="1" ref="BK1108" ca="1">+INDIRECT(BK1103)+INDIRECT(BK1107)+INDIRECT(BK1104)+INDIRECT(BK1105)+INDIRECT(BK1106)</f>
        <v>0</v>
      </c>
      <c r="BL1108" s="30" cm="1">
        <f t="array" aca="1" ref="BL1108" ca="1">+INDIRECT(BL1103)+INDIRECT(BL1107)+INDIRECT(BL1104)+INDIRECT(BL1105)+INDIRECT(BL1106)</f>
        <v>0</v>
      </c>
      <c r="BM1108" s="30" cm="1">
        <f t="array" aca="1" ref="BM1108" ca="1">+INDIRECT(BM1103)+INDIRECT(BM1107)+INDIRECT(BM1104)+INDIRECT(BM1105)+INDIRECT(BM1106)</f>
        <v>0</v>
      </c>
      <c r="BN1108" s="30" cm="1">
        <f t="array" aca="1" ref="BN1108" ca="1">+INDIRECT(BN1103)+INDIRECT(BN1107)+INDIRECT(BN1104)+INDIRECT(BN1105)+INDIRECT(BN1106)</f>
        <v>0</v>
      </c>
      <c r="BO1108" s="30" cm="1">
        <f t="array" aca="1" ref="BO1108" ca="1">+INDIRECT(BO1103)+INDIRECT(BO1107)+INDIRECT(BO1104)+INDIRECT(BO1105)+INDIRECT(BO1106)</f>
        <v>0</v>
      </c>
      <c r="BP1108" s="30" cm="1">
        <f t="array" aca="1" ref="BP1108" ca="1">+INDIRECT(BP1103)+INDIRECT(BP1107)+INDIRECT(BP1104)+INDIRECT(BP1105)+INDIRECT(BP1106)</f>
        <v>0</v>
      </c>
      <c r="BQ1108" s="30" cm="1">
        <f t="array" aca="1" ref="BQ1108" ca="1">+INDIRECT(BQ1103)+INDIRECT(BQ1107)+INDIRECT(BQ1104)+INDIRECT(BQ1105)+INDIRECT(BQ1106)</f>
        <v>0</v>
      </c>
      <c r="BR1108" s="30" cm="1">
        <f t="array" aca="1" ref="BR1108" ca="1">+INDIRECT(BR1103)+INDIRECT(BR1107)+INDIRECT(BR1104)+INDIRECT(BR1105)+INDIRECT(BR1106)</f>
        <v>0</v>
      </c>
      <c r="BS1108" s="30" cm="1">
        <f t="array" aca="1" ref="BS1108" ca="1">+INDIRECT(BS1103)+INDIRECT(BS1107)+INDIRECT(BS1104)+INDIRECT(BS1105)+INDIRECT(BS1106)</f>
        <v>0</v>
      </c>
      <c r="BT1108" s="30" cm="1">
        <f t="array" aca="1" ref="BT1108" ca="1">+INDIRECT(BT1103)+INDIRECT(BT1107)+INDIRECT(BT1104)+INDIRECT(BT1105)+INDIRECT(BT1106)</f>
        <v>0</v>
      </c>
      <c r="BU1108" s="30" cm="1">
        <f t="array" aca="1" ref="BU1108" ca="1">+INDIRECT(BU1103)+INDIRECT(BU1107)+INDIRECT(BU1104)+INDIRECT(BU1105)+INDIRECT(BU1106)</f>
        <v>0</v>
      </c>
      <c r="BV1108" s="30" cm="1">
        <f t="array" aca="1" ref="BV1108" ca="1">+INDIRECT(BV1103)+INDIRECT(BV1107)+INDIRECT(BV1104)+INDIRECT(BV1105)+INDIRECT(BV1106)</f>
        <v>0</v>
      </c>
      <c r="BW1108" s="30" cm="1">
        <f t="array" aca="1" ref="BW1108" ca="1">+INDIRECT(BW1103)+INDIRECT(BW1107)+INDIRECT(BW1104)+INDIRECT(BW1105)+INDIRECT(BW1106)</f>
        <v>0</v>
      </c>
      <c r="BX1108" s="30" cm="1">
        <f t="array" aca="1" ref="BX1108" ca="1">+INDIRECT(BX1103)+INDIRECT(BX1107)+INDIRECT(BX1104)+INDIRECT(BX1105)+INDIRECT(BX1106)</f>
        <v>0</v>
      </c>
      <c r="BY1108" s="30" cm="1">
        <f t="array" aca="1" ref="BY1108" ca="1">+INDIRECT(BY1103)+INDIRECT(BY1107)+INDIRECT(BY1104)+INDIRECT(BY1105)+INDIRECT(BY1106)</f>
        <v>0</v>
      </c>
      <c r="BZ1108" s="30" cm="1">
        <f t="array" aca="1" ref="BZ1108" ca="1">+INDIRECT(BZ1103)+INDIRECT(BZ1107)+INDIRECT(BZ1104)+INDIRECT(BZ1105)+INDIRECT(BZ1106)</f>
        <v>0</v>
      </c>
      <c r="CA1108" s="30" cm="1">
        <f t="array" aca="1" ref="CA1108" ca="1">+INDIRECT(CA1103)+INDIRECT(CA1107)+INDIRECT(CA1104)+INDIRECT(CA1105)+INDIRECT(CA1106)</f>
        <v>0</v>
      </c>
      <c r="CB1108" s="30" cm="1">
        <f t="array" aca="1" ref="CB1108" ca="1">+INDIRECT(CB1103)+INDIRECT(CB1107)+INDIRECT(CB1104)+INDIRECT(CB1105)+INDIRECT(CB1106)</f>
        <v>0</v>
      </c>
      <c r="CC1108" s="30" cm="1">
        <f t="array" aca="1" ref="CC1108" ca="1">+INDIRECT(CC1103)+INDIRECT(CC1107)+INDIRECT(CC1104)+INDIRECT(CC1105)+INDIRECT(CC1106)</f>
        <v>0</v>
      </c>
      <c r="CD1108" s="30" cm="1">
        <f t="array" aca="1" ref="CD1108" ca="1">+INDIRECT(CD1103)+INDIRECT(CD1107)+INDIRECT(CD1104)+INDIRECT(CD1105)+INDIRECT(CD1106)</f>
        <v>0</v>
      </c>
      <c r="CE1108" s="30" cm="1">
        <f t="array" aca="1" ref="CE1108" ca="1">+INDIRECT(CE1103)+INDIRECT(CE1107)+INDIRECT(CE1104)+INDIRECT(CE1105)+INDIRECT(CE1106)</f>
        <v>0</v>
      </c>
      <c r="CF1108" s="30" cm="1">
        <f t="array" aca="1" ref="CF1108" ca="1">+INDIRECT(CF1103)+INDIRECT(CF1107)+INDIRECT(CF1104)+INDIRECT(CF1105)+INDIRECT(CF1106)</f>
        <v>0</v>
      </c>
      <c r="CG1108" s="30" cm="1">
        <f t="array" aca="1" ref="CG1108" ca="1">+INDIRECT(CG1103)+INDIRECT(CG1107)+INDIRECT(CG1104)+INDIRECT(CG1105)+INDIRECT(CG1106)</f>
        <v>0</v>
      </c>
      <c r="CH1108" s="30" cm="1">
        <f t="array" aca="1" ref="CH1108" ca="1">+INDIRECT(CH1103)+INDIRECT(CH1107)+INDIRECT(CH1104)+INDIRECT(CH1105)+INDIRECT(CH1106)</f>
        <v>0</v>
      </c>
      <c r="CI1108" s="30" cm="1">
        <f t="array" aca="1" ref="CI1108" ca="1">+INDIRECT(CI1103)+INDIRECT(CI1107)+INDIRECT(CI1104)+INDIRECT(CI1105)+INDIRECT(CI1106)</f>
        <v>0</v>
      </c>
      <c r="CJ1108" s="30" cm="1">
        <f t="array" aca="1" ref="CJ1108" ca="1">+INDIRECT(CJ1103)+INDIRECT(CJ1107)+INDIRECT(CJ1104)+INDIRECT(CJ1105)+INDIRECT(CJ1106)</f>
        <v>0</v>
      </c>
      <c r="CK1108" s="30" cm="1">
        <f t="array" aca="1" ref="CK1108" ca="1">+INDIRECT(CK1103)+INDIRECT(CK1107)+INDIRECT(CK1104)+INDIRECT(CK1105)+INDIRECT(CK1106)</f>
        <v>0</v>
      </c>
      <c r="CL1108" s="30" cm="1">
        <f t="array" aca="1" ref="CL1108" ca="1">+INDIRECT(CL1103)+INDIRECT(CL1107)+INDIRECT(CL1104)+INDIRECT(CL1105)+INDIRECT(CL1106)</f>
        <v>0</v>
      </c>
      <c r="CM1108" s="30" cm="1">
        <f t="array" aca="1" ref="CM1108" ca="1">+INDIRECT(CM1103)+INDIRECT(CM1107)+INDIRECT(CM1104)+INDIRECT(CM1105)+INDIRECT(CM1106)</f>
        <v>0</v>
      </c>
      <c r="CN1108" s="30" cm="1">
        <f t="array" aca="1" ref="CN1108" ca="1">+INDIRECT(CN1103)+INDIRECT(CN1107)+INDIRECT(CN1104)+INDIRECT(CN1105)+INDIRECT(CN1106)</f>
        <v>0</v>
      </c>
    </row>
    <row r="1109" spans="1:92" x14ac:dyDescent="0.25">
      <c r="A1109" s="53"/>
      <c r="B1109" s="216"/>
      <c r="C1109" s="53"/>
      <c r="D1109" s="53"/>
      <c r="E1109" s="229"/>
      <c r="F1109" s="229"/>
      <c r="G1109" s="229"/>
      <c r="I1109" s="267"/>
      <c r="J1109" s="268"/>
      <c r="K1109" s="30"/>
      <c r="L1109" s="30"/>
      <c r="M1109" s="30"/>
      <c r="N1109" s="30"/>
      <c r="O1109" s="30"/>
      <c r="P1109" s="30"/>
      <c r="Q1109" s="30"/>
      <c r="T1109" s="204"/>
      <c r="U1109" s="30"/>
      <c r="V1109" s="30"/>
      <c r="W1109" s="30"/>
      <c r="X1109" s="30"/>
      <c r="Y1109" s="30"/>
      <c r="Z1109" s="30"/>
      <c r="AA1109" s="30"/>
      <c r="AB1109" s="30"/>
      <c r="AC1109" s="30"/>
      <c r="AD1109" s="30"/>
      <c r="AE1109" s="30"/>
      <c r="AF1109" s="30"/>
      <c r="AG1109" s="30"/>
      <c r="AH1109" s="30"/>
      <c r="AI1109" s="30"/>
      <c r="AJ1109" s="30"/>
      <c r="AK1109" s="30"/>
      <c r="AL1109" s="30"/>
      <c r="AM1109" s="30"/>
      <c r="AN1109" s="30"/>
      <c r="AO1109" s="30"/>
      <c r="AP1109" s="30"/>
      <c r="AQ1109" s="30"/>
      <c r="AR1109" s="30"/>
      <c r="AS1109" s="30"/>
      <c r="AT1109" s="30"/>
      <c r="AU1109" s="30"/>
      <c r="AV1109" s="30"/>
      <c r="AW1109" s="30"/>
      <c r="AX1109" s="30"/>
      <c r="AY1109" s="30"/>
      <c r="AZ1109" s="30"/>
      <c r="BA1109" s="30"/>
      <c r="BB1109" s="30"/>
      <c r="BC1109" s="30"/>
      <c r="BD1109" s="30"/>
      <c r="BE1109" s="30"/>
      <c r="BF1109" s="30"/>
      <c r="BG1109" s="30"/>
      <c r="BH1109" s="30"/>
      <c r="BI1109" s="30"/>
      <c r="BJ1109" s="30"/>
      <c r="BK1109" s="30"/>
      <c r="BL1109" s="30"/>
      <c r="BM1109" s="30"/>
      <c r="BN1109" s="30"/>
      <c r="BO1109" s="30"/>
      <c r="BP1109" s="30"/>
      <c r="BQ1109" s="30"/>
      <c r="BR1109" s="30"/>
      <c r="BS1109" s="30"/>
      <c r="BT1109" s="30"/>
      <c r="BU1109" s="30"/>
      <c r="BV1109" s="30"/>
      <c r="BW1109" s="30"/>
      <c r="BX1109" s="30"/>
      <c r="BY1109" s="30"/>
      <c r="BZ1109" s="30"/>
      <c r="CA1109" s="30"/>
      <c r="CB1109" s="30"/>
      <c r="CC1109" s="30"/>
      <c r="CD1109" s="30"/>
      <c r="CE1109" s="30"/>
      <c r="CF1109" s="30"/>
      <c r="CG1109" s="30"/>
      <c r="CH1109" s="30"/>
      <c r="CI1109" s="30"/>
      <c r="CJ1109" s="30"/>
      <c r="CK1109" s="30"/>
      <c r="CL1109" s="30"/>
      <c r="CM1109" s="30"/>
      <c r="CN1109" s="30"/>
    </row>
    <row r="1110" spans="1:92" x14ac:dyDescent="0.25">
      <c r="A1110" s="137"/>
      <c r="B1110" s="208"/>
      <c r="C1110" s="139"/>
      <c r="D1110" s="137" t="s">
        <v>719</v>
      </c>
      <c r="E1110" s="140" t="s">
        <v>719</v>
      </c>
      <c r="F1110" s="140"/>
      <c r="G1110" s="140"/>
      <c r="H1110" s="141"/>
      <c r="I1110" s="142"/>
      <c r="J1110" s="143"/>
      <c r="K1110" s="139"/>
      <c r="L1110" s="139"/>
      <c r="M1110" s="139"/>
      <c r="N1110" s="139"/>
      <c r="O1110" s="139"/>
      <c r="P1110" s="139"/>
      <c r="Q1110" s="139"/>
      <c r="T1110" s="233"/>
      <c r="U1110" s="145" t="s">
        <v>507</v>
      </c>
      <c r="V1110" s="145" t="s">
        <v>507</v>
      </c>
      <c r="W1110" s="145" t="s">
        <v>507</v>
      </c>
      <c r="X1110" s="145" t="s">
        <v>507</v>
      </c>
      <c r="Y1110" s="145" t="s">
        <v>507</v>
      </c>
      <c r="Z1110" s="145" t="s">
        <v>507</v>
      </c>
      <c r="AA1110" s="145" t="s">
        <v>507</v>
      </c>
      <c r="AB1110" s="145" t="s">
        <v>507</v>
      </c>
      <c r="AC1110" s="145" t="s">
        <v>507</v>
      </c>
      <c r="AD1110" s="145" t="s">
        <v>507</v>
      </c>
      <c r="AE1110" s="145" t="s">
        <v>507</v>
      </c>
      <c r="AF1110" s="145" t="s">
        <v>507</v>
      </c>
      <c r="AG1110" s="145" t="s">
        <v>507</v>
      </c>
      <c r="AH1110" s="145" t="s">
        <v>507</v>
      </c>
      <c r="AI1110" s="145" t="s">
        <v>507</v>
      </c>
      <c r="AJ1110" s="145" t="s">
        <v>507</v>
      </c>
      <c r="AK1110" s="145" t="s">
        <v>507</v>
      </c>
      <c r="AL1110" s="145" t="s">
        <v>507</v>
      </c>
      <c r="AM1110" s="145" t="s">
        <v>507</v>
      </c>
      <c r="AN1110" s="145" t="s">
        <v>507</v>
      </c>
      <c r="AO1110" s="145" t="s">
        <v>507</v>
      </c>
      <c r="AP1110" s="145" t="s">
        <v>507</v>
      </c>
      <c r="AQ1110" s="145" t="s">
        <v>507</v>
      </c>
      <c r="AR1110" s="145" t="s">
        <v>507</v>
      </c>
      <c r="AS1110" s="145" t="s">
        <v>507</v>
      </c>
      <c r="AT1110" s="145" t="s">
        <v>507</v>
      </c>
      <c r="AU1110" s="145" t="s">
        <v>507</v>
      </c>
      <c r="AV1110" s="145" t="s">
        <v>507</v>
      </c>
      <c r="AW1110" s="145" t="s">
        <v>507</v>
      </c>
      <c r="AX1110" s="145" t="s">
        <v>507</v>
      </c>
      <c r="AY1110" s="145" t="s">
        <v>507</v>
      </c>
      <c r="AZ1110" s="145" t="s">
        <v>507</v>
      </c>
      <c r="BA1110" s="145" t="s">
        <v>507</v>
      </c>
      <c r="BB1110" s="145" t="s">
        <v>507</v>
      </c>
      <c r="BC1110" s="145" t="s">
        <v>507</v>
      </c>
      <c r="BD1110" s="145" t="s">
        <v>507</v>
      </c>
      <c r="BE1110" s="145" t="s">
        <v>507</v>
      </c>
      <c r="BF1110" s="145" t="s">
        <v>507</v>
      </c>
      <c r="BG1110" s="145" t="s">
        <v>507</v>
      </c>
      <c r="BH1110" s="145" t="s">
        <v>507</v>
      </c>
      <c r="BI1110" s="145" t="s">
        <v>507</v>
      </c>
      <c r="BJ1110" s="145" t="s">
        <v>507</v>
      </c>
      <c r="BK1110" s="145" t="s">
        <v>507</v>
      </c>
      <c r="BL1110" s="145" t="s">
        <v>507</v>
      </c>
      <c r="BM1110" s="145" t="s">
        <v>507</v>
      </c>
      <c r="BN1110" s="145" t="s">
        <v>507</v>
      </c>
      <c r="BO1110" s="145" t="s">
        <v>507</v>
      </c>
      <c r="BP1110" s="145" t="s">
        <v>507</v>
      </c>
      <c r="BQ1110" s="145" t="s">
        <v>507</v>
      </c>
      <c r="BR1110" s="145" t="s">
        <v>507</v>
      </c>
      <c r="BS1110" s="145" t="s">
        <v>507</v>
      </c>
      <c r="BT1110" s="145" t="s">
        <v>507</v>
      </c>
      <c r="BU1110" s="145" t="s">
        <v>507</v>
      </c>
      <c r="BV1110" s="145" t="s">
        <v>507</v>
      </c>
      <c r="BW1110" s="145" t="s">
        <v>507</v>
      </c>
      <c r="BX1110" s="145" t="s">
        <v>507</v>
      </c>
      <c r="BY1110" s="145" t="s">
        <v>507</v>
      </c>
      <c r="BZ1110" s="145" t="s">
        <v>507</v>
      </c>
      <c r="CA1110" s="145" t="s">
        <v>507</v>
      </c>
      <c r="CB1110" s="145" t="s">
        <v>507</v>
      </c>
      <c r="CC1110" s="145" t="s">
        <v>507</v>
      </c>
      <c r="CD1110" s="145" t="s">
        <v>507</v>
      </c>
      <c r="CE1110" s="145" t="s">
        <v>507</v>
      </c>
      <c r="CF1110" s="145" t="s">
        <v>507</v>
      </c>
      <c r="CG1110" s="145" t="s">
        <v>507</v>
      </c>
      <c r="CH1110" s="145" t="s">
        <v>507</v>
      </c>
      <c r="CI1110" s="145" t="s">
        <v>507</v>
      </c>
      <c r="CJ1110" s="145" t="s">
        <v>507</v>
      </c>
      <c r="CK1110" s="145" t="s">
        <v>507</v>
      </c>
      <c r="CL1110" s="145" t="s">
        <v>507</v>
      </c>
      <c r="CM1110" s="145" t="s">
        <v>507</v>
      </c>
      <c r="CN1110" s="145" t="s">
        <v>507</v>
      </c>
    </row>
    <row r="1111" spans="1:92" x14ac:dyDescent="0.25">
      <c r="A1111" s="137"/>
      <c r="B1111" s="208"/>
      <c r="C1111" s="139"/>
      <c r="D1111" s="137" t="s">
        <v>719</v>
      </c>
      <c r="E1111" s="140"/>
      <c r="F1111" s="140"/>
      <c r="G1111" s="140"/>
      <c r="H1111" s="141"/>
      <c r="I1111" s="142"/>
      <c r="J1111" s="143"/>
      <c r="K1111" s="139"/>
      <c r="L1111" s="139"/>
      <c r="M1111" s="139"/>
      <c r="N1111" s="139"/>
      <c r="O1111" s="139"/>
      <c r="P1111" s="139"/>
      <c r="Q1111" s="139"/>
      <c r="T1111" s="233"/>
      <c r="U1111" s="145" t="s">
        <v>716</v>
      </c>
      <c r="V1111" s="145" t="s">
        <v>716</v>
      </c>
      <c r="W1111" s="145" t="s">
        <v>716</v>
      </c>
      <c r="X1111" s="145" t="s">
        <v>716</v>
      </c>
      <c r="Y1111" s="145" t="s">
        <v>716</v>
      </c>
      <c r="Z1111" s="145" t="s">
        <v>716</v>
      </c>
      <c r="AA1111" s="145" t="s">
        <v>716</v>
      </c>
      <c r="AB1111" s="145" t="s">
        <v>716</v>
      </c>
      <c r="AC1111" s="145" t="s">
        <v>716</v>
      </c>
      <c r="AD1111" s="145" t="s">
        <v>716</v>
      </c>
      <c r="AE1111" s="145" t="s">
        <v>716</v>
      </c>
      <c r="AF1111" s="145" t="s">
        <v>716</v>
      </c>
      <c r="AG1111" s="145" t="s">
        <v>716</v>
      </c>
      <c r="AH1111" s="145" t="s">
        <v>716</v>
      </c>
      <c r="AI1111" s="145" t="s">
        <v>716</v>
      </c>
      <c r="AJ1111" s="145" t="s">
        <v>716</v>
      </c>
      <c r="AK1111" s="145" t="s">
        <v>716</v>
      </c>
      <c r="AL1111" s="145" t="s">
        <v>716</v>
      </c>
      <c r="AM1111" s="145" t="s">
        <v>716</v>
      </c>
      <c r="AN1111" s="145" t="s">
        <v>716</v>
      </c>
      <c r="AO1111" s="145" t="s">
        <v>716</v>
      </c>
      <c r="AP1111" s="145" t="s">
        <v>716</v>
      </c>
      <c r="AQ1111" s="145" t="s">
        <v>716</v>
      </c>
      <c r="AR1111" s="145" t="s">
        <v>716</v>
      </c>
      <c r="AS1111" s="145" t="s">
        <v>716</v>
      </c>
      <c r="AT1111" s="145" t="s">
        <v>716</v>
      </c>
      <c r="AU1111" s="145" t="s">
        <v>716</v>
      </c>
      <c r="AV1111" s="145" t="s">
        <v>716</v>
      </c>
      <c r="AW1111" s="145" t="s">
        <v>716</v>
      </c>
      <c r="AX1111" s="145" t="s">
        <v>716</v>
      </c>
      <c r="AY1111" s="145" t="s">
        <v>716</v>
      </c>
      <c r="AZ1111" s="145" t="s">
        <v>716</v>
      </c>
      <c r="BA1111" s="145" t="s">
        <v>716</v>
      </c>
      <c r="BB1111" s="145" t="s">
        <v>716</v>
      </c>
      <c r="BC1111" s="145" t="s">
        <v>716</v>
      </c>
      <c r="BD1111" s="145" t="s">
        <v>716</v>
      </c>
      <c r="BE1111" s="145" t="s">
        <v>716</v>
      </c>
      <c r="BF1111" s="145" t="s">
        <v>716</v>
      </c>
      <c r="BG1111" s="145" t="s">
        <v>716</v>
      </c>
      <c r="BH1111" s="145" t="s">
        <v>716</v>
      </c>
      <c r="BI1111" s="145" t="s">
        <v>716</v>
      </c>
      <c r="BJ1111" s="145" t="s">
        <v>716</v>
      </c>
      <c r="BK1111" s="145" t="s">
        <v>716</v>
      </c>
      <c r="BL1111" s="145" t="s">
        <v>716</v>
      </c>
      <c r="BM1111" s="145" t="s">
        <v>716</v>
      </c>
      <c r="BN1111" s="145" t="s">
        <v>716</v>
      </c>
      <c r="BO1111" s="145" t="s">
        <v>716</v>
      </c>
      <c r="BP1111" s="145" t="s">
        <v>716</v>
      </c>
      <c r="BQ1111" s="145" t="s">
        <v>716</v>
      </c>
      <c r="BR1111" s="145" t="s">
        <v>716</v>
      </c>
      <c r="BS1111" s="145" t="s">
        <v>716</v>
      </c>
      <c r="BT1111" s="145" t="s">
        <v>716</v>
      </c>
      <c r="BU1111" s="145" t="s">
        <v>716</v>
      </c>
      <c r="BV1111" s="145" t="s">
        <v>716</v>
      </c>
      <c r="BW1111" s="145" t="s">
        <v>716</v>
      </c>
      <c r="BX1111" s="145" t="s">
        <v>716</v>
      </c>
      <c r="BY1111" s="145" t="s">
        <v>716</v>
      </c>
      <c r="BZ1111" s="145" t="s">
        <v>716</v>
      </c>
      <c r="CA1111" s="145" t="s">
        <v>716</v>
      </c>
      <c r="CB1111" s="145" t="s">
        <v>716</v>
      </c>
      <c r="CC1111" s="145" t="s">
        <v>716</v>
      </c>
      <c r="CD1111" s="145" t="s">
        <v>716</v>
      </c>
      <c r="CE1111" s="145" t="s">
        <v>716</v>
      </c>
      <c r="CF1111" s="145" t="s">
        <v>716</v>
      </c>
      <c r="CG1111" s="145" t="s">
        <v>716</v>
      </c>
      <c r="CH1111" s="145" t="s">
        <v>716</v>
      </c>
      <c r="CI1111" s="145" t="s">
        <v>716</v>
      </c>
      <c r="CJ1111" s="145" t="s">
        <v>716</v>
      </c>
      <c r="CK1111" s="145" t="s">
        <v>716</v>
      </c>
      <c r="CL1111" s="145" t="s">
        <v>716</v>
      </c>
      <c r="CM1111" s="145" t="s">
        <v>716</v>
      </c>
      <c r="CN1111" s="145" t="s">
        <v>716</v>
      </c>
    </row>
    <row r="1112" spans="1:92" x14ac:dyDescent="0.25">
      <c r="A1112" s="137"/>
      <c r="B1112" s="208"/>
      <c r="C1112" s="139"/>
      <c r="D1112" s="137" t="s">
        <v>719</v>
      </c>
      <c r="E1112" s="140"/>
      <c r="F1112" s="140"/>
      <c r="G1112" s="140"/>
      <c r="H1112" s="141"/>
      <c r="I1112" s="142"/>
      <c r="J1112" s="143"/>
      <c r="K1112" s="139"/>
      <c r="L1112" s="139"/>
      <c r="M1112" s="139"/>
      <c r="N1112" s="139"/>
      <c r="O1112" s="139"/>
      <c r="P1112" s="139"/>
      <c r="Q1112" s="139"/>
      <c r="T1112" s="233"/>
      <c r="U1112" s="145" t="s">
        <v>717</v>
      </c>
      <c r="V1112" s="145" t="s">
        <v>717</v>
      </c>
      <c r="W1112" s="145" t="s">
        <v>717</v>
      </c>
      <c r="X1112" s="145" t="s">
        <v>717</v>
      </c>
      <c r="Y1112" s="145" t="s">
        <v>717</v>
      </c>
      <c r="Z1112" s="145" t="s">
        <v>717</v>
      </c>
      <c r="AA1112" s="145" t="s">
        <v>717</v>
      </c>
      <c r="AB1112" s="145" t="s">
        <v>717</v>
      </c>
      <c r="AC1112" s="145" t="s">
        <v>717</v>
      </c>
      <c r="AD1112" s="145" t="s">
        <v>717</v>
      </c>
      <c r="AE1112" s="145" t="s">
        <v>717</v>
      </c>
      <c r="AF1112" s="145" t="s">
        <v>717</v>
      </c>
      <c r="AG1112" s="145" t="s">
        <v>717</v>
      </c>
      <c r="AH1112" s="145" t="s">
        <v>717</v>
      </c>
      <c r="AI1112" s="145" t="s">
        <v>717</v>
      </c>
      <c r="AJ1112" s="145" t="s">
        <v>717</v>
      </c>
      <c r="AK1112" s="145" t="s">
        <v>717</v>
      </c>
      <c r="AL1112" s="145" t="s">
        <v>717</v>
      </c>
      <c r="AM1112" s="145" t="s">
        <v>717</v>
      </c>
      <c r="AN1112" s="145" t="s">
        <v>717</v>
      </c>
      <c r="AO1112" s="145" t="s">
        <v>717</v>
      </c>
      <c r="AP1112" s="145" t="s">
        <v>717</v>
      </c>
      <c r="AQ1112" s="145" t="s">
        <v>717</v>
      </c>
      <c r="AR1112" s="145" t="s">
        <v>717</v>
      </c>
      <c r="AS1112" s="145" t="s">
        <v>717</v>
      </c>
      <c r="AT1112" s="145" t="s">
        <v>717</v>
      </c>
      <c r="AU1112" s="145" t="s">
        <v>717</v>
      </c>
      <c r="AV1112" s="145" t="s">
        <v>717</v>
      </c>
      <c r="AW1112" s="145" t="s">
        <v>717</v>
      </c>
      <c r="AX1112" s="145" t="s">
        <v>717</v>
      </c>
      <c r="AY1112" s="145" t="s">
        <v>717</v>
      </c>
      <c r="AZ1112" s="145" t="s">
        <v>717</v>
      </c>
      <c r="BA1112" s="145" t="s">
        <v>717</v>
      </c>
      <c r="BB1112" s="145" t="s">
        <v>717</v>
      </c>
      <c r="BC1112" s="145" t="s">
        <v>717</v>
      </c>
      <c r="BD1112" s="145" t="s">
        <v>717</v>
      </c>
      <c r="BE1112" s="145" t="s">
        <v>717</v>
      </c>
      <c r="BF1112" s="145" t="s">
        <v>717</v>
      </c>
      <c r="BG1112" s="145" t="s">
        <v>717</v>
      </c>
      <c r="BH1112" s="145" t="s">
        <v>717</v>
      </c>
      <c r="BI1112" s="145" t="s">
        <v>717</v>
      </c>
      <c r="BJ1112" s="145" t="s">
        <v>717</v>
      </c>
      <c r="BK1112" s="145" t="s">
        <v>717</v>
      </c>
      <c r="BL1112" s="145" t="s">
        <v>717</v>
      </c>
      <c r="BM1112" s="145" t="s">
        <v>717</v>
      </c>
      <c r="BN1112" s="145" t="s">
        <v>717</v>
      </c>
      <c r="BO1112" s="145" t="s">
        <v>717</v>
      </c>
      <c r="BP1112" s="145" t="s">
        <v>717</v>
      </c>
      <c r="BQ1112" s="145" t="s">
        <v>717</v>
      </c>
      <c r="BR1112" s="145" t="s">
        <v>717</v>
      </c>
      <c r="BS1112" s="145" t="s">
        <v>717</v>
      </c>
      <c r="BT1112" s="145" t="s">
        <v>717</v>
      </c>
      <c r="BU1112" s="145" t="s">
        <v>717</v>
      </c>
      <c r="BV1112" s="145" t="s">
        <v>717</v>
      </c>
      <c r="BW1112" s="145" t="s">
        <v>717</v>
      </c>
      <c r="BX1112" s="145" t="s">
        <v>717</v>
      </c>
      <c r="BY1112" s="145" t="s">
        <v>717</v>
      </c>
      <c r="BZ1112" s="145" t="s">
        <v>717</v>
      </c>
      <c r="CA1112" s="145" t="s">
        <v>717</v>
      </c>
      <c r="CB1112" s="145" t="s">
        <v>717</v>
      </c>
      <c r="CC1112" s="145" t="s">
        <v>717</v>
      </c>
      <c r="CD1112" s="145" t="s">
        <v>717</v>
      </c>
      <c r="CE1112" s="145" t="s">
        <v>717</v>
      </c>
      <c r="CF1112" s="145" t="s">
        <v>717</v>
      </c>
      <c r="CG1112" s="145" t="s">
        <v>717</v>
      </c>
      <c r="CH1112" s="145" t="s">
        <v>717</v>
      </c>
      <c r="CI1112" s="145" t="s">
        <v>717</v>
      </c>
      <c r="CJ1112" s="145" t="s">
        <v>717</v>
      </c>
      <c r="CK1112" s="145" t="s">
        <v>717</v>
      </c>
      <c r="CL1112" s="145" t="s">
        <v>717</v>
      </c>
      <c r="CM1112" s="145" t="s">
        <v>717</v>
      </c>
      <c r="CN1112" s="145" t="s">
        <v>717</v>
      </c>
    </row>
    <row r="1113" spans="1:92" x14ac:dyDescent="0.25">
      <c r="A1113" s="137"/>
      <c r="B1113" s="208"/>
      <c r="C1113" s="139"/>
      <c r="D1113" s="137" t="s">
        <v>719</v>
      </c>
      <c r="E1113" s="140"/>
      <c r="F1113" s="140"/>
      <c r="G1113" s="140"/>
      <c r="H1113" s="141"/>
      <c r="I1113" s="142"/>
      <c r="J1113" s="143"/>
      <c r="K1113" s="139"/>
      <c r="L1113" s="139"/>
      <c r="M1113" s="139"/>
      <c r="N1113" s="139"/>
      <c r="O1113" s="139"/>
      <c r="P1113" s="139"/>
      <c r="Q1113" s="139"/>
      <c r="T1113" s="233"/>
      <c r="U1113" s="145" t="s">
        <v>717</v>
      </c>
      <c r="V1113" s="145" t="s">
        <v>717</v>
      </c>
      <c r="W1113" s="145" t="s">
        <v>717</v>
      </c>
      <c r="X1113" s="145" t="s">
        <v>717</v>
      </c>
      <c r="Y1113" s="145" t="s">
        <v>717</v>
      </c>
      <c r="Z1113" s="145" t="s">
        <v>717</v>
      </c>
      <c r="AA1113" s="145" t="s">
        <v>717</v>
      </c>
      <c r="AB1113" s="145" t="s">
        <v>717</v>
      </c>
      <c r="AC1113" s="145" t="s">
        <v>717</v>
      </c>
      <c r="AD1113" s="145" t="s">
        <v>717</v>
      </c>
      <c r="AE1113" s="145" t="s">
        <v>717</v>
      </c>
      <c r="AF1113" s="145" t="s">
        <v>717</v>
      </c>
      <c r="AG1113" s="145" t="s">
        <v>717</v>
      </c>
      <c r="AH1113" s="145" t="s">
        <v>717</v>
      </c>
      <c r="AI1113" s="145" t="s">
        <v>717</v>
      </c>
      <c r="AJ1113" s="145" t="s">
        <v>717</v>
      </c>
      <c r="AK1113" s="145" t="s">
        <v>717</v>
      </c>
      <c r="AL1113" s="145" t="s">
        <v>717</v>
      </c>
      <c r="AM1113" s="145" t="s">
        <v>717</v>
      </c>
      <c r="AN1113" s="145" t="s">
        <v>717</v>
      </c>
      <c r="AO1113" s="145" t="s">
        <v>717</v>
      </c>
      <c r="AP1113" s="145" t="s">
        <v>717</v>
      </c>
      <c r="AQ1113" s="145" t="s">
        <v>717</v>
      </c>
      <c r="AR1113" s="145" t="s">
        <v>717</v>
      </c>
      <c r="AS1113" s="145" t="s">
        <v>717</v>
      </c>
      <c r="AT1113" s="145" t="s">
        <v>717</v>
      </c>
      <c r="AU1113" s="145" t="s">
        <v>717</v>
      </c>
      <c r="AV1113" s="145" t="s">
        <v>717</v>
      </c>
      <c r="AW1113" s="145" t="s">
        <v>717</v>
      </c>
      <c r="AX1113" s="145" t="s">
        <v>717</v>
      </c>
      <c r="AY1113" s="145" t="s">
        <v>717</v>
      </c>
      <c r="AZ1113" s="145" t="s">
        <v>717</v>
      </c>
      <c r="BA1113" s="145" t="s">
        <v>717</v>
      </c>
      <c r="BB1113" s="145" t="s">
        <v>717</v>
      </c>
      <c r="BC1113" s="145" t="s">
        <v>717</v>
      </c>
      <c r="BD1113" s="145" t="s">
        <v>717</v>
      </c>
      <c r="BE1113" s="145" t="s">
        <v>717</v>
      </c>
      <c r="BF1113" s="145" t="s">
        <v>717</v>
      </c>
      <c r="BG1113" s="145" t="s">
        <v>717</v>
      </c>
      <c r="BH1113" s="145" t="s">
        <v>717</v>
      </c>
      <c r="BI1113" s="145" t="s">
        <v>717</v>
      </c>
      <c r="BJ1113" s="145" t="s">
        <v>717</v>
      </c>
      <c r="BK1113" s="145" t="s">
        <v>717</v>
      </c>
      <c r="BL1113" s="145" t="s">
        <v>717</v>
      </c>
      <c r="BM1113" s="145" t="s">
        <v>717</v>
      </c>
      <c r="BN1113" s="145" t="s">
        <v>717</v>
      </c>
      <c r="BO1113" s="145" t="s">
        <v>717</v>
      </c>
      <c r="BP1113" s="145" t="s">
        <v>717</v>
      </c>
      <c r="BQ1113" s="145" t="s">
        <v>717</v>
      </c>
      <c r="BR1113" s="145" t="s">
        <v>717</v>
      </c>
      <c r="BS1113" s="145" t="s">
        <v>717</v>
      </c>
      <c r="BT1113" s="145" t="s">
        <v>717</v>
      </c>
      <c r="BU1113" s="145" t="s">
        <v>717</v>
      </c>
      <c r="BV1113" s="145" t="s">
        <v>717</v>
      </c>
      <c r="BW1113" s="145" t="s">
        <v>717</v>
      </c>
      <c r="BX1113" s="145" t="s">
        <v>717</v>
      </c>
      <c r="BY1113" s="145" t="s">
        <v>717</v>
      </c>
      <c r="BZ1113" s="145" t="s">
        <v>717</v>
      </c>
      <c r="CA1113" s="145" t="s">
        <v>717</v>
      </c>
      <c r="CB1113" s="145" t="s">
        <v>717</v>
      </c>
      <c r="CC1113" s="145" t="s">
        <v>717</v>
      </c>
      <c r="CD1113" s="145" t="s">
        <v>717</v>
      </c>
      <c r="CE1113" s="145" t="s">
        <v>717</v>
      </c>
      <c r="CF1113" s="145" t="s">
        <v>717</v>
      </c>
      <c r="CG1113" s="145" t="s">
        <v>717</v>
      </c>
      <c r="CH1113" s="145" t="s">
        <v>717</v>
      </c>
      <c r="CI1113" s="145" t="s">
        <v>717</v>
      </c>
      <c r="CJ1113" s="145" t="s">
        <v>717</v>
      </c>
      <c r="CK1113" s="145" t="s">
        <v>717</v>
      </c>
      <c r="CL1113" s="145" t="s">
        <v>717</v>
      </c>
      <c r="CM1113" s="145" t="s">
        <v>717</v>
      </c>
      <c r="CN1113" s="145" t="s">
        <v>717</v>
      </c>
    </row>
    <row r="1114" spans="1:92" x14ac:dyDescent="0.25">
      <c r="A1114" s="137"/>
      <c r="B1114" s="208"/>
      <c r="C1114" s="139"/>
      <c r="D1114" s="137" t="s">
        <v>719</v>
      </c>
      <c r="E1114" s="140"/>
      <c r="F1114" s="140"/>
      <c r="G1114" s="140"/>
      <c r="H1114" s="141"/>
      <c r="I1114" s="142"/>
      <c r="J1114" s="143"/>
      <c r="K1114" s="139"/>
      <c r="L1114" s="139"/>
      <c r="M1114" s="139"/>
      <c r="N1114" s="139"/>
      <c r="O1114" s="139"/>
      <c r="P1114" s="139"/>
      <c r="Q1114" s="139"/>
      <c r="T1114" s="233"/>
      <c r="U1114" s="145" t="s">
        <v>717</v>
      </c>
      <c r="V1114" s="145" t="s">
        <v>717</v>
      </c>
      <c r="W1114" s="145" t="s">
        <v>717</v>
      </c>
      <c r="X1114" s="145" t="s">
        <v>717</v>
      </c>
      <c r="Y1114" s="145" t="s">
        <v>717</v>
      </c>
      <c r="Z1114" s="145" t="s">
        <v>717</v>
      </c>
      <c r="AA1114" s="145" t="s">
        <v>717</v>
      </c>
      <c r="AB1114" s="145" t="s">
        <v>717</v>
      </c>
      <c r="AC1114" s="145" t="s">
        <v>717</v>
      </c>
      <c r="AD1114" s="145" t="s">
        <v>717</v>
      </c>
      <c r="AE1114" s="145" t="s">
        <v>717</v>
      </c>
      <c r="AF1114" s="145" t="s">
        <v>717</v>
      </c>
      <c r="AG1114" s="145" t="s">
        <v>717</v>
      </c>
      <c r="AH1114" s="145" t="s">
        <v>717</v>
      </c>
      <c r="AI1114" s="145" t="s">
        <v>717</v>
      </c>
      <c r="AJ1114" s="145" t="s">
        <v>717</v>
      </c>
      <c r="AK1114" s="145" t="s">
        <v>717</v>
      </c>
      <c r="AL1114" s="145" t="s">
        <v>717</v>
      </c>
      <c r="AM1114" s="145" t="s">
        <v>717</v>
      </c>
      <c r="AN1114" s="145" t="s">
        <v>717</v>
      </c>
      <c r="AO1114" s="145" t="s">
        <v>717</v>
      </c>
      <c r="AP1114" s="145" t="s">
        <v>717</v>
      </c>
      <c r="AQ1114" s="145" t="s">
        <v>717</v>
      </c>
      <c r="AR1114" s="145" t="s">
        <v>717</v>
      </c>
      <c r="AS1114" s="145" t="s">
        <v>717</v>
      </c>
      <c r="AT1114" s="145" t="s">
        <v>717</v>
      </c>
      <c r="AU1114" s="145" t="s">
        <v>717</v>
      </c>
      <c r="AV1114" s="145" t="s">
        <v>717</v>
      </c>
      <c r="AW1114" s="145" t="s">
        <v>717</v>
      </c>
      <c r="AX1114" s="145" t="s">
        <v>717</v>
      </c>
      <c r="AY1114" s="145" t="s">
        <v>717</v>
      </c>
      <c r="AZ1114" s="145" t="s">
        <v>717</v>
      </c>
      <c r="BA1114" s="145" t="s">
        <v>717</v>
      </c>
      <c r="BB1114" s="145" t="s">
        <v>717</v>
      </c>
      <c r="BC1114" s="145" t="s">
        <v>717</v>
      </c>
      <c r="BD1114" s="145" t="s">
        <v>717</v>
      </c>
      <c r="BE1114" s="145" t="s">
        <v>717</v>
      </c>
      <c r="BF1114" s="145" t="s">
        <v>717</v>
      </c>
      <c r="BG1114" s="145" t="s">
        <v>717</v>
      </c>
      <c r="BH1114" s="145" t="s">
        <v>717</v>
      </c>
      <c r="BI1114" s="145" t="s">
        <v>717</v>
      </c>
      <c r="BJ1114" s="145" t="s">
        <v>717</v>
      </c>
      <c r="BK1114" s="145" t="s">
        <v>717</v>
      </c>
      <c r="BL1114" s="145" t="s">
        <v>717</v>
      </c>
      <c r="BM1114" s="145" t="s">
        <v>717</v>
      </c>
      <c r="BN1114" s="145" t="s">
        <v>717</v>
      </c>
      <c r="BO1114" s="145" t="s">
        <v>717</v>
      </c>
      <c r="BP1114" s="145" t="s">
        <v>717</v>
      </c>
      <c r="BQ1114" s="145" t="s">
        <v>717</v>
      </c>
      <c r="BR1114" s="145" t="s">
        <v>717</v>
      </c>
      <c r="BS1114" s="145" t="s">
        <v>717</v>
      </c>
      <c r="BT1114" s="145" t="s">
        <v>717</v>
      </c>
      <c r="BU1114" s="145" t="s">
        <v>717</v>
      </c>
      <c r="BV1114" s="145" t="s">
        <v>717</v>
      </c>
      <c r="BW1114" s="145" t="s">
        <v>717</v>
      </c>
      <c r="BX1114" s="145" t="s">
        <v>717</v>
      </c>
      <c r="BY1114" s="145" t="s">
        <v>717</v>
      </c>
      <c r="BZ1114" s="145" t="s">
        <v>717</v>
      </c>
      <c r="CA1114" s="145" t="s">
        <v>717</v>
      </c>
      <c r="CB1114" s="145" t="s">
        <v>717</v>
      </c>
      <c r="CC1114" s="145" t="s">
        <v>717</v>
      </c>
      <c r="CD1114" s="145" t="s">
        <v>717</v>
      </c>
      <c r="CE1114" s="145" t="s">
        <v>717</v>
      </c>
      <c r="CF1114" s="145" t="s">
        <v>717</v>
      </c>
      <c r="CG1114" s="145" t="s">
        <v>717</v>
      </c>
      <c r="CH1114" s="145" t="s">
        <v>717</v>
      </c>
      <c r="CI1114" s="145" t="s">
        <v>717</v>
      </c>
      <c r="CJ1114" s="145" t="s">
        <v>717</v>
      </c>
      <c r="CK1114" s="145" t="s">
        <v>717</v>
      </c>
      <c r="CL1114" s="145" t="s">
        <v>717</v>
      </c>
      <c r="CM1114" s="145" t="s">
        <v>717</v>
      </c>
      <c r="CN1114" s="145" t="s">
        <v>717</v>
      </c>
    </row>
    <row r="1115" spans="1:92" x14ac:dyDescent="0.25">
      <c r="A1115" s="137"/>
      <c r="B1115" s="208"/>
      <c r="C1115" s="139"/>
      <c r="D1115" s="137" t="s">
        <v>719</v>
      </c>
      <c r="E1115" s="140"/>
      <c r="F1115" s="140"/>
      <c r="G1115" s="140"/>
      <c r="H1115" s="141"/>
      <c r="I1115" s="142"/>
      <c r="J1115" s="143"/>
      <c r="K1115" s="139"/>
      <c r="L1115" s="139"/>
      <c r="M1115" s="139"/>
      <c r="N1115" s="139"/>
      <c r="O1115" s="139"/>
      <c r="P1115" s="139"/>
      <c r="Q1115" s="139"/>
      <c r="T1115" s="233"/>
      <c r="U1115" s="145" t="s">
        <v>507</v>
      </c>
      <c r="V1115" s="145" t="s">
        <v>507</v>
      </c>
      <c r="W1115" s="145" t="s">
        <v>507</v>
      </c>
      <c r="X1115" s="145" t="s">
        <v>507</v>
      </c>
      <c r="Y1115" s="145" t="s">
        <v>507</v>
      </c>
      <c r="Z1115" s="145" t="s">
        <v>507</v>
      </c>
      <c r="AA1115" s="145" t="s">
        <v>507</v>
      </c>
      <c r="AB1115" s="145" t="s">
        <v>507</v>
      </c>
      <c r="AC1115" s="145" t="s">
        <v>507</v>
      </c>
      <c r="AD1115" s="145" t="s">
        <v>507</v>
      </c>
      <c r="AE1115" s="145" t="s">
        <v>507</v>
      </c>
      <c r="AF1115" s="145" t="s">
        <v>507</v>
      </c>
      <c r="AG1115" s="145" t="s">
        <v>507</v>
      </c>
      <c r="AH1115" s="145" t="s">
        <v>507</v>
      </c>
      <c r="AI1115" s="145" t="s">
        <v>507</v>
      </c>
      <c r="AJ1115" s="145" t="s">
        <v>507</v>
      </c>
      <c r="AK1115" s="145" t="s">
        <v>507</v>
      </c>
      <c r="AL1115" s="145" t="s">
        <v>507</v>
      </c>
      <c r="AM1115" s="145" t="s">
        <v>507</v>
      </c>
      <c r="AN1115" s="145" t="s">
        <v>507</v>
      </c>
      <c r="AO1115" s="145" t="s">
        <v>507</v>
      </c>
      <c r="AP1115" s="145" t="s">
        <v>507</v>
      </c>
      <c r="AQ1115" s="145" t="s">
        <v>507</v>
      </c>
      <c r="AR1115" s="145" t="s">
        <v>507</v>
      </c>
      <c r="AS1115" s="145" t="s">
        <v>507</v>
      </c>
      <c r="AT1115" s="145" t="s">
        <v>507</v>
      </c>
      <c r="AU1115" s="145" t="s">
        <v>507</v>
      </c>
      <c r="AV1115" s="145" t="s">
        <v>507</v>
      </c>
      <c r="AW1115" s="145" t="s">
        <v>507</v>
      </c>
      <c r="AX1115" s="145" t="s">
        <v>507</v>
      </c>
      <c r="AY1115" s="145" t="s">
        <v>507</v>
      </c>
      <c r="AZ1115" s="145" t="s">
        <v>507</v>
      </c>
      <c r="BA1115" s="145" t="s">
        <v>507</v>
      </c>
      <c r="BB1115" s="145" t="s">
        <v>507</v>
      </c>
      <c r="BC1115" s="145" t="s">
        <v>507</v>
      </c>
      <c r="BD1115" s="145" t="s">
        <v>507</v>
      </c>
      <c r="BE1115" s="145" t="s">
        <v>507</v>
      </c>
      <c r="BF1115" s="145" t="s">
        <v>507</v>
      </c>
      <c r="BG1115" s="145" t="s">
        <v>507</v>
      </c>
      <c r="BH1115" s="145" t="s">
        <v>507</v>
      </c>
      <c r="BI1115" s="145" t="s">
        <v>507</v>
      </c>
      <c r="BJ1115" s="145" t="s">
        <v>507</v>
      </c>
      <c r="BK1115" s="145" t="s">
        <v>507</v>
      </c>
      <c r="BL1115" s="145" t="s">
        <v>507</v>
      </c>
      <c r="BM1115" s="145" t="s">
        <v>507</v>
      </c>
      <c r="BN1115" s="145" t="s">
        <v>507</v>
      </c>
      <c r="BO1115" s="145" t="s">
        <v>507</v>
      </c>
      <c r="BP1115" s="145" t="s">
        <v>507</v>
      </c>
      <c r="BQ1115" s="145" t="s">
        <v>507</v>
      </c>
      <c r="BR1115" s="145" t="s">
        <v>507</v>
      </c>
      <c r="BS1115" s="145" t="s">
        <v>507</v>
      </c>
      <c r="BT1115" s="145" t="s">
        <v>507</v>
      </c>
      <c r="BU1115" s="145" t="s">
        <v>507</v>
      </c>
      <c r="BV1115" s="145" t="s">
        <v>507</v>
      </c>
      <c r="BW1115" s="145" t="s">
        <v>507</v>
      </c>
      <c r="BX1115" s="145" t="s">
        <v>507</v>
      </c>
      <c r="BY1115" s="145" t="s">
        <v>507</v>
      </c>
      <c r="BZ1115" s="145" t="s">
        <v>507</v>
      </c>
      <c r="CA1115" s="145" t="s">
        <v>507</v>
      </c>
      <c r="CB1115" s="145" t="s">
        <v>507</v>
      </c>
      <c r="CC1115" s="145" t="s">
        <v>507</v>
      </c>
      <c r="CD1115" s="145" t="s">
        <v>507</v>
      </c>
      <c r="CE1115" s="145" t="s">
        <v>507</v>
      </c>
      <c r="CF1115" s="145" t="s">
        <v>507</v>
      </c>
      <c r="CG1115" s="145" t="s">
        <v>507</v>
      </c>
      <c r="CH1115" s="145" t="s">
        <v>507</v>
      </c>
      <c r="CI1115" s="145" t="s">
        <v>507</v>
      </c>
      <c r="CJ1115" s="145" t="s">
        <v>507</v>
      </c>
      <c r="CK1115" s="145" t="s">
        <v>507</v>
      </c>
      <c r="CL1115" s="145" t="s">
        <v>507</v>
      </c>
      <c r="CM1115" s="145" t="s">
        <v>507</v>
      </c>
      <c r="CN1115" s="145" t="s">
        <v>507</v>
      </c>
    </row>
    <row r="1116" spans="1:92" x14ac:dyDescent="0.25">
      <c r="A1116" s="53" t="s">
        <v>160</v>
      </c>
      <c r="B1116" s="216" t="s">
        <v>169</v>
      </c>
      <c r="C1116" s="53" t="s">
        <v>16</v>
      </c>
      <c r="D1116" s="53" t="s">
        <v>720</v>
      </c>
      <c r="E1116" s="229" t="s">
        <v>203</v>
      </c>
      <c r="F1116" s="229"/>
      <c r="G1116" s="229"/>
      <c r="I1116" s="267"/>
      <c r="J1116" s="268"/>
      <c r="K1116" s="30">
        <f t="shared" ref="K1116:P1116" ca="1" si="857">SUMIF($3:$3, K$2, INDIRECT(ROW() &amp; ":" &amp; ROW()))</f>
        <v>0</v>
      </c>
      <c r="L1116" s="30">
        <f t="shared" ca="1" si="857"/>
        <v>0</v>
      </c>
      <c r="M1116" s="30">
        <f t="shared" ca="1" si="857"/>
        <v>0</v>
      </c>
      <c r="N1116" s="30">
        <f t="shared" ca="1" si="857"/>
        <v>0</v>
      </c>
      <c r="O1116" s="30">
        <f t="shared" ca="1" si="857"/>
        <v>0</v>
      </c>
      <c r="P1116" s="30">
        <f t="shared" ca="1" si="857"/>
        <v>0</v>
      </c>
      <c r="Q1116" s="30"/>
      <c r="T1116" s="204"/>
      <c r="U1116" s="30" cm="1">
        <f t="array" aca="1" ref="U1116" ca="1">+INDIRECT(U1110)+INDIRECT(U1115)+INDIRECT(U1111)+INDIRECT(U1112)+INDIRECT(U1113)+INDIRECT(U1114)</f>
        <v>0</v>
      </c>
      <c r="V1116" s="30" cm="1">
        <f t="array" aca="1" ref="V1116" ca="1">+INDIRECT(V1110)+INDIRECT(V1115)+INDIRECT(V1111)+INDIRECT(V1112)+INDIRECT(V1113)+INDIRECT(V1114)</f>
        <v>0</v>
      </c>
      <c r="W1116" s="30" cm="1">
        <f t="array" aca="1" ref="W1116" ca="1">+INDIRECT(W1110)+INDIRECT(W1115)+INDIRECT(W1111)+INDIRECT(W1112)+INDIRECT(W1113)+INDIRECT(W1114)</f>
        <v>0</v>
      </c>
      <c r="X1116" s="30" cm="1">
        <f t="array" aca="1" ref="X1116" ca="1">+INDIRECT(X1110)+INDIRECT(X1115)+INDIRECT(X1111)+INDIRECT(X1112)+INDIRECT(X1113)+INDIRECT(X1114)</f>
        <v>0</v>
      </c>
      <c r="Y1116" s="30" cm="1">
        <f t="array" aca="1" ref="Y1116" ca="1">+INDIRECT(Y1110)+INDIRECT(Y1115)+INDIRECT(Y1111)+INDIRECT(Y1112)+INDIRECT(Y1113)+INDIRECT(Y1114)</f>
        <v>0</v>
      </c>
      <c r="Z1116" s="30" cm="1">
        <f t="array" aca="1" ref="Z1116" ca="1">+INDIRECT(Z1110)+INDIRECT(Z1115)+INDIRECT(Z1111)+INDIRECT(Z1112)+INDIRECT(Z1113)+INDIRECT(Z1114)</f>
        <v>0</v>
      </c>
      <c r="AA1116" s="30" cm="1">
        <f t="array" aca="1" ref="AA1116" ca="1">+INDIRECT(AA1110)+INDIRECT(AA1115)+INDIRECT(AA1111)+INDIRECT(AA1112)+INDIRECT(AA1113)+INDIRECT(AA1114)</f>
        <v>0</v>
      </c>
      <c r="AB1116" s="30" cm="1">
        <f t="array" aca="1" ref="AB1116" ca="1">+INDIRECT(AB1110)+INDIRECT(AB1115)+INDIRECT(AB1111)+INDIRECT(AB1112)+INDIRECT(AB1113)+INDIRECT(AB1114)</f>
        <v>0</v>
      </c>
      <c r="AC1116" s="30" cm="1">
        <f t="array" aca="1" ref="AC1116" ca="1">+INDIRECT(AC1110)+INDIRECT(AC1115)+INDIRECT(AC1111)+INDIRECT(AC1112)+INDIRECT(AC1113)+INDIRECT(AC1114)</f>
        <v>0</v>
      </c>
      <c r="AD1116" s="30" cm="1">
        <f t="array" aca="1" ref="AD1116" ca="1">+INDIRECT(AD1110)+INDIRECT(AD1115)+INDIRECT(AD1111)+INDIRECT(AD1112)+INDIRECT(AD1113)+INDIRECT(AD1114)</f>
        <v>0</v>
      </c>
      <c r="AE1116" s="30" cm="1">
        <f t="array" aca="1" ref="AE1116" ca="1">+INDIRECT(AE1110)+INDIRECT(AE1115)+INDIRECT(AE1111)+INDIRECT(AE1112)+INDIRECT(AE1113)+INDIRECT(AE1114)</f>
        <v>0</v>
      </c>
      <c r="AF1116" s="30" cm="1">
        <f t="array" aca="1" ref="AF1116" ca="1">+INDIRECT(AF1110)+INDIRECT(AF1115)+INDIRECT(AF1111)+INDIRECT(AF1112)+INDIRECT(AF1113)+INDIRECT(AF1114)</f>
        <v>0</v>
      </c>
      <c r="AG1116" s="30" cm="1">
        <f t="array" aca="1" ref="AG1116" ca="1">+INDIRECT(AG1110)+INDIRECT(AG1115)+INDIRECT(AG1111)+INDIRECT(AG1112)+INDIRECT(AG1113)+INDIRECT(AG1114)</f>
        <v>0</v>
      </c>
      <c r="AH1116" s="30" cm="1">
        <f t="array" aca="1" ref="AH1116" ca="1">+INDIRECT(AH1110)+INDIRECT(AH1115)+INDIRECT(AH1111)+INDIRECT(AH1112)+INDIRECT(AH1113)+INDIRECT(AH1114)</f>
        <v>0</v>
      </c>
      <c r="AI1116" s="30" cm="1">
        <f t="array" aca="1" ref="AI1116" ca="1">+INDIRECT(AI1110)+INDIRECT(AI1115)+INDIRECT(AI1111)+INDIRECT(AI1112)+INDIRECT(AI1113)+INDIRECT(AI1114)</f>
        <v>0</v>
      </c>
      <c r="AJ1116" s="30" cm="1">
        <f t="array" aca="1" ref="AJ1116" ca="1">+INDIRECT(AJ1110)+INDIRECT(AJ1115)+INDIRECT(AJ1111)+INDIRECT(AJ1112)+INDIRECT(AJ1113)+INDIRECT(AJ1114)</f>
        <v>0</v>
      </c>
      <c r="AK1116" s="30" cm="1">
        <f t="array" aca="1" ref="AK1116" ca="1">+INDIRECT(AK1110)+INDIRECT(AK1115)+INDIRECT(AK1111)+INDIRECT(AK1112)+INDIRECT(AK1113)+INDIRECT(AK1114)</f>
        <v>0</v>
      </c>
      <c r="AL1116" s="30" cm="1">
        <f t="array" aca="1" ref="AL1116" ca="1">+INDIRECT(AL1110)+INDIRECT(AL1115)+INDIRECT(AL1111)+INDIRECT(AL1112)+INDIRECT(AL1113)+INDIRECT(AL1114)</f>
        <v>0</v>
      </c>
      <c r="AM1116" s="30" cm="1">
        <f t="array" aca="1" ref="AM1116" ca="1">+INDIRECT(AM1110)+INDIRECT(AM1115)+INDIRECT(AM1111)+INDIRECT(AM1112)+INDIRECT(AM1113)+INDIRECT(AM1114)</f>
        <v>0</v>
      </c>
      <c r="AN1116" s="30" cm="1">
        <f t="array" aca="1" ref="AN1116" ca="1">+INDIRECT(AN1110)+INDIRECT(AN1115)+INDIRECT(AN1111)+INDIRECT(AN1112)+INDIRECT(AN1113)+INDIRECT(AN1114)</f>
        <v>0</v>
      </c>
      <c r="AO1116" s="30" cm="1">
        <f t="array" aca="1" ref="AO1116" ca="1">+INDIRECT(AO1110)+INDIRECT(AO1115)+INDIRECT(AO1111)+INDIRECT(AO1112)+INDIRECT(AO1113)+INDIRECT(AO1114)</f>
        <v>0</v>
      </c>
      <c r="AP1116" s="30" cm="1">
        <f t="array" aca="1" ref="AP1116" ca="1">+INDIRECT(AP1110)+INDIRECT(AP1115)+INDIRECT(AP1111)+INDIRECT(AP1112)+INDIRECT(AP1113)+INDIRECT(AP1114)</f>
        <v>0</v>
      </c>
      <c r="AQ1116" s="30" cm="1">
        <f t="array" aca="1" ref="AQ1116" ca="1">+INDIRECT(AQ1110)+INDIRECT(AQ1115)+INDIRECT(AQ1111)+INDIRECT(AQ1112)+INDIRECT(AQ1113)+INDIRECT(AQ1114)</f>
        <v>0</v>
      </c>
      <c r="AR1116" s="30" cm="1">
        <f t="array" aca="1" ref="AR1116" ca="1">+INDIRECT(AR1110)+INDIRECT(AR1115)+INDIRECT(AR1111)+INDIRECT(AR1112)+INDIRECT(AR1113)+INDIRECT(AR1114)</f>
        <v>0</v>
      </c>
      <c r="AS1116" s="30" cm="1">
        <f t="array" aca="1" ref="AS1116" ca="1">+INDIRECT(AS1110)+INDIRECT(AS1115)+INDIRECT(AS1111)+INDIRECT(AS1112)+INDIRECT(AS1113)+INDIRECT(AS1114)</f>
        <v>0</v>
      </c>
      <c r="AT1116" s="30" cm="1">
        <f t="array" aca="1" ref="AT1116" ca="1">+INDIRECT(AT1110)+INDIRECT(AT1115)+INDIRECT(AT1111)+INDIRECT(AT1112)+INDIRECT(AT1113)+INDIRECT(AT1114)</f>
        <v>0</v>
      </c>
      <c r="AU1116" s="30" cm="1">
        <f t="array" aca="1" ref="AU1116" ca="1">+INDIRECT(AU1110)+INDIRECT(AU1115)+INDIRECT(AU1111)+INDIRECT(AU1112)+INDIRECT(AU1113)+INDIRECT(AU1114)</f>
        <v>0</v>
      </c>
      <c r="AV1116" s="30" cm="1">
        <f t="array" aca="1" ref="AV1116" ca="1">+INDIRECT(AV1110)+INDIRECT(AV1115)+INDIRECT(AV1111)+INDIRECT(AV1112)+INDIRECT(AV1113)+INDIRECT(AV1114)</f>
        <v>0</v>
      </c>
      <c r="AW1116" s="30" cm="1">
        <f t="array" aca="1" ref="AW1116" ca="1">+INDIRECT(AW1110)+INDIRECT(AW1115)+INDIRECT(AW1111)+INDIRECT(AW1112)+INDIRECT(AW1113)+INDIRECT(AW1114)</f>
        <v>0</v>
      </c>
      <c r="AX1116" s="30" cm="1">
        <f t="array" aca="1" ref="AX1116" ca="1">+INDIRECT(AX1110)+INDIRECT(AX1115)+INDIRECT(AX1111)+INDIRECT(AX1112)+INDIRECT(AX1113)+INDIRECT(AX1114)</f>
        <v>0</v>
      </c>
      <c r="AY1116" s="30" cm="1">
        <f t="array" aca="1" ref="AY1116" ca="1">+INDIRECT(AY1110)+INDIRECT(AY1115)+INDIRECT(AY1111)+INDIRECT(AY1112)+INDIRECT(AY1113)+INDIRECT(AY1114)</f>
        <v>0</v>
      </c>
      <c r="AZ1116" s="30" cm="1">
        <f t="array" aca="1" ref="AZ1116" ca="1">+INDIRECT(AZ1110)+INDIRECT(AZ1115)+INDIRECT(AZ1111)+INDIRECT(AZ1112)+INDIRECT(AZ1113)+INDIRECT(AZ1114)</f>
        <v>0</v>
      </c>
      <c r="BA1116" s="30" cm="1">
        <f t="array" aca="1" ref="BA1116" ca="1">+INDIRECT(BA1110)+INDIRECT(BA1115)+INDIRECT(BA1111)+INDIRECT(BA1112)+INDIRECT(BA1113)+INDIRECT(BA1114)</f>
        <v>0</v>
      </c>
      <c r="BB1116" s="30" cm="1">
        <f t="array" aca="1" ref="BB1116" ca="1">+INDIRECT(BB1110)+INDIRECT(BB1115)+INDIRECT(BB1111)+INDIRECT(BB1112)+INDIRECT(BB1113)+INDIRECT(BB1114)</f>
        <v>0</v>
      </c>
      <c r="BC1116" s="30" cm="1">
        <f t="array" aca="1" ref="BC1116" ca="1">+INDIRECT(BC1110)+INDIRECT(BC1115)+INDIRECT(BC1111)+INDIRECT(BC1112)+INDIRECT(BC1113)+INDIRECT(BC1114)</f>
        <v>0</v>
      </c>
      <c r="BD1116" s="30" cm="1">
        <f t="array" aca="1" ref="BD1116" ca="1">+INDIRECT(BD1110)+INDIRECT(BD1115)+INDIRECT(BD1111)+INDIRECT(BD1112)+INDIRECT(BD1113)+INDIRECT(BD1114)</f>
        <v>0</v>
      </c>
      <c r="BE1116" s="30" cm="1">
        <f t="array" aca="1" ref="BE1116" ca="1">+INDIRECT(BE1110)+INDIRECT(BE1115)+INDIRECT(BE1111)+INDIRECT(BE1112)+INDIRECT(BE1113)+INDIRECT(BE1114)</f>
        <v>0</v>
      </c>
      <c r="BF1116" s="30" cm="1">
        <f t="array" aca="1" ref="BF1116" ca="1">+INDIRECT(BF1110)+INDIRECT(BF1115)+INDIRECT(BF1111)+INDIRECT(BF1112)+INDIRECT(BF1113)+INDIRECT(BF1114)</f>
        <v>0</v>
      </c>
      <c r="BG1116" s="30" cm="1">
        <f t="array" aca="1" ref="BG1116" ca="1">+INDIRECT(BG1110)+INDIRECT(BG1115)+INDIRECT(BG1111)+INDIRECT(BG1112)+INDIRECT(BG1113)+INDIRECT(BG1114)</f>
        <v>0</v>
      </c>
      <c r="BH1116" s="30" cm="1">
        <f t="array" aca="1" ref="BH1116" ca="1">+INDIRECT(BH1110)+INDIRECT(BH1115)+INDIRECT(BH1111)+INDIRECT(BH1112)+INDIRECT(BH1113)+INDIRECT(BH1114)</f>
        <v>0</v>
      </c>
      <c r="BI1116" s="30" cm="1">
        <f t="array" aca="1" ref="BI1116" ca="1">+INDIRECT(BI1110)+INDIRECT(BI1115)+INDIRECT(BI1111)+INDIRECT(BI1112)+INDIRECT(BI1113)+INDIRECT(BI1114)</f>
        <v>0</v>
      </c>
      <c r="BJ1116" s="30" cm="1">
        <f t="array" aca="1" ref="BJ1116" ca="1">+INDIRECT(BJ1110)+INDIRECT(BJ1115)+INDIRECT(BJ1111)+INDIRECT(BJ1112)+INDIRECT(BJ1113)+INDIRECT(BJ1114)</f>
        <v>0</v>
      </c>
      <c r="BK1116" s="30" cm="1">
        <f t="array" aca="1" ref="BK1116" ca="1">+INDIRECT(BK1110)+INDIRECT(BK1115)+INDIRECT(BK1111)+INDIRECT(BK1112)+INDIRECT(BK1113)+INDIRECT(BK1114)</f>
        <v>0</v>
      </c>
      <c r="BL1116" s="30" cm="1">
        <f t="array" aca="1" ref="BL1116" ca="1">+INDIRECT(BL1110)+INDIRECT(BL1115)+INDIRECT(BL1111)+INDIRECT(BL1112)+INDIRECT(BL1113)+INDIRECT(BL1114)</f>
        <v>0</v>
      </c>
      <c r="BM1116" s="30" cm="1">
        <f t="array" aca="1" ref="BM1116" ca="1">+INDIRECT(BM1110)+INDIRECT(BM1115)+INDIRECT(BM1111)+INDIRECT(BM1112)+INDIRECT(BM1113)+INDIRECT(BM1114)</f>
        <v>0</v>
      </c>
      <c r="BN1116" s="30" cm="1">
        <f t="array" aca="1" ref="BN1116" ca="1">+INDIRECT(BN1110)+INDIRECT(BN1115)+INDIRECT(BN1111)+INDIRECT(BN1112)+INDIRECT(BN1113)+INDIRECT(BN1114)</f>
        <v>0</v>
      </c>
      <c r="BO1116" s="30" cm="1">
        <f t="array" aca="1" ref="BO1116" ca="1">+INDIRECT(BO1110)+INDIRECT(BO1115)+INDIRECT(BO1111)+INDIRECT(BO1112)+INDIRECT(BO1113)+INDIRECT(BO1114)</f>
        <v>0</v>
      </c>
      <c r="BP1116" s="30" cm="1">
        <f t="array" aca="1" ref="BP1116" ca="1">+INDIRECT(BP1110)+INDIRECT(BP1115)+INDIRECT(BP1111)+INDIRECT(BP1112)+INDIRECT(BP1113)+INDIRECT(BP1114)</f>
        <v>0</v>
      </c>
      <c r="BQ1116" s="30" cm="1">
        <f t="array" aca="1" ref="BQ1116" ca="1">+INDIRECT(BQ1110)+INDIRECT(BQ1115)+INDIRECT(BQ1111)+INDIRECT(BQ1112)+INDIRECT(BQ1113)+INDIRECT(BQ1114)</f>
        <v>0</v>
      </c>
      <c r="BR1116" s="30" cm="1">
        <f t="array" aca="1" ref="BR1116" ca="1">+INDIRECT(BR1110)+INDIRECT(BR1115)+INDIRECT(BR1111)+INDIRECT(BR1112)+INDIRECT(BR1113)+INDIRECT(BR1114)</f>
        <v>0</v>
      </c>
      <c r="BS1116" s="30" cm="1">
        <f t="array" aca="1" ref="BS1116" ca="1">+INDIRECT(BS1110)+INDIRECT(BS1115)+INDIRECT(BS1111)+INDIRECT(BS1112)+INDIRECT(BS1113)+INDIRECT(BS1114)</f>
        <v>0</v>
      </c>
      <c r="BT1116" s="30" cm="1">
        <f t="array" aca="1" ref="BT1116" ca="1">+INDIRECT(BT1110)+INDIRECT(BT1115)+INDIRECT(BT1111)+INDIRECT(BT1112)+INDIRECT(BT1113)+INDIRECT(BT1114)</f>
        <v>0</v>
      </c>
      <c r="BU1116" s="30" cm="1">
        <f t="array" aca="1" ref="BU1116" ca="1">+INDIRECT(BU1110)+INDIRECT(BU1115)+INDIRECT(BU1111)+INDIRECT(BU1112)+INDIRECT(BU1113)+INDIRECT(BU1114)</f>
        <v>0</v>
      </c>
      <c r="BV1116" s="30" cm="1">
        <f t="array" aca="1" ref="BV1116" ca="1">+INDIRECT(BV1110)+INDIRECT(BV1115)+INDIRECT(BV1111)+INDIRECT(BV1112)+INDIRECT(BV1113)+INDIRECT(BV1114)</f>
        <v>0</v>
      </c>
      <c r="BW1116" s="30" cm="1">
        <f t="array" aca="1" ref="BW1116" ca="1">+INDIRECT(BW1110)+INDIRECT(BW1115)+INDIRECT(BW1111)+INDIRECT(BW1112)+INDIRECT(BW1113)+INDIRECT(BW1114)</f>
        <v>0</v>
      </c>
      <c r="BX1116" s="30" cm="1">
        <f t="array" aca="1" ref="BX1116" ca="1">+INDIRECT(BX1110)+INDIRECT(BX1115)+INDIRECT(BX1111)+INDIRECT(BX1112)+INDIRECT(BX1113)+INDIRECT(BX1114)</f>
        <v>0</v>
      </c>
      <c r="BY1116" s="30" cm="1">
        <f t="array" aca="1" ref="BY1116" ca="1">+INDIRECT(BY1110)+INDIRECT(BY1115)+INDIRECT(BY1111)+INDIRECT(BY1112)+INDIRECT(BY1113)+INDIRECT(BY1114)</f>
        <v>0</v>
      </c>
      <c r="BZ1116" s="30" cm="1">
        <f t="array" aca="1" ref="BZ1116" ca="1">+INDIRECT(BZ1110)+INDIRECT(BZ1115)+INDIRECT(BZ1111)+INDIRECT(BZ1112)+INDIRECT(BZ1113)+INDIRECT(BZ1114)</f>
        <v>0</v>
      </c>
      <c r="CA1116" s="30" cm="1">
        <f t="array" aca="1" ref="CA1116" ca="1">+INDIRECT(CA1110)+INDIRECT(CA1115)+INDIRECT(CA1111)+INDIRECT(CA1112)+INDIRECT(CA1113)+INDIRECT(CA1114)</f>
        <v>0</v>
      </c>
      <c r="CB1116" s="30" cm="1">
        <f t="array" aca="1" ref="CB1116" ca="1">+INDIRECT(CB1110)+INDIRECT(CB1115)+INDIRECT(CB1111)+INDIRECT(CB1112)+INDIRECT(CB1113)+INDIRECT(CB1114)</f>
        <v>0</v>
      </c>
      <c r="CC1116" s="30" cm="1">
        <f t="array" aca="1" ref="CC1116" ca="1">+INDIRECT(CC1110)+INDIRECT(CC1115)+INDIRECT(CC1111)+INDIRECT(CC1112)+INDIRECT(CC1113)+INDIRECT(CC1114)</f>
        <v>0</v>
      </c>
      <c r="CD1116" s="30" cm="1">
        <f t="array" aca="1" ref="CD1116" ca="1">+INDIRECT(CD1110)+INDIRECT(CD1115)+INDIRECT(CD1111)+INDIRECT(CD1112)+INDIRECT(CD1113)+INDIRECT(CD1114)</f>
        <v>0</v>
      </c>
      <c r="CE1116" s="30" cm="1">
        <f t="array" aca="1" ref="CE1116" ca="1">+INDIRECT(CE1110)+INDIRECT(CE1115)+INDIRECT(CE1111)+INDIRECT(CE1112)+INDIRECT(CE1113)+INDIRECT(CE1114)</f>
        <v>0</v>
      </c>
      <c r="CF1116" s="30" cm="1">
        <f t="array" aca="1" ref="CF1116" ca="1">+INDIRECT(CF1110)+INDIRECT(CF1115)+INDIRECT(CF1111)+INDIRECT(CF1112)+INDIRECT(CF1113)+INDIRECT(CF1114)</f>
        <v>0</v>
      </c>
      <c r="CG1116" s="30" cm="1">
        <f t="array" aca="1" ref="CG1116" ca="1">+INDIRECT(CG1110)+INDIRECT(CG1115)+INDIRECT(CG1111)+INDIRECT(CG1112)+INDIRECT(CG1113)+INDIRECT(CG1114)</f>
        <v>0</v>
      </c>
      <c r="CH1116" s="30" cm="1">
        <f t="array" aca="1" ref="CH1116" ca="1">+INDIRECT(CH1110)+INDIRECT(CH1115)+INDIRECT(CH1111)+INDIRECT(CH1112)+INDIRECT(CH1113)+INDIRECT(CH1114)</f>
        <v>0</v>
      </c>
      <c r="CI1116" s="30" cm="1">
        <f t="array" aca="1" ref="CI1116" ca="1">+INDIRECT(CI1110)+INDIRECT(CI1115)+INDIRECT(CI1111)+INDIRECT(CI1112)+INDIRECT(CI1113)+INDIRECT(CI1114)</f>
        <v>0</v>
      </c>
      <c r="CJ1116" s="30" cm="1">
        <f t="array" aca="1" ref="CJ1116" ca="1">+INDIRECT(CJ1110)+INDIRECT(CJ1115)+INDIRECT(CJ1111)+INDIRECT(CJ1112)+INDIRECT(CJ1113)+INDIRECT(CJ1114)</f>
        <v>0</v>
      </c>
      <c r="CK1116" s="30" cm="1">
        <f t="array" aca="1" ref="CK1116" ca="1">+INDIRECT(CK1110)+INDIRECT(CK1115)+INDIRECT(CK1111)+INDIRECT(CK1112)+INDIRECT(CK1113)+INDIRECT(CK1114)</f>
        <v>0</v>
      </c>
      <c r="CL1116" s="30" cm="1">
        <f t="array" aca="1" ref="CL1116" ca="1">+INDIRECT(CL1110)+INDIRECT(CL1115)+INDIRECT(CL1111)+INDIRECT(CL1112)+INDIRECT(CL1113)+INDIRECT(CL1114)</f>
        <v>0</v>
      </c>
      <c r="CM1116" s="30" cm="1">
        <f t="array" aca="1" ref="CM1116" ca="1">+INDIRECT(CM1110)+INDIRECT(CM1115)+INDIRECT(CM1111)+INDIRECT(CM1112)+INDIRECT(CM1113)+INDIRECT(CM1114)</f>
        <v>0</v>
      </c>
      <c r="CN1116" s="30" cm="1">
        <f t="array" aca="1" ref="CN1116" ca="1">+INDIRECT(CN1110)+INDIRECT(CN1115)+INDIRECT(CN1111)+INDIRECT(CN1112)+INDIRECT(CN1113)+INDIRECT(CN1114)</f>
        <v>0</v>
      </c>
    </row>
    <row r="1117" spans="1:92" x14ac:dyDescent="0.25">
      <c r="A1117" s="53"/>
      <c r="B1117" s="216"/>
      <c r="C1117" s="53"/>
      <c r="D1117" s="53"/>
      <c r="E1117" s="229"/>
      <c r="F1117" s="229"/>
      <c r="G1117" s="229"/>
      <c r="I1117" s="267"/>
      <c r="J1117" s="268"/>
      <c r="K1117" s="30"/>
      <c r="L1117" s="30"/>
      <c r="M1117" s="30"/>
      <c r="N1117" s="30"/>
      <c r="O1117" s="30"/>
      <c r="P1117" s="30"/>
      <c r="Q1117" s="30"/>
      <c r="T1117" s="204"/>
      <c r="U1117" s="30"/>
      <c r="V1117" s="30"/>
      <c r="W1117" s="30"/>
      <c r="X1117" s="30"/>
      <c r="Y1117" s="30"/>
      <c r="Z1117" s="30"/>
      <c r="AA1117" s="30"/>
      <c r="AB1117" s="30"/>
      <c r="AC1117" s="30"/>
      <c r="AD1117" s="30"/>
      <c r="AE1117" s="30"/>
      <c r="AF1117" s="30"/>
      <c r="AG1117" s="30"/>
      <c r="AH1117" s="30"/>
      <c r="AI1117" s="30"/>
      <c r="AJ1117" s="30"/>
      <c r="AK1117" s="30"/>
      <c r="AL1117" s="30"/>
      <c r="AM1117" s="30"/>
      <c r="AN1117" s="30"/>
      <c r="AO1117" s="30"/>
      <c r="AP1117" s="30"/>
      <c r="AQ1117" s="30"/>
      <c r="AR1117" s="30"/>
      <c r="AS1117" s="30"/>
      <c r="AT1117" s="30"/>
      <c r="AU1117" s="30"/>
      <c r="AV1117" s="30"/>
      <c r="AW1117" s="30"/>
      <c r="AX1117" s="30"/>
      <c r="AY1117" s="30"/>
      <c r="AZ1117" s="30"/>
      <c r="BA1117" s="30"/>
      <c r="BB1117" s="30"/>
      <c r="BC1117" s="30"/>
      <c r="BD1117" s="30"/>
      <c r="BE1117" s="30"/>
      <c r="BF1117" s="30"/>
      <c r="BG1117" s="30"/>
      <c r="BH1117" s="30"/>
      <c r="BI1117" s="30"/>
      <c r="BJ1117" s="30"/>
      <c r="BK1117" s="30"/>
      <c r="BL1117" s="30"/>
      <c r="BM1117" s="30"/>
      <c r="BN1117" s="30"/>
      <c r="BO1117" s="30"/>
      <c r="BP1117" s="30"/>
      <c r="BQ1117" s="30"/>
      <c r="BR1117" s="30"/>
      <c r="BS1117" s="30"/>
      <c r="BT1117" s="30"/>
      <c r="BU1117" s="30"/>
      <c r="BV1117" s="30"/>
      <c r="BW1117" s="30"/>
      <c r="BX1117" s="30"/>
      <c r="BY1117" s="30"/>
      <c r="BZ1117" s="30"/>
      <c r="CA1117" s="30"/>
      <c r="CB1117" s="30"/>
      <c r="CC1117" s="30"/>
      <c r="CD1117" s="30"/>
      <c r="CE1117" s="30"/>
      <c r="CF1117" s="30"/>
      <c r="CG1117" s="30"/>
      <c r="CH1117" s="30"/>
      <c r="CI1117" s="30"/>
      <c r="CJ1117" s="30"/>
      <c r="CK1117" s="30"/>
      <c r="CL1117" s="30"/>
      <c r="CM1117" s="30"/>
      <c r="CN1117" s="30"/>
    </row>
    <row r="1118" spans="1:92" x14ac:dyDescent="0.25">
      <c r="A1118" s="137"/>
      <c r="B1118" s="208"/>
      <c r="C1118" s="139"/>
      <c r="D1118" s="137" t="s">
        <v>721</v>
      </c>
      <c r="E1118" s="140" t="s">
        <v>721</v>
      </c>
      <c r="F1118" s="140"/>
      <c r="G1118" s="140"/>
      <c r="H1118" s="141"/>
      <c r="I1118" s="142"/>
      <c r="J1118" s="143"/>
      <c r="K1118" s="139"/>
      <c r="L1118" s="139"/>
      <c r="M1118" s="139"/>
      <c r="N1118" s="139"/>
      <c r="O1118" s="139"/>
      <c r="P1118" s="139"/>
      <c r="Q1118" s="139"/>
      <c r="T1118" s="233"/>
      <c r="U1118" s="145" t="s">
        <v>507</v>
      </c>
      <c r="V1118" s="145" t="s">
        <v>507</v>
      </c>
      <c r="W1118" s="145" t="s">
        <v>507</v>
      </c>
      <c r="X1118" s="145" t="s">
        <v>507</v>
      </c>
      <c r="Y1118" s="145" t="s">
        <v>507</v>
      </c>
      <c r="Z1118" s="145" t="s">
        <v>507</v>
      </c>
      <c r="AA1118" s="145" t="s">
        <v>507</v>
      </c>
      <c r="AB1118" s="145" t="s">
        <v>507</v>
      </c>
      <c r="AC1118" s="145" t="s">
        <v>507</v>
      </c>
      <c r="AD1118" s="145" t="s">
        <v>507</v>
      </c>
      <c r="AE1118" s="145" t="s">
        <v>507</v>
      </c>
      <c r="AF1118" s="145" t="s">
        <v>507</v>
      </c>
      <c r="AG1118" s="145" t="s">
        <v>507</v>
      </c>
      <c r="AH1118" s="145" t="s">
        <v>507</v>
      </c>
      <c r="AI1118" s="145" t="s">
        <v>507</v>
      </c>
      <c r="AJ1118" s="145" t="s">
        <v>507</v>
      </c>
      <c r="AK1118" s="145" t="s">
        <v>507</v>
      </c>
      <c r="AL1118" s="145" t="s">
        <v>507</v>
      </c>
      <c r="AM1118" s="145" t="s">
        <v>507</v>
      </c>
      <c r="AN1118" s="145" t="s">
        <v>507</v>
      </c>
      <c r="AO1118" s="145" t="s">
        <v>507</v>
      </c>
      <c r="AP1118" s="145" t="s">
        <v>507</v>
      </c>
      <c r="AQ1118" s="145" t="s">
        <v>507</v>
      </c>
      <c r="AR1118" s="145" t="s">
        <v>507</v>
      </c>
      <c r="AS1118" s="145" t="s">
        <v>507</v>
      </c>
      <c r="AT1118" s="145" t="s">
        <v>507</v>
      </c>
      <c r="AU1118" s="145" t="s">
        <v>507</v>
      </c>
      <c r="AV1118" s="145" t="s">
        <v>507</v>
      </c>
      <c r="AW1118" s="145" t="s">
        <v>507</v>
      </c>
      <c r="AX1118" s="145" t="s">
        <v>507</v>
      </c>
      <c r="AY1118" s="145" t="s">
        <v>507</v>
      </c>
      <c r="AZ1118" s="145" t="s">
        <v>507</v>
      </c>
      <c r="BA1118" s="145" t="s">
        <v>507</v>
      </c>
      <c r="BB1118" s="145" t="s">
        <v>507</v>
      </c>
      <c r="BC1118" s="145" t="s">
        <v>507</v>
      </c>
      <c r="BD1118" s="145" t="s">
        <v>507</v>
      </c>
      <c r="BE1118" s="145" t="s">
        <v>507</v>
      </c>
      <c r="BF1118" s="145" t="s">
        <v>507</v>
      </c>
      <c r="BG1118" s="145" t="s">
        <v>507</v>
      </c>
      <c r="BH1118" s="145" t="s">
        <v>507</v>
      </c>
      <c r="BI1118" s="145" t="s">
        <v>507</v>
      </c>
      <c r="BJ1118" s="145" t="s">
        <v>507</v>
      </c>
      <c r="BK1118" s="145" t="s">
        <v>507</v>
      </c>
      <c r="BL1118" s="145" t="s">
        <v>507</v>
      </c>
      <c r="BM1118" s="145" t="s">
        <v>507</v>
      </c>
      <c r="BN1118" s="145" t="s">
        <v>507</v>
      </c>
      <c r="BO1118" s="145" t="s">
        <v>507</v>
      </c>
      <c r="BP1118" s="145" t="s">
        <v>507</v>
      </c>
      <c r="BQ1118" s="145" t="s">
        <v>507</v>
      </c>
      <c r="BR1118" s="145" t="s">
        <v>507</v>
      </c>
      <c r="BS1118" s="145" t="s">
        <v>507</v>
      </c>
      <c r="BT1118" s="145" t="s">
        <v>507</v>
      </c>
      <c r="BU1118" s="145" t="s">
        <v>507</v>
      </c>
      <c r="BV1118" s="145" t="s">
        <v>507</v>
      </c>
      <c r="BW1118" s="145" t="s">
        <v>507</v>
      </c>
      <c r="BX1118" s="145" t="s">
        <v>507</v>
      </c>
      <c r="BY1118" s="145" t="s">
        <v>507</v>
      </c>
      <c r="BZ1118" s="145" t="s">
        <v>507</v>
      </c>
      <c r="CA1118" s="145" t="s">
        <v>507</v>
      </c>
      <c r="CB1118" s="145" t="s">
        <v>507</v>
      </c>
      <c r="CC1118" s="145" t="s">
        <v>507</v>
      </c>
      <c r="CD1118" s="145" t="s">
        <v>507</v>
      </c>
      <c r="CE1118" s="145" t="s">
        <v>507</v>
      </c>
      <c r="CF1118" s="145" t="s">
        <v>507</v>
      </c>
      <c r="CG1118" s="145" t="s">
        <v>507</v>
      </c>
      <c r="CH1118" s="145" t="s">
        <v>507</v>
      </c>
      <c r="CI1118" s="145" t="s">
        <v>507</v>
      </c>
      <c r="CJ1118" s="145" t="s">
        <v>507</v>
      </c>
      <c r="CK1118" s="145" t="s">
        <v>507</v>
      </c>
      <c r="CL1118" s="145" t="s">
        <v>507</v>
      </c>
      <c r="CM1118" s="145" t="s">
        <v>507</v>
      </c>
      <c r="CN1118" s="145" t="s">
        <v>507</v>
      </c>
    </row>
    <row r="1119" spans="1:92" x14ac:dyDescent="0.25">
      <c r="A1119" s="137"/>
      <c r="B1119" s="208"/>
      <c r="C1119" s="139"/>
      <c r="D1119" s="137" t="s">
        <v>721</v>
      </c>
      <c r="E1119" s="140"/>
      <c r="F1119" s="140"/>
      <c r="G1119" s="140"/>
      <c r="H1119" s="141"/>
      <c r="I1119" s="142"/>
      <c r="J1119" s="143"/>
      <c r="K1119" s="139"/>
      <c r="L1119" s="139"/>
      <c r="M1119" s="139"/>
      <c r="N1119" s="139"/>
      <c r="O1119" s="139"/>
      <c r="P1119" s="139"/>
      <c r="Q1119" s="139"/>
      <c r="T1119" s="233"/>
      <c r="U1119" s="145" t="s">
        <v>716</v>
      </c>
      <c r="V1119" s="145" t="s">
        <v>716</v>
      </c>
      <c r="W1119" s="145" t="s">
        <v>716</v>
      </c>
      <c r="X1119" s="145" t="s">
        <v>716</v>
      </c>
      <c r="Y1119" s="145" t="s">
        <v>716</v>
      </c>
      <c r="Z1119" s="145" t="s">
        <v>716</v>
      </c>
      <c r="AA1119" s="145" t="s">
        <v>716</v>
      </c>
      <c r="AB1119" s="145" t="s">
        <v>716</v>
      </c>
      <c r="AC1119" s="145" t="s">
        <v>716</v>
      </c>
      <c r="AD1119" s="145" t="s">
        <v>716</v>
      </c>
      <c r="AE1119" s="145" t="s">
        <v>716</v>
      </c>
      <c r="AF1119" s="145" t="s">
        <v>716</v>
      </c>
      <c r="AG1119" s="145" t="s">
        <v>716</v>
      </c>
      <c r="AH1119" s="145" t="s">
        <v>716</v>
      </c>
      <c r="AI1119" s="145" t="s">
        <v>716</v>
      </c>
      <c r="AJ1119" s="145" t="s">
        <v>716</v>
      </c>
      <c r="AK1119" s="145" t="s">
        <v>716</v>
      </c>
      <c r="AL1119" s="145" t="s">
        <v>716</v>
      </c>
      <c r="AM1119" s="145" t="s">
        <v>716</v>
      </c>
      <c r="AN1119" s="145" t="s">
        <v>716</v>
      </c>
      <c r="AO1119" s="145" t="s">
        <v>716</v>
      </c>
      <c r="AP1119" s="145" t="s">
        <v>716</v>
      </c>
      <c r="AQ1119" s="145" t="s">
        <v>716</v>
      </c>
      <c r="AR1119" s="145" t="s">
        <v>716</v>
      </c>
      <c r="AS1119" s="145" t="s">
        <v>716</v>
      </c>
      <c r="AT1119" s="145" t="s">
        <v>716</v>
      </c>
      <c r="AU1119" s="145" t="s">
        <v>716</v>
      </c>
      <c r="AV1119" s="145" t="s">
        <v>716</v>
      </c>
      <c r="AW1119" s="145" t="s">
        <v>716</v>
      </c>
      <c r="AX1119" s="145" t="s">
        <v>716</v>
      </c>
      <c r="AY1119" s="145" t="s">
        <v>716</v>
      </c>
      <c r="AZ1119" s="145" t="s">
        <v>716</v>
      </c>
      <c r="BA1119" s="145" t="s">
        <v>716</v>
      </c>
      <c r="BB1119" s="145" t="s">
        <v>716</v>
      </c>
      <c r="BC1119" s="145" t="s">
        <v>716</v>
      </c>
      <c r="BD1119" s="145" t="s">
        <v>716</v>
      </c>
      <c r="BE1119" s="145" t="s">
        <v>716</v>
      </c>
      <c r="BF1119" s="145" t="s">
        <v>716</v>
      </c>
      <c r="BG1119" s="145" t="s">
        <v>716</v>
      </c>
      <c r="BH1119" s="145" t="s">
        <v>716</v>
      </c>
      <c r="BI1119" s="145" t="s">
        <v>716</v>
      </c>
      <c r="BJ1119" s="145" t="s">
        <v>716</v>
      </c>
      <c r="BK1119" s="145" t="s">
        <v>716</v>
      </c>
      <c r="BL1119" s="145" t="s">
        <v>716</v>
      </c>
      <c r="BM1119" s="145" t="s">
        <v>716</v>
      </c>
      <c r="BN1119" s="145" t="s">
        <v>716</v>
      </c>
      <c r="BO1119" s="145" t="s">
        <v>716</v>
      </c>
      <c r="BP1119" s="145" t="s">
        <v>716</v>
      </c>
      <c r="BQ1119" s="145" t="s">
        <v>716</v>
      </c>
      <c r="BR1119" s="145" t="s">
        <v>716</v>
      </c>
      <c r="BS1119" s="145" t="s">
        <v>716</v>
      </c>
      <c r="BT1119" s="145" t="s">
        <v>716</v>
      </c>
      <c r="BU1119" s="145" t="s">
        <v>716</v>
      </c>
      <c r="BV1119" s="145" t="s">
        <v>716</v>
      </c>
      <c r="BW1119" s="145" t="s">
        <v>716</v>
      </c>
      <c r="BX1119" s="145" t="s">
        <v>716</v>
      </c>
      <c r="BY1119" s="145" t="s">
        <v>716</v>
      </c>
      <c r="BZ1119" s="145" t="s">
        <v>716</v>
      </c>
      <c r="CA1119" s="145" t="s">
        <v>716</v>
      </c>
      <c r="CB1119" s="145" t="s">
        <v>716</v>
      </c>
      <c r="CC1119" s="145" t="s">
        <v>716</v>
      </c>
      <c r="CD1119" s="145" t="s">
        <v>716</v>
      </c>
      <c r="CE1119" s="145" t="s">
        <v>716</v>
      </c>
      <c r="CF1119" s="145" t="s">
        <v>716</v>
      </c>
      <c r="CG1119" s="145" t="s">
        <v>716</v>
      </c>
      <c r="CH1119" s="145" t="s">
        <v>716</v>
      </c>
      <c r="CI1119" s="145" t="s">
        <v>716</v>
      </c>
      <c r="CJ1119" s="145" t="s">
        <v>716</v>
      </c>
      <c r="CK1119" s="145" t="s">
        <v>716</v>
      </c>
      <c r="CL1119" s="145" t="s">
        <v>716</v>
      </c>
      <c r="CM1119" s="145" t="s">
        <v>716</v>
      </c>
      <c r="CN1119" s="145" t="s">
        <v>716</v>
      </c>
    </row>
    <row r="1120" spans="1:92" x14ac:dyDescent="0.25">
      <c r="A1120" s="137"/>
      <c r="B1120" s="208"/>
      <c r="C1120" s="139"/>
      <c r="D1120" s="137" t="s">
        <v>721</v>
      </c>
      <c r="E1120" s="140"/>
      <c r="F1120" s="140"/>
      <c r="G1120" s="140"/>
      <c r="H1120" s="141"/>
      <c r="I1120" s="142"/>
      <c r="J1120" s="143"/>
      <c r="K1120" s="139"/>
      <c r="L1120" s="139"/>
      <c r="M1120" s="139"/>
      <c r="N1120" s="139"/>
      <c r="O1120" s="139"/>
      <c r="P1120" s="139"/>
      <c r="Q1120" s="139"/>
      <c r="T1120" s="233"/>
      <c r="U1120" s="145" t="s">
        <v>507</v>
      </c>
      <c r="V1120" s="145" t="s">
        <v>507</v>
      </c>
      <c r="W1120" s="145" t="s">
        <v>507</v>
      </c>
      <c r="X1120" s="145" t="s">
        <v>507</v>
      </c>
      <c r="Y1120" s="145" t="s">
        <v>507</v>
      </c>
      <c r="Z1120" s="145" t="s">
        <v>507</v>
      </c>
      <c r="AA1120" s="145" t="s">
        <v>507</v>
      </c>
      <c r="AB1120" s="145" t="s">
        <v>507</v>
      </c>
      <c r="AC1120" s="145" t="s">
        <v>507</v>
      </c>
      <c r="AD1120" s="145" t="s">
        <v>507</v>
      </c>
      <c r="AE1120" s="145" t="s">
        <v>507</v>
      </c>
      <c r="AF1120" s="145" t="s">
        <v>507</v>
      </c>
      <c r="AG1120" s="145" t="s">
        <v>507</v>
      </c>
      <c r="AH1120" s="145" t="s">
        <v>507</v>
      </c>
      <c r="AI1120" s="145" t="s">
        <v>507</v>
      </c>
      <c r="AJ1120" s="145" t="s">
        <v>507</v>
      </c>
      <c r="AK1120" s="145" t="s">
        <v>507</v>
      </c>
      <c r="AL1120" s="145" t="s">
        <v>507</v>
      </c>
      <c r="AM1120" s="145" t="s">
        <v>507</v>
      </c>
      <c r="AN1120" s="145" t="s">
        <v>507</v>
      </c>
      <c r="AO1120" s="145" t="s">
        <v>507</v>
      </c>
      <c r="AP1120" s="145" t="s">
        <v>507</v>
      </c>
      <c r="AQ1120" s="145" t="s">
        <v>507</v>
      </c>
      <c r="AR1120" s="145" t="s">
        <v>507</v>
      </c>
      <c r="AS1120" s="145" t="s">
        <v>507</v>
      </c>
      <c r="AT1120" s="145" t="s">
        <v>507</v>
      </c>
      <c r="AU1120" s="145" t="s">
        <v>507</v>
      </c>
      <c r="AV1120" s="145" t="s">
        <v>507</v>
      </c>
      <c r="AW1120" s="145" t="s">
        <v>507</v>
      </c>
      <c r="AX1120" s="145" t="s">
        <v>507</v>
      </c>
      <c r="AY1120" s="145" t="s">
        <v>507</v>
      </c>
      <c r="AZ1120" s="145" t="s">
        <v>507</v>
      </c>
      <c r="BA1120" s="145" t="s">
        <v>507</v>
      </c>
      <c r="BB1120" s="145" t="s">
        <v>507</v>
      </c>
      <c r="BC1120" s="145" t="s">
        <v>507</v>
      </c>
      <c r="BD1120" s="145" t="s">
        <v>507</v>
      </c>
      <c r="BE1120" s="145" t="s">
        <v>507</v>
      </c>
      <c r="BF1120" s="145" t="s">
        <v>507</v>
      </c>
      <c r="BG1120" s="145" t="s">
        <v>507</v>
      </c>
      <c r="BH1120" s="145" t="s">
        <v>507</v>
      </c>
      <c r="BI1120" s="145" t="s">
        <v>507</v>
      </c>
      <c r="BJ1120" s="145" t="s">
        <v>507</v>
      </c>
      <c r="BK1120" s="145" t="s">
        <v>507</v>
      </c>
      <c r="BL1120" s="145" t="s">
        <v>507</v>
      </c>
      <c r="BM1120" s="145" t="s">
        <v>507</v>
      </c>
      <c r="BN1120" s="145" t="s">
        <v>507</v>
      </c>
      <c r="BO1120" s="145" t="s">
        <v>507</v>
      </c>
      <c r="BP1120" s="145" t="s">
        <v>507</v>
      </c>
      <c r="BQ1120" s="145" t="s">
        <v>507</v>
      </c>
      <c r="BR1120" s="145" t="s">
        <v>507</v>
      </c>
      <c r="BS1120" s="145" t="s">
        <v>507</v>
      </c>
      <c r="BT1120" s="145" t="s">
        <v>507</v>
      </c>
      <c r="BU1120" s="145" t="s">
        <v>507</v>
      </c>
      <c r="BV1120" s="145" t="s">
        <v>507</v>
      </c>
      <c r="BW1120" s="145" t="s">
        <v>507</v>
      </c>
      <c r="BX1120" s="145" t="s">
        <v>507</v>
      </c>
      <c r="BY1120" s="145" t="s">
        <v>507</v>
      </c>
      <c r="BZ1120" s="145" t="s">
        <v>507</v>
      </c>
      <c r="CA1120" s="145" t="s">
        <v>507</v>
      </c>
      <c r="CB1120" s="145" t="s">
        <v>507</v>
      </c>
      <c r="CC1120" s="145" t="s">
        <v>507</v>
      </c>
      <c r="CD1120" s="145" t="s">
        <v>507</v>
      </c>
      <c r="CE1120" s="145" t="s">
        <v>507</v>
      </c>
      <c r="CF1120" s="145" t="s">
        <v>507</v>
      </c>
      <c r="CG1120" s="145" t="s">
        <v>507</v>
      </c>
      <c r="CH1120" s="145" t="s">
        <v>507</v>
      </c>
      <c r="CI1120" s="145" t="s">
        <v>507</v>
      </c>
      <c r="CJ1120" s="145" t="s">
        <v>507</v>
      </c>
      <c r="CK1120" s="145" t="s">
        <v>507</v>
      </c>
      <c r="CL1120" s="145" t="s">
        <v>507</v>
      </c>
      <c r="CM1120" s="145" t="s">
        <v>507</v>
      </c>
      <c r="CN1120" s="145" t="s">
        <v>507</v>
      </c>
    </row>
    <row r="1121" spans="1:92" x14ac:dyDescent="0.25">
      <c r="A1121" s="53" t="s">
        <v>160</v>
      </c>
      <c r="B1121" s="216" t="s">
        <v>169</v>
      </c>
      <c r="C1121" s="53" t="s">
        <v>16</v>
      </c>
      <c r="D1121" s="53" t="s">
        <v>721</v>
      </c>
      <c r="E1121" s="229" t="s">
        <v>203</v>
      </c>
      <c r="F1121" s="229"/>
      <c r="G1121" s="229"/>
      <c r="I1121" s="267"/>
      <c r="J1121" s="268"/>
      <c r="K1121" s="30">
        <f t="shared" ref="K1121:P1121" ca="1" si="858">SUMIF($3:$3, K$2, INDIRECT(ROW() &amp; ":" &amp; ROW()))</f>
        <v>0</v>
      </c>
      <c r="L1121" s="30">
        <f t="shared" ca="1" si="858"/>
        <v>0</v>
      </c>
      <c r="M1121" s="30">
        <f t="shared" ca="1" si="858"/>
        <v>0</v>
      </c>
      <c r="N1121" s="30">
        <f t="shared" ca="1" si="858"/>
        <v>0</v>
      </c>
      <c r="O1121" s="30">
        <f t="shared" ca="1" si="858"/>
        <v>0</v>
      </c>
      <c r="P1121" s="30">
        <f t="shared" ca="1" si="858"/>
        <v>0</v>
      </c>
      <c r="Q1121" s="30"/>
      <c r="T1121" s="204"/>
      <c r="U1121" s="30" cm="1">
        <f t="array" aca="1" ref="U1121" ca="1">+INDIRECT(U1118)+INDIRECT(U1120)+INDIRECT(U1119)</f>
        <v>0</v>
      </c>
      <c r="V1121" s="30" cm="1">
        <f t="array" aca="1" ref="V1121" ca="1">+INDIRECT(V1118)+INDIRECT(V1120)+INDIRECT(V1119)</f>
        <v>0</v>
      </c>
      <c r="W1121" s="30" cm="1">
        <f t="array" aca="1" ref="W1121" ca="1">+INDIRECT(W1118)+INDIRECT(W1120)+INDIRECT(W1119)</f>
        <v>0</v>
      </c>
      <c r="X1121" s="30" cm="1">
        <f t="array" aca="1" ref="X1121" ca="1">+INDIRECT(X1118)+INDIRECT(X1120)+INDIRECT(X1119)</f>
        <v>0</v>
      </c>
      <c r="Y1121" s="30" cm="1">
        <f t="array" aca="1" ref="Y1121" ca="1">+INDIRECT(Y1118)+INDIRECT(Y1120)+INDIRECT(Y1119)</f>
        <v>0</v>
      </c>
      <c r="Z1121" s="30" cm="1">
        <f t="array" aca="1" ref="Z1121" ca="1">+INDIRECT(Z1118)+INDIRECT(Z1120)+INDIRECT(Z1119)</f>
        <v>0</v>
      </c>
      <c r="AA1121" s="30" cm="1">
        <f t="array" aca="1" ref="AA1121" ca="1">+INDIRECT(AA1118)+INDIRECT(AA1120)+INDIRECT(AA1119)</f>
        <v>0</v>
      </c>
      <c r="AB1121" s="30" cm="1">
        <f t="array" aca="1" ref="AB1121" ca="1">+INDIRECT(AB1118)+INDIRECT(AB1120)+INDIRECT(AB1119)</f>
        <v>0</v>
      </c>
      <c r="AC1121" s="30" cm="1">
        <f t="array" aca="1" ref="AC1121" ca="1">+INDIRECT(AC1118)+INDIRECT(AC1120)+INDIRECT(AC1119)</f>
        <v>0</v>
      </c>
      <c r="AD1121" s="30" cm="1">
        <f t="array" aca="1" ref="AD1121" ca="1">+INDIRECT(AD1118)+INDIRECT(AD1120)+INDIRECT(AD1119)</f>
        <v>0</v>
      </c>
      <c r="AE1121" s="30" cm="1">
        <f t="array" aca="1" ref="AE1121" ca="1">+INDIRECT(AE1118)+INDIRECT(AE1120)+INDIRECT(AE1119)</f>
        <v>0</v>
      </c>
      <c r="AF1121" s="30" cm="1">
        <f t="array" aca="1" ref="AF1121" ca="1">+INDIRECT(AF1118)+INDIRECT(AF1120)+INDIRECT(AF1119)</f>
        <v>0</v>
      </c>
      <c r="AG1121" s="30" cm="1">
        <f t="array" aca="1" ref="AG1121" ca="1">+INDIRECT(AG1118)+INDIRECT(AG1120)+INDIRECT(AG1119)</f>
        <v>0</v>
      </c>
      <c r="AH1121" s="30" cm="1">
        <f t="array" aca="1" ref="AH1121" ca="1">+INDIRECT(AH1118)+INDIRECT(AH1120)+INDIRECT(AH1119)</f>
        <v>0</v>
      </c>
      <c r="AI1121" s="30" cm="1">
        <f t="array" aca="1" ref="AI1121" ca="1">+INDIRECT(AI1118)+INDIRECT(AI1120)+INDIRECT(AI1119)</f>
        <v>0</v>
      </c>
      <c r="AJ1121" s="30" cm="1">
        <f t="array" aca="1" ref="AJ1121" ca="1">+INDIRECT(AJ1118)+INDIRECT(AJ1120)+INDIRECT(AJ1119)</f>
        <v>0</v>
      </c>
      <c r="AK1121" s="30" cm="1">
        <f t="array" aca="1" ref="AK1121" ca="1">+INDIRECT(AK1118)+INDIRECT(AK1120)+INDIRECT(AK1119)</f>
        <v>0</v>
      </c>
      <c r="AL1121" s="30" cm="1">
        <f t="array" aca="1" ref="AL1121" ca="1">+INDIRECT(AL1118)+INDIRECT(AL1120)+INDIRECT(AL1119)</f>
        <v>0</v>
      </c>
      <c r="AM1121" s="30" cm="1">
        <f t="array" aca="1" ref="AM1121" ca="1">+INDIRECT(AM1118)+INDIRECT(AM1120)+INDIRECT(AM1119)</f>
        <v>0</v>
      </c>
      <c r="AN1121" s="30" cm="1">
        <f t="array" aca="1" ref="AN1121" ca="1">+INDIRECT(AN1118)+INDIRECT(AN1120)+INDIRECT(AN1119)</f>
        <v>0</v>
      </c>
      <c r="AO1121" s="30" cm="1">
        <f t="array" aca="1" ref="AO1121" ca="1">+INDIRECT(AO1118)+INDIRECT(AO1120)+INDIRECT(AO1119)</f>
        <v>0</v>
      </c>
      <c r="AP1121" s="30" cm="1">
        <f t="array" aca="1" ref="AP1121" ca="1">+INDIRECT(AP1118)+INDIRECT(AP1120)+INDIRECT(AP1119)</f>
        <v>0</v>
      </c>
      <c r="AQ1121" s="30" cm="1">
        <f t="array" aca="1" ref="AQ1121" ca="1">+INDIRECT(AQ1118)+INDIRECT(AQ1120)+INDIRECT(AQ1119)</f>
        <v>0</v>
      </c>
      <c r="AR1121" s="30" cm="1">
        <f t="array" aca="1" ref="AR1121" ca="1">+INDIRECT(AR1118)+INDIRECT(AR1120)+INDIRECT(AR1119)</f>
        <v>0</v>
      </c>
      <c r="AS1121" s="30" cm="1">
        <f t="array" aca="1" ref="AS1121" ca="1">+INDIRECT(AS1118)+INDIRECT(AS1120)+INDIRECT(AS1119)</f>
        <v>0</v>
      </c>
      <c r="AT1121" s="30" cm="1">
        <f t="array" aca="1" ref="AT1121" ca="1">+INDIRECT(AT1118)+INDIRECT(AT1120)+INDIRECT(AT1119)</f>
        <v>0</v>
      </c>
      <c r="AU1121" s="30" cm="1">
        <f t="array" aca="1" ref="AU1121" ca="1">+INDIRECT(AU1118)+INDIRECT(AU1120)+INDIRECT(AU1119)</f>
        <v>0</v>
      </c>
      <c r="AV1121" s="30" cm="1">
        <f t="array" aca="1" ref="AV1121" ca="1">+INDIRECT(AV1118)+INDIRECT(AV1120)+INDIRECT(AV1119)</f>
        <v>0</v>
      </c>
      <c r="AW1121" s="30" cm="1">
        <f t="array" aca="1" ref="AW1121" ca="1">+INDIRECT(AW1118)+INDIRECT(AW1120)+INDIRECT(AW1119)</f>
        <v>0</v>
      </c>
      <c r="AX1121" s="30" cm="1">
        <f t="array" aca="1" ref="AX1121" ca="1">+INDIRECT(AX1118)+INDIRECT(AX1120)+INDIRECT(AX1119)</f>
        <v>0</v>
      </c>
      <c r="AY1121" s="30" cm="1">
        <f t="array" aca="1" ref="AY1121" ca="1">+INDIRECT(AY1118)+INDIRECT(AY1120)+INDIRECT(AY1119)</f>
        <v>0</v>
      </c>
      <c r="AZ1121" s="30" cm="1">
        <f t="array" aca="1" ref="AZ1121" ca="1">+INDIRECT(AZ1118)+INDIRECT(AZ1120)+INDIRECT(AZ1119)</f>
        <v>0</v>
      </c>
      <c r="BA1121" s="30" cm="1">
        <f t="array" aca="1" ref="BA1121" ca="1">+INDIRECT(BA1118)+INDIRECT(BA1120)+INDIRECT(BA1119)</f>
        <v>0</v>
      </c>
      <c r="BB1121" s="30" cm="1">
        <f t="array" aca="1" ref="BB1121" ca="1">+INDIRECT(BB1118)+INDIRECT(BB1120)+INDIRECT(BB1119)</f>
        <v>0</v>
      </c>
      <c r="BC1121" s="30" cm="1">
        <f t="array" aca="1" ref="BC1121" ca="1">+INDIRECT(BC1118)+INDIRECT(BC1120)+INDIRECT(BC1119)</f>
        <v>0</v>
      </c>
      <c r="BD1121" s="30" cm="1">
        <f t="array" aca="1" ref="BD1121" ca="1">+INDIRECT(BD1118)+INDIRECT(BD1120)+INDIRECT(BD1119)</f>
        <v>0</v>
      </c>
      <c r="BE1121" s="30" cm="1">
        <f t="array" aca="1" ref="BE1121" ca="1">+INDIRECT(BE1118)+INDIRECT(BE1120)+INDIRECT(BE1119)</f>
        <v>0</v>
      </c>
      <c r="BF1121" s="30" cm="1">
        <f t="array" aca="1" ref="BF1121" ca="1">+INDIRECT(BF1118)+INDIRECT(BF1120)+INDIRECT(BF1119)</f>
        <v>0</v>
      </c>
      <c r="BG1121" s="30" cm="1">
        <f t="array" aca="1" ref="BG1121" ca="1">+INDIRECT(BG1118)+INDIRECT(BG1120)+INDIRECT(BG1119)</f>
        <v>0</v>
      </c>
      <c r="BH1121" s="30" cm="1">
        <f t="array" aca="1" ref="BH1121" ca="1">+INDIRECT(BH1118)+INDIRECT(BH1120)+INDIRECT(BH1119)</f>
        <v>0</v>
      </c>
      <c r="BI1121" s="30" cm="1">
        <f t="array" aca="1" ref="BI1121" ca="1">+INDIRECT(BI1118)+INDIRECT(BI1120)+INDIRECT(BI1119)</f>
        <v>0</v>
      </c>
      <c r="BJ1121" s="30" cm="1">
        <f t="array" aca="1" ref="BJ1121" ca="1">+INDIRECT(BJ1118)+INDIRECT(BJ1120)+INDIRECT(BJ1119)</f>
        <v>0</v>
      </c>
      <c r="BK1121" s="30" cm="1">
        <f t="array" aca="1" ref="BK1121" ca="1">+INDIRECT(BK1118)+INDIRECT(BK1120)+INDIRECT(BK1119)</f>
        <v>0</v>
      </c>
      <c r="BL1121" s="30" cm="1">
        <f t="array" aca="1" ref="BL1121" ca="1">+INDIRECT(BL1118)+INDIRECT(BL1120)+INDIRECT(BL1119)</f>
        <v>0</v>
      </c>
      <c r="BM1121" s="30" cm="1">
        <f t="array" aca="1" ref="BM1121" ca="1">+INDIRECT(BM1118)+INDIRECT(BM1120)+INDIRECT(BM1119)</f>
        <v>0</v>
      </c>
      <c r="BN1121" s="30" cm="1">
        <f t="array" aca="1" ref="BN1121" ca="1">+INDIRECT(BN1118)+INDIRECT(BN1120)+INDIRECT(BN1119)</f>
        <v>0</v>
      </c>
      <c r="BO1121" s="30" cm="1">
        <f t="array" aca="1" ref="BO1121" ca="1">+INDIRECT(BO1118)+INDIRECT(BO1120)+INDIRECT(BO1119)</f>
        <v>0</v>
      </c>
      <c r="BP1121" s="30" cm="1">
        <f t="array" aca="1" ref="BP1121" ca="1">+INDIRECT(BP1118)+INDIRECT(BP1120)+INDIRECT(BP1119)</f>
        <v>0</v>
      </c>
      <c r="BQ1121" s="30" cm="1">
        <f t="array" aca="1" ref="BQ1121" ca="1">+INDIRECT(BQ1118)+INDIRECT(BQ1120)+INDIRECT(BQ1119)</f>
        <v>0</v>
      </c>
      <c r="BR1121" s="30" cm="1">
        <f t="array" aca="1" ref="BR1121" ca="1">+INDIRECT(BR1118)+INDIRECT(BR1120)+INDIRECT(BR1119)</f>
        <v>0</v>
      </c>
      <c r="BS1121" s="30" cm="1">
        <f t="array" aca="1" ref="BS1121" ca="1">+INDIRECT(BS1118)+INDIRECT(BS1120)+INDIRECT(BS1119)</f>
        <v>0</v>
      </c>
      <c r="BT1121" s="30" cm="1">
        <f t="array" aca="1" ref="BT1121" ca="1">+INDIRECT(BT1118)+INDIRECT(BT1120)+INDIRECT(BT1119)</f>
        <v>0</v>
      </c>
      <c r="BU1121" s="30" cm="1">
        <f t="array" aca="1" ref="BU1121" ca="1">+INDIRECT(BU1118)+INDIRECT(BU1120)+INDIRECT(BU1119)</f>
        <v>0</v>
      </c>
      <c r="BV1121" s="30" cm="1">
        <f t="array" aca="1" ref="BV1121" ca="1">+INDIRECT(BV1118)+INDIRECT(BV1120)+INDIRECT(BV1119)</f>
        <v>0</v>
      </c>
      <c r="BW1121" s="30" cm="1">
        <f t="array" aca="1" ref="BW1121" ca="1">+INDIRECT(BW1118)+INDIRECT(BW1120)+INDIRECT(BW1119)</f>
        <v>0</v>
      </c>
      <c r="BX1121" s="30" cm="1">
        <f t="array" aca="1" ref="BX1121" ca="1">+INDIRECT(BX1118)+INDIRECT(BX1120)+INDIRECT(BX1119)</f>
        <v>0</v>
      </c>
      <c r="BY1121" s="30" cm="1">
        <f t="array" aca="1" ref="BY1121" ca="1">+INDIRECT(BY1118)+INDIRECT(BY1120)+INDIRECT(BY1119)</f>
        <v>0</v>
      </c>
      <c r="BZ1121" s="30" cm="1">
        <f t="array" aca="1" ref="BZ1121" ca="1">+INDIRECT(BZ1118)+INDIRECT(BZ1120)+INDIRECT(BZ1119)</f>
        <v>0</v>
      </c>
      <c r="CA1121" s="30" cm="1">
        <f t="array" aca="1" ref="CA1121" ca="1">+INDIRECT(CA1118)+INDIRECT(CA1120)+INDIRECT(CA1119)</f>
        <v>0</v>
      </c>
      <c r="CB1121" s="30" cm="1">
        <f t="array" aca="1" ref="CB1121" ca="1">+INDIRECT(CB1118)+INDIRECT(CB1120)+INDIRECT(CB1119)</f>
        <v>0</v>
      </c>
      <c r="CC1121" s="30" cm="1">
        <f t="array" aca="1" ref="CC1121" ca="1">+INDIRECT(CC1118)+INDIRECT(CC1120)+INDIRECT(CC1119)</f>
        <v>0</v>
      </c>
      <c r="CD1121" s="30" cm="1">
        <f t="array" aca="1" ref="CD1121" ca="1">+INDIRECT(CD1118)+INDIRECT(CD1120)+INDIRECT(CD1119)</f>
        <v>0</v>
      </c>
      <c r="CE1121" s="30" cm="1">
        <f t="array" aca="1" ref="CE1121" ca="1">+INDIRECT(CE1118)+INDIRECT(CE1120)+INDIRECT(CE1119)</f>
        <v>0</v>
      </c>
      <c r="CF1121" s="30" cm="1">
        <f t="array" aca="1" ref="CF1121" ca="1">+INDIRECT(CF1118)+INDIRECT(CF1120)+INDIRECT(CF1119)</f>
        <v>0</v>
      </c>
      <c r="CG1121" s="30" cm="1">
        <f t="array" aca="1" ref="CG1121" ca="1">+INDIRECT(CG1118)+INDIRECT(CG1120)+INDIRECT(CG1119)</f>
        <v>0</v>
      </c>
      <c r="CH1121" s="30" cm="1">
        <f t="array" aca="1" ref="CH1121" ca="1">+INDIRECT(CH1118)+INDIRECT(CH1120)+INDIRECT(CH1119)</f>
        <v>0</v>
      </c>
      <c r="CI1121" s="30" cm="1">
        <f t="array" aca="1" ref="CI1121" ca="1">+INDIRECT(CI1118)+INDIRECT(CI1120)+INDIRECT(CI1119)</f>
        <v>0</v>
      </c>
      <c r="CJ1121" s="30" cm="1">
        <f t="array" aca="1" ref="CJ1121" ca="1">+INDIRECT(CJ1118)+INDIRECT(CJ1120)+INDIRECT(CJ1119)</f>
        <v>0</v>
      </c>
      <c r="CK1121" s="30" cm="1">
        <f t="array" aca="1" ref="CK1121" ca="1">+INDIRECT(CK1118)+INDIRECT(CK1120)+INDIRECT(CK1119)</f>
        <v>0</v>
      </c>
      <c r="CL1121" s="30" cm="1">
        <f t="array" aca="1" ref="CL1121" ca="1">+INDIRECT(CL1118)+INDIRECT(CL1120)+INDIRECT(CL1119)</f>
        <v>0</v>
      </c>
      <c r="CM1121" s="30" cm="1">
        <f t="array" aca="1" ref="CM1121" ca="1">+INDIRECT(CM1118)+INDIRECT(CM1120)+INDIRECT(CM1119)</f>
        <v>0</v>
      </c>
      <c r="CN1121" s="30" cm="1">
        <f t="array" aca="1" ref="CN1121" ca="1">+INDIRECT(CN1118)+INDIRECT(CN1120)+INDIRECT(CN1119)</f>
        <v>0</v>
      </c>
    </row>
    <row r="1122" spans="1:92" x14ac:dyDescent="0.25">
      <c r="B1122" s="216"/>
      <c r="C1122" s="53"/>
      <c r="E1122" s="229"/>
      <c r="F1122" s="229"/>
      <c r="G1122" s="229"/>
      <c r="I1122" s="267"/>
      <c r="J1122" s="268"/>
      <c r="K1122" s="30"/>
      <c r="L1122" s="30"/>
      <c r="M1122" s="30"/>
      <c r="N1122" s="30"/>
      <c r="O1122" s="30"/>
      <c r="P1122" s="30"/>
      <c r="Q1122" s="30"/>
      <c r="T1122" s="204"/>
      <c r="U1122" s="30"/>
      <c r="V1122" s="30"/>
      <c r="W1122" s="30"/>
      <c r="X1122" s="30"/>
      <c r="Y1122" s="30"/>
      <c r="Z1122" s="30"/>
      <c r="AA1122" s="30"/>
      <c r="AB1122" s="30"/>
      <c r="AC1122" s="30"/>
      <c r="AD1122" s="30"/>
      <c r="AE1122" s="30"/>
      <c r="AF1122" s="30"/>
      <c r="AG1122" s="30"/>
      <c r="AH1122" s="30"/>
      <c r="AI1122" s="30"/>
      <c r="AJ1122" s="30"/>
      <c r="AK1122" s="30"/>
      <c r="AL1122" s="30"/>
      <c r="AM1122" s="30"/>
      <c r="AN1122" s="30"/>
      <c r="AO1122" s="30"/>
      <c r="AP1122" s="30"/>
      <c r="AQ1122" s="30"/>
      <c r="AR1122" s="30"/>
      <c r="AS1122" s="30"/>
      <c r="AT1122" s="30"/>
      <c r="AU1122" s="30"/>
      <c r="AV1122" s="30"/>
      <c r="AW1122" s="30"/>
      <c r="AX1122" s="30"/>
      <c r="AY1122" s="30"/>
      <c r="AZ1122" s="30"/>
      <c r="BA1122" s="30"/>
      <c r="BB1122" s="30"/>
      <c r="BC1122" s="30"/>
      <c r="BD1122" s="30"/>
      <c r="BE1122" s="30"/>
      <c r="BF1122" s="30"/>
      <c r="BG1122" s="30"/>
      <c r="BH1122" s="30"/>
      <c r="BI1122" s="30"/>
      <c r="BJ1122" s="30"/>
      <c r="BK1122" s="30"/>
      <c r="BL1122" s="30"/>
      <c r="BM1122" s="30"/>
      <c r="BN1122" s="30"/>
      <c r="BO1122" s="30"/>
      <c r="BP1122" s="30"/>
      <c r="BQ1122" s="30"/>
      <c r="BR1122" s="30"/>
      <c r="BS1122" s="30"/>
      <c r="BT1122" s="30"/>
      <c r="BU1122" s="30"/>
      <c r="BV1122" s="30"/>
      <c r="BW1122" s="30"/>
      <c r="BX1122" s="30"/>
      <c r="BY1122" s="30"/>
      <c r="BZ1122" s="30"/>
      <c r="CA1122" s="30"/>
      <c r="CB1122" s="30"/>
      <c r="CC1122" s="30"/>
      <c r="CD1122" s="30"/>
      <c r="CE1122" s="30"/>
      <c r="CF1122" s="30"/>
      <c r="CG1122" s="30"/>
      <c r="CH1122" s="30"/>
      <c r="CI1122" s="30"/>
      <c r="CJ1122" s="30"/>
      <c r="CK1122" s="30"/>
      <c r="CL1122" s="30"/>
      <c r="CM1122" s="30"/>
      <c r="CN1122" s="30"/>
    </row>
    <row r="1123" spans="1:92" x14ac:dyDescent="0.25">
      <c r="A1123" s="137"/>
      <c r="B1123" s="208"/>
      <c r="C1123" s="139"/>
      <c r="D1123" s="137" t="s">
        <v>722</v>
      </c>
      <c r="E1123" s="140" t="s">
        <v>722</v>
      </c>
      <c r="F1123" s="140"/>
      <c r="G1123" s="140"/>
      <c r="H1123" s="141"/>
      <c r="I1123" s="142"/>
      <c r="J1123" s="143"/>
      <c r="K1123" s="139"/>
      <c r="L1123" s="139"/>
      <c r="M1123" s="139"/>
      <c r="N1123" s="139"/>
      <c r="O1123" s="139"/>
      <c r="P1123" s="139"/>
      <c r="Q1123" s="139"/>
      <c r="T1123" s="233"/>
      <c r="U1123" s="145" t="s">
        <v>507</v>
      </c>
      <c r="V1123" s="145" t="s">
        <v>507</v>
      </c>
      <c r="W1123" s="145" t="s">
        <v>507</v>
      </c>
      <c r="X1123" s="145" t="s">
        <v>507</v>
      </c>
      <c r="Y1123" s="145" t="s">
        <v>507</v>
      </c>
      <c r="Z1123" s="145" t="s">
        <v>507</v>
      </c>
      <c r="AA1123" s="145" t="s">
        <v>507</v>
      </c>
      <c r="AB1123" s="145" t="s">
        <v>507</v>
      </c>
      <c r="AC1123" s="145" t="s">
        <v>507</v>
      </c>
      <c r="AD1123" s="145" t="s">
        <v>507</v>
      </c>
      <c r="AE1123" s="145" t="s">
        <v>507</v>
      </c>
      <c r="AF1123" s="145" t="s">
        <v>507</v>
      </c>
      <c r="AG1123" s="145" t="s">
        <v>507</v>
      </c>
      <c r="AH1123" s="145" t="s">
        <v>507</v>
      </c>
      <c r="AI1123" s="145" t="s">
        <v>507</v>
      </c>
      <c r="AJ1123" s="145" t="s">
        <v>507</v>
      </c>
      <c r="AK1123" s="145" t="s">
        <v>507</v>
      </c>
      <c r="AL1123" s="145" t="s">
        <v>507</v>
      </c>
      <c r="AM1123" s="145" t="s">
        <v>507</v>
      </c>
      <c r="AN1123" s="145" t="s">
        <v>507</v>
      </c>
      <c r="AO1123" s="145" t="s">
        <v>507</v>
      </c>
      <c r="AP1123" s="145" t="s">
        <v>507</v>
      </c>
      <c r="AQ1123" s="145" t="s">
        <v>507</v>
      </c>
      <c r="AR1123" s="145" t="s">
        <v>507</v>
      </c>
      <c r="AS1123" s="145" t="s">
        <v>507</v>
      </c>
      <c r="AT1123" s="145" t="s">
        <v>507</v>
      </c>
      <c r="AU1123" s="145" t="s">
        <v>507</v>
      </c>
      <c r="AV1123" s="145" t="s">
        <v>507</v>
      </c>
      <c r="AW1123" s="145" t="s">
        <v>507</v>
      </c>
      <c r="AX1123" s="145" t="s">
        <v>507</v>
      </c>
      <c r="AY1123" s="145" t="s">
        <v>507</v>
      </c>
      <c r="AZ1123" s="145" t="s">
        <v>507</v>
      </c>
      <c r="BA1123" s="145" t="s">
        <v>507</v>
      </c>
      <c r="BB1123" s="145" t="s">
        <v>507</v>
      </c>
      <c r="BC1123" s="145" t="s">
        <v>507</v>
      </c>
      <c r="BD1123" s="145" t="s">
        <v>507</v>
      </c>
      <c r="BE1123" s="145" t="s">
        <v>507</v>
      </c>
      <c r="BF1123" s="145" t="s">
        <v>507</v>
      </c>
      <c r="BG1123" s="145" t="s">
        <v>507</v>
      </c>
      <c r="BH1123" s="145" t="s">
        <v>507</v>
      </c>
      <c r="BI1123" s="145" t="s">
        <v>507</v>
      </c>
      <c r="BJ1123" s="145" t="s">
        <v>507</v>
      </c>
      <c r="BK1123" s="145" t="s">
        <v>507</v>
      </c>
      <c r="BL1123" s="145" t="s">
        <v>507</v>
      </c>
      <c r="BM1123" s="145" t="s">
        <v>507</v>
      </c>
      <c r="BN1123" s="145" t="s">
        <v>507</v>
      </c>
      <c r="BO1123" s="145" t="s">
        <v>507</v>
      </c>
      <c r="BP1123" s="145" t="s">
        <v>507</v>
      </c>
      <c r="BQ1123" s="145" t="s">
        <v>507</v>
      </c>
      <c r="BR1123" s="145" t="s">
        <v>507</v>
      </c>
      <c r="BS1123" s="145" t="s">
        <v>507</v>
      </c>
      <c r="BT1123" s="145" t="s">
        <v>507</v>
      </c>
      <c r="BU1123" s="145" t="s">
        <v>507</v>
      </c>
      <c r="BV1123" s="145" t="s">
        <v>507</v>
      </c>
      <c r="BW1123" s="145" t="s">
        <v>507</v>
      </c>
      <c r="BX1123" s="145" t="s">
        <v>507</v>
      </c>
      <c r="BY1123" s="145" t="s">
        <v>507</v>
      </c>
      <c r="BZ1123" s="145" t="s">
        <v>507</v>
      </c>
      <c r="CA1123" s="145" t="s">
        <v>507</v>
      </c>
      <c r="CB1123" s="145" t="s">
        <v>507</v>
      </c>
      <c r="CC1123" s="145" t="s">
        <v>507</v>
      </c>
      <c r="CD1123" s="145" t="s">
        <v>507</v>
      </c>
      <c r="CE1123" s="145" t="s">
        <v>507</v>
      </c>
      <c r="CF1123" s="145" t="s">
        <v>507</v>
      </c>
      <c r="CG1123" s="145" t="s">
        <v>507</v>
      </c>
      <c r="CH1123" s="145" t="s">
        <v>507</v>
      </c>
      <c r="CI1123" s="145" t="s">
        <v>507</v>
      </c>
      <c r="CJ1123" s="145" t="s">
        <v>507</v>
      </c>
      <c r="CK1123" s="145" t="s">
        <v>507</v>
      </c>
      <c r="CL1123" s="145" t="s">
        <v>507</v>
      </c>
      <c r="CM1123" s="145" t="s">
        <v>507</v>
      </c>
      <c r="CN1123" s="145" t="s">
        <v>507</v>
      </c>
    </row>
    <row r="1124" spans="1:92" x14ac:dyDescent="0.25">
      <c r="A1124" s="137"/>
      <c r="B1124" s="208"/>
      <c r="C1124" s="139"/>
      <c r="D1124" s="137" t="s">
        <v>722</v>
      </c>
      <c r="E1124" s="140"/>
      <c r="F1124" s="140"/>
      <c r="G1124" s="140"/>
      <c r="H1124" s="141"/>
      <c r="I1124" s="142"/>
      <c r="J1124" s="143"/>
      <c r="K1124" s="139"/>
      <c r="L1124" s="139"/>
      <c r="M1124" s="139"/>
      <c r="N1124" s="139"/>
      <c r="O1124" s="139"/>
      <c r="P1124" s="139"/>
      <c r="Q1124" s="139"/>
      <c r="T1124" s="233"/>
      <c r="U1124" s="145" t="s">
        <v>507</v>
      </c>
      <c r="V1124" s="145" t="s">
        <v>507</v>
      </c>
      <c r="W1124" s="145" t="s">
        <v>507</v>
      </c>
      <c r="X1124" s="145" t="s">
        <v>507</v>
      </c>
      <c r="Y1124" s="145" t="s">
        <v>507</v>
      </c>
      <c r="Z1124" s="145" t="s">
        <v>507</v>
      </c>
      <c r="AA1124" s="145" t="s">
        <v>507</v>
      </c>
      <c r="AB1124" s="145" t="s">
        <v>507</v>
      </c>
      <c r="AC1124" s="145" t="s">
        <v>507</v>
      </c>
      <c r="AD1124" s="145" t="s">
        <v>507</v>
      </c>
      <c r="AE1124" s="145" t="s">
        <v>507</v>
      </c>
      <c r="AF1124" s="145" t="s">
        <v>507</v>
      </c>
      <c r="AG1124" s="145" t="s">
        <v>507</v>
      </c>
      <c r="AH1124" s="145" t="s">
        <v>507</v>
      </c>
      <c r="AI1124" s="145" t="s">
        <v>507</v>
      </c>
      <c r="AJ1124" s="145" t="s">
        <v>507</v>
      </c>
      <c r="AK1124" s="145" t="s">
        <v>507</v>
      </c>
      <c r="AL1124" s="145" t="s">
        <v>507</v>
      </c>
      <c r="AM1124" s="145" t="s">
        <v>507</v>
      </c>
      <c r="AN1124" s="145" t="s">
        <v>507</v>
      </c>
      <c r="AO1124" s="145" t="s">
        <v>507</v>
      </c>
      <c r="AP1124" s="145" t="s">
        <v>507</v>
      </c>
      <c r="AQ1124" s="145" t="s">
        <v>507</v>
      </c>
      <c r="AR1124" s="145" t="s">
        <v>507</v>
      </c>
      <c r="AS1124" s="145" t="s">
        <v>507</v>
      </c>
      <c r="AT1124" s="145" t="s">
        <v>507</v>
      </c>
      <c r="AU1124" s="145" t="s">
        <v>507</v>
      </c>
      <c r="AV1124" s="145" t="s">
        <v>507</v>
      </c>
      <c r="AW1124" s="145" t="s">
        <v>507</v>
      </c>
      <c r="AX1124" s="145" t="s">
        <v>507</v>
      </c>
      <c r="AY1124" s="145" t="s">
        <v>507</v>
      </c>
      <c r="AZ1124" s="145" t="s">
        <v>507</v>
      </c>
      <c r="BA1124" s="145" t="s">
        <v>507</v>
      </c>
      <c r="BB1124" s="145" t="s">
        <v>507</v>
      </c>
      <c r="BC1124" s="145" t="s">
        <v>507</v>
      </c>
      <c r="BD1124" s="145" t="s">
        <v>507</v>
      </c>
      <c r="BE1124" s="145" t="s">
        <v>507</v>
      </c>
      <c r="BF1124" s="145" t="s">
        <v>507</v>
      </c>
      <c r="BG1124" s="145" t="s">
        <v>507</v>
      </c>
      <c r="BH1124" s="145" t="s">
        <v>507</v>
      </c>
      <c r="BI1124" s="145" t="s">
        <v>507</v>
      </c>
      <c r="BJ1124" s="145" t="s">
        <v>507</v>
      </c>
      <c r="BK1124" s="145" t="s">
        <v>507</v>
      </c>
      <c r="BL1124" s="145" t="s">
        <v>507</v>
      </c>
      <c r="BM1124" s="145" t="s">
        <v>507</v>
      </c>
      <c r="BN1124" s="145" t="s">
        <v>507</v>
      </c>
      <c r="BO1124" s="145" t="s">
        <v>507</v>
      </c>
      <c r="BP1124" s="145" t="s">
        <v>507</v>
      </c>
      <c r="BQ1124" s="145" t="s">
        <v>507</v>
      </c>
      <c r="BR1124" s="145" t="s">
        <v>507</v>
      </c>
      <c r="BS1124" s="145" t="s">
        <v>507</v>
      </c>
      <c r="BT1124" s="145" t="s">
        <v>507</v>
      </c>
      <c r="BU1124" s="145" t="s">
        <v>507</v>
      </c>
      <c r="BV1124" s="145" t="s">
        <v>507</v>
      </c>
      <c r="BW1124" s="145" t="s">
        <v>507</v>
      </c>
      <c r="BX1124" s="145" t="s">
        <v>507</v>
      </c>
      <c r="BY1124" s="145" t="s">
        <v>507</v>
      </c>
      <c r="BZ1124" s="145" t="s">
        <v>507</v>
      </c>
      <c r="CA1124" s="145" t="s">
        <v>507</v>
      </c>
      <c r="CB1124" s="145" t="s">
        <v>507</v>
      </c>
      <c r="CC1124" s="145" t="s">
        <v>507</v>
      </c>
      <c r="CD1124" s="145" t="s">
        <v>507</v>
      </c>
      <c r="CE1124" s="145" t="s">
        <v>507</v>
      </c>
      <c r="CF1124" s="145" t="s">
        <v>507</v>
      </c>
      <c r="CG1124" s="145" t="s">
        <v>507</v>
      </c>
      <c r="CH1124" s="145" t="s">
        <v>507</v>
      </c>
      <c r="CI1124" s="145" t="s">
        <v>507</v>
      </c>
      <c r="CJ1124" s="145" t="s">
        <v>507</v>
      </c>
      <c r="CK1124" s="145" t="s">
        <v>507</v>
      </c>
      <c r="CL1124" s="145" t="s">
        <v>507</v>
      </c>
      <c r="CM1124" s="145" t="s">
        <v>507</v>
      </c>
      <c r="CN1124" s="145" t="s">
        <v>507</v>
      </c>
    </row>
    <row r="1125" spans="1:92" x14ac:dyDescent="0.25">
      <c r="A1125" s="53" t="s">
        <v>160</v>
      </c>
      <c r="B1125" s="209" t="s">
        <v>214</v>
      </c>
      <c r="C1125" s="53"/>
      <c r="D1125" s="53" t="s">
        <v>722</v>
      </c>
      <c r="E1125" s="229" t="s">
        <v>203</v>
      </c>
      <c r="F1125" s="229"/>
      <c r="G1125" s="229"/>
      <c r="I1125" s="267"/>
      <c r="J1125" s="268"/>
      <c r="K1125" s="212">
        <f t="shared" ref="K1125:P1125" ca="1" si="859">SUMIF($3:$3, K$2, INDIRECT(ROW() &amp; ":" &amp; ROW()))</f>
        <v>0</v>
      </c>
      <c r="L1125" s="212">
        <f t="shared" ca="1" si="859"/>
        <v>0</v>
      </c>
      <c r="M1125" s="212">
        <f t="shared" ca="1" si="859"/>
        <v>0</v>
      </c>
      <c r="N1125" s="212">
        <f t="shared" ca="1" si="859"/>
        <v>0</v>
      </c>
      <c r="O1125" s="212">
        <f t="shared" ca="1" si="859"/>
        <v>0</v>
      </c>
      <c r="P1125" s="212">
        <f t="shared" ca="1" si="859"/>
        <v>0</v>
      </c>
      <c r="Q1125" s="212"/>
      <c r="T1125" s="213"/>
      <c r="U1125" s="212" cm="1">
        <f t="array" aca="1" ref="U1125" ca="1">+INDIRECT(U1123)+INDIRECT(U1124)</f>
        <v>0</v>
      </c>
      <c r="V1125" s="212" cm="1">
        <f t="array" aca="1" ref="V1125" ca="1">+INDIRECT(V1123)+INDIRECT(V1124)</f>
        <v>0</v>
      </c>
      <c r="W1125" s="212" cm="1">
        <f t="array" aca="1" ref="W1125" ca="1">+INDIRECT(W1123)+INDIRECT(W1124)</f>
        <v>0</v>
      </c>
      <c r="X1125" s="212" cm="1">
        <f t="array" aca="1" ref="X1125" ca="1">+INDIRECT(X1123)+INDIRECT(X1124)</f>
        <v>0</v>
      </c>
      <c r="Y1125" s="212" cm="1">
        <f t="array" aca="1" ref="Y1125" ca="1">+INDIRECT(Y1123)+INDIRECT(Y1124)</f>
        <v>0</v>
      </c>
      <c r="Z1125" s="212" cm="1">
        <f t="array" aca="1" ref="Z1125" ca="1">+INDIRECT(Z1123)+INDIRECT(Z1124)</f>
        <v>0</v>
      </c>
      <c r="AA1125" s="212" cm="1">
        <f t="array" aca="1" ref="AA1125" ca="1">+INDIRECT(AA1123)+INDIRECT(AA1124)</f>
        <v>0</v>
      </c>
      <c r="AB1125" s="212" cm="1">
        <f t="array" aca="1" ref="AB1125" ca="1">+INDIRECT(AB1123)+INDIRECT(AB1124)</f>
        <v>0</v>
      </c>
      <c r="AC1125" s="212" cm="1">
        <f t="array" aca="1" ref="AC1125" ca="1">+INDIRECT(AC1123)+INDIRECT(AC1124)</f>
        <v>0</v>
      </c>
      <c r="AD1125" s="212" cm="1">
        <f t="array" aca="1" ref="AD1125" ca="1">+INDIRECT(AD1123)+INDIRECT(AD1124)</f>
        <v>0</v>
      </c>
      <c r="AE1125" s="212" cm="1">
        <f t="array" aca="1" ref="AE1125" ca="1">+INDIRECT(AE1123)+INDIRECT(AE1124)</f>
        <v>0</v>
      </c>
      <c r="AF1125" s="212" cm="1">
        <f t="array" aca="1" ref="AF1125" ca="1">+INDIRECT(AF1123)+INDIRECT(AF1124)</f>
        <v>0</v>
      </c>
      <c r="AG1125" s="212" cm="1">
        <f t="array" aca="1" ref="AG1125" ca="1">+INDIRECT(AG1123)+INDIRECT(AG1124)</f>
        <v>0</v>
      </c>
      <c r="AH1125" s="212" cm="1">
        <f t="array" aca="1" ref="AH1125" ca="1">+INDIRECT(AH1123)+INDIRECT(AH1124)</f>
        <v>0</v>
      </c>
      <c r="AI1125" s="212" cm="1">
        <f t="array" aca="1" ref="AI1125" ca="1">+INDIRECT(AI1123)+INDIRECT(AI1124)</f>
        <v>0</v>
      </c>
      <c r="AJ1125" s="212" cm="1">
        <f t="array" aca="1" ref="AJ1125" ca="1">+INDIRECT(AJ1123)+INDIRECT(AJ1124)</f>
        <v>0</v>
      </c>
      <c r="AK1125" s="212" cm="1">
        <f t="array" aca="1" ref="AK1125" ca="1">+INDIRECT(AK1123)+INDIRECT(AK1124)</f>
        <v>0</v>
      </c>
      <c r="AL1125" s="212" cm="1">
        <f t="array" aca="1" ref="AL1125" ca="1">+INDIRECT(AL1123)+INDIRECT(AL1124)</f>
        <v>0</v>
      </c>
      <c r="AM1125" s="212" cm="1">
        <f t="array" aca="1" ref="AM1125" ca="1">+INDIRECT(AM1123)+INDIRECT(AM1124)</f>
        <v>0</v>
      </c>
      <c r="AN1125" s="212" cm="1">
        <f t="array" aca="1" ref="AN1125" ca="1">+INDIRECT(AN1123)+INDIRECT(AN1124)</f>
        <v>0</v>
      </c>
      <c r="AO1125" s="212" cm="1">
        <f t="array" aca="1" ref="AO1125" ca="1">+INDIRECT(AO1123)+INDIRECT(AO1124)</f>
        <v>0</v>
      </c>
      <c r="AP1125" s="212" cm="1">
        <f t="array" aca="1" ref="AP1125" ca="1">+INDIRECT(AP1123)+INDIRECT(AP1124)</f>
        <v>0</v>
      </c>
      <c r="AQ1125" s="212" cm="1">
        <f t="array" aca="1" ref="AQ1125" ca="1">+INDIRECT(AQ1123)+INDIRECT(AQ1124)</f>
        <v>0</v>
      </c>
      <c r="AR1125" s="212" cm="1">
        <f t="array" aca="1" ref="AR1125" ca="1">+INDIRECT(AR1123)+INDIRECT(AR1124)</f>
        <v>0</v>
      </c>
      <c r="AS1125" s="212" cm="1">
        <f t="array" aca="1" ref="AS1125" ca="1">+INDIRECT(AS1123)+INDIRECT(AS1124)</f>
        <v>0</v>
      </c>
      <c r="AT1125" s="212" cm="1">
        <f t="array" aca="1" ref="AT1125" ca="1">+INDIRECT(AT1123)+INDIRECT(AT1124)</f>
        <v>0</v>
      </c>
      <c r="AU1125" s="212" cm="1">
        <f t="array" aca="1" ref="AU1125" ca="1">+INDIRECT(AU1123)+INDIRECT(AU1124)</f>
        <v>0</v>
      </c>
      <c r="AV1125" s="212" cm="1">
        <f t="array" aca="1" ref="AV1125" ca="1">+INDIRECT(AV1123)+INDIRECT(AV1124)</f>
        <v>0</v>
      </c>
      <c r="AW1125" s="212" cm="1">
        <f t="array" aca="1" ref="AW1125" ca="1">+INDIRECT(AW1123)+INDIRECT(AW1124)</f>
        <v>0</v>
      </c>
      <c r="AX1125" s="212" cm="1">
        <f t="array" aca="1" ref="AX1125" ca="1">+INDIRECT(AX1123)+INDIRECT(AX1124)</f>
        <v>0</v>
      </c>
      <c r="AY1125" s="212" cm="1">
        <f t="array" aca="1" ref="AY1125" ca="1">+INDIRECT(AY1123)+INDIRECT(AY1124)</f>
        <v>0</v>
      </c>
      <c r="AZ1125" s="212" cm="1">
        <f t="array" aca="1" ref="AZ1125" ca="1">+INDIRECT(AZ1123)+INDIRECT(AZ1124)</f>
        <v>0</v>
      </c>
      <c r="BA1125" s="212" cm="1">
        <f t="array" aca="1" ref="BA1125" ca="1">+INDIRECT(BA1123)+INDIRECT(BA1124)</f>
        <v>0</v>
      </c>
      <c r="BB1125" s="212" cm="1">
        <f t="array" aca="1" ref="BB1125" ca="1">+INDIRECT(BB1123)+INDIRECT(BB1124)</f>
        <v>0</v>
      </c>
      <c r="BC1125" s="212" cm="1">
        <f t="array" aca="1" ref="BC1125" ca="1">+INDIRECT(BC1123)+INDIRECT(BC1124)</f>
        <v>0</v>
      </c>
      <c r="BD1125" s="212" cm="1">
        <f t="array" aca="1" ref="BD1125" ca="1">+INDIRECT(BD1123)+INDIRECT(BD1124)</f>
        <v>0</v>
      </c>
      <c r="BE1125" s="212" cm="1">
        <f t="array" aca="1" ref="BE1125" ca="1">+INDIRECT(BE1123)+INDIRECT(BE1124)</f>
        <v>0</v>
      </c>
      <c r="BF1125" s="212" cm="1">
        <f t="array" aca="1" ref="BF1125" ca="1">+INDIRECT(BF1123)+INDIRECT(BF1124)</f>
        <v>0</v>
      </c>
      <c r="BG1125" s="212" cm="1">
        <f t="array" aca="1" ref="BG1125" ca="1">+INDIRECT(BG1123)+INDIRECT(BG1124)</f>
        <v>0</v>
      </c>
      <c r="BH1125" s="212" cm="1">
        <f t="array" aca="1" ref="BH1125" ca="1">+INDIRECT(BH1123)+INDIRECT(BH1124)</f>
        <v>0</v>
      </c>
      <c r="BI1125" s="212" cm="1">
        <f t="array" aca="1" ref="BI1125" ca="1">+INDIRECT(BI1123)+INDIRECT(BI1124)</f>
        <v>0</v>
      </c>
      <c r="BJ1125" s="212" cm="1">
        <f t="array" aca="1" ref="BJ1125" ca="1">+INDIRECT(BJ1123)+INDIRECT(BJ1124)</f>
        <v>0</v>
      </c>
      <c r="BK1125" s="212" cm="1">
        <f t="array" aca="1" ref="BK1125" ca="1">+INDIRECT(BK1123)+INDIRECT(BK1124)</f>
        <v>0</v>
      </c>
      <c r="BL1125" s="212" cm="1">
        <f t="array" aca="1" ref="BL1125" ca="1">+INDIRECT(BL1123)+INDIRECT(BL1124)</f>
        <v>0</v>
      </c>
      <c r="BM1125" s="212" cm="1">
        <f t="array" aca="1" ref="BM1125" ca="1">+INDIRECT(BM1123)+INDIRECT(BM1124)</f>
        <v>0</v>
      </c>
      <c r="BN1125" s="212" cm="1">
        <f t="array" aca="1" ref="BN1125" ca="1">+INDIRECT(BN1123)+INDIRECT(BN1124)</f>
        <v>0</v>
      </c>
      <c r="BO1125" s="212" cm="1">
        <f t="array" aca="1" ref="BO1125" ca="1">+INDIRECT(BO1123)+INDIRECT(BO1124)</f>
        <v>0</v>
      </c>
      <c r="BP1125" s="212" cm="1">
        <f t="array" aca="1" ref="BP1125" ca="1">+INDIRECT(BP1123)+INDIRECT(BP1124)</f>
        <v>0</v>
      </c>
      <c r="BQ1125" s="212" cm="1">
        <f t="array" aca="1" ref="BQ1125" ca="1">+INDIRECT(BQ1123)+INDIRECT(BQ1124)</f>
        <v>0</v>
      </c>
      <c r="BR1125" s="212" cm="1">
        <f t="array" aca="1" ref="BR1125" ca="1">+INDIRECT(BR1123)+INDIRECT(BR1124)</f>
        <v>0</v>
      </c>
      <c r="BS1125" s="212" cm="1">
        <f t="array" aca="1" ref="BS1125" ca="1">+INDIRECT(BS1123)+INDIRECT(BS1124)</f>
        <v>0</v>
      </c>
      <c r="BT1125" s="212" cm="1">
        <f t="array" aca="1" ref="BT1125" ca="1">+INDIRECT(BT1123)+INDIRECT(BT1124)</f>
        <v>0</v>
      </c>
      <c r="BU1125" s="212" cm="1">
        <f t="array" aca="1" ref="BU1125" ca="1">+INDIRECT(BU1123)+INDIRECT(BU1124)</f>
        <v>0</v>
      </c>
      <c r="BV1125" s="212" cm="1">
        <f t="array" aca="1" ref="BV1125" ca="1">+INDIRECT(BV1123)+INDIRECT(BV1124)</f>
        <v>0</v>
      </c>
      <c r="BW1125" s="212" cm="1">
        <f t="array" aca="1" ref="BW1125" ca="1">+INDIRECT(BW1123)+INDIRECT(BW1124)</f>
        <v>0</v>
      </c>
      <c r="BX1125" s="212" cm="1">
        <f t="array" aca="1" ref="BX1125" ca="1">+INDIRECT(BX1123)+INDIRECT(BX1124)</f>
        <v>0</v>
      </c>
      <c r="BY1125" s="212" cm="1">
        <f t="array" aca="1" ref="BY1125" ca="1">+INDIRECT(BY1123)+INDIRECT(BY1124)</f>
        <v>0</v>
      </c>
      <c r="BZ1125" s="212" cm="1">
        <f t="array" aca="1" ref="BZ1125" ca="1">+INDIRECT(BZ1123)+INDIRECT(BZ1124)</f>
        <v>0</v>
      </c>
      <c r="CA1125" s="212" cm="1">
        <f t="array" aca="1" ref="CA1125" ca="1">+INDIRECT(CA1123)+INDIRECT(CA1124)</f>
        <v>0</v>
      </c>
      <c r="CB1125" s="212" cm="1">
        <f t="array" aca="1" ref="CB1125" ca="1">+INDIRECT(CB1123)+INDIRECT(CB1124)</f>
        <v>0</v>
      </c>
      <c r="CC1125" s="212" cm="1">
        <f t="array" aca="1" ref="CC1125" ca="1">+INDIRECT(CC1123)+INDIRECT(CC1124)</f>
        <v>0</v>
      </c>
      <c r="CD1125" s="212" cm="1">
        <f t="array" aca="1" ref="CD1125" ca="1">+INDIRECT(CD1123)+INDIRECT(CD1124)</f>
        <v>0</v>
      </c>
      <c r="CE1125" s="212" cm="1">
        <f t="array" aca="1" ref="CE1125" ca="1">+INDIRECT(CE1123)+INDIRECT(CE1124)</f>
        <v>0</v>
      </c>
      <c r="CF1125" s="212" cm="1">
        <f t="array" aca="1" ref="CF1125" ca="1">+INDIRECT(CF1123)+INDIRECT(CF1124)</f>
        <v>0</v>
      </c>
      <c r="CG1125" s="212" cm="1">
        <f t="array" aca="1" ref="CG1125" ca="1">+INDIRECT(CG1123)+INDIRECT(CG1124)</f>
        <v>0</v>
      </c>
      <c r="CH1125" s="212" cm="1">
        <f t="array" aca="1" ref="CH1125" ca="1">+INDIRECT(CH1123)+INDIRECT(CH1124)</f>
        <v>0</v>
      </c>
      <c r="CI1125" s="212" cm="1">
        <f t="array" aca="1" ref="CI1125" ca="1">+INDIRECT(CI1123)+INDIRECT(CI1124)</f>
        <v>0</v>
      </c>
      <c r="CJ1125" s="212" cm="1">
        <f t="array" aca="1" ref="CJ1125" ca="1">+INDIRECT(CJ1123)+INDIRECT(CJ1124)</f>
        <v>0</v>
      </c>
      <c r="CK1125" s="212" cm="1">
        <f t="array" aca="1" ref="CK1125" ca="1">+INDIRECT(CK1123)+INDIRECT(CK1124)</f>
        <v>0</v>
      </c>
      <c r="CL1125" s="212" cm="1">
        <f t="array" aca="1" ref="CL1125" ca="1">+INDIRECT(CL1123)+INDIRECT(CL1124)</f>
        <v>0</v>
      </c>
      <c r="CM1125" s="212" cm="1">
        <f t="array" aca="1" ref="CM1125" ca="1">+INDIRECT(CM1123)+INDIRECT(CM1124)</f>
        <v>0</v>
      </c>
      <c r="CN1125" s="212" cm="1">
        <f t="array" aca="1" ref="CN1125" ca="1">+INDIRECT(CN1123)+INDIRECT(CN1124)</f>
        <v>0</v>
      </c>
    </row>
    <row r="1126" spans="1:92" x14ac:dyDescent="0.25">
      <c r="B1126" s="216"/>
      <c r="C1126" s="53"/>
      <c r="E1126" s="229"/>
      <c r="F1126" s="229"/>
      <c r="G1126" s="229"/>
      <c r="I1126" s="267"/>
      <c r="J1126" s="268"/>
      <c r="K1126" s="30"/>
      <c r="L1126" s="30"/>
      <c r="M1126" s="30"/>
      <c r="N1126" s="30"/>
      <c r="O1126" s="30"/>
      <c r="P1126" s="30"/>
      <c r="Q1126" s="30"/>
      <c r="T1126" s="204"/>
      <c r="U1126" s="30"/>
      <c r="V1126" s="30"/>
      <c r="W1126" s="30"/>
      <c r="X1126" s="30"/>
      <c r="Y1126" s="30"/>
      <c r="Z1126" s="30"/>
      <c r="AA1126" s="30"/>
      <c r="AB1126" s="30"/>
      <c r="AC1126" s="30"/>
      <c r="AD1126" s="30"/>
      <c r="AE1126" s="30"/>
      <c r="AF1126" s="30"/>
      <c r="AG1126" s="30"/>
      <c r="AH1126" s="30"/>
      <c r="AI1126" s="30"/>
      <c r="AJ1126" s="30"/>
      <c r="AK1126" s="30"/>
      <c r="AL1126" s="30"/>
      <c r="AM1126" s="30"/>
      <c r="AN1126" s="30"/>
      <c r="AO1126" s="30"/>
      <c r="AP1126" s="30"/>
      <c r="AQ1126" s="30"/>
      <c r="AR1126" s="30"/>
      <c r="AS1126" s="30"/>
      <c r="AT1126" s="30"/>
      <c r="AU1126" s="30"/>
      <c r="AV1126" s="30"/>
      <c r="AW1126" s="30"/>
      <c r="AX1126" s="30"/>
      <c r="AY1126" s="30"/>
      <c r="AZ1126" s="30"/>
      <c r="BA1126" s="30"/>
      <c r="BB1126" s="30"/>
      <c r="BC1126" s="30"/>
      <c r="BD1126" s="30"/>
      <c r="BE1126" s="30"/>
      <c r="BF1126" s="30"/>
      <c r="BG1126" s="30"/>
      <c r="BH1126" s="30"/>
      <c r="BI1126" s="30"/>
      <c r="BJ1126" s="30"/>
      <c r="BK1126" s="30"/>
      <c r="BL1126" s="30"/>
      <c r="BM1126" s="30"/>
      <c r="BN1126" s="30"/>
      <c r="BO1126" s="30"/>
      <c r="BP1126" s="30"/>
      <c r="BQ1126" s="30"/>
      <c r="BR1126" s="30"/>
      <c r="BS1126" s="30"/>
      <c r="BT1126" s="30"/>
      <c r="BU1126" s="30"/>
      <c r="BV1126" s="30"/>
      <c r="BW1126" s="30"/>
      <c r="BX1126" s="30"/>
      <c r="BY1126" s="30"/>
      <c r="BZ1126" s="30"/>
      <c r="CA1126" s="30"/>
      <c r="CB1126" s="30"/>
      <c r="CC1126" s="30"/>
      <c r="CD1126" s="30"/>
      <c r="CE1126" s="30"/>
      <c r="CF1126" s="30"/>
      <c r="CG1126" s="30"/>
      <c r="CH1126" s="30"/>
      <c r="CI1126" s="30"/>
      <c r="CJ1126" s="30"/>
      <c r="CK1126" s="30"/>
      <c r="CL1126" s="30"/>
      <c r="CM1126" s="30"/>
      <c r="CN1126" s="30"/>
    </row>
    <row r="1127" spans="1:92" x14ac:dyDescent="0.25">
      <c r="A1127" s="137"/>
      <c r="B1127" s="208"/>
      <c r="C1127" s="139"/>
      <c r="D1127" s="137" t="s">
        <v>723</v>
      </c>
      <c r="E1127" s="140" t="s">
        <v>723</v>
      </c>
      <c r="F1127" s="140"/>
      <c r="G1127" s="140"/>
      <c r="H1127" s="141"/>
      <c r="I1127" s="142"/>
      <c r="J1127" s="143"/>
      <c r="K1127" s="139"/>
      <c r="L1127" s="139"/>
      <c r="M1127" s="139"/>
      <c r="N1127" s="139"/>
      <c r="O1127" s="139"/>
      <c r="P1127" s="139"/>
      <c r="Q1127" s="139"/>
      <c r="T1127" s="233"/>
      <c r="U1127" s="145" t="s">
        <v>507</v>
      </c>
      <c r="V1127" s="145" t="s">
        <v>507</v>
      </c>
      <c r="W1127" s="145" t="s">
        <v>507</v>
      </c>
      <c r="X1127" s="145" t="s">
        <v>507</v>
      </c>
      <c r="Y1127" s="145" t="s">
        <v>507</v>
      </c>
      <c r="Z1127" s="145" t="s">
        <v>507</v>
      </c>
      <c r="AA1127" s="145" t="s">
        <v>507</v>
      </c>
      <c r="AB1127" s="145" t="s">
        <v>507</v>
      </c>
      <c r="AC1127" s="145" t="s">
        <v>507</v>
      </c>
      <c r="AD1127" s="145" t="s">
        <v>507</v>
      </c>
      <c r="AE1127" s="145" t="s">
        <v>507</v>
      </c>
      <c r="AF1127" s="145" t="s">
        <v>507</v>
      </c>
      <c r="AG1127" s="145" t="s">
        <v>507</v>
      </c>
      <c r="AH1127" s="145" t="s">
        <v>507</v>
      </c>
      <c r="AI1127" s="145" t="s">
        <v>507</v>
      </c>
      <c r="AJ1127" s="145" t="s">
        <v>507</v>
      </c>
      <c r="AK1127" s="145" t="s">
        <v>507</v>
      </c>
      <c r="AL1127" s="145" t="s">
        <v>507</v>
      </c>
      <c r="AM1127" s="145" t="s">
        <v>507</v>
      </c>
      <c r="AN1127" s="145" t="s">
        <v>507</v>
      </c>
      <c r="AO1127" s="145" t="s">
        <v>507</v>
      </c>
      <c r="AP1127" s="145" t="s">
        <v>507</v>
      </c>
      <c r="AQ1127" s="145" t="s">
        <v>507</v>
      </c>
      <c r="AR1127" s="145" t="s">
        <v>507</v>
      </c>
      <c r="AS1127" s="145" t="s">
        <v>507</v>
      </c>
      <c r="AT1127" s="145" t="s">
        <v>507</v>
      </c>
      <c r="AU1127" s="145" t="s">
        <v>507</v>
      </c>
      <c r="AV1127" s="145" t="s">
        <v>507</v>
      </c>
      <c r="AW1127" s="145" t="s">
        <v>507</v>
      </c>
      <c r="AX1127" s="145" t="s">
        <v>507</v>
      </c>
      <c r="AY1127" s="145" t="s">
        <v>507</v>
      </c>
      <c r="AZ1127" s="145" t="s">
        <v>507</v>
      </c>
      <c r="BA1127" s="145" t="s">
        <v>507</v>
      </c>
      <c r="BB1127" s="145" t="s">
        <v>507</v>
      </c>
      <c r="BC1127" s="145" t="s">
        <v>507</v>
      </c>
      <c r="BD1127" s="145" t="s">
        <v>507</v>
      </c>
      <c r="BE1127" s="145" t="s">
        <v>507</v>
      </c>
      <c r="BF1127" s="145" t="s">
        <v>507</v>
      </c>
      <c r="BG1127" s="145" t="s">
        <v>507</v>
      </c>
      <c r="BH1127" s="145" t="s">
        <v>507</v>
      </c>
      <c r="BI1127" s="145" t="s">
        <v>507</v>
      </c>
      <c r="BJ1127" s="145" t="s">
        <v>507</v>
      </c>
      <c r="BK1127" s="145" t="s">
        <v>507</v>
      </c>
      <c r="BL1127" s="145" t="s">
        <v>507</v>
      </c>
      <c r="BM1127" s="145" t="s">
        <v>507</v>
      </c>
      <c r="BN1127" s="145" t="s">
        <v>507</v>
      </c>
      <c r="BO1127" s="145" t="s">
        <v>507</v>
      </c>
      <c r="BP1127" s="145" t="s">
        <v>507</v>
      </c>
      <c r="BQ1127" s="145" t="s">
        <v>507</v>
      </c>
      <c r="BR1127" s="145" t="s">
        <v>507</v>
      </c>
      <c r="BS1127" s="145" t="s">
        <v>507</v>
      </c>
      <c r="BT1127" s="145" t="s">
        <v>507</v>
      </c>
      <c r="BU1127" s="145" t="s">
        <v>507</v>
      </c>
      <c r="BV1127" s="145" t="s">
        <v>507</v>
      </c>
      <c r="BW1127" s="145" t="s">
        <v>507</v>
      </c>
      <c r="BX1127" s="145" t="s">
        <v>507</v>
      </c>
      <c r="BY1127" s="145" t="s">
        <v>507</v>
      </c>
      <c r="BZ1127" s="145" t="s">
        <v>507</v>
      </c>
      <c r="CA1127" s="145" t="s">
        <v>507</v>
      </c>
      <c r="CB1127" s="145" t="s">
        <v>507</v>
      </c>
      <c r="CC1127" s="145" t="s">
        <v>507</v>
      </c>
      <c r="CD1127" s="145" t="s">
        <v>507</v>
      </c>
      <c r="CE1127" s="145" t="s">
        <v>507</v>
      </c>
      <c r="CF1127" s="145" t="s">
        <v>507</v>
      </c>
      <c r="CG1127" s="145" t="s">
        <v>507</v>
      </c>
      <c r="CH1127" s="145" t="s">
        <v>507</v>
      </c>
      <c r="CI1127" s="145" t="s">
        <v>507</v>
      </c>
      <c r="CJ1127" s="145" t="s">
        <v>507</v>
      </c>
      <c r="CK1127" s="145" t="s">
        <v>507</v>
      </c>
      <c r="CL1127" s="145" t="s">
        <v>507</v>
      </c>
      <c r="CM1127" s="145" t="s">
        <v>507</v>
      </c>
      <c r="CN1127" s="145" t="s">
        <v>507</v>
      </c>
    </row>
    <row r="1128" spans="1:92" x14ac:dyDescent="0.25">
      <c r="A1128" s="137"/>
      <c r="B1128" s="208"/>
      <c r="C1128" s="139"/>
      <c r="D1128" s="137" t="s">
        <v>723</v>
      </c>
      <c r="E1128" s="140"/>
      <c r="F1128" s="140"/>
      <c r="G1128" s="140"/>
      <c r="H1128" s="141"/>
      <c r="I1128" s="142"/>
      <c r="J1128" s="143"/>
      <c r="K1128" s="139"/>
      <c r="L1128" s="139"/>
      <c r="M1128" s="139"/>
      <c r="N1128" s="139"/>
      <c r="O1128" s="139"/>
      <c r="P1128" s="139"/>
      <c r="Q1128" s="139"/>
      <c r="T1128" s="233"/>
      <c r="U1128" s="145" t="s">
        <v>507</v>
      </c>
      <c r="V1128" s="145" t="s">
        <v>507</v>
      </c>
      <c r="W1128" s="145" t="s">
        <v>507</v>
      </c>
      <c r="X1128" s="145" t="s">
        <v>507</v>
      </c>
      <c r="Y1128" s="145" t="s">
        <v>507</v>
      </c>
      <c r="Z1128" s="145" t="s">
        <v>507</v>
      </c>
      <c r="AA1128" s="145" t="s">
        <v>507</v>
      </c>
      <c r="AB1128" s="145" t="s">
        <v>507</v>
      </c>
      <c r="AC1128" s="145" t="s">
        <v>507</v>
      </c>
      <c r="AD1128" s="145" t="s">
        <v>507</v>
      </c>
      <c r="AE1128" s="145" t="s">
        <v>507</v>
      </c>
      <c r="AF1128" s="145" t="s">
        <v>507</v>
      </c>
      <c r="AG1128" s="145" t="s">
        <v>507</v>
      </c>
      <c r="AH1128" s="145" t="s">
        <v>507</v>
      </c>
      <c r="AI1128" s="145" t="s">
        <v>507</v>
      </c>
      <c r="AJ1128" s="145" t="s">
        <v>507</v>
      </c>
      <c r="AK1128" s="145" t="s">
        <v>507</v>
      </c>
      <c r="AL1128" s="145" t="s">
        <v>507</v>
      </c>
      <c r="AM1128" s="145" t="s">
        <v>507</v>
      </c>
      <c r="AN1128" s="145" t="s">
        <v>507</v>
      </c>
      <c r="AO1128" s="145" t="s">
        <v>507</v>
      </c>
      <c r="AP1128" s="145" t="s">
        <v>507</v>
      </c>
      <c r="AQ1128" s="145" t="s">
        <v>507</v>
      </c>
      <c r="AR1128" s="145" t="s">
        <v>507</v>
      </c>
      <c r="AS1128" s="145" t="s">
        <v>507</v>
      </c>
      <c r="AT1128" s="145" t="s">
        <v>507</v>
      </c>
      <c r="AU1128" s="145" t="s">
        <v>507</v>
      </c>
      <c r="AV1128" s="145" t="s">
        <v>507</v>
      </c>
      <c r="AW1128" s="145" t="s">
        <v>507</v>
      </c>
      <c r="AX1128" s="145" t="s">
        <v>507</v>
      </c>
      <c r="AY1128" s="145" t="s">
        <v>507</v>
      </c>
      <c r="AZ1128" s="145" t="s">
        <v>507</v>
      </c>
      <c r="BA1128" s="145" t="s">
        <v>507</v>
      </c>
      <c r="BB1128" s="145" t="s">
        <v>507</v>
      </c>
      <c r="BC1128" s="145" t="s">
        <v>507</v>
      </c>
      <c r="BD1128" s="145" t="s">
        <v>507</v>
      </c>
      <c r="BE1128" s="145" t="s">
        <v>507</v>
      </c>
      <c r="BF1128" s="145" t="s">
        <v>507</v>
      </c>
      <c r="BG1128" s="145" t="s">
        <v>507</v>
      </c>
      <c r="BH1128" s="145" t="s">
        <v>507</v>
      </c>
      <c r="BI1128" s="145" t="s">
        <v>507</v>
      </c>
      <c r="BJ1128" s="145" t="s">
        <v>507</v>
      </c>
      <c r="BK1128" s="145" t="s">
        <v>507</v>
      </c>
      <c r="BL1128" s="145" t="s">
        <v>507</v>
      </c>
      <c r="BM1128" s="145" t="s">
        <v>507</v>
      </c>
      <c r="BN1128" s="145" t="s">
        <v>507</v>
      </c>
      <c r="BO1128" s="145" t="s">
        <v>507</v>
      </c>
      <c r="BP1128" s="145" t="s">
        <v>507</v>
      </c>
      <c r="BQ1128" s="145" t="s">
        <v>507</v>
      </c>
      <c r="BR1128" s="145" t="s">
        <v>507</v>
      </c>
      <c r="BS1128" s="145" t="s">
        <v>507</v>
      </c>
      <c r="BT1128" s="145" t="s">
        <v>507</v>
      </c>
      <c r="BU1128" s="145" t="s">
        <v>507</v>
      </c>
      <c r="BV1128" s="145" t="s">
        <v>507</v>
      </c>
      <c r="BW1128" s="145" t="s">
        <v>507</v>
      </c>
      <c r="BX1128" s="145" t="s">
        <v>507</v>
      </c>
      <c r="BY1128" s="145" t="s">
        <v>507</v>
      </c>
      <c r="BZ1128" s="145" t="s">
        <v>507</v>
      </c>
      <c r="CA1128" s="145" t="s">
        <v>507</v>
      </c>
      <c r="CB1128" s="145" t="s">
        <v>507</v>
      </c>
      <c r="CC1128" s="145" t="s">
        <v>507</v>
      </c>
      <c r="CD1128" s="145" t="s">
        <v>507</v>
      </c>
      <c r="CE1128" s="145" t="s">
        <v>507</v>
      </c>
      <c r="CF1128" s="145" t="s">
        <v>507</v>
      </c>
      <c r="CG1128" s="145" t="s">
        <v>507</v>
      </c>
      <c r="CH1128" s="145" t="s">
        <v>507</v>
      </c>
      <c r="CI1128" s="145" t="s">
        <v>507</v>
      </c>
      <c r="CJ1128" s="145" t="s">
        <v>507</v>
      </c>
      <c r="CK1128" s="145" t="s">
        <v>507</v>
      </c>
      <c r="CL1128" s="145" t="s">
        <v>507</v>
      </c>
      <c r="CM1128" s="145" t="s">
        <v>507</v>
      </c>
      <c r="CN1128" s="145" t="s">
        <v>507</v>
      </c>
    </row>
    <row r="1129" spans="1:92" x14ac:dyDescent="0.25">
      <c r="A1129" s="137"/>
      <c r="B1129" s="208"/>
      <c r="C1129" s="139"/>
      <c r="D1129" s="137" t="s">
        <v>723</v>
      </c>
      <c r="E1129" s="140"/>
      <c r="F1129" s="140"/>
      <c r="G1129" s="140"/>
      <c r="H1129" s="141"/>
      <c r="I1129" s="142"/>
      <c r="J1129" s="143"/>
      <c r="K1129" s="139"/>
      <c r="L1129" s="139"/>
      <c r="M1129" s="139"/>
      <c r="N1129" s="139"/>
      <c r="O1129" s="139"/>
      <c r="P1129" s="139"/>
      <c r="Q1129" s="139"/>
      <c r="T1129" s="233"/>
      <c r="U1129" s="145" t="s">
        <v>507</v>
      </c>
      <c r="V1129" s="145" t="s">
        <v>507</v>
      </c>
      <c r="W1129" s="145" t="s">
        <v>507</v>
      </c>
      <c r="X1129" s="145" t="s">
        <v>507</v>
      </c>
      <c r="Y1129" s="145" t="s">
        <v>507</v>
      </c>
      <c r="Z1129" s="145" t="s">
        <v>507</v>
      </c>
      <c r="AA1129" s="145" t="s">
        <v>507</v>
      </c>
      <c r="AB1129" s="145" t="s">
        <v>507</v>
      </c>
      <c r="AC1129" s="145" t="s">
        <v>507</v>
      </c>
      <c r="AD1129" s="145" t="s">
        <v>507</v>
      </c>
      <c r="AE1129" s="145" t="s">
        <v>507</v>
      </c>
      <c r="AF1129" s="145" t="s">
        <v>507</v>
      </c>
      <c r="AG1129" s="145" t="s">
        <v>507</v>
      </c>
      <c r="AH1129" s="145" t="s">
        <v>507</v>
      </c>
      <c r="AI1129" s="145" t="s">
        <v>507</v>
      </c>
      <c r="AJ1129" s="145" t="s">
        <v>507</v>
      </c>
      <c r="AK1129" s="145" t="s">
        <v>507</v>
      </c>
      <c r="AL1129" s="145" t="s">
        <v>507</v>
      </c>
      <c r="AM1129" s="145" t="s">
        <v>507</v>
      </c>
      <c r="AN1129" s="145" t="s">
        <v>507</v>
      </c>
      <c r="AO1129" s="145" t="s">
        <v>507</v>
      </c>
      <c r="AP1129" s="145" t="s">
        <v>507</v>
      </c>
      <c r="AQ1129" s="145" t="s">
        <v>507</v>
      </c>
      <c r="AR1129" s="145" t="s">
        <v>507</v>
      </c>
      <c r="AS1129" s="145" t="s">
        <v>507</v>
      </c>
      <c r="AT1129" s="145" t="s">
        <v>507</v>
      </c>
      <c r="AU1129" s="145" t="s">
        <v>507</v>
      </c>
      <c r="AV1129" s="145" t="s">
        <v>507</v>
      </c>
      <c r="AW1129" s="145" t="s">
        <v>507</v>
      </c>
      <c r="AX1129" s="145" t="s">
        <v>507</v>
      </c>
      <c r="AY1129" s="145" t="s">
        <v>507</v>
      </c>
      <c r="AZ1129" s="145" t="s">
        <v>507</v>
      </c>
      <c r="BA1129" s="145" t="s">
        <v>507</v>
      </c>
      <c r="BB1129" s="145" t="s">
        <v>507</v>
      </c>
      <c r="BC1129" s="145" t="s">
        <v>507</v>
      </c>
      <c r="BD1129" s="145" t="s">
        <v>507</v>
      </c>
      <c r="BE1129" s="145" t="s">
        <v>507</v>
      </c>
      <c r="BF1129" s="145" t="s">
        <v>507</v>
      </c>
      <c r="BG1129" s="145" t="s">
        <v>507</v>
      </c>
      <c r="BH1129" s="145" t="s">
        <v>507</v>
      </c>
      <c r="BI1129" s="145" t="s">
        <v>507</v>
      </c>
      <c r="BJ1129" s="145" t="s">
        <v>507</v>
      </c>
      <c r="BK1129" s="145" t="s">
        <v>507</v>
      </c>
      <c r="BL1129" s="145" t="s">
        <v>507</v>
      </c>
      <c r="BM1129" s="145" t="s">
        <v>507</v>
      </c>
      <c r="BN1129" s="145" t="s">
        <v>507</v>
      </c>
      <c r="BO1129" s="145" t="s">
        <v>507</v>
      </c>
      <c r="BP1129" s="145" t="s">
        <v>507</v>
      </c>
      <c r="BQ1129" s="145" t="s">
        <v>507</v>
      </c>
      <c r="BR1129" s="145" t="s">
        <v>507</v>
      </c>
      <c r="BS1129" s="145" t="s">
        <v>507</v>
      </c>
      <c r="BT1129" s="145" t="s">
        <v>507</v>
      </c>
      <c r="BU1129" s="145" t="s">
        <v>507</v>
      </c>
      <c r="BV1129" s="145" t="s">
        <v>507</v>
      </c>
      <c r="BW1129" s="145" t="s">
        <v>507</v>
      </c>
      <c r="BX1129" s="145" t="s">
        <v>507</v>
      </c>
      <c r="BY1129" s="145" t="s">
        <v>507</v>
      </c>
      <c r="BZ1129" s="145" t="s">
        <v>507</v>
      </c>
      <c r="CA1129" s="145" t="s">
        <v>507</v>
      </c>
      <c r="CB1129" s="145" t="s">
        <v>507</v>
      </c>
      <c r="CC1129" s="145" t="s">
        <v>507</v>
      </c>
      <c r="CD1129" s="145" t="s">
        <v>507</v>
      </c>
      <c r="CE1129" s="145" t="s">
        <v>507</v>
      </c>
      <c r="CF1129" s="145" t="s">
        <v>507</v>
      </c>
      <c r="CG1129" s="145" t="s">
        <v>507</v>
      </c>
      <c r="CH1129" s="145" t="s">
        <v>507</v>
      </c>
      <c r="CI1129" s="145" t="s">
        <v>507</v>
      </c>
      <c r="CJ1129" s="145" t="s">
        <v>507</v>
      </c>
      <c r="CK1129" s="145" t="s">
        <v>507</v>
      </c>
      <c r="CL1129" s="145" t="s">
        <v>507</v>
      </c>
      <c r="CM1129" s="145" t="s">
        <v>507</v>
      </c>
      <c r="CN1129" s="145" t="s">
        <v>507</v>
      </c>
    </row>
    <row r="1130" spans="1:92" x14ac:dyDescent="0.25">
      <c r="A1130" s="53" t="s">
        <v>188</v>
      </c>
      <c r="B1130" s="209" t="s">
        <v>214</v>
      </c>
      <c r="C1130" s="53"/>
      <c r="D1130" s="53" t="s">
        <v>723</v>
      </c>
      <c r="E1130" s="229" t="s">
        <v>203</v>
      </c>
      <c r="F1130" s="229"/>
      <c r="G1130" s="229"/>
      <c r="I1130" s="267"/>
      <c r="J1130" s="268"/>
      <c r="K1130" s="212">
        <f t="shared" ref="K1130:P1130" ca="1" si="860">SUMIF($3:$3, K$2, INDIRECT(ROW() &amp; ":" &amp; ROW()))</f>
        <v>0</v>
      </c>
      <c r="L1130" s="212">
        <f t="shared" ca="1" si="860"/>
        <v>0</v>
      </c>
      <c r="M1130" s="212">
        <f t="shared" ca="1" si="860"/>
        <v>0</v>
      </c>
      <c r="N1130" s="212">
        <f t="shared" ca="1" si="860"/>
        <v>0</v>
      </c>
      <c r="O1130" s="212">
        <f t="shared" ca="1" si="860"/>
        <v>0</v>
      </c>
      <c r="P1130" s="212">
        <f t="shared" ca="1" si="860"/>
        <v>0</v>
      </c>
      <c r="Q1130" s="212"/>
      <c r="T1130" s="213"/>
      <c r="U1130" s="212" cm="1">
        <f t="array" aca="1" ref="U1130" ca="1">+INDIRECT(U1127)+INDIRECT(U1128)+INDIRECT(U1129)</f>
        <v>0</v>
      </c>
      <c r="V1130" s="212" cm="1">
        <f t="array" aca="1" ref="V1130" ca="1">+INDIRECT(V1127)+INDIRECT(V1128)+INDIRECT(V1129)</f>
        <v>0</v>
      </c>
      <c r="W1130" s="212" cm="1">
        <f t="array" aca="1" ref="W1130" ca="1">+INDIRECT(W1127)+INDIRECT(W1128)+INDIRECT(W1129)</f>
        <v>0</v>
      </c>
      <c r="X1130" s="212" cm="1">
        <f t="array" aca="1" ref="X1130" ca="1">+INDIRECT(X1127)+INDIRECT(X1128)+INDIRECT(X1129)</f>
        <v>0</v>
      </c>
      <c r="Y1130" s="212" cm="1">
        <f t="array" aca="1" ref="Y1130" ca="1">+INDIRECT(Y1127)+INDIRECT(Y1128)+INDIRECT(Y1129)</f>
        <v>0</v>
      </c>
      <c r="Z1130" s="212" cm="1">
        <f t="array" aca="1" ref="Z1130" ca="1">+INDIRECT(Z1127)+INDIRECT(Z1128)+INDIRECT(Z1129)</f>
        <v>0</v>
      </c>
      <c r="AA1130" s="212" cm="1">
        <f t="array" aca="1" ref="AA1130" ca="1">+INDIRECT(AA1127)+INDIRECT(AA1128)+INDIRECT(AA1129)</f>
        <v>0</v>
      </c>
      <c r="AB1130" s="212" cm="1">
        <f t="array" aca="1" ref="AB1130" ca="1">+INDIRECT(AB1127)+INDIRECT(AB1128)+INDIRECT(AB1129)</f>
        <v>0</v>
      </c>
      <c r="AC1130" s="212" cm="1">
        <f t="array" aca="1" ref="AC1130" ca="1">+INDIRECT(AC1127)+INDIRECT(AC1128)+INDIRECT(AC1129)</f>
        <v>0</v>
      </c>
      <c r="AD1130" s="212" cm="1">
        <f t="array" aca="1" ref="AD1130" ca="1">+INDIRECT(AD1127)+INDIRECT(AD1128)+INDIRECT(AD1129)</f>
        <v>0</v>
      </c>
      <c r="AE1130" s="212" cm="1">
        <f t="array" aca="1" ref="AE1130" ca="1">+INDIRECT(AE1127)+INDIRECT(AE1128)+INDIRECT(AE1129)</f>
        <v>0</v>
      </c>
      <c r="AF1130" s="212" cm="1">
        <f t="array" aca="1" ref="AF1130" ca="1">+INDIRECT(AF1127)+INDIRECT(AF1128)+INDIRECT(AF1129)</f>
        <v>0</v>
      </c>
      <c r="AG1130" s="212" cm="1">
        <f t="array" aca="1" ref="AG1130" ca="1">+INDIRECT(AG1127)+INDIRECT(AG1128)+INDIRECT(AG1129)</f>
        <v>0</v>
      </c>
      <c r="AH1130" s="212" cm="1">
        <f t="array" aca="1" ref="AH1130" ca="1">+INDIRECT(AH1127)+INDIRECT(AH1128)+INDIRECT(AH1129)</f>
        <v>0</v>
      </c>
      <c r="AI1130" s="212" cm="1">
        <f t="array" aca="1" ref="AI1130" ca="1">+INDIRECT(AI1127)+INDIRECT(AI1128)+INDIRECT(AI1129)</f>
        <v>0</v>
      </c>
      <c r="AJ1130" s="212" cm="1">
        <f t="array" aca="1" ref="AJ1130" ca="1">+INDIRECT(AJ1127)+INDIRECT(AJ1128)+INDIRECT(AJ1129)</f>
        <v>0</v>
      </c>
      <c r="AK1130" s="212" cm="1">
        <f t="array" aca="1" ref="AK1130" ca="1">+INDIRECT(AK1127)+INDIRECT(AK1128)+INDIRECT(AK1129)</f>
        <v>0</v>
      </c>
      <c r="AL1130" s="212" cm="1">
        <f t="array" aca="1" ref="AL1130" ca="1">+INDIRECT(AL1127)+INDIRECT(AL1128)+INDIRECT(AL1129)</f>
        <v>0</v>
      </c>
      <c r="AM1130" s="212" cm="1">
        <f t="array" aca="1" ref="AM1130" ca="1">+INDIRECT(AM1127)+INDIRECT(AM1128)+INDIRECT(AM1129)</f>
        <v>0</v>
      </c>
      <c r="AN1130" s="212" cm="1">
        <f t="array" aca="1" ref="AN1130" ca="1">+INDIRECT(AN1127)+INDIRECT(AN1128)+INDIRECT(AN1129)</f>
        <v>0</v>
      </c>
      <c r="AO1130" s="212" cm="1">
        <f t="array" aca="1" ref="AO1130" ca="1">+INDIRECT(AO1127)+INDIRECT(AO1128)+INDIRECT(AO1129)</f>
        <v>0</v>
      </c>
      <c r="AP1130" s="212" cm="1">
        <f t="array" aca="1" ref="AP1130" ca="1">+INDIRECT(AP1127)+INDIRECT(AP1128)+INDIRECT(AP1129)</f>
        <v>0</v>
      </c>
      <c r="AQ1130" s="212" cm="1">
        <f t="array" aca="1" ref="AQ1130" ca="1">+INDIRECT(AQ1127)+INDIRECT(AQ1128)+INDIRECT(AQ1129)</f>
        <v>0</v>
      </c>
      <c r="AR1130" s="212" cm="1">
        <f t="array" aca="1" ref="AR1130" ca="1">+INDIRECT(AR1127)+INDIRECT(AR1128)+INDIRECT(AR1129)</f>
        <v>0</v>
      </c>
      <c r="AS1130" s="212" cm="1">
        <f t="array" aca="1" ref="AS1130" ca="1">+INDIRECT(AS1127)+INDIRECT(AS1128)+INDIRECT(AS1129)</f>
        <v>0</v>
      </c>
      <c r="AT1130" s="212" cm="1">
        <f t="array" aca="1" ref="AT1130" ca="1">+INDIRECT(AT1127)+INDIRECT(AT1128)+INDIRECT(AT1129)</f>
        <v>0</v>
      </c>
      <c r="AU1130" s="212" cm="1">
        <f t="array" aca="1" ref="AU1130" ca="1">+INDIRECT(AU1127)+INDIRECT(AU1128)+INDIRECT(AU1129)</f>
        <v>0</v>
      </c>
      <c r="AV1130" s="212" cm="1">
        <f t="array" aca="1" ref="AV1130" ca="1">+INDIRECT(AV1127)+INDIRECT(AV1128)+INDIRECT(AV1129)</f>
        <v>0</v>
      </c>
      <c r="AW1130" s="212" cm="1">
        <f t="array" aca="1" ref="AW1130" ca="1">+INDIRECT(AW1127)+INDIRECT(AW1128)+INDIRECT(AW1129)</f>
        <v>0</v>
      </c>
      <c r="AX1130" s="212" cm="1">
        <f t="array" aca="1" ref="AX1130" ca="1">+INDIRECT(AX1127)+INDIRECT(AX1128)+INDIRECT(AX1129)</f>
        <v>0</v>
      </c>
      <c r="AY1130" s="212" cm="1">
        <f t="array" aca="1" ref="AY1130" ca="1">+INDIRECT(AY1127)+INDIRECT(AY1128)+INDIRECT(AY1129)</f>
        <v>0</v>
      </c>
      <c r="AZ1130" s="212" cm="1">
        <f t="array" aca="1" ref="AZ1130" ca="1">+INDIRECT(AZ1127)+INDIRECT(AZ1128)+INDIRECT(AZ1129)</f>
        <v>0</v>
      </c>
      <c r="BA1130" s="212" cm="1">
        <f t="array" aca="1" ref="BA1130" ca="1">+INDIRECT(BA1127)+INDIRECT(BA1128)+INDIRECT(BA1129)</f>
        <v>0</v>
      </c>
      <c r="BB1130" s="212" cm="1">
        <f t="array" aca="1" ref="BB1130" ca="1">+INDIRECT(BB1127)+INDIRECT(BB1128)+INDIRECT(BB1129)</f>
        <v>0</v>
      </c>
      <c r="BC1130" s="212" cm="1">
        <f t="array" aca="1" ref="BC1130" ca="1">+INDIRECT(BC1127)+INDIRECT(BC1128)+INDIRECT(BC1129)</f>
        <v>0</v>
      </c>
      <c r="BD1130" s="212" cm="1">
        <f t="array" aca="1" ref="BD1130" ca="1">+INDIRECT(BD1127)+INDIRECT(BD1128)+INDIRECT(BD1129)</f>
        <v>0</v>
      </c>
      <c r="BE1130" s="212" cm="1">
        <f t="array" aca="1" ref="BE1130" ca="1">+INDIRECT(BE1127)+INDIRECT(BE1128)+INDIRECT(BE1129)</f>
        <v>0</v>
      </c>
      <c r="BF1130" s="212" cm="1">
        <f t="array" aca="1" ref="BF1130" ca="1">+INDIRECT(BF1127)+INDIRECT(BF1128)+INDIRECT(BF1129)</f>
        <v>0</v>
      </c>
      <c r="BG1130" s="212" cm="1">
        <f t="array" aca="1" ref="BG1130" ca="1">+INDIRECT(BG1127)+INDIRECT(BG1128)+INDIRECT(BG1129)</f>
        <v>0</v>
      </c>
      <c r="BH1130" s="212" cm="1">
        <f t="array" aca="1" ref="BH1130" ca="1">+INDIRECT(BH1127)+INDIRECT(BH1128)+INDIRECT(BH1129)</f>
        <v>0</v>
      </c>
      <c r="BI1130" s="212" cm="1">
        <f t="array" aca="1" ref="BI1130" ca="1">+INDIRECT(BI1127)+INDIRECT(BI1128)+INDIRECT(BI1129)</f>
        <v>0</v>
      </c>
      <c r="BJ1130" s="212" cm="1">
        <f t="array" aca="1" ref="BJ1130" ca="1">+INDIRECT(BJ1127)+INDIRECT(BJ1128)+INDIRECT(BJ1129)</f>
        <v>0</v>
      </c>
      <c r="BK1130" s="212" cm="1">
        <f t="array" aca="1" ref="BK1130" ca="1">+INDIRECT(BK1127)+INDIRECT(BK1128)+INDIRECT(BK1129)</f>
        <v>0</v>
      </c>
      <c r="BL1130" s="212" cm="1">
        <f t="array" aca="1" ref="BL1130" ca="1">+INDIRECT(BL1127)+INDIRECT(BL1128)+INDIRECT(BL1129)</f>
        <v>0</v>
      </c>
      <c r="BM1130" s="212" cm="1">
        <f t="array" aca="1" ref="BM1130" ca="1">+INDIRECT(BM1127)+INDIRECT(BM1128)+INDIRECT(BM1129)</f>
        <v>0</v>
      </c>
      <c r="BN1130" s="212" cm="1">
        <f t="array" aca="1" ref="BN1130" ca="1">+INDIRECT(BN1127)+INDIRECT(BN1128)+INDIRECT(BN1129)</f>
        <v>0</v>
      </c>
      <c r="BO1130" s="212" cm="1">
        <f t="array" aca="1" ref="BO1130" ca="1">+INDIRECT(BO1127)+INDIRECT(BO1128)+INDIRECT(BO1129)</f>
        <v>0</v>
      </c>
      <c r="BP1130" s="212" cm="1">
        <f t="array" aca="1" ref="BP1130" ca="1">+INDIRECT(BP1127)+INDIRECT(BP1128)+INDIRECT(BP1129)</f>
        <v>0</v>
      </c>
      <c r="BQ1130" s="212" cm="1">
        <f t="array" aca="1" ref="BQ1130" ca="1">+INDIRECT(BQ1127)+INDIRECT(BQ1128)+INDIRECT(BQ1129)</f>
        <v>0</v>
      </c>
      <c r="BR1130" s="212" cm="1">
        <f t="array" aca="1" ref="BR1130" ca="1">+INDIRECT(BR1127)+INDIRECT(BR1128)+INDIRECT(BR1129)</f>
        <v>0</v>
      </c>
      <c r="BS1130" s="212" cm="1">
        <f t="array" aca="1" ref="BS1130" ca="1">+INDIRECT(BS1127)+INDIRECT(BS1128)+INDIRECT(BS1129)</f>
        <v>0</v>
      </c>
      <c r="BT1130" s="212" cm="1">
        <f t="array" aca="1" ref="BT1130" ca="1">+INDIRECT(BT1127)+INDIRECT(BT1128)+INDIRECT(BT1129)</f>
        <v>0</v>
      </c>
      <c r="BU1130" s="212" cm="1">
        <f t="array" aca="1" ref="BU1130" ca="1">+INDIRECT(BU1127)+INDIRECT(BU1128)+INDIRECT(BU1129)</f>
        <v>0</v>
      </c>
      <c r="BV1130" s="212" cm="1">
        <f t="array" aca="1" ref="BV1130" ca="1">+INDIRECT(BV1127)+INDIRECT(BV1128)+INDIRECT(BV1129)</f>
        <v>0</v>
      </c>
      <c r="BW1130" s="212" cm="1">
        <f t="array" aca="1" ref="BW1130" ca="1">+INDIRECT(BW1127)+INDIRECT(BW1128)+INDIRECT(BW1129)</f>
        <v>0</v>
      </c>
      <c r="BX1130" s="212" cm="1">
        <f t="array" aca="1" ref="BX1130" ca="1">+INDIRECT(BX1127)+INDIRECT(BX1128)+INDIRECT(BX1129)</f>
        <v>0</v>
      </c>
      <c r="BY1130" s="212" cm="1">
        <f t="array" aca="1" ref="BY1130" ca="1">+INDIRECT(BY1127)+INDIRECT(BY1128)+INDIRECT(BY1129)</f>
        <v>0</v>
      </c>
      <c r="BZ1130" s="212" cm="1">
        <f t="array" aca="1" ref="BZ1130" ca="1">+INDIRECT(BZ1127)+INDIRECT(BZ1128)+INDIRECT(BZ1129)</f>
        <v>0</v>
      </c>
      <c r="CA1130" s="212" cm="1">
        <f t="array" aca="1" ref="CA1130" ca="1">+INDIRECT(CA1127)+INDIRECT(CA1128)+INDIRECT(CA1129)</f>
        <v>0</v>
      </c>
      <c r="CB1130" s="212" cm="1">
        <f t="array" aca="1" ref="CB1130" ca="1">+INDIRECT(CB1127)+INDIRECT(CB1128)+INDIRECT(CB1129)</f>
        <v>0</v>
      </c>
      <c r="CC1130" s="212" cm="1">
        <f t="array" aca="1" ref="CC1130" ca="1">+INDIRECT(CC1127)+INDIRECT(CC1128)+INDIRECT(CC1129)</f>
        <v>0</v>
      </c>
      <c r="CD1130" s="212" cm="1">
        <f t="array" aca="1" ref="CD1130" ca="1">+INDIRECT(CD1127)+INDIRECT(CD1128)+INDIRECT(CD1129)</f>
        <v>0</v>
      </c>
      <c r="CE1130" s="212" cm="1">
        <f t="array" aca="1" ref="CE1130" ca="1">+INDIRECT(CE1127)+INDIRECT(CE1128)+INDIRECT(CE1129)</f>
        <v>0</v>
      </c>
      <c r="CF1130" s="212" cm="1">
        <f t="array" aca="1" ref="CF1130" ca="1">+INDIRECT(CF1127)+INDIRECT(CF1128)+INDIRECT(CF1129)</f>
        <v>0</v>
      </c>
      <c r="CG1130" s="212" cm="1">
        <f t="array" aca="1" ref="CG1130" ca="1">+INDIRECT(CG1127)+INDIRECT(CG1128)+INDIRECT(CG1129)</f>
        <v>0</v>
      </c>
      <c r="CH1130" s="212" cm="1">
        <f t="array" aca="1" ref="CH1130" ca="1">+INDIRECT(CH1127)+INDIRECT(CH1128)+INDIRECT(CH1129)</f>
        <v>0</v>
      </c>
      <c r="CI1130" s="212" cm="1">
        <f t="array" aca="1" ref="CI1130" ca="1">+INDIRECT(CI1127)+INDIRECT(CI1128)+INDIRECT(CI1129)</f>
        <v>0</v>
      </c>
      <c r="CJ1130" s="212" cm="1">
        <f t="array" aca="1" ref="CJ1130" ca="1">+INDIRECT(CJ1127)+INDIRECT(CJ1128)+INDIRECT(CJ1129)</f>
        <v>0</v>
      </c>
      <c r="CK1130" s="212" cm="1">
        <f t="array" aca="1" ref="CK1130" ca="1">+INDIRECT(CK1127)+INDIRECT(CK1128)+INDIRECT(CK1129)</f>
        <v>0</v>
      </c>
      <c r="CL1130" s="212" cm="1">
        <f t="array" aca="1" ref="CL1130" ca="1">+INDIRECT(CL1127)+INDIRECT(CL1128)+INDIRECT(CL1129)</f>
        <v>0</v>
      </c>
      <c r="CM1130" s="212" cm="1">
        <f t="array" aca="1" ref="CM1130" ca="1">+INDIRECT(CM1127)+INDIRECT(CM1128)+INDIRECT(CM1129)</f>
        <v>0</v>
      </c>
      <c r="CN1130" s="212" cm="1">
        <f t="array" aca="1" ref="CN1130" ca="1">+INDIRECT(CN1127)+INDIRECT(CN1128)+INDIRECT(CN1129)</f>
        <v>0</v>
      </c>
    </row>
    <row r="1131" spans="1:92" x14ac:dyDescent="0.25">
      <c r="B1131" s="216"/>
      <c r="C1131" s="53"/>
      <c r="E1131" s="229"/>
      <c r="F1131" s="229"/>
      <c r="G1131" s="229"/>
      <c r="I1131" s="267"/>
      <c r="J1131" s="268"/>
      <c r="K1131" s="30"/>
      <c r="L1131" s="30"/>
      <c r="M1131" s="30"/>
      <c r="N1131" s="30"/>
      <c r="O1131" s="30"/>
      <c r="P1131" s="30"/>
      <c r="Q1131" s="30"/>
      <c r="T1131" s="204"/>
      <c r="U1131" s="30"/>
      <c r="V1131" s="30"/>
      <c r="W1131" s="30"/>
      <c r="X1131" s="30"/>
      <c r="Y1131" s="30"/>
      <c r="Z1131" s="30"/>
      <c r="AA1131" s="30"/>
      <c r="AB1131" s="30"/>
      <c r="AC1131" s="30"/>
      <c r="AD1131" s="30"/>
      <c r="AE1131" s="30"/>
      <c r="AF1131" s="30"/>
      <c r="AG1131" s="30"/>
      <c r="AH1131" s="30"/>
      <c r="AI1131" s="30"/>
      <c r="AJ1131" s="30"/>
      <c r="AK1131" s="30"/>
      <c r="AL1131" s="30"/>
      <c r="AM1131" s="30"/>
      <c r="AN1131" s="30"/>
      <c r="AO1131" s="30"/>
      <c r="AP1131" s="30"/>
      <c r="AQ1131" s="30"/>
      <c r="AR1131" s="30"/>
      <c r="AS1131" s="30"/>
      <c r="AT1131" s="30"/>
      <c r="AU1131" s="30"/>
      <c r="AV1131" s="30"/>
      <c r="AW1131" s="30"/>
      <c r="AX1131" s="30"/>
      <c r="AY1131" s="30"/>
      <c r="AZ1131" s="30"/>
      <c r="BA1131" s="30"/>
      <c r="BB1131" s="30"/>
      <c r="BC1131" s="30"/>
      <c r="BD1131" s="30"/>
      <c r="BE1131" s="30"/>
      <c r="BF1131" s="30"/>
      <c r="BG1131" s="30"/>
      <c r="BH1131" s="30"/>
      <c r="BI1131" s="30"/>
      <c r="BJ1131" s="30"/>
      <c r="BK1131" s="30"/>
      <c r="BL1131" s="30"/>
      <c r="BM1131" s="30"/>
      <c r="BN1131" s="30"/>
      <c r="BO1131" s="30"/>
      <c r="BP1131" s="30"/>
      <c r="BQ1131" s="30"/>
      <c r="BR1131" s="30"/>
      <c r="BS1131" s="30"/>
      <c r="BT1131" s="30"/>
      <c r="BU1131" s="30"/>
      <c r="BV1131" s="30"/>
      <c r="BW1131" s="30"/>
      <c r="BX1131" s="30"/>
      <c r="BY1131" s="30"/>
      <c r="BZ1131" s="30"/>
      <c r="CA1131" s="30"/>
      <c r="CB1131" s="30"/>
      <c r="CC1131" s="30"/>
      <c r="CD1131" s="30"/>
      <c r="CE1131" s="30"/>
      <c r="CF1131" s="30"/>
      <c r="CG1131" s="30"/>
      <c r="CH1131" s="30"/>
      <c r="CI1131" s="30"/>
      <c r="CJ1131" s="30"/>
      <c r="CK1131" s="30"/>
      <c r="CL1131" s="30"/>
      <c r="CM1131" s="30"/>
      <c r="CN1131" s="30"/>
    </row>
    <row r="1132" spans="1:92" x14ac:dyDescent="0.25">
      <c r="A1132" s="137"/>
      <c r="B1132" s="208"/>
      <c r="C1132" s="139"/>
      <c r="D1132" s="137" t="s">
        <v>724</v>
      </c>
      <c r="E1132" s="140" t="s">
        <v>724</v>
      </c>
      <c r="F1132" s="140"/>
      <c r="G1132" s="140"/>
      <c r="H1132" s="141"/>
      <c r="I1132" s="142"/>
      <c r="J1132" s="143"/>
      <c r="K1132" s="139"/>
      <c r="L1132" s="139"/>
      <c r="M1132" s="139"/>
      <c r="N1132" s="139"/>
      <c r="O1132" s="139"/>
      <c r="P1132" s="139"/>
      <c r="Q1132" s="139"/>
      <c r="T1132" s="233"/>
      <c r="U1132" s="145" t="s">
        <v>725</v>
      </c>
      <c r="V1132" s="145" t="s">
        <v>725</v>
      </c>
      <c r="W1132" s="145" t="s">
        <v>725</v>
      </c>
      <c r="X1132" s="145" t="s">
        <v>725</v>
      </c>
      <c r="Y1132" s="145" t="s">
        <v>725</v>
      </c>
      <c r="Z1132" s="145" t="s">
        <v>725</v>
      </c>
      <c r="AA1132" s="145" t="s">
        <v>725</v>
      </c>
      <c r="AB1132" s="145" t="s">
        <v>725</v>
      </c>
      <c r="AC1132" s="145" t="s">
        <v>725</v>
      </c>
      <c r="AD1132" s="145" t="s">
        <v>725</v>
      </c>
      <c r="AE1132" s="145" t="s">
        <v>725</v>
      </c>
      <c r="AF1132" s="145" t="s">
        <v>725</v>
      </c>
      <c r="AG1132" s="145" t="s">
        <v>725</v>
      </c>
      <c r="AH1132" s="145" t="s">
        <v>725</v>
      </c>
      <c r="AI1132" s="145" t="s">
        <v>725</v>
      </c>
      <c r="AJ1132" s="145" t="s">
        <v>725</v>
      </c>
      <c r="AK1132" s="145" t="s">
        <v>725</v>
      </c>
      <c r="AL1132" s="145" t="s">
        <v>725</v>
      </c>
      <c r="AM1132" s="145" t="s">
        <v>725</v>
      </c>
      <c r="AN1132" s="145" t="s">
        <v>725</v>
      </c>
      <c r="AO1132" s="145" t="s">
        <v>725</v>
      </c>
      <c r="AP1132" s="145" t="s">
        <v>725</v>
      </c>
      <c r="AQ1132" s="145" t="s">
        <v>725</v>
      </c>
      <c r="AR1132" s="145" t="s">
        <v>725</v>
      </c>
      <c r="AS1132" s="145" t="s">
        <v>725</v>
      </c>
      <c r="AT1132" s="145" t="s">
        <v>725</v>
      </c>
      <c r="AU1132" s="145" t="s">
        <v>725</v>
      </c>
      <c r="AV1132" s="145" t="s">
        <v>725</v>
      </c>
      <c r="AW1132" s="145" t="s">
        <v>725</v>
      </c>
      <c r="AX1132" s="145" t="s">
        <v>725</v>
      </c>
      <c r="AY1132" s="145" t="s">
        <v>725</v>
      </c>
      <c r="AZ1132" s="145" t="s">
        <v>725</v>
      </c>
      <c r="BA1132" s="145" t="s">
        <v>725</v>
      </c>
      <c r="BB1132" s="145" t="s">
        <v>725</v>
      </c>
      <c r="BC1132" s="145" t="s">
        <v>725</v>
      </c>
      <c r="BD1132" s="145" t="s">
        <v>725</v>
      </c>
      <c r="BE1132" s="145" t="s">
        <v>725</v>
      </c>
      <c r="BF1132" s="145" t="s">
        <v>725</v>
      </c>
      <c r="BG1132" s="145" t="s">
        <v>725</v>
      </c>
      <c r="BH1132" s="145" t="s">
        <v>725</v>
      </c>
      <c r="BI1132" s="145" t="s">
        <v>725</v>
      </c>
      <c r="BJ1132" s="145" t="s">
        <v>725</v>
      </c>
      <c r="BK1132" s="145" t="s">
        <v>725</v>
      </c>
      <c r="BL1132" s="145" t="s">
        <v>725</v>
      </c>
      <c r="BM1132" s="145" t="s">
        <v>725</v>
      </c>
      <c r="BN1132" s="145" t="s">
        <v>725</v>
      </c>
      <c r="BO1132" s="145" t="s">
        <v>725</v>
      </c>
      <c r="BP1132" s="145" t="s">
        <v>725</v>
      </c>
      <c r="BQ1132" s="145" t="s">
        <v>725</v>
      </c>
      <c r="BR1132" s="145" t="s">
        <v>725</v>
      </c>
      <c r="BS1132" s="145" t="s">
        <v>725</v>
      </c>
      <c r="BT1132" s="145" t="s">
        <v>725</v>
      </c>
      <c r="BU1132" s="145" t="s">
        <v>725</v>
      </c>
      <c r="BV1132" s="145" t="s">
        <v>725</v>
      </c>
      <c r="BW1132" s="145" t="s">
        <v>725</v>
      </c>
      <c r="BX1132" s="145" t="s">
        <v>725</v>
      </c>
      <c r="BY1132" s="145" t="s">
        <v>725</v>
      </c>
      <c r="BZ1132" s="145" t="s">
        <v>725</v>
      </c>
      <c r="CA1132" s="145" t="s">
        <v>725</v>
      </c>
      <c r="CB1132" s="145" t="s">
        <v>725</v>
      </c>
      <c r="CC1132" s="145" t="s">
        <v>725</v>
      </c>
      <c r="CD1132" s="145" t="s">
        <v>725</v>
      </c>
      <c r="CE1132" s="145" t="s">
        <v>725</v>
      </c>
      <c r="CF1132" s="145" t="s">
        <v>725</v>
      </c>
      <c r="CG1132" s="145" t="s">
        <v>725</v>
      </c>
      <c r="CH1132" s="145" t="s">
        <v>725</v>
      </c>
      <c r="CI1132" s="145" t="s">
        <v>725</v>
      </c>
      <c r="CJ1132" s="145" t="s">
        <v>725</v>
      </c>
      <c r="CK1132" s="145" t="s">
        <v>725</v>
      </c>
      <c r="CL1132" s="145" t="s">
        <v>725</v>
      </c>
      <c r="CM1132" s="145" t="s">
        <v>725</v>
      </c>
      <c r="CN1132" s="145" t="s">
        <v>725</v>
      </c>
    </row>
    <row r="1133" spans="1:92" x14ac:dyDescent="0.25">
      <c r="A1133" t="s">
        <v>160</v>
      </c>
      <c r="B1133" s="216" t="s">
        <v>15</v>
      </c>
      <c r="C1133" s="53" t="s">
        <v>16</v>
      </c>
      <c r="D1133" t="s">
        <v>724</v>
      </c>
      <c r="E1133" s="229" t="s">
        <v>203</v>
      </c>
      <c r="F1133" s="229"/>
      <c r="G1133" s="229"/>
      <c r="I1133" s="267"/>
      <c r="J1133" s="268"/>
      <c r="K1133" s="244" t="e">
        <f t="shared" ref="K1133:P1133" ca="1" si="861">SUMIF($3:$3, K$2, INDIRECT(ROW() &amp; ":" &amp; ROW()))</f>
        <v>#REF!</v>
      </c>
      <c r="L1133" s="201" t="e">
        <f t="shared" ca="1" si="861"/>
        <v>#REF!</v>
      </c>
      <c r="M1133" s="201" t="e">
        <f t="shared" ca="1" si="861"/>
        <v>#REF!</v>
      </c>
      <c r="N1133" s="201" t="e">
        <f t="shared" ca="1" si="861"/>
        <v>#REF!</v>
      </c>
      <c r="O1133" s="201" t="e">
        <f t="shared" ca="1" si="861"/>
        <v>#REF!</v>
      </c>
      <c r="P1133" s="201" t="e">
        <f t="shared" ca="1" si="861"/>
        <v>#REF!</v>
      </c>
      <c r="Q1133" s="212"/>
      <c r="T1133" s="250"/>
      <c r="U1133" s="201" t="e">
        <f ca="1">+SUM(OFFSET(U1133,-1,0):INDIRECT(U1132))</f>
        <v>#REF!</v>
      </c>
      <c r="V1133" s="201" t="e">
        <f ca="1">+SUM(OFFSET(V1133,-1,0):INDIRECT(V1132))</f>
        <v>#REF!</v>
      </c>
      <c r="W1133" s="201" t="e">
        <f ca="1">+SUM(OFFSET(W1133,-1,0):INDIRECT(W1132))</f>
        <v>#REF!</v>
      </c>
      <c r="X1133" s="201" t="e">
        <f ca="1">+SUM(OFFSET(X1133,-1,0):INDIRECT(X1132))</f>
        <v>#REF!</v>
      </c>
      <c r="Y1133" s="201" t="e">
        <f ca="1">+SUM(OFFSET(Y1133,-1,0):INDIRECT(Y1132))</f>
        <v>#REF!</v>
      </c>
      <c r="Z1133" s="201" t="e">
        <f ca="1">+SUM(OFFSET(Z1133,-1,0):INDIRECT(Z1132))</f>
        <v>#REF!</v>
      </c>
      <c r="AA1133" s="201" t="e">
        <f ca="1">+SUM(OFFSET(AA1133,-1,0):INDIRECT(AA1132))</f>
        <v>#REF!</v>
      </c>
      <c r="AB1133" s="201" t="e">
        <f ca="1">+SUM(OFFSET(AB1133,-1,0):INDIRECT(AB1132))</f>
        <v>#REF!</v>
      </c>
      <c r="AC1133" s="201" t="e">
        <f ca="1">+SUM(OFFSET(AC1133,-1,0):INDIRECT(AC1132))</f>
        <v>#REF!</v>
      </c>
      <c r="AD1133" s="201" t="e">
        <f ca="1">+SUM(OFFSET(AD1133,-1,0):INDIRECT(AD1132))</f>
        <v>#REF!</v>
      </c>
      <c r="AE1133" s="201" t="e">
        <f ca="1">+SUM(OFFSET(AE1133,-1,0):INDIRECT(AE1132))</f>
        <v>#REF!</v>
      </c>
      <c r="AF1133" s="201" t="e">
        <f ca="1">+SUM(OFFSET(AF1133,-1,0):INDIRECT(AF1132))</f>
        <v>#REF!</v>
      </c>
      <c r="AG1133" s="201" t="e">
        <f ca="1">+SUM(OFFSET(AG1133,-1,0):INDIRECT(AG1132))</f>
        <v>#REF!</v>
      </c>
      <c r="AH1133" s="201" t="e">
        <f ca="1">+SUM(OFFSET(AH1133,-1,0):INDIRECT(AH1132))</f>
        <v>#REF!</v>
      </c>
      <c r="AI1133" s="201" t="e">
        <f ca="1">+SUM(OFFSET(AI1133,-1,0):INDIRECT(AI1132))</f>
        <v>#REF!</v>
      </c>
      <c r="AJ1133" s="201" t="e">
        <f ca="1">+SUM(OFFSET(AJ1133,-1,0):INDIRECT(AJ1132))</f>
        <v>#REF!</v>
      </c>
      <c r="AK1133" s="201" t="e">
        <f ca="1">+SUM(OFFSET(AK1133,-1,0):INDIRECT(AK1132))</f>
        <v>#REF!</v>
      </c>
      <c r="AL1133" s="201" t="e">
        <f ca="1">+SUM(OFFSET(AL1133,-1,0):INDIRECT(AL1132))</f>
        <v>#REF!</v>
      </c>
      <c r="AM1133" s="201" t="e">
        <f ca="1">+SUM(OFFSET(AM1133,-1,0):INDIRECT(AM1132))</f>
        <v>#REF!</v>
      </c>
      <c r="AN1133" s="201" t="e">
        <f ca="1">+SUM(OFFSET(AN1133,-1,0):INDIRECT(AN1132))</f>
        <v>#REF!</v>
      </c>
      <c r="AO1133" s="201" t="e">
        <f ca="1">+SUM(OFFSET(AO1133,-1,0):INDIRECT(AO1132))</f>
        <v>#REF!</v>
      </c>
      <c r="AP1133" s="201" t="e">
        <f ca="1">+SUM(OFFSET(AP1133,-1,0):INDIRECT(AP1132))</f>
        <v>#REF!</v>
      </c>
      <c r="AQ1133" s="201" t="e">
        <f ca="1">+SUM(OFFSET(AQ1133,-1,0):INDIRECT(AQ1132))</f>
        <v>#REF!</v>
      </c>
      <c r="AR1133" s="201" t="e">
        <f ca="1">+SUM(OFFSET(AR1133,-1,0):INDIRECT(AR1132))</f>
        <v>#REF!</v>
      </c>
      <c r="AS1133" s="201" t="e">
        <f ca="1">+SUM(OFFSET(AS1133,-1,0):INDIRECT(AS1132))</f>
        <v>#REF!</v>
      </c>
      <c r="AT1133" s="201" t="e">
        <f ca="1">+SUM(OFFSET(AT1133,-1,0):INDIRECT(AT1132))</f>
        <v>#REF!</v>
      </c>
      <c r="AU1133" s="201" t="e">
        <f ca="1">+SUM(OFFSET(AU1133,-1,0):INDIRECT(AU1132))</f>
        <v>#REF!</v>
      </c>
      <c r="AV1133" s="201" t="e">
        <f ca="1">+SUM(OFFSET(AV1133,-1,0):INDIRECT(AV1132))</f>
        <v>#REF!</v>
      </c>
      <c r="AW1133" s="201" t="e">
        <f ca="1">+SUM(OFFSET(AW1133,-1,0):INDIRECT(AW1132))</f>
        <v>#REF!</v>
      </c>
      <c r="AX1133" s="201" t="e">
        <f ca="1">+SUM(OFFSET(AX1133,-1,0):INDIRECT(AX1132))</f>
        <v>#REF!</v>
      </c>
      <c r="AY1133" s="201" t="e">
        <f ca="1">+SUM(OFFSET(AY1133,-1,0):INDIRECT(AY1132))</f>
        <v>#REF!</v>
      </c>
      <c r="AZ1133" s="201" t="e">
        <f ca="1">+SUM(OFFSET(AZ1133,-1,0):INDIRECT(AZ1132))</f>
        <v>#REF!</v>
      </c>
      <c r="BA1133" s="201" t="e">
        <f ca="1">+SUM(OFFSET(BA1133,-1,0):INDIRECT(BA1132))</f>
        <v>#REF!</v>
      </c>
      <c r="BB1133" s="201" t="e">
        <f ca="1">+SUM(OFFSET(BB1133,-1,0):INDIRECT(BB1132))</f>
        <v>#REF!</v>
      </c>
      <c r="BC1133" s="201" t="e">
        <f ca="1">+SUM(OFFSET(BC1133,-1,0):INDIRECT(BC1132))</f>
        <v>#REF!</v>
      </c>
      <c r="BD1133" s="201" t="e">
        <f ca="1">+SUM(OFFSET(BD1133,-1,0):INDIRECT(BD1132))</f>
        <v>#REF!</v>
      </c>
      <c r="BE1133" s="201" t="e">
        <f ca="1">+SUM(OFFSET(BE1133,-1,0):INDIRECT(BE1132))</f>
        <v>#REF!</v>
      </c>
      <c r="BF1133" s="201" t="e">
        <f ca="1">+SUM(OFFSET(BF1133,-1,0):INDIRECT(BF1132))</f>
        <v>#REF!</v>
      </c>
      <c r="BG1133" s="201" t="e">
        <f ca="1">+SUM(OFFSET(BG1133,-1,0):INDIRECT(BG1132))</f>
        <v>#REF!</v>
      </c>
      <c r="BH1133" s="201" t="e">
        <f ca="1">+SUM(OFFSET(BH1133,-1,0):INDIRECT(BH1132))</f>
        <v>#REF!</v>
      </c>
      <c r="BI1133" s="201" t="e">
        <f ca="1">+SUM(OFFSET(BI1133,-1,0):INDIRECT(BI1132))</f>
        <v>#REF!</v>
      </c>
      <c r="BJ1133" s="201" t="e">
        <f ca="1">+SUM(OFFSET(BJ1133,-1,0):INDIRECT(BJ1132))</f>
        <v>#REF!</v>
      </c>
      <c r="BK1133" s="201" t="e">
        <f ca="1">+SUM(OFFSET(BK1133,-1,0):INDIRECT(BK1132))</f>
        <v>#REF!</v>
      </c>
      <c r="BL1133" s="201" t="e">
        <f ca="1">+SUM(OFFSET(BL1133,-1,0):INDIRECT(BL1132))</f>
        <v>#REF!</v>
      </c>
      <c r="BM1133" s="201" t="e">
        <f ca="1">+SUM(OFFSET(BM1133,-1,0):INDIRECT(BM1132))</f>
        <v>#REF!</v>
      </c>
      <c r="BN1133" s="201" t="e">
        <f ca="1">+SUM(OFFSET(BN1133,-1,0):INDIRECT(BN1132))</f>
        <v>#REF!</v>
      </c>
      <c r="BO1133" s="201" t="e">
        <f ca="1">+SUM(OFFSET(BO1133,-1,0):INDIRECT(BO1132))</f>
        <v>#REF!</v>
      </c>
      <c r="BP1133" s="201" t="e">
        <f ca="1">+SUM(OFFSET(BP1133,-1,0):INDIRECT(BP1132))</f>
        <v>#REF!</v>
      </c>
      <c r="BQ1133" s="201" t="e">
        <f ca="1">+SUM(OFFSET(BQ1133,-1,0):INDIRECT(BQ1132))</f>
        <v>#REF!</v>
      </c>
      <c r="BR1133" s="201" t="e">
        <f ca="1">+SUM(OFFSET(BR1133,-1,0):INDIRECT(BR1132))</f>
        <v>#REF!</v>
      </c>
      <c r="BS1133" s="201" t="e">
        <f ca="1">+SUM(OFFSET(BS1133,-1,0):INDIRECT(BS1132))</f>
        <v>#REF!</v>
      </c>
      <c r="BT1133" s="201" t="e">
        <f ca="1">+SUM(OFFSET(BT1133,-1,0):INDIRECT(BT1132))</f>
        <v>#REF!</v>
      </c>
      <c r="BU1133" s="201" t="e">
        <f ca="1">+SUM(OFFSET(BU1133,-1,0):INDIRECT(BU1132))</f>
        <v>#REF!</v>
      </c>
      <c r="BV1133" s="201" t="e">
        <f ca="1">+SUM(OFFSET(BV1133,-1,0):INDIRECT(BV1132))</f>
        <v>#REF!</v>
      </c>
      <c r="BW1133" s="201" t="e">
        <f ca="1">+SUM(OFFSET(BW1133,-1,0):INDIRECT(BW1132))</f>
        <v>#REF!</v>
      </c>
      <c r="BX1133" s="201" t="e">
        <f ca="1">+SUM(OFFSET(BX1133,-1,0):INDIRECT(BX1132))</f>
        <v>#REF!</v>
      </c>
      <c r="BY1133" s="201" t="e">
        <f ca="1">+SUM(OFFSET(BY1133,-1,0):INDIRECT(BY1132))</f>
        <v>#REF!</v>
      </c>
      <c r="BZ1133" s="201" t="e">
        <f ca="1">+SUM(OFFSET(BZ1133,-1,0):INDIRECT(BZ1132))</f>
        <v>#REF!</v>
      </c>
      <c r="CA1133" s="201" t="e">
        <f ca="1">+SUM(OFFSET(CA1133,-1,0):INDIRECT(CA1132))</f>
        <v>#REF!</v>
      </c>
      <c r="CB1133" s="201" t="e">
        <f ca="1">+SUM(OFFSET(CB1133,-1,0):INDIRECT(CB1132))</f>
        <v>#REF!</v>
      </c>
      <c r="CC1133" s="201" t="e">
        <f ca="1">+SUM(OFFSET(CC1133,-1,0):INDIRECT(CC1132))</f>
        <v>#REF!</v>
      </c>
      <c r="CD1133" s="201" t="e">
        <f ca="1">+SUM(OFFSET(CD1133,-1,0):INDIRECT(CD1132))</f>
        <v>#REF!</v>
      </c>
      <c r="CE1133" s="201" t="e">
        <f ca="1">+SUM(OFFSET(CE1133,-1,0):INDIRECT(CE1132))</f>
        <v>#REF!</v>
      </c>
      <c r="CF1133" s="201" t="e">
        <f ca="1">+SUM(OFFSET(CF1133,-1,0):INDIRECT(CF1132))</f>
        <v>#REF!</v>
      </c>
      <c r="CG1133" s="201" t="e">
        <f ca="1">+SUM(OFFSET(CG1133,-1,0):INDIRECT(CG1132))</f>
        <v>#REF!</v>
      </c>
      <c r="CH1133" s="201" t="e">
        <f ca="1">+SUM(OFFSET(CH1133,-1,0):INDIRECT(CH1132))</f>
        <v>#REF!</v>
      </c>
      <c r="CI1133" s="201" t="e">
        <f ca="1">+SUM(OFFSET(CI1133,-1,0):INDIRECT(CI1132))</f>
        <v>#REF!</v>
      </c>
      <c r="CJ1133" s="201" t="e">
        <f ca="1">+SUM(OFFSET(CJ1133,-1,0):INDIRECT(CJ1132))</f>
        <v>#REF!</v>
      </c>
      <c r="CK1133" s="201" t="e">
        <f ca="1">+SUM(OFFSET(CK1133,-1,0):INDIRECT(CK1132))</f>
        <v>#REF!</v>
      </c>
      <c r="CL1133" s="201" t="e">
        <f ca="1">+SUM(OFFSET(CL1133,-1,0):INDIRECT(CL1132))</f>
        <v>#REF!</v>
      </c>
      <c r="CM1133" s="201" t="e">
        <f ca="1">+SUM(OFFSET(CM1133,-1,0):INDIRECT(CM1132))</f>
        <v>#REF!</v>
      </c>
      <c r="CN1133" s="201" t="e">
        <f ca="1">+SUM(OFFSET(CN1133,-1,0):INDIRECT(CN1132))</f>
        <v>#REF!</v>
      </c>
    </row>
    <row r="1134" spans="1:92" x14ac:dyDescent="0.25">
      <c r="B1134" s="216"/>
      <c r="C1134" s="53"/>
      <c r="E1134" s="229"/>
      <c r="F1134" s="229"/>
      <c r="G1134" s="229"/>
      <c r="I1134" s="267"/>
      <c r="J1134" s="268"/>
      <c r="K1134" s="30"/>
      <c r="L1134" s="30"/>
      <c r="M1134" s="30"/>
      <c r="N1134" s="30"/>
      <c r="O1134" s="30"/>
      <c r="P1134" s="30"/>
      <c r="Q1134" s="30"/>
      <c r="T1134" s="204"/>
      <c r="U1134" s="30"/>
      <c r="V1134" s="30"/>
      <c r="W1134" s="30"/>
      <c r="X1134" s="30"/>
      <c r="Y1134" s="30"/>
      <c r="Z1134" s="30"/>
      <c r="AA1134" s="30"/>
      <c r="AB1134" s="30"/>
      <c r="AC1134" s="30"/>
      <c r="AD1134" s="30"/>
      <c r="AE1134" s="30"/>
      <c r="AF1134" s="30"/>
      <c r="AG1134" s="30"/>
      <c r="AH1134" s="30"/>
      <c r="AI1134" s="30"/>
      <c r="AJ1134" s="30"/>
      <c r="AK1134" s="30"/>
      <c r="AL1134" s="30"/>
      <c r="AM1134" s="30"/>
      <c r="AN1134" s="30"/>
      <c r="AO1134" s="30"/>
      <c r="AP1134" s="30"/>
      <c r="AQ1134" s="30"/>
      <c r="AR1134" s="30"/>
      <c r="AS1134" s="30"/>
      <c r="AT1134" s="30"/>
      <c r="AU1134" s="30"/>
      <c r="AV1134" s="30"/>
      <c r="AW1134" s="30"/>
      <c r="AX1134" s="30"/>
      <c r="AY1134" s="30"/>
      <c r="AZ1134" s="30"/>
      <c r="BA1134" s="30"/>
      <c r="BB1134" s="30"/>
      <c r="BC1134" s="30"/>
      <c r="BD1134" s="30"/>
      <c r="BE1134" s="30"/>
      <c r="BF1134" s="30"/>
      <c r="BG1134" s="30"/>
      <c r="BH1134" s="30"/>
      <c r="BI1134" s="30"/>
      <c r="BJ1134" s="30"/>
      <c r="BK1134" s="30"/>
      <c r="BL1134" s="30"/>
      <c r="BM1134" s="30"/>
      <c r="BN1134" s="30"/>
      <c r="BO1134" s="30"/>
      <c r="BP1134" s="30"/>
      <c r="BQ1134" s="30"/>
      <c r="BR1134" s="30"/>
      <c r="BS1134" s="30"/>
      <c r="BT1134" s="30"/>
      <c r="BU1134" s="30"/>
      <c r="BV1134" s="30"/>
      <c r="BW1134" s="30"/>
      <c r="BX1134" s="30"/>
      <c r="BY1134" s="30"/>
      <c r="BZ1134" s="30"/>
      <c r="CA1134" s="30"/>
      <c r="CB1134" s="30"/>
      <c r="CC1134" s="30"/>
      <c r="CD1134" s="30"/>
      <c r="CE1134" s="30"/>
      <c r="CF1134" s="30"/>
      <c r="CG1134" s="30"/>
      <c r="CH1134" s="30"/>
      <c r="CI1134" s="30"/>
      <c r="CJ1134" s="30"/>
      <c r="CK1134" s="30"/>
      <c r="CL1134" s="30"/>
      <c r="CM1134" s="30"/>
      <c r="CN1134" s="30"/>
    </row>
    <row r="1135" spans="1:92" x14ac:dyDescent="0.25">
      <c r="A1135" s="137"/>
      <c r="B1135" s="208"/>
      <c r="C1135" s="139"/>
      <c r="D1135" s="137" t="s">
        <v>726</v>
      </c>
      <c r="E1135" s="140" t="s">
        <v>726</v>
      </c>
      <c r="F1135" s="140"/>
      <c r="G1135" s="140"/>
      <c r="H1135" s="141"/>
      <c r="I1135" s="142"/>
      <c r="J1135" s="143"/>
      <c r="K1135" s="139"/>
      <c r="L1135" s="139"/>
      <c r="M1135" s="139"/>
      <c r="N1135" s="139"/>
      <c r="O1135" s="139"/>
      <c r="P1135" s="139"/>
      <c r="Q1135" s="139"/>
      <c r="T1135" s="233"/>
      <c r="U1135" s="145" t="s">
        <v>725</v>
      </c>
      <c r="V1135" s="145" t="s">
        <v>725</v>
      </c>
      <c r="W1135" s="145" t="s">
        <v>725</v>
      </c>
      <c r="X1135" s="145" t="s">
        <v>725</v>
      </c>
      <c r="Y1135" s="145" t="s">
        <v>725</v>
      </c>
      <c r="Z1135" s="145" t="s">
        <v>725</v>
      </c>
      <c r="AA1135" s="145" t="s">
        <v>725</v>
      </c>
      <c r="AB1135" s="145" t="s">
        <v>725</v>
      </c>
      <c r="AC1135" s="145" t="s">
        <v>725</v>
      </c>
      <c r="AD1135" s="145" t="s">
        <v>725</v>
      </c>
      <c r="AE1135" s="145" t="s">
        <v>725</v>
      </c>
      <c r="AF1135" s="145" t="s">
        <v>725</v>
      </c>
      <c r="AG1135" s="145" t="s">
        <v>725</v>
      </c>
      <c r="AH1135" s="145" t="s">
        <v>725</v>
      </c>
      <c r="AI1135" s="145" t="s">
        <v>725</v>
      </c>
      <c r="AJ1135" s="145" t="s">
        <v>725</v>
      </c>
      <c r="AK1135" s="145" t="s">
        <v>725</v>
      </c>
      <c r="AL1135" s="145" t="s">
        <v>725</v>
      </c>
      <c r="AM1135" s="145" t="s">
        <v>725</v>
      </c>
      <c r="AN1135" s="145" t="s">
        <v>725</v>
      </c>
      <c r="AO1135" s="145" t="s">
        <v>725</v>
      </c>
      <c r="AP1135" s="145" t="s">
        <v>725</v>
      </c>
      <c r="AQ1135" s="145" t="s">
        <v>725</v>
      </c>
      <c r="AR1135" s="145" t="s">
        <v>725</v>
      </c>
      <c r="AS1135" s="145" t="s">
        <v>725</v>
      </c>
      <c r="AT1135" s="145" t="s">
        <v>725</v>
      </c>
      <c r="AU1135" s="145" t="s">
        <v>725</v>
      </c>
      <c r="AV1135" s="145" t="s">
        <v>725</v>
      </c>
      <c r="AW1135" s="145" t="s">
        <v>725</v>
      </c>
      <c r="AX1135" s="145" t="s">
        <v>725</v>
      </c>
      <c r="AY1135" s="145" t="s">
        <v>725</v>
      </c>
      <c r="AZ1135" s="145" t="s">
        <v>725</v>
      </c>
      <c r="BA1135" s="145" t="s">
        <v>725</v>
      </c>
      <c r="BB1135" s="145" t="s">
        <v>725</v>
      </c>
      <c r="BC1135" s="145" t="s">
        <v>725</v>
      </c>
      <c r="BD1135" s="145" t="s">
        <v>725</v>
      </c>
      <c r="BE1135" s="145" t="s">
        <v>725</v>
      </c>
      <c r="BF1135" s="145" t="s">
        <v>725</v>
      </c>
      <c r="BG1135" s="145" t="s">
        <v>725</v>
      </c>
      <c r="BH1135" s="145" t="s">
        <v>725</v>
      </c>
      <c r="BI1135" s="145" t="s">
        <v>725</v>
      </c>
      <c r="BJ1135" s="145" t="s">
        <v>725</v>
      </c>
      <c r="BK1135" s="145" t="s">
        <v>725</v>
      </c>
      <c r="BL1135" s="145" t="s">
        <v>725</v>
      </c>
      <c r="BM1135" s="145" t="s">
        <v>725</v>
      </c>
      <c r="BN1135" s="145" t="s">
        <v>725</v>
      </c>
      <c r="BO1135" s="145" t="s">
        <v>725</v>
      </c>
      <c r="BP1135" s="145" t="s">
        <v>725</v>
      </c>
      <c r="BQ1135" s="145" t="s">
        <v>725</v>
      </c>
      <c r="BR1135" s="145" t="s">
        <v>725</v>
      </c>
      <c r="BS1135" s="145" t="s">
        <v>725</v>
      </c>
      <c r="BT1135" s="145" t="s">
        <v>725</v>
      </c>
      <c r="BU1135" s="145" t="s">
        <v>725</v>
      </c>
      <c r="BV1135" s="145" t="s">
        <v>725</v>
      </c>
      <c r="BW1135" s="145" t="s">
        <v>725</v>
      </c>
      <c r="BX1135" s="145" t="s">
        <v>725</v>
      </c>
      <c r="BY1135" s="145" t="s">
        <v>725</v>
      </c>
      <c r="BZ1135" s="145" t="s">
        <v>725</v>
      </c>
      <c r="CA1135" s="145" t="s">
        <v>725</v>
      </c>
      <c r="CB1135" s="145" t="s">
        <v>725</v>
      </c>
      <c r="CC1135" s="145" t="s">
        <v>725</v>
      </c>
      <c r="CD1135" s="145" t="s">
        <v>725</v>
      </c>
      <c r="CE1135" s="145" t="s">
        <v>725</v>
      </c>
      <c r="CF1135" s="145" t="s">
        <v>725</v>
      </c>
      <c r="CG1135" s="145" t="s">
        <v>725</v>
      </c>
      <c r="CH1135" s="145" t="s">
        <v>725</v>
      </c>
      <c r="CI1135" s="145" t="s">
        <v>725</v>
      </c>
      <c r="CJ1135" s="145" t="s">
        <v>725</v>
      </c>
      <c r="CK1135" s="145" t="s">
        <v>725</v>
      </c>
      <c r="CL1135" s="145" t="s">
        <v>725</v>
      </c>
      <c r="CM1135" s="145" t="s">
        <v>725</v>
      </c>
      <c r="CN1135" s="145" t="s">
        <v>725</v>
      </c>
    </row>
    <row r="1136" spans="1:92" x14ac:dyDescent="0.25">
      <c r="A1136" t="s">
        <v>160</v>
      </c>
      <c r="B1136" s="216" t="s">
        <v>15</v>
      </c>
      <c r="C1136" s="53" t="s">
        <v>16</v>
      </c>
      <c r="D1136" t="s">
        <v>726</v>
      </c>
      <c r="E1136" s="229" t="s">
        <v>203</v>
      </c>
      <c r="F1136" s="229"/>
      <c r="G1136" s="229"/>
      <c r="I1136" s="267"/>
      <c r="J1136" s="268"/>
      <c r="K1136" s="244" t="e">
        <f t="shared" ref="K1136:P1136" ca="1" si="862">SUMIF($3:$3, K$2, INDIRECT(ROW() &amp; ":" &amp; ROW()))</f>
        <v>#REF!</v>
      </c>
      <c r="L1136" s="244" t="e">
        <f t="shared" ca="1" si="862"/>
        <v>#REF!</v>
      </c>
      <c r="M1136" s="244" t="e">
        <f t="shared" ca="1" si="862"/>
        <v>#REF!</v>
      </c>
      <c r="N1136" s="244" t="e">
        <f t="shared" ca="1" si="862"/>
        <v>#REF!</v>
      </c>
      <c r="O1136" s="244" t="e">
        <f t="shared" ca="1" si="862"/>
        <v>#REF!</v>
      </c>
      <c r="P1136" s="244" t="e">
        <f t="shared" ca="1" si="862"/>
        <v>#REF!</v>
      </c>
      <c r="Q1136" s="30"/>
      <c r="T1136" s="286"/>
      <c r="U1136" s="244" t="e">
        <f ca="1">+SUM(OFFSET(U1136,-1,0):INDIRECT(U1135))</f>
        <v>#REF!</v>
      </c>
      <c r="V1136" s="244" t="e">
        <f ca="1">+SUM(OFFSET(V1136,-1,0):INDIRECT(V1135))</f>
        <v>#REF!</v>
      </c>
      <c r="W1136" s="244" t="e">
        <f ca="1">+SUM(OFFSET(W1136,-1,0):INDIRECT(W1135))</f>
        <v>#REF!</v>
      </c>
      <c r="X1136" s="244" t="e">
        <f ca="1">+SUM(OFFSET(X1136,-1,0):INDIRECT(X1135))</f>
        <v>#REF!</v>
      </c>
      <c r="Y1136" s="244" t="e">
        <f ca="1">+SUM(OFFSET(Y1136,-1,0):INDIRECT(Y1135))</f>
        <v>#REF!</v>
      </c>
      <c r="Z1136" s="244" t="e">
        <f ca="1">+SUM(OFFSET(Z1136,-1,0):INDIRECT(Z1135))</f>
        <v>#REF!</v>
      </c>
      <c r="AA1136" s="244" t="e">
        <f ca="1">+SUM(OFFSET(AA1136,-1,0):INDIRECT(AA1135))</f>
        <v>#REF!</v>
      </c>
      <c r="AB1136" s="244" t="e">
        <f ca="1">+SUM(OFFSET(AB1136,-1,0):INDIRECT(AB1135))</f>
        <v>#REF!</v>
      </c>
      <c r="AC1136" s="244" t="e">
        <f ca="1">+SUM(OFFSET(AC1136,-1,0):INDIRECT(AC1135))</f>
        <v>#REF!</v>
      </c>
      <c r="AD1136" s="244" t="e">
        <f ca="1">+SUM(OFFSET(AD1136,-1,0):INDIRECT(AD1135))</f>
        <v>#REF!</v>
      </c>
      <c r="AE1136" s="244" t="e">
        <f ca="1">+SUM(OFFSET(AE1136,-1,0):INDIRECT(AE1135))</f>
        <v>#REF!</v>
      </c>
      <c r="AF1136" s="244" t="e">
        <f ca="1">+SUM(OFFSET(AF1136,-1,0):INDIRECT(AF1135))</f>
        <v>#REF!</v>
      </c>
      <c r="AG1136" s="244" t="e">
        <f ca="1">+SUM(OFFSET(AG1136,-1,0):INDIRECT(AG1135))</f>
        <v>#REF!</v>
      </c>
      <c r="AH1136" s="244" t="e">
        <f ca="1">+SUM(OFFSET(AH1136,-1,0):INDIRECT(AH1135))</f>
        <v>#REF!</v>
      </c>
      <c r="AI1136" s="244" t="e">
        <f ca="1">+SUM(OFFSET(AI1136,-1,0):INDIRECT(AI1135))</f>
        <v>#REF!</v>
      </c>
      <c r="AJ1136" s="244" t="e">
        <f ca="1">+SUM(OFFSET(AJ1136,-1,0):INDIRECT(AJ1135))</f>
        <v>#REF!</v>
      </c>
      <c r="AK1136" s="244" t="e">
        <f ca="1">+SUM(OFFSET(AK1136,-1,0):INDIRECT(AK1135))</f>
        <v>#REF!</v>
      </c>
      <c r="AL1136" s="244" t="e">
        <f ca="1">+SUM(OFFSET(AL1136,-1,0):INDIRECT(AL1135))</f>
        <v>#REF!</v>
      </c>
      <c r="AM1136" s="244" t="e">
        <f ca="1">+SUM(OFFSET(AM1136,-1,0):INDIRECT(AM1135))</f>
        <v>#REF!</v>
      </c>
      <c r="AN1136" s="244" t="e">
        <f ca="1">+SUM(OFFSET(AN1136,-1,0):INDIRECT(AN1135))</f>
        <v>#REF!</v>
      </c>
      <c r="AO1136" s="244" t="e">
        <f ca="1">+SUM(OFFSET(AO1136,-1,0):INDIRECT(AO1135))</f>
        <v>#REF!</v>
      </c>
      <c r="AP1136" s="244" t="e">
        <f ca="1">+SUM(OFFSET(AP1136,-1,0):INDIRECT(AP1135))</f>
        <v>#REF!</v>
      </c>
      <c r="AQ1136" s="244" t="e">
        <f ca="1">+SUM(OFFSET(AQ1136,-1,0):INDIRECT(AQ1135))</f>
        <v>#REF!</v>
      </c>
      <c r="AR1136" s="244" t="e">
        <f ca="1">+SUM(OFFSET(AR1136,-1,0):INDIRECT(AR1135))</f>
        <v>#REF!</v>
      </c>
      <c r="AS1136" s="244" t="e">
        <f ca="1">+SUM(OFFSET(AS1136,-1,0):INDIRECT(AS1135))</f>
        <v>#REF!</v>
      </c>
      <c r="AT1136" s="244" t="e">
        <f ca="1">+SUM(OFFSET(AT1136,-1,0):INDIRECT(AT1135))</f>
        <v>#REF!</v>
      </c>
      <c r="AU1136" s="244" t="e">
        <f ca="1">+SUM(OFFSET(AU1136,-1,0):INDIRECT(AU1135))</f>
        <v>#REF!</v>
      </c>
      <c r="AV1136" s="244" t="e">
        <f ca="1">+SUM(OFFSET(AV1136,-1,0):INDIRECT(AV1135))</f>
        <v>#REF!</v>
      </c>
      <c r="AW1136" s="244" t="e">
        <f ca="1">+SUM(OFFSET(AW1136,-1,0):INDIRECT(AW1135))</f>
        <v>#REF!</v>
      </c>
      <c r="AX1136" s="244" t="e">
        <f ca="1">+SUM(OFFSET(AX1136,-1,0):INDIRECT(AX1135))</f>
        <v>#REF!</v>
      </c>
      <c r="AY1136" s="244" t="e">
        <f ca="1">+SUM(OFFSET(AY1136,-1,0):INDIRECT(AY1135))</f>
        <v>#REF!</v>
      </c>
      <c r="AZ1136" s="244" t="e">
        <f ca="1">+SUM(OFFSET(AZ1136,-1,0):INDIRECT(AZ1135))</f>
        <v>#REF!</v>
      </c>
      <c r="BA1136" s="244" t="e">
        <f ca="1">+SUM(OFFSET(BA1136,-1,0):INDIRECT(BA1135))</f>
        <v>#REF!</v>
      </c>
      <c r="BB1136" s="244" t="e">
        <f ca="1">+SUM(OFFSET(BB1136,-1,0):INDIRECT(BB1135))</f>
        <v>#REF!</v>
      </c>
      <c r="BC1136" s="244" t="e">
        <f ca="1">+SUM(OFFSET(BC1136,-1,0):INDIRECT(BC1135))</f>
        <v>#REF!</v>
      </c>
      <c r="BD1136" s="244" t="e">
        <f ca="1">+SUM(OFFSET(BD1136,-1,0):INDIRECT(BD1135))</f>
        <v>#REF!</v>
      </c>
      <c r="BE1136" s="244" t="e">
        <f ca="1">+SUM(OFFSET(BE1136,-1,0):INDIRECT(BE1135))</f>
        <v>#REF!</v>
      </c>
      <c r="BF1136" s="244" t="e">
        <f ca="1">+SUM(OFFSET(BF1136,-1,0):INDIRECT(BF1135))</f>
        <v>#REF!</v>
      </c>
      <c r="BG1136" s="244" t="e">
        <f ca="1">+SUM(OFFSET(BG1136,-1,0):INDIRECT(BG1135))</f>
        <v>#REF!</v>
      </c>
      <c r="BH1136" s="244" t="e">
        <f ca="1">+SUM(OFFSET(BH1136,-1,0):INDIRECT(BH1135))</f>
        <v>#REF!</v>
      </c>
      <c r="BI1136" s="244" t="e">
        <f ca="1">+SUM(OFFSET(BI1136,-1,0):INDIRECT(BI1135))</f>
        <v>#REF!</v>
      </c>
      <c r="BJ1136" s="244" t="e">
        <f ca="1">+SUM(OFFSET(BJ1136,-1,0):INDIRECT(BJ1135))</f>
        <v>#REF!</v>
      </c>
      <c r="BK1136" s="244" t="e">
        <f ca="1">+SUM(OFFSET(BK1136,-1,0):INDIRECT(BK1135))</f>
        <v>#REF!</v>
      </c>
      <c r="BL1136" s="244" t="e">
        <f ca="1">+SUM(OFFSET(BL1136,-1,0):INDIRECT(BL1135))</f>
        <v>#REF!</v>
      </c>
      <c r="BM1136" s="244" t="e">
        <f ca="1">+SUM(OFFSET(BM1136,-1,0):INDIRECT(BM1135))</f>
        <v>#REF!</v>
      </c>
      <c r="BN1136" s="244" t="e">
        <f ca="1">+SUM(OFFSET(BN1136,-1,0):INDIRECT(BN1135))</f>
        <v>#REF!</v>
      </c>
      <c r="BO1136" s="244" t="e">
        <f ca="1">+SUM(OFFSET(BO1136,-1,0):INDIRECT(BO1135))</f>
        <v>#REF!</v>
      </c>
      <c r="BP1136" s="244" t="e">
        <f ca="1">+SUM(OFFSET(BP1136,-1,0):INDIRECT(BP1135))</f>
        <v>#REF!</v>
      </c>
      <c r="BQ1136" s="244" t="e">
        <f ca="1">+SUM(OFFSET(BQ1136,-1,0):INDIRECT(BQ1135))</f>
        <v>#REF!</v>
      </c>
      <c r="BR1136" s="244" t="e">
        <f ca="1">+SUM(OFFSET(BR1136,-1,0):INDIRECT(BR1135))</f>
        <v>#REF!</v>
      </c>
      <c r="BS1136" s="244" t="e">
        <f ca="1">+SUM(OFFSET(BS1136,-1,0):INDIRECT(BS1135))</f>
        <v>#REF!</v>
      </c>
      <c r="BT1136" s="244" t="e">
        <f ca="1">+SUM(OFFSET(BT1136,-1,0):INDIRECT(BT1135))</f>
        <v>#REF!</v>
      </c>
      <c r="BU1136" s="244" t="e">
        <f ca="1">+SUM(OFFSET(BU1136,-1,0):INDIRECT(BU1135))</f>
        <v>#REF!</v>
      </c>
      <c r="BV1136" s="244" t="e">
        <f ca="1">+SUM(OFFSET(BV1136,-1,0):INDIRECT(BV1135))</f>
        <v>#REF!</v>
      </c>
      <c r="BW1136" s="244" t="e">
        <f ca="1">+SUM(OFFSET(BW1136,-1,0):INDIRECT(BW1135))</f>
        <v>#REF!</v>
      </c>
      <c r="BX1136" s="244" t="e">
        <f ca="1">+SUM(OFFSET(BX1136,-1,0):INDIRECT(BX1135))</f>
        <v>#REF!</v>
      </c>
      <c r="BY1136" s="244" t="e">
        <f ca="1">+SUM(OFFSET(BY1136,-1,0):INDIRECT(BY1135))</f>
        <v>#REF!</v>
      </c>
      <c r="BZ1136" s="244" t="e">
        <f ca="1">+SUM(OFFSET(BZ1136,-1,0):INDIRECT(BZ1135))</f>
        <v>#REF!</v>
      </c>
      <c r="CA1136" s="244" t="e">
        <f ca="1">+SUM(OFFSET(CA1136,-1,0):INDIRECT(CA1135))</f>
        <v>#REF!</v>
      </c>
      <c r="CB1136" s="244" t="e">
        <f ca="1">+SUM(OFFSET(CB1136,-1,0):INDIRECT(CB1135))</f>
        <v>#REF!</v>
      </c>
      <c r="CC1136" s="244" t="e">
        <f ca="1">+SUM(OFFSET(CC1136,-1,0):INDIRECT(CC1135))</f>
        <v>#REF!</v>
      </c>
      <c r="CD1136" s="244" t="e">
        <f ca="1">+SUM(OFFSET(CD1136,-1,0):INDIRECT(CD1135))</f>
        <v>#REF!</v>
      </c>
      <c r="CE1136" s="244" t="e">
        <f ca="1">+SUM(OFFSET(CE1136,-1,0):INDIRECT(CE1135))</f>
        <v>#REF!</v>
      </c>
      <c r="CF1136" s="244" t="e">
        <f ca="1">+SUM(OFFSET(CF1136,-1,0):INDIRECT(CF1135))</f>
        <v>#REF!</v>
      </c>
      <c r="CG1136" s="244" t="e">
        <f ca="1">+SUM(OFFSET(CG1136,-1,0):INDIRECT(CG1135))</f>
        <v>#REF!</v>
      </c>
      <c r="CH1136" s="244" t="e">
        <f ca="1">+SUM(OFFSET(CH1136,-1,0):INDIRECT(CH1135))</f>
        <v>#REF!</v>
      </c>
      <c r="CI1136" s="244" t="e">
        <f ca="1">+SUM(OFFSET(CI1136,-1,0):INDIRECT(CI1135))</f>
        <v>#REF!</v>
      </c>
      <c r="CJ1136" s="244" t="e">
        <f ca="1">+SUM(OFFSET(CJ1136,-1,0):INDIRECT(CJ1135))</f>
        <v>#REF!</v>
      </c>
      <c r="CK1136" s="244" t="e">
        <f ca="1">+SUM(OFFSET(CK1136,-1,0):INDIRECT(CK1135))</f>
        <v>#REF!</v>
      </c>
      <c r="CL1136" s="244" t="e">
        <f ca="1">+SUM(OFFSET(CL1136,-1,0):INDIRECT(CL1135))</f>
        <v>#REF!</v>
      </c>
      <c r="CM1136" s="244" t="e">
        <f ca="1">+SUM(OFFSET(CM1136,-1,0):INDIRECT(CM1135))</f>
        <v>#REF!</v>
      </c>
      <c r="CN1136" s="244" t="e">
        <f ca="1">+SUM(OFFSET(CN1136,-1,0):INDIRECT(CN1135))</f>
        <v>#REF!</v>
      </c>
    </row>
    <row r="1137" spans="1:92" x14ac:dyDescent="0.25">
      <c r="B1137" s="216"/>
      <c r="C1137" s="53"/>
      <c r="E1137" s="229"/>
      <c r="F1137" s="229"/>
      <c r="G1137" s="229"/>
      <c r="I1137" s="267"/>
      <c r="J1137" s="268"/>
      <c r="K1137" s="30"/>
      <c r="L1137" s="30"/>
      <c r="M1137" s="30"/>
      <c r="N1137" s="30"/>
      <c r="O1137" s="30"/>
      <c r="P1137" s="30"/>
      <c r="Q1137" s="30"/>
      <c r="T1137" s="204"/>
      <c r="U1137" s="30"/>
      <c r="V1137" s="30"/>
      <c r="W1137" s="30"/>
      <c r="X1137" s="30"/>
      <c r="Y1137" s="30"/>
      <c r="Z1137" s="30"/>
      <c r="AA1137" s="30"/>
      <c r="AB1137" s="30"/>
      <c r="AC1137" s="30"/>
      <c r="AD1137" s="30"/>
      <c r="AE1137" s="30"/>
      <c r="AF1137" s="30"/>
      <c r="AG1137" s="30"/>
      <c r="AH1137" s="30"/>
      <c r="AI1137" s="30"/>
      <c r="AJ1137" s="30"/>
      <c r="AK1137" s="30"/>
      <c r="AL1137" s="30"/>
      <c r="AM1137" s="30"/>
      <c r="AN1137" s="30"/>
      <c r="AO1137" s="30"/>
      <c r="AP1137" s="30"/>
      <c r="AQ1137" s="30"/>
      <c r="AR1137" s="30"/>
      <c r="AS1137" s="30"/>
      <c r="AT1137" s="30"/>
      <c r="AU1137" s="30"/>
      <c r="AV1137" s="30"/>
      <c r="AW1137" s="30"/>
      <c r="AX1137" s="30"/>
      <c r="AY1137" s="30"/>
      <c r="AZ1137" s="30"/>
      <c r="BA1137" s="30"/>
      <c r="BB1137" s="30"/>
      <c r="BC1137" s="30"/>
      <c r="BD1137" s="30"/>
      <c r="BE1137" s="30"/>
      <c r="BF1137" s="30"/>
      <c r="BG1137" s="30"/>
      <c r="BH1137" s="30"/>
      <c r="BI1137" s="30"/>
      <c r="BJ1137" s="30"/>
      <c r="BK1137" s="30"/>
      <c r="BL1137" s="30"/>
      <c r="BM1137" s="30"/>
      <c r="BN1137" s="30"/>
      <c r="BO1137" s="30"/>
      <c r="BP1137" s="30"/>
      <c r="BQ1137" s="30"/>
      <c r="BR1137" s="30"/>
      <c r="BS1137" s="30"/>
      <c r="BT1137" s="30"/>
      <c r="BU1137" s="30"/>
      <c r="BV1137" s="30"/>
      <c r="BW1137" s="30"/>
      <c r="BX1137" s="30"/>
      <c r="BY1137" s="30"/>
      <c r="BZ1137" s="30"/>
      <c r="CA1137" s="30"/>
      <c r="CB1137" s="30"/>
      <c r="CC1137" s="30"/>
      <c r="CD1137" s="30"/>
      <c r="CE1137" s="30"/>
      <c r="CF1137" s="30"/>
      <c r="CG1137" s="30"/>
      <c r="CH1137" s="30"/>
      <c r="CI1137" s="30"/>
      <c r="CJ1137" s="30"/>
      <c r="CK1137" s="30"/>
      <c r="CL1137" s="30"/>
      <c r="CM1137" s="30"/>
      <c r="CN1137" s="30"/>
    </row>
    <row r="1138" spans="1:92" x14ac:dyDescent="0.25">
      <c r="A1138" s="137"/>
      <c r="B1138" s="208"/>
      <c r="C1138" s="139"/>
      <c r="D1138" s="137" t="s">
        <v>727</v>
      </c>
      <c r="E1138" s="140" t="s">
        <v>727</v>
      </c>
      <c r="F1138" s="140"/>
      <c r="G1138" s="140"/>
      <c r="H1138" s="141"/>
      <c r="I1138" s="142"/>
      <c r="J1138" s="143"/>
      <c r="K1138" s="139"/>
      <c r="L1138" s="139"/>
      <c r="M1138" s="139"/>
      <c r="N1138" s="139"/>
      <c r="O1138" s="139"/>
      <c r="P1138" s="139"/>
      <c r="Q1138" s="139"/>
      <c r="T1138" s="233"/>
      <c r="U1138" s="145" t="s">
        <v>725</v>
      </c>
      <c r="V1138" s="145" t="s">
        <v>725</v>
      </c>
      <c r="W1138" s="145" t="s">
        <v>725</v>
      </c>
      <c r="X1138" s="145" t="s">
        <v>725</v>
      </c>
      <c r="Y1138" s="145" t="s">
        <v>725</v>
      </c>
      <c r="Z1138" s="145" t="s">
        <v>725</v>
      </c>
      <c r="AA1138" s="145" t="s">
        <v>725</v>
      </c>
      <c r="AB1138" s="145" t="s">
        <v>725</v>
      </c>
      <c r="AC1138" s="145" t="s">
        <v>725</v>
      </c>
      <c r="AD1138" s="145" t="s">
        <v>725</v>
      </c>
      <c r="AE1138" s="145" t="s">
        <v>725</v>
      </c>
      <c r="AF1138" s="145" t="s">
        <v>725</v>
      </c>
      <c r="AG1138" s="145" t="s">
        <v>725</v>
      </c>
      <c r="AH1138" s="145" t="s">
        <v>725</v>
      </c>
      <c r="AI1138" s="145" t="s">
        <v>725</v>
      </c>
      <c r="AJ1138" s="145" t="s">
        <v>725</v>
      </c>
      <c r="AK1138" s="145" t="s">
        <v>725</v>
      </c>
      <c r="AL1138" s="145" t="s">
        <v>725</v>
      </c>
      <c r="AM1138" s="145" t="s">
        <v>725</v>
      </c>
      <c r="AN1138" s="145" t="s">
        <v>725</v>
      </c>
      <c r="AO1138" s="145" t="s">
        <v>725</v>
      </c>
      <c r="AP1138" s="145" t="s">
        <v>725</v>
      </c>
      <c r="AQ1138" s="145" t="s">
        <v>725</v>
      </c>
      <c r="AR1138" s="145" t="s">
        <v>725</v>
      </c>
      <c r="AS1138" s="145" t="s">
        <v>725</v>
      </c>
      <c r="AT1138" s="145" t="s">
        <v>725</v>
      </c>
      <c r="AU1138" s="145" t="s">
        <v>725</v>
      </c>
      <c r="AV1138" s="145" t="s">
        <v>725</v>
      </c>
      <c r="AW1138" s="145" t="s">
        <v>725</v>
      </c>
      <c r="AX1138" s="145" t="s">
        <v>725</v>
      </c>
      <c r="AY1138" s="145" t="s">
        <v>725</v>
      </c>
      <c r="AZ1138" s="145" t="s">
        <v>725</v>
      </c>
      <c r="BA1138" s="145" t="s">
        <v>725</v>
      </c>
      <c r="BB1138" s="145" t="s">
        <v>725</v>
      </c>
      <c r="BC1138" s="145" t="s">
        <v>725</v>
      </c>
      <c r="BD1138" s="145" t="s">
        <v>725</v>
      </c>
      <c r="BE1138" s="145" t="s">
        <v>725</v>
      </c>
      <c r="BF1138" s="145" t="s">
        <v>725</v>
      </c>
      <c r="BG1138" s="145" t="s">
        <v>725</v>
      </c>
      <c r="BH1138" s="145" t="s">
        <v>725</v>
      </c>
      <c r="BI1138" s="145" t="s">
        <v>725</v>
      </c>
      <c r="BJ1138" s="145" t="s">
        <v>725</v>
      </c>
      <c r="BK1138" s="145" t="s">
        <v>725</v>
      </c>
      <c r="BL1138" s="145" t="s">
        <v>725</v>
      </c>
      <c r="BM1138" s="145" t="s">
        <v>725</v>
      </c>
      <c r="BN1138" s="145" t="s">
        <v>725</v>
      </c>
      <c r="BO1138" s="145" t="s">
        <v>725</v>
      </c>
      <c r="BP1138" s="145" t="s">
        <v>725</v>
      </c>
      <c r="BQ1138" s="145" t="s">
        <v>725</v>
      </c>
      <c r="BR1138" s="145" t="s">
        <v>725</v>
      </c>
      <c r="BS1138" s="145" t="s">
        <v>725</v>
      </c>
      <c r="BT1138" s="145" t="s">
        <v>725</v>
      </c>
      <c r="BU1138" s="145" t="s">
        <v>725</v>
      </c>
      <c r="BV1138" s="145" t="s">
        <v>725</v>
      </c>
      <c r="BW1138" s="145" t="s">
        <v>725</v>
      </c>
      <c r="BX1138" s="145" t="s">
        <v>725</v>
      </c>
      <c r="BY1138" s="145" t="s">
        <v>725</v>
      </c>
      <c r="BZ1138" s="145" t="s">
        <v>725</v>
      </c>
      <c r="CA1138" s="145" t="s">
        <v>725</v>
      </c>
      <c r="CB1138" s="145" t="s">
        <v>725</v>
      </c>
      <c r="CC1138" s="145" t="s">
        <v>725</v>
      </c>
      <c r="CD1138" s="145" t="s">
        <v>725</v>
      </c>
      <c r="CE1138" s="145" t="s">
        <v>725</v>
      </c>
      <c r="CF1138" s="145" t="s">
        <v>725</v>
      </c>
      <c r="CG1138" s="145" t="s">
        <v>725</v>
      </c>
      <c r="CH1138" s="145" t="s">
        <v>725</v>
      </c>
      <c r="CI1138" s="145" t="s">
        <v>725</v>
      </c>
      <c r="CJ1138" s="145" t="s">
        <v>725</v>
      </c>
      <c r="CK1138" s="145" t="s">
        <v>725</v>
      </c>
      <c r="CL1138" s="145" t="s">
        <v>725</v>
      </c>
      <c r="CM1138" s="145" t="s">
        <v>725</v>
      </c>
      <c r="CN1138" s="145" t="s">
        <v>725</v>
      </c>
    </row>
    <row r="1139" spans="1:92" x14ac:dyDescent="0.25">
      <c r="A1139" t="s">
        <v>160</v>
      </c>
      <c r="B1139" s="216" t="s">
        <v>15</v>
      </c>
      <c r="C1139" s="53" t="s">
        <v>16</v>
      </c>
      <c r="D1139" t="s">
        <v>727</v>
      </c>
      <c r="E1139" s="229" t="s">
        <v>203</v>
      </c>
      <c r="F1139" s="229"/>
      <c r="G1139" s="229"/>
      <c r="I1139" s="267"/>
      <c r="J1139" s="268"/>
      <c r="K1139" s="244">
        <f t="shared" ref="K1139:P1139" ca="1" si="863">SUMIF($3:$3, K$2, INDIRECT(ROW() &amp; ":" &amp; ROW()))</f>
        <v>2404049046.4941335</v>
      </c>
      <c r="L1139" s="244">
        <f t="shared" ca="1" si="863"/>
        <v>7695595776.9291458</v>
      </c>
      <c r="M1139" s="244">
        <f t="shared" ca="1" si="863"/>
        <v>13822290920.015701</v>
      </c>
      <c r="N1139" s="244">
        <f t="shared" ca="1" si="863"/>
        <v>20124433523.51709</v>
      </c>
      <c r="O1139" s="244">
        <f t="shared" ca="1" si="863"/>
        <v>26610114458.059174</v>
      </c>
      <c r="P1139" s="244">
        <f t="shared" ca="1" si="863"/>
        <v>33282825358.928329</v>
      </c>
      <c r="Q1139" s="30"/>
      <c r="T1139" s="286"/>
      <c r="U1139" s="244">
        <f ca="1">+SUMIF(OFFSET(U1139,-1,0):INDIRECT(U1138),"&gt;"&amp;1)</f>
        <v>31052366.41724553</v>
      </c>
      <c r="V1139" s="244">
        <f ca="1">+SUMIF(OFFSET(V1139,-1,0):INDIRECT(V1138),"&gt;"&amp;1)</f>
        <v>62120087.171472326</v>
      </c>
      <c r="W1139" s="244">
        <f ca="1">+SUMIF(OFFSET(W1139,-1,0):INDIRECT(W1138),"&gt;"&amp;1)</f>
        <v>93283132.206716582</v>
      </c>
      <c r="X1139" s="244">
        <f ca="1">+SUMIF(OFFSET(X1139,-1,0):INDIRECT(X1138),"&gt;"&amp;1)</f>
        <v>124541461.13321494</v>
      </c>
      <c r="Y1139" s="244">
        <f ca="1">+SUMIF(OFFSET(Y1139,-1,0):INDIRECT(Y1138),"&gt;"&amp;1)</f>
        <v>155895033.22462267</v>
      </c>
      <c r="Z1139" s="244">
        <f ca="1">+SUMIF(OFFSET(Z1139,-1,0):INDIRECT(Z1138),"&gt;"&amp;1)</f>
        <v>182343807.41520849</v>
      </c>
      <c r="AA1139" s="244">
        <f ca="1">+SUMIF(OFFSET(AA1139,-1,0):INDIRECT(AA1138),"&gt;"&amp;1)</f>
        <v>213887742.29702705</v>
      </c>
      <c r="AB1139" s="244">
        <f ca="1">+SUMIF(OFFSET(AB1139,-1,0):INDIRECT(AB1138),"&gt;"&amp;1)</f>
        <v>245526796.11706677</v>
      </c>
      <c r="AC1139" s="244">
        <f ca="1">+SUMIF(OFFSET(AC1139,-1,0):INDIRECT(AC1138),"&gt;"&amp;1)</f>
        <v>277260926.77437395</v>
      </c>
      <c r="AD1139" s="244">
        <f ca="1">+SUMIF(OFFSET(AD1139,-1,0):INDIRECT(AD1138),"&gt;"&amp;1)</f>
        <v>309090091.81715435</v>
      </c>
      <c r="AE1139" s="244">
        <f ca="1">+SUMIF(OFFSET(AE1139,-1,0):INDIRECT(AE1138),"&gt;"&amp;1)</f>
        <v>341014248.43984807</v>
      </c>
      <c r="AF1139" s="244">
        <f ca="1">+SUMIF(OFFSET(AF1139,-1,0):INDIRECT(AF1138),"&gt;"&amp;1)</f>
        <v>368033353.48018265</v>
      </c>
      <c r="AG1139" s="244">
        <f ca="1">+SUMIF(OFFSET(AG1139,-1,0):INDIRECT(AG1138),"&gt;"&amp;1)</f>
        <v>410239730.46619952</v>
      </c>
      <c r="AH1139" s="244">
        <f ca="1">+SUMIF(OFFSET(AH1139,-1,0):INDIRECT(AH1138),"&gt;"&amp;1)</f>
        <v>452540968.46325761</v>
      </c>
      <c r="AI1139" s="244">
        <f ca="1">+SUMIF(OFFSET(AI1139,-1,0):INDIRECT(AI1138),"&gt;"&amp;1)</f>
        <v>494937023.22101027</v>
      </c>
      <c r="AJ1139" s="244">
        <f ca="1">+SUMIF(OFFSET(AJ1139,-1,0):INDIRECT(AJ1138),"&gt;"&amp;1)</f>
        <v>537427850.12036002</v>
      </c>
      <c r="AK1139" s="244">
        <f ca="1">+SUMIF(OFFSET(AK1139,-1,0):INDIRECT(AK1138),"&gt;"&amp;1)</f>
        <v>580013404.17037773</v>
      </c>
      <c r="AL1139" s="244">
        <f ca="1">+SUMIF(OFFSET(AL1139,-1,0):INDIRECT(AL1138),"&gt;"&amp;1)</f>
        <v>617693640.00521529</v>
      </c>
      <c r="AM1139" s="244">
        <f ca="1">+SUMIF(OFFSET(AM1139,-1,0):INDIRECT(AM1138),"&gt;"&amp;1)</f>
        <v>660468511.88097489</v>
      </c>
      <c r="AN1139" s="244">
        <f ca="1">+SUMIF(OFFSET(AN1139,-1,0):INDIRECT(AN1138),"&gt;"&amp;1)</f>
        <v>703337973.67255867</v>
      </c>
      <c r="AO1139" s="244">
        <f ca="1">+SUMIF(OFFSET(AO1139,-1,0):INDIRECT(AO1138),"&gt;"&amp;1)</f>
        <v>746301978.87049317</v>
      </c>
      <c r="AP1139" s="244">
        <f ca="1">+SUMIF(OFFSET(AP1139,-1,0):INDIRECT(AP1138),"&gt;"&amp;1)</f>
        <v>789360480.57772613</v>
      </c>
      <c r="AQ1139" s="244">
        <f ca="1">+SUMIF(OFFSET(AQ1139,-1,0):INDIRECT(AQ1138),"&gt;"&amp;1)</f>
        <v>832513431.50639641</v>
      </c>
      <c r="AR1139" s="244">
        <f ca="1">+SUMIF(OFFSET(AR1139,-1,0):INDIRECT(AR1138),"&gt;"&amp;1)</f>
        <v>870760783.97457731</v>
      </c>
      <c r="AS1139" s="244">
        <f ca="1">+SUMIF(OFFSET(AS1139,-1,0):INDIRECT(AS1138),"&gt;"&amp;1)</f>
        <v>914173307.68062449</v>
      </c>
      <c r="AT1139" s="244">
        <f ca="1">+SUMIF(OFFSET(AT1139,-1,0):INDIRECT(AT1138),"&gt;"&amp;1)</f>
        <v>957680307.4196012</v>
      </c>
      <c r="AU1139" s="244">
        <f ca="1">+SUMIF(OFFSET(AU1139,-1,0):INDIRECT(AU1138),"&gt;"&amp;1)</f>
        <v>1001281734.3075714</v>
      </c>
      <c r="AV1139" s="244">
        <f ca="1">+SUMIF(OFFSET(AV1139,-1,0):INDIRECT(AV1138),"&gt;"&amp;1)</f>
        <v>1044977539.0532329</v>
      </c>
      <c r="AW1139" s="244">
        <f ca="1">+SUMIF(OFFSET(AW1139,-1,0):INDIRECT(AW1138),"&gt;"&amp;1)</f>
        <v>1088767671.9545155</v>
      </c>
      <c r="AX1139" s="244">
        <f ca="1">+SUMIF(OFFSET(AX1139,-1,0):INDIRECT(AX1138),"&gt;"&amp;1)</f>
        <v>1127652082.8951881</v>
      </c>
      <c r="AY1139" s="244">
        <f ca="1">+SUMIF(OFFSET(AY1139,-1,0):INDIRECT(AY1138),"&gt;"&amp;1)</f>
        <v>1171630721.3413575</v>
      </c>
      <c r="AZ1139" s="244">
        <f ca="1">+SUMIF(OFFSET(AZ1139,-1,0):INDIRECT(AZ1138),"&gt;"&amp;1)</f>
        <v>1215703536.3380275</v>
      </c>
      <c r="BA1139" s="244">
        <f ca="1">+SUMIF(OFFSET(BA1139,-1,0):INDIRECT(BA1138),"&gt;"&amp;1)</f>
        <v>1259870476.5055757</v>
      </c>
      <c r="BB1139" s="244">
        <f ca="1">+SUMIF(OFFSET(BB1139,-1,0):INDIRECT(BB1138),"&gt;"&amp;1)</f>
        <v>1304131490.0362151</v>
      </c>
      <c r="BC1139" s="244">
        <f ca="1">+SUMIF(OFFSET(BC1139,-1,0):INDIRECT(BC1138),"&gt;"&amp;1)</f>
        <v>1348486524.6904275</v>
      </c>
      <c r="BD1139" s="244">
        <f ca="1">+SUMIF(OFFSET(BD1139,-1,0):INDIRECT(BD1138),"&gt;"&amp;1)</f>
        <v>1387935527.793366</v>
      </c>
      <c r="BE1139" s="244">
        <f ca="1">+SUMIF(OFFSET(BE1139,-1,0):INDIRECT(BE1138),"&gt;"&amp;1)</f>
        <v>1432556188.1239581</v>
      </c>
      <c r="BF1139" s="244">
        <f ca="1">+SUMIF(OFFSET(BF1139,-1,0):INDIRECT(BF1138),"&gt;"&amp;1)</f>
        <v>1477277532.6650763</v>
      </c>
      <c r="BG1139" s="244">
        <f ca="1">+SUMIF(OFFSET(BG1139,-1,0):INDIRECT(BG1138),"&gt;"&amp;1)</f>
        <v>1522099561.4167209</v>
      </c>
      <c r="BH1139" s="244">
        <f ca="1">+SUMIF(OFFSET(BH1139,-1,0):INDIRECT(BH1138),"&gt;"&amp;1)</f>
        <v>1567022274.3788919</v>
      </c>
      <c r="BI1139" s="244">
        <f ca="1">+SUMIF(OFFSET(BI1139,-1,0):INDIRECT(BI1138),"&gt;"&amp;1)</f>
        <v>1612045671.551589</v>
      </c>
      <c r="BJ1139" s="244">
        <f ca="1">+SUMIF(OFFSET(BJ1139,-1,0):INDIRECT(BJ1138),"&gt;"&amp;1)</f>
        <v>1652169752.9348125</v>
      </c>
      <c r="BK1139" s="244">
        <f ca="1">+SUMIF(OFFSET(BK1139,-1,0):INDIRECT(BK1138),"&gt;"&amp;1)</f>
        <v>1697394518.5285625</v>
      </c>
      <c r="BL1139" s="244">
        <f ca="1">+SUMIF(OFFSET(BL1139,-1,0):INDIRECT(BL1138),"&gt;"&amp;1)</f>
        <v>1742719968.3328388</v>
      </c>
      <c r="BM1139" s="244">
        <f ca="1">+SUMIF(OFFSET(BM1139,-1,0):INDIRECT(BM1138),"&gt;"&amp;1)</f>
        <v>1788146102.3476412</v>
      </c>
      <c r="BN1139" s="244">
        <f ca="1">+SUMIF(OFFSET(BN1139,-1,0):INDIRECT(BN1138),"&gt;"&amp;1)</f>
        <v>1833672920.5729702</v>
      </c>
      <c r="BO1139" s="244">
        <f ca="1">+SUMIF(OFFSET(BO1139,-1,0):INDIRECT(BO1138),"&gt;"&amp;1)</f>
        <v>1879300423.0088253</v>
      </c>
      <c r="BP1139" s="244">
        <f ca="1">+SUMIF(OFFSET(BP1139,-1,0):INDIRECT(BP1138),"&gt;"&amp;1)</f>
        <v>1920028609.6552067</v>
      </c>
      <c r="BQ1139" s="244">
        <f ca="1">+SUMIF(OFFSET(BQ1139,-1,0):INDIRECT(BQ1138),"&gt;"&amp;1)</f>
        <v>1965936042.6523283</v>
      </c>
      <c r="BR1139" s="244">
        <f ca="1">+SUMIF(OFFSET(BR1139,-1,0):INDIRECT(BR1138),"&gt;"&amp;1)</f>
        <v>2011944844.0705025</v>
      </c>
      <c r="BS1139" s="244">
        <f ca="1">+SUMIF(OFFSET(BS1139,-1,0):INDIRECT(BS1138),"&gt;"&amp;1)</f>
        <v>2058055013.9097292</v>
      </c>
      <c r="BT1139" s="244">
        <f ca="1">+SUMIF(OFFSET(BT1139,-1,0):INDIRECT(BT1138),"&gt;"&amp;1)</f>
        <v>2104266552.1699998</v>
      </c>
      <c r="BU1139" s="244">
        <f ca="1">+SUMIF(OFFSET(BU1139,-1,0):INDIRECT(BU1138),"&gt;"&amp;1)</f>
        <v>2150579458.8513603</v>
      </c>
      <c r="BV1139" s="244">
        <f ca="1">+SUMIF(OFFSET(BV1139,-1,0):INDIRECT(BV1138),"&gt;"&amp;1)</f>
        <v>2191993733.9537458</v>
      </c>
      <c r="BW1139" s="244">
        <f ca="1">+SUMIF(OFFSET(BW1139,-1,0):INDIRECT(BW1138),"&gt;"&amp;1)</f>
        <v>2238509377.4771833</v>
      </c>
      <c r="BX1139" s="244">
        <f ca="1">+SUMIF(OFFSET(BX1139,-1,0):INDIRECT(BX1138),"&gt;"&amp;1)</f>
        <v>2285126389.4216738</v>
      </c>
      <c r="BY1139" s="244">
        <f ca="1">+SUMIF(OFFSET(BY1139,-1,0):INDIRECT(BY1138),"&gt;"&amp;1)</f>
        <v>2331844769.7872167</v>
      </c>
      <c r="BZ1139" s="244">
        <f ca="1">+SUMIF(OFFSET(BZ1139,-1,0):INDIRECT(BZ1138),"&gt;"&amp;1)</f>
        <v>2378664518.5738125</v>
      </c>
      <c r="CA1139" s="244">
        <f ca="1">+SUMIF(OFFSET(CA1139,-1,0):INDIRECT(CA1138),"&gt;"&amp;1)</f>
        <v>2425585635.7814608</v>
      </c>
      <c r="CB1139" s="244">
        <f ca="1">+SUMIF(OFFSET(CB1139,-1,0):INDIRECT(CB1138),"&gt;"&amp;1)</f>
        <v>2467608121.4101615</v>
      </c>
      <c r="CC1139" s="244">
        <f ca="1">+SUMIF(OFFSET(CC1139,-1,0):INDIRECT(CC1138),"&gt;"&amp;1)</f>
        <v>2514815110.7071395</v>
      </c>
      <c r="CD1139" s="244">
        <f ca="1">+SUMIF(OFFSET(CD1139,-1,0):INDIRECT(CD1138),"&gt;"&amp;1)</f>
        <v>2562124836.8462229</v>
      </c>
      <c r="CE1139" s="244">
        <f ca="1">+SUMIF(OFFSET(CE1139,-1,0):INDIRECT(CE1138),"&gt;"&amp;1)</f>
        <v>2609537299.8274117</v>
      </c>
      <c r="CF1139" s="244">
        <f ca="1">+SUMIF(OFFSET(CF1139,-1,0):INDIRECT(CF1138),"&gt;"&amp;1)</f>
        <v>2657052499.6507053</v>
      </c>
      <c r="CG1139" s="244">
        <f ca="1">+SUMIF(OFFSET(CG1139,-1,0):INDIRECT(CG1138),"&gt;"&amp;1)</f>
        <v>2704670436.3161039</v>
      </c>
      <c r="CH1139" s="244">
        <f ca="1">+SUMIF(OFFSET(CH1139,-1,0):INDIRECT(CH1138),"&gt;"&amp;1)</f>
        <v>2747391109.8236084</v>
      </c>
      <c r="CI1139" s="244">
        <f ca="1">+SUMIF(OFFSET(CI1139,-1,0):INDIRECT(CI1138),"&gt;"&amp;1)</f>
        <v>2795214520.1732183</v>
      </c>
      <c r="CJ1139" s="244">
        <f ca="1">+SUMIF(OFFSET(CJ1139,-1,0):INDIRECT(CJ1138),"&gt;"&amp;1)</f>
        <v>2843140667.364933</v>
      </c>
      <c r="CK1139" s="244">
        <f ca="1">+SUMIF(OFFSET(CK1139,-1,0):INDIRECT(CK1138),"&gt;"&amp;1)</f>
        <v>2891169551.3987532</v>
      </c>
      <c r="CL1139" s="244">
        <f ca="1">+SUMIF(OFFSET(CL1139,-1,0):INDIRECT(CL1138),"&gt;"&amp;1)</f>
        <v>2939301172.2746782</v>
      </c>
      <c r="CM1139" s="244">
        <f ca="1">+SUMIF(OFFSET(CM1139,-1,0):INDIRECT(CM1138),"&gt;"&amp;1)</f>
        <v>2987535529.9927092</v>
      </c>
      <c r="CN1139" s="244">
        <f ca="1">+SUMIF(OFFSET(CN1139,-1,0):INDIRECT(CN1138),"&gt;"&amp;1)</f>
        <v>3030872624.552845</v>
      </c>
    </row>
    <row r="1140" spans="1:92" x14ac:dyDescent="0.25">
      <c r="B1140" s="216"/>
      <c r="C1140" s="53"/>
      <c r="E1140" s="229"/>
      <c r="F1140" s="229"/>
      <c r="G1140" s="229"/>
      <c r="I1140" s="267"/>
      <c r="J1140" s="268"/>
      <c r="K1140" s="30"/>
      <c r="L1140" s="30"/>
      <c r="M1140" s="30"/>
      <c r="N1140" s="30"/>
      <c r="O1140" s="30"/>
      <c r="P1140" s="30"/>
      <c r="Q1140" s="30"/>
      <c r="T1140" s="204"/>
      <c r="U1140" s="30"/>
      <c r="V1140" s="30"/>
      <c r="W1140" s="30"/>
      <c r="X1140" s="30"/>
      <c r="Y1140" s="30"/>
      <c r="Z1140" s="30"/>
      <c r="AA1140" s="30"/>
      <c r="AB1140" s="30"/>
      <c r="AC1140" s="30"/>
      <c r="AD1140" s="30"/>
      <c r="AE1140" s="30"/>
      <c r="AF1140" s="30"/>
      <c r="AG1140" s="30"/>
      <c r="AH1140" s="30"/>
      <c r="AI1140" s="30"/>
      <c r="AJ1140" s="30"/>
      <c r="AK1140" s="30"/>
      <c r="AL1140" s="30"/>
      <c r="AM1140" s="30"/>
      <c r="AN1140" s="30"/>
      <c r="AO1140" s="30"/>
      <c r="AP1140" s="30"/>
      <c r="AQ1140" s="30"/>
      <c r="AR1140" s="30"/>
      <c r="AS1140" s="30"/>
      <c r="AT1140" s="30"/>
      <c r="AU1140" s="30"/>
      <c r="AV1140" s="30"/>
      <c r="AW1140" s="30"/>
      <c r="AX1140" s="30"/>
      <c r="AY1140" s="30"/>
      <c r="AZ1140" s="30"/>
      <c r="BA1140" s="30"/>
      <c r="BB1140" s="30"/>
      <c r="BC1140" s="30"/>
      <c r="BD1140" s="30"/>
      <c r="BE1140" s="30"/>
      <c r="BF1140" s="30"/>
      <c r="BG1140" s="30"/>
      <c r="BH1140" s="30"/>
      <c r="BI1140" s="30"/>
      <c r="BJ1140" s="30"/>
      <c r="BK1140" s="30"/>
      <c r="BL1140" s="30"/>
      <c r="BM1140" s="30"/>
      <c r="BN1140" s="30"/>
      <c r="BO1140" s="30"/>
      <c r="BP1140" s="30"/>
      <c r="BQ1140" s="30"/>
      <c r="BR1140" s="30"/>
      <c r="BS1140" s="30"/>
      <c r="BT1140" s="30"/>
      <c r="BU1140" s="30"/>
      <c r="BV1140" s="30"/>
      <c r="BW1140" s="30"/>
      <c r="BX1140" s="30"/>
      <c r="BY1140" s="30"/>
      <c r="BZ1140" s="30"/>
      <c r="CA1140" s="30"/>
      <c r="CB1140" s="30"/>
      <c r="CC1140" s="30"/>
      <c r="CD1140" s="30"/>
      <c r="CE1140" s="30"/>
      <c r="CF1140" s="30"/>
      <c r="CG1140" s="30"/>
      <c r="CH1140" s="30"/>
      <c r="CI1140" s="30"/>
      <c r="CJ1140" s="30"/>
      <c r="CK1140" s="30"/>
      <c r="CL1140" s="30"/>
      <c r="CM1140" s="30"/>
      <c r="CN1140" s="30"/>
    </row>
    <row r="1141" spans="1:92" x14ac:dyDescent="0.25">
      <c r="A1141" s="137"/>
      <c r="B1141" s="208"/>
      <c r="C1141" s="139"/>
      <c r="D1141" s="137" t="s">
        <v>728</v>
      </c>
      <c r="E1141" s="140" t="s">
        <v>729</v>
      </c>
      <c r="F1141" s="140"/>
      <c r="G1141" s="140"/>
      <c r="H1141" s="141"/>
      <c r="I1141" s="142"/>
      <c r="J1141" s="143"/>
      <c r="K1141" s="139"/>
      <c r="L1141" s="139"/>
      <c r="M1141" s="139"/>
      <c r="N1141" s="139"/>
      <c r="O1141" s="139"/>
      <c r="P1141" s="139"/>
      <c r="Q1141" s="139"/>
      <c r="T1141" s="233"/>
      <c r="U1141" s="145" t="s">
        <v>725</v>
      </c>
      <c r="V1141" s="145" t="s">
        <v>725</v>
      </c>
      <c r="W1141" s="145" t="s">
        <v>725</v>
      </c>
      <c r="X1141" s="145" t="s">
        <v>725</v>
      </c>
      <c r="Y1141" s="145" t="s">
        <v>725</v>
      </c>
      <c r="Z1141" s="145" t="s">
        <v>725</v>
      </c>
      <c r="AA1141" s="145" t="s">
        <v>725</v>
      </c>
      <c r="AB1141" s="145" t="s">
        <v>725</v>
      </c>
      <c r="AC1141" s="145" t="s">
        <v>725</v>
      </c>
      <c r="AD1141" s="145" t="s">
        <v>725</v>
      </c>
      <c r="AE1141" s="145" t="s">
        <v>725</v>
      </c>
      <c r="AF1141" s="145" t="s">
        <v>725</v>
      </c>
      <c r="AG1141" s="145" t="s">
        <v>725</v>
      </c>
      <c r="AH1141" s="145" t="s">
        <v>725</v>
      </c>
      <c r="AI1141" s="145" t="s">
        <v>725</v>
      </c>
      <c r="AJ1141" s="145" t="s">
        <v>725</v>
      </c>
      <c r="AK1141" s="145" t="s">
        <v>725</v>
      </c>
      <c r="AL1141" s="145" t="s">
        <v>725</v>
      </c>
      <c r="AM1141" s="145" t="s">
        <v>725</v>
      </c>
      <c r="AN1141" s="145" t="s">
        <v>725</v>
      </c>
      <c r="AO1141" s="145" t="s">
        <v>725</v>
      </c>
      <c r="AP1141" s="145" t="s">
        <v>725</v>
      </c>
      <c r="AQ1141" s="145" t="s">
        <v>725</v>
      </c>
      <c r="AR1141" s="145" t="s">
        <v>725</v>
      </c>
      <c r="AS1141" s="145" t="s">
        <v>725</v>
      </c>
      <c r="AT1141" s="145" t="s">
        <v>725</v>
      </c>
      <c r="AU1141" s="145" t="s">
        <v>725</v>
      </c>
      <c r="AV1141" s="145" t="s">
        <v>725</v>
      </c>
      <c r="AW1141" s="145" t="s">
        <v>725</v>
      </c>
      <c r="AX1141" s="145" t="s">
        <v>725</v>
      </c>
      <c r="AY1141" s="145" t="s">
        <v>725</v>
      </c>
      <c r="AZ1141" s="145" t="s">
        <v>725</v>
      </c>
      <c r="BA1141" s="145" t="s">
        <v>725</v>
      </c>
      <c r="BB1141" s="145" t="s">
        <v>725</v>
      </c>
      <c r="BC1141" s="145" t="s">
        <v>725</v>
      </c>
      <c r="BD1141" s="145" t="s">
        <v>725</v>
      </c>
      <c r="BE1141" s="145" t="s">
        <v>725</v>
      </c>
      <c r="BF1141" s="145" t="s">
        <v>725</v>
      </c>
      <c r="BG1141" s="145" t="s">
        <v>725</v>
      </c>
      <c r="BH1141" s="145" t="s">
        <v>725</v>
      </c>
      <c r="BI1141" s="145" t="s">
        <v>725</v>
      </c>
      <c r="BJ1141" s="145" t="s">
        <v>725</v>
      </c>
      <c r="BK1141" s="145" t="s">
        <v>725</v>
      </c>
      <c r="BL1141" s="145" t="s">
        <v>725</v>
      </c>
      <c r="BM1141" s="145" t="s">
        <v>725</v>
      </c>
      <c r="BN1141" s="145" t="s">
        <v>725</v>
      </c>
      <c r="BO1141" s="145" t="s">
        <v>725</v>
      </c>
      <c r="BP1141" s="145" t="s">
        <v>725</v>
      </c>
      <c r="BQ1141" s="145" t="s">
        <v>725</v>
      </c>
      <c r="BR1141" s="145" t="s">
        <v>725</v>
      </c>
      <c r="BS1141" s="145" t="s">
        <v>725</v>
      </c>
      <c r="BT1141" s="145" t="s">
        <v>725</v>
      </c>
      <c r="BU1141" s="145" t="s">
        <v>725</v>
      </c>
      <c r="BV1141" s="145" t="s">
        <v>725</v>
      </c>
      <c r="BW1141" s="145" t="s">
        <v>725</v>
      </c>
      <c r="BX1141" s="145" t="s">
        <v>725</v>
      </c>
      <c r="BY1141" s="145" t="s">
        <v>725</v>
      </c>
      <c r="BZ1141" s="145" t="s">
        <v>725</v>
      </c>
      <c r="CA1141" s="145" t="s">
        <v>725</v>
      </c>
      <c r="CB1141" s="145" t="s">
        <v>725</v>
      </c>
      <c r="CC1141" s="145" t="s">
        <v>725</v>
      </c>
      <c r="CD1141" s="145" t="s">
        <v>725</v>
      </c>
      <c r="CE1141" s="145" t="s">
        <v>725</v>
      </c>
      <c r="CF1141" s="145" t="s">
        <v>725</v>
      </c>
      <c r="CG1141" s="145" t="s">
        <v>725</v>
      </c>
      <c r="CH1141" s="145" t="s">
        <v>725</v>
      </c>
      <c r="CI1141" s="145" t="s">
        <v>725</v>
      </c>
      <c r="CJ1141" s="145" t="s">
        <v>725</v>
      </c>
      <c r="CK1141" s="145" t="s">
        <v>725</v>
      </c>
      <c r="CL1141" s="145" t="s">
        <v>725</v>
      </c>
      <c r="CM1141" s="145" t="s">
        <v>725</v>
      </c>
      <c r="CN1141" s="145" t="s">
        <v>725</v>
      </c>
    </row>
    <row r="1142" spans="1:92" x14ac:dyDescent="0.25">
      <c r="A1142" t="s">
        <v>188</v>
      </c>
      <c r="B1142" s="209" t="s">
        <v>730</v>
      </c>
      <c r="C1142" s="53"/>
      <c r="D1142" t="s">
        <v>728</v>
      </c>
      <c r="E1142" s="229" t="s">
        <v>203</v>
      </c>
      <c r="F1142" s="229"/>
      <c r="G1142" s="229"/>
      <c r="I1142" s="267"/>
      <c r="J1142" s="268"/>
      <c r="K1142" s="201" t="e">
        <f t="shared" ref="K1142:P1142" ca="1" si="864">SUMIF($3:$3, K$2, INDIRECT(ROW() &amp; ":" &amp; ROW()))</f>
        <v>#REF!</v>
      </c>
      <c r="L1142" s="201" t="e">
        <f t="shared" ca="1" si="864"/>
        <v>#REF!</v>
      </c>
      <c r="M1142" s="201" t="e">
        <f t="shared" ca="1" si="864"/>
        <v>#REF!</v>
      </c>
      <c r="N1142" s="201" t="e">
        <f t="shared" ca="1" si="864"/>
        <v>#REF!</v>
      </c>
      <c r="O1142" s="201" t="e">
        <f t="shared" ca="1" si="864"/>
        <v>#REF!</v>
      </c>
      <c r="P1142" s="201" t="e">
        <f t="shared" ca="1" si="864"/>
        <v>#REF!</v>
      </c>
      <c r="Q1142" s="212"/>
      <c r="T1142" s="250"/>
      <c r="U1142" s="201" t="e">
        <f ca="1">+SUM(OFFSET(U1142,-1,0):INDIRECT(U1141))</f>
        <v>#REF!</v>
      </c>
      <c r="V1142" s="201" t="e">
        <f ca="1">+SUM(OFFSET(V1142,-1,0):INDIRECT(V1141))</f>
        <v>#REF!</v>
      </c>
      <c r="W1142" s="201" t="e">
        <f ca="1">+SUM(OFFSET(W1142,-1,0):INDIRECT(W1141))</f>
        <v>#REF!</v>
      </c>
      <c r="X1142" s="201" t="e">
        <f ca="1">+SUM(OFFSET(X1142,-1,0):INDIRECT(X1141))</f>
        <v>#REF!</v>
      </c>
      <c r="Y1142" s="201" t="e">
        <f ca="1">+SUM(OFFSET(Y1142,-1,0):INDIRECT(Y1141))</f>
        <v>#REF!</v>
      </c>
      <c r="Z1142" s="201" t="e">
        <f ca="1">+SUM(OFFSET(Z1142,-1,0):INDIRECT(Z1141))</f>
        <v>#REF!</v>
      </c>
      <c r="AA1142" s="201" t="e">
        <f ca="1">+SUM(OFFSET(AA1142,-1,0):INDIRECT(AA1141))</f>
        <v>#REF!</v>
      </c>
      <c r="AB1142" s="201" t="e">
        <f ca="1">+SUM(OFFSET(AB1142,-1,0):INDIRECT(AB1141))</f>
        <v>#REF!</v>
      </c>
      <c r="AC1142" s="201" t="e">
        <f ca="1">+SUM(OFFSET(AC1142,-1,0):INDIRECT(AC1141))</f>
        <v>#REF!</v>
      </c>
      <c r="AD1142" s="201" t="e">
        <f ca="1">+SUM(OFFSET(AD1142,-1,0):INDIRECT(AD1141))</f>
        <v>#REF!</v>
      </c>
      <c r="AE1142" s="201" t="e">
        <f ca="1">+SUM(OFFSET(AE1142,-1,0):INDIRECT(AE1141))</f>
        <v>#REF!</v>
      </c>
      <c r="AF1142" s="201" t="e">
        <f ca="1">+SUM(OFFSET(AF1142,-1,0):INDIRECT(AF1141))</f>
        <v>#REF!</v>
      </c>
      <c r="AG1142" s="201" t="e">
        <f ca="1">+SUM(OFFSET(AG1142,-1,0):INDIRECT(AG1141))</f>
        <v>#REF!</v>
      </c>
      <c r="AH1142" s="201" t="e">
        <f ca="1">+SUM(OFFSET(AH1142,-1,0):INDIRECT(AH1141))</f>
        <v>#REF!</v>
      </c>
      <c r="AI1142" s="201" t="e">
        <f ca="1">+SUM(OFFSET(AI1142,-1,0):INDIRECT(AI1141))</f>
        <v>#REF!</v>
      </c>
      <c r="AJ1142" s="201" t="e">
        <f ca="1">+SUM(OFFSET(AJ1142,-1,0):INDIRECT(AJ1141))</f>
        <v>#REF!</v>
      </c>
      <c r="AK1142" s="201" t="e">
        <f ca="1">+SUM(OFFSET(AK1142,-1,0):INDIRECT(AK1141))</f>
        <v>#REF!</v>
      </c>
      <c r="AL1142" s="201" t="e">
        <f ca="1">+SUM(OFFSET(AL1142,-1,0):INDIRECT(AL1141))</f>
        <v>#REF!</v>
      </c>
      <c r="AM1142" s="201" t="e">
        <f ca="1">+SUM(OFFSET(AM1142,-1,0):INDIRECT(AM1141))</f>
        <v>#REF!</v>
      </c>
      <c r="AN1142" s="201" t="e">
        <f ca="1">+SUM(OFFSET(AN1142,-1,0):INDIRECT(AN1141))</f>
        <v>#REF!</v>
      </c>
      <c r="AO1142" s="201" t="e">
        <f ca="1">+SUM(OFFSET(AO1142,-1,0):INDIRECT(AO1141))</f>
        <v>#REF!</v>
      </c>
      <c r="AP1142" s="201" t="e">
        <f ca="1">+SUM(OFFSET(AP1142,-1,0):INDIRECT(AP1141))</f>
        <v>#REF!</v>
      </c>
      <c r="AQ1142" s="201" t="e">
        <f ca="1">+SUM(OFFSET(AQ1142,-1,0):INDIRECT(AQ1141))</f>
        <v>#REF!</v>
      </c>
      <c r="AR1142" s="201" t="e">
        <f ca="1">+SUM(OFFSET(AR1142,-1,0):INDIRECT(AR1141))</f>
        <v>#REF!</v>
      </c>
      <c r="AS1142" s="201" t="e">
        <f ca="1">+SUM(OFFSET(AS1142,-1,0):INDIRECT(AS1141))</f>
        <v>#REF!</v>
      </c>
      <c r="AT1142" s="201" t="e">
        <f ca="1">+SUM(OFFSET(AT1142,-1,0):INDIRECT(AT1141))</f>
        <v>#REF!</v>
      </c>
      <c r="AU1142" s="201" t="e">
        <f ca="1">+SUM(OFFSET(AU1142,-1,0):INDIRECT(AU1141))</f>
        <v>#REF!</v>
      </c>
      <c r="AV1142" s="201" t="e">
        <f ca="1">+SUM(OFFSET(AV1142,-1,0):INDIRECT(AV1141))</f>
        <v>#REF!</v>
      </c>
      <c r="AW1142" s="201" t="e">
        <f ca="1">+SUM(OFFSET(AW1142,-1,0):INDIRECT(AW1141))</f>
        <v>#REF!</v>
      </c>
      <c r="AX1142" s="201" t="e">
        <f ca="1">+SUM(OFFSET(AX1142,-1,0):INDIRECT(AX1141))</f>
        <v>#REF!</v>
      </c>
      <c r="AY1142" s="201" t="e">
        <f ca="1">+SUM(OFFSET(AY1142,-1,0):INDIRECT(AY1141))</f>
        <v>#REF!</v>
      </c>
      <c r="AZ1142" s="201" t="e">
        <f ca="1">+SUM(OFFSET(AZ1142,-1,0):INDIRECT(AZ1141))</f>
        <v>#REF!</v>
      </c>
      <c r="BA1142" s="201" t="e">
        <f ca="1">+SUM(OFFSET(BA1142,-1,0):INDIRECT(BA1141))</f>
        <v>#REF!</v>
      </c>
      <c r="BB1142" s="201" t="e">
        <f ca="1">+SUM(OFFSET(BB1142,-1,0):INDIRECT(BB1141))</f>
        <v>#REF!</v>
      </c>
      <c r="BC1142" s="201" t="e">
        <f ca="1">+SUM(OFFSET(BC1142,-1,0):INDIRECT(BC1141))</f>
        <v>#REF!</v>
      </c>
      <c r="BD1142" s="201" t="e">
        <f ca="1">+SUM(OFFSET(BD1142,-1,0):INDIRECT(BD1141))</f>
        <v>#REF!</v>
      </c>
      <c r="BE1142" s="201" t="e">
        <f ca="1">+SUM(OFFSET(BE1142,-1,0):INDIRECT(BE1141))</f>
        <v>#REF!</v>
      </c>
      <c r="BF1142" s="201" t="e">
        <f ca="1">+SUM(OFFSET(BF1142,-1,0):INDIRECT(BF1141))</f>
        <v>#REF!</v>
      </c>
      <c r="BG1142" s="201" t="e">
        <f ca="1">+SUM(OFFSET(BG1142,-1,0):INDIRECT(BG1141))</f>
        <v>#REF!</v>
      </c>
      <c r="BH1142" s="201" t="e">
        <f ca="1">+SUM(OFFSET(BH1142,-1,0):INDIRECT(BH1141))</f>
        <v>#REF!</v>
      </c>
      <c r="BI1142" s="201" t="e">
        <f ca="1">+SUM(OFFSET(BI1142,-1,0):INDIRECT(BI1141))</f>
        <v>#REF!</v>
      </c>
      <c r="BJ1142" s="201" t="e">
        <f ca="1">+SUM(OFFSET(BJ1142,-1,0):INDIRECT(BJ1141))</f>
        <v>#REF!</v>
      </c>
      <c r="BK1142" s="201" t="e">
        <f ca="1">+SUM(OFFSET(BK1142,-1,0):INDIRECT(BK1141))</f>
        <v>#REF!</v>
      </c>
      <c r="BL1142" s="201" t="e">
        <f ca="1">+SUM(OFFSET(BL1142,-1,0):INDIRECT(BL1141))</f>
        <v>#REF!</v>
      </c>
      <c r="BM1142" s="201" t="e">
        <f ca="1">+SUM(OFFSET(BM1142,-1,0):INDIRECT(BM1141))</f>
        <v>#REF!</v>
      </c>
      <c r="BN1142" s="201" t="e">
        <f ca="1">+SUM(OFFSET(BN1142,-1,0):INDIRECT(BN1141))</f>
        <v>#REF!</v>
      </c>
      <c r="BO1142" s="201" t="e">
        <f ca="1">+SUM(OFFSET(BO1142,-1,0):INDIRECT(BO1141))</f>
        <v>#REF!</v>
      </c>
      <c r="BP1142" s="201" t="e">
        <f ca="1">+SUM(OFFSET(BP1142,-1,0):INDIRECT(BP1141))</f>
        <v>#REF!</v>
      </c>
      <c r="BQ1142" s="201" t="e">
        <f ca="1">+SUM(OFFSET(BQ1142,-1,0):INDIRECT(BQ1141))</f>
        <v>#REF!</v>
      </c>
      <c r="BR1142" s="201" t="e">
        <f ca="1">+SUM(OFFSET(BR1142,-1,0):INDIRECT(BR1141))</f>
        <v>#REF!</v>
      </c>
      <c r="BS1142" s="201" t="e">
        <f ca="1">+SUM(OFFSET(BS1142,-1,0):INDIRECT(BS1141))</f>
        <v>#REF!</v>
      </c>
      <c r="BT1142" s="201" t="e">
        <f ca="1">+SUM(OFFSET(BT1142,-1,0):INDIRECT(BT1141))</f>
        <v>#REF!</v>
      </c>
      <c r="BU1142" s="201" t="e">
        <f ca="1">+SUM(OFFSET(BU1142,-1,0):INDIRECT(BU1141))</f>
        <v>#REF!</v>
      </c>
      <c r="BV1142" s="201" t="e">
        <f ca="1">+SUM(OFFSET(BV1142,-1,0):INDIRECT(BV1141))</f>
        <v>#REF!</v>
      </c>
      <c r="BW1142" s="201" t="e">
        <f ca="1">+SUM(OFFSET(BW1142,-1,0):INDIRECT(BW1141))</f>
        <v>#REF!</v>
      </c>
      <c r="BX1142" s="201" t="e">
        <f ca="1">+SUM(OFFSET(BX1142,-1,0):INDIRECT(BX1141))</f>
        <v>#REF!</v>
      </c>
      <c r="BY1142" s="201" t="e">
        <f ca="1">+SUM(OFFSET(BY1142,-1,0):INDIRECT(BY1141))</f>
        <v>#REF!</v>
      </c>
      <c r="BZ1142" s="201" t="e">
        <f ca="1">+SUM(OFFSET(BZ1142,-1,0):INDIRECT(BZ1141))</f>
        <v>#REF!</v>
      </c>
      <c r="CA1142" s="201" t="e">
        <f ca="1">+SUM(OFFSET(CA1142,-1,0):INDIRECT(CA1141))</f>
        <v>#REF!</v>
      </c>
      <c r="CB1142" s="201" t="e">
        <f ca="1">+SUM(OFFSET(CB1142,-1,0):INDIRECT(CB1141))</f>
        <v>#REF!</v>
      </c>
      <c r="CC1142" s="201" t="e">
        <f ca="1">+SUM(OFFSET(CC1142,-1,0):INDIRECT(CC1141))</f>
        <v>#REF!</v>
      </c>
      <c r="CD1142" s="201" t="e">
        <f ca="1">+SUM(OFFSET(CD1142,-1,0):INDIRECT(CD1141))</f>
        <v>#REF!</v>
      </c>
      <c r="CE1142" s="201" t="e">
        <f ca="1">+SUM(OFFSET(CE1142,-1,0):INDIRECT(CE1141))</f>
        <v>#REF!</v>
      </c>
      <c r="CF1142" s="201" t="e">
        <f ca="1">+SUM(OFFSET(CF1142,-1,0):INDIRECT(CF1141))</f>
        <v>#REF!</v>
      </c>
      <c r="CG1142" s="201" t="e">
        <f ca="1">+SUM(OFFSET(CG1142,-1,0):INDIRECT(CG1141))</f>
        <v>#REF!</v>
      </c>
      <c r="CH1142" s="201" t="e">
        <f ca="1">+SUM(OFFSET(CH1142,-1,0):INDIRECT(CH1141))</f>
        <v>#REF!</v>
      </c>
      <c r="CI1142" s="201" t="e">
        <f ca="1">+SUM(OFFSET(CI1142,-1,0):INDIRECT(CI1141))</f>
        <v>#REF!</v>
      </c>
      <c r="CJ1142" s="201" t="e">
        <f ca="1">+SUM(OFFSET(CJ1142,-1,0):INDIRECT(CJ1141))</f>
        <v>#REF!</v>
      </c>
      <c r="CK1142" s="201" t="e">
        <f ca="1">+SUM(OFFSET(CK1142,-1,0):INDIRECT(CK1141))</f>
        <v>#REF!</v>
      </c>
      <c r="CL1142" s="201" t="e">
        <f ca="1">+SUM(OFFSET(CL1142,-1,0):INDIRECT(CL1141))</f>
        <v>#REF!</v>
      </c>
      <c r="CM1142" s="201" t="e">
        <f ca="1">+SUM(OFFSET(CM1142,-1,0):INDIRECT(CM1141))</f>
        <v>#REF!</v>
      </c>
      <c r="CN1142" s="201" t="e">
        <f ca="1">+SUM(OFFSET(CN1142,-1,0):INDIRECT(CN1141))</f>
        <v>#REF!</v>
      </c>
    </row>
    <row r="1143" spans="1:92" x14ac:dyDescent="0.25">
      <c r="B1143" s="216"/>
      <c r="C1143" s="53"/>
      <c r="E1143" s="229"/>
      <c r="F1143" s="229"/>
      <c r="G1143" s="229"/>
      <c r="I1143" s="267"/>
      <c r="J1143" s="268"/>
      <c r="K1143" s="30"/>
      <c r="L1143" s="30"/>
      <c r="M1143" s="30"/>
      <c r="N1143" s="30"/>
      <c r="O1143" s="30"/>
      <c r="P1143" s="30"/>
      <c r="Q1143" s="30"/>
      <c r="T1143" s="204"/>
      <c r="U1143" s="30"/>
      <c r="V1143" s="30"/>
      <c r="W1143" s="30"/>
      <c r="X1143" s="30"/>
      <c r="Y1143" s="30"/>
      <c r="Z1143" s="30"/>
      <c r="AA1143" s="30"/>
      <c r="AB1143" s="30"/>
      <c r="AC1143" s="30"/>
      <c r="AD1143" s="30"/>
      <c r="AE1143" s="30"/>
      <c r="AF1143" s="30"/>
      <c r="AG1143" s="30"/>
      <c r="AH1143" s="30"/>
      <c r="AI1143" s="30"/>
      <c r="AJ1143" s="30"/>
      <c r="AK1143" s="30"/>
      <c r="AL1143" s="30"/>
      <c r="AM1143" s="30"/>
      <c r="AN1143" s="30"/>
      <c r="AO1143" s="30"/>
      <c r="AP1143" s="30"/>
      <c r="AQ1143" s="30"/>
      <c r="AR1143" s="30"/>
      <c r="AS1143" s="30"/>
      <c r="AT1143" s="30"/>
      <c r="AU1143" s="30"/>
      <c r="AV1143" s="30"/>
      <c r="AW1143" s="30"/>
      <c r="AX1143" s="30"/>
      <c r="AY1143" s="30"/>
      <c r="AZ1143" s="30"/>
      <c r="BA1143" s="30"/>
      <c r="BB1143" s="30"/>
      <c r="BC1143" s="30"/>
      <c r="BD1143" s="30"/>
      <c r="BE1143" s="30"/>
      <c r="BF1143" s="30"/>
      <c r="BG1143" s="30"/>
      <c r="BH1143" s="30"/>
      <c r="BI1143" s="30"/>
      <c r="BJ1143" s="30"/>
      <c r="BK1143" s="30"/>
      <c r="BL1143" s="30"/>
      <c r="BM1143" s="30"/>
      <c r="BN1143" s="30"/>
      <c r="BO1143" s="30"/>
      <c r="BP1143" s="30"/>
      <c r="BQ1143" s="30"/>
      <c r="BR1143" s="30"/>
      <c r="BS1143" s="30"/>
      <c r="BT1143" s="30"/>
      <c r="BU1143" s="30"/>
      <c r="BV1143" s="30"/>
      <c r="BW1143" s="30"/>
      <c r="BX1143" s="30"/>
      <c r="BY1143" s="30"/>
      <c r="BZ1143" s="30"/>
      <c r="CA1143" s="30"/>
      <c r="CB1143" s="30"/>
      <c r="CC1143" s="30"/>
      <c r="CD1143" s="30"/>
      <c r="CE1143" s="30"/>
      <c r="CF1143" s="30"/>
      <c r="CG1143" s="30"/>
      <c r="CH1143" s="30"/>
      <c r="CI1143" s="30"/>
      <c r="CJ1143" s="30"/>
      <c r="CK1143" s="30"/>
      <c r="CL1143" s="30"/>
      <c r="CM1143" s="30"/>
      <c r="CN1143" s="30"/>
    </row>
    <row r="1144" spans="1:92" x14ac:dyDescent="0.25">
      <c r="A1144" s="137"/>
      <c r="B1144" s="208"/>
      <c r="C1144" s="139"/>
      <c r="D1144" s="137" t="s">
        <v>731</v>
      </c>
      <c r="E1144" s="140" t="s">
        <v>731</v>
      </c>
      <c r="F1144" s="140"/>
      <c r="G1144" s="140"/>
      <c r="H1144" s="141"/>
      <c r="I1144" s="142"/>
      <c r="J1144" s="143"/>
      <c r="K1144" s="139"/>
      <c r="L1144" s="139"/>
      <c r="M1144" s="139"/>
      <c r="N1144" s="139"/>
      <c r="O1144" s="139"/>
      <c r="P1144" s="139"/>
      <c r="Q1144" s="139"/>
      <c r="T1144" s="233"/>
      <c r="U1144" s="145" t="s">
        <v>507</v>
      </c>
      <c r="V1144" s="145" t="s">
        <v>507</v>
      </c>
      <c r="W1144" s="145" t="s">
        <v>507</v>
      </c>
      <c r="X1144" s="145" t="s">
        <v>507</v>
      </c>
      <c r="Y1144" s="145" t="s">
        <v>507</v>
      </c>
      <c r="Z1144" s="145" t="s">
        <v>507</v>
      </c>
      <c r="AA1144" s="145" t="s">
        <v>507</v>
      </c>
      <c r="AB1144" s="145" t="s">
        <v>507</v>
      </c>
      <c r="AC1144" s="145" t="s">
        <v>507</v>
      </c>
      <c r="AD1144" s="145" t="s">
        <v>507</v>
      </c>
      <c r="AE1144" s="145" t="s">
        <v>507</v>
      </c>
      <c r="AF1144" s="145" t="s">
        <v>507</v>
      </c>
      <c r="AG1144" s="145" t="s">
        <v>507</v>
      </c>
      <c r="AH1144" s="145" t="s">
        <v>507</v>
      </c>
      <c r="AI1144" s="145" t="s">
        <v>507</v>
      </c>
      <c r="AJ1144" s="145" t="s">
        <v>507</v>
      </c>
      <c r="AK1144" s="145" t="s">
        <v>507</v>
      </c>
      <c r="AL1144" s="145" t="s">
        <v>507</v>
      </c>
      <c r="AM1144" s="145" t="s">
        <v>507</v>
      </c>
      <c r="AN1144" s="145" t="s">
        <v>507</v>
      </c>
      <c r="AO1144" s="145" t="s">
        <v>507</v>
      </c>
      <c r="AP1144" s="145" t="s">
        <v>507</v>
      </c>
      <c r="AQ1144" s="145" t="s">
        <v>507</v>
      </c>
      <c r="AR1144" s="145" t="s">
        <v>507</v>
      </c>
      <c r="AS1144" s="145" t="s">
        <v>507</v>
      </c>
      <c r="AT1144" s="145" t="s">
        <v>507</v>
      </c>
      <c r="AU1144" s="145" t="s">
        <v>507</v>
      </c>
      <c r="AV1144" s="145" t="s">
        <v>507</v>
      </c>
      <c r="AW1144" s="145" t="s">
        <v>507</v>
      </c>
      <c r="AX1144" s="145" t="s">
        <v>507</v>
      </c>
      <c r="AY1144" s="145" t="s">
        <v>507</v>
      </c>
      <c r="AZ1144" s="145" t="s">
        <v>507</v>
      </c>
      <c r="BA1144" s="145" t="s">
        <v>507</v>
      </c>
      <c r="BB1144" s="145" t="s">
        <v>507</v>
      </c>
      <c r="BC1144" s="145" t="s">
        <v>507</v>
      </c>
      <c r="BD1144" s="145" t="s">
        <v>507</v>
      </c>
      <c r="BE1144" s="145" t="s">
        <v>507</v>
      </c>
      <c r="BF1144" s="145" t="s">
        <v>507</v>
      </c>
      <c r="BG1144" s="145" t="s">
        <v>507</v>
      </c>
      <c r="BH1144" s="145" t="s">
        <v>507</v>
      </c>
      <c r="BI1144" s="145" t="s">
        <v>507</v>
      </c>
      <c r="BJ1144" s="145" t="s">
        <v>507</v>
      </c>
      <c r="BK1144" s="145" t="s">
        <v>507</v>
      </c>
      <c r="BL1144" s="145" t="s">
        <v>507</v>
      </c>
      <c r="BM1144" s="145" t="s">
        <v>507</v>
      </c>
      <c r="BN1144" s="145" t="s">
        <v>507</v>
      </c>
      <c r="BO1144" s="145" t="s">
        <v>507</v>
      </c>
      <c r="BP1144" s="145" t="s">
        <v>507</v>
      </c>
      <c r="BQ1144" s="145" t="s">
        <v>507</v>
      </c>
      <c r="BR1144" s="145" t="s">
        <v>507</v>
      </c>
      <c r="BS1144" s="145" t="s">
        <v>507</v>
      </c>
      <c r="BT1144" s="145" t="s">
        <v>507</v>
      </c>
      <c r="BU1144" s="145" t="s">
        <v>507</v>
      </c>
      <c r="BV1144" s="145" t="s">
        <v>507</v>
      </c>
      <c r="BW1144" s="145" t="s">
        <v>507</v>
      </c>
      <c r="BX1144" s="145" t="s">
        <v>507</v>
      </c>
      <c r="BY1144" s="145" t="s">
        <v>507</v>
      </c>
      <c r="BZ1144" s="145" t="s">
        <v>507</v>
      </c>
      <c r="CA1144" s="145" t="s">
        <v>507</v>
      </c>
      <c r="CB1144" s="145" t="s">
        <v>507</v>
      </c>
      <c r="CC1144" s="145" t="s">
        <v>507</v>
      </c>
      <c r="CD1144" s="145" t="s">
        <v>507</v>
      </c>
      <c r="CE1144" s="145" t="s">
        <v>507</v>
      </c>
      <c r="CF1144" s="145" t="s">
        <v>507</v>
      </c>
      <c r="CG1144" s="145" t="s">
        <v>507</v>
      </c>
      <c r="CH1144" s="145" t="s">
        <v>507</v>
      </c>
      <c r="CI1144" s="145" t="s">
        <v>507</v>
      </c>
      <c r="CJ1144" s="145" t="s">
        <v>507</v>
      </c>
      <c r="CK1144" s="145" t="s">
        <v>507</v>
      </c>
      <c r="CL1144" s="145" t="s">
        <v>507</v>
      </c>
      <c r="CM1144" s="145" t="s">
        <v>507</v>
      </c>
      <c r="CN1144" s="145" t="s">
        <v>507</v>
      </c>
    </row>
    <row r="1145" spans="1:92" x14ac:dyDescent="0.25">
      <c r="A1145" s="137"/>
      <c r="B1145" s="138"/>
      <c r="C1145" s="257"/>
      <c r="D1145" s="137" t="s">
        <v>731</v>
      </c>
      <c r="E1145" s="141"/>
      <c r="F1145" s="141"/>
      <c r="G1145" s="141"/>
      <c r="H1145" s="141"/>
      <c r="I1145" s="396"/>
      <c r="J1145" s="397"/>
      <c r="K1145" s="257"/>
      <c r="L1145" s="257"/>
      <c r="M1145" s="257"/>
      <c r="N1145" s="257"/>
      <c r="O1145" s="257"/>
      <c r="P1145" s="257"/>
      <c r="Q1145" s="257"/>
      <c r="T1145" s="325"/>
      <c r="U1145" s="326" t="s">
        <v>507</v>
      </c>
      <c r="V1145" s="326" t="s">
        <v>507</v>
      </c>
      <c r="W1145" s="326" t="s">
        <v>507</v>
      </c>
      <c r="X1145" s="326" t="s">
        <v>507</v>
      </c>
      <c r="Y1145" s="326" t="s">
        <v>507</v>
      </c>
      <c r="Z1145" s="326" t="s">
        <v>507</v>
      </c>
      <c r="AA1145" s="326" t="s">
        <v>507</v>
      </c>
      <c r="AB1145" s="326" t="s">
        <v>507</v>
      </c>
      <c r="AC1145" s="326" t="s">
        <v>507</v>
      </c>
      <c r="AD1145" s="326" t="s">
        <v>507</v>
      </c>
      <c r="AE1145" s="326" t="s">
        <v>507</v>
      </c>
      <c r="AF1145" s="326" t="s">
        <v>507</v>
      </c>
      <c r="AG1145" s="326" t="s">
        <v>507</v>
      </c>
      <c r="AH1145" s="326" t="s">
        <v>507</v>
      </c>
      <c r="AI1145" s="326" t="s">
        <v>507</v>
      </c>
      <c r="AJ1145" s="326" t="s">
        <v>507</v>
      </c>
      <c r="AK1145" s="326" t="s">
        <v>507</v>
      </c>
      <c r="AL1145" s="326" t="s">
        <v>507</v>
      </c>
      <c r="AM1145" s="326" t="s">
        <v>507</v>
      </c>
      <c r="AN1145" s="326" t="s">
        <v>507</v>
      </c>
      <c r="AO1145" s="326" t="s">
        <v>507</v>
      </c>
      <c r="AP1145" s="326" t="s">
        <v>507</v>
      </c>
      <c r="AQ1145" s="326" t="s">
        <v>507</v>
      </c>
      <c r="AR1145" s="326" t="s">
        <v>507</v>
      </c>
      <c r="AS1145" s="326" t="s">
        <v>507</v>
      </c>
      <c r="AT1145" s="326" t="s">
        <v>507</v>
      </c>
      <c r="AU1145" s="326" t="s">
        <v>507</v>
      </c>
      <c r="AV1145" s="326" t="s">
        <v>507</v>
      </c>
      <c r="AW1145" s="326" t="s">
        <v>507</v>
      </c>
      <c r="AX1145" s="326" t="s">
        <v>507</v>
      </c>
      <c r="AY1145" s="326" t="s">
        <v>507</v>
      </c>
      <c r="AZ1145" s="326" t="s">
        <v>507</v>
      </c>
      <c r="BA1145" s="326" t="s">
        <v>507</v>
      </c>
      <c r="BB1145" s="326" t="s">
        <v>507</v>
      </c>
      <c r="BC1145" s="326" t="s">
        <v>507</v>
      </c>
      <c r="BD1145" s="326" t="s">
        <v>507</v>
      </c>
      <c r="BE1145" s="326" t="s">
        <v>507</v>
      </c>
      <c r="BF1145" s="326" t="s">
        <v>507</v>
      </c>
      <c r="BG1145" s="326" t="s">
        <v>507</v>
      </c>
      <c r="BH1145" s="326" t="s">
        <v>507</v>
      </c>
      <c r="BI1145" s="326" t="s">
        <v>507</v>
      </c>
      <c r="BJ1145" s="326" t="s">
        <v>507</v>
      </c>
      <c r="BK1145" s="326" t="s">
        <v>507</v>
      </c>
      <c r="BL1145" s="326" t="s">
        <v>507</v>
      </c>
      <c r="BM1145" s="326" t="s">
        <v>507</v>
      </c>
      <c r="BN1145" s="326" t="s">
        <v>507</v>
      </c>
      <c r="BO1145" s="326" t="s">
        <v>507</v>
      </c>
      <c r="BP1145" s="326" t="s">
        <v>507</v>
      </c>
      <c r="BQ1145" s="326" t="s">
        <v>507</v>
      </c>
      <c r="BR1145" s="326" t="s">
        <v>507</v>
      </c>
      <c r="BS1145" s="326" t="s">
        <v>507</v>
      </c>
      <c r="BT1145" s="326" t="s">
        <v>507</v>
      </c>
      <c r="BU1145" s="326" t="s">
        <v>507</v>
      </c>
      <c r="BV1145" s="326" t="s">
        <v>507</v>
      </c>
      <c r="BW1145" s="326" t="s">
        <v>507</v>
      </c>
      <c r="BX1145" s="326" t="s">
        <v>507</v>
      </c>
      <c r="BY1145" s="326" t="s">
        <v>507</v>
      </c>
      <c r="BZ1145" s="326" t="s">
        <v>507</v>
      </c>
      <c r="CA1145" s="326" t="s">
        <v>507</v>
      </c>
      <c r="CB1145" s="326" t="s">
        <v>507</v>
      </c>
      <c r="CC1145" s="326" t="s">
        <v>507</v>
      </c>
      <c r="CD1145" s="326" t="s">
        <v>507</v>
      </c>
      <c r="CE1145" s="326" t="s">
        <v>507</v>
      </c>
      <c r="CF1145" s="326" t="s">
        <v>507</v>
      </c>
      <c r="CG1145" s="326" t="s">
        <v>507</v>
      </c>
      <c r="CH1145" s="326" t="s">
        <v>507</v>
      </c>
      <c r="CI1145" s="326" t="s">
        <v>507</v>
      </c>
      <c r="CJ1145" s="326" t="s">
        <v>507</v>
      </c>
      <c r="CK1145" s="326" t="s">
        <v>507</v>
      </c>
      <c r="CL1145" s="326" t="s">
        <v>507</v>
      </c>
      <c r="CM1145" s="326" t="s">
        <v>507</v>
      </c>
      <c r="CN1145" s="326" t="s">
        <v>507</v>
      </c>
    </row>
    <row r="1146" spans="1:92" x14ac:dyDescent="0.25">
      <c r="A1146" t="s">
        <v>160</v>
      </c>
      <c r="B1146" s="178" t="s">
        <v>169</v>
      </c>
      <c r="D1146" t="s">
        <v>731</v>
      </c>
      <c r="E1146" s="102" t="s">
        <v>203</v>
      </c>
      <c r="K1146" s="50">
        <f t="shared" ref="K1146:P1146" ca="1" si="865">SUMIF($4:$4, K$2, INDIRECT(ROW() &amp; ":" &amp; ROW()))</f>
        <v>0</v>
      </c>
      <c r="L1146" s="50">
        <f t="shared" ca="1" si="865"/>
        <v>0</v>
      </c>
      <c r="M1146" s="50">
        <f t="shared" ca="1" si="865"/>
        <v>0</v>
      </c>
      <c r="N1146" s="50">
        <f t="shared" ca="1" si="865"/>
        <v>0</v>
      </c>
      <c r="O1146" s="50">
        <f t="shared" ca="1" si="865"/>
        <v>0</v>
      </c>
      <c r="P1146" s="50">
        <f t="shared" ca="1" si="865"/>
        <v>0</v>
      </c>
      <c r="Q1146" s="50"/>
      <c r="T1146" s="232"/>
      <c r="U1146" s="50" cm="1">
        <f t="array" aca="1" ref="U1146" ca="1">+INDIRECT(U1144)-INDIRECT(U1145)</f>
        <v>0</v>
      </c>
      <c r="V1146" s="50" cm="1">
        <f t="array" aca="1" ref="V1146" ca="1">+INDIRECT(V1144)-INDIRECT(V1145)</f>
        <v>0</v>
      </c>
      <c r="W1146" s="50" cm="1">
        <f t="array" aca="1" ref="W1146" ca="1">+INDIRECT(W1144)-INDIRECT(W1145)</f>
        <v>0</v>
      </c>
      <c r="X1146" s="50" cm="1">
        <f t="array" aca="1" ref="X1146" ca="1">+INDIRECT(X1144)-INDIRECT(X1145)</f>
        <v>0</v>
      </c>
      <c r="Y1146" s="50" cm="1">
        <f t="array" aca="1" ref="Y1146" ca="1">+INDIRECT(Y1144)-INDIRECT(Y1145)</f>
        <v>0</v>
      </c>
      <c r="Z1146" s="50" cm="1">
        <f t="array" aca="1" ref="Z1146" ca="1">+INDIRECT(Z1144)-INDIRECT(Z1145)</f>
        <v>0</v>
      </c>
      <c r="AA1146" s="50" cm="1">
        <f t="array" aca="1" ref="AA1146" ca="1">+INDIRECT(AA1144)-INDIRECT(AA1145)</f>
        <v>0</v>
      </c>
      <c r="AB1146" s="50" cm="1">
        <f t="array" aca="1" ref="AB1146" ca="1">+INDIRECT(AB1144)-INDIRECT(AB1145)</f>
        <v>0</v>
      </c>
      <c r="AC1146" s="50" cm="1">
        <f t="array" aca="1" ref="AC1146" ca="1">+INDIRECT(AC1144)-INDIRECT(AC1145)</f>
        <v>0</v>
      </c>
      <c r="AD1146" s="50" cm="1">
        <f t="array" aca="1" ref="AD1146" ca="1">+INDIRECT(AD1144)-INDIRECT(AD1145)</f>
        <v>0</v>
      </c>
      <c r="AE1146" s="50" cm="1">
        <f t="array" aca="1" ref="AE1146" ca="1">+INDIRECT(AE1144)-INDIRECT(AE1145)</f>
        <v>0</v>
      </c>
      <c r="AF1146" s="50" cm="1">
        <f t="array" aca="1" ref="AF1146" ca="1">+INDIRECT(AF1144)-INDIRECT(AF1145)</f>
        <v>0</v>
      </c>
      <c r="AG1146" s="50" cm="1">
        <f t="array" aca="1" ref="AG1146" ca="1">+INDIRECT(AG1144)-INDIRECT(AG1145)</f>
        <v>0</v>
      </c>
      <c r="AH1146" s="50" cm="1">
        <f t="array" aca="1" ref="AH1146" ca="1">+INDIRECT(AH1144)-INDIRECT(AH1145)</f>
        <v>0</v>
      </c>
      <c r="AI1146" s="50" cm="1">
        <f t="array" aca="1" ref="AI1146" ca="1">+INDIRECT(AI1144)-INDIRECT(AI1145)</f>
        <v>0</v>
      </c>
      <c r="AJ1146" s="50" cm="1">
        <f t="array" aca="1" ref="AJ1146" ca="1">+INDIRECT(AJ1144)-INDIRECT(AJ1145)</f>
        <v>0</v>
      </c>
      <c r="AK1146" s="50" cm="1">
        <f t="array" aca="1" ref="AK1146" ca="1">+INDIRECT(AK1144)-INDIRECT(AK1145)</f>
        <v>0</v>
      </c>
      <c r="AL1146" s="50" cm="1">
        <f t="array" aca="1" ref="AL1146" ca="1">+INDIRECT(AL1144)-INDIRECT(AL1145)</f>
        <v>0</v>
      </c>
      <c r="AM1146" s="50" cm="1">
        <f t="array" aca="1" ref="AM1146" ca="1">+INDIRECT(AM1144)-INDIRECT(AM1145)</f>
        <v>0</v>
      </c>
      <c r="AN1146" s="50" cm="1">
        <f t="array" aca="1" ref="AN1146" ca="1">+INDIRECT(AN1144)-INDIRECT(AN1145)</f>
        <v>0</v>
      </c>
      <c r="AO1146" s="50" cm="1">
        <f t="array" aca="1" ref="AO1146" ca="1">+INDIRECT(AO1144)-INDIRECT(AO1145)</f>
        <v>0</v>
      </c>
      <c r="AP1146" s="50" cm="1">
        <f t="array" aca="1" ref="AP1146" ca="1">+INDIRECT(AP1144)-INDIRECT(AP1145)</f>
        <v>0</v>
      </c>
      <c r="AQ1146" s="50" cm="1">
        <f t="array" aca="1" ref="AQ1146" ca="1">+INDIRECT(AQ1144)-INDIRECT(AQ1145)</f>
        <v>0</v>
      </c>
      <c r="AR1146" s="50" cm="1">
        <f t="array" aca="1" ref="AR1146" ca="1">+INDIRECT(AR1144)-INDIRECT(AR1145)</f>
        <v>0</v>
      </c>
      <c r="AS1146" s="50" cm="1">
        <f t="array" aca="1" ref="AS1146" ca="1">+INDIRECT(AS1144)-INDIRECT(AS1145)</f>
        <v>0</v>
      </c>
      <c r="AT1146" s="50" cm="1">
        <f t="array" aca="1" ref="AT1146" ca="1">+INDIRECT(AT1144)-INDIRECT(AT1145)</f>
        <v>0</v>
      </c>
      <c r="AU1146" s="50" cm="1">
        <f t="array" aca="1" ref="AU1146" ca="1">+INDIRECT(AU1144)-INDIRECT(AU1145)</f>
        <v>0</v>
      </c>
      <c r="AV1146" s="50" cm="1">
        <f t="array" aca="1" ref="AV1146" ca="1">+INDIRECT(AV1144)-INDIRECT(AV1145)</f>
        <v>0</v>
      </c>
      <c r="AW1146" s="50" cm="1">
        <f t="array" aca="1" ref="AW1146" ca="1">+INDIRECT(AW1144)-INDIRECT(AW1145)</f>
        <v>0</v>
      </c>
      <c r="AX1146" s="50" cm="1">
        <f t="array" aca="1" ref="AX1146" ca="1">+INDIRECT(AX1144)-INDIRECT(AX1145)</f>
        <v>0</v>
      </c>
      <c r="AY1146" s="50" cm="1">
        <f t="array" aca="1" ref="AY1146" ca="1">+INDIRECT(AY1144)-INDIRECT(AY1145)</f>
        <v>0</v>
      </c>
      <c r="AZ1146" s="50" cm="1">
        <f t="array" aca="1" ref="AZ1146" ca="1">+INDIRECT(AZ1144)-INDIRECT(AZ1145)</f>
        <v>0</v>
      </c>
      <c r="BA1146" s="50" cm="1">
        <f t="array" aca="1" ref="BA1146" ca="1">+INDIRECT(BA1144)-INDIRECT(BA1145)</f>
        <v>0</v>
      </c>
      <c r="BB1146" s="50" cm="1">
        <f t="array" aca="1" ref="BB1146" ca="1">+INDIRECT(BB1144)-INDIRECT(BB1145)</f>
        <v>0</v>
      </c>
      <c r="BC1146" s="50" cm="1">
        <f t="array" aca="1" ref="BC1146" ca="1">+INDIRECT(BC1144)-INDIRECT(BC1145)</f>
        <v>0</v>
      </c>
      <c r="BD1146" s="50" cm="1">
        <f t="array" aca="1" ref="BD1146" ca="1">+INDIRECT(BD1144)-INDIRECT(BD1145)</f>
        <v>0</v>
      </c>
      <c r="BE1146" s="50" cm="1">
        <f t="array" aca="1" ref="BE1146" ca="1">+INDIRECT(BE1144)-INDIRECT(BE1145)</f>
        <v>0</v>
      </c>
      <c r="BF1146" s="50" cm="1">
        <f t="array" aca="1" ref="BF1146" ca="1">+INDIRECT(BF1144)-INDIRECT(BF1145)</f>
        <v>0</v>
      </c>
      <c r="BG1146" s="50" cm="1">
        <f t="array" aca="1" ref="BG1146" ca="1">+INDIRECT(BG1144)-INDIRECT(BG1145)</f>
        <v>0</v>
      </c>
      <c r="BH1146" s="50" cm="1">
        <f t="array" aca="1" ref="BH1146" ca="1">+INDIRECT(BH1144)-INDIRECT(BH1145)</f>
        <v>0</v>
      </c>
      <c r="BI1146" s="50" cm="1">
        <f t="array" aca="1" ref="BI1146" ca="1">+INDIRECT(BI1144)-INDIRECT(BI1145)</f>
        <v>0</v>
      </c>
      <c r="BJ1146" s="50" cm="1">
        <f t="array" aca="1" ref="BJ1146" ca="1">+INDIRECT(BJ1144)-INDIRECT(BJ1145)</f>
        <v>0</v>
      </c>
      <c r="BK1146" s="50" cm="1">
        <f t="array" aca="1" ref="BK1146" ca="1">+INDIRECT(BK1144)-INDIRECT(BK1145)</f>
        <v>0</v>
      </c>
      <c r="BL1146" s="50" cm="1">
        <f t="array" aca="1" ref="BL1146" ca="1">+INDIRECT(BL1144)-INDIRECT(BL1145)</f>
        <v>0</v>
      </c>
      <c r="BM1146" s="50" cm="1">
        <f t="array" aca="1" ref="BM1146" ca="1">+INDIRECT(BM1144)-INDIRECT(BM1145)</f>
        <v>0</v>
      </c>
      <c r="BN1146" s="50" cm="1">
        <f t="array" aca="1" ref="BN1146" ca="1">+INDIRECT(BN1144)-INDIRECT(BN1145)</f>
        <v>0</v>
      </c>
      <c r="BO1146" s="50" cm="1">
        <f t="array" aca="1" ref="BO1146" ca="1">+INDIRECT(BO1144)-INDIRECT(BO1145)</f>
        <v>0</v>
      </c>
      <c r="BP1146" s="50" cm="1">
        <f t="array" aca="1" ref="BP1146" ca="1">+INDIRECT(BP1144)-INDIRECT(BP1145)</f>
        <v>0</v>
      </c>
      <c r="BQ1146" s="50" cm="1">
        <f t="array" aca="1" ref="BQ1146" ca="1">+INDIRECT(BQ1144)-INDIRECT(BQ1145)</f>
        <v>0</v>
      </c>
      <c r="BR1146" s="50" cm="1">
        <f t="array" aca="1" ref="BR1146" ca="1">+INDIRECT(BR1144)-INDIRECT(BR1145)</f>
        <v>0</v>
      </c>
      <c r="BS1146" s="50" cm="1">
        <f t="array" aca="1" ref="BS1146" ca="1">+INDIRECT(BS1144)-INDIRECT(BS1145)</f>
        <v>0</v>
      </c>
      <c r="BT1146" s="50" cm="1">
        <f t="array" aca="1" ref="BT1146" ca="1">+INDIRECT(BT1144)-INDIRECT(BT1145)</f>
        <v>0</v>
      </c>
      <c r="BU1146" s="50" cm="1">
        <f t="array" aca="1" ref="BU1146" ca="1">+INDIRECT(BU1144)-INDIRECT(BU1145)</f>
        <v>0</v>
      </c>
      <c r="BV1146" s="50" cm="1">
        <f t="array" aca="1" ref="BV1146" ca="1">+INDIRECT(BV1144)-INDIRECT(BV1145)</f>
        <v>0</v>
      </c>
      <c r="BW1146" s="50" cm="1">
        <f t="array" aca="1" ref="BW1146" ca="1">+INDIRECT(BW1144)-INDIRECT(BW1145)</f>
        <v>0</v>
      </c>
      <c r="BX1146" s="50" cm="1">
        <f t="array" aca="1" ref="BX1146" ca="1">+INDIRECT(BX1144)-INDIRECT(BX1145)</f>
        <v>0</v>
      </c>
      <c r="BY1146" s="50" cm="1">
        <f t="array" aca="1" ref="BY1146" ca="1">+INDIRECT(BY1144)-INDIRECT(BY1145)</f>
        <v>0</v>
      </c>
      <c r="BZ1146" s="50" cm="1">
        <f t="array" aca="1" ref="BZ1146" ca="1">+INDIRECT(BZ1144)-INDIRECT(BZ1145)</f>
        <v>0</v>
      </c>
      <c r="CA1146" s="50" cm="1">
        <f t="array" aca="1" ref="CA1146" ca="1">+INDIRECT(CA1144)-INDIRECT(CA1145)</f>
        <v>0</v>
      </c>
      <c r="CB1146" s="50" cm="1">
        <f t="array" aca="1" ref="CB1146" ca="1">+INDIRECT(CB1144)-INDIRECT(CB1145)</f>
        <v>0</v>
      </c>
      <c r="CC1146" s="50" cm="1">
        <f t="array" aca="1" ref="CC1146" ca="1">+INDIRECT(CC1144)-INDIRECT(CC1145)</f>
        <v>0</v>
      </c>
      <c r="CD1146" s="50" cm="1">
        <f t="array" aca="1" ref="CD1146" ca="1">+INDIRECT(CD1144)-INDIRECT(CD1145)</f>
        <v>0</v>
      </c>
      <c r="CE1146" s="50" cm="1">
        <f t="array" aca="1" ref="CE1146" ca="1">+INDIRECT(CE1144)-INDIRECT(CE1145)</f>
        <v>0</v>
      </c>
      <c r="CF1146" s="50" cm="1">
        <f t="array" aca="1" ref="CF1146" ca="1">+INDIRECT(CF1144)-INDIRECT(CF1145)</f>
        <v>0</v>
      </c>
      <c r="CG1146" s="50" cm="1">
        <f t="array" aca="1" ref="CG1146" ca="1">+INDIRECT(CG1144)-INDIRECT(CG1145)</f>
        <v>0</v>
      </c>
      <c r="CH1146" s="50" cm="1">
        <f t="array" aca="1" ref="CH1146" ca="1">+INDIRECT(CH1144)-INDIRECT(CH1145)</f>
        <v>0</v>
      </c>
      <c r="CI1146" s="50" cm="1">
        <f t="array" aca="1" ref="CI1146" ca="1">+INDIRECT(CI1144)-INDIRECT(CI1145)</f>
        <v>0</v>
      </c>
      <c r="CJ1146" s="50" cm="1">
        <f t="array" aca="1" ref="CJ1146" ca="1">+INDIRECT(CJ1144)-INDIRECT(CJ1145)</f>
        <v>0</v>
      </c>
      <c r="CK1146" s="50" cm="1">
        <f t="array" aca="1" ref="CK1146" ca="1">+INDIRECT(CK1144)-INDIRECT(CK1145)</f>
        <v>0</v>
      </c>
      <c r="CL1146" s="50" cm="1">
        <f t="array" aca="1" ref="CL1146" ca="1">+INDIRECT(CL1144)-INDIRECT(CL1145)</f>
        <v>0</v>
      </c>
      <c r="CM1146" s="50" cm="1">
        <f t="array" aca="1" ref="CM1146" ca="1">+INDIRECT(CM1144)-INDIRECT(CM1145)</f>
        <v>0</v>
      </c>
      <c r="CN1146" s="50" cm="1">
        <f t="array" aca="1" ref="CN1146" ca="1">+INDIRECT(CN1144)-INDIRECT(CN1145)</f>
        <v>0</v>
      </c>
    </row>
    <row r="1147" spans="1:92" x14ac:dyDescent="0.25">
      <c r="A1147" s="53"/>
      <c r="B1147" s="216"/>
      <c r="C1147" s="53"/>
      <c r="D1147" s="53"/>
      <c r="E1147" s="229"/>
      <c r="F1147" s="229"/>
      <c r="G1147" s="229"/>
      <c r="I1147" s="267"/>
      <c r="J1147" s="268"/>
      <c r="K1147" s="30"/>
      <c r="L1147" s="30"/>
      <c r="M1147" s="30"/>
      <c r="N1147" s="30"/>
      <c r="O1147" s="30"/>
      <c r="P1147" s="30"/>
      <c r="Q1147" s="30"/>
      <c r="T1147" s="204"/>
      <c r="U1147" s="30"/>
      <c r="V1147" s="30"/>
      <c r="W1147" s="30"/>
      <c r="X1147" s="30"/>
      <c r="Y1147" s="30"/>
      <c r="Z1147" s="30"/>
      <c r="AA1147" s="30"/>
      <c r="AB1147" s="30"/>
      <c r="AC1147" s="30"/>
      <c r="AD1147" s="30"/>
      <c r="AE1147" s="30"/>
      <c r="AF1147" s="30"/>
      <c r="AG1147" s="30"/>
      <c r="AH1147" s="30"/>
      <c r="AI1147" s="30"/>
      <c r="AJ1147" s="30"/>
      <c r="AK1147" s="30"/>
      <c r="AL1147" s="30"/>
      <c r="AM1147" s="30"/>
      <c r="AN1147" s="30"/>
      <c r="AO1147" s="30"/>
      <c r="AP1147" s="30"/>
      <c r="AQ1147" s="30"/>
      <c r="AR1147" s="30"/>
      <c r="AS1147" s="30"/>
      <c r="AT1147" s="30"/>
      <c r="AU1147" s="30"/>
      <c r="AV1147" s="30"/>
      <c r="AW1147" s="30"/>
      <c r="AX1147" s="30"/>
      <c r="AY1147" s="30"/>
      <c r="AZ1147" s="30"/>
      <c r="BA1147" s="30"/>
      <c r="BB1147" s="30"/>
      <c r="BC1147" s="30"/>
      <c r="BD1147" s="30"/>
      <c r="BE1147" s="30"/>
      <c r="BF1147" s="30"/>
      <c r="BG1147" s="30"/>
      <c r="BH1147" s="30"/>
      <c r="BI1147" s="30"/>
      <c r="BJ1147" s="30"/>
      <c r="BK1147" s="30"/>
      <c r="BL1147" s="30"/>
      <c r="BM1147" s="30"/>
      <c r="BN1147" s="30"/>
      <c r="BO1147" s="30"/>
      <c r="BP1147" s="30"/>
      <c r="BQ1147" s="30"/>
      <c r="BR1147" s="30"/>
      <c r="BS1147" s="30"/>
      <c r="BT1147" s="30"/>
      <c r="BU1147" s="30"/>
      <c r="BV1147" s="30"/>
      <c r="BW1147" s="30"/>
      <c r="BX1147" s="30"/>
      <c r="BY1147" s="30"/>
      <c r="BZ1147" s="30"/>
      <c r="CA1147" s="30"/>
      <c r="CB1147" s="30"/>
      <c r="CC1147" s="30"/>
      <c r="CD1147" s="30"/>
      <c r="CE1147" s="30"/>
      <c r="CF1147" s="30"/>
      <c r="CG1147" s="30"/>
      <c r="CH1147" s="30"/>
      <c r="CI1147" s="30"/>
      <c r="CJ1147" s="30"/>
      <c r="CK1147" s="30"/>
      <c r="CL1147" s="30"/>
      <c r="CM1147" s="30"/>
      <c r="CN1147" s="30"/>
    </row>
    <row r="1148" spans="1:92" x14ac:dyDescent="0.25">
      <c r="A1148" s="137"/>
      <c r="B1148" s="208"/>
      <c r="C1148" s="139"/>
      <c r="D1148" s="137" t="s">
        <v>732</v>
      </c>
      <c r="E1148" s="140" t="s">
        <v>732</v>
      </c>
      <c r="F1148" s="140"/>
      <c r="G1148" s="140"/>
      <c r="H1148" s="141"/>
      <c r="I1148" s="142"/>
      <c r="J1148" s="143"/>
      <c r="K1148" s="139"/>
      <c r="L1148" s="139"/>
      <c r="M1148" s="139"/>
      <c r="N1148" s="139"/>
      <c r="O1148" s="139"/>
      <c r="P1148" s="139"/>
      <c r="Q1148" s="139"/>
      <c r="T1148" s="233"/>
      <c r="U1148" s="145" t="s">
        <v>725</v>
      </c>
      <c r="V1148" s="145" t="s">
        <v>725</v>
      </c>
      <c r="W1148" s="145" t="s">
        <v>725</v>
      </c>
      <c r="X1148" s="145" t="s">
        <v>725</v>
      </c>
      <c r="Y1148" s="145" t="s">
        <v>725</v>
      </c>
      <c r="Z1148" s="145" t="s">
        <v>725</v>
      </c>
      <c r="AA1148" s="145" t="s">
        <v>725</v>
      </c>
      <c r="AB1148" s="145" t="s">
        <v>725</v>
      </c>
      <c r="AC1148" s="145" t="s">
        <v>725</v>
      </c>
      <c r="AD1148" s="145" t="s">
        <v>725</v>
      </c>
      <c r="AE1148" s="145" t="s">
        <v>725</v>
      </c>
      <c r="AF1148" s="145" t="s">
        <v>725</v>
      </c>
      <c r="AG1148" s="145" t="s">
        <v>725</v>
      </c>
      <c r="AH1148" s="145" t="s">
        <v>725</v>
      </c>
      <c r="AI1148" s="145" t="s">
        <v>725</v>
      </c>
      <c r="AJ1148" s="145" t="s">
        <v>725</v>
      </c>
      <c r="AK1148" s="145" t="s">
        <v>725</v>
      </c>
      <c r="AL1148" s="145" t="s">
        <v>725</v>
      </c>
      <c r="AM1148" s="145" t="s">
        <v>725</v>
      </c>
      <c r="AN1148" s="145" t="s">
        <v>725</v>
      </c>
      <c r="AO1148" s="145" t="s">
        <v>725</v>
      </c>
      <c r="AP1148" s="145" t="s">
        <v>725</v>
      </c>
      <c r="AQ1148" s="145" t="s">
        <v>725</v>
      </c>
      <c r="AR1148" s="145" t="s">
        <v>725</v>
      </c>
      <c r="AS1148" s="145" t="s">
        <v>725</v>
      </c>
      <c r="AT1148" s="145" t="s">
        <v>725</v>
      </c>
      <c r="AU1148" s="145" t="s">
        <v>725</v>
      </c>
      <c r="AV1148" s="145" t="s">
        <v>725</v>
      </c>
      <c r="AW1148" s="145" t="s">
        <v>725</v>
      </c>
      <c r="AX1148" s="145" t="s">
        <v>725</v>
      </c>
      <c r="AY1148" s="145" t="s">
        <v>725</v>
      </c>
      <c r="AZ1148" s="145" t="s">
        <v>725</v>
      </c>
      <c r="BA1148" s="145" t="s">
        <v>725</v>
      </c>
      <c r="BB1148" s="145" t="s">
        <v>725</v>
      </c>
      <c r="BC1148" s="145" t="s">
        <v>725</v>
      </c>
      <c r="BD1148" s="145" t="s">
        <v>725</v>
      </c>
      <c r="BE1148" s="145" t="s">
        <v>725</v>
      </c>
      <c r="BF1148" s="145" t="s">
        <v>725</v>
      </c>
      <c r="BG1148" s="145" t="s">
        <v>725</v>
      </c>
      <c r="BH1148" s="145" t="s">
        <v>725</v>
      </c>
      <c r="BI1148" s="145" t="s">
        <v>725</v>
      </c>
      <c r="BJ1148" s="145" t="s">
        <v>725</v>
      </c>
      <c r="BK1148" s="145" t="s">
        <v>725</v>
      </c>
      <c r="BL1148" s="145" t="s">
        <v>725</v>
      </c>
      <c r="BM1148" s="145" t="s">
        <v>725</v>
      </c>
      <c r="BN1148" s="145" t="s">
        <v>725</v>
      </c>
      <c r="BO1148" s="145" t="s">
        <v>725</v>
      </c>
      <c r="BP1148" s="145" t="s">
        <v>725</v>
      </c>
      <c r="BQ1148" s="145" t="s">
        <v>725</v>
      </c>
      <c r="BR1148" s="145" t="s">
        <v>725</v>
      </c>
      <c r="BS1148" s="145" t="s">
        <v>725</v>
      </c>
      <c r="BT1148" s="145" t="s">
        <v>725</v>
      </c>
      <c r="BU1148" s="145" t="s">
        <v>725</v>
      </c>
      <c r="BV1148" s="145" t="s">
        <v>725</v>
      </c>
      <c r="BW1148" s="145" t="s">
        <v>725</v>
      </c>
      <c r="BX1148" s="145" t="s">
        <v>725</v>
      </c>
      <c r="BY1148" s="145" t="s">
        <v>725</v>
      </c>
      <c r="BZ1148" s="145" t="s">
        <v>725</v>
      </c>
      <c r="CA1148" s="145" t="s">
        <v>725</v>
      </c>
      <c r="CB1148" s="145" t="s">
        <v>725</v>
      </c>
      <c r="CC1148" s="145" t="s">
        <v>725</v>
      </c>
      <c r="CD1148" s="145" t="s">
        <v>725</v>
      </c>
      <c r="CE1148" s="145" t="s">
        <v>725</v>
      </c>
      <c r="CF1148" s="145" t="s">
        <v>725</v>
      </c>
      <c r="CG1148" s="145" t="s">
        <v>725</v>
      </c>
      <c r="CH1148" s="145" t="s">
        <v>725</v>
      </c>
      <c r="CI1148" s="145" t="s">
        <v>725</v>
      </c>
      <c r="CJ1148" s="145" t="s">
        <v>725</v>
      </c>
      <c r="CK1148" s="145" t="s">
        <v>725</v>
      </c>
      <c r="CL1148" s="145" t="s">
        <v>725</v>
      </c>
      <c r="CM1148" s="145" t="s">
        <v>725</v>
      </c>
      <c r="CN1148" s="145" t="s">
        <v>725</v>
      </c>
    </row>
    <row r="1149" spans="1:92" x14ac:dyDescent="0.25">
      <c r="A1149" s="137"/>
      <c r="B1149" s="208"/>
      <c r="C1149" s="139"/>
      <c r="D1149" s="137" t="s">
        <v>732</v>
      </c>
      <c r="E1149" s="140"/>
      <c r="F1149" s="140"/>
      <c r="G1149" s="140"/>
      <c r="H1149" s="141"/>
      <c r="I1149" s="142"/>
      <c r="J1149" s="143"/>
      <c r="K1149" s="139"/>
      <c r="L1149" s="139"/>
      <c r="M1149" s="139"/>
      <c r="N1149" s="139"/>
      <c r="O1149" s="139"/>
      <c r="P1149" s="139"/>
      <c r="Q1149" s="139"/>
      <c r="T1149" s="233"/>
      <c r="U1149" s="145" t="s">
        <v>725</v>
      </c>
      <c r="V1149" s="145" t="s">
        <v>725</v>
      </c>
      <c r="W1149" s="145" t="s">
        <v>725</v>
      </c>
      <c r="X1149" s="145" t="s">
        <v>725</v>
      </c>
      <c r="Y1149" s="145" t="s">
        <v>725</v>
      </c>
      <c r="Z1149" s="145" t="s">
        <v>725</v>
      </c>
      <c r="AA1149" s="145" t="s">
        <v>725</v>
      </c>
      <c r="AB1149" s="145" t="s">
        <v>725</v>
      </c>
      <c r="AC1149" s="145" t="s">
        <v>725</v>
      </c>
      <c r="AD1149" s="145" t="s">
        <v>725</v>
      </c>
      <c r="AE1149" s="145" t="s">
        <v>725</v>
      </c>
      <c r="AF1149" s="145" t="s">
        <v>725</v>
      </c>
      <c r="AG1149" s="145" t="s">
        <v>725</v>
      </c>
      <c r="AH1149" s="145" t="s">
        <v>725</v>
      </c>
      <c r="AI1149" s="145" t="s">
        <v>725</v>
      </c>
      <c r="AJ1149" s="145" t="s">
        <v>725</v>
      </c>
      <c r="AK1149" s="145" t="s">
        <v>725</v>
      </c>
      <c r="AL1149" s="145" t="s">
        <v>725</v>
      </c>
      <c r="AM1149" s="145" t="s">
        <v>725</v>
      </c>
      <c r="AN1149" s="145" t="s">
        <v>725</v>
      </c>
      <c r="AO1149" s="145" t="s">
        <v>725</v>
      </c>
      <c r="AP1149" s="145" t="s">
        <v>725</v>
      </c>
      <c r="AQ1149" s="145" t="s">
        <v>725</v>
      </c>
      <c r="AR1149" s="145" t="s">
        <v>725</v>
      </c>
      <c r="AS1149" s="145" t="s">
        <v>725</v>
      </c>
      <c r="AT1149" s="145" t="s">
        <v>725</v>
      </c>
      <c r="AU1149" s="145" t="s">
        <v>725</v>
      </c>
      <c r="AV1149" s="145" t="s">
        <v>725</v>
      </c>
      <c r="AW1149" s="145" t="s">
        <v>725</v>
      </c>
      <c r="AX1149" s="145" t="s">
        <v>725</v>
      </c>
      <c r="AY1149" s="145" t="s">
        <v>725</v>
      </c>
      <c r="AZ1149" s="145" t="s">
        <v>725</v>
      </c>
      <c r="BA1149" s="145" t="s">
        <v>725</v>
      </c>
      <c r="BB1149" s="145" t="s">
        <v>725</v>
      </c>
      <c r="BC1149" s="145" t="s">
        <v>725</v>
      </c>
      <c r="BD1149" s="145" t="s">
        <v>725</v>
      </c>
      <c r="BE1149" s="145" t="s">
        <v>725</v>
      </c>
      <c r="BF1149" s="145" t="s">
        <v>725</v>
      </c>
      <c r="BG1149" s="145" t="s">
        <v>725</v>
      </c>
      <c r="BH1149" s="145" t="s">
        <v>725</v>
      </c>
      <c r="BI1149" s="145" t="s">
        <v>725</v>
      </c>
      <c r="BJ1149" s="145" t="s">
        <v>725</v>
      </c>
      <c r="BK1149" s="145" t="s">
        <v>725</v>
      </c>
      <c r="BL1149" s="145" t="s">
        <v>725</v>
      </c>
      <c r="BM1149" s="145" t="s">
        <v>725</v>
      </c>
      <c r="BN1149" s="145" t="s">
        <v>725</v>
      </c>
      <c r="BO1149" s="145" t="s">
        <v>725</v>
      </c>
      <c r="BP1149" s="145" t="s">
        <v>725</v>
      </c>
      <c r="BQ1149" s="145" t="s">
        <v>725</v>
      </c>
      <c r="BR1149" s="145" t="s">
        <v>725</v>
      </c>
      <c r="BS1149" s="145" t="s">
        <v>725</v>
      </c>
      <c r="BT1149" s="145" t="s">
        <v>725</v>
      </c>
      <c r="BU1149" s="145" t="s">
        <v>725</v>
      </c>
      <c r="BV1149" s="145" t="s">
        <v>725</v>
      </c>
      <c r="BW1149" s="145" t="s">
        <v>725</v>
      </c>
      <c r="BX1149" s="145" t="s">
        <v>725</v>
      </c>
      <c r="BY1149" s="145" t="s">
        <v>725</v>
      </c>
      <c r="BZ1149" s="145" t="s">
        <v>725</v>
      </c>
      <c r="CA1149" s="145" t="s">
        <v>725</v>
      </c>
      <c r="CB1149" s="145" t="s">
        <v>725</v>
      </c>
      <c r="CC1149" s="145" t="s">
        <v>725</v>
      </c>
      <c r="CD1149" s="145" t="s">
        <v>725</v>
      </c>
      <c r="CE1149" s="145" t="s">
        <v>725</v>
      </c>
      <c r="CF1149" s="145" t="s">
        <v>725</v>
      </c>
      <c r="CG1149" s="145" t="s">
        <v>725</v>
      </c>
      <c r="CH1149" s="145" t="s">
        <v>725</v>
      </c>
      <c r="CI1149" s="145" t="s">
        <v>725</v>
      </c>
      <c r="CJ1149" s="145" t="s">
        <v>725</v>
      </c>
      <c r="CK1149" s="145" t="s">
        <v>725</v>
      </c>
      <c r="CL1149" s="145" t="s">
        <v>725</v>
      </c>
      <c r="CM1149" s="145" t="s">
        <v>725</v>
      </c>
      <c r="CN1149" s="145" t="s">
        <v>725</v>
      </c>
    </row>
    <row r="1150" spans="1:92" x14ac:dyDescent="0.25">
      <c r="A1150" t="s">
        <v>188</v>
      </c>
      <c r="B1150" s="209" t="s">
        <v>730</v>
      </c>
      <c r="C1150" s="53"/>
      <c r="D1150" t="s">
        <v>732</v>
      </c>
      <c r="E1150" s="229" t="s">
        <v>203</v>
      </c>
      <c r="F1150" s="229"/>
      <c r="G1150" s="229"/>
      <c r="I1150" s="267"/>
      <c r="J1150" s="268"/>
      <c r="K1150" s="212">
        <f t="shared" ref="K1150:P1150" ca="1" si="866">SUMIF($4:$4, K$2, INDIRECT(ROW() &amp; ":" &amp; ROW()))</f>
        <v>0</v>
      </c>
      <c r="L1150" s="212">
        <f t="shared" ca="1" si="866"/>
        <v>0</v>
      </c>
      <c r="M1150" s="212">
        <f t="shared" ca="1" si="866"/>
        <v>0</v>
      </c>
      <c r="N1150" s="212">
        <f t="shared" ca="1" si="866"/>
        <v>0</v>
      </c>
      <c r="O1150" s="212">
        <f t="shared" ca="1" si="866"/>
        <v>0</v>
      </c>
      <c r="P1150" s="212">
        <f t="shared" ca="1" si="866"/>
        <v>0</v>
      </c>
      <c r="Q1150" s="212"/>
      <c r="T1150" s="213"/>
      <c r="U1150" s="212">
        <f ca="1">+COUNTIF(OFFSET(INDIRECT(U1149),-1,0):INDIRECT(U1148),"&gt;"&amp;0)</f>
        <v>0</v>
      </c>
      <c r="V1150" s="212">
        <f ca="1">+COUNTIF(OFFSET(INDIRECT(V1149),-1,0):INDIRECT(V1148),"&gt;"&amp;0)</f>
        <v>0</v>
      </c>
      <c r="W1150" s="212">
        <f ca="1">+COUNTIF(OFFSET(INDIRECT(W1149),-1,0):INDIRECT(W1148),"&gt;"&amp;0)</f>
        <v>0</v>
      </c>
      <c r="X1150" s="212">
        <f ca="1">+COUNTIF(OFFSET(INDIRECT(X1149),-1,0):INDIRECT(X1148),"&gt;"&amp;0)</f>
        <v>0</v>
      </c>
      <c r="Y1150" s="212">
        <f ca="1">+COUNTIF(OFFSET(INDIRECT(Y1149),-1,0):INDIRECT(Y1148),"&gt;"&amp;0)</f>
        <v>0</v>
      </c>
      <c r="Z1150" s="212">
        <f ca="1">+COUNTIF(OFFSET(INDIRECT(Z1149),-1,0):INDIRECT(Z1148),"&gt;"&amp;0)</f>
        <v>0</v>
      </c>
      <c r="AA1150" s="212">
        <f ca="1">+COUNTIF(OFFSET(INDIRECT(AA1149),-1,0):INDIRECT(AA1148),"&gt;"&amp;0)</f>
        <v>0</v>
      </c>
      <c r="AB1150" s="212">
        <f ca="1">+COUNTIF(OFFSET(INDIRECT(AB1149),-1,0):INDIRECT(AB1148),"&gt;"&amp;0)</f>
        <v>0</v>
      </c>
      <c r="AC1150" s="212">
        <f ca="1">+COUNTIF(OFFSET(INDIRECT(AC1149),-1,0):INDIRECT(AC1148),"&gt;"&amp;0)</f>
        <v>0</v>
      </c>
      <c r="AD1150" s="212">
        <f ca="1">+COUNTIF(OFFSET(INDIRECT(AD1149),-1,0):INDIRECT(AD1148),"&gt;"&amp;0)</f>
        <v>0</v>
      </c>
      <c r="AE1150" s="212">
        <f ca="1">+COUNTIF(OFFSET(INDIRECT(AE1149),-1,0):INDIRECT(AE1148),"&gt;"&amp;0)</f>
        <v>0</v>
      </c>
      <c r="AF1150" s="212">
        <f ca="1">+COUNTIF(OFFSET(INDIRECT(AF1149),-1,0):INDIRECT(AF1148),"&gt;"&amp;0)</f>
        <v>0</v>
      </c>
      <c r="AG1150" s="212">
        <f ca="1">+COUNTIF(OFFSET(INDIRECT(AG1149),-1,0):INDIRECT(AG1148),"&gt;"&amp;0)</f>
        <v>0</v>
      </c>
      <c r="AH1150" s="212">
        <f ca="1">+COUNTIF(OFFSET(INDIRECT(AH1149),-1,0):INDIRECT(AH1148),"&gt;"&amp;0)</f>
        <v>0</v>
      </c>
      <c r="AI1150" s="212">
        <f ca="1">+COUNTIF(OFFSET(INDIRECT(AI1149),-1,0):INDIRECT(AI1148),"&gt;"&amp;0)</f>
        <v>0</v>
      </c>
      <c r="AJ1150" s="212">
        <f ca="1">+COUNTIF(OFFSET(INDIRECT(AJ1149),-1,0):INDIRECT(AJ1148),"&gt;"&amp;0)</f>
        <v>0</v>
      </c>
      <c r="AK1150" s="212">
        <f ca="1">+COUNTIF(OFFSET(INDIRECT(AK1149),-1,0):INDIRECT(AK1148),"&gt;"&amp;0)</f>
        <v>0</v>
      </c>
      <c r="AL1150" s="212">
        <f ca="1">+COUNTIF(OFFSET(INDIRECT(AL1149),-1,0):INDIRECT(AL1148),"&gt;"&amp;0)</f>
        <v>0</v>
      </c>
      <c r="AM1150" s="212">
        <f ca="1">+COUNTIF(OFFSET(INDIRECT(AM1149),-1,0):INDIRECT(AM1148),"&gt;"&amp;0)</f>
        <v>0</v>
      </c>
      <c r="AN1150" s="212">
        <f ca="1">+COUNTIF(OFFSET(INDIRECT(AN1149),-1,0):INDIRECT(AN1148),"&gt;"&amp;0)</f>
        <v>0</v>
      </c>
      <c r="AO1150" s="212">
        <f ca="1">+COUNTIF(OFFSET(INDIRECT(AO1149),-1,0):INDIRECT(AO1148),"&gt;"&amp;0)</f>
        <v>0</v>
      </c>
      <c r="AP1150" s="212">
        <f ca="1">+COUNTIF(OFFSET(INDIRECT(AP1149),-1,0):INDIRECT(AP1148),"&gt;"&amp;0)</f>
        <v>0</v>
      </c>
      <c r="AQ1150" s="212">
        <f ca="1">+COUNTIF(OFFSET(INDIRECT(AQ1149),-1,0):INDIRECT(AQ1148),"&gt;"&amp;0)</f>
        <v>0</v>
      </c>
      <c r="AR1150" s="212">
        <f ca="1">+COUNTIF(OFFSET(INDIRECT(AR1149),-1,0):INDIRECT(AR1148),"&gt;"&amp;0)</f>
        <v>0</v>
      </c>
      <c r="AS1150" s="212">
        <f ca="1">+COUNTIF(OFFSET(INDIRECT(AS1149),-1,0):INDIRECT(AS1148),"&gt;"&amp;0)</f>
        <v>0</v>
      </c>
      <c r="AT1150" s="212">
        <f ca="1">+COUNTIF(OFFSET(INDIRECT(AT1149),-1,0):INDIRECT(AT1148),"&gt;"&amp;0)</f>
        <v>0</v>
      </c>
      <c r="AU1150" s="212">
        <f ca="1">+COUNTIF(OFFSET(INDIRECT(AU1149),-1,0):INDIRECT(AU1148),"&gt;"&amp;0)</f>
        <v>0</v>
      </c>
      <c r="AV1150" s="212">
        <f ca="1">+COUNTIF(OFFSET(INDIRECT(AV1149),-1,0):INDIRECT(AV1148),"&gt;"&amp;0)</f>
        <v>0</v>
      </c>
      <c r="AW1150" s="212">
        <f ca="1">+COUNTIF(OFFSET(INDIRECT(AW1149),-1,0):INDIRECT(AW1148),"&gt;"&amp;0)</f>
        <v>0</v>
      </c>
      <c r="AX1150" s="212">
        <f ca="1">+COUNTIF(OFFSET(INDIRECT(AX1149),-1,0):INDIRECT(AX1148),"&gt;"&amp;0)</f>
        <v>0</v>
      </c>
      <c r="AY1150" s="212">
        <f ca="1">+COUNTIF(OFFSET(INDIRECT(AY1149),-1,0):INDIRECT(AY1148),"&gt;"&amp;0)</f>
        <v>0</v>
      </c>
      <c r="AZ1150" s="212">
        <f ca="1">+COUNTIF(OFFSET(INDIRECT(AZ1149),-1,0):INDIRECT(AZ1148),"&gt;"&amp;0)</f>
        <v>0</v>
      </c>
      <c r="BA1150" s="212">
        <f ca="1">+COUNTIF(OFFSET(INDIRECT(BA1149),-1,0):INDIRECT(BA1148),"&gt;"&amp;0)</f>
        <v>0</v>
      </c>
      <c r="BB1150" s="212">
        <f ca="1">+COUNTIF(OFFSET(INDIRECT(BB1149),-1,0):INDIRECT(BB1148),"&gt;"&amp;0)</f>
        <v>0</v>
      </c>
      <c r="BC1150" s="212">
        <f ca="1">+COUNTIF(OFFSET(INDIRECT(BC1149),-1,0):INDIRECT(BC1148),"&gt;"&amp;0)</f>
        <v>0</v>
      </c>
      <c r="BD1150" s="212">
        <f ca="1">+COUNTIF(OFFSET(INDIRECT(BD1149),-1,0):INDIRECT(BD1148),"&gt;"&amp;0)</f>
        <v>0</v>
      </c>
      <c r="BE1150" s="212">
        <f ca="1">+COUNTIF(OFFSET(INDIRECT(BE1149),-1,0):INDIRECT(BE1148),"&gt;"&amp;0)</f>
        <v>0</v>
      </c>
      <c r="BF1150" s="212">
        <f ca="1">+COUNTIF(OFFSET(INDIRECT(BF1149),-1,0):INDIRECT(BF1148),"&gt;"&amp;0)</f>
        <v>0</v>
      </c>
      <c r="BG1150" s="212">
        <f ca="1">+COUNTIF(OFFSET(INDIRECT(BG1149),-1,0):INDIRECT(BG1148),"&gt;"&amp;0)</f>
        <v>0</v>
      </c>
      <c r="BH1150" s="212">
        <f ca="1">+COUNTIF(OFFSET(INDIRECT(BH1149),-1,0):INDIRECT(BH1148),"&gt;"&amp;0)</f>
        <v>0</v>
      </c>
      <c r="BI1150" s="212">
        <f ca="1">+COUNTIF(OFFSET(INDIRECT(BI1149),-1,0):INDIRECT(BI1148),"&gt;"&amp;0)</f>
        <v>0</v>
      </c>
      <c r="BJ1150" s="212">
        <f ca="1">+COUNTIF(OFFSET(INDIRECT(BJ1149),-1,0):INDIRECT(BJ1148),"&gt;"&amp;0)</f>
        <v>0</v>
      </c>
      <c r="BK1150" s="212">
        <f ca="1">+COUNTIF(OFFSET(INDIRECT(BK1149),-1,0):INDIRECT(BK1148),"&gt;"&amp;0)</f>
        <v>0</v>
      </c>
      <c r="BL1150" s="212">
        <f ca="1">+COUNTIF(OFFSET(INDIRECT(BL1149),-1,0):INDIRECT(BL1148),"&gt;"&amp;0)</f>
        <v>0</v>
      </c>
      <c r="BM1150" s="212">
        <f ca="1">+COUNTIF(OFFSET(INDIRECT(BM1149),-1,0):INDIRECT(BM1148),"&gt;"&amp;0)</f>
        <v>0</v>
      </c>
      <c r="BN1150" s="212">
        <f ca="1">+COUNTIF(OFFSET(INDIRECT(BN1149),-1,0):INDIRECT(BN1148),"&gt;"&amp;0)</f>
        <v>0</v>
      </c>
      <c r="BO1150" s="212">
        <f ca="1">+COUNTIF(OFFSET(INDIRECT(BO1149),-1,0):INDIRECT(BO1148),"&gt;"&amp;0)</f>
        <v>0</v>
      </c>
      <c r="BP1150" s="212">
        <f ca="1">+COUNTIF(OFFSET(INDIRECT(BP1149),-1,0):INDIRECT(BP1148),"&gt;"&amp;0)</f>
        <v>0</v>
      </c>
      <c r="BQ1150" s="212">
        <f ca="1">+COUNTIF(OFFSET(INDIRECT(BQ1149),-1,0):INDIRECT(BQ1148),"&gt;"&amp;0)</f>
        <v>0</v>
      </c>
      <c r="BR1150" s="212">
        <f ca="1">+COUNTIF(OFFSET(INDIRECT(BR1149),-1,0):INDIRECT(BR1148),"&gt;"&amp;0)</f>
        <v>0</v>
      </c>
      <c r="BS1150" s="212">
        <f ca="1">+COUNTIF(OFFSET(INDIRECT(BS1149),-1,0):INDIRECT(BS1148),"&gt;"&amp;0)</f>
        <v>0</v>
      </c>
      <c r="BT1150" s="212">
        <f ca="1">+COUNTIF(OFFSET(INDIRECT(BT1149),-1,0):INDIRECT(BT1148),"&gt;"&amp;0)</f>
        <v>0</v>
      </c>
      <c r="BU1150" s="212">
        <f ca="1">+COUNTIF(OFFSET(INDIRECT(BU1149),-1,0):INDIRECT(BU1148),"&gt;"&amp;0)</f>
        <v>0</v>
      </c>
      <c r="BV1150" s="212">
        <f ca="1">+COUNTIF(OFFSET(INDIRECT(BV1149),-1,0):INDIRECT(BV1148),"&gt;"&amp;0)</f>
        <v>0</v>
      </c>
      <c r="BW1150" s="212">
        <f ca="1">+COUNTIF(OFFSET(INDIRECT(BW1149),-1,0):INDIRECT(BW1148),"&gt;"&amp;0)</f>
        <v>0</v>
      </c>
      <c r="BX1150" s="212">
        <f ca="1">+COUNTIF(OFFSET(INDIRECT(BX1149),-1,0):INDIRECT(BX1148),"&gt;"&amp;0)</f>
        <v>0</v>
      </c>
      <c r="BY1150" s="212">
        <f ca="1">+COUNTIF(OFFSET(INDIRECT(BY1149),-1,0):INDIRECT(BY1148),"&gt;"&amp;0)</f>
        <v>0</v>
      </c>
      <c r="BZ1150" s="212">
        <f ca="1">+COUNTIF(OFFSET(INDIRECT(BZ1149),-1,0):INDIRECT(BZ1148),"&gt;"&amp;0)</f>
        <v>0</v>
      </c>
      <c r="CA1150" s="212">
        <f ca="1">+COUNTIF(OFFSET(INDIRECT(CA1149),-1,0):INDIRECT(CA1148),"&gt;"&amp;0)</f>
        <v>0</v>
      </c>
      <c r="CB1150" s="212">
        <f ca="1">+COUNTIF(OFFSET(INDIRECT(CB1149),-1,0):INDIRECT(CB1148),"&gt;"&amp;0)</f>
        <v>0</v>
      </c>
      <c r="CC1150" s="212">
        <f ca="1">+COUNTIF(OFFSET(INDIRECT(CC1149),-1,0):INDIRECT(CC1148),"&gt;"&amp;0)</f>
        <v>0</v>
      </c>
      <c r="CD1150" s="212">
        <f ca="1">+COUNTIF(OFFSET(INDIRECT(CD1149),-1,0):INDIRECT(CD1148),"&gt;"&amp;0)</f>
        <v>0</v>
      </c>
      <c r="CE1150" s="212">
        <f ca="1">+COUNTIF(OFFSET(INDIRECT(CE1149),-1,0):INDIRECT(CE1148),"&gt;"&amp;0)</f>
        <v>0</v>
      </c>
      <c r="CF1150" s="212">
        <f ca="1">+COUNTIF(OFFSET(INDIRECT(CF1149),-1,0):INDIRECT(CF1148),"&gt;"&amp;0)</f>
        <v>0</v>
      </c>
      <c r="CG1150" s="212">
        <f ca="1">+COUNTIF(OFFSET(INDIRECT(CG1149),-1,0):INDIRECT(CG1148),"&gt;"&amp;0)</f>
        <v>0</v>
      </c>
      <c r="CH1150" s="212">
        <f ca="1">+COUNTIF(OFFSET(INDIRECT(CH1149),-1,0):INDIRECT(CH1148),"&gt;"&amp;0)</f>
        <v>0</v>
      </c>
      <c r="CI1150" s="212">
        <f ca="1">+COUNTIF(OFFSET(INDIRECT(CI1149),-1,0):INDIRECT(CI1148),"&gt;"&amp;0)</f>
        <v>0</v>
      </c>
      <c r="CJ1150" s="212">
        <f ca="1">+COUNTIF(OFFSET(INDIRECT(CJ1149),-1,0):INDIRECT(CJ1148),"&gt;"&amp;0)</f>
        <v>0</v>
      </c>
      <c r="CK1150" s="212">
        <f ca="1">+COUNTIF(OFFSET(INDIRECT(CK1149),-1,0):INDIRECT(CK1148),"&gt;"&amp;0)</f>
        <v>0</v>
      </c>
      <c r="CL1150" s="212">
        <f ca="1">+COUNTIF(OFFSET(INDIRECT(CL1149),-1,0):INDIRECT(CL1148),"&gt;"&amp;0)</f>
        <v>0</v>
      </c>
      <c r="CM1150" s="212">
        <f ca="1">+COUNTIF(OFFSET(INDIRECT(CM1149),-1,0):INDIRECT(CM1148),"&gt;"&amp;0)</f>
        <v>0</v>
      </c>
      <c r="CN1150" s="212">
        <f ca="1">+COUNTIF(OFFSET(INDIRECT(CN1149),-1,0):INDIRECT(CN1148),"&gt;"&amp;0)</f>
        <v>0</v>
      </c>
    </row>
    <row r="1151" spans="1:92" x14ac:dyDescent="0.25">
      <c r="B1151" s="216"/>
      <c r="C1151" s="53"/>
      <c r="E1151" s="229"/>
      <c r="F1151" s="229"/>
      <c r="G1151" s="229"/>
      <c r="I1151" s="267"/>
      <c r="J1151" s="268"/>
      <c r="K1151" s="30"/>
      <c r="L1151" s="30"/>
      <c r="M1151" s="30"/>
      <c r="N1151" s="30"/>
      <c r="O1151" s="30"/>
      <c r="P1151" s="30"/>
      <c r="Q1151" s="30"/>
      <c r="T1151" s="204"/>
      <c r="U1151" s="30"/>
      <c r="V1151" s="30"/>
      <c r="W1151" s="30"/>
      <c r="X1151" s="30"/>
      <c r="Y1151" s="30"/>
      <c r="Z1151" s="30"/>
      <c r="AA1151" s="30"/>
      <c r="AB1151" s="30"/>
      <c r="AC1151" s="30"/>
      <c r="AD1151" s="30"/>
      <c r="AE1151" s="30"/>
      <c r="AF1151" s="30"/>
      <c r="AG1151" s="30"/>
      <c r="AH1151" s="30"/>
      <c r="AI1151" s="30"/>
      <c r="AJ1151" s="30"/>
      <c r="AK1151" s="30"/>
      <c r="AL1151" s="30"/>
      <c r="AM1151" s="30"/>
      <c r="AN1151" s="30"/>
      <c r="AO1151" s="30"/>
      <c r="AP1151" s="30"/>
      <c r="AQ1151" s="30"/>
      <c r="AR1151" s="30"/>
      <c r="AS1151" s="30"/>
      <c r="AT1151" s="30"/>
      <c r="AU1151" s="30"/>
      <c r="AV1151" s="30"/>
      <c r="AW1151" s="30"/>
      <c r="AX1151" s="30"/>
      <c r="AY1151" s="30"/>
      <c r="AZ1151" s="30"/>
      <c r="BA1151" s="30"/>
      <c r="BB1151" s="30"/>
      <c r="BC1151" s="30"/>
      <c r="BD1151" s="30"/>
      <c r="BE1151" s="30"/>
      <c r="BF1151" s="30"/>
      <c r="BG1151" s="30"/>
      <c r="BH1151" s="30"/>
      <c r="BI1151" s="30"/>
      <c r="BJ1151" s="30"/>
      <c r="BK1151" s="30"/>
      <c r="BL1151" s="30"/>
      <c r="BM1151" s="30"/>
      <c r="BN1151" s="30"/>
      <c r="BO1151" s="30"/>
      <c r="BP1151" s="30"/>
      <c r="BQ1151" s="30"/>
      <c r="BR1151" s="30"/>
      <c r="BS1151" s="30"/>
      <c r="BT1151" s="30"/>
      <c r="BU1151" s="30"/>
      <c r="BV1151" s="30"/>
      <c r="BW1151" s="30"/>
      <c r="BX1151" s="30"/>
      <c r="BY1151" s="30"/>
      <c r="BZ1151" s="30"/>
      <c r="CA1151" s="30"/>
      <c r="CB1151" s="30"/>
      <c r="CC1151" s="30"/>
      <c r="CD1151" s="30"/>
      <c r="CE1151" s="30"/>
      <c r="CF1151" s="30"/>
      <c r="CG1151" s="30"/>
      <c r="CH1151" s="30"/>
      <c r="CI1151" s="30"/>
      <c r="CJ1151" s="30"/>
      <c r="CK1151" s="30"/>
      <c r="CL1151" s="30"/>
      <c r="CM1151" s="30"/>
      <c r="CN1151" s="30"/>
    </row>
    <row r="1152" spans="1:92" x14ac:dyDescent="0.25">
      <c r="A1152" s="137"/>
      <c r="B1152" s="208"/>
      <c r="C1152" s="139"/>
      <c r="D1152" s="137" t="s">
        <v>733</v>
      </c>
      <c r="E1152" s="140" t="s">
        <v>733</v>
      </c>
      <c r="F1152" s="140"/>
      <c r="G1152" s="140"/>
      <c r="H1152" s="141"/>
      <c r="I1152" s="142"/>
      <c r="J1152" s="143"/>
      <c r="K1152" s="139"/>
      <c r="L1152" s="139"/>
      <c r="M1152" s="139"/>
      <c r="N1152" s="139"/>
      <c r="O1152" s="139"/>
      <c r="P1152" s="139"/>
      <c r="Q1152" s="139"/>
      <c r="T1152" s="233"/>
      <c r="U1152" s="145" t="s">
        <v>725</v>
      </c>
      <c r="V1152" s="145" t="s">
        <v>725</v>
      </c>
      <c r="W1152" s="145" t="s">
        <v>725</v>
      </c>
      <c r="X1152" s="145" t="s">
        <v>725</v>
      </c>
      <c r="Y1152" s="145" t="s">
        <v>725</v>
      </c>
      <c r="Z1152" s="145" t="s">
        <v>725</v>
      </c>
      <c r="AA1152" s="145" t="s">
        <v>725</v>
      </c>
      <c r="AB1152" s="145" t="s">
        <v>725</v>
      </c>
      <c r="AC1152" s="145" t="s">
        <v>725</v>
      </c>
      <c r="AD1152" s="145" t="s">
        <v>725</v>
      </c>
      <c r="AE1152" s="145" t="s">
        <v>725</v>
      </c>
      <c r="AF1152" s="145" t="s">
        <v>725</v>
      </c>
      <c r="AG1152" s="145" t="s">
        <v>725</v>
      </c>
      <c r="AH1152" s="145" t="s">
        <v>725</v>
      </c>
      <c r="AI1152" s="145" t="s">
        <v>725</v>
      </c>
      <c r="AJ1152" s="145" t="s">
        <v>725</v>
      </c>
      <c r="AK1152" s="145" t="s">
        <v>725</v>
      </c>
      <c r="AL1152" s="145" t="s">
        <v>725</v>
      </c>
      <c r="AM1152" s="145" t="s">
        <v>725</v>
      </c>
      <c r="AN1152" s="145" t="s">
        <v>725</v>
      </c>
      <c r="AO1152" s="145" t="s">
        <v>725</v>
      </c>
      <c r="AP1152" s="145" t="s">
        <v>725</v>
      </c>
      <c r="AQ1152" s="145" t="s">
        <v>725</v>
      </c>
      <c r="AR1152" s="145" t="s">
        <v>725</v>
      </c>
      <c r="AS1152" s="145" t="s">
        <v>725</v>
      </c>
      <c r="AT1152" s="145" t="s">
        <v>725</v>
      </c>
      <c r="AU1152" s="145" t="s">
        <v>725</v>
      </c>
      <c r="AV1152" s="145" t="s">
        <v>725</v>
      </c>
      <c r="AW1152" s="145" t="s">
        <v>725</v>
      </c>
      <c r="AX1152" s="145" t="s">
        <v>725</v>
      </c>
      <c r="AY1152" s="145" t="s">
        <v>725</v>
      </c>
      <c r="AZ1152" s="145" t="s">
        <v>725</v>
      </c>
      <c r="BA1152" s="145" t="s">
        <v>725</v>
      </c>
      <c r="BB1152" s="145" t="s">
        <v>725</v>
      </c>
      <c r="BC1152" s="145" t="s">
        <v>725</v>
      </c>
      <c r="BD1152" s="145" t="s">
        <v>725</v>
      </c>
      <c r="BE1152" s="145" t="s">
        <v>725</v>
      </c>
      <c r="BF1152" s="145" t="s">
        <v>725</v>
      </c>
      <c r="BG1152" s="145" t="s">
        <v>725</v>
      </c>
      <c r="BH1152" s="145" t="s">
        <v>725</v>
      </c>
      <c r="BI1152" s="145" t="s">
        <v>725</v>
      </c>
      <c r="BJ1152" s="145" t="s">
        <v>725</v>
      </c>
      <c r="BK1152" s="145" t="s">
        <v>725</v>
      </c>
      <c r="BL1152" s="145" t="s">
        <v>725</v>
      </c>
      <c r="BM1152" s="145" t="s">
        <v>725</v>
      </c>
      <c r="BN1152" s="145" t="s">
        <v>725</v>
      </c>
      <c r="BO1152" s="145" t="s">
        <v>725</v>
      </c>
      <c r="BP1152" s="145" t="s">
        <v>725</v>
      </c>
      <c r="BQ1152" s="145" t="s">
        <v>725</v>
      </c>
      <c r="BR1152" s="145" t="s">
        <v>725</v>
      </c>
      <c r="BS1152" s="145" t="s">
        <v>725</v>
      </c>
      <c r="BT1152" s="145" t="s">
        <v>725</v>
      </c>
      <c r="BU1152" s="145" t="s">
        <v>725</v>
      </c>
      <c r="BV1152" s="145" t="s">
        <v>725</v>
      </c>
      <c r="BW1152" s="145" t="s">
        <v>725</v>
      </c>
      <c r="BX1152" s="145" t="s">
        <v>725</v>
      </c>
      <c r="BY1152" s="145" t="s">
        <v>725</v>
      </c>
      <c r="BZ1152" s="145" t="s">
        <v>725</v>
      </c>
      <c r="CA1152" s="145" t="s">
        <v>725</v>
      </c>
      <c r="CB1152" s="145" t="s">
        <v>725</v>
      </c>
      <c r="CC1152" s="145" t="s">
        <v>725</v>
      </c>
      <c r="CD1152" s="145" t="s">
        <v>725</v>
      </c>
      <c r="CE1152" s="145" t="s">
        <v>725</v>
      </c>
      <c r="CF1152" s="145" t="s">
        <v>725</v>
      </c>
      <c r="CG1152" s="145" t="s">
        <v>725</v>
      </c>
      <c r="CH1152" s="145" t="s">
        <v>725</v>
      </c>
      <c r="CI1152" s="145" t="s">
        <v>725</v>
      </c>
      <c r="CJ1152" s="145" t="s">
        <v>725</v>
      </c>
      <c r="CK1152" s="145" t="s">
        <v>725</v>
      </c>
      <c r="CL1152" s="145" t="s">
        <v>725</v>
      </c>
      <c r="CM1152" s="145" t="s">
        <v>725</v>
      </c>
      <c r="CN1152" s="145" t="s">
        <v>725</v>
      </c>
    </row>
    <row r="1153" spans="1:92" x14ac:dyDescent="0.25">
      <c r="A1153" t="s">
        <v>314</v>
      </c>
      <c r="B1153" s="214" t="s">
        <v>250</v>
      </c>
      <c r="D1153" t="s">
        <v>733</v>
      </c>
      <c r="E1153" s="102" t="s">
        <v>203</v>
      </c>
      <c r="K1153" s="346">
        <v>10</v>
      </c>
      <c r="L1153" s="346">
        <v>10</v>
      </c>
      <c r="M1153" s="346">
        <v>10</v>
      </c>
      <c r="N1153" s="346">
        <v>10</v>
      </c>
      <c r="O1153" s="346">
        <v>10</v>
      </c>
      <c r="P1153" s="346">
        <v>10</v>
      </c>
      <c r="Q1153" s="195"/>
      <c r="R1153" s="3"/>
      <c r="S1153" s="3"/>
      <c r="T1153" s="347"/>
      <c r="U1153" s="394">
        <f ca="1">INDEX($A:$CN,ROW(),MATCH(INDIRECT(ADDRESS(3,COLUMN(),2)),$2:$2,0))</f>
        <v>10</v>
      </c>
      <c r="V1153" s="394">
        <f ca="1">INDEX($A:$CN,ROW(),MATCH(INDIRECT(ADDRESS(3,COLUMN(),2)),$2:$2,0))</f>
        <v>10</v>
      </c>
      <c r="W1153" s="394">
        <f ca="1">INDEX($A:$CN,ROW(),MATCH(INDIRECT(ADDRESS(3,COLUMN(),2)),$2:$2,0))</f>
        <v>10</v>
      </c>
      <c r="X1153" s="394">
        <f ca="1">INDEX($A:$CN,ROW(),MATCH(INDIRECT(ADDRESS(3,COLUMN(),2)),$2:$2,0))</f>
        <v>10</v>
      </c>
      <c r="Y1153" s="394">
        <f ca="1">INDEX($A:$CN,ROW(),MATCH(INDIRECT(ADDRESS(3,COLUMN(),2)),$2:$2,0))</f>
        <v>10</v>
      </c>
      <c r="Z1153" s="394">
        <f ca="1">INDEX($A:$CN,ROW(),MATCH(INDIRECT(ADDRESS(3,COLUMN(),2)),$2:$2,0))</f>
        <v>10</v>
      </c>
      <c r="AA1153" s="394">
        <f ca="1">INDEX($A:$CN,ROW(),MATCH(INDIRECT(ADDRESS(3,COLUMN(),2)),$2:$2,0))</f>
        <v>10</v>
      </c>
      <c r="AB1153" s="394">
        <f ca="1">INDEX($A:$CN,ROW(),MATCH(INDIRECT(ADDRESS(3,COLUMN(),2)),$2:$2,0))</f>
        <v>10</v>
      </c>
      <c r="AC1153" s="394">
        <f ca="1">INDEX($A:$CN,ROW(),MATCH(INDIRECT(ADDRESS(3,COLUMN(),2)),$2:$2,0))</f>
        <v>10</v>
      </c>
      <c r="AD1153" s="394">
        <f ca="1">INDEX($A:$CN,ROW(),MATCH(INDIRECT(ADDRESS(3,COLUMN(),2)),$2:$2,0))</f>
        <v>10</v>
      </c>
      <c r="AE1153" s="394">
        <f ca="1">INDEX($A:$CN,ROW(),MATCH(INDIRECT(ADDRESS(3,COLUMN(),2)),$2:$2,0))</f>
        <v>10</v>
      </c>
      <c r="AF1153" s="394">
        <f ca="1">INDEX($A:$CN,ROW(),MATCH(INDIRECT(ADDRESS(3,COLUMN(),2)),$2:$2,0))</f>
        <v>10</v>
      </c>
      <c r="AG1153" s="394">
        <f ca="1">INDEX($A:$CN,ROW(),MATCH(INDIRECT(ADDRESS(3,COLUMN(),2)),$2:$2,0))</f>
        <v>10</v>
      </c>
      <c r="AH1153" s="394">
        <f ca="1">INDEX($A:$CN,ROW(),MATCH(INDIRECT(ADDRESS(3,COLUMN(),2)),$2:$2,0))</f>
        <v>10</v>
      </c>
      <c r="AI1153" s="394">
        <f ca="1">INDEX($A:$CN,ROW(),MATCH(INDIRECT(ADDRESS(3,COLUMN(),2)),$2:$2,0))</f>
        <v>10</v>
      </c>
      <c r="AJ1153" s="394">
        <f ca="1">INDEX($A:$CN,ROW(),MATCH(INDIRECT(ADDRESS(3,COLUMN(),2)),$2:$2,0))</f>
        <v>10</v>
      </c>
      <c r="AK1153" s="394">
        <f ca="1">INDEX($A:$CN,ROW(),MATCH(INDIRECT(ADDRESS(3,COLUMN(),2)),$2:$2,0))</f>
        <v>10</v>
      </c>
      <c r="AL1153" s="394">
        <f ca="1">INDEX($A:$CN,ROW(),MATCH(INDIRECT(ADDRESS(3,COLUMN(),2)),$2:$2,0))</f>
        <v>10</v>
      </c>
      <c r="AM1153" s="394">
        <f ca="1">INDEX($A:$CN,ROW(),MATCH(INDIRECT(ADDRESS(3,COLUMN(),2)),$2:$2,0))</f>
        <v>10</v>
      </c>
      <c r="AN1153" s="394">
        <f ca="1">INDEX($A:$CN,ROW(),MATCH(INDIRECT(ADDRESS(3,COLUMN(),2)),$2:$2,0))</f>
        <v>10</v>
      </c>
      <c r="AO1153" s="394">
        <f ca="1">INDEX($A:$CN,ROW(),MATCH(INDIRECT(ADDRESS(3,COLUMN(),2)),$2:$2,0))</f>
        <v>10</v>
      </c>
      <c r="AP1153" s="394">
        <f ca="1">INDEX($A:$CN,ROW(),MATCH(INDIRECT(ADDRESS(3,COLUMN(),2)),$2:$2,0))</f>
        <v>10</v>
      </c>
      <c r="AQ1153" s="394">
        <f ca="1">INDEX($A:$CN,ROW(),MATCH(INDIRECT(ADDRESS(3,COLUMN(),2)),$2:$2,0))</f>
        <v>10</v>
      </c>
      <c r="AR1153" s="394">
        <f ca="1">INDEX($A:$CN,ROW(),MATCH(INDIRECT(ADDRESS(3,COLUMN(),2)),$2:$2,0))</f>
        <v>10</v>
      </c>
      <c r="AS1153" s="394">
        <f ca="1">INDEX($A:$CN,ROW(),MATCH(INDIRECT(ADDRESS(3,COLUMN(),2)),$2:$2,0))</f>
        <v>10</v>
      </c>
      <c r="AT1153" s="394">
        <f ca="1">INDEX($A:$CN,ROW(),MATCH(INDIRECT(ADDRESS(3,COLUMN(),2)),$2:$2,0))</f>
        <v>10</v>
      </c>
      <c r="AU1153" s="394">
        <f ca="1">INDEX($A:$CN,ROW(),MATCH(INDIRECT(ADDRESS(3,COLUMN(),2)),$2:$2,0))</f>
        <v>10</v>
      </c>
      <c r="AV1153" s="394">
        <f ca="1">INDEX($A:$CN,ROW(),MATCH(INDIRECT(ADDRESS(3,COLUMN(),2)),$2:$2,0))</f>
        <v>10</v>
      </c>
      <c r="AW1153" s="394">
        <f ca="1">INDEX($A:$CN,ROW(),MATCH(INDIRECT(ADDRESS(3,COLUMN(),2)),$2:$2,0))</f>
        <v>10</v>
      </c>
      <c r="AX1153" s="394">
        <f ca="1">INDEX($A:$CN,ROW(),MATCH(INDIRECT(ADDRESS(3,COLUMN(),2)),$2:$2,0))</f>
        <v>10</v>
      </c>
      <c r="AY1153" s="394">
        <f ca="1">INDEX($A:$CN,ROW(),MATCH(INDIRECT(ADDRESS(3,COLUMN(),2)),$2:$2,0))</f>
        <v>10</v>
      </c>
      <c r="AZ1153" s="394">
        <f ca="1">INDEX($A:$CN,ROW(),MATCH(INDIRECT(ADDRESS(3,COLUMN(),2)),$2:$2,0))</f>
        <v>10</v>
      </c>
      <c r="BA1153" s="394">
        <f ca="1">INDEX($A:$CN,ROW(),MATCH(INDIRECT(ADDRESS(3,COLUMN(),2)),$2:$2,0))</f>
        <v>10</v>
      </c>
      <c r="BB1153" s="394">
        <f ca="1">INDEX($A:$CN,ROW(),MATCH(INDIRECT(ADDRESS(3,COLUMN(),2)),$2:$2,0))</f>
        <v>10</v>
      </c>
      <c r="BC1153" s="394">
        <f ca="1">INDEX($A:$CN,ROW(),MATCH(INDIRECT(ADDRESS(3,COLUMN(),2)),$2:$2,0))</f>
        <v>10</v>
      </c>
      <c r="BD1153" s="394">
        <f ca="1">INDEX($A:$CN,ROW(),MATCH(INDIRECT(ADDRESS(3,COLUMN(),2)),$2:$2,0))</f>
        <v>10</v>
      </c>
      <c r="BE1153" s="394">
        <f ca="1">INDEX($A:$CN,ROW(),MATCH(INDIRECT(ADDRESS(3,COLUMN(),2)),$2:$2,0))</f>
        <v>10</v>
      </c>
      <c r="BF1153" s="394">
        <f ca="1">INDEX($A:$CN,ROW(),MATCH(INDIRECT(ADDRESS(3,COLUMN(),2)),$2:$2,0))</f>
        <v>10</v>
      </c>
      <c r="BG1153" s="394">
        <f ca="1">INDEX($A:$CN,ROW(),MATCH(INDIRECT(ADDRESS(3,COLUMN(),2)),$2:$2,0))</f>
        <v>10</v>
      </c>
      <c r="BH1153" s="394">
        <f ca="1">INDEX($A:$CN,ROW(),MATCH(INDIRECT(ADDRESS(3,COLUMN(),2)),$2:$2,0))</f>
        <v>10</v>
      </c>
      <c r="BI1153" s="394">
        <f ca="1">INDEX($A:$CN,ROW(),MATCH(INDIRECT(ADDRESS(3,COLUMN(),2)),$2:$2,0))</f>
        <v>10</v>
      </c>
      <c r="BJ1153" s="394">
        <f ca="1">INDEX($A:$CN,ROW(),MATCH(INDIRECT(ADDRESS(3,COLUMN(),2)),$2:$2,0))</f>
        <v>10</v>
      </c>
      <c r="BK1153" s="394">
        <f ca="1">INDEX($A:$CN,ROW(),MATCH(INDIRECT(ADDRESS(3,COLUMN(),2)),$2:$2,0))</f>
        <v>10</v>
      </c>
      <c r="BL1153" s="394">
        <f ca="1">INDEX($A:$CN,ROW(),MATCH(INDIRECT(ADDRESS(3,COLUMN(),2)),$2:$2,0))</f>
        <v>10</v>
      </c>
      <c r="BM1153" s="394">
        <f ca="1">INDEX($A:$CN,ROW(),MATCH(INDIRECT(ADDRESS(3,COLUMN(),2)),$2:$2,0))</f>
        <v>10</v>
      </c>
      <c r="BN1153" s="394">
        <f ca="1">INDEX($A:$CN,ROW(),MATCH(INDIRECT(ADDRESS(3,COLUMN(),2)),$2:$2,0))</f>
        <v>10</v>
      </c>
      <c r="BO1153" s="394">
        <f ca="1">INDEX($A:$CN,ROW(),MATCH(INDIRECT(ADDRESS(3,COLUMN(),2)),$2:$2,0))</f>
        <v>10</v>
      </c>
      <c r="BP1153" s="394">
        <f ca="1">INDEX($A:$CN,ROW(),MATCH(INDIRECT(ADDRESS(3,COLUMN(),2)),$2:$2,0))</f>
        <v>10</v>
      </c>
      <c r="BQ1153" s="394">
        <f ca="1">INDEX($A:$CN,ROW(),MATCH(INDIRECT(ADDRESS(3,COLUMN(),2)),$2:$2,0))</f>
        <v>10</v>
      </c>
      <c r="BR1153" s="394">
        <f ca="1">INDEX($A:$CN,ROW(),MATCH(INDIRECT(ADDRESS(3,COLUMN(),2)),$2:$2,0))</f>
        <v>10</v>
      </c>
      <c r="BS1153" s="394">
        <f ca="1">INDEX($A:$CN,ROW(),MATCH(INDIRECT(ADDRESS(3,COLUMN(),2)),$2:$2,0))</f>
        <v>10</v>
      </c>
      <c r="BT1153" s="394">
        <f ca="1">INDEX($A:$CN,ROW(),MATCH(INDIRECT(ADDRESS(3,COLUMN(),2)),$2:$2,0))</f>
        <v>10</v>
      </c>
      <c r="BU1153" s="394">
        <f ca="1">INDEX($A:$CN,ROW(),MATCH(INDIRECT(ADDRESS(3,COLUMN(),2)),$2:$2,0))</f>
        <v>10</v>
      </c>
      <c r="BV1153" s="394">
        <f ca="1">INDEX($A:$CN,ROW(),MATCH(INDIRECT(ADDRESS(3,COLUMN(),2)),$2:$2,0))</f>
        <v>10</v>
      </c>
      <c r="BW1153" s="394">
        <f ca="1">INDEX($A:$CN,ROW(),MATCH(INDIRECT(ADDRESS(3,COLUMN(),2)),$2:$2,0))</f>
        <v>10</v>
      </c>
      <c r="BX1153" s="394">
        <f ca="1">INDEX($A:$CN,ROW(),MATCH(INDIRECT(ADDRESS(3,COLUMN(),2)),$2:$2,0))</f>
        <v>10</v>
      </c>
      <c r="BY1153" s="394">
        <f ca="1">INDEX($A:$CN,ROW(),MATCH(INDIRECT(ADDRESS(3,COLUMN(),2)),$2:$2,0))</f>
        <v>10</v>
      </c>
      <c r="BZ1153" s="394">
        <f ca="1">INDEX($A:$CN,ROW(),MATCH(INDIRECT(ADDRESS(3,COLUMN(),2)),$2:$2,0))</f>
        <v>10</v>
      </c>
      <c r="CA1153" s="394">
        <f ca="1">INDEX($A:$CN,ROW(),MATCH(INDIRECT(ADDRESS(3,COLUMN(),2)),$2:$2,0))</f>
        <v>10</v>
      </c>
      <c r="CB1153" s="394">
        <f ca="1">INDEX($A:$CN,ROW(),MATCH(INDIRECT(ADDRESS(3,COLUMN(),2)),$2:$2,0))</f>
        <v>10</v>
      </c>
      <c r="CC1153" s="394">
        <f ca="1">INDEX($A:$CN,ROW(),MATCH(INDIRECT(ADDRESS(3,COLUMN(),2)),$2:$2,0))</f>
        <v>10</v>
      </c>
      <c r="CD1153" s="394">
        <f ca="1">INDEX($A:$CN,ROW(),MATCH(INDIRECT(ADDRESS(3,COLUMN(),2)),$2:$2,0))</f>
        <v>10</v>
      </c>
      <c r="CE1153" s="394">
        <f ca="1">INDEX($A:$CN,ROW(),MATCH(INDIRECT(ADDRESS(3,COLUMN(),2)),$2:$2,0))</f>
        <v>10</v>
      </c>
      <c r="CF1153" s="394">
        <f ca="1">INDEX($A:$CN,ROW(),MATCH(INDIRECT(ADDRESS(3,COLUMN(),2)),$2:$2,0))</f>
        <v>10</v>
      </c>
      <c r="CG1153" s="394">
        <f ca="1">INDEX($A:$CN,ROW(),MATCH(INDIRECT(ADDRESS(3,COLUMN(),2)),$2:$2,0))</f>
        <v>10</v>
      </c>
      <c r="CH1153" s="394">
        <f ca="1">INDEX($A:$CN,ROW(),MATCH(INDIRECT(ADDRESS(3,COLUMN(),2)),$2:$2,0))</f>
        <v>10</v>
      </c>
      <c r="CI1153" s="394">
        <f ca="1">INDEX($A:$CN,ROW(),MATCH(INDIRECT(ADDRESS(3,COLUMN(),2)),$2:$2,0))</f>
        <v>10</v>
      </c>
      <c r="CJ1153" s="394">
        <f ca="1">INDEX($A:$CN,ROW(),MATCH(INDIRECT(ADDRESS(3,COLUMN(),2)),$2:$2,0))</f>
        <v>10</v>
      </c>
      <c r="CK1153" s="394">
        <f ca="1">INDEX($A:$CN,ROW(),MATCH(INDIRECT(ADDRESS(3,COLUMN(),2)),$2:$2,0))</f>
        <v>10</v>
      </c>
      <c r="CL1153" s="394">
        <f ca="1">INDEX($A:$CN,ROW(),MATCH(INDIRECT(ADDRESS(3,COLUMN(),2)),$2:$2,0))</f>
        <v>10</v>
      </c>
      <c r="CM1153" s="394">
        <f ca="1">INDEX($A:$CN,ROW(),MATCH(INDIRECT(ADDRESS(3,COLUMN(),2)),$2:$2,0))</f>
        <v>10</v>
      </c>
      <c r="CN1153" s="394">
        <f ca="1">INDEX($A:$CN,ROW(),MATCH(INDIRECT(ADDRESS(3,COLUMN(),2)),$2:$2,0))</f>
        <v>10</v>
      </c>
    </row>
    <row r="1154" spans="1:92" x14ac:dyDescent="0.25">
      <c r="A1154" s="53" t="s">
        <v>188</v>
      </c>
      <c r="B1154" s="209" t="s">
        <v>329</v>
      </c>
      <c r="C1154" s="53"/>
      <c r="D1154" s="53" t="s">
        <v>733</v>
      </c>
      <c r="E1154" s="229"/>
      <c r="F1154" s="229"/>
      <c r="G1154" s="229"/>
      <c r="I1154" s="267"/>
      <c r="J1154" s="268"/>
      <c r="K1154" s="212">
        <f t="shared" ref="K1154:P1154" ca="1" si="867">SUMIF($3:$3, K$2, INDIRECT(ROW() &amp; ":" &amp; ROW()))</f>
        <v>0</v>
      </c>
      <c r="L1154" s="212">
        <f t="shared" ca="1" si="867"/>
        <v>0</v>
      </c>
      <c r="M1154" s="212">
        <f t="shared" ca="1" si="867"/>
        <v>0</v>
      </c>
      <c r="N1154" s="212">
        <f t="shared" ca="1" si="867"/>
        <v>0</v>
      </c>
      <c r="O1154" s="212">
        <f t="shared" ca="1" si="867"/>
        <v>0</v>
      </c>
      <c r="P1154" s="212">
        <f t="shared" ca="1" si="867"/>
        <v>0</v>
      </c>
      <c r="Q1154" s="212"/>
      <c r="R1154" s="53"/>
      <c r="S1154" s="53"/>
      <c r="T1154" s="213"/>
      <c r="U1154" s="212" cm="1">
        <f t="array" aca="1" ref="U1154" ca="1">+INDIRECT(U1152)/U1153</f>
        <v>0</v>
      </c>
      <c r="V1154" s="212" cm="1">
        <f t="array" aca="1" ref="V1154" ca="1">+INDIRECT(V1152)/V1153</f>
        <v>0</v>
      </c>
      <c r="W1154" s="212" cm="1">
        <f t="array" aca="1" ref="W1154" ca="1">+INDIRECT(W1152)/W1153</f>
        <v>0</v>
      </c>
      <c r="X1154" s="212" cm="1">
        <f t="array" aca="1" ref="X1154" ca="1">+INDIRECT(X1152)/X1153</f>
        <v>0</v>
      </c>
      <c r="Y1154" s="212" cm="1">
        <f t="array" aca="1" ref="Y1154" ca="1">+INDIRECT(Y1152)/Y1153</f>
        <v>0</v>
      </c>
      <c r="Z1154" s="212" cm="1">
        <f t="array" aca="1" ref="Z1154" ca="1">+INDIRECT(Z1152)/Z1153</f>
        <v>0</v>
      </c>
      <c r="AA1154" s="212" cm="1">
        <f t="array" aca="1" ref="AA1154" ca="1">+INDIRECT(AA1152)/AA1153</f>
        <v>0</v>
      </c>
      <c r="AB1154" s="212" cm="1">
        <f t="array" aca="1" ref="AB1154" ca="1">+INDIRECT(AB1152)/AB1153</f>
        <v>0</v>
      </c>
      <c r="AC1154" s="212" cm="1">
        <f t="array" aca="1" ref="AC1154" ca="1">+INDIRECT(AC1152)/AC1153</f>
        <v>0</v>
      </c>
      <c r="AD1154" s="212" cm="1">
        <f t="array" aca="1" ref="AD1154" ca="1">+INDIRECT(AD1152)/AD1153</f>
        <v>0</v>
      </c>
      <c r="AE1154" s="212" cm="1">
        <f t="array" aca="1" ref="AE1154" ca="1">+INDIRECT(AE1152)/AE1153</f>
        <v>0</v>
      </c>
      <c r="AF1154" s="212" cm="1">
        <f t="array" aca="1" ref="AF1154" ca="1">+INDIRECT(AF1152)/AF1153</f>
        <v>0</v>
      </c>
      <c r="AG1154" s="212" cm="1">
        <f t="array" aca="1" ref="AG1154" ca="1">+INDIRECT(AG1152)/AG1153</f>
        <v>0</v>
      </c>
      <c r="AH1154" s="212" cm="1">
        <f t="array" aca="1" ref="AH1154" ca="1">+INDIRECT(AH1152)/AH1153</f>
        <v>0</v>
      </c>
      <c r="AI1154" s="212" cm="1">
        <f t="array" aca="1" ref="AI1154" ca="1">+INDIRECT(AI1152)/AI1153</f>
        <v>0</v>
      </c>
      <c r="AJ1154" s="212" cm="1">
        <f t="array" aca="1" ref="AJ1154" ca="1">+INDIRECT(AJ1152)/AJ1153</f>
        <v>0</v>
      </c>
      <c r="AK1154" s="212" cm="1">
        <f t="array" aca="1" ref="AK1154" ca="1">+INDIRECT(AK1152)/AK1153</f>
        <v>0</v>
      </c>
      <c r="AL1154" s="212" cm="1">
        <f t="array" aca="1" ref="AL1154" ca="1">+INDIRECT(AL1152)/AL1153</f>
        <v>0</v>
      </c>
      <c r="AM1154" s="212" cm="1">
        <f t="array" aca="1" ref="AM1154" ca="1">+INDIRECT(AM1152)/AM1153</f>
        <v>0</v>
      </c>
      <c r="AN1154" s="212" cm="1">
        <f t="array" aca="1" ref="AN1154" ca="1">+INDIRECT(AN1152)/AN1153</f>
        <v>0</v>
      </c>
      <c r="AO1154" s="212" cm="1">
        <f t="array" aca="1" ref="AO1154" ca="1">+INDIRECT(AO1152)/AO1153</f>
        <v>0</v>
      </c>
      <c r="AP1154" s="212" cm="1">
        <f t="array" aca="1" ref="AP1154" ca="1">+INDIRECT(AP1152)/AP1153</f>
        <v>0</v>
      </c>
      <c r="AQ1154" s="212" cm="1">
        <f t="array" aca="1" ref="AQ1154" ca="1">+INDIRECT(AQ1152)/AQ1153</f>
        <v>0</v>
      </c>
      <c r="AR1154" s="212" cm="1">
        <f t="array" aca="1" ref="AR1154" ca="1">+INDIRECT(AR1152)/AR1153</f>
        <v>0</v>
      </c>
      <c r="AS1154" s="212" cm="1">
        <f t="array" aca="1" ref="AS1154" ca="1">+INDIRECT(AS1152)/AS1153</f>
        <v>0</v>
      </c>
      <c r="AT1154" s="212" cm="1">
        <f t="array" aca="1" ref="AT1154" ca="1">+INDIRECT(AT1152)/AT1153</f>
        <v>0</v>
      </c>
      <c r="AU1154" s="212" cm="1">
        <f t="array" aca="1" ref="AU1154" ca="1">+INDIRECT(AU1152)/AU1153</f>
        <v>0</v>
      </c>
      <c r="AV1154" s="212" cm="1">
        <f t="array" aca="1" ref="AV1154" ca="1">+INDIRECT(AV1152)/AV1153</f>
        <v>0</v>
      </c>
      <c r="AW1154" s="212" cm="1">
        <f t="array" aca="1" ref="AW1154" ca="1">+INDIRECT(AW1152)/AW1153</f>
        <v>0</v>
      </c>
      <c r="AX1154" s="212" cm="1">
        <f t="array" aca="1" ref="AX1154" ca="1">+INDIRECT(AX1152)/AX1153</f>
        <v>0</v>
      </c>
      <c r="AY1154" s="212" cm="1">
        <f t="array" aca="1" ref="AY1154" ca="1">+INDIRECT(AY1152)/AY1153</f>
        <v>0</v>
      </c>
      <c r="AZ1154" s="212" cm="1">
        <f t="array" aca="1" ref="AZ1154" ca="1">+INDIRECT(AZ1152)/AZ1153</f>
        <v>0</v>
      </c>
      <c r="BA1154" s="212" cm="1">
        <f t="array" aca="1" ref="BA1154" ca="1">+INDIRECT(BA1152)/BA1153</f>
        <v>0</v>
      </c>
      <c r="BB1154" s="212" cm="1">
        <f t="array" aca="1" ref="BB1154" ca="1">+INDIRECT(BB1152)/BB1153</f>
        <v>0</v>
      </c>
      <c r="BC1154" s="212" cm="1">
        <f t="array" aca="1" ref="BC1154" ca="1">+INDIRECT(BC1152)/BC1153</f>
        <v>0</v>
      </c>
      <c r="BD1154" s="212" cm="1">
        <f t="array" aca="1" ref="BD1154" ca="1">+INDIRECT(BD1152)/BD1153</f>
        <v>0</v>
      </c>
      <c r="BE1154" s="212" cm="1">
        <f t="array" aca="1" ref="BE1154" ca="1">+INDIRECT(BE1152)/BE1153</f>
        <v>0</v>
      </c>
      <c r="BF1154" s="212" cm="1">
        <f t="array" aca="1" ref="BF1154" ca="1">+INDIRECT(BF1152)/BF1153</f>
        <v>0</v>
      </c>
      <c r="BG1154" s="212" cm="1">
        <f t="array" aca="1" ref="BG1154" ca="1">+INDIRECT(BG1152)/BG1153</f>
        <v>0</v>
      </c>
      <c r="BH1154" s="212" cm="1">
        <f t="array" aca="1" ref="BH1154" ca="1">+INDIRECT(BH1152)/BH1153</f>
        <v>0</v>
      </c>
      <c r="BI1154" s="212" cm="1">
        <f t="array" aca="1" ref="BI1154" ca="1">+INDIRECT(BI1152)/BI1153</f>
        <v>0</v>
      </c>
      <c r="BJ1154" s="212" cm="1">
        <f t="array" aca="1" ref="BJ1154" ca="1">+INDIRECT(BJ1152)/BJ1153</f>
        <v>0</v>
      </c>
      <c r="BK1154" s="212" cm="1">
        <f t="array" aca="1" ref="BK1154" ca="1">+INDIRECT(BK1152)/BK1153</f>
        <v>0</v>
      </c>
      <c r="BL1154" s="212" cm="1">
        <f t="array" aca="1" ref="BL1154" ca="1">+INDIRECT(BL1152)/BL1153</f>
        <v>0</v>
      </c>
      <c r="BM1154" s="212" cm="1">
        <f t="array" aca="1" ref="BM1154" ca="1">+INDIRECT(BM1152)/BM1153</f>
        <v>0</v>
      </c>
      <c r="BN1154" s="212" cm="1">
        <f t="array" aca="1" ref="BN1154" ca="1">+INDIRECT(BN1152)/BN1153</f>
        <v>0</v>
      </c>
      <c r="BO1154" s="212" cm="1">
        <f t="array" aca="1" ref="BO1154" ca="1">+INDIRECT(BO1152)/BO1153</f>
        <v>0</v>
      </c>
      <c r="BP1154" s="212" cm="1">
        <f t="array" aca="1" ref="BP1154" ca="1">+INDIRECT(BP1152)/BP1153</f>
        <v>0</v>
      </c>
      <c r="BQ1154" s="212" cm="1">
        <f t="array" aca="1" ref="BQ1154" ca="1">+INDIRECT(BQ1152)/BQ1153</f>
        <v>0</v>
      </c>
      <c r="BR1154" s="212" cm="1">
        <f t="array" aca="1" ref="BR1154" ca="1">+INDIRECT(BR1152)/BR1153</f>
        <v>0</v>
      </c>
      <c r="BS1154" s="212" cm="1">
        <f t="array" aca="1" ref="BS1154" ca="1">+INDIRECT(BS1152)/BS1153</f>
        <v>0</v>
      </c>
      <c r="BT1154" s="212" cm="1">
        <f t="array" aca="1" ref="BT1154" ca="1">+INDIRECT(BT1152)/BT1153</f>
        <v>0</v>
      </c>
      <c r="BU1154" s="212" cm="1">
        <f t="array" aca="1" ref="BU1154" ca="1">+INDIRECT(BU1152)/BU1153</f>
        <v>0</v>
      </c>
      <c r="BV1154" s="212" cm="1">
        <f t="array" aca="1" ref="BV1154" ca="1">+INDIRECT(BV1152)/BV1153</f>
        <v>0</v>
      </c>
      <c r="BW1154" s="212" cm="1">
        <f t="array" aca="1" ref="BW1154" ca="1">+INDIRECT(BW1152)/BW1153</f>
        <v>0</v>
      </c>
      <c r="BX1154" s="212" cm="1">
        <f t="array" aca="1" ref="BX1154" ca="1">+INDIRECT(BX1152)/BX1153</f>
        <v>0</v>
      </c>
      <c r="BY1154" s="212" cm="1">
        <f t="array" aca="1" ref="BY1154" ca="1">+INDIRECT(BY1152)/BY1153</f>
        <v>0</v>
      </c>
      <c r="BZ1154" s="212" cm="1">
        <f t="array" aca="1" ref="BZ1154" ca="1">+INDIRECT(BZ1152)/BZ1153</f>
        <v>0</v>
      </c>
      <c r="CA1154" s="212" cm="1">
        <f t="array" aca="1" ref="CA1154" ca="1">+INDIRECT(CA1152)/CA1153</f>
        <v>0</v>
      </c>
      <c r="CB1154" s="212" cm="1">
        <f t="array" aca="1" ref="CB1154" ca="1">+INDIRECT(CB1152)/CB1153</f>
        <v>0</v>
      </c>
      <c r="CC1154" s="212" cm="1">
        <f t="array" aca="1" ref="CC1154" ca="1">+INDIRECT(CC1152)/CC1153</f>
        <v>0</v>
      </c>
      <c r="CD1154" s="212" cm="1">
        <f t="array" aca="1" ref="CD1154" ca="1">+INDIRECT(CD1152)/CD1153</f>
        <v>0</v>
      </c>
      <c r="CE1154" s="212" cm="1">
        <f t="array" aca="1" ref="CE1154" ca="1">+INDIRECT(CE1152)/CE1153</f>
        <v>0</v>
      </c>
      <c r="CF1154" s="212" cm="1">
        <f t="array" aca="1" ref="CF1154" ca="1">+INDIRECT(CF1152)/CF1153</f>
        <v>0</v>
      </c>
      <c r="CG1154" s="212" cm="1">
        <f t="array" aca="1" ref="CG1154" ca="1">+INDIRECT(CG1152)/CG1153</f>
        <v>0</v>
      </c>
      <c r="CH1154" s="212" cm="1">
        <f t="array" aca="1" ref="CH1154" ca="1">+INDIRECT(CH1152)/CH1153</f>
        <v>0</v>
      </c>
      <c r="CI1154" s="212" cm="1">
        <f t="array" aca="1" ref="CI1154" ca="1">+INDIRECT(CI1152)/CI1153</f>
        <v>0</v>
      </c>
      <c r="CJ1154" s="212" cm="1">
        <f t="array" aca="1" ref="CJ1154" ca="1">+INDIRECT(CJ1152)/CJ1153</f>
        <v>0</v>
      </c>
      <c r="CK1154" s="212" cm="1">
        <f t="array" aca="1" ref="CK1154" ca="1">+INDIRECT(CK1152)/CK1153</f>
        <v>0</v>
      </c>
      <c r="CL1154" s="212" cm="1">
        <f t="array" aca="1" ref="CL1154" ca="1">+INDIRECT(CL1152)/CL1153</f>
        <v>0</v>
      </c>
      <c r="CM1154" s="212" cm="1">
        <f t="array" aca="1" ref="CM1154" ca="1">+INDIRECT(CM1152)/CM1153</f>
        <v>0</v>
      </c>
      <c r="CN1154" s="212" cm="1">
        <f t="array" aca="1" ref="CN1154" ca="1">+INDIRECT(CN1152)/CN1153</f>
        <v>0</v>
      </c>
    </row>
    <row r="1155" spans="1:92" x14ac:dyDescent="0.25">
      <c r="B1155" s="216"/>
      <c r="C1155" s="53"/>
      <c r="E1155" s="229"/>
      <c r="F1155" s="229"/>
      <c r="G1155" s="229"/>
      <c r="I1155" s="267"/>
      <c r="J1155" s="268"/>
      <c r="K1155" s="30"/>
      <c r="L1155" s="30"/>
      <c r="M1155" s="30"/>
      <c r="N1155" s="30"/>
      <c r="O1155" s="30"/>
      <c r="P1155" s="30"/>
      <c r="Q1155" s="30"/>
      <c r="T1155" s="204"/>
      <c r="U1155" s="30"/>
      <c r="V1155" s="30"/>
      <c r="W1155" s="30"/>
      <c r="X1155" s="30"/>
      <c r="Y1155" s="30"/>
      <c r="Z1155" s="30"/>
      <c r="AA1155" s="30"/>
      <c r="AB1155" s="30"/>
      <c r="AC1155" s="30"/>
      <c r="AD1155" s="30"/>
      <c r="AE1155" s="30"/>
      <c r="AF1155" s="30"/>
      <c r="AG1155" s="30"/>
      <c r="AH1155" s="30"/>
      <c r="AI1155" s="30"/>
      <c r="AJ1155" s="30"/>
      <c r="AK1155" s="30"/>
      <c r="AL1155" s="30"/>
      <c r="AM1155" s="30"/>
      <c r="AN1155" s="30"/>
      <c r="AO1155" s="30"/>
      <c r="AP1155" s="30"/>
      <c r="AQ1155" s="30"/>
      <c r="AR1155" s="30"/>
      <c r="AS1155" s="30"/>
      <c r="AT1155" s="30"/>
      <c r="AU1155" s="30"/>
      <c r="AV1155" s="30"/>
      <c r="AW1155" s="30"/>
      <c r="AX1155" s="30"/>
      <c r="AY1155" s="30"/>
      <c r="AZ1155" s="30"/>
      <c r="BA1155" s="30"/>
      <c r="BB1155" s="30"/>
      <c r="BC1155" s="30"/>
      <c r="BD1155" s="30"/>
      <c r="BE1155" s="30"/>
      <c r="BF1155" s="30"/>
      <c r="BG1155" s="30"/>
      <c r="BH1155" s="30"/>
      <c r="BI1155" s="30"/>
      <c r="BJ1155" s="30"/>
      <c r="BK1155" s="30"/>
      <c r="BL1155" s="30"/>
      <c r="BM1155" s="30"/>
      <c r="BN1155" s="30"/>
      <c r="BO1155" s="30"/>
      <c r="BP1155" s="30"/>
      <c r="BQ1155" s="30"/>
      <c r="BR1155" s="30"/>
      <c r="BS1155" s="30"/>
      <c r="BT1155" s="30"/>
      <c r="BU1155" s="30"/>
      <c r="BV1155" s="30"/>
      <c r="BW1155" s="30"/>
      <c r="BX1155" s="30"/>
      <c r="BY1155" s="30"/>
      <c r="BZ1155" s="30"/>
      <c r="CA1155" s="30"/>
      <c r="CB1155" s="30"/>
      <c r="CC1155" s="30"/>
      <c r="CD1155" s="30"/>
      <c r="CE1155" s="30"/>
      <c r="CF1155" s="30"/>
      <c r="CG1155" s="30"/>
      <c r="CH1155" s="30"/>
      <c r="CI1155" s="30"/>
      <c r="CJ1155" s="30"/>
      <c r="CK1155" s="30"/>
      <c r="CL1155" s="30"/>
      <c r="CM1155" s="30"/>
      <c r="CN1155" s="30"/>
    </row>
    <row r="1156" spans="1:92" x14ac:dyDescent="0.25">
      <c r="A1156" s="137"/>
      <c r="B1156" s="208"/>
      <c r="C1156" s="139"/>
      <c r="D1156" s="137" t="s">
        <v>734</v>
      </c>
      <c r="E1156" s="140" t="s">
        <v>734</v>
      </c>
      <c r="F1156" s="140"/>
      <c r="G1156" s="140"/>
      <c r="H1156" s="141"/>
      <c r="I1156" s="142"/>
      <c r="J1156" s="143"/>
      <c r="K1156" s="139"/>
      <c r="L1156" s="139"/>
      <c r="M1156" s="139"/>
      <c r="N1156" s="139"/>
      <c r="O1156" s="139"/>
      <c r="P1156" s="139"/>
      <c r="Q1156" s="139"/>
      <c r="T1156" s="233"/>
      <c r="U1156" s="145" t="s">
        <v>725</v>
      </c>
      <c r="V1156" s="145" t="s">
        <v>725</v>
      </c>
      <c r="W1156" s="145" t="s">
        <v>725</v>
      </c>
      <c r="X1156" s="145" t="s">
        <v>725</v>
      </c>
      <c r="Y1156" s="145" t="s">
        <v>725</v>
      </c>
      <c r="Z1156" s="145" t="s">
        <v>725</v>
      </c>
      <c r="AA1156" s="145" t="s">
        <v>725</v>
      </c>
      <c r="AB1156" s="145" t="s">
        <v>725</v>
      </c>
      <c r="AC1156" s="145" t="s">
        <v>725</v>
      </c>
      <c r="AD1156" s="145" t="s">
        <v>725</v>
      </c>
      <c r="AE1156" s="145" t="s">
        <v>725</v>
      </c>
      <c r="AF1156" s="145" t="s">
        <v>725</v>
      </c>
      <c r="AG1156" s="145" t="s">
        <v>725</v>
      </c>
      <c r="AH1156" s="145" t="s">
        <v>725</v>
      </c>
      <c r="AI1156" s="145" t="s">
        <v>725</v>
      </c>
      <c r="AJ1156" s="145" t="s">
        <v>725</v>
      </c>
      <c r="AK1156" s="145" t="s">
        <v>725</v>
      </c>
      <c r="AL1156" s="145" t="s">
        <v>725</v>
      </c>
      <c r="AM1156" s="145" t="s">
        <v>725</v>
      </c>
      <c r="AN1156" s="145" t="s">
        <v>725</v>
      </c>
      <c r="AO1156" s="145" t="s">
        <v>725</v>
      </c>
      <c r="AP1156" s="145" t="s">
        <v>725</v>
      </c>
      <c r="AQ1156" s="145" t="s">
        <v>725</v>
      </c>
      <c r="AR1156" s="145" t="s">
        <v>725</v>
      </c>
      <c r="AS1156" s="145" t="s">
        <v>725</v>
      </c>
      <c r="AT1156" s="145" t="s">
        <v>725</v>
      </c>
      <c r="AU1156" s="145" t="s">
        <v>725</v>
      </c>
      <c r="AV1156" s="145" t="s">
        <v>725</v>
      </c>
      <c r="AW1156" s="145" t="s">
        <v>725</v>
      </c>
      <c r="AX1156" s="145" t="s">
        <v>725</v>
      </c>
      <c r="AY1156" s="145" t="s">
        <v>725</v>
      </c>
      <c r="AZ1156" s="145" t="s">
        <v>725</v>
      </c>
      <c r="BA1156" s="145" t="s">
        <v>725</v>
      </c>
      <c r="BB1156" s="145" t="s">
        <v>725</v>
      </c>
      <c r="BC1156" s="145" t="s">
        <v>725</v>
      </c>
      <c r="BD1156" s="145" t="s">
        <v>725</v>
      </c>
      <c r="BE1156" s="145" t="s">
        <v>725</v>
      </c>
      <c r="BF1156" s="145" t="s">
        <v>725</v>
      </c>
      <c r="BG1156" s="145" t="s">
        <v>725</v>
      </c>
      <c r="BH1156" s="145" t="s">
        <v>725</v>
      </c>
      <c r="BI1156" s="145" t="s">
        <v>725</v>
      </c>
      <c r="BJ1156" s="145" t="s">
        <v>725</v>
      </c>
      <c r="BK1156" s="145" t="s">
        <v>725</v>
      </c>
      <c r="BL1156" s="145" t="s">
        <v>725</v>
      </c>
      <c r="BM1156" s="145" t="s">
        <v>725</v>
      </c>
      <c r="BN1156" s="145" t="s">
        <v>725</v>
      </c>
      <c r="BO1156" s="145" t="s">
        <v>725</v>
      </c>
      <c r="BP1156" s="145" t="s">
        <v>725</v>
      </c>
      <c r="BQ1156" s="145" t="s">
        <v>725</v>
      </c>
      <c r="BR1156" s="145" t="s">
        <v>725</v>
      </c>
      <c r="BS1156" s="145" t="s">
        <v>725</v>
      </c>
      <c r="BT1156" s="145" t="s">
        <v>725</v>
      </c>
      <c r="BU1156" s="145" t="s">
        <v>725</v>
      </c>
      <c r="BV1156" s="145" t="s">
        <v>725</v>
      </c>
      <c r="BW1156" s="145" t="s">
        <v>725</v>
      </c>
      <c r="BX1156" s="145" t="s">
        <v>725</v>
      </c>
      <c r="BY1156" s="145" t="s">
        <v>725</v>
      </c>
      <c r="BZ1156" s="145" t="s">
        <v>725</v>
      </c>
      <c r="CA1156" s="145" t="s">
        <v>725</v>
      </c>
      <c r="CB1156" s="145" t="s">
        <v>725</v>
      </c>
      <c r="CC1156" s="145" t="s">
        <v>725</v>
      </c>
      <c r="CD1156" s="145" t="s">
        <v>725</v>
      </c>
      <c r="CE1156" s="145" t="s">
        <v>725</v>
      </c>
      <c r="CF1156" s="145" t="s">
        <v>725</v>
      </c>
      <c r="CG1156" s="145" t="s">
        <v>725</v>
      </c>
      <c r="CH1156" s="145" t="s">
        <v>725</v>
      </c>
      <c r="CI1156" s="145" t="s">
        <v>725</v>
      </c>
      <c r="CJ1156" s="145" t="s">
        <v>725</v>
      </c>
      <c r="CK1156" s="145" t="s">
        <v>725</v>
      </c>
      <c r="CL1156" s="145" t="s">
        <v>725</v>
      </c>
      <c r="CM1156" s="145" t="s">
        <v>725</v>
      </c>
      <c r="CN1156" s="145" t="s">
        <v>725</v>
      </c>
    </row>
    <row r="1157" spans="1:92" x14ac:dyDescent="0.25">
      <c r="A1157" s="148" t="s">
        <v>188</v>
      </c>
      <c r="B1157" s="209" t="s">
        <v>735</v>
      </c>
      <c r="C1157" s="148"/>
      <c r="D1157" s="53" t="s">
        <v>734</v>
      </c>
      <c r="E1157" s="149" t="s">
        <v>203</v>
      </c>
      <c r="F1157" s="149"/>
      <c r="G1157" s="149"/>
      <c r="H1157" s="106"/>
      <c r="I1157" s="210"/>
      <c r="J1157" s="226"/>
      <c r="K1157" s="212">
        <f t="shared" ref="K1157:P1157" ca="1" si="868">SUMIF($3:$3, INDIRECT(ADDRESS(2,COLUMN(),2)), INDIRECT(ROW() &amp; ":" &amp; ROW()))</f>
        <v>0</v>
      </c>
      <c r="L1157" s="212">
        <f t="shared" ca="1" si="868"/>
        <v>0</v>
      </c>
      <c r="M1157" s="212">
        <f t="shared" ca="1" si="868"/>
        <v>0</v>
      </c>
      <c r="N1157" s="212">
        <f t="shared" ca="1" si="868"/>
        <v>0</v>
      </c>
      <c r="O1157" s="212">
        <f t="shared" ca="1" si="868"/>
        <v>0</v>
      </c>
      <c r="P1157" s="212">
        <f t="shared" ca="1" si="868"/>
        <v>0</v>
      </c>
      <c r="Q1157" s="212"/>
      <c r="R1157" s="53"/>
      <c r="S1157" s="53"/>
      <c r="T1157" s="237"/>
      <c r="U1157" s="238" cm="1">
        <f t="array" aca="1" ref="U1157" ca="1">+INDIRECT(U1156)-OFFSET(INDIRECT(U1156),0,-1)</f>
        <v>0</v>
      </c>
      <c r="V1157" s="238" cm="1">
        <f t="array" aca="1" ref="V1157" ca="1">+INDIRECT(V1156)-OFFSET(INDIRECT(V1156),0,-1)</f>
        <v>0</v>
      </c>
      <c r="W1157" s="238" cm="1">
        <f t="array" aca="1" ref="W1157" ca="1">+INDIRECT(W1156)-OFFSET(INDIRECT(W1156),0,-1)</f>
        <v>0</v>
      </c>
      <c r="X1157" s="238" cm="1">
        <f t="array" aca="1" ref="X1157" ca="1">+INDIRECT(X1156)-OFFSET(INDIRECT(X1156),0,-1)</f>
        <v>0</v>
      </c>
      <c r="Y1157" s="238" cm="1">
        <f t="array" aca="1" ref="Y1157" ca="1">+INDIRECT(Y1156)-OFFSET(INDIRECT(Y1156),0,-1)</f>
        <v>0</v>
      </c>
      <c r="Z1157" s="238" cm="1">
        <f t="array" aca="1" ref="Z1157" ca="1">+INDIRECT(Z1156)-OFFSET(INDIRECT(Z1156),0,-1)</f>
        <v>0</v>
      </c>
      <c r="AA1157" s="238" cm="1">
        <f t="array" aca="1" ref="AA1157" ca="1">+INDIRECT(AA1156)-OFFSET(INDIRECT(AA1156),0,-1)</f>
        <v>0</v>
      </c>
      <c r="AB1157" s="238" cm="1">
        <f t="array" aca="1" ref="AB1157" ca="1">+INDIRECT(AB1156)-OFFSET(INDIRECT(AB1156),0,-1)</f>
        <v>0</v>
      </c>
      <c r="AC1157" s="238" cm="1">
        <f t="array" aca="1" ref="AC1157" ca="1">+INDIRECT(AC1156)-OFFSET(INDIRECT(AC1156),0,-1)</f>
        <v>0</v>
      </c>
      <c r="AD1157" s="238" cm="1">
        <f t="array" aca="1" ref="AD1157" ca="1">+INDIRECT(AD1156)-OFFSET(INDIRECT(AD1156),0,-1)</f>
        <v>0</v>
      </c>
      <c r="AE1157" s="238" cm="1">
        <f t="array" aca="1" ref="AE1157" ca="1">+INDIRECT(AE1156)-OFFSET(INDIRECT(AE1156),0,-1)</f>
        <v>0</v>
      </c>
      <c r="AF1157" s="238" cm="1">
        <f t="array" aca="1" ref="AF1157" ca="1">+INDIRECT(AF1156)-OFFSET(INDIRECT(AF1156),0,-1)</f>
        <v>0</v>
      </c>
      <c r="AG1157" s="238" cm="1">
        <f t="array" aca="1" ref="AG1157" ca="1">+INDIRECT(AG1156)-OFFSET(INDIRECT(AG1156),0,-1)</f>
        <v>0</v>
      </c>
      <c r="AH1157" s="238" cm="1">
        <f t="array" aca="1" ref="AH1157" ca="1">+INDIRECT(AH1156)-OFFSET(INDIRECT(AH1156),0,-1)</f>
        <v>0</v>
      </c>
      <c r="AI1157" s="238" cm="1">
        <f t="array" aca="1" ref="AI1157" ca="1">+INDIRECT(AI1156)-OFFSET(INDIRECT(AI1156),0,-1)</f>
        <v>0</v>
      </c>
      <c r="AJ1157" s="238" cm="1">
        <f t="array" aca="1" ref="AJ1157" ca="1">+INDIRECT(AJ1156)-OFFSET(INDIRECT(AJ1156),0,-1)</f>
        <v>0</v>
      </c>
      <c r="AK1157" s="238" cm="1">
        <f t="array" aca="1" ref="AK1157" ca="1">+INDIRECT(AK1156)-OFFSET(INDIRECT(AK1156),0,-1)</f>
        <v>0</v>
      </c>
      <c r="AL1157" s="238" cm="1">
        <f t="array" aca="1" ref="AL1157" ca="1">+INDIRECT(AL1156)-OFFSET(INDIRECT(AL1156),0,-1)</f>
        <v>0</v>
      </c>
      <c r="AM1157" s="238" cm="1">
        <f t="array" aca="1" ref="AM1157" ca="1">+INDIRECT(AM1156)-OFFSET(INDIRECT(AM1156),0,-1)</f>
        <v>0</v>
      </c>
      <c r="AN1157" s="238" cm="1">
        <f t="array" aca="1" ref="AN1157" ca="1">+INDIRECT(AN1156)-OFFSET(INDIRECT(AN1156),0,-1)</f>
        <v>0</v>
      </c>
      <c r="AO1157" s="238" cm="1">
        <f t="array" aca="1" ref="AO1157" ca="1">+INDIRECT(AO1156)-OFFSET(INDIRECT(AO1156),0,-1)</f>
        <v>0</v>
      </c>
      <c r="AP1157" s="238" cm="1">
        <f t="array" aca="1" ref="AP1157" ca="1">+INDIRECT(AP1156)-OFFSET(INDIRECT(AP1156),0,-1)</f>
        <v>0</v>
      </c>
      <c r="AQ1157" s="238" cm="1">
        <f t="array" aca="1" ref="AQ1157" ca="1">+INDIRECT(AQ1156)-OFFSET(INDIRECT(AQ1156),0,-1)</f>
        <v>0</v>
      </c>
      <c r="AR1157" s="238" cm="1">
        <f t="array" aca="1" ref="AR1157" ca="1">+INDIRECT(AR1156)-OFFSET(INDIRECT(AR1156),0,-1)</f>
        <v>0</v>
      </c>
      <c r="AS1157" s="238" cm="1">
        <f t="array" aca="1" ref="AS1157" ca="1">+INDIRECT(AS1156)-OFFSET(INDIRECT(AS1156),0,-1)</f>
        <v>0</v>
      </c>
      <c r="AT1157" s="238" cm="1">
        <f t="array" aca="1" ref="AT1157" ca="1">+INDIRECT(AT1156)-OFFSET(INDIRECT(AT1156),0,-1)</f>
        <v>0</v>
      </c>
      <c r="AU1157" s="238" cm="1">
        <f t="array" aca="1" ref="AU1157" ca="1">+INDIRECT(AU1156)-OFFSET(INDIRECT(AU1156),0,-1)</f>
        <v>0</v>
      </c>
      <c r="AV1157" s="238" cm="1">
        <f t="array" aca="1" ref="AV1157" ca="1">+INDIRECT(AV1156)-OFFSET(INDIRECT(AV1156),0,-1)</f>
        <v>0</v>
      </c>
      <c r="AW1157" s="238" cm="1">
        <f t="array" aca="1" ref="AW1157" ca="1">+INDIRECT(AW1156)-OFFSET(INDIRECT(AW1156),0,-1)</f>
        <v>0</v>
      </c>
      <c r="AX1157" s="238" cm="1">
        <f t="array" aca="1" ref="AX1157" ca="1">+INDIRECT(AX1156)-OFFSET(INDIRECT(AX1156),0,-1)</f>
        <v>0</v>
      </c>
      <c r="AY1157" s="238" cm="1">
        <f t="array" aca="1" ref="AY1157" ca="1">+INDIRECT(AY1156)-OFFSET(INDIRECT(AY1156),0,-1)</f>
        <v>0</v>
      </c>
      <c r="AZ1157" s="238" cm="1">
        <f t="array" aca="1" ref="AZ1157" ca="1">+INDIRECT(AZ1156)-OFFSET(INDIRECT(AZ1156),0,-1)</f>
        <v>0</v>
      </c>
      <c r="BA1157" s="238" cm="1">
        <f t="array" aca="1" ref="BA1157" ca="1">+INDIRECT(BA1156)-OFFSET(INDIRECT(BA1156),0,-1)</f>
        <v>0</v>
      </c>
      <c r="BB1157" s="238" cm="1">
        <f t="array" aca="1" ref="BB1157" ca="1">+INDIRECT(BB1156)-OFFSET(INDIRECT(BB1156),0,-1)</f>
        <v>0</v>
      </c>
      <c r="BC1157" s="238" cm="1">
        <f t="array" aca="1" ref="BC1157" ca="1">+INDIRECT(BC1156)-OFFSET(INDIRECT(BC1156),0,-1)</f>
        <v>0</v>
      </c>
      <c r="BD1157" s="238" cm="1">
        <f t="array" aca="1" ref="BD1157" ca="1">+INDIRECT(BD1156)-OFFSET(INDIRECT(BD1156),0,-1)</f>
        <v>0</v>
      </c>
      <c r="BE1157" s="238" cm="1">
        <f t="array" aca="1" ref="BE1157" ca="1">+INDIRECT(BE1156)-OFFSET(INDIRECT(BE1156),0,-1)</f>
        <v>0</v>
      </c>
      <c r="BF1157" s="238" cm="1">
        <f t="array" aca="1" ref="BF1157" ca="1">+INDIRECT(BF1156)-OFFSET(INDIRECT(BF1156),0,-1)</f>
        <v>0</v>
      </c>
      <c r="BG1157" s="238" cm="1">
        <f t="array" aca="1" ref="BG1157" ca="1">+INDIRECT(BG1156)-OFFSET(INDIRECT(BG1156),0,-1)</f>
        <v>0</v>
      </c>
      <c r="BH1157" s="238" cm="1">
        <f t="array" aca="1" ref="BH1157" ca="1">+INDIRECT(BH1156)-OFFSET(INDIRECT(BH1156),0,-1)</f>
        <v>0</v>
      </c>
      <c r="BI1157" s="238" cm="1">
        <f t="array" aca="1" ref="BI1157" ca="1">+INDIRECT(BI1156)-OFFSET(INDIRECT(BI1156),0,-1)</f>
        <v>0</v>
      </c>
      <c r="BJ1157" s="238" cm="1">
        <f t="array" aca="1" ref="BJ1157" ca="1">+INDIRECT(BJ1156)-OFFSET(INDIRECT(BJ1156),0,-1)</f>
        <v>0</v>
      </c>
      <c r="BK1157" s="238" cm="1">
        <f t="array" aca="1" ref="BK1157" ca="1">+INDIRECT(BK1156)-OFFSET(INDIRECT(BK1156),0,-1)</f>
        <v>0</v>
      </c>
      <c r="BL1157" s="238" cm="1">
        <f t="array" aca="1" ref="BL1157" ca="1">+INDIRECT(BL1156)-OFFSET(INDIRECT(BL1156),0,-1)</f>
        <v>0</v>
      </c>
      <c r="BM1157" s="238" cm="1">
        <f t="array" aca="1" ref="BM1157" ca="1">+INDIRECT(BM1156)-OFFSET(INDIRECT(BM1156),0,-1)</f>
        <v>0</v>
      </c>
      <c r="BN1157" s="238" cm="1">
        <f t="array" aca="1" ref="BN1157" ca="1">+INDIRECT(BN1156)-OFFSET(INDIRECT(BN1156),0,-1)</f>
        <v>0</v>
      </c>
      <c r="BO1157" s="238" cm="1">
        <f t="array" aca="1" ref="BO1157" ca="1">+INDIRECT(BO1156)-OFFSET(INDIRECT(BO1156),0,-1)</f>
        <v>0</v>
      </c>
      <c r="BP1157" s="238" cm="1">
        <f t="array" aca="1" ref="BP1157" ca="1">+INDIRECT(BP1156)-OFFSET(INDIRECT(BP1156),0,-1)</f>
        <v>0</v>
      </c>
      <c r="BQ1157" s="238" cm="1">
        <f t="array" aca="1" ref="BQ1157" ca="1">+INDIRECT(BQ1156)-OFFSET(INDIRECT(BQ1156),0,-1)</f>
        <v>0</v>
      </c>
      <c r="BR1157" s="238" cm="1">
        <f t="array" aca="1" ref="BR1157" ca="1">+INDIRECT(BR1156)-OFFSET(INDIRECT(BR1156),0,-1)</f>
        <v>0</v>
      </c>
      <c r="BS1157" s="238" cm="1">
        <f t="array" aca="1" ref="BS1157" ca="1">+INDIRECT(BS1156)-OFFSET(INDIRECT(BS1156),0,-1)</f>
        <v>0</v>
      </c>
      <c r="BT1157" s="238" cm="1">
        <f t="array" aca="1" ref="BT1157" ca="1">+INDIRECT(BT1156)-OFFSET(INDIRECT(BT1156),0,-1)</f>
        <v>0</v>
      </c>
      <c r="BU1157" s="238" cm="1">
        <f t="array" aca="1" ref="BU1157" ca="1">+INDIRECT(BU1156)-OFFSET(INDIRECT(BU1156),0,-1)</f>
        <v>0</v>
      </c>
      <c r="BV1157" s="238" cm="1">
        <f t="array" aca="1" ref="BV1157" ca="1">+INDIRECT(BV1156)-OFFSET(INDIRECT(BV1156),0,-1)</f>
        <v>0</v>
      </c>
      <c r="BW1157" s="238" cm="1">
        <f t="array" aca="1" ref="BW1157" ca="1">+INDIRECT(BW1156)-OFFSET(INDIRECT(BW1156),0,-1)</f>
        <v>0</v>
      </c>
      <c r="BX1157" s="238" cm="1">
        <f t="array" aca="1" ref="BX1157" ca="1">+INDIRECT(BX1156)-OFFSET(INDIRECT(BX1156),0,-1)</f>
        <v>0</v>
      </c>
      <c r="BY1157" s="238" cm="1">
        <f t="array" aca="1" ref="BY1157" ca="1">+INDIRECT(BY1156)-OFFSET(INDIRECT(BY1156),0,-1)</f>
        <v>0</v>
      </c>
      <c r="BZ1157" s="238" cm="1">
        <f t="array" aca="1" ref="BZ1157" ca="1">+INDIRECT(BZ1156)-OFFSET(INDIRECT(BZ1156),0,-1)</f>
        <v>0</v>
      </c>
      <c r="CA1157" s="238" cm="1">
        <f t="array" aca="1" ref="CA1157" ca="1">+INDIRECT(CA1156)-OFFSET(INDIRECT(CA1156),0,-1)</f>
        <v>0</v>
      </c>
      <c r="CB1157" s="238" cm="1">
        <f t="array" aca="1" ref="CB1157" ca="1">+INDIRECT(CB1156)-OFFSET(INDIRECT(CB1156),0,-1)</f>
        <v>0</v>
      </c>
      <c r="CC1157" s="238" cm="1">
        <f t="array" aca="1" ref="CC1157" ca="1">+INDIRECT(CC1156)-OFFSET(INDIRECT(CC1156),0,-1)</f>
        <v>0</v>
      </c>
      <c r="CD1157" s="238" cm="1">
        <f t="array" aca="1" ref="CD1157" ca="1">+INDIRECT(CD1156)-OFFSET(INDIRECT(CD1156),0,-1)</f>
        <v>0</v>
      </c>
      <c r="CE1157" s="238" cm="1">
        <f t="array" aca="1" ref="CE1157" ca="1">+INDIRECT(CE1156)-OFFSET(INDIRECT(CE1156),0,-1)</f>
        <v>0</v>
      </c>
      <c r="CF1157" s="238" cm="1">
        <f t="array" aca="1" ref="CF1157" ca="1">+INDIRECT(CF1156)-OFFSET(INDIRECT(CF1156),0,-1)</f>
        <v>0</v>
      </c>
      <c r="CG1157" s="238" cm="1">
        <f t="array" aca="1" ref="CG1157" ca="1">+INDIRECT(CG1156)-OFFSET(INDIRECT(CG1156),0,-1)</f>
        <v>0</v>
      </c>
      <c r="CH1157" s="238" cm="1">
        <f t="array" aca="1" ref="CH1157" ca="1">+INDIRECT(CH1156)-OFFSET(INDIRECT(CH1156),0,-1)</f>
        <v>0</v>
      </c>
      <c r="CI1157" s="238" cm="1">
        <f t="array" aca="1" ref="CI1157" ca="1">+INDIRECT(CI1156)-OFFSET(INDIRECT(CI1156),0,-1)</f>
        <v>0</v>
      </c>
      <c r="CJ1157" s="238" cm="1">
        <f t="array" aca="1" ref="CJ1157" ca="1">+INDIRECT(CJ1156)-OFFSET(INDIRECT(CJ1156),0,-1)</f>
        <v>0</v>
      </c>
      <c r="CK1157" s="238" cm="1">
        <f t="array" aca="1" ref="CK1157" ca="1">+INDIRECT(CK1156)-OFFSET(INDIRECT(CK1156),0,-1)</f>
        <v>0</v>
      </c>
      <c r="CL1157" s="238" cm="1">
        <f t="array" aca="1" ref="CL1157" ca="1">+INDIRECT(CL1156)-OFFSET(INDIRECT(CL1156),0,-1)</f>
        <v>0</v>
      </c>
      <c r="CM1157" s="238" cm="1">
        <f t="array" aca="1" ref="CM1157" ca="1">+INDIRECT(CM1156)-OFFSET(INDIRECT(CM1156),0,-1)</f>
        <v>0</v>
      </c>
      <c r="CN1157" s="238" cm="1">
        <f t="array" aca="1" ref="CN1157" ca="1">+INDIRECT(CN1156)-OFFSET(INDIRECT(CN1156),0,-1)</f>
        <v>0</v>
      </c>
    </row>
    <row r="1158" spans="1:92" x14ac:dyDescent="0.25">
      <c r="A1158" s="10"/>
      <c r="B1158" s="174"/>
      <c r="C1158" s="10"/>
      <c r="E1158" s="106"/>
      <c r="F1158" s="106"/>
      <c r="G1158" s="106"/>
      <c r="H1158" s="106"/>
      <c r="I1158" s="175"/>
      <c r="J1158" s="17"/>
      <c r="K1158" s="34"/>
      <c r="L1158" s="34"/>
      <c r="M1158" s="34"/>
      <c r="N1158" s="34"/>
      <c r="O1158" s="34"/>
      <c r="P1158" s="34"/>
      <c r="Q1158" s="34"/>
      <c r="T1158" s="271"/>
      <c r="U1158" s="34"/>
      <c r="V1158" s="34"/>
      <c r="W1158" s="34"/>
      <c r="X1158" s="34"/>
      <c r="Y1158" s="34"/>
      <c r="Z1158" s="34"/>
      <c r="AA1158" s="34"/>
      <c r="AB1158" s="34"/>
      <c r="AC1158" s="34"/>
      <c r="AD1158" s="34"/>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c r="BM1158" s="34"/>
      <c r="BN1158" s="34"/>
      <c r="BO1158" s="34"/>
      <c r="BP1158" s="34"/>
      <c r="BQ1158" s="34"/>
      <c r="BR1158" s="34"/>
      <c r="BS1158" s="34"/>
      <c r="BT1158" s="34"/>
      <c r="BU1158" s="34"/>
      <c r="BV1158" s="34"/>
      <c r="BW1158" s="34"/>
      <c r="BX1158" s="34"/>
      <c r="BY1158" s="34"/>
      <c r="BZ1158" s="34"/>
      <c r="CA1158" s="34"/>
      <c r="CB1158" s="34"/>
      <c r="CC1158" s="34"/>
      <c r="CD1158" s="34"/>
      <c r="CE1158" s="34"/>
      <c r="CF1158" s="34"/>
      <c r="CG1158" s="34"/>
      <c r="CH1158" s="34"/>
      <c r="CI1158" s="34"/>
      <c r="CJ1158" s="34"/>
      <c r="CK1158" s="34"/>
      <c r="CL1158" s="34"/>
      <c r="CM1158" s="34"/>
      <c r="CN1158" s="34"/>
    </row>
    <row r="1159" spans="1:92" x14ac:dyDescent="0.25">
      <c r="A1159" s="137"/>
      <c r="B1159" s="208"/>
      <c r="C1159" s="139"/>
      <c r="D1159" s="137" t="s">
        <v>736</v>
      </c>
      <c r="E1159" s="140" t="s">
        <v>736</v>
      </c>
      <c r="F1159" s="140"/>
      <c r="G1159" s="140"/>
      <c r="H1159" s="141"/>
      <c r="I1159" s="142"/>
      <c r="J1159" s="143"/>
      <c r="K1159" s="139"/>
      <c r="L1159" s="139"/>
      <c r="M1159" s="139"/>
      <c r="N1159" s="139"/>
      <c r="O1159" s="139"/>
      <c r="P1159" s="139"/>
      <c r="Q1159" s="139"/>
      <c r="T1159" s="233"/>
      <c r="U1159" s="145" t="s">
        <v>725</v>
      </c>
      <c r="V1159" s="145" t="s">
        <v>725</v>
      </c>
      <c r="W1159" s="145" t="s">
        <v>725</v>
      </c>
      <c r="X1159" s="145" t="s">
        <v>725</v>
      </c>
      <c r="Y1159" s="145" t="s">
        <v>725</v>
      </c>
      <c r="Z1159" s="145" t="s">
        <v>725</v>
      </c>
      <c r="AA1159" s="145" t="s">
        <v>725</v>
      </c>
      <c r="AB1159" s="145" t="s">
        <v>725</v>
      </c>
      <c r="AC1159" s="145" t="s">
        <v>725</v>
      </c>
      <c r="AD1159" s="145" t="s">
        <v>725</v>
      </c>
      <c r="AE1159" s="145" t="s">
        <v>725</v>
      </c>
      <c r="AF1159" s="145" t="s">
        <v>725</v>
      </c>
      <c r="AG1159" s="145" t="s">
        <v>725</v>
      </c>
      <c r="AH1159" s="145" t="s">
        <v>725</v>
      </c>
      <c r="AI1159" s="145" t="s">
        <v>725</v>
      </c>
      <c r="AJ1159" s="145" t="s">
        <v>725</v>
      </c>
      <c r="AK1159" s="145" t="s">
        <v>725</v>
      </c>
      <c r="AL1159" s="145" t="s">
        <v>725</v>
      </c>
      <c r="AM1159" s="145" t="s">
        <v>725</v>
      </c>
      <c r="AN1159" s="145" t="s">
        <v>725</v>
      </c>
      <c r="AO1159" s="145" t="s">
        <v>725</v>
      </c>
      <c r="AP1159" s="145" t="s">
        <v>725</v>
      </c>
      <c r="AQ1159" s="145" t="s">
        <v>725</v>
      </c>
      <c r="AR1159" s="145" t="s">
        <v>725</v>
      </c>
      <c r="AS1159" s="145" t="s">
        <v>725</v>
      </c>
      <c r="AT1159" s="145" t="s">
        <v>725</v>
      </c>
      <c r="AU1159" s="145" t="s">
        <v>725</v>
      </c>
      <c r="AV1159" s="145" t="s">
        <v>725</v>
      </c>
      <c r="AW1159" s="145" t="s">
        <v>725</v>
      </c>
      <c r="AX1159" s="145" t="s">
        <v>725</v>
      </c>
      <c r="AY1159" s="145" t="s">
        <v>725</v>
      </c>
      <c r="AZ1159" s="145" t="s">
        <v>725</v>
      </c>
      <c r="BA1159" s="145" t="s">
        <v>725</v>
      </c>
      <c r="BB1159" s="145" t="s">
        <v>725</v>
      </c>
      <c r="BC1159" s="145" t="s">
        <v>725</v>
      </c>
      <c r="BD1159" s="145" t="s">
        <v>725</v>
      </c>
      <c r="BE1159" s="145" t="s">
        <v>725</v>
      </c>
      <c r="BF1159" s="145" t="s">
        <v>725</v>
      </c>
      <c r="BG1159" s="145" t="s">
        <v>725</v>
      </c>
      <c r="BH1159" s="145" t="s">
        <v>725</v>
      </c>
      <c r="BI1159" s="145" t="s">
        <v>725</v>
      </c>
      <c r="BJ1159" s="145" t="s">
        <v>725</v>
      </c>
      <c r="BK1159" s="145" t="s">
        <v>725</v>
      </c>
      <c r="BL1159" s="145" t="s">
        <v>725</v>
      </c>
      <c r="BM1159" s="145" t="s">
        <v>725</v>
      </c>
      <c r="BN1159" s="145" t="s">
        <v>725</v>
      </c>
      <c r="BO1159" s="145" t="s">
        <v>725</v>
      </c>
      <c r="BP1159" s="145" t="s">
        <v>725</v>
      </c>
      <c r="BQ1159" s="145" t="s">
        <v>725</v>
      </c>
      <c r="BR1159" s="145" t="s">
        <v>725</v>
      </c>
      <c r="BS1159" s="145" t="s">
        <v>725</v>
      </c>
      <c r="BT1159" s="145" t="s">
        <v>725</v>
      </c>
      <c r="BU1159" s="145" t="s">
        <v>725</v>
      </c>
      <c r="BV1159" s="145" t="s">
        <v>725</v>
      </c>
      <c r="BW1159" s="145" t="s">
        <v>725</v>
      </c>
      <c r="BX1159" s="145" t="s">
        <v>725</v>
      </c>
      <c r="BY1159" s="145" t="s">
        <v>725</v>
      </c>
      <c r="BZ1159" s="145" t="s">
        <v>725</v>
      </c>
      <c r="CA1159" s="145" t="s">
        <v>725</v>
      </c>
      <c r="CB1159" s="145" t="s">
        <v>725</v>
      </c>
      <c r="CC1159" s="145" t="s">
        <v>725</v>
      </c>
      <c r="CD1159" s="145" t="s">
        <v>725</v>
      </c>
      <c r="CE1159" s="145" t="s">
        <v>725</v>
      </c>
      <c r="CF1159" s="145" t="s">
        <v>725</v>
      </c>
      <c r="CG1159" s="145" t="s">
        <v>725</v>
      </c>
      <c r="CH1159" s="145" t="s">
        <v>725</v>
      </c>
      <c r="CI1159" s="145" t="s">
        <v>725</v>
      </c>
      <c r="CJ1159" s="145" t="s">
        <v>725</v>
      </c>
      <c r="CK1159" s="145" t="s">
        <v>725</v>
      </c>
      <c r="CL1159" s="145" t="s">
        <v>725</v>
      </c>
      <c r="CM1159" s="145" t="s">
        <v>725</v>
      </c>
      <c r="CN1159" s="145" t="s">
        <v>725</v>
      </c>
    </row>
    <row r="1160" spans="1:92" x14ac:dyDescent="0.25">
      <c r="A1160" s="10"/>
      <c r="B1160" s="174" t="s">
        <v>62</v>
      </c>
      <c r="C1160" s="10"/>
      <c r="D1160" t="s">
        <v>736</v>
      </c>
      <c r="E1160" s="106" t="s">
        <v>203</v>
      </c>
      <c r="F1160" s="106"/>
      <c r="G1160" s="106"/>
      <c r="H1160" s="106"/>
      <c r="I1160" s="175"/>
      <c r="J1160" s="17"/>
      <c r="K1160" s="398">
        <f t="shared" ref="K1160:P1160" ca="1" si="869">SUMIF($3:$3, K$2, INDIRECT(ROW() &amp; ":" &amp; ROW()))</f>
        <v>-171798314.62575126</v>
      </c>
      <c r="L1160" s="398">
        <f t="shared" ca="1" si="869"/>
        <v>-480782203.24724925</v>
      </c>
      <c r="M1160" s="398">
        <f t="shared" ca="1" si="869"/>
        <v>-717416361.05734503</v>
      </c>
      <c r="N1160" s="398">
        <f t="shared" ca="1" si="869"/>
        <v>-959129482.14962435</v>
      </c>
      <c r="O1160" s="398">
        <f t="shared" ca="1" si="869"/>
        <v>-1206222656.9101484</v>
      </c>
      <c r="P1160" s="398">
        <f t="shared" ca="1" si="869"/>
        <v>-1459373213.8701677</v>
      </c>
      <c r="Q1160" s="34"/>
      <c r="T1160" s="399"/>
      <c r="U1160" s="398">
        <f ca="1">+SUMIF(OFFSET(U1160,-1,0):INDIRECT(U1159),"&lt;="&amp;1)-1</f>
        <v>-9765427.6539564002</v>
      </c>
      <c r="V1160" s="398">
        <f ca="1">+SUMIF(OFFSET(V1160,-1,0):INDIRECT(V1159),"&lt;="&amp;1)-1</f>
        <v>-9980132.9751583263</v>
      </c>
      <c r="W1160" s="398">
        <f ca="1">+SUMIF(OFFSET(W1160,-1,0):INDIRECT(W1159),"&lt;="&amp;1)-1</f>
        <v>-10205676.015658498</v>
      </c>
      <c r="X1160" s="398">
        <f ca="1">+SUMIF(OFFSET(X1160,-1,0):INDIRECT(X1159),"&lt;="&amp;1)-1</f>
        <v>-10432056.775456915</v>
      </c>
      <c r="Y1160" s="398">
        <f ca="1">+SUMIF(OFFSET(Y1160,-1,0):INDIRECT(Y1159),"&lt;="&amp;1)-1</f>
        <v>-10659275.254553579</v>
      </c>
      <c r="Z1160" s="398">
        <f ca="1">+SUMIF(OFFSET(Z1160,-1,0):INDIRECT(Z1159),"&lt;="&amp;1)-1</f>
        <v>-15866498.119615156</v>
      </c>
      <c r="AA1160" s="398">
        <f ca="1">+SUMIF(OFFSET(AA1160,-1,0):INDIRECT(AA1159),"&lt;="&amp;1)-1</f>
        <v>-16074558.703974977</v>
      </c>
      <c r="AB1160" s="398">
        <f ca="1">+SUMIF(OFFSET(AB1160,-1,0):INDIRECT(AB1159),"&lt;="&amp;1)-1</f>
        <v>-16304290.340966379</v>
      </c>
      <c r="AC1160" s="398">
        <f ca="1">+SUMIF(OFFSET(AC1160,-1,0):INDIRECT(AC1159),"&lt;="&amp;1)-1</f>
        <v>-16534859.697256023</v>
      </c>
      <c r="AD1160" s="398">
        <f ca="1">+SUMIF(OFFSET(AD1160,-1,0):INDIRECT(AD1159),"&lt;="&amp;1)-1</f>
        <v>-16766266.772843916</v>
      </c>
      <c r="AE1160" s="398">
        <f ca="1">+SUMIF(OFFSET(AE1160,-1,0):INDIRECT(AE1159),"&lt;="&amp;1)-1</f>
        <v>-16998511.567730017</v>
      </c>
      <c r="AF1160" s="398">
        <f ca="1">+SUMIF(OFFSET(AF1160,-1,0):INDIRECT(AF1159),"&lt;="&amp;1)-1</f>
        <v>-22210760.748581067</v>
      </c>
      <c r="AG1160" s="398">
        <f ca="1">+SUMIF(OFFSET(AG1160,-1,0):INDIRECT(AG1159),"&lt;="&amp;1)-1</f>
        <v>-32381660.148730282</v>
      </c>
      <c r="AH1160" s="398">
        <f ca="1">+SUMIF(OFFSET(AH1160,-1,0):INDIRECT(AH1159),"&lt;="&amp;1)-1</f>
        <v>-33174230.601511147</v>
      </c>
      <c r="AI1160" s="398">
        <f ca="1">+SUMIF(OFFSET(AI1160,-1,0):INDIRECT(AI1159),"&lt;="&amp;1)-1</f>
        <v>-33967638.773590364</v>
      </c>
      <c r="AJ1160" s="398">
        <f ca="1">+SUMIF(OFFSET(AJ1160,-1,0):INDIRECT(AJ1159),"&lt;="&amp;1)-1</f>
        <v>-34761884.664967716</v>
      </c>
      <c r="AK1160" s="398">
        <f ca="1">+SUMIF(OFFSET(AK1160,-1,0):INDIRECT(AK1159),"&lt;="&amp;1)-1</f>
        <v>-35556968.275643334</v>
      </c>
      <c r="AL1160" s="398">
        <f ca="1">+SUMIF(OFFSET(AL1160,-1,0):INDIRECT(AL1159),"&lt;="&amp;1)-1</f>
        <v>-41332056.272283852</v>
      </c>
      <c r="AM1160" s="398">
        <f ca="1">+SUMIF(OFFSET(AM1160,-1,0):INDIRECT(AM1159),"&lt;="&amp;1)-1</f>
        <v>-42107981.988222629</v>
      </c>
      <c r="AN1160" s="398">
        <f ca="1">+SUMIF(OFFSET(AN1160,-1,0):INDIRECT(AN1159),"&lt;="&amp;1)-1</f>
        <v>-42905578.756792977</v>
      </c>
      <c r="AO1160" s="398">
        <f ca="1">+SUMIF(OFFSET(AO1160,-1,0):INDIRECT(AO1159),"&lt;="&amp;1)-1</f>
        <v>-43704013.244661555</v>
      </c>
      <c r="AP1160" s="398">
        <f ca="1">+SUMIF(OFFSET(AP1160,-1,0):INDIRECT(AP1159),"&lt;="&amp;1)-1</f>
        <v>-44503285.451828398</v>
      </c>
      <c r="AQ1160" s="398">
        <f ca="1">+SUMIF(OFFSET(AQ1160,-1,0):INDIRECT(AQ1159),"&lt;="&amp;1)-1</f>
        <v>-45303395.37829347</v>
      </c>
      <c r="AR1160" s="398">
        <f ca="1">+SUMIF(OFFSET(AR1160,-1,0):INDIRECT(AR1159),"&lt;="&amp;1)-1</f>
        <v>-51083509.690723464</v>
      </c>
      <c r="AS1160" s="398">
        <f ca="1">+SUMIF(OFFSET(AS1160,-1,0):INDIRECT(AS1159),"&lt;="&amp;1)-1</f>
        <v>-51892356.733416624</v>
      </c>
      <c r="AT1160" s="398">
        <f ca="1">+SUMIF(OFFSET(AT1160,-1,0):INDIRECT(AT1159),"&lt;="&amp;1)-1</f>
        <v>-52722879.214706264</v>
      </c>
      <c r="AU1160" s="398">
        <f ca="1">+SUMIF(OFFSET(AU1160,-1,0):INDIRECT(AU1159),"&lt;="&amp;1)-1</f>
        <v>-53554243.801259071</v>
      </c>
      <c r="AV1160" s="398">
        <f ca="1">+SUMIF(OFFSET(AV1160,-1,0):INDIRECT(AV1159),"&lt;="&amp;1)-1</f>
        <v>-54386450.493075028</v>
      </c>
      <c r="AW1160" s="398">
        <f ca="1">+SUMIF(OFFSET(AW1160,-1,0):INDIRECT(AW1159),"&lt;="&amp;1)-1</f>
        <v>-55219499.290154107</v>
      </c>
      <c r="AX1160" s="398">
        <f ca="1">+SUMIF(OFFSET(AX1160,-1,0):INDIRECT(AX1159),"&lt;="&amp;1)-1</f>
        <v>-61032556.859162994</v>
      </c>
      <c r="AY1160" s="398">
        <f ca="1">+SUMIF(OFFSET(AY1160,-1,0):INDIRECT(AY1159),"&lt;="&amp;1)-1</f>
        <v>-61846456.533435434</v>
      </c>
      <c r="AZ1160" s="398">
        <f ca="1">+SUMIF(OFFSET(AZ1160,-1,0):INDIRECT(AZ1159),"&lt;="&amp;1)-1</f>
        <v>-62682031.646304041</v>
      </c>
      <c r="BA1160" s="398">
        <f ca="1">+SUMIF(OFFSET(BA1160,-1,0):INDIRECT(BA1159),"&lt;="&amp;1)-1</f>
        <v>-63518448.864435799</v>
      </c>
      <c r="BB1160" s="398">
        <f ca="1">+SUMIF(OFFSET(BB1160,-1,0):INDIRECT(BB1159),"&lt;="&amp;1)-1</f>
        <v>-64355708.187830716</v>
      </c>
      <c r="BC1160" s="398">
        <f ca="1">+SUMIF(OFFSET(BC1160,-1,0):INDIRECT(BC1159),"&lt;="&amp;1)-1</f>
        <v>-65193809.616488785</v>
      </c>
      <c r="BD1160" s="398">
        <f ca="1">+SUMIF(OFFSET(BD1160,-1,0):INDIRECT(BD1159),"&lt;="&amp;1)-1</f>
        <v>-71011919.817076162</v>
      </c>
      <c r="BE1160" s="398">
        <f ca="1">+SUMIF(OFFSET(BE1160,-1,0):INDIRECT(BE1159),"&lt;="&amp;1)-1</f>
        <v>-71853711.613668263</v>
      </c>
      <c r="BF1160" s="398">
        <f ca="1">+SUMIF(OFFSET(BF1160,-1,0):INDIRECT(BF1159),"&lt;="&amp;1)-1</f>
        <v>-72717187.620786682</v>
      </c>
      <c r="BG1160" s="398">
        <f ca="1">+SUMIF(OFFSET(BG1160,-1,0):INDIRECT(BG1159),"&lt;="&amp;1)-1</f>
        <v>-73581514.50509809</v>
      </c>
      <c r="BH1160" s="398">
        <f ca="1">+SUMIF(OFFSET(BH1160,-1,0):INDIRECT(BH1159),"&lt;="&amp;1)-1</f>
        <v>-74446692.266602471</v>
      </c>
      <c r="BI1160" s="398">
        <f ca="1">+SUMIF(OFFSET(BI1160,-1,0):INDIRECT(BI1159),"&lt;="&amp;1)-1</f>
        <v>-75312720.905299842</v>
      </c>
      <c r="BJ1160" s="398">
        <f ca="1">+SUMIF(OFFSET(BJ1160,-1,0):INDIRECT(BJ1159),"&lt;="&amp;1)-1</f>
        <v>-81158767.087856859</v>
      </c>
      <c r="BK1160" s="398">
        <f ca="1">+SUMIF(OFFSET(BK1160,-1,0):INDIRECT(BK1159),"&lt;="&amp;1)-1</f>
        <v>-82005664.14760685</v>
      </c>
      <c r="BL1160" s="398">
        <f ca="1">+SUMIF(OFFSET(BL1160,-1,0):INDIRECT(BL1159),"&lt;="&amp;1)-1</f>
        <v>-82874245.417883173</v>
      </c>
      <c r="BM1160" s="398">
        <f ca="1">+SUMIF(OFFSET(BM1160,-1,0):INDIRECT(BM1159),"&lt;="&amp;1)-1</f>
        <v>-83743677.56535247</v>
      </c>
      <c r="BN1160" s="398">
        <f ca="1">+SUMIF(OFFSET(BN1160,-1,0):INDIRECT(BN1159),"&lt;="&amp;1)-1</f>
        <v>-84613960.590014771</v>
      </c>
      <c r="BO1160" s="398">
        <f ca="1">+SUMIF(OFFSET(BO1160,-1,0):INDIRECT(BO1159),"&lt;="&amp;1)-1</f>
        <v>-85485094.491870016</v>
      </c>
      <c r="BP1160" s="398">
        <f ca="1">+SUMIF(OFFSET(BP1160,-1,0):INDIRECT(BP1159),"&lt;="&amp;1)-1</f>
        <v>-91336245.937584937</v>
      </c>
      <c r="BQ1160" s="398">
        <f ca="1">+SUMIF(OFFSET(BQ1160,-1,0):INDIRECT(BQ1159),"&lt;="&amp;1)-1</f>
        <v>-92219015.218414962</v>
      </c>
      <c r="BR1160" s="398">
        <f ca="1">+SUMIF(OFFSET(BR1160,-1,0):INDIRECT(BR1159),"&lt;="&amp;1)-1</f>
        <v>-93123486.253630981</v>
      </c>
      <c r="BS1160" s="398">
        <f ca="1">+SUMIF(OFFSET(BS1160,-1,0):INDIRECT(BS1159),"&lt;="&amp;1)-1</f>
        <v>-94028825.709899634</v>
      </c>
      <c r="BT1160" s="398">
        <f ca="1">+SUMIF(OFFSET(BT1160,-1,0):INDIRECT(BT1159),"&lt;="&amp;1)-1</f>
        <v>-94935033.587220907</v>
      </c>
      <c r="BU1160" s="398">
        <f ca="1">+SUMIF(OFFSET(BU1160,-1,0):INDIRECT(BU1159),"&lt;="&amp;1)-1</f>
        <v>-95842109.885594815</v>
      </c>
      <c r="BV1160" s="398">
        <f ca="1">+SUMIF(OFFSET(BV1160,-1,0):INDIRECT(BV1159),"&lt;="&amp;1)-1</f>
        <v>-101729221.27168801</v>
      </c>
      <c r="BW1160" s="398">
        <f ca="1">+SUMIF(OFFSET(BW1160,-1,0):INDIRECT(BW1159),"&lt;="&amp;1)-1</f>
        <v>-102617201.07883385</v>
      </c>
      <c r="BX1160" s="398">
        <f ca="1">+SUMIF(OFFSET(BX1160,-1,0):INDIRECT(BX1159),"&lt;="&amp;1)-1</f>
        <v>-103526882.64036565</v>
      </c>
      <c r="BY1160" s="398">
        <f ca="1">+SUMIF(OFFSET(BY1160,-1,0):INDIRECT(BY1159),"&lt;="&amp;1)-1</f>
        <v>-104437432.62295008</v>
      </c>
      <c r="BZ1160" s="398">
        <f ca="1">+SUMIF(OFFSET(BZ1160,-1,0):INDIRECT(BZ1159),"&lt;="&amp;1)-1</f>
        <v>-105348851.02658713</v>
      </c>
      <c r="CA1160" s="398">
        <f ca="1">+SUMIF(OFFSET(CA1160,-1,0):INDIRECT(CA1159),"&lt;="&amp;1)-1</f>
        <v>-106261137.85127683</v>
      </c>
      <c r="CB1160" s="398">
        <f ca="1">+SUMIF(OFFSET(CB1160,-1,0):INDIRECT(CB1159),"&lt;="&amp;1)-1</f>
        <v>-112153459.76368581</v>
      </c>
      <c r="CC1160" s="398">
        <f ca="1">+SUMIF(OFFSET(CC1160,-1,0):INDIRECT(CC1159),"&lt;="&amp;1)-1</f>
        <v>-113078972.06963235</v>
      </c>
      <c r="CD1160" s="398">
        <f ca="1">+SUMIF(OFFSET(CD1160,-1,0):INDIRECT(CD1159),"&lt;="&amp;1)-1</f>
        <v>-114026221.21768416</v>
      </c>
      <c r="CE1160" s="398">
        <f ca="1">+SUMIF(OFFSET(CE1160,-1,0):INDIRECT(CE1159),"&lt;="&amp;1)-1</f>
        <v>-114974373.8745079</v>
      </c>
      <c r="CF1160" s="398">
        <f ca="1">+SUMIF(OFFSET(CF1160,-1,0):INDIRECT(CF1159),"&lt;="&amp;1)-1</f>
        <v>-115923430.04010358</v>
      </c>
      <c r="CG1160" s="398">
        <f ca="1">+SUMIF(OFFSET(CG1160,-1,0):INDIRECT(CG1159),"&lt;="&amp;1)-1</f>
        <v>-116873389.71447119</v>
      </c>
      <c r="CH1160" s="398">
        <f ca="1">+SUMIF(OFFSET(CH1160,-1,0):INDIRECT(CH1159),"&lt;="&amp;1)-1</f>
        <v>-122803419.56427737</v>
      </c>
      <c r="CI1160" s="398">
        <f ca="1">+SUMIF(OFFSET(CI1160,-1,0):INDIRECT(CI1159),"&lt;="&amp;1)-1</f>
        <v>-123734352.9228555</v>
      </c>
      <c r="CJ1160" s="398">
        <f ca="1">+SUMIF(OFFSET(CJ1160,-1,0):INDIRECT(CJ1159),"&lt;="&amp;1)-1</f>
        <v>-124687023.12353888</v>
      </c>
      <c r="CK1160" s="398">
        <f ca="1">+SUMIF(OFFSET(CK1160,-1,0):INDIRECT(CK1159),"&lt;="&amp;1)-1</f>
        <v>-125640596.83299437</v>
      </c>
      <c r="CL1160" s="398">
        <f ca="1">+SUMIF(OFFSET(CL1160,-1,0):INDIRECT(CL1159),"&lt;="&amp;1)-1</f>
        <v>-126595074.05122177</v>
      </c>
      <c r="CM1160" s="398">
        <f ca="1">+SUMIF(OFFSET(CM1160,-1,0):INDIRECT(CM1159),"&lt;="&amp;1)-1</f>
        <v>-127550454.77822113</v>
      </c>
      <c r="CN1160" s="398">
        <f ca="1">+SUMIF(OFFSET(CN1160,-1,0):INDIRECT(CN1159),"&lt;="&amp;1)-1</f>
        <v>-133485905.68065946</v>
      </c>
    </row>
    <row r="1161" spans="1:92" x14ac:dyDescent="0.25">
      <c r="A1161" s="10"/>
      <c r="B1161" s="174"/>
      <c r="C1161" s="10"/>
      <c r="E1161" s="106"/>
      <c r="F1161" s="106"/>
      <c r="G1161" s="106"/>
      <c r="H1161" s="106"/>
      <c r="I1161" s="175"/>
      <c r="J1161" s="17"/>
      <c r="K1161" s="34"/>
      <c r="L1161" s="34"/>
      <c r="M1161" s="34"/>
      <c r="N1161" s="34"/>
      <c r="O1161" s="34"/>
      <c r="P1161" s="34"/>
      <c r="Q1161" s="34"/>
      <c r="T1161" s="271"/>
      <c r="U1161" s="34"/>
      <c r="V1161" s="34"/>
      <c r="W1161" s="34"/>
      <c r="X1161" s="34"/>
      <c r="Y1161" s="34"/>
      <c r="Z1161" s="34"/>
      <c r="AA1161" s="34"/>
      <c r="AB1161" s="34"/>
      <c r="AC1161" s="34"/>
      <c r="AD1161" s="34"/>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c r="BM1161" s="34"/>
      <c r="BN1161" s="34"/>
      <c r="BO1161" s="34"/>
      <c r="BP1161" s="34"/>
      <c r="BQ1161" s="34"/>
      <c r="BR1161" s="34"/>
      <c r="BS1161" s="34"/>
      <c r="BT1161" s="34"/>
      <c r="BU1161" s="34"/>
      <c r="BV1161" s="34"/>
      <c r="BW1161" s="34"/>
      <c r="BX1161" s="34"/>
      <c r="BY1161" s="34"/>
      <c r="BZ1161" s="34"/>
      <c r="CA1161" s="34"/>
      <c r="CB1161" s="34"/>
      <c r="CC1161" s="34"/>
      <c r="CD1161" s="34"/>
      <c r="CE1161" s="34"/>
      <c r="CF1161" s="34"/>
      <c r="CG1161" s="34"/>
      <c r="CH1161" s="34"/>
      <c r="CI1161" s="34"/>
      <c r="CJ1161" s="34"/>
      <c r="CK1161" s="34"/>
      <c r="CL1161" s="34"/>
      <c r="CM1161" s="34"/>
      <c r="CN1161" s="34"/>
    </row>
    <row r="1162" spans="1:92" x14ac:dyDescent="0.25">
      <c r="B1162" s="216"/>
      <c r="C1162" s="53"/>
      <c r="E1162" s="229"/>
      <c r="F1162" s="229"/>
      <c r="G1162" s="229"/>
      <c r="I1162" s="267"/>
      <c r="J1162" s="268"/>
      <c r="K1162" s="30"/>
      <c r="L1162" s="30"/>
      <c r="M1162" s="30"/>
      <c r="N1162" s="30"/>
      <c r="O1162" s="30"/>
      <c r="P1162" s="30"/>
      <c r="Q1162" s="30"/>
      <c r="T1162" s="204"/>
      <c r="U1162" s="30"/>
      <c r="V1162" s="30"/>
      <c r="W1162" s="30"/>
      <c r="X1162" s="30"/>
      <c r="Y1162" s="30"/>
      <c r="Z1162" s="30"/>
      <c r="AA1162" s="30"/>
      <c r="AB1162" s="30"/>
      <c r="AC1162" s="30"/>
      <c r="AD1162" s="30"/>
      <c r="AE1162" s="30"/>
      <c r="AF1162" s="30"/>
      <c r="AG1162" s="30"/>
      <c r="AH1162" s="30"/>
      <c r="AI1162" s="30"/>
      <c r="AJ1162" s="30"/>
      <c r="AK1162" s="30"/>
      <c r="AL1162" s="30"/>
      <c r="AM1162" s="30"/>
      <c r="AN1162" s="30"/>
      <c r="AO1162" s="30"/>
      <c r="AP1162" s="30"/>
      <c r="AQ1162" s="30"/>
      <c r="AR1162" s="30"/>
      <c r="AS1162" s="30"/>
      <c r="AT1162" s="30"/>
      <c r="AU1162" s="30"/>
      <c r="AV1162" s="30"/>
      <c r="AW1162" s="30"/>
      <c r="AX1162" s="30"/>
      <c r="AY1162" s="30"/>
      <c r="AZ1162" s="30"/>
      <c r="BA1162" s="30"/>
      <c r="BB1162" s="30"/>
      <c r="BC1162" s="30"/>
      <c r="BD1162" s="30"/>
      <c r="BE1162" s="30"/>
      <c r="BF1162" s="30"/>
      <c r="BG1162" s="30"/>
      <c r="BH1162" s="30"/>
      <c r="BI1162" s="30"/>
      <c r="BJ1162" s="30"/>
      <c r="BK1162" s="30"/>
      <c r="BL1162" s="30"/>
      <c r="BM1162" s="30"/>
      <c r="BN1162" s="30"/>
      <c r="BO1162" s="30"/>
      <c r="BP1162" s="30"/>
      <c r="BQ1162" s="30"/>
      <c r="BR1162" s="30"/>
      <c r="BS1162" s="30"/>
      <c r="BT1162" s="30"/>
      <c r="BU1162" s="30"/>
      <c r="BV1162" s="30"/>
      <c r="BW1162" s="30"/>
      <c r="BX1162" s="30"/>
      <c r="BY1162" s="30"/>
      <c r="BZ1162" s="30"/>
      <c r="CA1162" s="30"/>
      <c r="CB1162" s="30"/>
      <c r="CC1162" s="30"/>
      <c r="CD1162" s="30"/>
      <c r="CE1162" s="30"/>
      <c r="CF1162" s="30"/>
      <c r="CG1162" s="30"/>
      <c r="CH1162" s="30"/>
      <c r="CI1162" s="30"/>
      <c r="CJ1162" s="30"/>
      <c r="CK1162" s="30"/>
      <c r="CL1162" s="30"/>
      <c r="CM1162" s="30"/>
      <c r="CN1162" s="30"/>
    </row>
    <row r="1163" spans="1:92" x14ac:dyDescent="0.25">
      <c r="A1163" s="137"/>
      <c r="B1163" s="208"/>
      <c r="C1163" s="139"/>
      <c r="D1163" s="137" t="s">
        <v>737</v>
      </c>
      <c r="E1163" s="140" t="s">
        <v>737</v>
      </c>
      <c r="F1163" s="140"/>
      <c r="G1163" s="140"/>
      <c r="H1163" s="141"/>
      <c r="I1163" s="142"/>
      <c r="J1163" s="143"/>
      <c r="K1163" s="139"/>
      <c r="L1163" s="139"/>
      <c r="M1163" s="139"/>
      <c r="N1163" s="139"/>
      <c r="O1163" s="139"/>
      <c r="P1163" s="139"/>
      <c r="Q1163" s="139"/>
      <c r="T1163" s="233"/>
      <c r="U1163" s="145" t="s">
        <v>725</v>
      </c>
      <c r="V1163" s="145" t="s">
        <v>725</v>
      </c>
      <c r="W1163" s="145" t="s">
        <v>725</v>
      </c>
      <c r="X1163" s="145" t="s">
        <v>725</v>
      </c>
      <c r="Y1163" s="145" t="s">
        <v>725</v>
      </c>
      <c r="Z1163" s="145" t="s">
        <v>725</v>
      </c>
      <c r="AA1163" s="145" t="s">
        <v>725</v>
      </c>
      <c r="AB1163" s="145" t="s">
        <v>725</v>
      </c>
      <c r="AC1163" s="145" t="s">
        <v>725</v>
      </c>
      <c r="AD1163" s="145" t="s">
        <v>725</v>
      </c>
      <c r="AE1163" s="145" t="s">
        <v>725</v>
      </c>
      <c r="AF1163" s="145" t="s">
        <v>725</v>
      </c>
      <c r="AG1163" s="145" t="s">
        <v>725</v>
      </c>
      <c r="AH1163" s="145" t="s">
        <v>725</v>
      </c>
      <c r="AI1163" s="145" t="s">
        <v>725</v>
      </c>
      <c r="AJ1163" s="145" t="s">
        <v>725</v>
      </c>
      <c r="AK1163" s="145" t="s">
        <v>725</v>
      </c>
      <c r="AL1163" s="145" t="s">
        <v>725</v>
      </c>
      <c r="AM1163" s="145" t="s">
        <v>725</v>
      </c>
      <c r="AN1163" s="145" t="s">
        <v>725</v>
      </c>
      <c r="AO1163" s="145" t="s">
        <v>725</v>
      </c>
      <c r="AP1163" s="145" t="s">
        <v>725</v>
      </c>
      <c r="AQ1163" s="145" t="s">
        <v>725</v>
      </c>
      <c r="AR1163" s="145" t="s">
        <v>725</v>
      </c>
      <c r="AS1163" s="145" t="s">
        <v>725</v>
      </c>
      <c r="AT1163" s="145" t="s">
        <v>725</v>
      </c>
      <c r="AU1163" s="145" t="s">
        <v>725</v>
      </c>
      <c r="AV1163" s="145" t="s">
        <v>725</v>
      </c>
      <c r="AW1163" s="145" t="s">
        <v>725</v>
      </c>
      <c r="AX1163" s="145" t="s">
        <v>725</v>
      </c>
      <c r="AY1163" s="145" t="s">
        <v>725</v>
      </c>
      <c r="AZ1163" s="145" t="s">
        <v>725</v>
      </c>
      <c r="BA1163" s="145" t="s">
        <v>725</v>
      </c>
      <c r="BB1163" s="145" t="s">
        <v>725</v>
      </c>
      <c r="BC1163" s="145" t="s">
        <v>725</v>
      </c>
      <c r="BD1163" s="145" t="s">
        <v>725</v>
      </c>
      <c r="BE1163" s="145" t="s">
        <v>725</v>
      </c>
      <c r="BF1163" s="145" t="s">
        <v>725</v>
      </c>
      <c r="BG1163" s="145" t="s">
        <v>725</v>
      </c>
      <c r="BH1163" s="145" t="s">
        <v>725</v>
      </c>
      <c r="BI1163" s="145" t="s">
        <v>725</v>
      </c>
      <c r="BJ1163" s="145" t="s">
        <v>725</v>
      </c>
      <c r="BK1163" s="145" t="s">
        <v>725</v>
      </c>
      <c r="BL1163" s="145" t="s">
        <v>725</v>
      </c>
      <c r="BM1163" s="145" t="s">
        <v>725</v>
      </c>
      <c r="BN1163" s="145" t="s">
        <v>725</v>
      </c>
      <c r="BO1163" s="145" t="s">
        <v>725</v>
      </c>
      <c r="BP1163" s="145" t="s">
        <v>725</v>
      </c>
      <c r="BQ1163" s="145" t="s">
        <v>725</v>
      </c>
      <c r="BR1163" s="145" t="s">
        <v>725</v>
      </c>
      <c r="BS1163" s="145" t="s">
        <v>725</v>
      </c>
      <c r="BT1163" s="145" t="s">
        <v>725</v>
      </c>
      <c r="BU1163" s="145" t="s">
        <v>725</v>
      </c>
      <c r="BV1163" s="145" t="s">
        <v>725</v>
      </c>
      <c r="BW1163" s="145" t="s">
        <v>725</v>
      </c>
      <c r="BX1163" s="145" t="s">
        <v>725</v>
      </c>
      <c r="BY1163" s="145" t="s">
        <v>725</v>
      </c>
      <c r="BZ1163" s="145" t="s">
        <v>725</v>
      </c>
      <c r="CA1163" s="145" t="s">
        <v>725</v>
      </c>
      <c r="CB1163" s="145" t="s">
        <v>725</v>
      </c>
      <c r="CC1163" s="145" t="s">
        <v>725</v>
      </c>
      <c r="CD1163" s="145" t="s">
        <v>725</v>
      </c>
      <c r="CE1163" s="145" t="s">
        <v>725</v>
      </c>
      <c r="CF1163" s="145" t="s">
        <v>725</v>
      </c>
      <c r="CG1163" s="145" t="s">
        <v>725</v>
      </c>
      <c r="CH1163" s="145" t="s">
        <v>725</v>
      </c>
      <c r="CI1163" s="145" t="s">
        <v>725</v>
      </c>
      <c r="CJ1163" s="145" t="s">
        <v>725</v>
      </c>
      <c r="CK1163" s="145" t="s">
        <v>725</v>
      </c>
      <c r="CL1163" s="145" t="s">
        <v>725</v>
      </c>
      <c r="CM1163" s="145" t="s">
        <v>725</v>
      </c>
      <c r="CN1163" s="145" t="s">
        <v>725</v>
      </c>
    </row>
    <row r="1164" spans="1:92" x14ac:dyDescent="0.25">
      <c r="A1164" s="53" t="s">
        <v>143</v>
      </c>
      <c r="B1164" s="174" t="s">
        <v>738</v>
      </c>
      <c r="C1164" s="148"/>
      <c r="D1164" s="53" t="s">
        <v>737</v>
      </c>
      <c r="E1164" s="149"/>
      <c r="F1164" s="149"/>
      <c r="G1164" s="149"/>
      <c r="H1164" s="106"/>
      <c r="I1164" s="15">
        <v>1</v>
      </c>
      <c r="J1164" s="15"/>
      <c r="K1164" s="148"/>
      <c r="L1164" s="148"/>
      <c r="M1164" s="148"/>
      <c r="N1164" s="148"/>
      <c r="O1164" s="148"/>
      <c r="P1164" s="148"/>
      <c r="Q1164" s="148"/>
      <c r="T1164" s="292"/>
      <c r="U1164" s="153"/>
      <c r="V1164" s="153"/>
      <c r="W1164" s="153"/>
      <c r="X1164" s="153"/>
      <c r="Y1164" s="153"/>
      <c r="Z1164" s="153"/>
      <c r="AA1164" s="153"/>
      <c r="AB1164" s="153"/>
      <c r="AC1164" s="153"/>
      <c r="AD1164" s="153"/>
      <c r="AE1164" s="153"/>
      <c r="AF1164" s="153"/>
      <c r="AG1164" s="153"/>
      <c r="AH1164" s="153"/>
      <c r="AI1164" s="153"/>
      <c r="AJ1164" s="153"/>
      <c r="AK1164" s="153"/>
      <c r="AL1164" s="153"/>
      <c r="AM1164" s="153"/>
      <c r="AN1164" s="153"/>
      <c r="AO1164" s="153"/>
      <c r="AP1164" s="153"/>
      <c r="AQ1164" s="153"/>
      <c r="AR1164" s="153"/>
      <c r="AS1164" s="153"/>
      <c r="AT1164" s="153"/>
      <c r="AU1164" s="153"/>
      <c r="AV1164" s="153"/>
      <c r="AW1164" s="153"/>
      <c r="AX1164" s="153"/>
      <c r="AY1164" s="153"/>
      <c r="AZ1164" s="153"/>
      <c r="BA1164" s="153"/>
      <c r="BB1164" s="153"/>
      <c r="BC1164" s="153"/>
      <c r="BD1164" s="153"/>
      <c r="BE1164" s="153"/>
      <c r="BF1164" s="153"/>
      <c r="BG1164" s="153"/>
      <c r="BH1164" s="153"/>
      <c r="BI1164" s="153"/>
      <c r="BJ1164" s="153"/>
      <c r="BK1164" s="153"/>
      <c r="BL1164" s="153"/>
      <c r="BM1164" s="153"/>
      <c r="BN1164" s="153"/>
      <c r="BO1164" s="153"/>
      <c r="BP1164" s="153"/>
      <c r="BQ1164" s="153"/>
      <c r="BR1164" s="153"/>
      <c r="BS1164" s="153"/>
      <c r="BT1164" s="153"/>
      <c r="BU1164" s="153"/>
      <c r="BV1164" s="153"/>
      <c r="BW1164" s="153"/>
      <c r="BX1164" s="153"/>
      <c r="BY1164" s="153"/>
      <c r="BZ1164" s="153"/>
      <c r="CA1164" s="153"/>
      <c r="CB1164" s="153"/>
      <c r="CC1164" s="153"/>
      <c r="CD1164" s="153"/>
      <c r="CE1164" s="153"/>
      <c r="CF1164" s="153"/>
      <c r="CG1164" s="153"/>
      <c r="CH1164" s="153"/>
      <c r="CI1164" s="153"/>
      <c r="CJ1164" s="153"/>
      <c r="CK1164" s="153"/>
      <c r="CL1164" s="153"/>
      <c r="CM1164" s="153"/>
      <c r="CN1164" s="153"/>
    </row>
    <row r="1165" spans="1:92" x14ac:dyDescent="0.25">
      <c r="A1165" s="148" t="s">
        <v>188</v>
      </c>
      <c r="B1165" s="209" t="s">
        <v>165</v>
      </c>
      <c r="C1165" s="148"/>
      <c r="D1165" s="53" t="s">
        <v>737</v>
      </c>
      <c r="E1165" s="149" t="s">
        <v>203</v>
      </c>
      <c r="F1165" s="149"/>
      <c r="G1165" s="149"/>
      <c r="H1165" s="106"/>
      <c r="I1165" s="210"/>
      <c r="J1165" s="226"/>
      <c r="K1165" s="212">
        <f t="shared" ref="K1165:P1165" ca="1" si="870">SUMIF($3:$3, K$2, INDIRECT(ROW() &amp; ":" &amp; ROW()))</f>
        <v>0</v>
      </c>
      <c r="L1165" s="212">
        <f t="shared" ca="1" si="870"/>
        <v>0</v>
      </c>
      <c r="M1165" s="212">
        <f t="shared" ca="1" si="870"/>
        <v>0</v>
      </c>
      <c r="N1165" s="212">
        <f t="shared" ca="1" si="870"/>
        <v>0</v>
      </c>
      <c r="O1165" s="212">
        <f t="shared" ca="1" si="870"/>
        <v>0</v>
      </c>
      <c r="P1165" s="212">
        <f t="shared" ca="1" si="870"/>
        <v>0</v>
      </c>
      <c r="Q1165" s="212"/>
      <c r="T1165" s="213"/>
      <c r="U1165" s="212" cm="1">
        <f t="array" aca="1" ref="U1165" ca="1">+INDIRECT(U1163)*$I1164</f>
        <v>0</v>
      </c>
      <c r="V1165" s="212" cm="1">
        <f t="array" aca="1" ref="V1165" ca="1">+INDIRECT(V1163)*$I1164</f>
        <v>0</v>
      </c>
      <c r="W1165" s="212" cm="1">
        <f t="array" aca="1" ref="W1165" ca="1">+INDIRECT(W1163)*$I1164</f>
        <v>0</v>
      </c>
      <c r="X1165" s="212" cm="1">
        <f t="array" aca="1" ref="X1165" ca="1">+INDIRECT(X1163)*$I1164</f>
        <v>0</v>
      </c>
      <c r="Y1165" s="212" cm="1">
        <f t="array" aca="1" ref="Y1165" ca="1">+INDIRECT(Y1163)*$I1164</f>
        <v>0</v>
      </c>
      <c r="Z1165" s="212" cm="1">
        <f t="array" aca="1" ref="Z1165" ca="1">+INDIRECT(Z1163)*$I1164</f>
        <v>0</v>
      </c>
      <c r="AA1165" s="212" cm="1">
        <f t="array" aca="1" ref="AA1165" ca="1">+INDIRECT(AA1163)*$I1164</f>
        <v>0</v>
      </c>
      <c r="AB1165" s="212" cm="1">
        <f t="array" aca="1" ref="AB1165" ca="1">+INDIRECT(AB1163)*$I1164</f>
        <v>0</v>
      </c>
      <c r="AC1165" s="212" cm="1">
        <f t="array" aca="1" ref="AC1165" ca="1">+INDIRECT(AC1163)*$I1164</f>
        <v>0</v>
      </c>
      <c r="AD1165" s="212" cm="1">
        <f t="array" aca="1" ref="AD1165" ca="1">+INDIRECT(AD1163)*$I1164</f>
        <v>0</v>
      </c>
      <c r="AE1165" s="212" cm="1">
        <f t="array" aca="1" ref="AE1165" ca="1">+INDIRECT(AE1163)*$I1164</f>
        <v>0</v>
      </c>
      <c r="AF1165" s="212" cm="1">
        <f t="array" aca="1" ref="AF1165" ca="1">+INDIRECT(AF1163)*$I1164</f>
        <v>0</v>
      </c>
      <c r="AG1165" s="212" cm="1">
        <f t="array" aca="1" ref="AG1165" ca="1">+INDIRECT(AG1163)*$I1164</f>
        <v>0</v>
      </c>
      <c r="AH1165" s="212" cm="1">
        <f t="array" aca="1" ref="AH1165" ca="1">+INDIRECT(AH1163)*$I1164</f>
        <v>0</v>
      </c>
      <c r="AI1165" s="212" cm="1">
        <f t="array" aca="1" ref="AI1165" ca="1">+INDIRECT(AI1163)*$I1164</f>
        <v>0</v>
      </c>
      <c r="AJ1165" s="212" cm="1">
        <f t="array" aca="1" ref="AJ1165" ca="1">+INDIRECT(AJ1163)*$I1164</f>
        <v>0</v>
      </c>
      <c r="AK1165" s="212" cm="1">
        <f t="array" aca="1" ref="AK1165" ca="1">+INDIRECT(AK1163)*$I1164</f>
        <v>0</v>
      </c>
      <c r="AL1165" s="212" cm="1">
        <f t="array" aca="1" ref="AL1165" ca="1">+INDIRECT(AL1163)*$I1164</f>
        <v>0</v>
      </c>
      <c r="AM1165" s="212" cm="1">
        <f t="array" aca="1" ref="AM1165" ca="1">+INDIRECT(AM1163)*$I1164</f>
        <v>0</v>
      </c>
      <c r="AN1165" s="212" cm="1">
        <f t="array" aca="1" ref="AN1165" ca="1">+INDIRECT(AN1163)*$I1164</f>
        <v>0</v>
      </c>
      <c r="AO1165" s="212" cm="1">
        <f t="array" aca="1" ref="AO1165" ca="1">+INDIRECT(AO1163)*$I1164</f>
        <v>0</v>
      </c>
      <c r="AP1165" s="212" cm="1">
        <f t="array" aca="1" ref="AP1165" ca="1">+INDIRECT(AP1163)*$I1164</f>
        <v>0</v>
      </c>
      <c r="AQ1165" s="212" cm="1">
        <f t="array" aca="1" ref="AQ1165" ca="1">+INDIRECT(AQ1163)*$I1164</f>
        <v>0</v>
      </c>
      <c r="AR1165" s="212" cm="1">
        <f t="array" aca="1" ref="AR1165" ca="1">+INDIRECT(AR1163)*$I1164</f>
        <v>0</v>
      </c>
      <c r="AS1165" s="212" cm="1">
        <f t="array" aca="1" ref="AS1165" ca="1">+INDIRECT(AS1163)*$I1164</f>
        <v>0</v>
      </c>
      <c r="AT1165" s="212" cm="1">
        <f t="array" aca="1" ref="AT1165" ca="1">+INDIRECT(AT1163)*$I1164</f>
        <v>0</v>
      </c>
      <c r="AU1165" s="212" cm="1">
        <f t="array" aca="1" ref="AU1165" ca="1">+INDIRECT(AU1163)*$I1164</f>
        <v>0</v>
      </c>
      <c r="AV1165" s="212" cm="1">
        <f t="array" aca="1" ref="AV1165" ca="1">+INDIRECT(AV1163)*$I1164</f>
        <v>0</v>
      </c>
      <c r="AW1165" s="212" cm="1">
        <f t="array" aca="1" ref="AW1165" ca="1">+INDIRECT(AW1163)*$I1164</f>
        <v>0</v>
      </c>
      <c r="AX1165" s="212" cm="1">
        <f t="array" aca="1" ref="AX1165" ca="1">+INDIRECT(AX1163)*$I1164</f>
        <v>0</v>
      </c>
      <c r="AY1165" s="212" cm="1">
        <f t="array" aca="1" ref="AY1165" ca="1">+INDIRECT(AY1163)*$I1164</f>
        <v>0</v>
      </c>
      <c r="AZ1165" s="212" cm="1">
        <f t="array" aca="1" ref="AZ1165" ca="1">+INDIRECT(AZ1163)*$I1164</f>
        <v>0</v>
      </c>
      <c r="BA1165" s="212" cm="1">
        <f t="array" aca="1" ref="BA1165" ca="1">+INDIRECT(BA1163)*$I1164</f>
        <v>0</v>
      </c>
      <c r="BB1165" s="212" cm="1">
        <f t="array" aca="1" ref="BB1165" ca="1">+INDIRECT(BB1163)*$I1164</f>
        <v>0</v>
      </c>
      <c r="BC1165" s="212" cm="1">
        <f t="array" aca="1" ref="BC1165" ca="1">+INDIRECT(BC1163)*$I1164</f>
        <v>0</v>
      </c>
      <c r="BD1165" s="212" cm="1">
        <f t="array" aca="1" ref="BD1165" ca="1">+INDIRECT(BD1163)*$I1164</f>
        <v>0</v>
      </c>
      <c r="BE1165" s="212" cm="1">
        <f t="array" aca="1" ref="BE1165" ca="1">+INDIRECT(BE1163)*$I1164</f>
        <v>0</v>
      </c>
      <c r="BF1165" s="212" cm="1">
        <f t="array" aca="1" ref="BF1165" ca="1">+INDIRECT(BF1163)*$I1164</f>
        <v>0</v>
      </c>
      <c r="BG1165" s="212" cm="1">
        <f t="array" aca="1" ref="BG1165" ca="1">+INDIRECT(BG1163)*$I1164</f>
        <v>0</v>
      </c>
      <c r="BH1165" s="212" cm="1">
        <f t="array" aca="1" ref="BH1165" ca="1">+INDIRECT(BH1163)*$I1164</f>
        <v>0</v>
      </c>
      <c r="BI1165" s="212" cm="1">
        <f t="array" aca="1" ref="BI1165" ca="1">+INDIRECT(BI1163)*$I1164</f>
        <v>0</v>
      </c>
      <c r="BJ1165" s="212" cm="1">
        <f t="array" aca="1" ref="BJ1165" ca="1">+INDIRECT(BJ1163)*$I1164</f>
        <v>0</v>
      </c>
      <c r="BK1165" s="212" cm="1">
        <f t="array" aca="1" ref="BK1165" ca="1">+INDIRECT(BK1163)*$I1164</f>
        <v>0</v>
      </c>
      <c r="BL1165" s="212" cm="1">
        <f t="array" aca="1" ref="BL1165" ca="1">+INDIRECT(BL1163)*$I1164</f>
        <v>0</v>
      </c>
      <c r="BM1165" s="212" cm="1">
        <f t="array" aca="1" ref="BM1165" ca="1">+INDIRECT(BM1163)*$I1164</f>
        <v>0</v>
      </c>
      <c r="BN1165" s="212" cm="1">
        <f t="array" aca="1" ref="BN1165" ca="1">+INDIRECT(BN1163)*$I1164</f>
        <v>0</v>
      </c>
      <c r="BO1165" s="212" cm="1">
        <f t="array" aca="1" ref="BO1165" ca="1">+INDIRECT(BO1163)*$I1164</f>
        <v>0</v>
      </c>
      <c r="BP1165" s="212" cm="1">
        <f t="array" aca="1" ref="BP1165" ca="1">+INDIRECT(BP1163)*$I1164</f>
        <v>0</v>
      </c>
      <c r="BQ1165" s="212" cm="1">
        <f t="array" aca="1" ref="BQ1165" ca="1">+INDIRECT(BQ1163)*$I1164</f>
        <v>0</v>
      </c>
      <c r="BR1165" s="212" cm="1">
        <f t="array" aca="1" ref="BR1165" ca="1">+INDIRECT(BR1163)*$I1164</f>
        <v>0</v>
      </c>
      <c r="BS1165" s="212" cm="1">
        <f t="array" aca="1" ref="BS1165" ca="1">+INDIRECT(BS1163)*$I1164</f>
        <v>0</v>
      </c>
      <c r="BT1165" s="212" cm="1">
        <f t="array" aca="1" ref="BT1165" ca="1">+INDIRECT(BT1163)*$I1164</f>
        <v>0</v>
      </c>
      <c r="BU1165" s="212" cm="1">
        <f t="array" aca="1" ref="BU1165" ca="1">+INDIRECT(BU1163)*$I1164</f>
        <v>0</v>
      </c>
      <c r="BV1165" s="212" cm="1">
        <f t="array" aca="1" ref="BV1165" ca="1">+INDIRECT(BV1163)*$I1164</f>
        <v>0</v>
      </c>
      <c r="BW1165" s="212" cm="1">
        <f t="array" aca="1" ref="BW1165" ca="1">+INDIRECT(BW1163)*$I1164</f>
        <v>0</v>
      </c>
      <c r="BX1165" s="212" cm="1">
        <f t="array" aca="1" ref="BX1165" ca="1">+INDIRECT(BX1163)*$I1164</f>
        <v>0</v>
      </c>
      <c r="BY1165" s="212" cm="1">
        <f t="array" aca="1" ref="BY1165" ca="1">+INDIRECT(BY1163)*$I1164</f>
        <v>0</v>
      </c>
      <c r="BZ1165" s="212" cm="1">
        <f t="array" aca="1" ref="BZ1165" ca="1">+INDIRECT(BZ1163)*$I1164</f>
        <v>0</v>
      </c>
      <c r="CA1165" s="212" cm="1">
        <f t="array" aca="1" ref="CA1165" ca="1">+INDIRECT(CA1163)*$I1164</f>
        <v>0</v>
      </c>
      <c r="CB1165" s="212" cm="1">
        <f t="array" aca="1" ref="CB1165" ca="1">+INDIRECT(CB1163)*$I1164</f>
        <v>0</v>
      </c>
      <c r="CC1165" s="212" cm="1">
        <f t="array" aca="1" ref="CC1165" ca="1">+INDIRECT(CC1163)*$I1164</f>
        <v>0</v>
      </c>
      <c r="CD1165" s="212" cm="1">
        <f t="array" aca="1" ref="CD1165" ca="1">+INDIRECT(CD1163)*$I1164</f>
        <v>0</v>
      </c>
      <c r="CE1165" s="212" cm="1">
        <f t="array" aca="1" ref="CE1165" ca="1">+INDIRECT(CE1163)*$I1164</f>
        <v>0</v>
      </c>
      <c r="CF1165" s="212" cm="1">
        <f t="array" aca="1" ref="CF1165" ca="1">+INDIRECT(CF1163)*$I1164</f>
        <v>0</v>
      </c>
      <c r="CG1165" s="212" cm="1">
        <f t="array" aca="1" ref="CG1165" ca="1">+INDIRECT(CG1163)*$I1164</f>
        <v>0</v>
      </c>
      <c r="CH1165" s="212" cm="1">
        <f t="array" aca="1" ref="CH1165" ca="1">+INDIRECT(CH1163)*$I1164</f>
        <v>0</v>
      </c>
      <c r="CI1165" s="212" cm="1">
        <f t="array" aca="1" ref="CI1165" ca="1">+INDIRECT(CI1163)*$I1164</f>
        <v>0</v>
      </c>
      <c r="CJ1165" s="212" cm="1">
        <f t="array" aca="1" ref="CJ1165" ca="1">+INDIRECT(CJ1163)*$I1164</f>
        <v>0</v>
      </c>
      <c r="CK1165" s="212" cm="1">
        <f t="array" aca="1" ref="CK1165" ca="1">+INDIRECT(CK1163)*$I1164</f>
        <v>0</v>
      </c>
      <c r="CL1165" s="212" cm="1">
        <f t="array" aca="1" ref="CL1165" ca="1">+INDIRECT(CL1163)*$I1164</f>
        <v>0</v>
      </c>
      <c r="CM1165" s="212" cm="1">
        <f t="array" aca="1" ref="CM1165" ca="1">+INDIRECT(CM1163)*$I1164</f>
        <v>0</v>
      </c>
      <c r="CN1165" s="212" cm="1">
        <f t="array" aca="1" ref="CN1165" ca="1">+INDIRECT(CN1163)*$I1164</f>
        <v>0</v>
      </c>
    </row>
    <row r="1166" spans="1:92" x14ac:dyDescent="0.25">
      <c r="B1166" s="216"/>
      <c r="C1166" s="53"/>
      <c r="E1166" s="229"/>
      <c r="F1166" s="229"/>
      <c r="G1166" s="229"/>
      <c r="I1166" s="267"/>
      <c r="J1166" s="268"/>
      <c r="K1166" s="30"/>
      <c r="L1166" s="30"/>
      <c r="M1166" s="30"/>
      <c r="N1166" s="30"/>
      <c r="O1166" s="30"/>
      <c r="P1166" s="30"/>
      <c r="Q1166" s="30"/>
      <c r="T1166" s="204"/>
      <c r="U1166" s="30"/>
      <c r="V1166" s="30"/>
      <c r="W1166" s="30"/>
      <c r="X1166" s="30"/>
      <c r="Y1166" s="30"/>
      <c r="Z1166" s="30"/>
      <c r="AA1166" s="30"/>
      <c r="AB1166" s="30"/>
      <c r="AC1166" s="30"/>
      <c r="AD1166" s="30"/>
      <c r="AE1166" s="30"/>
      <c r="AF1166" s="30"/>
      <c r="AG1166" s="30"/>
      <c r="AH1166" s="30"/>
      <c r="AI1166" s="30"/>
      <c r="AJ1166" s="30"/>
      <c r="AK1166" s="30"/>
      <c r="AL1166" s="30"/>
      <c r="AM1166" s="30"/>
      <c r="AN1166" s="30"/>
      <c r="AO1166" s="30"/>
      <c r="AP1166" s="30"/>
      <c r="AQ1166" s="30"/>
      <c r="AR1166" s="30"/>
      <c r="AS1166" s="30"/>
      <c r="AT1166" s="30"/>
      <c r="AU1166" s="30"/>
      <c r="AV1166" s="30"/>
      <c r="AW1166" s="30"/>
      <c r="AX1166" s="30"/>
      <c r="AY1166" s="30"/>
      <c r="AZ1166" s="30"/>
      <c r="BA1166" s="30"/>
      <c r="BB1166" s="30"/>
      <c r="BC1166" s="30"/>
      <c r="BD1166" s="30"/>
      <c r="BE1166" s="30"/>
      <c r="BF1166" s="30"/>
      <c r="BG1166" s="30"/>
      <c r="BH1166" s="30"/>
      <c r="BI1166" s="30"/>
      <c r="BJ1166" s="30"/>
      <c r="BK1166" s="30"/>
      <c r="BL1166" s="30"/>
      <c r="BM1166" s="30"/>
      <c r="BN1166" s="30"/>
      <c r="BO1166" s="30"/>
      <c r="BP1166" s="30"/>
      <c r="BQ1166" s="30"/>
      <c r="BR1166" s="30"/>
      <c r="BS1166" s="30"/>
      <c r="BT1166" s="30"/>
      <c r="BU1166" s="30"/>
      <c r="BV1166" s="30"/>
      <c r="BW1166" s="30"/>
      <c r="BX1166" s="30"/>
      <c r="BY1166" s="30"/>
      <c r="BZ1166" s="30"/>
      <c r="CA1166" s="30"/>
      <c r="CB1166" s="30"/>
      <c r="CC1166" s="30"/>
      <c r="CD1166" s="30"/>
      <c r="CE1166" s="30"/>
      <c r="CF1166" s="30"/>
      <c r="CG1166" s="30"/>
      <c r="CH1166" s="30"/>
      <c r="CI1166" s="30"/>
      <c r="CJ1166" s="30"/>
      <c r="CK1166" s="30"/>
      <c r="CL1166" s="30"/>
      <c r="CM1166" s="30"/>
      <c r="CN1166" s="30"/>
    </row>
    <row r="1167" spans="1:92" x14ac:dyDescent="0.25">
      <c r="A1167" s="137"/>
      <c r="B1167" s="208"/>
      <c r="C1167" s="139"/>
      <c r="D1167" s="137" t="s">
        <v>739</v>
      </c>
      <c r="E1167" s="140" t="s">
        <v>739</v>
      </c>
      <c r="F1167" s="140"/>
      <c r="G1167" s="140"/>
      <c r="H1167" s="141"/>
      <c r="I1167" s="142" t="s">
        <v>740</v>
      </c>
      <c r="J1167" s="143"/>
      <c r="K1167" s="139"/>
      <c r="L1167" s="139"/>
      <c r="M1167" s="139"/>
      <c r="N1167" s="139"/>
      <c r="O1167" s="139"/>
      <c r="P1167" s="139"/>
      <c r="Q1167" s="139"/>
      <c r="T1167" s="233"/>
      <c r="U1167" s="145" t="e">
        <f>ADDRESS(ROW(#REF!),COLUMN(#REF!),2)</f>
        <v>#REF!</v>
      </c>
      <c r="V1167" s="145" t="e">
        <f>ADDRESS(ROW(#REF!),COLUMN(#REF!),2)</f>
        <v>#REF!</v>
      </c>
      <c r="W1167" s="145" t="e">
        <f>ADDRESS(ROW(#REF!),COLUMN(#REF!),2)</f>
        <v>#REF!</v>
      </c>
      <c r="X1167" s="145" t="e">
        <f>ADDRESS(ROW(#REF!),COLUMN(#REF!),2)</f>
        <v>#REF!</v>
      </c>
      <c r="Y1167" s="145" t="e">
        <f>ADDRESS(ROW(#REF!),COLUMN(#REF!),2)</f>
        <v>#REF!</v>
      </c>
      <c r="Z1167" s="145" t="e">
        <f>ADDRESS(ROW(#REF!),COLUMN(#REF!),2)</f>
        <v>#REF!</v>
      </c>
      <c r="AA1167" s="145" t="e">
        <f>ADDRESS(ROW(#REF!),COLUMN(#REF!),2)</f>
        <v>#REF!</v>
      </c>
      <c r="AB1167" s="145" t="e">
        <f>ADDRESS(ROW(#REF!),COLUMN(#REF!),2)</f>
        <v>#REF!</v>
      </c>
      <c r="AC1167" s="145" t="e">
        <f>ADDRESS(ROW(#REF!),COLUMN(#REF!),2)</f>
        <v>#REF!</v>
      </c>
      <c r="AD1167" s="145" t="e">
        <f>ADDRESS(ROW(#REF!),COLUMN(#REF!),2)</f>
        <v>#REF!</v>
      </c>
      <c r="AE1167" s="145" t="e">
        <f>ADDRESS(ROW(#REF!),COLUMN(#REF!),2)</f>
        <v>#REF!</v>
      </c>
      <c r="AF1167" s="145" t="e">
        <f>ADDRESS(ROW(#REF!),COLUMN(#REF!),2)</f>
        <v>#REF!</v>
      </c>
      <c r="AG1167" s="145" t="e">
        <f>ADDRESS(ROW(#REF!),COLUMN(#REF!),2)</f>
        <v>#REF!</v>
      </c>
      <c r="AH1167" s="145" t="e">
        <f>ADDRESS(ROW(#REF!),COLUMN(#REF!),2)</f>
        <v>#REF!</v>
      </c>
      <c r="AI1167" s="145" t="e">
        <f>ADDRESS(ROW(#REF!),COLUMN(#REF!),2)</f>
        <v>#REF!</v>
      </c>
      <c r="AJ1167" s="145" t="e">
        <f>ADDRESS(ROW(#REF!),COLUMN(#REF!),2)</f>
        <v>#REF!</v>
      </c>
      <c r="AK1167" s="145" t="e">
        <f>ADDRESS(ROW(#REF!),COLUMN(#REF!),2)</f>
        <v>#REF!</v>
      </c>
      <c r="AL1167" s="145" t="e">
        <f>ADDRESS(ROW(#REF!),COLUMN(#REF!),2)</f>
        <v>#REF!</v>
      </c>
      <c r="AM1167" s="145" t="e">
        <f>ADDRESS(ROW(#REF!),COLUMN(#REF!),2)</f>
        <v>#REF!</v>
      </c>
      <c r="AN1167" s="145" t="e">
        <f>ADDRESS(ROW(#REF!),COLUMN(#REF!),2)</f>
        <v>#REF!</v>
      </c>
      <c r="AO1167" s="145" t="e">
        <f>ADDRESS(ROW(#REF!),COLUMN(#REF!),2)</f>
        <v>#REF!</v>
      </c>
      <c r="AP1167" s="145" t="e">
        <f>ADDRESS(ROW(#REF!),COLUMN(#REF!),2)</f>
        <v>#REF!</v>
      </c>
      <c r="AQ1167" s="145" t="e">
        <f>ADDRESS(ROW(#REF!),COLUMN(#REF!),2)</f>
        <v>#REF!</v>
      </c>
      <c r="AR1167" s="145" t="e">
        <f>ADDRESS(ROW(#REF!),COLUMN(#REF!),2)</f>
        <v>#REF!</v>
      </c>
      <c r="AS1167" s="145" t="e">
        <f>ADDRESS(ROW(#REF!),COLUMN(#REF!),2)</f>
        <v>#REF!</v>
      </c>
      <c r="AT1167" s="145" t="e">
        <f>ADDRESS(ROW(#REF!),COLUMN(#REF!),2)</f>
        <v>#REF!</v>
      </c>
      <c r="AU1167" s="145" t="e">
        <f>ADDRESS(ROW(#REF!),COLUMN(#REF!),2)</f>
        <v>#REF!</v>
      </c>
      <c r="AV1167" s="145" t="e">
        <f>ADDRESS(ROW(#REF!),COLUMN(#REF!),2)</f>
        <v>#REF!</v>
      </c>
      <c r="AW1167" s="145" t="e">
        <f>ADDRESS(ROW(#REF!),COLUMN(#REF!),2)</f>
        <v>#REF!</v>
      </c>
      <c r="AX1167" s="145" t="e">
        <f>ADDRESS(ROW(#REF!),COLUMN(#REF!),2)</f>
        <v>#REF!</v>
      </c>
      <c r="AY1167" s="145" t="e">
        <f>ADDRESS(ROW(#REF!),COLUMN(#REF!),2)</f>
        <v>#REF!</v>
      </c>
      <c r="AZ1167" s="145" t="e">
        <f>ADDRESS(ROW(#REF!),COLUMN(#REF!),2)</f>
        <v>#REF!</v>
      </c>
      <c r="BA1167" s="145" t="e">
        <f>ADDRESS(ROW(#REF!),COLUMN(#REF!),2)</f>
        <v>#REF!</v>
      </c>
      <c r="BB1167" s="145" t="e">
        <f>ADDRESS(ROW(#REF!),COLUMN(#REF!),2)</f>
        <v>#REF!</v>
      </c>
      <c r="BC1167" s="145" t="e">
        <f>ADDRESS(ROW(#REF!),COLUMN(#REF!),2)</f>
        <v>#REF!</v>
      </c>
      <c r="BD1167" s="145" t="e">
        <f>ADDRESS(ROW(#REF!),COLUMN(#REF!),2)</f>
        <v>#REF!</v>
      </c>
      <c r="BE1167" s="145" t="e">
        <f>ADDRESS(ROW(#REF!),COLUMN(#REF!),2)</f>
        <v>#REF!</v>
      </c>
      <c r="BF1167" s="145" t="e">
        <f>ADDRESS(ROW(#REF!),COLUMN(#REF!),2)</f>
        <v>#REF!</v>
      </c>
      <c r="BG1167" s="145" t="e">
        <f>ADDRESS(ROW(#REF!),COLUMN(#REF!),2)</f>
        <v>#REF!</v>
      </c>
      <c r="BH1167" s="145" t="e">
        <f>ADDRESS(ROW(#REF!),COLUMN(#REF!),2)</f>
        <v>#REF!</v>
      </c>
      <c r="BI1167" s="145" t="e">
        <f>ADDRESS(ROW(#REF!),COLUMN(#REF!),2)</f>
        <v>#REF!</v>
      </c>
      <c r="BJ1167" s="145" t="e">
        <f>ADDRESS(ROW(#REF!),COLUMN(#REF!),2)</f>
        <v>#REF!</v>
      </c>
      <c r="BK1167" s="145" t="e">
        <f>ADDRESS(ROW(#REF!),COLUMN(#REF!),2)</f>
        <v>#REF!</v>
      </c>
      <c r="BL1167" s="145" t="e">
        <f>ADDRESS(ROW(#REF!),COLUMN(#REF!),2)</f>
        <v>#REF!</v>
      </c>
      <c r="BM1167" s="145" t="e">
        <f>ADDRESS(ROW(#REF!),COLUMN(#REF!),2)</f>
        <v>#REF!</v>
      </c>
      <c r="BN1167" s="145" t="e">
        <f>ADDRESS(ROW(#REF!),COLUMN(#REF!),2)</f>
        <v>#REF!</v>
      </c>
      <c r="BO1167" s="145" t="e">
        <f>ADDRESS(ROW(#REF!),COLUMN(#REF!),2)</f>
        <v>#REF!</v>
      </c>
      <c r="BP1167" s="145" t="e">
        <f>ADDRESS(ROW(#REF!),COLUMN(#REF!),2)</f>
        <v>#REF!</v>
      </c>
      <c r="BQ1167" s="145" t="e">
        <f>ADDRESS(ROW(#REF!),COLUMN(#REF!),2)</f>
        <v>#REF!</v>
      </c>
      <c r="BR1167" s="145" t="e">
        <f>ADDRESS(ROW(#REF!),COLUMN(#REF!),2)</f>
        <v>#REF!</v>
      </c>
      <c r="BS1167" s="145" t="e">
        <f>ADDRESS(ROW(#REF!),COLUMN(#REF!),2)</f>
        <v>#REF!</v>
      </c>
      <c r="BT1167" s="145" t="e">
        <f>ADDRESS(ROW(#REF!),COLUMN(#REF!),2)</f>
        <v>#REF!</v>
      </c>
      <c r="BU1167" s="145" t="e">
        <f>ADDRESS(ROW(#REF!),COLUMN(#REF!),2)</f>
        <v>#REF!</v>
      </c>
      <c r="BV1167" s="145" t="e">
        <f>ADDRESS(ROW(#REF!),COLUMN(#REF!),2)</f>
        <v>#REF!</v>
      </c>
      <c r="BW1167" s="145" t="e">
        <f>ADDRESS(ROW(#REF!),COLUMN(#REF!),2)</f>
        <v>#REF!</v>
      </c>
      <c r="BX1167" s="145" t="e">
        <f>ADDRESS(ROW(#REF!),COLUMN(#REF!),2)</f>
        <v>#REF!</v>
      </c>
      <c r="BY1167" s="145" t="e">
        <f>ADDRESS(ROW(#REF!),COLUMN(#REF!),2)</f>
        <v>#REF!</v>
      </c>
      <c r="BZ1167" s="145" t="e">
        <f>ADDRESS(ROW(#REF!),COLUMN(#REF!),2)</f>
        <v>#REF!</v>
      </c>
      <c r="CA1167" s="145" t="e">
        <f>ADDRESS(ROW(#REF!),COLUMN(#REF!),2)</f>
        <v>#REF!</v>
      </c>
      <c r="CB1167" s="145" t="e">
        <f>ADDRESS(ROW(#REF!),COLUMN(#REF!),2)</f>
        <v>#REF!</v>
      </c>
      <c r="CC1167" s="145" t="e">
        <f>ADDRESS(ROW(#REF!),COLUMN(#REF!),2)</f>
        <v>#REF!</v>
      </c>
      <c r="CD1167" s="145" t="e">
        <f>ADDRESS(ROW(#REF!),COLUMN(#REF!),2)</f>
        <v>#REF!</v>
      </c>
      <c r="CE1167" s="145" t="e">
        <f>ADDRESS(ROW(#REF!),COLUMN(#REF!),2)</f>
        <v>#REF!</v>
      </c>
      <c r="CF1167" s="145" t="e">
        <f>ADDRESS(ROW(#REF!),COLUMN(#REF!),2)</f>
        <v>#REF!</v>
      </c>
      <c r="CG1167" s="145" t="e">
        <f>ADDRESS(ROW(#REF!),COLUMN(#REF!),2)</f>
        <v>#REF!</v>
      </c>
      <c r="CH1167" s="145" t="e">
        <f>ADDRESS(ROW(#REF!),COLUMN(#REF!),2)</f>
        <v>#REF!</v>
      </c>
      <c r="CI1167" s="145" t="e">
        <f>ADDRESS(ROW(#REF!),COLUMN(#REF!),2)</f>
        <v>#REF!</v>
      </c>
      <c r="CJ1167" s="145" t="e">
        <f>ADDRESS(ROW(#REF!),COLUMN(#REF!),2)</f>
        <v>#REF!</v>
      </c>
      <c r="CK1167" s="145" t="e">
        <f>ADDRESS(ROW(#REF!),COLUMN(#REF!),2)</f>
        <v>#REF!</v>
      </c>
      <c r="CL1167" s="145" t="e">
        <f>ADDRESS(ROW(#REF!),COLUMN(#REF!),2)</f>
        <v>#REF!</v>
      </c>
      <c r="CM1167" s="145" t="e">
        <f>ADDRESS(ROW(#REF!),COLUMN(#REF!),2)</f>
        <v>#REF!</v>
      </c>
      <c r="CN1167" s="145" t="e">
        <f>ADDRESS(ROW(#REF!),COLUMN(#REF!),2)</f>
        <v>#REF!</v>
      </c>
    </row>
    <row r="1168" spans="1:92" x14ac:dyDescent="0.25">
      <c r="A1168" s="137"/>
      <c r="B1168" s="208"/>
      <c r="C1168" s="139"/>
      <c r="D1168" s="137" t="s">
        <v>739</v>
      </c>
      <c r="E1168" s="140"/>
      <c r="F1168" s="140"/>
      <c r="G1168" s="140"/>
      <c r="H1168" s="141"/>
      <c r="I1168" s="142" t="s">
        <v>740</v>
      </c>
      <c r="J1168" s="143"/>
      <c r="K1168" s="139"/>
      <c r="L1168" s="139"/>
      <c r="M1168" s="139"/>
      <c r="N1168" s="139"/>
      <c r="O1168" s="139"/>
      <c r="P1168" s="139"/>
      <c r="Q1168" s="139"/>
      <c r="T1168" s="233"/>
      <c r="U1168" s="145" t="e">
        <f>ADDRESS(ROW(#REF!),COLUMN(#REF!),2)</f>
        <v>#REF!</v>
      </c>
      <c r="V1168" s="145" t="e">
        <f>ADDRESS(ROW(#REF!),COLUMN(#REF!),2)</f>
        <v>#REF!</v>
      </c>
      <c r="W1168" s="145" t="e">
        <f>ADDRESS(ROW(#REF!),COLUMN(#REF!),2)</f>
        <v>#REF!</v>
      </c>
      <c r="X1168" s="145" t="e">
        <f>ADDRESS(ROW(#REF!),COLUMN(#REF!),2)</f>
        <v>#REF!</v>
      </c>
      <c r="Y1168" s="145" t="e">
        <f>ADDRESS(ROW(#REF!),COLUMN(#REF!),2)</f>
        <v>#REF!</v>
      </c>
      <c r="Z1168" s="145" t="e">
        <f>ADDRESS(ROW(#REF!),COLUMN(#REF!),2)</f>
        <v>#REF!</v>
      </c>
      <c r="AA1168" s="145" t="e">
        <f>ADDRESS(ROW(#REF!),COLUMN(#REF!),2)</f>
        <v>#REF!</v>
      </c>
      <c r="AB1168" s="145" t="e">
        <f>ADDRESS(ROW(#REF!),COLUMN(#REF!),2)</f>
        <v>#REF!</v>
      </c>
      <c r="AC1168" s="145" t="e">
        <f>ADDRESS(ROW(#REF!),COLUMN(#REF!),2)</f>
        <v>#REF!</v>
      </c>
      <c r="AD1168" s="145" t="e">
        <f>ADDRESS(ROW(#REF!),COLUMN(#REF!),2)</f>
        <v>#REF!</v>
      </c>
      <c r="AE1168" s="145" t="e">
        <f>ADDRESS(ROW(#REF!),COLUMN(#REF!),2)</f>
        <v>#REF!</v>
      </c>
      <c r="AF1168" s="145" t="e">
        <f>ADDRESS(ROW(#REF!),COLUMN(#REF!),2)</f>
        <v>#REF!</v>
      </c>
      <c r="AG1168" s="145" t="e">
        <f>ADDRESS(ROW(#REF!),COLUMN(#REF!),2)</f>
        <v>#REF!</v>
      </c>
      <c r="AH1168" s="145" t="e">
        <f>ADDRESS(ROW(#REF!),COLUMN(#REF!),2)</f>
        <v>#REF!</v>
      </c>
      <c r="AI1168" s="145" t="e">
        <f>ADDRESS(ROW(#REF!),COLUMN(#REF!),2)</f>
        <v>#REF!</v>
      </c>
      <c r="AJ1168" s="145" t="e">
        <f>ADDRESS(ROW(#REF!),COLUMN(#REF!),2)</f>
        <v>#REF!</v>
      </c>
      <c r="AK1168" s="145" t="e">
        <f>ADDRESS(ROW(#REF!),COLUMN(#REF!),2)</f>
        <v>#REF!</v>
      </c>
      <c r="AL1168" s="145" t="e">
        <f>ADDRESS(ROW(#REF!),COLUMN(#REF!),2)</f>
        <v>#REF!</v>
      </c>
      <c r="AM1168" s="145" t="e">
        <f>ADDRESS(ROW(#REF!),COLUMN(#REF!),2)</f>
        <v>#REF!</v>
      </c>
      <c r="AN1168" s="145" t="e">
        <f>ADDRESS(ROW(#REF!),COLUMN(#REF!),2)</f>
        <v>#REF!</v>
      </c>
      <c r="AO1168" s="145" t="e">
        <f>ADDRESS(ROW(#REF!),COLUMN(#REF!),2)</f>
        <v>#REF!</v>
      </c>
      <c r="AP1168" s="145" t="e">
        <f>ADDRESS(ROW(#REF!),COLUMN(#REF!),2)</f>
        <v>#REF!</v>
      </c>
      <c r="AQ1168" s="145" t="e">
        <f>ADDRESS(ROW(#REF!),COLUMN(#REF!),2)</f>
        <v>#REF!</v>
      </c>
      <c r="AR1168" s="145" t="e">
        <f>ADDRESS(ROW(#REF!),COLUMN(#REF!),2)</f>
        <v>#REF!</v>
      </c>
      <c r="AS1168" s="145" t="e">
        <f>ADDRESS(ROW(#REF!),COLUMN(#REF!),2)</f>
        <v>#REF!</v>
      </c>
      <c r="AT1168" s="145" t="e">
        <f>ADDRESS(ROW(#REF!),COLUMN(#REF!),2)</f>
        <v>#REF!</v>
      </c>
      <c r="AU1168" s="145" t="e">
        <f>ADDRESS(ROW(#REF!),COLUMN(#REF!),2)</f>
        <v>#REF!</v>
      </c>
      <c r="AV1168" s="145" t="e">
        <f>ADDRESS(ROW(#REF!),COLUMN(#REF!),2)</f>
        <v>#REF!</v>
      </c>
      <c r="AW1168" s="145" t="e">
        <f>ADDRESS(ROW(#REF!),COLUMN(#REF!),2)</f>
        <v>#REF!</v>
      </c>
      <c r="AX1168" s="145" t="e">
        <f>ADDRESS(ROW(#REF!),COLUMN(#REF!),2)</f>
        <v>#REF!</v>
      </c>
      <c r="AY1168" s="145" t="e">
        <f>ADDRESS(ROW(#REF!),COLUMN(#REF!),2)</f>
        <v>#REF!</v>
      </c>
      <c r="AZ1168" s="145" t="e">
        <f>ADDRESS(ROW(#REF!),COLUMN(#REF!),2)</f>
        <v>#REF!</v>
      </c>
      <c r="BA1168" s="145" t="e">
        <f>ADDRESS(ROW(#REF!),COLUMN(#REF!),2)</f>
        <v>#REF!</v>
      </c>
      <c r="BB1168" s="145" t="e">
        <f>ADDRESS(ROW(#REF!),COLUMN(#REF!),2)</f>
        <v>#REF!</v>
      </c>
      <c r="BC1168" s="145" t="e">
        <f>ADDRESS(ROW(#REF!),COLUMN(#REF!),2)</f>
        <v>#REF!</v>
      </c>
      <c r="BD1168" s="145" t="e">
        <f>ADDRESS(ROW(#REF!),COLUMN(#REF!),2)</f>
        <v>#REF!</v>
      </c>
      <c r="BE1168" s="145" t="e">
        <f>ADDRESS(ROW(#REF!),COLUMN(#REF!),2)</f>
        <v>#REF!</v>
      </c>
      <c r="BF1168" s="145" t="e">
        <f>ADDRESS(ROW(#REF!),COLUMN(#REF!),2)</f>
        <v>#REF!</v>
      </c>
      <c r="BG1168" s="145" t="e">
        <f>ADDRESS(ROW(#REF!),COLUMN(#REF!),2)</f>
        <v>#REF!</v>
      </c>
      <c r="BH1168" s="145" t="e">
        <f>ADDRESS(ROW(#REF!),COLUMN(#REF!),2)</f>
        <v>#REF!</v>
      </c>
      <c r="BI1168" s="145" t="e">
        <f>ADDRESS(ROW(#REF!),COLUMN(#REF!),2)</f>
        <v>#REF!</v>
      </c>
      <c r="BJ1168" s="145" t="e">
        <f>ADDRESS(ROW(#REF!),COLUMN(#REF!),2)</f>
        <v>#REF!</v>
      </c>
      <c r="BK1168" s="145" t="e">
        <f>ADDRESS(ROW(#REF!),COLUMN(#REF!),2)</f>
        <v>#REF!</v>
      </c>
      <c r="BL1168" s="145" t="e">
        <f>ADDRESS(ROW(#REF!),COLUMN(#REF!),2)</f>
        <v>#REF!</v>
      </c>
      <c r="BM1168" s="145" t="e">
        <f>ADDRESS(ROW(#REF!),COLUMN(#REF!),2)</f>
        <v>#REF!</v>
      </c>
      <c r="BN1168" s="145" t="e">
        <f>ADDRESS(ROW(#REF!),COLUMN(#REF!),2)</f>
        <v>#REF!</v>
      </c>
      <c r="BO1168" s="145" t="e">
        <f>ADDRESS(ROW(#REF!),COLUMN(#REF!),2)</f>
        <v>#REF!</v>
      </c>
      <c r="BP1168" s="145" t="e">
        <f>ADDRESS(ROW(#REF!),COLUMN(#REF!),2)</f>
        <v>#REF!</v>
      </c>
      <c r="BQ1168" s="145" t="e">
        <f>ADDRESS(ROW(#REF!),COLUMN(#REF!),2)</f>
        <v>#REF!</v>
      </c>
      <c r="BR1168" s="145" t="e">
        <f>ADDRESS(ROW(#REF!),COLUMN(#REF!),2)</f>
        <v>#REF!</v>
      </c>
      <c r="BS1168" s="145" t="e">
        <f>ADDRESS(ROW(#REF!),COLUMN(#REF!),2)</f>
        <v>#REF!</v>
      </c>
      <c r="BT1168" s="145" t="e">
        <f>ADDRESS(ROW(#REF!),COLUMN(#REF!),2)</f>
        <v>#REF!</v>
      </c>
      <c r="BU1168" s="145" t="e">
        <f>ADDRESS(ROW(#REF!),COLUMN(#REF!),2)</f>
        <v>#REF!</v>
      </c>
      <c r="BV1168" s="145" t="e">
        <f>ADDRESS(ROW(#REF!),COLUMN(#REF!),2)</f>
        <v>#REF!</v>
      </c>
      <c r="BW1168" s="145" t="e">
        <f>ADDRESS(ROW(#REF!),COLUMN(#REF!),2)</f>
        <v>#REF!</v>
      </c>
      <c r="BX1168" s="145" t="e">
        <f>ADDRESS(ROW(#REF!),COLUMN(#REF!),2)</f>
        <v>#REF!</v>
      </c>
      <c r="BY1168" s="145" t="e">
        <f>ADDRESS(ROW(#REF!),COLUMN(#REF!),2)</f>
        <v>#REF!</v>
      </c>
      <c r="BZ1168" s="145" t="e">
        <f>ADDRESS(ROW(#REF!),COLUMN(#REF!),2)</f>
        <v>#REF!</v>
      </c>
      <c r="CA1168" s="145" t="e">
        <f>ADDRESS(ROW(#REF!),COLUMN(#REF!),2)</f>
        <v>#REF!</v>
      </c>
      <c r="CB1168" s="145" t="e">
        <f>ADDRESS(ROW(#REF!),COLUMN(#REF!),2)</f>
        <v>#REF!</v>
      </c>
      <c r="CC1168" s="145" t="e">
        <f>ADDRESS(ROW(#REF!),COLUMN(#REF!),2)</f>
        <v>#REF!</v>
      </c>
      <c r="CD1168" s="145" t="e">
        <f>ADDRESS(ROW(#REF!),COLUMN(#REF!),2)</f>
        <v>#REF!</v>
      </c>
      <c r="CE1168" s="145" t="e">
        <f>ADDRESS(ROW(#REF!),COLUMN(#REF!),2)</f>
        <v>#REF!</v>
      </c>
      <c r="CF1168" s="145" t="e">
        <f>ADDRESS(ROW(#REF!),COLUMN(#REF!),2)</f>
        <v>#REF!</v>
      </c>
      <c r="CG1168" s="145" t="e">
        <f>ADDRESS(ROW(#REF!),COLUMN(#REF!),2)</f>
        <v>#REF!</v>
      </c>
      <c r="CH1168" s="145" t="e">
        <f>ADDRESS(ROW(#REF!),COLUMN(#REF!),2)</f>
        <v>#REF!</v>
      </c>
      <c r="CI1168" s="145" t="e">
        <f>ADDRESS(ROW(#REF!),COLUMN(#REF!),2)</f>
        <v>#REF!</v>
      </c>
      <c r="CJ1168" s="145" t="e">
        <f>ADDRESS(ROW(#REF!),COLUMN(#REF!),2)</f>
        <v>#REF!</v>
      </c>
      <c r="CK1168" s="145" t="e">
        <f>ADDRESS(ROW(#REF!),COLUMN(#REF!),2)</f>
        <v>#REF!</v>
      </c>
      <c r="CL1168" s="145" t="e">
        <f>ADDRESS(ROW(#REF!),COLUMN(#REF!),2)</f>
        <v>#REF!</v>
      </c>
      <c r="CM1168" s="145" t="e">
        <f>ADDRESS(ROW(#REF!),COLUMN(#REF!),2)</f>
        <v>#REF!</v>
      </c>
      <c r="CN1168" s="145" t="e">
        <f>ADDRESS(ROW(#REF!),COLUMN(#REF!),2)</f>
        <v>#REF!</v>
      </c>
    </row>
    <row r="1169" spans="1:92" x14ac:dyDescent="0.25">
      <c r="A1169" t="s">
        <v>188</v>
      </c>
      <c r="B1169" s="214" t="s">
        <v>741</v>
      </c>
      <c r="D1169" t="s">
        <v>739</v>
      </c>
      <c r="E1169" s="229" t="s">
        <v>203</v>
      </c>
      <c r="F1169" s="229"/>
      <c r="G1169" s="229"/>
      <c r="I1169" s="267"/>
      <c r="J1169" s="268"/>
      <c r="K1169" s="34" t="e">
        <f t="shared" ref="K1169:P1169" ca="1" si="871">AVERAGEIF($3:$3, INDIRECT(ADDRESS(ROW($A$2),COLUMN(),2)), INDIRECT(ROW() &amp; ":" &amp; ROW()))</f>
        <v>#REF!</v>
      </c>
      <c r="L1169" s="34" t="e">
        <f t="shared" ca="1" si="871"/>
        <v>#REF!</v>
      </c>
      <c r="M1169" s="34" t="e">
        <f t="shared" ca="1" si="871"/>
        <v>#REF!</v>
      </c>
      <c r="N1169" s="34" t="e">
        <f t="shared" ca="1" si="871"/>
        <v>#REF!</v>
      </c>
      <c r="O1169" s="34" t="e">
        <f t="shared" ca="1" si="871"/>
        <v>#REF!</v>
      </c>
      <c r="P1169" s="34" t="e">
        <f t="shared" ca="1" si="871"/>
        <v>#REF!</v>
      </c>
      <c r="Q1169" s="34"/>
      <c r="T1169" s="271"/>
      <c r="U1169" s="34" t="e" cm="1">
        <f t="array" aca="1" ref="U1169" ca="1">+INDIRECT(U1167)/INDIRECT(U1168)</f>
        <v>#REF!</v>
      </c>
      <c r="V1169" s="34" t="e" cm="1">
        <f t="array" aca="1" ref="V1169" ca="1">+INDIRECT(V1167)/INDIRECT(V1168)</f>
        <v>#REF!</v>
      </c>
      <c r="W1169" s="34" t="e" cm="1">
        <f t="array" aca="1" ref="W1169" ca="1">+INDIRECT(W1167)/INDIRECT(W1168)</f>
        <v>#REF!</v>
      </c>
      <c r="X1169" s="34" t="e" cm="1">
        <f t="array" aca="1" ref="X1169" ca="1">+INDIRECT(X1167)/INDIRECT(X1168)</f>
        <v>#REF!</v>
      </c>
      <c r="Y1169" s="34" t="e" cm="1">
        <f t="array" aca="1" ref="Y1169" ca="1">+INDIRECT(Y1167)/INDIRECT(Y1168)</f>
        <v>#REF!</v>
      </c>
      <c r="Z1169" s="34" t="e" cm="1">
        <f t="array" aca="1" ref="Z1169" ca="1">+INDIRECT(Z1167)/INDIRECT(Z1168)</f>
        <v>#REF!</v>
      </c>
      <c r="AA1169" s="34" t="e" cm="1">
        <f t="array" aca="1" ref="AA1169" ca="1">+INDIRECT(AA1167)/INDIRECT(AA1168)</f>
        <v>#REF!</v>
      </c>
      <c r="AB1169" s="34" t="e" cm="1">
        <f t="array" aca="1" ref="AB1169" ca="1">+INDIRECT(AB1167)/INDIRECT(AB1168)</f>
        <v>#REF!</v>
      </c>
      <c r="AC1169" s="34" t="e" cm="1">
        <f t="array" aca="1" ref="AC1169" ca="1">+INDIRECT(AC1167)/INDIRECT(AC1168)</f>
        <v>#REF!</v>
      </c>
      <c r="AD1169" s="34" t="e" cm="1">
        <f t="array" aca="1" ref="AD1169" ca="1">+INDIRECT(AD1167)/INDIRECT(AD1168)</f>
        <v>#REF!</v>
      </c>
      <c r="AE1169" s="34" t="e" cm="1">
        <f t="array" aca="1" ref="AE1169" ca="1">+INDIRECT(AE1167)/INDIRECT(AE1168)</f>
        <v>#REF!</v>
      </c>
      <c r="AF1169" s="34" t="e" cm="1">
        <f t="array" aca="1" ref="AF1169" ca="1">+INDIRECT(AF1167)/INDIRECT(AF1168)</f>
        <v>#REF!</v>
      </c>
      <c r="AG1169" s="34" t="e" cm="1">
        <f t="array" aca="1" ref="AG1169" ca="1">+INDIRECT(AG1167)/INDIRECT(AG1168)</f>
        <v>#REF!</v>
      </c>
      <c r="AH1169" s="34" t="e" cm="1">
        <f t="array" aca="1" ref="AH1169" ca="1">+INDIRECT(AH1167)/INDIRECT(AH1168)</f>
        <v>#REF!</v>
      </c>
      <c r="AI1169" s="34" t="e" cm="1">
        <f t="array" aca="1" ref="AI1169" ca="1">+INDIRECT(AI1167)/INDIRECT(AI1168)</f>
        <v>#REF!</v>
      </c>
      <c r="AJ1169" s="34" t="e" cm="1">
        <f t="array" aca="1" ref="AJ1169" ca="1">+INDIRECT(AJ1167)/INDIRECT(AJ1168)</f>
        <v>#REF!</v>
      </c>
      <c r="AK1169" s="34" t="e" cm="1">
        <f t="array" aca="1" ref="AK1169" ca="1">+INDIRECT(AK1167)/INDIRECT(AK1168)</f>
        <v>#REF!</v>
      </c>
      <c r="AL1169" s="34" t="e" cm="1">
        <f t="array" aca="1" ref="AL1169" ca="1">+INDIRECT(AL1167)/INDIRECT(AL1168)</f>
        <v>#REF!</v>
      </c>
      <c r="AM1169" s="34" t="e" cm="1">
        <f t="array" aca="1" ref="AM1169" ca="1">+INDIRECT(AM1167)/INDIRECT(AM1168)</f>
        <v>#REF!</v>
      </c>
      <c r="AN1169" s="34" t="e" cm="1">
        <f t="array" aca="1" ref="AN1169" ca="1">+INDIRECT(AN1167)/INDIRECT(AN1168)</f>
        <v>#REF!</v>
      </c>
      <c r="AO1169" s="34" t="e" cm="1">
        <f t="array" aca="1" ref="AO1169" ca="1">+INDIRECT(AO1167)/INDIRECT(AO1168)</f>
        <v>#REF!</v>
      </c>
      <c r="AP1169" s="34" t="e" cm="1">
        <f t="array" aca="1" ref="AP1169" ca="1">+INDIRECT(AP1167)/INDIRECT(AP1168)</f>
        <v>#REF!</v>
      </c>
      <c r="AQ1169" s="34" t="e" cm="1">
        <f t="array" aca="1" ref="AQ1169" ca="1">+INDIRECT(AQ1167)/INDIRECT(AQ1168)</f>
        <v>#REF!</v>
      </c>
      <c r="AR1169" s="34" t="e" cm="1">
        <f t="array" aca="1" ref="AR1169" ca="1">+INDIRECT(AR1167)/INDIRECT(AR1168)</f>
        <v>#REF!</v>
      </c>
      <c r="AS1169" s="34" t="e" cm="1">
        <f t="array" aca="1" ref="AS1169" ca="1">+INDIRECT(AS1167)/INDIRECT(AS1168)</f>
        <v>#REF!</v>
      </c>
      <c r="AT1169" s="34" t="e" cm="1">
        <f t="array" aca="1" ref="AT1169" ca="1">+INDIRECT(AT1167)/INDIRECT(AT1168)</f>
        <v>#REF!</v>
      </c>
      <c r="AU1169" s="34" t="e" cm="1">
        <f t="array" aca="1" ref="AU1169" ca="1">+INDIRECT(AU1167)/INDIRECT(AU1168)</f>
        <v>#REF!</v>
      </c>
      <c r="AV1169" s="34" t="e" cm="1">
        <f t="array" aca="1" ref="AV1169" ca="1">+INDIRECT(AV1167)/INDIRECT(AV1168)</f>
        <v>#REF!</v>
      </c>
      <c r="AW1169" s="34" t="e" cm="1">
        <f t="array" aca="1" ref="AW1169" ca="1">+INDIRECT(AW1167)/INDIRECT(AW1168)</f>
        <v>#REF!</v>
      </c>
      <c r="AX1169" s="34" t="e" cm="1">
        <f t="array" aca="1" ref="AX1169" ca="1">+INDIRECT(AX1167)/INDIRECT(AX1168)</f>
        <v>#REF!</v>
      </c>
      <c r="AY1169" s="34" t="e" cm="1">
        <f t="array" aca="1" ref="AY1169" ca="1">+INDIRECT(AY1167)/INDIRECT(AY1168)</f>
        <v>#REF!</v>
      </c>
      <c r="AZ1169" s="34" t="e" cm="1">
        <f t="array" aca="1" ref="AZ1169" ca="1">+INDIRECT(AZ1167)/INDIRECT(AZ1168)</f>
        <v>#REF!</v>
      </c>
      <c r="BA1169" s="34" t="e" cm="1">
        <f t="array" aca="1" ref="BA1169" ca="1">+INDIRECT(BA1167)/INDIRECT(BA1168)</f>
        <v>#REF!</v>
      </c>
      <c r="BB1169" s="34" t="e" cm="1">
        <f t="array" aca="1" ref="BB1169" ca="1">+INDIRECT(BB1167)/INDIRECT(BB1168)</f>
        <v>#REF!</v>
      </c>
      <c r="BC1169" s="34" t="e" cm="1">
        <f t="array" aca="1" ref="BC1169" ca="1">+INDIRECT(BC1167)/INDIRECT(BC1168)</f>
        <v>#REF!</v>
      </c>
      <c r="BD1169" s="34" t="e" cm="1">
        <f t="array" aca="1" ref="BD1169" ca="1">+INDIRECT(BD1167)/INDIRECT(BD1168)</f>
        <v>#REF!</v>
      </c>
      <c r="BE1169" s="34" t="e" cm="1">
        <f t="array" aca="1" ref="BE1169" ca="1">+INDIRECT(BE1167)/INDIRECT(BE1168)</f>
        <v>#REF!</v>
      </c>
      <c r="BF1169" s="34" t="e" cm="1">
        <f t="array" aca="1" ref="BF1169" ca="1">+INDIRECT(BF1167)/INDIRECT(BF1168)</f>
        <v>#REF!</v>
      </c>
      <c r="BG1169" s="34" t="e" cm="1">
        <f t="array" aca="1" ref="BG1169" ca="1">+INDIRECT(BG1167)/INDIRECT(BG1168)</f>
        <v>#REF!</v>
      </c>
      <c r="BH1169" s="34" t="e" cm="1">
        <f t="array" aca="1" ref="BH1169" ca="1">+INDIRECT(BH1167)/INDIRECT(BH1168)</f>
        <v>#REF!</v>
      </c>
      <c r="BI1169" s="34" t="e" cm="1">
        <f t="array" aca="1" ref="BI1169" ca="1">+INDIRECT(BI1167)/INDIRECT(BI1168)</f>
        <v>#REF!</v>
      </c>
      <c r="BJ1169" s="34" t="e" cm="1">
        <f t="array" aca="1" ref="BJ1169" ca="1">+INDIRECT(BJ1167)/INDIRECT(BJ1168)</f>
        <v>#REF!</v>
      </c>
      <c r="BK1169" s="34" t="e" cm="1">
        <f t="array" aca="1" ref="BK1169" ca="1">+INDIRECT(BK1167)/INDIRECT(BK1168)</f>
        <v>#REF!</v>
      </c>
      <c r="BL1169" s="34" t="e" cm="1">
        <f t="array" aca="1" ref="BL1169" ca="1">+INDIRECT(BL1167)/INDIRECT(BL1168)</f>
        <v>#REF!</v>
      </c>
      <c r="BM1169" s="34" t="e" cm="1">
        <f t="array" aca="1" ref="BM1169" ca="1">+INDIRECT(BM1167)/INDIRECT(BM1168)</f>
        <v>#REF!</v>
      </c>
      <c r="BN1169" s="34" t="e" cm="1">
        <f t="array" aca="1" ref="BN1169" ca="1">+INDIRECT(BN1167)/INDIRECT(BN1168)</f>
        <v>#REF!</v>
      </c>
      <c r="BO1169" s="34" t="e" cm="1">
        <f t="array" aca="1" ref="BO1169" ca="1">+INDIRECT(BO1167)/INDIRECT(BO1168)</f>
        <v>#REF!</v>
      </c>
      <c r="BP1169" s="34" t="e" cm="1">
        <f t="array" aca="1" ref="BP1169" ca="1">+INDIRECT(BP1167)/INDIRECT(BP1168)</f>
        <v>#REF!</v>
      </c>
      <c r="BQ1169" s="34" t="e" cm="1">
        <f t="array" aca="1" ref="BQ1169" ca="1">+INDIRECT(BQ1167)/INDIRECT(BQ1168)</f>
        <v>#REF!</v>
      </c>
      <c r="BR1169" s="34" t="e" cm="1">
        <f t="array" aca="1" ref="BR1169" ca="1">+INDIRECT(BR1167)/INDIRECT(BR1168)</f>
        <v>#REF!</v>
      </c>
      <c r="BS1169" s="34" t="e" cm="1">
        <f t="array" aca="1" ref="BS1169" ca="1">+INDIRECT(BS1167)/INDIRECT(BS1168)</f>
        <v>#REF!</v>
      </c>
      <c r="BT1169" s="34" t="e" cm="1">
        <f t="array" aca="1" ref="BT1169" ca="1">+INDIRECT(BT1167)/INDIRECT(BT1168)</f>
        <v>#REF!</v>
      </c>
      <c r="BU1169" s="34" t="e" cm="1">
        <f t="array" aca="1" ref="BU1169" ca="1">+INDIRECT(BU1167)/INDIRECT(BU1168)</f>
        <v>#REF!</v>
      </c>
      <c r="BV1169" s="34" t="e" cm="1">
        <f t="array" aca="1" ref="BV1169" ca="1">+INDIRECT(BV1167)/INDIRECT(BV1168)</f>
        <v>#REF!</v>
      </c>
      <c r="BW1169" s="34" t="e" cm="1">
        <f t="array" aca="1" ref="BW1169" ca="1">+INDIRECT(BW1167)/INDIRECT(BW1168)</f>
        <v>#REF!</v>
      </c>
      <c r="BX1169" s="34" t="e" cm="1">
        <f t="array" aca="1" ref="BX1169" ca="1">+INDIRECT(BX1167)/INDIRECT(BX1168)</f>
        <v>#REF!</v>
      </c>
      <c r="BY1169" s="34" t="e" cm="1">
        <f t="array" aca="1" ref="BY1169" ca="1">+INDIRECT(BY1167)/INDIRECT(BY1168)</f>
        <v>#REF!</v>
      </c>
      <c r="BZ1169" s="34" t="e" cm="1">
        <f t="array" aca="1" ref="BZ1169" ca="1">+INDIRECT(BZ1167)/INDIRECT(BZ1168)</f>
        <v>#REF!</v>
      </c>
      <c r="CA1169" s="34" t="e" cm="1">
        <f t="array" aca="1" ref="CA1169" ca="1">+INDIRECT(CA1167)/INDIRECT(CA1168)</f>
        <v>#REF!</v>
      </c>
      <c r="CB1169" s="34" t="e" cm="1">
        <f t="array" aca="1" ref="CB1169" ca="1">+INDIRECT(CB1167)/INDIRECT(CB1168)</f>
        <v>#REF!</v>
      </c>
      <c r="CC1169" s="34" t="e" cm="1">
        <f t="array" aca="1" ref="CC1169" ca="1">+INDIRECT(CC1167)/INDIRECT(CC1168)</f>
        <v>#REF!</v>
      </c>
      <c r="CD1169" s="34" t="e" cm="1">
        <f t="array" aca="1" ref="CD1169" ca="1">+INDIRECT(CD1167)/INDIRECT(CD1168)</f>
        <v>#REF!</v>
      </c>
      <c r="CE1169" s="34" t="e" cm="1">
        <f t="array" aca="1" ref="CE1169" ca="1">+INDIRECT(CE1167)/INDIRECT(CE1168)</f>
        <v>#REF!</v>
      </c>
      <c r="CF1169" s="34" t="e" cm="1">
        <f t="array" aca="1" ref="CF1169" ca="1">+INDIRECT(CF1167)/INDIRECT(CF1168)</f>
        <v>#REF!</v>
      </c>
      <c r="CG1169" s="34" t="e" cm="1">
        <f t="array" aca="1" ref="CG1169" ca="1">+INDIRECT(CG1167)/INDIRECT(CG1168)</f>
        <v>#REF!</v>
      </c>
      <c r="CH1169" s="34" t="e" cm="1">
        <f t="array" aca="1" ref="CH1169" ca="1">+INDIRECT(CH1167)/INDIRECT(CH1168)</f>
        <v>#REF!</v>
      </c>
      <c r="CI1169" s="34" t="e" cm="1">
        <f t="array" aca="1" ref="CI1169" ca="1">+INDIRECT(CI1167)/INDIRECT(CI1168)</f>
        <v>#REF!</v>
      </c>
      <c r="CJ1169" s="34" t="e" cm="1">
        <f t="array" aca="1" ref="CJ1169" ca="1">+INDIRECT(CJ1167)/INDIRECT(CJ1168)</f>
        <v>#REF!</v>
      </c>
      <c r="CK1169" s="34" t="e" cm="1">
        <f t="array" aca="1" ref="CK1169" ca="1">+INDIRECT(CK1167)/INDIRECT(CK1168)</f>
        <v>#REF!</v>
      </c>
      <c r="CL1169" s="34" t="e" cm="1">
        <f t="array" aca="1" ref="CL1169" ca="1">+INDIRECT(CL1167)/INDIRECT(CL1168)</f>
        <v>#REF!</v>
      </c>
      <c r="CM1169" s="34" t="e" cm="1">
        <f t="array" aca="1" ref="CM1169" ca="1">+INDIRECT(CM1167)/INDIRECT(CM1168)</f>
        <v>#REF!</v>
      </c>
      <c r="CN1169" s="34" t="e" cm="1">
        <f t="array" aca="1" ref="CN1169" ca="1">+INDIRECT(CN1167)/INDIRECT(CN1168)</f>
        <v>#REF!</v>
      </c>
    </row>
    <row r="1170" spans="1:92" x14ac:dyDescent="0.25">
      <c r="B1170" s="216"/>
      <c r="C1170" s="53"/>
      <c r="E1170" s="229"/>
      <c r="F1170" s="229"/>
      <c r="G1170" s="229"/>
      <c r="I1170" s="267"/>
      <c r="J1170" s="268"/>
      <c r="K1170" s="30"/>
      <c r="L1170" s="30"/>
      <c r="M1170" s="30"/>
      <c r="N1170" s="30"/>
      <c r="O1170" s="30"/>
      <c r="P1170" s="30"/>
      <c r="Q1170" s="30"/>
      <c r="T1170" s="204"/>
      <c r="U1170" s="30"/>
      <c r="V1170" s="30"/>
      <c r="W1170" s="30"/>
      <c r="X1170" s="30"/>
      <c r="Y1170" s="30"/>
      <c r="Z1170" s="30"/>
      <c r="AA1170" s="30"/>
      <c r="AB1170" s="30"/>
      <c r="AC1170" s="30"/>
      <c r="AD1170" s="30"/>
      <c r="AE1170" s="30"/>
      <c r="AF1170" s="30"/>
      <c r="AG1170" s="30"/>
      <c r="AH1170" s="30"/>
      <c r="AI1170" s="30"/>
      <c r="AJ1170" s="30"/>
      <c r="AK1170" s="30"/>
      <c r="AL1170" s="30"/>
      <c r="AM1170" s="30"/>
      <c r="AN1170" s="30"/>
      <c r="AO1170" s="30"/>
      <c r="AP1170" s="30"/>
      <c r="AQ1170" s="30"/>
      <c r="AR1170" s="30"/>
      <c r="AS1170" s="30"/>
      <c r="AT1170" s="30"/>
      <c r="AU1170" s="30"/>
      <c r="AV1170" s="30"/>
      <c r="AW1170" s="30"/>
      <c r="AX1170" s="30"/>
      <c r="AY1170" s="30"/>
      <c r="AZ1170" s="30"/>
      <c r="BA1170" s="30"/>
      <c r="BB1170" s="30"/>
      <c r="BC1170" s="30"/>
      <c r="BD1170" s="30"/>
      <c r="BE1170" s="30"/>
      <c r="BF1170" s="30"/>
      <c r="BG1170" s="30"/>
      <c r="BH1170" s="30"/>
      <c r="BI1170" s="30"/>
      <c r="BJ1170" s="30"/>
      <c r="BK1170" s="30"/>
      <c r="BL1170" s="30"/>
      <c r="BM1170" s="30"/>
      <c r="BN1170" s="30"/>
      <c r="BO1170" s="30"/>
      <c r="BP1170" s="30"/>
      <c r="BQ1170" s="30"/>
      <c r="BR1170" s="30"/>
      <c r="BS1170" s="30"/>
      <c r="BT1170" s="30"/>
      <c r="BU1170" s="30"/>
      <c r="BV1170" s="30"/>
      <c r="BW1170" s="30"/>
      <c r="BX1170" s="30"/>
      <c r="BY1170" s="30"/>
      <c r="BZ1170" s="30"/>
      <c r="CA1170" s="30"/>
      <c r="CB1170" s="30"/>
      <c r="CC1170" s="30"/>
      <c r="CD1170" s="30"/>
      <c r="CE1170" s="30"/>
      <c r="CF1170" s="30"/>
      <c r="CG1170" s="30"/>
      <c r="CH1170" s="30"/>
      <c r="CI1170" s="30"/>
      <c r="CJ1170" s="30"/>
      <c r="CK1170" s="30"/>
      <c r="CL1170" s="30"/>
      <c r="CM1170" s="30"/>
      <c r="CN1170" s="30"/>
    </row>
    <row r="1171" spans="1:92" x14ac:dyDescent="0.25">
      <c r="A1171" s="137"/>
      <c r="B1171" s="208"/>
      <c r="C1171" s="139"/>
      <c r="D1171" s="137" t="s">
        <v>742</v>
      </c>
      <c r="E1171" s="140" t="s">
        <v>742</v>
      </c>
      <c r="F1171" s="140"/>
      <c r="G1171" s="141" t="s">
        <v>743</v>
      </c>
      <c r="H1171" s="141" t="s">
        <v>744</v>
      </c>
      <c r="I1171" s="142"/>
      <c r="J1171" s="143"/>
      <c r="K1171" s="139"/>
      <c r="L1171" s="139"/>
      <c r="M1171" s="139"/>
      <c r="N1171" s="139"/>
      <c r="O1171" s="139"/>
      <c r="P1171" s="139"/>
      <c r="Q1171" s="139"/>
      <c r="T1171" s="233"/>
      <c r="U1171" s="145" t="e">
        <f>ADDRESS(ROW(#REF!),COLUMN(#REF!),2)</f>
        <v>#REF!</v>
      </c>
      <c r="V1171" s="145" t="e">
        <f>ADDRESS(ROW(#REF!),COLUMN(#REF!),2)</f>
        <v>#REF!</v>
      </c>
      <c r="W1171" s="145" t="e">
        <f>ADDRESS(ROW(#REF!),COLUMN(#REF!),2)</f>
        <v>#REF!</v>
      </c>
      <c r="X1171" s="145" t="e">
        <f>ADDRESS(ROW(#REF!),COLUMN(#REF!),2)</f>
        <v>#REF!</v>
      </c>
      <c r="Y1171" s="145" t="e">
        <f>ADDRESS(ROW(#REF!),COLUMN(#REF!),2)</f>
        <v>#REF!</v>
      </c>
      <c r="Z1171" s="145" t="e">
        <f>ADDRESS(ROW(#REF!),COLUMN(#REF!),2)</f>
        <v>#REF!</v>
      </c>
      <c r="AA1171" s="145" t="e">
        <f>ADDRESS(ROW(#REF!),COLUMN(#REF!),2)</f>
        <v>#REF!</v>
      </c>
      <c r="AB1171" s="145" t="e">
        <f>ADDRESS(ROW(#REF!),COLUMN(#REF!),2)</f>
        <v>#REF!</v>
      </c>
      <c r="AC1171" s="145" t="e">
        <f>ADDRESS(ROW(#REF!),COLUMN(#REF!),2)</f>
        <v>#REF!</v>
      </c>
      <c r="AD1171" s="145" t="e">
        <f>ADDRESS(ROW(#REF!),COLUMN(#REF!),2)</f>
        <v>#REF!</v>
      </c>
      <c r="AE1171" s="145" t="e">
        <f>ADDRESS(ROW(#REF!),COLUMN(#REF!),2)</f>
        <v>#REF!</v>
      </c>
      <c r="AF1171" s="145" t="e">
        <f>ADDRESS(ROW(#REF!),COLUMN(#REF!),2)</f>
        <v>#REF!</v>
      </c>
      <c r="AG1171" s="145" t="e">
        <f>ADDRESS(ROW(#REF!),COLUMN(#REF!),2)</f>
        <v>#REF!</v>
      </c>
      <c r="AH1171" s="145" t="e">
        <f>ADDRESS(ROW(#REF!),COLUMN(#REF!),2)</f>
        <v>#REF!</v>
      </c>
      <c r="AI1171" s="145" t="e">
        <f>ADDRESS(ROW(#REF!),COLUMN(#REF!),2)</f>
        <v>#REF!</v>
      </c>
      <c r="AJ1171" s="145" t="e">
        <f>ADDRESS(ROW(#REF!),COLUMN(#REF!),2)</f>
        <v>#REF!</v>
      </c>
      <c r="AK1171" s="145" t="e">
        <f>ADDRESS(ROW(#REF!),COLUMN(#REF!),2)</f>
        <v>#REF!</v>
      </c>
      <c r="AL1171" s="145" t="e">
        <f>ADDRESS(ROW(#REF!),COLUMN(#REF!),2)</f>
        <v>#REF!</v>
      </c>
      <c r="AM1171" s="145" t="e">
        <f>ADDRESS(ROW(#REF!),COLUMN(#REF!),2)</f>
        <v>#REF!</v>
      </c>
      <c r="AN1171" s="145" t="e">
        <f>ADDRESS(ROW(#REF!),COLUMN(#REF!),2)</f>
        <v>#REF!</v>
      </c>
      <c r="AO1171" s="145" t="e">
        <f>ADDRESS(ROW(#REF!),COLUMN(#REF!),2)</f>
        <v>#REF!</v>
      </c>
      <c r="AP1171" s="145" t="e">
        <f>ADDRESS(ROW(#REF!),COLUMN(#REF!),2)</f>
        <v>#REF!</v>
      </c>
      <c r="AQ1171" s="145" t="e">
        <f>ADDRESS(ROW(#REF!),COLUMN(#REF!),2)</f>
        <v>#REF!</v>
      </c>
      <c r="AR1171" s="145" t="e">
        <f>ADDRESS(ROW(#REF!),COLUMN(#REF!),2)</f>
        <v>#REF!</v>
      </c>
      <c r="AS1171" s="145" t="e">
        <f>ADDRESS(ROW(#REF!),COLUMN(#REF!),2)</f>
        <v>#REF!</v>
      </c>
      <c r="AT1171" s="145" t="e">
        <f>ADDRESS(ROW(#REF!),COLUMN(#REF!),2)</f>
        <v>#REF!</v>
      </c>
      <c r="AU1171" s="145" t="e">
        <f>ADDRESS(ROW(#REF!),COLUMN(#REF!),2)</f>
        <v>#REF!</v>
      </c>
      <c r="AV1171" s="145" t="e">
        <f>ADDRESS(ROW(#REF!),COLUMN(#REF!),2)</f>
        <v>#REF!</v>
      </c>
      <c r="AW1171" s="145" t="e">
        <f>ADDRESS(ROW(#REF!),COLUMN(#REF!),2)</f>
        <v>#REF!</v>
      </c>
      <c r="AX1171" s="145" t="e">
        <f>ADDRESS(ROW(#REF!),COLUMN(#REF!),2)</f>
        <v>#REF!</v>
      </c>
      <c r="AY1171" s="145" t="e">
        <f>ADDRESS(ROW(#REF!),COLUMN(#REF!),2)</f>
        <v>#REF!</v>
      </c>
      <c r="AZ1171" s="145" t="e">
        <f>ADDRESS(ROW(#REF!),COLUMN(#REF!),2)</f>
        <v>#REF!</v>
      </c>
      <c r="BA1171" s="145" t="e">
        <f>ADDRESS(ROW(#REF!),COLUMN(#REF!),2)</f>
        <v>#REF!</v>
      </c>
      <c r="BB1171" s="145" t="e">
        <f>ADDRESS(ROW(#REF!),COLUMN(#REF!),2)</f>
        <v>#REF!</v>
      </c>
      <c r="BC1171" s="145" t="e">
        <f>ADDRESS(ROW(#REF!),COLUMN(#REF!),2)</f>
        <v>#REF!</v>
      </c>
      <c r="BD1171" s="145" t="e">
        <f>ADDRESS(ROW(#REF!),COLUMN(#REF!),2)</f>
        <v>#REF!</v>
      </c>
      <c r="BE1171" s="145" t="e">
        <f>ADDRESS(ROW(#REF!),COLUMN(#REF!),2)</f>
        <v>#REF!</v>
      </c>
      <c r="BF1171" s="145" t="e">
        <f>ADDRESS(ROW(#REF!),COLUMN(#REF!),2)</f>
        <v>#REF!</v>
      </c>
      <c r="BG1171" s="145" t="e">
        <f>ADDRESS(ROW(#REF!),COLUMN(#REF!),2)</f>
        <v>#REF!</v>
      </c>
      <c r="BH1171" s="145" t="e">
        <f>ADDRESS(ROW(#REF!),COLUMN(#REF!),2)</f>
        <v>#REF!</v>
      </c>
      <c r="BI1171" s="145" t="e">
        <f>ADDRESS(ROW(#REF!),COLUMN(#REF!),2)</f>
        <v>#REF!</v>
      </c>
      <c r="BJ1171" s="145" t="e">
        <f>ADDRESS(ROW(#REF!),COLUMN(#REF!),2)</f>
        <v>#REF!</v>
      </c>
      <c r="BK1171" s="145" t="e">
        <f>ADDRESS(ROW(#REF!),COLUMN(#REF!),2)</f>
        <v>#REF!</v>
      </c>
      <c r="BL1171" s="145" t="e">
        <f>ADDRESS(ROW(#REF!),COLUMN(#REF!),2)</f>
        <v>#REF!</v>
      </c>
      <c r="BM1171" s="145" t="e">
        <f>ADDRESS(ROW(#REF!),COLUMN(#REF!),2)</f>
        <v>#REF!</v>
      </c>
      <c r="BN1171" s="145" t="e">
        <f>ADDRESS(ROW(#REF!),COLUMN(#REF!),2)</f>
        <v>#REF!</v>
      </c>
      <c r="BO1171" s="145" t="e">
        <f>ADDRESS(ROW(#REF!),COLUMN(#REF!),2)</f>
        <v>#REF!</v>
      </c>
      <c r="BP1171" s="145" t="e">
        <f>ADDRESS(ROW(#REF!),COLUMN(#REF!),2)</f>
        <v>#REF!</v>
      </c>
      <c r="BQ1171" s="145" t="e">
        <f>ADDRESS(ROW(#REF!),COLUMN(#REF!),2)</f>
        <v>#REF!</v>
      </c>
      <c r="BR1171" s="145" t="e">
        <f>ADDRESS(ROW(#REF!),COLUMN(#REF!),2)</f>
        <v>#REF!</v>
      </c>
      <c r="BS1171" s="145" t="e">
        <f>ADDRESS(ROW(#REF!),COLUMN(#REF!),2)</f>
        <v>#REF!</v>
      </c>
      <c r="BT1171" s="145" t="e">
        <f>ADDRESS(ROW(#REF!),COLUMN(#REF!),2)</f>
        <v>#REF!</v>
      </c>
      <c r="BU1171" s="145" t="e">
        <f>ADDRESS(ROW(#REF!),COLUMN(#REF!),2)</f>
        <v>#REF!</v>
      </c>
      <c r="BV1171" s="145" t="e">
        <f>ADDRESS(ROW(#REF!),COLUMN(#REF!),2)</f>
        <v>#REF!</v>
      </c>
      <c r="BW1171" s="145" t="e">
        <f>ADDRESS(ROW(#REF!),COLUMN(#REF!),2)</f>
        <v>#REF!</v>
      </c>
      <c r="BX1171" s="145" t="e">
        <f>ADDRESS(ROW(#REF!),COLUMN(#REF!),2)</f>
        <v>#REF!</v>
      </c>
      <c r="BY1171" s="145" t="e">
        <f>ADDRESS(ROW(#REF!),COLUMN(#REF!),2)</f>
        <v>#REF!</v>
      </c>
      <c r="BZ1171" s="145" t="e">
        <f>ADDRESS(ROW(#REF!),COLUMN(#REF!),2)</f>
        <v>#REF!</v>
      </c>
      <c r="CA1171" s="145" t="e">
        <f>ADDRESS(ROW(#REF!),COLUMN(#REF!),2)</f>
        <v>#REF!</v>
      </c>
      <c r="CB1171" s="145" t="e">
        <f>ADDRESS(ROW(#REF!),COLUMN(#REF!),2)</f>
        <v>#REF!</v>
      </c>
      <c r="CC1171" s="145" t="e">
        <f>ADDRESS(ROW(#REF!),COLUMN(#REF!),2)</f>
        <v>#REF!</v>
      </c>
      <c r="CD1171" s="145" t="e">
        <f>ADDRESS(ROW(#REF!),COLUMN(#REF!),2)</f>
        <v>#REF!</v>
      </c>
      <c r="CE1171" s="145" t="e">
        <f>ADDRESS(ROW(#REF!),COLUMN(#REF!),2)</f>
        <v>#REF!</v>
      </c>
      <c r="CF1171" s="145" t="e">
        <f>ADDRESS(ROW(#REF!),COLUMN(#REF!),2)</f>
        <v>#REF!</v>
      </c>
      <c r="CG1171" s="145" t="e">
        <f>ADDRESS(ROW(#REF!),COLUMN(#REF!),2)</f>
        <v>#REF!</v>
      </c>
      <c r="CH1171" s="145" t="e">
        <f>ADDRESS(ROW(#REF!),COLUMN(#REF!),2)</f>
        <v>#REF!</v>
      </c>
      <c r="CI1171" s="145" t="e">
        <f>ADDRESS(ROW(#REF!),COLUMN(#REF!),2)</f>
        <v>#REF!</v>
      </c>
      <c r="CJ1171" s="145" t="e">
        <f>ADDRESS(ROW(#REF!),COLUMN(#REF!),2)</f>
        <v>#REF!</v>
      </c>
      <c r="CK1171" s="145" t="e">
        <f>ADDRESS(ROW(#REF!),COLUMN(#REF!),2)</f>
        <v>#REF!</v>
      </c>
      <c r="CL1171" s="145" t="e">
        <f>ADDRESS(ROW(#REF!),COLUMN(#REF!),2)</f>
        <v>#REF!</v>
      </c>
      <c r="CM1171" s="145" t="e">
        <f>ADDRESS(ROW(#REF!),COLUMN(#REF!),2)</f>
        <v>#REF!</v>
      </c>
      <c r="CN1171" s="145" t="e">
        <f>ADDRESS(ROW(#REF!),COLUMN(#REF!),2)</f>
        <v>#REF!</v>
      </c>
    </row>
    <row r="1172" spans="1:92" x14ac:dyDescent="0.25">
      <c r="A1172" t="s">
        <v>745</v>
      </c>
      <c r="B1172" s="49" t="s">
        <v>334</v>
      </c>
      <c r="C1172" t="s">
        <v>241</v>
      </c>
      <c r="D1172" t="s">
        <v>742</v>
      </c>
      <c r="I1172" s="102"/>
      <c r="J1172"/>
      <c r="K1172" s="50" t="e">
        <f t="shared" ref="K1172:P1173" ca="1" si="872">SUMIF($3:$3, INDIRECT(ADDRESS(2,COLUMN(),2)), INDIRECT(ROW() &amp; ":" &amp; ROW()))</f>
        <v>#REF!</v>
      </c>
      <c r="L1172" s="50" t="e">
        <f t="shared" ca="1" si="872"/>
        <v>#REF!</v>
      </c>
      <c r="M1172" s="50" t="e">
        <f t="shared" ca="1" si="872"/>
        <v>#REF!</v>
      </c>
      <c r="N1172" s="50" t="e">
        <f t="shared" ca="1" si="872"/>
        <v>#REF!</v>
      </c>
      <c r="O1172" s="50" t="e">
        <f t="shared" ca="1" si="872"/>
        <v>#REF!</v>
      </c>
      <c r="P1172" s="50" t="e">
        <f t="shared" ca="1" si="872"/>
        <v>#REF!</v>
      </c>
      <c r="Q1172" s="50"/>
      <c r="T1172" s="232">
        <f t="shared" ref="T1172" ca="1" si="873">IFERROR(INDEX(INDIRECT("Financials!$A:$AD"), MATCH(INDIRECT(ADDRESS(ROW(),2)), INDIRECT("Financials!$B:$B"), 0), MATCH(INDIRECT(ADDRESS(1,COLUMN())), INDIRECT("Financials!$1:$1"), 0)),0)</f>
        <v>0</v>
      </c>
      <c r="U1172" s="3" t="e" cm="1">
        <f t="array" aca="1" ref="U1172" ca="1">+U1173-INDIRECT(U1171)</f>
        <v>#REF!</v>
      </c>
      <c r="V1172" s="3" t="e" cm="1">
        <f t="array" aca="1" ref="V1172" ca="1">+V1173-INDIRECT(V1171)</f>
        <v>#REF!</v>
      </c>
      <c r="W1172" s="3" t="e" cm="1">
        <f t="array" aca="1" ref="W1172" ca="1">+W1173-INDIRECT(W1171)</f>
        <v>#REF!</v>
      </c>
      <c r="X1172" s="3" t="e" cm="1">
        <f t="array" aca="1" ref="X1172" ca="1">+X1173-INDIRECT(X1171)</f>
        <v>#REF!</v>
      </c>
      <c r="Y1172" s="3" t="e" cm="1">
        <f t="array" aca="1" ref="Y1172" ca="1">+Y1173-INDIRECT(Y1171)</f>
        <v>#REF!</v>
      </c>
      <c r="Z1172" s="3" t="e" cm="1">
        <f t="array" aca="1" ref="Z1172" ca="1">+Z1173-INDIRECT(Z1171)</f>
        <v>#REF!</v>
      </c>
      <c r="AA1172" s="3" t="e" cm="1">
        <f t="array" aca="1" ref="AA1172" ca="1">+AA1173-INDIRECT(AA1171)</f>
        <v>#REF!</v>
      </c>
      <c r="AB1172" s="3" t="e" cm="1">
        <f t="array" aca="1" ref="AB1172" ca="1">+AB1173-INDIRECT(AB1171)</f>
        <v>#REF!</v>
      </c>
      <c r="AC1172" s="3" t="e" cm="1">
        <f t="array" aca="1" ref="AC1172" ca="1">+AC1173-INDIRECT(AC1171)</f>
        <v>#REF!</v>
      </c>
      <c r="AD1172" s="3" t="e" cm="1">
        <f t="array" aca="1" ref="AD1172" ca="1">+AD1173-INDIRECT(AD1171)</f>
        <v>#REF!</v>
      </c>
      <c r="AE1172" s="3" t="e" cm="1">
        <f t="array" aca="1" ref="AE1172" ca="1">+AE1173-INDIRECT(AE1171)</f>
        <v>#REF!</v>
      </c>
      <c r="AF1172" s="3" t="e" cm="1">
        <f t="array" aca="1" ref="AF1172" ca="1">+AF1173-INDIRECT(AF1171)</f>
        <v>#REF!</v>
      </c>
      <c r="AG1172" s="3" t="e" cm="1">
        <f t="array" aca="1" ref="AG1172" ca="1">+AG1173-INDIRECT(AG1171)</f>
        <v>#REF!</v>
      </c>
      <c r="AH1172" s="3" t="e" cm="1">
        <f t="array" aca="1" ref="AH1172" ca="1">+AH1173-INDIRECT(AH1171)</f>
        <v>#REF!</v>
      </c>
      <c r="AI1172" s="3" t="e" cm="1">
        <f t="array" aca="1" ref="AI1172" ca="1">+AI1173-INDIRECT(AI1171)</f>
        <v>#REF!</v>
      </c>
      <c r="AJ1172" s="3" t="e" cm="1">
        <f t="array" aca="1" ref="AJ1172" ca="1">+AJ1173-INDIRECT(AJ1171)</f>
        <v>#REF!</v>
      </c>
      <c r="AK1172" s="3" t="e" cm="1">
        <f t="array" aca="1" ref="AK1172" ca="1">+AK1173-INDIRECT(AK1171)</f>
        <v>#REF!</v>
      </c>
      <c r="AL1172" s="3" t="e" cm="1">
        <f t="array" aca="1" ref="AL1172" ca="1">+AL1173-INDIRECT(AL1171)</f>
        <v>#REF!</v>
      </c>
      <c r="AM1172" s="3" t="e" cm="1">
        <f t="array" aca="1" ref="AM1172" ca="1">+AM1173-INDIRECT(AM1171)</f>
        <v>#REF!</v>
      </c>
      <c r="AN1172" s="3" t="e" cm="1">
        <f t="array" aca="1" ref="AN1172" ca="1">+AN1173-INDIRECT(AN1171)</f>
        <v>#REF!</v>
      </c>
      <c r="AO1172" s="3" t="e" cm="1">
        <f t="array" aca="1" ref="AO1172" ca="1">+AO1173-INDIRECT(AO1171)</f>
        <v>#REF!</v>
      </c>
      <c r="AP1172" s="3" t="e" cm="1">
        <f t="array" aca="1" ref="AP1172" ca="1">+AP1173-INDIRECT(AP1171)</f>
        <v>#REF!</v>
      </c>
      <c r="AQ1172" s="3" t="e" cm="1">
        <f t="array" aca="1" ref="AQ1172" ca="1">+AQ1173-INDIRECT(AQ1171)</f>
        <v>#REF!</v>
      </c>
      <c r="AR1172" s="3" t="e" cm="1">
        <f t="array" aca="1" ref="AR1172" ca="1">+AR1173-INDIRECT(AR1171)</f>
        <v>#REF!</v>
      </c>
      <c r="AS1172" s="3" t="e" cm="1">
        <f t="array" aca="1" ref="AS1172" ca="1">+AS1173-INDIRECT(AS1171)</f>
        <v>#REF!</v>
      </c>
      <c r="AT1172" s="3" t="e" cm="1">
        <f t="array" aca="1" ref="AT1172" ca="1">+AT1173-INDIRECT(AT1171)</f>
        <v>#REF!</v>
      </c>
      <c r="AU1172" s="3" t="e" cm="1">
        <f t="array" aca="1" ref="AU1172" ca="1">+AU1173-INDIRECT(AU1171)</f>
        <v>#REF!</v>
      </c>
      <c r="AV1172" s="3" t="e" cm="1">
        <f t="array" aca="1" ref="AV1172" ca="1">+AV1173-INDIRECT(AV1171)</f>
        <v>#REF!</v>
      </c>
      <c r="AW1172" s="3" t="e" cm="1">
        <f t="array" aca="1" ref="AW1172" ca="1">+AW1173-INDIRECT(AW1171)</f>
        <v>#REF!</v>
      </c>
      <c r="AX1172" s="3" t="e" cm="1">
        <f t="array" aca="1" ref="AX1172" ca="1">+AX1173-INDIRECT(AX1171)</f>
        <v>#REF!</v>
      </c>
      <c r="AY1172" s="3" t="e" cm="1">
        <f t="array" aca="1" ref="AY1172" ca="1">+AY1173-INDIRECT(AY1171)</f>
        <v>#REF!</v>
      </c>
      <c r="AZ1172" s="3" t="e" cm="1">
        <f t="array" aca="1" ref="AZ1172" ca="1">+AZ1173-INDIRECT(AZ1171)</f>
        <v>#REF!</v>
      </c>
      <c r="BA1172" s="3" t="e" cm="1">
        <f t="array" aca="1" ref="BA1172" ca="1">+BA1173-INDIRECT(BA1171)</f>
        <v>#REF!</v>
      </c>
      <c r="BB1172" s="3" t="e" cm="1">
        <f t="array" aca="1" ref="BB1172" ca="1">+BB1173-INDIRECT(BB1171)</f>
        <v>#REF!</v>
      </c>
      <c r="BC1172" s="3" t="e" cm="1">
        <f t="array" aca="1" ref="BC1172" ca="1">+BC1173-INDIRECT(BC1171)</f>
        <v>#REF!</v>
      </c>
      <c r="BD1172" s="3" t="e" cm="1">
        <f t="array" aca="1" ref="BD1172" ca="1">+BD1173-INDIRECT(BD1171)</f>
        <v>#REF!</v>
      </c>
      <c r="BE1172" s="3" t="e" cm="1">
        <f t="array" aca="1" ref="BE1172" ca="1">+BE1173-INDIRECT(BE1171)</f>
        <v>#REF!</v>
      </c>
      <c r="BF1172" s="3" t="e" cm="1">
        <f t="array" aca="1" ref="BF1172" ca="1">+BF1173-INDIRECT(BF1171)</f>
        <v>#REF!</v>
      </c>
      <c r="BG1172" s="3" t="e" cm="1">
        <f t="array" aca="1" ref="BG1172" ca="1">+BG1173-INDIRECT(BG1171)</f>
        <v>#REF!</v>
      </c>
      <c r="BH1172" s="3" t="e" cm="1">
        <f t="array" aca="1" ref="BH1172" ca="1">+BH1173-INDIRECT(BH1171)</f>
        <v>#REF!</v>
      </c>
      <c r="BI1172" s="3" t="e" cm="1">
        <f t="array" aca="1" ref="BI1172" ca="1">+BI1173-INDIRECT(BI1171)</f>
        <v>#REF!</v>
      </c>
      <c r="BJ1172" s="3" t="e" cm="1">
        <f t="array" aca="1" ref="BJ1172" ca="1">+BJ1173-INDIRECT(BJ1171)</f>
        <v>#REF!</v>
      </c>
      <c r="BK1172" s="3" t="e" cm="1">
        <f t="array" aca="1" ref="BK1172" ca="1">+BK1173-INDIRECT(BK1171)</f>
        <v>#REF!</v>
      </c>
      <c r="BL1172" s="3" t="e" cm="1">
        <f t="array" aca="1" ref="BL1172" ca="1">+BL1173-INDIRECT(BL1171)</f>
        <v>#REF!</v>
      </c>
      <c r="BM1172" s="3" t="e" cm="1">
        <f t="array" aca="1" ref="BM1172" ca="1">+BM1173-INDIRECT(BM1171)</f>
        <v>#REF!</v>
      </c>
      <c r="BN1172" s="3" t="e" cm="1">
        <f t="array" aca="1" ref="BN1172" ca="1">+BN1173-INDIRECT(BN1171)</f>
        <v>#REF!</v>
      </c>
      <c r="BO1172" s="3" t="e" cm="1">
        <f t="array" aca="1" ref="BO1172" ca="1">+BO1173-INDIRECT(BO1171)</f>
        <v>#REF!</v>
      </c>
      <c r="BP1172" s="3" t="e" cm="1">
        <f t="array" aca="1" ref="BP1172" ca="1">+BP1173-INDIRECT(BP1171)</f>
        <v>#REF!</v>
      </c>
      <c r="BQ1172" s="3" t="e" cm="1">
        <f t="array" aca="1" ref="BQ1172" ca="1">+BQ1173-INDIRECT(BQ1171)</f>
        <v>#REF!</v>
      </c>
      <c r="BR1172" s="3" t="e" cm="1">
        <f t="array" aca="1" ref="BR1172" ca="1">+BR1173-INDIRECT(BR1171)</f>
        <v>#REF!</v>
      </c>
      <c r="BS1172" s="3" t="e" cm="1">
        <f t="array" aca="1" ref="BS1172" ca="1">+BS1173-INDIRECT(BS1171)</f>
        <v>#REF!</v>
      </c>
      <c r="BT1172" s="3" t="e" cm="1">
        <f t="array" aca="1" ref="BT1172" ca="1">+BT1173-INDIRECT(BT1171)</f>
        <v>#REF!</v>
      </c>
      <c r="BU1172" s="3" t="e" cm="1">
        <f t="array" aca="1" ref="BU1172" ca="1">+BU1173-INDIRECT(BU1171)</f>
        <v>#REF!</v>
      </c>
      <c r="BV1172" s="3" t="e" cm="1">
        <f t="array" aca="1" ref="BV1172" ca="1">+BV1173-INDIRECT(BV1171)</f>
        <v>#REF!</v>
      </c>
      <c r="BW1172" s="3" t="e" cm="1">
        <f t="array" aca="1" ref="BW1172" ca="1">+BW1173-INDIRECT(BW1171)</f>
        <v>#REF!</v>
      </c>
      <c r="BX1172" s="3" t="e" cm="1">
        <f t="array" aca="1" ref="BX1172" ca="1">+BX1173-INDIRECT(BX1171)</f>
        <v>#REF!</v>
      </c>
      <c r="BY1172" s="3" t="e" cm="1">
        <f t="array" aca="1" ref="BY1172" ca="1">+BY1173-INDIRECT(BY1171)</f>
        <v>#REF!</v>
      </c>
      <c r="BZ1172" s="3" t="e" cm="1">
        <f t="array" aca="1" ref="BZ1172" ca="1">+BZ1173-INDIRECT(BZ1171)</f>
        <v>#REF!</v>
      </c>
      <c r="CA1172" s="3" t="e" cm="1">
        <f t="array" aca="1" ref="CA1172" ca="1">+CA1173-INDIRECT(CA1171)</f>
        <v>#REF!</v>
      </c>
      <c r="CB1172" s="3" t="e" cm="1">
        <f t="array" aca="1" ref="CB1172" ca="1">+CB1173-INDIRECT(CB1171)</f>
        <v>#REF!</v>
      </c>
      <c r="CC1172" s="3" t="e" cm="1">
        <f t="array" aca="1" ref="CC1172" ca="1">+CC1173-INDIRECT(CC1171)</f>
        <v>#REF!</v>
      </c>
      <c r="CD1172" s="3" t="e" cm="1">
        <f t="array" aca="1" ref="CD1172" ca="1">+CD1173-INDIRECT(CD1171)</f>
        <v>#REF!</v>
      </c>
      <c r="CE1172" s="3" t="e" cm="1">
        <f t="array" aca="1" ref="CE1172" ca="1">+CE1173-INDIRECT(CE1171)</f>
        <v>#REF!</v>
      </c>
      <c r="CF1172" s="3" t="e" cm="1">
        <f t="array" aca="1" ref="CF1172" ca="1">+CF1173-INDIRECT(CF1171)</f>
        <v>#REF!</v>
      </c>
      <c r="CG1172" s="3" t="e" cm="1">
        <f t="array" aca="1" ref="CG1172" ca="1">+CG1173-INDIRECT(CG1171)</f>
        <v>#REF!</v>
      </c>
      <c r="CH1172" s="3" t="e" cm="1">
        <f t="array" aca="1" ref="CH1172" ca="1">+CH1173-INDIRECT(CH1171)</f>
        <v>#REF!</v>
      </c>
      <c r="CI1172" s="3" t="e" cm="1">
        <f t="array" aca="1" ref="CI1172" ca="1">+CI1173-INDIRECT(CI1171)</f>
        <v>#REF!</v>
      </c>
      <c r="CJ1172" s="3" t="e" cm="1">
        <f t="array" aca="1" ref="CJ1172" ca="1">+CJ1173-INDIRECT(CJ1171)</f>
        <v>#REF!</v>
      </c>
      <c r="CK1172" s="3" t="e" cm="1">
        <f t="array" aca="1" ref="CK1172" ca="1">+CK1173-INDIRECT(CK1171)</f>
        <v>#REF!</v>
      </c>
      <c r="CL1172" s="3" t="e" cm="1">
        <f t="array" aca="1" ref="CL1172" ca="1">+CL1173-INDIRECT(CL1171)</f>
        <v>#REF!</v>
      </c>
      <c r="CM1172" s="3" t="e" cm="1">
        <f t="array" aca="1" ref="CM1172" ca="1">+CM1173-INDIRECT(CM1171)</f>
        <v>#REF!</v>
      </c>
      <c r="CN1172" s="3" t="e" cm="1">
        <f t="array" aca="1" ref="CN1172" ca="1">+CN1173-INDIRECT(CN1171)</f>
        <v>#REF!</v>
      </c>
    </row>
    <row r="1173" spans="1:92" x14ac:dyDescent="0.25">
      <c r="A1173" t="s">
        <v>746</v>
      </c>
      <c r="B1173" s="28" t="s">
        <v>21</v>
      </c>
      <c r="D1173" t="s">
        <v>742</v>
      </c>
      <c r="I1173" s="102"/>
      <c r="J1173"/>
      <c r="K1173" s="244" t="e">
        <f t="shared" ca="1" si="872"/>
        <v>#REF!</v>
      </c>
      <c r="L1173" s="244" t="e">
        <f t="shared" ca="1" si="872"/>
        <v>#REF!</v>
      </c>
      <c r="M1173" s="244" t="e">
        <f t="shared" ca="1" si="872"/>
        <v>#REF!</v>
      </c>
      <c r="N1173" s="244" t="e">
        <f t="shared" ca="1" si="872"/>
        <v>#REF!</v>
      </c>
      <c r="O1173" s="244" t="e">
        <f t="shared" ca="1" si="872"/>
        <v>#REF!</v>
      </c>
      <c r="P1173" s="244" t="e">
        <f t="shared" ca="1" si="872"/>
        <v>#REF!</v>
      </c>
      <c r="Q1173" s="30"/>
      <c r="T1173" s="286"/>
      <c r="U1173" s="203" t="e" cm="1">
        <f t="array" aca="1" ref="U1173" ca="1">+INDIRECT(U1171)*U1174</f>
        <v>#REF!</v>
      </c>
      <c r="V1173" s="203" t="e" cm="1">
        <f t="array" aca="1" ref="V1173" ca="1">+INDIRECT(V1171)*V1174</f>
        <v>#REF!</v>
      </c>
      <c r="W1173" s="203" t="e" cm="1">
        <f t="array" aca="1" ref="W1173" ca="1">+INDIRECT(W1171)*W1174</f>
        <v>#REF!</v>
      </c>
      <c r="X1173" s="203" t="e" cm="1">
        <f t="array" aca="1" ref="X1173" ca="1">+INDIRECT(X1171)*X1174</f>
        <v>#REF!</v>
      </c>
      <c r="Y1173" s="203" t="e" cm="1">
        <f t="array" aca="1" ref="Y1173" ca="1">+INDIRECT(Y1171)*Y1174</f>
        <v>#REF!</v>
      </c>
      <c r="Z1173" s="203" t="e" cm="1">
        <f t="array" aca="1" ref="Z1173" ca="1">+INDIRECT(Z1171)*Z1174</f>
        <v>#REF!</v>
      </c>
      <c r="AA1173" s="203" t="e" cm="1">
        <f t="array" aca="1" ref="AA1173" ca="1">+INDIRECT(AA1171)*AA1174</f>
        <v>#REF!</v>
      </c>
      <c r="AB1173" s="203" t="e" cm="1">
        <f t="array" aca="1" ref="AB1173" ca="1">+INDIRECT(AB1171)*AB1174</f>
        <v>#REF!</v>
      </c>
      <c r="AC1173" s="203" t="e" cm="1">
        <f t="array" aca="1" ref="AC1173" ca="1">+INDIRECT(AC1171)*AC1174</f>
        <v>#REF!</v>
      </c>
      <c r="AD1173" s="203" t="e" cm="1">
        <f t="array" aca="1" ref="AD1173" ca="1">+INDIRECT(AD1171)*AD1174</f>
        <v>#REF!</v>
      </c>
      <c r="AE1173" s="203" t="e" cm="1">
        <f t="array" aca="1" ref="AE1173" ca="1">+INDIRECT(AE1171)*AE1174</f>
        <v>#REF!</v>
      </c>
      <c r="AF1173" s="203" t="e" cm="1">
        <f t="array" aca="1" ref="AF1173" ca="1">+INDIRECT(AF1171)*AF1174</f>
        <v>#REF!</v>
      </c>
      <c r="AG1173" s="203" t="e" cm="1">
        <f t="array" aca="1" ref="AG1173" ca="1">+INDIRECT(AG1171)*AG1174</f>
        <v>#REF!</v>
      </c>
      <c r="AH1173" s="203" t="e" cm="1">
        <f t="array" aca="1" ref="AH1173" ca="1">+INDIRECT(AH1171)*AH1174</f>
        <v>#REF!</v>
      </c>
      <c r="AI1173" s="203" t="e" cm="1">
        <f t="array" aca="1" ref="AI1173" ca="1">+INDIRECT(AI1171)*AI1174</f>
        <v>#REF!</v>
      </c>
      <c r="AJ1173" s="203" t="e" cm="1">
        <f t="array" aca="1" ref="AJ1173" ca="1">+INDIRECT(AJ1171)*AJ1174</f>
        <v>#REF!</v>
      </c>
      <c r="AK1173" s="203" t="e" cm="1">
        <f t="array" aca="1" ref="AK1173" ca="1">+INDIRECT(AK1171)*AK1174</f>
        <v>#REF!</v>
      </c>
      <c r="AL1173" s="203" t="e" cm="1">
        <f t="array" aca="1" ref="AL1173" ca="1">+INDIRECT(AL1171)*AL1174</f>
        <v>#REF!</v>
      </c>
      <c r="AM1173" s="203" t="e" cm="1">
        <f t="array" aca="1" ref="AM1173" ca="1">+INDIRECT(AM1171)*AM1174</f>
        <v>#REF!</v>
      </c>
      <c r="AN1173" s="203" t="e" cm="1">
        <f t="array" aca="1" ref="AN1173" ca="1">+INDIRECT(AN1171)*AN1174</f>
        <v>#REF!</v>
      </c>
      <c r="AO1173" s="203" t="e" cm="1">
        <f t="array" aca="1" ref="AO1173" ca="1">+INDIRECT(AO1171)*AO1174</f>
        <v>#REF!</v>
      </c>
      <c r="AP1173" s="203" t="e" cm="1">
        <f t="array" aca="1" ref="AP1173" ca="1">+INDIRECT(AP1171)*AP1174</f>
        <v>#REF!</v>
      </c>
      <c r="AQ1173" s="203" t="e" cm="1">
        <f t="array" aca="1" ref="AQ1173" ca="1">+INDIRECT(AQ1171)*AQ1174</f>
        <v>#REF!</v>
      </c>
      <c r="AR1173" s="203" t="e" cm="1">
        <f t="array" aca="1" ref="AR1173" ca="1">+INDIRECT(AR1171)*AR1174</f>
        <v>#REF!</v>
      </c>
      <c r="AS1173" s="203" t="e" cm="1">
        <f t="array" aca="1" ref="AS1173" ca="1">+INDIRECT(AS1171)*AS1174</f>
        <v>#REF!</v>
      </c>
      <c r="AT1173" s="203" t="e" cm="1">
        <f t="array" aca="1" ref="AT1173" ca="1">+INDIRECT(AT1171)*AT1174</f>
        <v>#REF!</v>
      </c>
      <c r="AU1173" s="203" t="e" cm="1">
        <f t="array" aca="1" ref="AU1173" ca="1">+INDIRECT(AU1171)*AU1174</f>
        <v>#REF!</v>
      </c>
      <c r="AV1173" s="203" t="e" cm="1">
        <f t="array" aca="1" ref="AV1173" ca="1">+INDIRECT(AV1171)*AV1174</f>
        <v>#REF!</v>
      </c>
      <c r="AW1173" s="203" t="e" cm="1">
        <f t="array" aca="1" ref="AW1173" ca="1">+INDIRECT(AW1171)*AW1174</f>
        <v>#REF!</v>
      </c>
      <c r="AX1173" s="203" t="e" cm="1">
        <f t="array" aca="1" ref="AX1173" ca="1">+INDIRECT(AX1171)*AX1174</f>
        <v>#REF!</v>
      </c>
      <c r="AY1173" s="203" t="e" cm="1">
        <f t="array" aca="1" ref="AY1173" ca="1">+INDIRECT(AY1171)*AY1174</f>
        <v>#REF!</v>
      </c>
      <c r="AZ1173" s="203" t="e" cm="1">
        <f t="array" aca="1" ref="AZ1173" ca="1">+INDIRECT(AZ1171)*AZ1174</f>
        <v>#REF!</v>
      </c>
      <c r="BA1173" s="203" t="e" cm="1">
        <f t="array" aca="1" ref="BA1173" ca="1">+INDIRECT(BA1171)*BA1174</f>
        <v>#REF!</v>
      </c>
      <c r="BB1173" s="203" t="e" cm="1">
        <f t="array" aca="1" ref="BB1173" ca="1">+INDIRECT(BB1171)*BB1174</f>
        <v>#REF!</v>
      </c>
      <c r="BC1173" s="203" t="e" cm="1">
        <f t="array" aca="1" ref="BC1173" ca="1">+INDIRECT(BC1171)*BC1174</f>
        <v>#REF!</v>
      </c>
      <c r="BD1173" s="203" t="e" cm="1">
        <f t="array" aca="1" ref="BD1173" ca="1">+INDIRECT(BD1171)*BD1174</f>
        <v>#REF!</v>
      </c>
      <c r="BE1173" s="203" t="e" cm="1">
        <f t="array" aca="1" ref="BE1173" ca="1">+INDIRECT(BE1171)*BE1174</f>
        <v>#REF!</v>
      </c>
      <c r="BF1173" s="203" t="e" cm="1">
        <f t="array" aca="1" ref="BF1173" ca="1">+INDIRECT(BF1171)*BF1174</f>
        <v>#REF!</v>
      </c>
      <c r="BG1173" s="203" t="e" cm="1">
        <f t="array" aca="1" ref="BG1173" ca="1">+INDIRECT(BG1171)*BG1174</f>
        <v>#REF!</v>
      </c>
      <c r="BH1173" s="203" t="e" cm="1">
        <f t="array" aca="1" ref="BH1173" ca="1">+INDIRECT(BH1171)*BH1174</f>
        <v>#REF!</v>
      </c>
      <c r="BI1173" s="203" t="e" cm="1">
        <f t="array" aca="1" ref="BI1173" ca="1">+INDIRECT(BI1171)*BI1174</f>
        <v>#REF!</v>
      </c>
      <c r="BJ1173" s="203" t="e" cm="1">
        <f t="array" aca="1" ref="BJ1173" ca="1">+INDIRECT(BJ1171)*BJ1174</f>
        <v>#REF!</v>
      </c>
      <c r="BK1173" s="203" t="e" cm="1">
        <f t="array" aca="1" ref="BK1173" ca="1">+INDIRECT(BK1171)*BK1174</f>
        <v>#REF!</v>
      </c>
      <c r="BL1173" s="203" t="e" cm="1">
        <f t="array" aca="1" ref="BL1173" ca="1">+INDIRECT(BL1171)*BL1174</f>
        <v>#REF!</v>
      </c>
      <c r="BM1173" s="203" t="e" cm="1">
        <f t="array" aca="1" ref="BM1173" ca="1">+INDIRECT(BM1171)*BM1174</f>
        <v>#REF!</v>
      </c>
      <c r="BN1173" s="203" t="e" cm="1">
        <f t="array" aca="1" ref="BN1173" ca="1">+INDIRECT(BN1171)*BN1174</f>
        <v>#REF!</v>
      </c>
      <c r="BO1173" s="203" t="e" cm="1">
        <f t="array" aca="1" ref="BO1173" ca="1">+INDIRECT(BO1171)*BO1174</f>
        <v>#REF!</v>
      </c>
      <c r="BP1173" s="203" t="e" cm="1">
        <f t="array" aca="1" ref="BP1173" ca="1">+INDIRECT(BP1171)*BP1174</f>
        <v>#REF!</v>
      </c>
      <c r="BQ1173" s="203" t="e" cm="1">
        <f t="array" aca="1" ref="BQ1173" ca="1">+INDIRECT(BQ1171)*BQ1174</f>
        <v>#REF!</v>
      </c>
      <c r="BR1173" s="203" t="e" cm="1">
        <f t="array" aca="1" ref="BR1173" ca="1">+INDIRECT(BR1171)*BR1174</f>
        <v>#REF!</v>
      </c>
      <c r="BS1173" s="203" t="e" cm="1">
        <f t="array" aca="1" ref="BS1173" ca="1">+INDIRECT(BS1171)*BS1174</f>
        <v>#REF!</v>
      </c>
      <c r="BT1173" s="203" t="e" cm="1">
        <f t="array" aca="1" ref="BT1173" ca="1">+INDIRECT(BT1171)*BT1174</f>
        <v>#REF!</v>
      </c>
      <c r="BU1173" s="203" t="e" cm="1">
        <f t="array" aca="1" ref="BU1173" ca="1">+INDIRECT(BU1171)*BU1174</f>
        <v>#REF!</v>
      </c>
      <c r="BV1173" s="203" t="e" cm="1">
        <f t="array" aca="1" ref="BV1173" ca="1">+INDIRECT(BV1171)*BV1174</f>
        <v>#REF!</v>
      </c>
      <c r="BW1173" s="203" t="e" cm="1">
        <f t="array" aca="1" ref="BW1173" ca="1">+INDIRECT(BW1171)*BW1174</f>
        <v>#REF!</v>
      </c>
      <c r="BX1173" s="203" t="e" cm="1">
        <f t="array" aca="1" ref="BX1173" ca="1">+INDIRECT(BX1171)*BX1174</f>
        <v>#REF!</v>
      </c>
      <c r="BY1173" s="203" t="e" cm="1">
        <f t="array" aca="1" ref="BY1173" ca="1">+INDIRECT(BY1171)*BY1174</f>
        <v>#REF!</v>
      </c>
      <c r="BZ1173" s="203" t="e" cm="1">
        <f t="array" aca="1" ref="BZ1173" ca="1">+INDIRECT(BZ1171)*BZ1174</f>
        <v>#REF!</v>
      </c>
      <c r="CA1173" s="203" t="e" cm="1">
        <f t="array" aca="1" ref="CA1173" ca="1">+INDIRECT(CA1171)*CA1174</f>
        <v>#REF!</v>
      </c>
      <c r="CB1173" s="203" t="e" cm="1">
        <f t="array" aca="1" ref="CB1173" ca="1">+INDIRECT(CB1171)*CB1174</f>
        <v>#REF!</v>
      </c>
      <c r="CC1173" s="203" t="e" cm="1">
        <f t="array" aca="1" ref="CC1173" ca="1">+INDIRECT(CC1171)*CC1174</f>
        <v>#REF!</v>
      </c>
      <c r="CD1173" s="203" t="e" cm="1">
        <f t="array" aca="1" ref="CD1173" ca="1">+INDIRECT(CD1171)*CD1174</f>
        <v>#REF!</v>
      </c>
      <c r="CE1173" s="203" t="e" cm="1">
        <f t="array" aca="1" ref="CE1173" ca="1">+INDIRECT(CE1171)*CE1174</f>
        <v>#REF!</v>
      </c>
      <c r="CF1173" s="203" t="e" cm="1">
        <f t="array" aca="1" ref="CF1173" ca="1">+INDIRECT(CF1171)*CF1174</f>
        <v>#REF!</v>
      </c>
      <c r="CG1173" s="203" t="e" cm="1">
        <f t="array" aca="1" ref="CG1173" ca="1">+INDIRECT(CG1171)*CG1174</f>
        <v>#REF!</v>
      </c>
      <c r="CH1173" s="203" t="e" cm="1">
        <f t="array" aca="1" ref="CH1173" ca="1">+INDIRECT(CH1171)*CH1174</f>
        <v>#REF!</v>
      </c>
      <c r="CI1173" s="203" t="e" cm="1">
        <f t="array" aca="1" ref="CI1173" ca="1">+INDIRECT(CI1171)*CI1174</f>
        <v>#REF!</v>
      </c>
      <c r="CJ1173" s="203" t="e" cm="1">
        <f t="array" aca="1" ref="CJ1173" ca="1">+INDIRECT(CJ1171)*CJ1174</f>
        <v>#REF!</v>
      </c>
      <c r="CK1173" s="203" t="e" cm="1">
        <f t="array" aca="1" ref="CK1173" ca="1">+INDIRECT(CK1171)*CK1174</f>
        <v>#REF!</v>
      </c>
      <c r="CL1173" s="203" t="e" cm="1">
        <f t="array" aca="1" ref="CL1173" ca="1">+INDIRECT(CL1171)*CL1174</f>
        <v>#REF!</v>
      </c>
      <c r="CM1173" s="203" t="e" cm="1">
        <f t="array" aca="1" ref="CM1173" ca="1">+INDIRECT(CM1171)*CM1174</f>
        <v>#REF!</v>
      </c>
      <c r="CN1173" s="203" t="e" cm="1">
        <f t="array" aca="1" ref="CN1173" ca="1">+INDIRECT(CN1171)*CN1174</f>
        <v>#REF!</v>
      </c>
    </row>
    <row r="1174" spans="1:92" x14ac:dyDescent="0.25">
      <c r="A1174" t="s">
        <v>747</v>
      </c>
      <c r="B1174" s="214" t="s">
        <v>741</v>
      </c>
      <c r="D1174" t="s">
        <v>742</v>
      </c>
      <c r="E1174" s="229" t="s">
        <v>203</v>
      </c>
      <c r="F1174" s="229"/>
      <c r="G1174" s="229"/>
      <c r="I1174" s="267"/>
      <c r="J1174" s="268"/>
      <c r="K1174" s="192">
        <v>0.3</v>
      </c>
      <c r="L1174" s="192">
        <v>0.3</v>
      </c>
      <c r="M1174" s="192">
        <v>0.3</v>
      </c>
      <c r="N1174" s="192">
        <v>0.3</v>
      </c>
      <c r="O1174" s="192">
        <v>0.3</v>
      </c>
      <c r="P1174" s="192">
        <v>0.3</v>
      </c>
      <c r="Q1174" s="192"/>
      <c r="T1174" s="271"/>
      <c r="U1174" s="34">
        <f ca="1">INDEX($A:$CN,ROW(),MATCH(INDIRECT(ADDRESS(3,COLUMN(),2)),$2:$2,0))</f>
        <v>0.3</v>
      </c>
      <c r="V1174" s="34">
        <f ca="1">INDEX($A:$CN,ROW(),MATCH(INDIRECT(ADDRESS(3,COLUMN(),2)),$2:$2,0))</f>
        <v>0.3</v>
      </c>
      <c r="W1174" s="34">
        <f ca="1">INDEX($A:$CN,ROW(),MATCH(INDIRECT(ADDRESS(3,COLUMN(),2)),$2:$2,0))</f>
        <v>0.3</v>
      </c>
      <c r="X1174" s="34">
        <f ca="1">INDEX($A:$CN,ROW(),MATCH(INDIRECT(ADDRESS(3,COLUMN(),2)),$2:$2,0))</f>
        <v>0.3</v>
      </c>
      <c r="Y1174" s="34">
        <f ca="1">INDEX($A:$CN,ROW(),MATCH(INDIRECT(ADDRESS(3,COLUMN(),2)),$2:$2,0))</f>
        <v>0.3</v>
      </c>
      <c r="Z1174" s="34">
        <f ca="1">INDEX($A:$CN,ROW(),MATCH(INDIRECT(ADDRESS(3,COLUMN(),2)),$2:$2,0))</f>
        <v>0.3</v>
      </c>
      <c r="AA1174" s="34">
        <f ca="1">INDEX($A:$CN,ROW(),MATCH(INDIRECT(ADDRESS(3,COLUMN(),2)),$2:$2,0))</f>
        <v>0.3</v>
      </c>
      <c r="AB1174" s="34">
        <f ca="1">INDEX($A:$CN,ROW(),MATCH(INDIRECT(ADDRESS(3,COLUMN(),2)),$2:$2,0))</f>
        <v>0.3</v>
      </c>
      <c r="AC1174" s="34">
        <f ca="1">INDEX($A:$CN,ROW(),MATCH(INDIRECT(ADDRESS(3,COLUMN(),2)),$2:$2,0))</f>
        <v>0.3</v>
      </c>
      <c r="AD1174" s="34">
        <f ca="1">INDEX($A:$CN,ROW(),MATCH(INDIRECT(ADDRESS(3,COLUMN(),2)),$2:$2,0))</f>
        <v>0.3</v>
      </c>
      <c r="AE1174" s="34">
        <f ca="1">INDEX($A:$CN,ROW(),MATCH(INDIRECT(ADDRESS(3,COLUMN(),2)),$2:$2,0))</f>
        <v>0.3</v>
      </c>
      <c r="AF1174" s="34">
        <f ca="1">INDEX($A:$CN,ROW(),MATCH(INDIRECT(ADDRESS(3,COLUMN(),2)),$2:$2,0))</f>
        <v>0.3</v>
      </c>
      <c r="AG1174" s="34">
        <f ca="1">INDEX($A:$CN,ROW(),MATCH(INDIRECT(ADDRESS(3,COLUMN(),2)),$2:$2,0))</f>
        <v>0.3</v>
      </c>
      <c r="AH1174" s="34">
        <f ca="1">INDEX($A:$CN,ROW(),MATCH(INDIRECT(ADDRESS(3,COLUMN(),2)),$2:$2,0))</f>
        <v>0.3</v>
      </c>
      <c r="AI1174" s="34">
        <f ca="1">INDEX($A:$CN,ROW(),MATCH(INDIRECT(ADDRESS(3,COLUMN(),2)),$2:$2,0))</f>
        <v>0.3</v>
      </c>
      <c r="AJ1174" s="34">
        <f ca="1">INDEX($A:$CN,ROW(),MATCH(INDIRECT(ADDRESS(3,COLUMN(),2)),$2:$2,0))</f>
        <v>0.3</v>
      </c>
      <c r="AK1174" s="34">
        <f ca="1">INDEX($A:$CN,ROW(),MATCH(INDIRECT(ADDRESS(3,COLUMN(),2)),$2:$2,0))</f>
        <v>0.3</v>
      </c>
      <c r="AL1174" s="34">
        <f ca="1">INDEX($A:$CN,ROW(),MATCH(INDIRECT(ADDRESS(3,COLUMN(),2)),$2:$2,0))</f>
        <v>0.3</v>
      </c>
      <c r="AM1174" s="34">
        <f ca="1">INDEX($A:$CN,ROW(),MATCH(INDIRECT(ADDRESS(3,COLUMN(),2)),$2:$2,0))</f>
        <v>0.3</v>
      </c>
      <c r="AN1174" s="34">
        <f ca="1">INDEX($A:$CN,ROW(),MATCH(INDIRECT(ADDRESS(3,COLUMN(),2)),$2:$2,0))</f>
        <v>0.3</v>
      </c>
      <c r="AO1174" s="34">
        <f ca="1">INDEX($A:$CN,ROW(),MATCH(INDIRECT(ADDRESS(3,COLUMN(),2)),$2:$2,0))</f>
        <v>0.3</v>
      </c>
      <c r="AP1174" s="34">
        <f ca="1">INDEX($A:$CN,ROW(),MATCH(INDIRECT(ADDRESS(3,COLUMN(),2)),$2:$2,0))</f>
        <v>0.3</v>
      </c>
      <c r="AQ1174" s="34">
        <f ca="1">INDEX($A:$CN,ROW(),MATCH(INDIRECT(ADDRESS(3,COLUMN(),2)),$2:$2,0))</f>
        <v>0.3</v>
      </c>
      <c r="AR1174" s="34">
        <f ca="1">INDEX($A:$CN,ROW(),MATCH(INDIRECT(ADDRESS(3,COLUMN(),2)),$2:$2,0))</f>
        <v>0.3</v>
      </c>
      <c r="AS1174" s="34">
        <f ca="1">INDEX($A:$CN,ROW(),MATCH(INDIRECT(ADDRESS(3,COLUMN(),2)),$2:$2,0))</f>
        <v>0.3</v>
      </c>
      <c r="AT1174" s="34">
        <f ca="1">INDEX($A:$CN,ROW(),MATCH(INDIRECT(ADDRESS(3,COLUMN(),2)),$2:$2,0))</f>
        <v>0.3</v>
      </c>
      <c r="AU1174" s="34">
        <f ca="1">INDEX($A:$CN,ROW(),MATCH(INDIRECT(ADDRESS(3,COLUMN(),2)),$2:$2,0))</f>
        <v>0.3</v>
      </c>
      <c r="AV1174" s="34">
        <f ca="1">INDEX($A:$CN,ROW(),MATCH(INDIRECT(ADDRESS(3,COLUMN(),2)),$2:$2,0))</f>
        <v>0.3</v>
      </c>
      <c r="AW1174" s="34">
        <f ca="1">INDEX($A:$CN,ROW(),MATCH(INDIRECT(ADDRESS(3,COLUMN(),2)),$2:$2,0))</f>
        <v>0.3</v>
      </c>
      <c r="AX1174" s="34">
        <f ca="1">INDEX($A:$CN,ROW(),MATCH(INDIRECT(ADDRESS(3,COLUMN(),2)),$2:$2,0))</f>
        <v>0.3</v>
      </c>
      <c r="AY1174" s="34">
        <f ca="1">INDEX($A:$CN,ROW(),MATCH(INDIRECT(ADDRESS(3,COLUMN(),2)),$2:$2,0))</f>
        <v>0.3</v>
      </c>
      <c r="AZ1174" s="34">
        <f ca="1">INDEX($A:$CN,ROW(),MATCH(INDIRECT(ADDRESS(3,COLUMN(),2)),$2:$2,0))</f>
        <v>0.3</v>
      </c>
      <c r="BA1174" s="34">
        <f ca="1">INDEX($A:$CN,ROW(),MATCH(INDIRECT(ADDRESS(3,COLUMN(),2)),$2:$2,0))</f>
        <v>0.3</v>
      </c>
      <c r="BB1174" s="34">
        <f ca="1">INDEX($A:$CN,ROW(),MATCH(INDIRECT(ADDRESS(3,COLUMN(),2)),$2:$2,0))</f>
        <v>0.3</v>
      </c>
      <c r="BC1174" s="34">
        <f ca="1">INDEX($A:$CN,ROW(),MATCH(INDIRECT(ADDRESS(3,COLUMN(),2)),$2:$2,0))</f>
        <v>0.3</v>
      </c>
      <c r="BD1174" s="34">
        <f ca="1">INDEX($A:$CN,ROW(),MATCH(INDIRECT(ADDRESS(3,COLUMN(),2)),$2:$2,0))</f>
        <v>0.3</v>
      </c>
      <c r="BE1174" s="34">
        <f ca="1">INDEX($A:$CN,ROW(),MATCH(INDIRECT(ADDRESS(3,COLUMN(),2)),$2:$2,0))</f>
        <v>0.3</v>
      </c>
      <c r="BF1174" s="34">
        <f ca="1">INDEX($A:$CN,ROW(),MATCH(INDIRECT(ADDRESS(3,COLUMN(),2)),$2:$2,0))</f>
        <v>0.3</v>
      </c>
      <c r="BG1174" s="34">
        <f ca="1">INDEX($A:$CN,ROW(),MATCH(INDIRECT(ADDRESS(3,COLUMN(),2)),$2:$2,0))</f>
        <v>0.3</v>
      </c>
      <c r="BH1174" s="34">
        <f ca="1">INDEX($A:$CN,ROW(),MATCH(INDIRECT(ADDRESS(3,COLUMN(),2)),$2:$2,0))</f>
        <v>0.3</v>
      </c>
      <c r="BI1174" s="34">
        <f ca="1">INDEX($A:$CN,ROW(),MATCH(INDIRECT(ADDRESS(3,COLUMN(),2)),$2:$2,0))</f>
        <v>0.3</v>
      </c>
      <c r="BJ1174" s="34">
        <f ca="1">INDEX($A:$CN,ROW(),MATCH(INDIRECT(ADDRESS(3,COLUMN(),2)),$2:$2,0))</f>
        <v>0.3</v>
      </c>
      <c r="BK1174" s="34">
        <f ca="1">INDEX($A:$CN,ROW(),MATCH(INDIRECT(ADDRESS(3,COLUMN(),2)),$2:$2,0))</f>
        <v>0.3</v>
      </c>
      <c r="BL1174" s="34">
        <f ca="1">INDEX($A:$CN,ROW(),MATCH(INDIRECT(ADDRESS(3,COLUMN(),2)),$2:$2,0))</f>
        <v>0.3</v>
      </c>
      <c r="BM1174" s="34">
        <f ca="1">INDEX($A:$CN,ROW(),MATCH(INDIRECT(ADDRESS(3,COLUMN(),2)),$2:$2,0))</f>
        <v>0.3</v>
      </c>
      <c r="BN1174" s="34">
        <f ca="1">INDEX($A:$CN,ROW(),MATCH(INDIRECT(ADDRESS(3,COLUMN(),2)),$2:$2,0))</f>
        <v>0.3</v>
      </c>
      <c r="BO1174" s="34">
        <f ca="1">INDEX($A:$CN,ROW(),MATCH(INDIRECT(ADDRESS(3,COLUMN(),2)),$2:$2,0))</f>
        <v>0.3</v>
      </c>
      <c r="BP1174" s="34">
        <f ca="1">INDEX($A:$CN,ROW(),MATCH(INDIRECT(ADDRESS(3,COLUMN(),2)),$2:$2,0))</f>
        <v>0.3</v>
      </c>
      <c r="BQ1174" s="34">
        <f ca="1">INDEX($A:$CN,ROW(),MATCH(INDIRECT(ADDRESS(3,COLUMN(),2)),$2:$2,0))</f>
        <v>0.3</v>
      </c>
      <c r="BR1174" s="34">
        <f ca="1">INDEX($A:$CN,ROW(),MATCH(INDIRECT(ADDRESS(3,COLUMN(),2)),$2:$2,0))</f>
        <v>0.3</v>
      </c>
      <c r="BS1174" s="34">
        <f ca="1">INDEX($A:$CN,ROW(),MATCH(INDIRECT(ADDRESS(3,COLUMN(),2)),$2:$2,0))</f>
        <v>0.3</v>
      </c>
      <c r="BT1174" s="34">
        <f ca="1">INDEX($A:$CN,ROW(),MATCH(INDIRECT(ADDRESS(3,COLUMN(),2)),$2:$2,0))</f>
        <v>0.3</v>
      </c>
      <c r="BU1174" s="34">
        <f ca="1">INDEX($A:$CN,ROW(),MATCH(INDIRECT(ADDRESS(3,COLUMN(),2)),$2:$2,0))</f>
        <v>0.3</v>
      </c>
      <c r="BV1174" s="34">
        <f ca="1">INDEX($A:$CN,ROW(),MATCH(INDIRECT(ADDRESS(3,COLUMN(),2)),$2:$2,0))</f>
        <v>0.3</v>
      </c>
      <c r="BW1174" s="34">
        <f ca="1">INDEX($A:$CN,ROW(),MATCH(INDIRECT(ADDRESS(3,COLUMN(),2)),$2:$2,0))</f>
        <v>0.3</v>
      </c>
      <c r="BX1174" s="34">
        <f ca="1">INDEX($A:$CN,ROW(),MATCH(INDIRECT(ADDRESS(3,COLUMN(),2)),$2:$2,0))</f>
        <v>0.3</v>
      </c>
      <c r="BY1174" s="34">
        <f ca="1">INDEX($A:$CN,ROW(),MATCH(INDIRECT(ADDRESS(3,COLUMN(),2)),$2:$2,0))</f>
        <v>0.3</v>
      </c>
      <c r="BZ1174" s="34">
        <f ca="1">INDEX($A:$CN,ROW(),MATCH(INDIRECT(ADDRESS(3,COLUMN(),2)),$2:$2,0))</f>
        <v>0.3</v>
      </c>
      <c r="CA1174" s="34">
        <f ca="1">INDEX($A:$CN,ROW(),MATCH(INDIRECT(ADDRESS(3,COLUMN(),2)),$2:$2,0))</f>
        <v>0.3</v>
      </c>
      <c r="CB1174" s="34">
        <f ca="1">INDEX($A:$CN,ROW(),MATCH(INDIRECT(ADDRESS(3,COLUMN(),2)),$2:$2,0))</f>
        <v>0.3</v>
      </c>
      <c r="CC1174" s="34">
        <f ca="1">INDEX($A:$CN,ROW(),MATCH(INDIRECT(ADDRESS(3,COLUMN(),2)),$2:$2,0))</f>
        <v>0.3</v>
      </c>
      <c r="CD1174" s="34">
        <f ca="1">INDEX($A:$CN,ROW(),MATCH(INDIRECT(ADDRESS(3,COLUMN(),2)),$2:$2,0))</f>
        <v>0.3</v>
      </c>
      <c r="CE1174" s="34">
        <f ca="1">INDEX($A:$CN,ROW(),MATCH(INDIRECT(ADDRESS(3,COLUMN(),2)),$2:$2,0))</f>
        <v>0.3</v>
      </c>
      <c r="CF1174" s="34">
        <f ca="1">INDEX($A:$CN,ROW(),MATCH(INDIRECT(ADDRESS(3,COLUMN(),2)),$2:$2,0))</f>
        <v>0.3</v>
      </c>
      <c r="CG1174" s="34">
        <f ca="1">INDEX($A:$CN,ROW(),MATCH(INDIRECT(ADDRESS(3,COLUMN(),2)),$2:$2,0))</f>
        <v>0.3</v>
      </c>
      <c r="CH1174" s="34">
        <f ca="1">INDEX($A:$CN,ROW(),MATCH(INDIRECT(ADDRESS(3,COLUMN(),2)),$2:$2,0))</f>
        <v>0.3</v>
      </c>
      <c r="CI1174" s="34">
        <f ca="1">INDEX($A:$CN,ROW(),MATCH(INDIRECT(ADDRESS(3,COLUMN(),2)),$2:$2,0))</f>
        <v>0.3</v>
      </c>
      <c r="CJ1174" s="34">
        <f ca="1">INDEX($A:$CN,ROW(),MATCH(INDIRECT(ADDRESS(3,COLUMN(),2)),$2:$2,0))</f>
        <v>0.3</v>
      </c>
      <c r="CK1174" s="34">
        <f ca="1">INDEX($A:$CN,ROW(),MATCH(INDIRECT(ADDRESS(3,COLUMN(),2)),$2:$2,0))</f>
        <v>0.3</v>
      </c>
      <c r="CL1174" s="34">
        <f ca="1">INDEX($A:$CN,ROW(),MATCH(INDIRECT(ADDRESS(3,COLUMN(),2)),$2:$2,0))</f>
        <v>0.3</v>
      </c>
      <c r="CM1174" s="34">
        <f ca="1">INDEX($A:$CN,ROW(),MATCH(INDIRECT(ADDRESS(3,COLUMN(),2)),$2:$2,0))</f>
        <v>0.3</v>
      </c>
      <c r="CN1174" s="34">
        <f ca="1">INDEX($A:$CN,ROW(),MATCH(INDIRECT(ADDRESS(3,COLUMN(),2)),$2:$2,0))</f>
        <v>0.3</v>
      </c>
    </row>
    <row r="1175" spans="1:92" x14ac:dyDescent="0.25">
      <c r="B1175" s="214"/>
      <c r="E1175" s="229"/>
      <c r="F1175" s="229"/>
      <c r="G1175" s="229"/>
      <c r="I1175" s="267"/>
      <c r="J1175" s="268"/>
      <c r="K1175" s="34"/>
      <c r="L1175" s="34"/>
      <c r="M1175" s="34"/>
      <c r="N1175" s="34"/>
      <c r="O1175" s="34"/>
      <c r="P1175" s="34"/>
      <c r="Q1175" s="34"/>
      <c r="T1175" s="271"/>
      <c r="U1175" s="34"/>
      <c r="V1175" s="34"/>
      <c r="W1175" s="34"/>
      <c r="X1175" s="34"/>
      <c r="Y1175" s="34"/>
      <c r="Z1175" s="34"/>
      <c r="AA1175" s="34"/>
      <c r="AB1175" s="34"/>
      <c r="AC1175" s="34"/>
      <c r="AD1175" s="34"/>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c r="BM1175" s="34"/>
      <c r="BN1175" s="34"/>
      <c r="BO1175" s="34"/>
      <c r="BP1175" s="34"/>
      <c r="BQ1175" s="34"/>
      <c r="BR1175" s="34"/>
      <c r="BS1175" s="34"/>
      <c r="BT1175" s="34"/>
      <c r="BU1175" s="34"/>
      <c r="BV1175" s="34"/>
      <c r="BW1175" s="34"/>
      <c r="BX1175" s="34"/>
      <c r="BY1175" s="34"/>
      <c r="BZ1175" s="34"/>
      <c r="CA1175" s="34"/>
      <c r="CB1175" s="34"/>
      <c r="CC1175" s="34"/>
      <c r="CD1175" s="34"/>
      <c r="CE1175" s="34"/>
      <c r="CF1175" s="34"/>
      <c r="CG1175" s="34"/>
      <c r="CH1175" s="34"/>
      <c r="CI1175" s="34"/>
      <c r="CJ1175" s="34"/>
      <c r="CK1175" s="34"/>
      <c r="CL1175" s="34"/>
      <c r="CM1175" s="34"/>
      <c r="CN1175" s="34"/>
    </row>
    <row r="1176" spans="1:92" x14ac:dyDescent="0.25">
      <c r="A1176" s="137"/>
      <c r="B1176" s="208"/>
      <c r="C1176" s="139"/>
      <c r="D1176" s="137" t="s">
        <v>748</v>
      </c>
      <c r="E1176" s="140" t="s">
        <v>748</v>
      </c>
      <c r="F1176" s="140"/>
      <c r="G1176" s="140" t="s">
        <v>749</v>
      </c>
      <c r="H1176" s="141"/>
      <c r="I1176" s="142" t="s">
        <v>740</v>
      </c>
      <c r="J1176" s="143"/>
      <c r="K1176" s="139"/>
      <c r="L1176" s="139"/>
      <c r="M1176" s="139"/>
      <c r="N1176" s="139"/>
      <c r="O1176" s="139"/>
      <c r="P1176" s="139"/>
      <c r="Q1176" s="139"/>
      <c r="T1176" s="233"/>
      <c r="U1176" s="145" t="s">
        <v>725</v>
      </c>
      <c r="V1176" s="145" t="s">
        <v>725</v>
      </c>
      <c r="W1176" s="145" t="s">
        <v>725</v>
      </c>
      <c r="X1176" s="145" t="s">
        <v>725</v>
      </c>
      <c r="Y1176" s="145" t="s">
        <v>725</v>
      </c>
      <c r="Z1176" s="145" t="s">
        <v>725</v>
      </c>
      <c r="AA1176" s="145" t="s">
        <v>725</v>
      </c>
      <c r="AB1176" s="145" t="s">
        <v>725</v>
      </c>
      <c r="AC1176" s="145" t="s">
        <v>725</v>
      </c>
      <c r="AD1176" s="145" t="s">
        <v>725</v>
      </c>
      <c r="AE1176" s="145" t="s">
        <v>725</v>
      </c>
      <c r="AF1176" s="145" t="s">
        <v>725</v>
      </c>
      <c r="AG1176" s="145" t="s">
        <v>725</v>
      </c>
      <c r="AH1176" s="145" t="s">
        <v>725</v>
      </c>
      <c r="AI1176" s="145" t="s">
        <v>725</v>
      </c>
      <c r="AJ1176" s="145" t="s">
        <v>725</v>
      </c>
      <c r="AK1176" s="145" t="s">
        <v>725</v>
      </c>
      <c r="AL1176" s="145" t="s">
        <v>725</v>
      </c>
      <c r="AM1176" s="145" t="s">
        <v>725</v>
      </c>
      <c r="AN1176" s="145" t="s">
        <v>725</v>
      </c>
      <c r="AO1176" s="145" t="s">
        <v>725</v>
      </c>
      <c r="AP1176" s="145" t="s">
        <v>725</v>
      </c>
      <c r="AQ1176" s="145" t="s">
        <v>725</v>
      </c>
      <c r="AR1176" s="145" t="s">
        <v>725</v>
      </c>
      <c r="AS1176" s="145" t="s">
        <v>725</v>
      </c>
      <c r="AT1176" s="145" t="s">
        <v>725</v>
      </c>
      <c r="AU1176" s="145" t="s">
        <v>725</v>
      </c>
      <c r="AV1176" s="145" t="s">
        <v>725</v>
      </c>
      <c r="AW1176" s="145" t="s">
        <v>725</v>
      </c>
      <c r="AX1176" s="145" t="s">
        <v>725</v>
      </c>
      <c r="AY1176" s="145" t="s">
        <v>725</v>
      </c>
      <c r="AZ1176" s="145" t="s">
        <v>725</v>
      </c>
      <c r="BA1176" s="145" t="s">
        <v>725</v>
      </c>
      <c r="BB1176" s="145" t="s">
        <v>725</v>
      </c>
      <c r="BC1176" s="145" t="s">
        <v>725</v>
      </c>
      <c r="BD1176" s="145" t="s">
        <v>725</v>
      </c>
      <c r="BE1176" s="145" t="s">
        <v>725</v>
      </c>
      <c r="BF1176" s="145" t="s">
        <v>725</v>
      </c>
      <c r="BG1176" s="145" t="s">
        <v>725</v>
      </c>
      <c r="BH1176" s="145" t="s">
        <v>725</v>
      </c>
      <c r="BI1176" s="145" t="s">
        <v>725</v>
      </c>
      <c r="BJ1176" s="145" t="s">
        <v>725</v>
      </c>
      <c r="BK1176" s="145" t="s">
        <v>725</v>
      </c>
      <c r="BL1176" s="145" t="s">
        <v>725</v>
      </c>
      <c r="BM1176" s="145" t="s">
        <v>725</v>
      </c>
      <c r="BN1176" s="145" t="s">
        <v>725</v>
      </c>
      <c r="BO1176" s="145" t="s">
        <v>725</v>
      </c>
      <c r="BP1176" s="145" t="s">
        <v>725</v>
      </c>
      <c r="BQ1176" s="145" t="s">
        <v>725</v>
      </c>
      <c r="BR1176" s="145" t="s">
        <v>725</v>
      </c>
      <c r="BS1176" s="145" t="s">
        <v>725</v>
      </c>
      <c r="BT1176" s="145" t="s">
        <v>725</v>
      </c>
      <c r="BU1176" s="145" t="s">
        <v>725</v>
      </c>
      <c r="BV1176" s="145" t="s">
        <v>725</v>
      </c>
      <c r="BW1176" s="145" t="s">
        <v>725</v>
      </c>
      <c r="BX1176" s="145" t="s">
        <v>725</v>
      </c>
      <c r="BY1176" s="145" t="s">
        <v>725</v>
      </c>
      <c r="BZ1176" s="145" t="s">
        <v>725</v>
      </c>
      <c r="CA1176" s="145" t="s">
        <v>725</v>
      </c>
      <c r="CB1176" s="145" t="s">
        <v>725</v>
      </c>
      <c r="CC1176" s="145" t="s">
        <v>725</v>
      </c>
      <c r="CD1176" s="145" t="s">
        <v>725</v>
      </c>
      <c r="CE1176" s="145" t="s">
        <v>725</v>
      </c>
      <c r="CF1176" s="145" t="s">
        <v>725</v>
      </c>
      <c r="CG1176" s="145" t="s">
        <v>725</v>
      </c>
      <c r="CH1176" s="145" t="s">
        <v>725</v>
      </c>
      <c r="CI1176" s="145" t="s">
        <v>725</v>
      </c>
      <c r="CJ1176" s="145" t="s">
        <v>725</v>
      </c>
      <c r="CK1176" s="145" t="s">
        <v>725</v>
      </c>
      <c r="CL1176" s="145" t="s">
        <v>725</v>
      </c>
      <c r="CM1176" s="145" t="s">
        <v>725</v>
      </c>
      <c r="CN1176" s="145" t="s">
        <v>725</v>
      </c>
    </row>
    <row r="1177" spans="1:92" x14ac:dyDescent="0.25">
      <c r="A1177" t="s">
        <v>143</v>
      </c>
      <c r="B1177" s="390">
        <v>0</v>
      </c>
      <c r="D1177" t="s">
        <v>748</v>
      </c>
      <c r="I1177" s="102"/>
      <c r="J1177"/>
      <c r="K1177" s="192">
        <v>0.1</v>
      </c>
      <c r="L1177" s="192">
        <v>0.1</v>
      </c>
      <c r="M1177" s="192">
        <v>0.1</v>
      </c>
      <c r="N1177" s="192">
        <v>0.1</v>
      </c>
      <c r="O1177" s="192">
        <v>0.1</v>
      </c>
      <c r="P1177" s="192">
        <v>0.1</v>
      </c>
      <c r="Q1177" s="192"/>
      <c r="T1177" s="271"/>
      <c r="U1177" s="35">
        <f ca="1">INDEX($A:$CN,ROW(),MATCH(INDIRECT(ADDRESS(3,COLUMN(),2)),$2:$2,0))</f>
        <v>0.1</v>
      </c>
      <c r="V1177" s="35">
        <f ca="1">INDEX($A:$CN,ROW(),MATCH(INDIRECT(ADDRESS(3,COLUMN(),2)),$2:$2,0))</f>
        <v>0.1</v>
      </c>
      <c r="W1177" s="35">
        <f ca="1">INDEX($A:$CN,ROW(),MATCH(INDIRECT(ADDRESS(3,COLUMN(),2)),$2:$2,0))</f>
        <v>0.1</v>
      </c>
      <c r="X1177" s="35">
        <f ca="1">INDEX($A:$CN,ROW(),MATCH(INDIRECT(ADDRESS(3,COLUMN(),2)),$2:$2,0))</f>
        <v>0.1</v>
      </c>
      <c r="Y1177" s="35">
        <f ca="1">INDEX($A:$CN,ROW(),MATCH(INDIRECT(ADDRESS(3,COLUMN(),2)),$2:$2,0))</f>
        <v>0.1</v>
      </c>
      <c r="Z1177" s="35">
        <f ca="1">INDEX($A:$CN,ROW(),MATCH(INDIRECT(ADDRESS(3,COLUMN(),2)),$2:$2,0))</f>
        <v>0.1</v>
      </c>
      <c r="AA1177" s="35">
        <f ca="1">INDEX($A:$CN,ROW(),MATCH(INDIRECT(ADDRESS(3,COLUMN(),2)),$2:$2,0))</f>
        <v>0.1</v>
      </c>
      <c r="AB1177" s="35">
        <f ca="1">INDEX($A:$CN,ROW(),MATCH(INDIRECT(ADDRESS(3,COLUMN(),2)),$2:$2,0))</f>
        <v>0.1</v>
      </c>
      <c r="AC1177" s="35">
        <f ca="1">INDEX($A:$CN,ROW(),MATCH(INDIRECT(ADDRESS(3,COLUMN(),2)),$2:$2,0))</f>
        <v>0.1</v>
      </c>
      <c r="AD1177" s="35">
        <f ca="1">INDEX($A:$CN,ROW(),MATCH(INDIRECT(ADDRESS(3,COLUMN(),2)),$2:$2,0))</f>
        <v>0.1</v>
      </c>
      <c r="AE1177" s="35">
        <f ca="1">INDEX($A:$CN,ROW(),MATCH(INDIRECT(ADDRESS(3,COLUMN(),2)),$2:$2,0))</f>
        <v>0.1</v>
      </c>
      <c r="AF1177" s="35">
        <f ca="1">INDEX($A:$CN,ROW(),MATCH(INDIRECT(ADDRESS(3,COLUMN(),2)),$2:$2,0))</f>
        <v>0.1</v>
      </c>
      <c r="AG1177" s="35">
        <f ca="1">INDEX($A:$CN,ROW(),MATCH(INDIRECT(ADDRESS(3,COLUMN(),2)),$2:$2,0))</f>
        <v>0.1</v>
      </c>
      <c r="AH1177" s="35">
        <f ca="1">INDEX($A:$CN,ROW(),MATCH(INDIRECT(ADDRESS(3,COLUMN(),2)),$2:$2,0))</f>
        <v>0.1</v>
      </c>
      <c r="AI1177" s="35">
        <f ca="1">INDEX($A:$CN,ROW(),MATCH(INDIRECT(ADDRESS(3,COLUMN(),2)),$2:$2,0))</f>
        <v>0.1</v>
      </c>
      <c r="AJ1177" s="35">
        <f ca="1">INDEX($A:$CN,ROW(),MATCH(INDIRECT(ADDRESS(3,COLUMN(),2)),$2:$2,0))</f>
        <v>0.1</v>
      </c>
      <c r="AK1177" s="35">
        <f ca="1">INDEX($A:$CN,ROW(),MATCH(INDIRECT(ADDRESS(3,COLUMN(),2)),$2:$2,0))</f>
        <v>0.1</v>
      </c>
      <c r="AL1177" s="35">
        <f ca="1">INDEX($A:$CN,ROW(),MATCH(INDIRECT(ADDRESS(3,COLUMN(),2)),$2:$2,0))</f>
        <v>0.1</v>
      </c>
      <c r="AM1177" s="35">
        <f ca="1">INDEX($A:$CN,ROW(),MATCH(INDIRECT(ADDRESS(3,COLUMN(),2)),$2:$2,0))</f>
        <v>0.1</v>
      </c>
      <c r="AN1177" s="35">
        <f ca="1">INDEX($A:$CN,ROW(),MATCH(INDIRECT(ADDRESS(3,COLUMN(),2)),$2:$2,0))</f>
        <v>0.1</v>
      </c>
      <c r="AO1177" s="35">
        <f ca="1">INDEX($A:$CN,ROW(),MATCH(INDIRECT(ADDRESS(3,COLUMN(),2)),$2:$2,0))</f>
        <v>0.1</v>
      </c>
      <c r="AP1177" s="35">
        <f ca="1">INDEX($A:$CN,ROW(),MATCH(INDIRECT(ADDRESS(3,COLUMN(),2)),$2:$2,0))</f>
        <v>0.1</v>
      </c>
      <c r="AQ1177" s="35">
        <f ca="1">INDEX($A:$CN,ROW(),MATCH(INDIRECT(ADDRESS(3,COLUMN(),2)),$2:$2,0))</f>
        <v>0.1</v>
      </c>
      <c r="AR1177" s="35">
        <f ca="1">INDEX($A:$CN,ROW(),MATCH(INDIRECT(ADDRESS(3,COLUMN(),2)),$2:$2,0))</f>
        <v>0.1</v>
      </c>
      <c r="AS1177" s="35">
        <f ca="1">INDEX($A:$CN,ROW(),MATCH(INDIRECT(ADDRESS(3,COLUMN(),2)),$2:$2,0))</f>
        <v>0.1</v>
      </c>
      <c r="AT1177" s="35">
        <f ca="1">INDEX($A:$CN,ROW(),MATCH(INDIRECT(ADDRESS(3,COLUMN(),2)),$2:$2,0))</f>
        <v>0.1</v>
      </c>
      <c r="AU1177" s="35">
        <f ca="1">INDEX($A:$CN,ROW(),MATCH(INDIRECT(ADDRESS(3,COLUMN(),2)),$2:$2,0))</f>
        <v>0.1</v>
      </c>
      <c r="AV1177" s="35">
        <f ca="1">INDEX($A:$CN,ROW(),MATCH(INDIRECT(ADDRESS(3,COLUMN(),2)),$2:$2,0))</f>
        <v>0.1</v>
      </c>
      <c r="AW1177" s="35">
        <f ca="1">INDEX($A:$CN,ROW(),MATCH(INDIRECT(ADDRESS(3,COLUMN(),2)),$2:$2,0))</f>
        <v>0.1</v>
      </c>
      <c r="AX1177" s="35">
        <f ca="1">INDEX($A:$CN,ROW(),MATCH(INDIRECT(ADDRESS(3,COLUMN(),2)),$2:$2,0))</f>
        <v>0.1</v>
      </c>
      <c r="AY1177" s="35">
        <f ca="1">INDEX($A:$CN,ROW(),MATCH(INDIRECT(ADDRESS(3,COLUMN(),2)),$2:$2,0))</f>
        <v>0.1</v>
      </c>
      <c r="AZ1177" s="35">
        <f ca="1">INDEX($A:$CN,ROW(),MATCH(INDIRECT(ADDRESS(3,COLUMN(),2)),$2:$2,0))</f>
        <v>0.1</v>
      </c>
      <c r="BA1177" s="35">
        <f ca="1">INDEX($A:$CN,ROW(),MATCH(INDIRECT(ADDRESS(3,COLUMN(),2)),$2:$2,0))</f>
        <v>0.1</v>
      </c>
      <c r="BB1177" s="35">
        <f ca="1">INDEX($A:$CN,ROW(),MATCH(INDIRECT(ADDRESS(3,COLUMN(),2)),$2:$2,0))</f>
        <v>0.1</v>
      </c>
      <c r="BC1177" s="35">
        <f ca="1">INDEX($A:$CN,ROW(),MATCH(INDIRECT(ADDRESS(3,COLUMN(),2)),$2:$2,0))</f>
        <v>0.1</v>
      </c>
      <c r="BD1177" s="35">
        <f ca="1">INDEX($A:$CN,ROW(),MATCH(INDIRECT(ADDRESS(3,COLUMN(),2)),$2:$2,0))</f>
        <v>0.1</v>
      </c>
      <c r="BE1177" s="35">
        <f ca="1">INDEX($A:$CN,ROW(),MATCH(INDIRECT(ADDRESS(3,COLUMN(),2)),$2:$2,0))</f>
        <v>0.1</v>
      </c>
      <c r="BF1177" s="35">
        <f ca="1">INDEX($A:$CN,ROW(),MATCH(INDIRECT(ADDRESS(3,COLUMN(),2)),$2:$2,0))</f>
        <v>0.1</v>
      </c>
      <c r="BG1177" s="35">
        <f ca="1">INDEX($A:$CN,ROW(),MATCH(INDIRECT(ADDRESS(3,COLUMN(),2)),$2:$2,0))</f>
        <v>0.1</v>
      </c>
      <c r="BH1177" s="35">
        <f ca="1">INDEX($A:$CN,ROW(),MATCH(INDIRECT(ADDRESS(3,COLUMN(),2)),$2:$2,0))</f>
        <v>0.1</v>
      </c>
      <c r="BI1177" s="35">
        <f ca="1">INDEX($A:$CN,ROW(),MATCH(INDIRECT(ADDRESS(3,COLUMN(),2)),$2:$2,0))</f>
        <v>0.1</v>
      </c>
      <c r="BJ1177" s="35">
        <f ca="1">INDEX($A:$CN,ROW(),MATCH(INDIRECT(ADDRESS(3,COLUMN(),2)),$2:$2,0))</f>
        <v>0.1</v>
      </c>
      <c r="BK1177" s="35">
        <f ca="1">INDEX($A:$CN,ROW(),MATCH(INDIRECT(ADDRESS(3,COLUMN(),2)),$2:$2,0))</f>
        <v>0.1</v>
      </c>
      <c r="BL1177" s="35">
        <f ca="1">INDEX($A:$CN,ROW(),MATCH(INDIRECT(ADDRESS(3,COLUMN(),2)),$2:$2,0))</f>
        <v>0.1</v>
      </c>
      <c r="BM1177" s="35">
        <f ca="1">INDEX($A:$CN,ROW(),MATCH(INDIRECT(ADDRESS(3,COLUMN(),2)),$2:$2,0))</f>
        <v>0.1</v>
      </c>
      <c r="BN1177" s="35">
        <f ca="1">INDEX($A:$CN,ROW(),MATCH(INDIRECT(ADDRESS(3,COLUMN(),2)),$2:$2,0))</f>
        <v>0.1</v>
      </c>
      <c r="BO1177" s="35">
        <f ca="1">INDEX($A:$CN,ROW(),MATCH(INDIRECT(ADDRESS(3,COLUMN(),2)),$2:$2,0))</f>
        <v>0.1</v>
      </c>
      <c r="BP1177" s="35">
        <f ca="1">INDEX($A:$CN,ROW(),MATCH(INDIRECT(ADDRESS(3,COLUMN(),2)),$2:$2,0))</f>
        <v>0.1</v>
      </c>
      <c r="BQ1177" s="35">
        <f ca="1">INDEX($A:$CN,ROW(),MATCH(INDIRECT(ADDRESS(3,COLUMN(),2)),$2:$2,0))</f>
        <v>0.1</v>
      </c>
      <c r="BR1177" s="35">
        <f ca="1">INDEX($A:$CN,ROW(),MATCH(INDIRECT(ADDRESS(3,COLUMN(),2)),$2:$2,0))</f>
        <v>0.1</v>
      </c>
      <c r="BS1177" s="35">
        <f ca="1">INDEX($A:$CN,ROW(),MATCH(INDIRECT(ADDRESS(3,COLUMN(),2)),$2:$2,0))</f>
        <v>0.1</v>
      </c>
      <c r="BT1177" s="35">
        <f ca="1">INDEX($A:$CN,ROW(),MATCH(INDIRECT(ADDRESS(3,COLUMN(),2)),$2:$2,0))</f>
        <v>0.1</v>
      </c>
      <c r="BU1177" s="35">
        <f ca="1">INDEX($A:$CN,ROW(),MATCH(INDIRECT(ADDRESS(3,COLUMN(),2)),$2:$2,0))</f>
        <v>0.1</v>
      </c>
      <c r="BV1177" s="35">
        <f ca="1">INDEX($A:$CN,ROW(),MATCH(INDIRECT(ADDRESS(3,COLUMN(),2)),$2:$2,0))</f>
        <v>0.1</v>
      </c>
      <c r="BW1177" s="35">
        <f ca="1">INDEX($A:$CN,ROW(),MATCH(INDIRECT(ADDRESS(3,COLUMN(),2)),$2:$2,0))</f>
        <v>0.1</v>
      </c>
      <c r="BX1177" s="35">
        <f ca="1">INDEX($A:$CN,ROW(),MATCH(INDIRECT(ADDRESS(3,COLUMN(),2)),$2:$2,0))</f>
        <v>0.1</v>
      </c>
      <c r="BY1177" s="35">
        <f ca="1">INDEX($A:$CN,ROW(),MATCH(INDIRECT(ADDRESS(3,COLUMN(),2)),$2:$2,0))</f>
        <v>0.1</v>
      </c>
      <c r="BZ1177" s="35">
        <f ca="1">INDEX($A:$CN,ROW(),MATCH(INDIRECT(ADDRESS(3,COLUMN(),2)),$2:$2,0))</f>
        <v>0.1</v>
      </c>
      <c r="CA1177" s="35">
        <f ca="1">INDEX($A:$CN,ROW(),MATCH(INDIRECT(ADDRESS(3,COLUMN(),2)),$2:$2,0))</f>
        <v>0.1</v>
      </c>
      <c r="CB1177" s="35">
        <f ca="1">INDEX($A:$CN,ROW(),MATCH(INDIRECT(ADDRESS(3,COLUMN(),2)),$2:$2,0))</f>
        <v>0.1</v>
      </c>
      <c r="CC1177" s="35">
        <f ca="1">INDEX($A:$CN,ROW(),MATCH(INDIRECT(ADDRESS(3,COLUMN(),2)),$2:$2,0))</f>
        <v>0.1</v>
      </c>
      <c r="CD1177" s="35">
        <f ca="1">INDEX($A:$CN,ROW(),MATCH(INDIRECT(ADDRESS(3,COLUMN(),2)),$2:$2,0))</f>
        <v>0.1</v>
      </c>
      <c r="CE1177" s="35">
        <f ca="1">INDEX($A:$CN,ROW(),MATCH(INDIRECT(ADDRESS(3,COLUMN(),2)),$2:$2,0))</f>
        <v>0.1</v>
      </c>
      <c r="CF1177" s="35">
        <f ca="1">INDEX($A:$CN,ROW(),MATCH(INDIRECT(ADDRESS(3,COLUMN(),2)),$2:$2,0))</f>
        <v>0.1</v>
      </c>
      <c r="CG1177" s="35">
        <f ca="1">INDEX($A:$CN,ROW(),MATCH(INDIRECT(ADDRESS(3,COLUMN(),2)),$2:$2,0))</f>
        <v>0.1</v>
      </c>
      <c r="CH1177" s="35">
        <f ca="1">INDEX($A:$CN,ROW(),MATCH(INDIRECT(ADDRESS(3,COLUMN(),2)),$2:$2,0))</f>
        <v>0.1</v>
      </c>
      <c r="CI1177" s="35">
        <f ca="1">INDEX($A:$CN,ROW(),MATCH(INDIRECT(ADDRESS(3,COLUMN(),2)),$2:$2,0))</f>
        <v>0.1</v>
      </c>
      <c r="CJ1177" s="35">
        <f ca="1">INDEX($A:$CN,ROW(),MATCH(INDIRECT(ADDRESS(3,COLUMN(),2)),$2:$2,0))</f>
        <v>0.1</v>
      </c>
      <c r="CK1177" s="35">
        <f ca="1">INDEX($A:$CN,ROW(),MATCH(INDIRECT(ADDRESS(3,COLUMN(),2)),$2:$2,0))</f>
        <v>0.1</v>
      </c>
      <c r="CL1177" s="35">
        <f ca="1">INDEX($A:$CN,ROW(),MATCH(INDIRECT(ADDRESS(3,COLUMN(),2)),$2:$2,0))</f>
        <v>0.1</v>
      </c>
      <c r="CM1177" s="35">
        <f ca="1">INDEX($A:$CN,ROW(),MATCH(INDIRECT(ADDRESS(3,COLUMN(),2)),$2:$2,0))</f>
        <v>0.1</v>
      </c>
      <c r="CN1177" s="35">
        <f ca="1">INDEX($A:$CN,ROW(),MATCH(INDIRECT(ADDRESS(3,COLUMN(),2)),$2:$2,0))</f>
        <v>0.1</v>
      </c>
    </row>
    <row r="1178" spans="1:92" x14ac:dyDescent="0.25">
      <c r="A1178" t="s">
        <v>160</v>
      </c>
      <c r="B1178" s="216" t="s">
        <v>750</v>
      </c>
      <c r="C1178" s="53"/>
      <c r="D1178" t="s">
        <v>748</v>
      </c>
      <c r="E1178" s="229" t="s">
        <v>203</v>
      </c>
      <c r="F1178" s="229"/>
      <c r="G1178" s="229"/>
      <c r="I1178" s="267"/>
      <c r="J1178" s="268"/>
      <c r="K1178" s="244">
        <f t="shared" ref="K1178:P1178" ca="1" si="874">SUMIF($3:$3, K$2, INDIRECT(ROW() &amp; ":" &amp; ROW()))</f>
        <v>0</v>
      </c>
      <c r="L1178" s="244">
        <f t="shared" ca="1" si="874"/>
        <v>0</v>
      </c>
      <c r="M1178" s="244">
        <f t="shared" ca="1" si="874"/>
        <v>0</v>
      </c>
      <c r="N1178" s="244">
        <f t="shared" ca="1" si="874"/>
        <v>0</v>
      </c>
      <c r="O1178" s="244">
        <f t="shared" ca="1" si="874"/>
        <v>0</v>
      </c>
      <c r="P1178" s="244">
        <f t="shared" ca="1" si="874"/>
        <v>0</v>
      </c>
      <c r="Q1178" s="30"/>
      <c r="T1178" s="286"/>
      <c r="U1178" s="244" cm="1">
        <f t="array" aca="1" ref="U1178" ca="1">+(1-U1177)*INDIRECT(U1176)</f>
        <v>0</v>
      </c>
      <c r="V1178" s="244" cm="1">
        <f t="array" aca="1" ref="V1178" ca="1">+(1-V1177)*INDIRECT(V1176)</f>
        <v>0</v>
      </c>
      <c r="W1178" s="244" cm="1">
        <f t="array" aca="1" ref="W1178" ca="1">+(1-W1177)*INDIRECT(W1176)</f>
        <v>0</v>
      </c>
      <c r="X1178" s="244" cm="1">
        <f t="array" aca="1" ref="X1178" ca="1">+(1-X1177)*INDIRECT(X1176)</f>
        <v>0</v>
      </c>
      <c r="Y1178" s="244" cm="1">
        <f t="array" aca="1" ref="Y1178" ca="1">+(1-Y1177)*INDIRECT(Y1176)</f>
        <v>0</v>
      </c>
      <c r="Z1178" s="244" cm="1">
        <f t="array" aca="1" ref="Z1178" ca="1">+(1-Z1177)*INDIRECT(Z1176)</f>
        <v>0</v>
      </c>
      <c r="AA1178" s="244" cm="1">
        <f t="array" aca="1" ref="AA1178" ca="1">+(1-AA1177)*INDIRECT(AA1176)</f>
        <v>0</v>
      </c>
      <c r="AB1178" s="244" cm="1">
        <f t="array" aca="1" ref="AB1178" ca="1">+(1-AB1177)*INDIRECT(AB1176)</f>
        <v>0</v>
      </c>
      <c r="AC1178" s="244" cm="1">
        <f t="array" aca="1" ref="AC1178" ca="1">+(1-AC1177)*INDIRECT(AC1176)</f>
        <v>0</v>
      </c>
      <c r="AD1178" s="244" cm="1">
        <f t="array" aca="1" ref="AD1178" ca="1">+(1-AD1177)*INDIRECT(AD1176)</f>
        <v>0</v>
      </c>
      <c r="AE1178" s="244" cm="1">
        <f t="array" aca="1" ref="AE1178" ca="1">+(1-AE1177)*INDIRECT(AE1176)</f>
        <v>0</v>
      </c>
      <c r="AF1178" s="244" cm="1">
        <f t="array" aca="1" ref="AF1178" ca="1">+(1-AF1177)*INDIRECT(AF1176)</f>
        <v>0</v>
      </c>
      <c r="AG1178" s="244" cm="1">
        <f t="array" aca="1" ref="AG1178" ca="1">+(1-AG1177)*INDIRECT(AG1176)</f>
        <v>0</v>
      </c>
      <c r="AH1178" s="244" cm="1">
        <f t="array" aca="1" ref="AH1178" ca="1">+(1-AH1177)*INDIRECT(AH1176)</f>
        <v>0</v>
      </c>
      <c r="AI1178" s="244" cm="1">
        <f t="array" aca="1" ref="AI1178" ca="1">+(1-AI1177)*INDIRECT(AI1176)</f>
        <v>0</v>
      </c>
      <c r="AJ1178" s="244" cm="1">
        <f t="array" aca="1" ref="AJ1178" ca="1">+(1-AJ1177)*INDIRECT(AJ1176)</f>
        <v>0</v>
      </c>
      <c r="AK1178" s="244" cm="1">
        <f t="array" aca="1" ref="AK1178" ca="1">+(1-AK1177)*INDIRECT(AK1176)</f>
        <v>0</v>
      </c>
      <c r="AL1178" s="244" cm="1">
        <f t="array" aca="1" ref="AL1178" ca="1">+(1-AL1177)*INDIRECT(AL1176)</f>
        <v>0</v>
      </c>
      <c r="AM1178" s="244" cm="1">
        <f t="array" aca="1" ref="AM1178" ca="1">+(1-AM1177)*INDIRECT(AM1176)</f>
        <v>0</v>
      </c>
      <c r="AN1178" s="244" cm="1">
        <f t="array" aca="1" ref="AN1178" ca="1">+(1-AN1177)*INDIRECT(AN1176)</f>
        <v>0</v>
      </c>
      <c r="AO1178" s="244" cm="1">
        <f t="array" aca="1" ref="AO1178" ca="1">+(1-AO1177)*INDIRECT(AO1176)</f>
        <v>0</v>
      </c>
      <c r="AP1178" s="244" cm="1">
        <f t="array" aca="1" ref="AP1178" ca="1">+(1-AP1177)*INDIRECT(AP1176)</f>
        <v>0</v>
      </c>
      <c r="AQ1178" s="244" cm="1">
        <f t="array" aca="1" ref="AQ1178" ca="1">+(1-AQ1177)*INDIRECT(AQ1176)</f>
        <v>0</v>
      </c>
      <c r="AR1178" s="244" cm="1">
        <f t="array" aca="1" ref="AR1178" ca="1">+(1-AR1177)*INDIRECT(AR1176)</f>
        <v>0</v>
      </c>
      <c r="AS1178" s="244" cm="1">
        <f t="array" aca="1" ref="AS1178" ca="1">+(1-AS1177)*INDIRECT(AS1176)</f>
        <v>0</v>
      </c>
      <c r="AT1178" s="244" cm="1">
        <f t="array" aca="1" ref="AT1178" ca="1">+(1-AT1177)*INDIRECT(AT1176)</f>
        <v>0</v>
      </c>
      <c r="AU1178" s="244" cm="1">
        <f t="array" aca="1" ref="AU1178" ca="1">+(1-AU1177)*INDIRECT(AU1176)</f>
        <v>0</v>
      </c>
      <c r="AV1178" s="244" cm="1">
        <f t="array" aca="1" ref="AV1178" ca="1">+(1-AV1177)*INDIRECT(AV1176)</f>
        <v>0</v>
      </c>
      <c r="AW1178" s="244" cm="1">
        <f t="array" aca="1" ref="AW1178" ca="1">+(1-AW1177)*INDIRECT(AW1176)</f>
        <v>0</v>
      </c>
      <c r="AX1178" s="244" cm="1">
        <f t="array" aca="1" ref="AX1178" ca="1">+(1-AX1177)*INDIRECT(AX1176)</f>
        <v>0</v>
      </c>
      <c r="AY1178" s="244" cm="1">
        <f t="array" aca="1" ref="AY1178" ca="1">+(1-AY1177)*INDIRECT(AY1176)</f>
        <v>0</v>
      </c>
      <c r="AZ1178" s="244" cm="1">
        <f t="array" aca="1" ref="AZ1178" ca="1">+(1-AZ1177)*INDIRECT(AZ1176)</f>
        <v>0</v>
      </c>
      <c r="BA1178" s="244" cm="1">
        <f t="array" aca="1" ref="BA1178" ca="1">+(1-BA1177)*INDIRECT(BA1176)</f>
        <v>0</v>
      </c>
      <c r="BB1178" s="244" cm="1">
        <f t="array" aca="1" ref="BB1178" ca="1">+(1-BB1177)*INDIRECT(BB1176)</f>
        <v>0</v>
      </c>
      <c r="BC1178" s="244" cm="1">
        <f t="array" aca="1" ref="BC1178" ca="1">+(1-BC1177)*INDIRECT(BC1176)</f>
        <v>0</v>
      </c>
      <c r="BD1178" s="244" cm="1">
        <f t="array" aca="1" ref="BD1178" ca="1">+(1-BD1177)*INDIRECT(BD1176)</f>
        <v>0</v>
      </c>
      <c r="BE1178" s="244" cm="1">
        <f t="array" aca="1" ref="BE1178" ca="1">+(1-BE1177)*INDIRECT(BE1176)</f>
        <v>0</v>
      </c>
      <c r="BF1178" s="244" cm="1">
        <f t="array" aca="1" ref="BF1178" ca="1">+(1-BF1177)*INDIRECT(BF1176)</f>
        <v>0</v>
      </c>
      <c r="BG1178" s="244" cm="1">
        <f t="array" aca="1" ref="BG1178" ca="1">+(1-BG1177)*INDIRECT(BG1176)</f>
        <v>0</v>
      </c>
      <c r="BH1178" s="244" cm="1">
        <f t="array" aca="1" ref="BH1178" ca="1">+(1-BH1177)*INDIRECT(BH1176)</f>
        <v>0</v>
      </c>
      <c r="BI1178" s="244" cm="1">
        <f t="array" aca="1" ref="BI1178" ca="1">+(1-BI1177)*INDIRECT(BI1176)</f>
        <v>0</v>
      </c>
      <c r="BJ1178" s="244" cm="1">
        <f t="array" aca="1" ref="BJ1178" ca="1">+(1-BJ1177)*INDIRECT(BJ1176)</f>
        <v>0</v>
      </c>
      <c r="BK1178" s="244" cm="1">
        <f t="array" aca="1" ref="BK1178" ca="1">+(1-BK1177)*INDIRECT(BK1176)</f>
        <v>0</v>
      </c>
      <c r="BL1178" s="244" cm="1">
        <f t="array" aca="1" ref="BL1178" ca="1">+(1-BL1177)*INDIRECT(BL1176)</f>
        <v>0</v>
      </c>
      <c r="BM1178" s="244" cm="1">
        <f t="array" aca="1" ref="BM1178" ca="1">+(1-BM1177)*INDIRECT(BM1176)</f>
        <v>0</v>
      </c>
      <c r="BN1178" s="244" cm="1">
        <f t="array" aca="1" ref="BN1178" ca="1">+(1-BN1177)*INDIRECT(BN1176)</f>
        <v>0</v>
      </c>
      <c r="BO1178" s="244" cm="1">
        <f t="array" aca="1" ref="BO1178" ca="1">+(1-BO1177)*INDIRECT(BO1176)</f>
        <v>0</v>
      </c>
      <c r="BP1178" s="244" cm="1">
        <f t="array" aca="1" ref="BP1178" ca="1">+(1-BP1177)*INDIRECT(BP1176)</f>
        <v>0</v>
      </c>
      <c r="BQ1178" s="244" cm="1">
        <f t="array" aca="1" ref="BQ1178" ca="1">+(1-BQ1177)*INDIRECT(BQ1176)</f>
        <v>0</v>
      </c>
      <c r="BR1178" s="244" cm="1">
        <f t="array" aca="1" ref="BR1178" ca="1">+(1-BR1177)*INDIRECT(BR1176)</f>
        <v>0</v>
      </c>
      <c r="BS1178" s="244" cm="1">
        <f t="array" aca="1" ref="BS1178" ca="1">+(1-BS1177)*INDIRECT(BS1176)</f>
        <v>0</v>
      </c>
      <c r="BT1178" s="244" cm="1">
        <f t="array" aca="1" ref="BT1178" ca="1">+(1-BT1177)*INDIRECT(BT1176)</f>
        <v>0</v>
      </c>
      <c r="BU1178" s="244" cm="1">
        <f t="array" aca="1" ref="BU1178" ca="1">+(1-BU1177)*INDIRECT(BU1176)</f>
        <v>0</v>
      </c>
      <c r="BV1178" s="244" cm="1">
        <f t="array" aca="1" ref="BV1178" ca="1">+(1-BV1177)*INDIRECT(BV1176)</f>
        <v>0</v>
      </c>
      <c r="BW1178" s="244" cm="1">
        <f t="array" aca="1" ref="BW1178" ca="1">+(1-BW1177)*INDIRECT(BW1176)</f>
        <v>0</v>
      </c>
      <c r="BX1178" s="244" cm="1">
        <f t="array" aca="1" ref="BX1178" ca="1">+(1-BX1177)*INDIRECT(BX1176)</f>
        <v>0</v>
      </c>
      <c r="BY1178" s="244" cm="1">
        <f t="array" aca="1" ref="BY1178" ca="1">+(1-BY1177)*INDIRECT(BY1176)</f>
        <v>0</v>
      </c>
      <c r="BZ1178" s="244" cm="1">
        <f t="array" aca="1" ref="BZ1178" ca="1">+(1-BZ1177)*INDIRECT(BZ1176)</f>
        <v>0</v>
      </c>
      <c r="CA1178" s="244" cm="1">
        <f t="array" aca="1" ref="CA1178" ca="1">+(1-CA1177)*INDIRECT(CA1176)</f>
        <v>0</v>
      </c>
      <c r="CB1178" s="244" cm="1">
        <f t="array" aca="1" ref="CB1178" ca="1">+(1-CB1177)*INDIRECT(CB1176)</f>
        <v>0</v>
      </c>
      <c r="CC1178" s="244" cm="1">
        <f t="array" aca="1" ref="CC1178" ca="1">+(1-CC1177)*INDIRECT(CC1176)</f>
        <v>0</v>
      </c>
      <c r="CD1178" s="244" cm="1">
        <f t="array" aca="1" ref="CD1178" ca="1">+(1-CD1177)*INDIRECT(CD1176)</f>
        <v>0</v>
      </c>
      <c r="CE1178" s="244" cm="1">
        <f t="array" aca="1" ref="CE1178" ca="1">+(1-CE1177)*INDIRECT(CE1176)</f>
        <v>0</v>
      </c>
      <c r="CF1178" s="244" cm="1">
        <f t="array" aca="1" ref="CF1178" ca="1">+(1-CF1177)*INDIRECT(CF1176)</f>
        <v>0</v>
      </c>
      <c r="CG1178" s="244" cm="1">
        <f t="array" aca="1" ref="CG1178" ca="1">+(1-CG1177)*INDIRECT(CG1176)</f>
        <v>0</v>
      </c>
      <c r="CH1178" s="244" cm="1">
        <f t="array" aca="1" ref="CH1178" ca="1">+(1-CH1177)*INDIRECT(CH1176)</f>
        <v>0</v>
      </c>
      <c r="CI1178" s="244" cm="1">
        <f t="array" aca="1" ref="CI1178" ca="1">+(1-CI1177)*INDIRECT(CI1176)</f>
        <v>0</v>
      </c>
      <c r="CJ1178" s="244" cm="1">
        <f t="array" aca="1" ref="CJ1178" ca="1">+(1-CJ1177)*INDIRECT(CJ1176)</f>
        <v>0</v>
      </c>
      <c r="CK1178" s="244" cm="1">
        <f t="array" aca="1" ref="CK1178" ca="1">+(1-CK1177)*INDIRECT(CK1176)</f>
        <v>0</v>
      </c>
      <c r="CL1178" s="244" cm="1">
        <f t="array" aca="1" ref="CL1178" ca="1">+(1-CL1177)*INDIRECT(CL1176)</f>
        <v>0</v>
      </c>
      <c r="CM1178" s="244" cm="1">
        <f t="array" aca="1" ref="CM1178" ca="1">+(1-CM1177)*INDIRECT(CM1176)</f>
        <v>0</v>
      </c>
      <c r="CN1178" s="244" cm="1">
        <f t="array" aca="1" ref="CN1178" ca="1">+(1-CN1177)*INDIRECT(CN1176)</f>
        <v>0</v>
      </c>
    </row>
    <row r="1179" spans="1:92" x14ac:dyDescent="0.25">
      <c r="B1179" s="216"/>
      <c r="C1179" s="53"/>
      <c r="E1179" s="229"/>
      <c r="F1179" s="229"/>
      <c r="G1179" s="229"/>
      <c r="I1179" s="267"/>
      <c r="J1179" s="268"/>
      <c r="K1179" s="30"/>
      <c r="L1179" s="30"/>
      <c r="M1179" s="30"/>
      <c r="N1179" s="30"/>
      <c r="O1179" s="30"/>
      <c r="P1179" s="30"/>
      <c r="Q1179" s="30"/>
      <c r="T1179" s="204"/>
      <c r="U1179" s="30"/>
      <c r="V1179" s="30"/>
      <c r="W1179" s="30"/>
      <c r="X1179" s="30"/>
      <c r="Y1179" s="30"/>
      <c r="Z1179" s="30"/>
      <c r="AA1179" s="30"/>
      <c r="AB1179" s="30"/>
      <c r="AC1179" s="30"/>
      <c r="AD1179" s="30"/>
      <c r="AE1179" s="30"/>
      <c r="AF1179" s="30"/>
      <c r="AG1179" s="30"/>
      <c r="AH1179" s="30"/>
      <c r="AI1179" s="30"/>
      <c r="AJ1179" s="30"/>
      <c r="AK1179" s="30"/>
      <c r="AL1179" s="30"/>
      <c r="AM1179" s="30"/>
      <c r="AN1179" s="30"/>
      <c r="AO1179" s="30"/>
      <c r="AP1179" s="30"/>
      <c r="AQ1179" s="30"/>
      <c r="AR1179" s="30"/>
      <c r="AS1179" s="30"/>
      <c r="AT1179" s="30"/>
      <c r="AU1179" s="30"/>
      <c r="AV1179" s="30"/>
      <c r="AW1179" s="30"/>
      <c r="AX1179" s="30"/>
      <c r="AY1179" s="30"/>
      <c r="AZ1179" s="30"/>
      <c r="BA1179" s="30"/>
      <c r="BB1179" s="30"/>
      <c r="BC1179" s="30"/>
      <c r="BD1179" s="30"/>
      <c r="BE1179" s="30"/>
      <c r="BF1179" s="30"/>
      <c r="BG1179" s="30"/>
      <c r="BH1179" s="30"/>
      <c r="BI1179" s="30"/>
      <c r="BJ1179" s="30"/>
      <c r="BK1179" s="30"/>
      <c r="BL1179" s="30"/>
      <c r="BM1179" s="30"/>
      <c r="BN1179" s="30"/>
      <c r="BO1179" s="30"/>
      <c r="BP1179" s="30"/>
      <c r="BQ1179" s="30"/>
      <c r="BR1179" s="30"/>
      <c r="BS1179" s="30"/>
      <c r="BT1179" s="30"/>
      <c r="BU1179" s="30"/>
      <c r="BV1179" s="30"/>
      <c r="BW1179" s="30"/>
      <c r="BX1179" s="30"/>
      <c r="BY1179" s="30"/>
      <c r="BZ1179" s="30"/>
      <c r="CA1179" s="30"/>
      <c r="CB1179" s="30"/>
      <c r="CC1179" s="30"/>
      <c r="CD1179" s="30"/>
      <c r="CE1179" s="30"/>
      <c r="CF1179" s="30"/>
      <c r="CG1179" s="30"/>
      <c r="CH1179" s="30"/>
      <c r="CI1179" s="30"/>
      <c r="CJ1179" s="30"/>
      <c r="CK1179" s="30"/>
      <c r="CL1179" s="30"/>
      <c r="CM1179" s="30"/>
      <c r="CN1179" s="30"/>
    </row>
    <row r="1180" spans="1:92" x14ac:dyDescent="0.25">
      <c r="A1180" s="137"/>
      <c r="B1180" s="208"/>
      <c r="C1180" s="139"/>
      <c r="D1180" s="137" t="s">
        <v>751</v>
      </c>
      <c r="E1180" s="140" t="s">
        <v>751</v>
      </c>
      <c r="F1180" s="140"/>
      <c r="G1180" s="140" t="s">
        <v>752</v>
      </c>
      <c r="H1180" s="141"/>
      <c r="I1180" s="142" t="s">
        <v>740</v>
      </c>
      <c r="J1180" s="143"/>
      <c r="K1180" s="139"/>
      <c r="L1180" s="139"/>
      <c r="M1180" s="139"/>
      <c r="N1180" s="139"/>
      <c r="O1180" s="139"/>
      <c r="P1180" s="139"/>
      <c r="Q1180" s="139"/>
      <c r="T1180" s="233"/>
      <c r="U1180" s="145" t="s">
        <v>725</v>
      </c>
      <c r="V1180" s="145" t="s">
        <v>725</v>
      </c>
      <c r="W1180" s="145" t="s">
        <v>725</v>
      </c>
      <c r="X1180" s="145" t="s">
        <v>725</v>
      </c>
      <c r="Y1180" s="145" t="s">
        <v>725</v>
      </c>
      <c r="Z1180" s="145" t="s">
        <v>725</v>
      </c>
      <c r="AA1180" s="145" t="s">
        <v>725</v>
      </c>
      <c r="AB1180" s="145" t="s">
        <v>725</v>
      </c>
      <c r="AC1180" s="145" t="s">
        <v>725</v>
      </c>
      <c r="AD1180" s="145" t="s">
        <v>725</v>
      </c>
      <c r="AE1180" s="145" t="s">
        <v>725</v>
      </c>
      <c r="AF1180" s="145" t="s">
        <v>725</v>
      </c>
      <c r="AG1180" s="145" t="s">
        <v>725</v>
      </c>
      <c r="AH1180" s="145" t="s">
        <v>725</v>
      </c>
      <c r="AI1180" s="145" t="s">
        <v>725</v>
      </c>
      <c r="AJ1180" s="145" t="s">
        <v>725</v>
      </c>
      <c r="AK1180" s="145" t="s">
        <v>725</v>
      </c>
      <c r="AL1180" s="145" t="s">
        <v>725</v>
      </c>
      <c r="AM1180" s="145" t="s">
        <v>725</v>
      </c>
      <c r="AN1180" s="145" t="s">
        <v>725</v>
      </c>
      <c r="AO1180" s="145" t="s">
        <v>725</v>
      </c>
      <c r="AP1180" s="145" t="s">
        <v>725</v>
      </c>
      <c r="AQ1180" s="145" t="s">
        <v>725</v>
      </c>
      <c r="AR1180" s="145" t="s">
        <v>725</v>
      </c>
      <c r="AS1180" s="145" t="s">
        <v>725</v>
      </c>
      <c r="AT1180" s="145" t="s">
        <v>725</v>
      </c>
      <c r="AU1180" s="145" t="s">
        <v>725</v>
      </c>
      <c r="AV1180" s="145" t="s">
        <v>725</v>
      </c>
      <c r="AW1180" s="145" t="s">
        <v>725</v>
      </c>
      <c r="AX1180" s="145" t="s">
        <v>725</v>
      </c>
      <c r="AY1180" s="145" t="s">
        <v>725</v>
      </c>
      <c r="AZ1180" s="145" t="s">
        <v>725</v>
      </c>
      <c r="BA1180" s="145" t="s">
        <v>725</v>
      </c>
      <c r="BB1180" s="145" t="s">
        <v>725</v>
      </c>
      <c r="BC1180" s="145" t="s">
        <v>725</v>
      </c>
      <c r="BD1180" s="145" t="s">
        <v>725</v>
      </c>
      <c r="BE1180" s="145" t="s">
        <v>725</v>
      </c>
      <c r="BF1180" s="145" t="s">
        <v>725</v>
      </c>
      <c r="BG1180" s="145" t="s">
        <v>725</v>
      </c>
      <c r="BH1180" s="145" t="s">
        <v>725</v>
      </c>
      <c r="BI1180" s="145" t="s">
        <v>725</v>
      </c>
      <c r="BJ1180" s="145" t="s">
        <v>725</v>
      </c>
      <c r="BK1180" s="145" t="s">
        <v>725</v>
      </c>
      <c r="BL1180" s="145" t="s">
        <v>725</v>
      </c>
      <c r="BM1180" s="145" t="s">
        <v>725</v>
      </c>
      <c r="BN1180" s="145" t="s">
        <v>725</v>
      </c>
      <c r="BO1180" s="145" t="s">
        <v>725</v>
      </c>
      <c r="BP1180" s="145" t="s">
        <v>725</v>
      </c>
      <c r="BQ1180" s="145" t="s">
        <v>725</v>
      </c>
      <c r="BR1180" s="145" t="s">
        <v>725</v>
      </c>
      <c r="BS1180" s="145" t="s">
        <v>725</v>
      </c>
      <c r="BT1180" s="145" t="s">
        <v>725</v>
      </c>
      <c r="BU1180" s="145" t="s">
        <v>725</v>
      </c>
      <c r="BV1180" s="145" t="s">
        <v>725</v>
      </c>
      <c r="BW1180" s="145" t="s">
        <v>725</v>
      </c>
      <c r="BX1180" s="145" t="s">
        <v>725</v>
      </c>
      <c r="BY1180" s="145" t="s">
        <v>725</v>
      </c>
      <c r="BZ1180" s="145" t="s">
        <v>725</v>
      </c>
      <c r="CA1180" s="145" t="s">
        <v>725</v>
      </c>
      <c r="CB1180" s="145" t="s">
        <v>725</v>
      </c>
      <c r="CC1180" s="145" t="s">
        <v>725</v>
      </c>
      <c r="CD1180" s="145" t="s">
        <v>725</v>
      </c>
      <c r="CE1180" s="145" t="s">
        <v>725</v>
      </c>
      <c r="CF1180" s="145" t="s">
        <v>725</v>
      </c>
      <c r="CG1180" s="145" t="s">
        <v>725</v>
      </c>
      <c r="CH1180" s="145" t="s">
        <v>725</v>
      </c>
      <c r="CI1180" s="145" t="s">
        <v>725</v>
      </c>
      <c r="CJ1180" s="145" t="s">
        <v>725</v>
      </c>
      <c r="CK1180" s="145" t="s">
        <v>725</v>
      </c>
      <c r="CL1180" s="145" t="s">
        <v>725</v>
      </c>
      <c r="CM1180" s="145" t="s">
        <v>725</v>
      </c>
      <c r="CN1180" s="145" t="s">
        <v>725</v>
      </c>
    </row>
    <row r="1181" spans="1:92" x14ac:dyDescent="0.25">
      <c r="A1181" t="s">
        <v>143</v>
      </c>
      <c r="B1181" s="390">
        <v>0</v>
      </c>
      <c r="D1181" t="s">
        <v>751</v>
      </c>
      <c r="I1181" s="102"/>
      <c r="J1181"/>
      <c r="K1181" s="192">
        <v>0.1</v>
      </c>
      <c r="L1181" s="192">
        <v>0.1</v>
      </c>
      <c r="M1181" s="192">
        <v>0.1</v>
      </c>
      <c r="N1181" s="192">
        <v>0.1</v>
      </c>
      <c r="O1181" s="192">
        <v>0.1</v>
      </c>
      <c r="P1181" s="192">
        <v>0.1</v>
      </c>
      <c r="Q1181" s="192"/>
      <c r="T1181" s="271"/>
      <c r="U1181" s="35">
        <f ca="1">INDEX($A:$CN,ROW(),MATCH(INDIRECT(ADDRESS(3,COLUMN(),2)),$2:$2,0))</f>
        <v>0.1</v>
      </c>
      <c r="V1181" s="35">
        <f ca="1">INDEX($A:$CN,ROW(),MATCH(INDIRECT(ADDRESS(3,COLUMN(),2)),$2:$2,0))</f>
        <v>0.1</v>
      </c>
      <c r="W1181" s="35">
        <f ca="1">INDEX($A:$CN,ROW(),MATCH(INDIRECT(ADDRESS(3,COLUMN(),2)),$2:$2,0))</f>
        <v>0.1</v>
      </c>
      <c r="X1181" s="35">
        <f ca="1">INDEX($A:$CN,ROW(),MATCH(INDIRECT(ADDRESS(3,COLUMN(),2)),$2:$2,0))</f>
        <v>0.1</v>
      </c>
      <c r="Y1181" s="35">
        <f ca="1">INDEX($A:$CN,ROW(),MATCH(INDIRECT(ADDRESS(3,COLUMN(),2)),$2:$2,0))</f>
        <v>0.1</v>
      </c>
      <c r="Z1181" s="35">
        <f ca="1">INDEX($A:$CN,ROW(),MATCH(INDIRECT(ADDRESS(3,COLUMN(),2)),$2:$2,0))</f>
        <v>0.1</v>
      </c>
      <c r="AA1181" s="35">
        <f ca="1">INDEX($A:$CN,ROW(),MATCH(INDIRECT(ADDRESS(3,COLUMN(),2)),$2:$2,0))</f>
        <v>0.1</v>
      </c>
      <c r="AB1181" s="35">
        <f ca="1">INDEX($A:$CN,ROW(),MATCH(INDIRECT(ADDRESS(3,COLUMN(),2)),$2:$2,0))</f>
        <v>0.1</v>
      </c>
      <c r="AC1181" s="35">
        <f ca="1">INDEX($A:$CN,ROW(),MATCH(INDIRECT(ADDRESS(3,COLUMN(),2)),$2:$2,0))</f>
        <v>0.1</v>
      </c>
      <c r="AD1181" s="35">
        <f ca="1">INDEX($A:$CN,ROW(),MATCH(INDIRECT(ADDRESS(3,COLUMN(),2)),$2:$2,0))</f>
        <v>0.1</v>
      </c>
      <c r="AE1181" s="35">
        <f ca="1">INDEX($A:$CN,ROW(),MATCH(INDIRECT(ADDRESS(3,COLUMN(),2)),$2:$2,0))</f>
        <v>0.1</v>
      </c>
      <c r="AF1181" s="35">
        <f ca="1">INDEX($A:$CN,ROW(),MATCH(INDIRECT(ADDRESS(3,COLUMN(),2)),$2:$2,0))</f>
        <v>0.1</v>
      </c>
      <c r="AG1181" s="35">
        <f ca="1">INDEX($A:$CN,ROW(),MATCH(INDIRECT(ADDRESS(3,COLUMN(),2)),$2:$2,0))</f>
        <v>0.1</v>
      </c>
      <c r="AH1181" s="35">
        <f ca="1">INDEX($A:$CN,ROW(),MATCH(INDIRECT(ADDRESS(3,COLUMN(),2)),$2:$2,0))</f>
        <v>0.1</v>
      </c>
      <c r="AI1181" s="35">
        <f ca="1">INDEX($A:$CN,ROW(),MATCH(INDIRECT(ADDRESS(3,COLUMN(),2)),$2:$2,0))</f>
        <v>0.1</v>
      </c>
      <c r="AJ1181" s="35">
        <f ca="1">INDEX($A:$CN,ROW(),MATCH(INDIRECT(ADDRESS(3,COLUMN(),2)),$2:$2,0))</f>
        <v>0.1</v>
      </c>
      <c r="AK1181" s="35">
        <f ca="1">INDEX($A:$CN,ROW(),MATCH(INDIRECT(ADDRESS(3,COLUMN(),2)),$2:$2,0))</f>
        <v>0.1</v>
      </c>
      <c r="AL1181" s="35">
        <f ca="1">INDEX($A:$CN,ROW(),MATCH(INDIRECT(ADDRESS(3,COLUMN(),2)),$2:$2,0))</f>
        <v>0.1</v>
      </c>
      <c r="AM1181" s="35">
        <f ca="1">INDEX($A:$CN,ROW(),MATCH(INDIRECT(ADDRESS(3,COLUMN(),2)),$2:$2,0))</f>
        <v>0.1</v>
      </c>
      <c r="AN1181" s="35">
        <f ca="1">INDEX($A:$CN,ROW(),MATCH(INDIRECT(ADDRESS(3,COLUMN(),2)),$2:$2,0))</f>
        <v>0.1</v>
      </c>
      <c r="AO1181" s="35">
        <f ca="1">INDEX($A:$CN,ROW(),MATCH(INDIRECT(ADDRESS(3,COLUMN(),2)),$2:$2,0))</f>
        <v>0.1</v>
      </c>
      <c r="AP1181" s="35">
        <f ca="1">INDEX($A:$CN,ROW(),MATCH(INDIRECT(ADDRESS(3,COLUMN(),2)),$2:$2,0))</f>
        <v>0.1</v>
      </c>
      <c r="AQ1181" s="35">
        <f ca="1">INDEX($A:$CN,ROW(),MATCH(INDIRECT(ADDRESS(3,COLUMN(),2)),$2:$2,0))</f>
        <v>0.1</v>
      </c>
      <c r="AR1181" s="35">
        <f ca="1">INDEX($A:$CN,ROW(),MATCH(INDIRECT(ADDRESS(3,COLUMN(),2)),$2:$2,0))</f>
        <v>0.1</v>
      </c>
      <c r="AS1181" s="35">
        <f ca="1">INDEX($A:$CN,ROW(),MATCH(INDIRECT(ADDRESS(3,COLUMN(),2)),$2:$2,0))</f>
        <v>0.1</v>
      </c>
      <c r="AT1181" s="35">
        <f ca="1">INDEX($A:$CN,ROW(),MATCH(INDIRECT(ADDRESS(3,COLUMN(),2)),$2:$2,0))</f>
        <v>0.1</v>
      </c>
      <c r="AU1181" s="35">
        <f ca="1">INDEX($A:$CN,ROW(),MATCH(INDIRECT(ADDRESS(3,COLUMN(),2)),$2:$2,0))</f>
        <v>0.1</v>
      </c>
      <c r="AV1181" s="35">
        <f ca="1">INDEX($A:$CN,ROW(),MATCH(INDIRECT(ADDRESS(3,COLUMN(),2)),$2:$2,0))</f>
        <v>0.1</v>
      </c>
      <c r="AW1181" s="35">
        <f ca="1">INDEX($A:$CN,ROW(),MATCH(INDIRECT(ADDRESS(3,COLUMN(),2)),$2:$2,0))</f>
        <v>0.1</v>
      </c>
      <c r="AX1181" s="35">
        <f ca="1">INDEX($A:$CN,ROW(),MATCH(INDIRECT(ADDRESS(3,COLUMN(),2)),$2:$2,0))</f>
        <v>0.1</v>
      </c>
      <c r="AY1181" s="35">
        <f ca="1">INDEX($A:$CN,ROW(),MATCH(INDIRECT(ADDRESS(3,COLUMN(),2)),$2:$2,0))</f>
        <v>0.1</v>
      </c>
      <c r="AZ1181" s="35">
        <f ca="1">INDEX($A:$CN,ROW(),MATCH(INDIRECT(ADDRESS(3,COLUMN(),2)),$2:$2,0))</f>
        <v>0.1</v>
      </c>
      <c r="BA1181" s="35">
        <f ca="1">INDEX($A:$CN,ROW(),MATCH(INDIRECT(ADDRESS(3,COLUMN(),2)),$2:$2,0))</f>
        <v>0.1</v>
      </c>
      <c r="BB1181" s="35">
        <f ca="1">INDEX($A:$CN,ROW(),MATCH(INDIRECT(ADDRESS(3,COLUMN(),2)),$2:$2,0))</f>
        <v>0.1</v>
      </c>
      <c r="BC1181" s="35">
        <f ca="1">INDEX($A:$CN,ROW(),MATCH(INDIRECT(ADDRESS(3,COLUMN(),2)),$2:$2,0))</f>
        <v>0.1</v>
      </c>
      <c r="BD1181" s="35">
        <f ca="1">INDEX($A:$CN,ROW(),MATCH(INDIRECT(ADDRESS(3,COLUMN(),2)),$2:$2,0))</f>
        <v>0.1</v>
      </c>
      <c r="BE1181" s="35">
        <f ca="1">INDEX($A:$CN,ROW(),MATCH(INDIRECT(ADDRESS(3,COLUMN(),2)),$2:$2,0))</f>
        <v>0.1</v>
      </c>
      <c r="BF1181" s="35">
        <f ca="1">INDEX($A:$CN,ROW(),MATCH(INDIRECT(ADDRESS(3,COLUMN(),2)),$2:$2,0))</f>
        <v>0.1</v>
      </c>
      <c r="BG1181" s="35">
        <f ca="1">INDEX($A:$CN,ROW(),MATCH(INDIRECT(ADDRESS(3,COLUMN(),2)),$2:$2,0))</f>
        <v>0.1</v>
      </c>
      <c r="BH1181" s="35">
        <f ca="1">INDEX($A:$CN,ROW(),MATCH(INDIRECT(ADDRESS(3,COLUMN(),2)),$2:$2,0))</f>
        <v>0.1</v>
      </c>
      <c r="BI1181" s="35">
        <f ca="1">INDEX($A:$CN,ROW(),MATCH(INDIRECT(ADDRESS(3,COLUMN(),2)),$2:$2,0))</f>
        <v>0.1</v>
      </c>
      <c r="BJ1181" s="35">
        <f ca="1">INDEX($A:$CN,ROW(),MATCH(INDIRECT(ADDRESS(3,COLUMN(),2)),$2:$2,0))</f>
        <v>0.1</v>
      </c>
      <c r="BK1181" s="35">
        <f ca="1">INDEX($A:$CN,ROW(),MATCH(INDIRECT(ADDRESS(3,COLUMN(),2)),$2:$2,0))</f>
        <v>0.1</v>
      </c>
      <c r="BL1181" s="35">
        <f ca="1">INDEX($A:$CN,ROW(),MATCH(INDIRECT(ADDRESS(3,COLUMN(),2)),$2:$2,0))</f>
        <v>0.1</v>
      </c>
      <c r="BM1181" s="35">
        <f ca="1">INDEX($A:$CN,ROW(),MATCH(INDIRECT(ADDRESS(3,COLUMN(),2)),$2:$2,0))</f>
        <v>0.1</v>
      </c>
      <c r="BN1181" s="35">
        <f ca="1">INDEX($A:$CN,ROW(),MATCH(INDIRECT(ADDRESS(3,COLUMN(),2)),$2:$2,0))</f>
        <v>0.1</v>
      </c>
      <c r="BO1181" s="35">
        <f ca="1">INDEX($A:$CN,ROW(),MATCH(INDIRECT(ADDRESS(3,COLUMN(),2)),$2:$2,0))</f>
        <v>0.1</v>
      </c>
      <c r="BP1181" s="35">
        <f ca="1">INDEX($A:$CN,ROW(),MATCH(INDIRECT(ADDRESS(3,COLUMN(),2)),$2:$2,0))</f>
        <v>0.1</v>
      </c>
      <c r="BQ1181" s="35">
        <f ca="1">INDEX($A:$CN,ROW(),MATCH(INDIRECT(ADDRESS(3,COLUMN(),2)),$2:$2,0))</f>
        <v>0.1</v>
      </c>
      <c r="BR1181" s="35">
        <f ca="1">INDEX($A:$CN,ROW(),MATCH(INDIRECT(ADDRESS(3,COLUMN(),2)),$2:$2,0))</f>
        <v>0.1</v>
      </c>
      <c r="BS1181" s="35">
        <f ca="1">INDEX($A:$CN,ROW(),MATCH(INDIRECT(ADDRESS(3,COLUMN(),2)),$2:$2,0))</f>
        <v>0.1</v>
      </c>
      <c r="BT1181" s="35">
        <f ca="1">INDEX($A:$CN,ROW(),MATCH(INDIRECT(ADDRESS(3,COLUMN(),2)),$2:$2,0))</f>
        <v>0.1</v>
      </c>
      <c r="BU1181" s="35">
        <f ca="1">INDEX($A:$CN,ROW(),MATCH(INDIRECT(ADDRESS(3,COLUMN(),2)),$2:$2,0))</f>
        <v>0.1</v>
      </c>
      <c r="BV1181" s="35">
        <f ca="1">INDEX($A:$CN,ROW(),MATCH(INDIRECT(ADDRESS(3,COLUMN(),2)),$2:$2,0))</f>
        <v>0.1</v>
      </c>
      <c r="BW1181" s="35">
        <f ca="1">INDEX($A:$CN,ROW(),MATCH(INDIRECT(ADDRESS(3,COLUMN(),2)),$2:$2,0))</f>
        <v>0.1</v>
      </c>
      <c r="BX1181" s="35">
        <f ca="1">INDEX($A:$CN,ROW(),MATCH(INDIRECT(ADDRESS(3,COLUMN(),2)),$2:$2,0))</f>
        <v>0.1</v>
      </c>
      <c r="BY1181" s="35">
        <f ca="1">INDEX($A:$CN,ROW(),MATCH(INDIRECT(ADDRESS(3,COLUMN(),2)),$2:$2,0))</f>
        <v>0.1</v>
      </c>
      <c r="BZ1181" s="35">
        <f ca="1">INDEX($A:$CN,ROW(),MATCH(INDIRECT(ADDRESS(3,COLUMN(),2)),$2:$2,0))</f>
        <v>0.1</v>
      </c>
      <c r="CA1181" s="35">
        <f ca="1">INDEX($A:$CN,ROW(),MATCH(INDIRECT(ADDRESS(3,COLUMN(),2)),$2:$2,0))</f>
        <v>0.1</v>
      </c>
      <c r="CB1181" s="35">
        <f ca="1">INDEX($A:$CN,ROW(),MATCH(INDIRECT(ADDRESS(3,COLUMN(),2)),$2:$2,0))</f>
        <v>0.1</v>
      </c>
      <c r="CC1181" s="35">
        <f ca="1">INDEX($A:$CN,ROW(),MATCH(INDIRECT(ADDRESS(3,COLUMN(),2)),$2:$2,0))</f>
        <v>0.1</v>
      </c>
      <c r="CD1181" s="35">
        <f ca="1">INDEX($A:$CN,ROW(),MATCH(INDIRECT(ADDRESS(3,COLUMN(),2)),$2:$2,0))</f>
        <v>0.1</v>
      </c>
      <c r="CE1181" s="35">
        <f ca="1">INDEX($A:$CN,ROW(),MATCH(INDIRECT(ADDRESS(3,COLUMN(),2)),$2:$2,0))</f>
        <v>0.1</v>
      </c>
      <c r="CF1181" s="35">
        <f ca="1">INDEX($A:$CN,ROW(),MATCH(INDIRECT(ADDRESS(3,COLUMN(),2)),$2:$2,0))</f>
        <v>0.1</v>
      </c>
      <c r="CG1181" s="35">
        <f ca="1">INDEX($A:$CN,ROW(),MATCH(INDIRECT(ADDRESS(3,COLUMN(),2)),$2:$2,0))</f>
        <v>0.1</v>
      </c>
      <c r="CH1181" s="35">
        <f ca="1">INDEX($A:$CN,ROW(),MATCH(INDIRECT(ADDRESS(3,COLUMN(),2)),$2:$2,0))</f>
        <v>0.1</v>
      </c>
      <c r="CI1181" s="35">
        <f ca="1">INDEX($A:$CN,ROW(),MATCH(INDIRECT(ADDRESS(3,COLUMN(),2)),$2:$2,0))</f>
        <v>0.1</v>
      </c>
      <c r="CJ1181" s="35">
        <f ca="1">INDEX($A:$CN,ROW(),MATCH(INDIRECT(ADDRESS(3,COLUMN(),2)),$2:$2,0))</f>
        <v>0.1</v>
      </c>
      <c r="CK1181" s="35">
        <f ca="1">INDEX($A:$CN,ROW(),MATCH(INDIRECT(ADDRESS(3,COLUMN(),2)),$2:$2,0))</f>
        <v>0.1</v>
      </c>
      <c r="CL1181" s="35">
        <f ca="1">INDEX($A:$CN,ROW(),MATCH(INDIRECT(ADDRESS(3,COLUMN(),2)),$2:$2,0))</f>
        <v>0.1</v>
      </c>
      <c r="CM1181" s="35">
        <f ca="1">INDEX($A:$CN,ROW(),MATCH(INDIRECT(ADDRESS(3,COLUMN(),2)),$2:$2,0))</f>
        <v>0.1</v>
      </c>
      <c r="CN1181" s="35">
        <f ca="1">INDEX($A:$CN,ROW(),MATCH(INDIRECT(ADDRESS(3,COLUMN(),2)),$2:$2,0))</f>
        <v>0.1</v>
      </c>
    </row>
    <row r="1182" spans="1:92" x14ac:dyDescent="0.25">
      <c r="A1182" t="s">
        <v>160</v>
      </c>
      <c r="B1182" s="216" t="s">
        <v>753</v>
      </c>
      <c r="C1182" s="53"/>
      <c r="D1182" t="s">
        <v>751</v>
      </c>
      <c r="E1182" s="229" t="s">
        <v>203</v>
      </c>
      <c r="F1182" s="229"/>
      <c r="G1182" s="229"/>
      <c r="I1182" s="267"/>
      <c r="J1182" s="268"/>
      <c r="K1182" s="244">
        <f t="shared" ref="K1182:P1182" ca="1" si="875">SUMIF($3:$3, K$2, INDIRECT(ROW() &amp; ":" &amp; ROW()))</f>
        <v>0</v>
      </c>
      <c r="L1182" s="244">
        <f t="shared" ca="1" si="875"/>
        <v>0</v>
      </c>
      <c r="M1182" s="244">
        <f t="shared" ca="1" si="875"/>
        <v>0</v>
      </c>
      <c r="N1182" s="244">
        <f t="shared" ca="1" si="875"/>
        <v>0</v>
      </c>
      <c r="O1182" s="244">
        <f t="shared" ca="1" si="875"/>
        <v>0</v>
      </c>
      <c r="P1182" s="244">
        <f t="shared" ca="1" si="875"/>
        <v>0</v>
      </c>
      <c r="Q1182" s="30"/>
      <c r="T1182" s="286"/>
      <c r="U1182" s="244" cm="1">
        <f t="array" aca="1" ref="U1182" ca="1">+(1-U1181)*INDIRECT(U1180)</f>
        <v>0</v>
      </c>
      <c r="V1182" s="244" cm="1">
        <f t="array" aca="1" ref="V1182" ca="1">+(1-V1181)*INDIRECT(V1180)</f>
        <v>0</v>
      </c>
      <c r="W1182" s="244" cm="1">
        <f t="array" aca="1" ref="W1182" ca="1">+(1-W1181)*INDIRECT(W1180)</f>
        <v>0</v>
      </c>
      <c r="X1182" s="244" cm="1">
        <f t="array" aca="1" ref="X1182" ca="1">+(1-X1181)*INDIRECT(X1180)</f>
        <v>0</v>
      </c>
      <c r="Y1182" s="244" cm="1">
        <f t="array" aca="1" ref="Y1182" ca="1">+(1-Y1181)*INDIRECT(Y1180)</f>
        <v>0</v>
      </c>
      <c r="Z1182" s="244" cm="1">
        <f t="array" aca="1" ref="Z1182" ca="1">+(1-Z1181)*INDIRECT(Z1180)</f>
        <v>0</v>
      </c>
      <c r="AA1182" s="244" cm="1">
        <f t="array" aca="1" ref="AA1182" ca="1">+(1-AA1181)*INDIRECT(AA1180)</f>
        <v>0</v>
      </c>
      <c r="AB1182" s="244" cm="1">
        <f t="array" aca="1" ref="AB1182" ca="1">+(1-AB1181)*INDIRECT(AB1180)</f>
        <v>0</v>
      </c>
      <c r="AC1182" s="244" cm="1">
        <f t="array" aca="1" ref="AC1182" ca="1">+(1-AC1181)*INDIRECT(AC1180)</f>
        <v>0</v>
      </c>
      <c r="AD1182" s="244" cm="1">
        <f t="array" aca="1" ref="AD1182" ca="1">+(1-AD1181)*INDIRECT(AD1180)</f>
        <v>0</v>
      </c>
      <c r="AE1182" s="244" cm="1">
        <f t="array" aca="1" ref="AE1182" ca="1">+(1-AE1181)*INDIRECT(AE1180)</f>
        <v>0</v>
      </c>
      <c r="AF1182" s="244" cm="1">
        <f t="array" aca="1" ref="AF1182" ca="1">+(1-AF1181)*INDIRECT(AF1180)</f>
        <v>0</v>
      </c>
      <c r="AG1182" s="244" cm="1">
        <f t="array" aca="1" ref="AG1182" ca="1">+(1-AG1181)*INDIRECT(AG1180)</f>
        <v>0</v>
      </c>
      <c r="AH1182" s="244" cm="1">
        <f t="array" aca="1" ref="AH1182" ca="1">+(1-AH1181)*INDIRECT(AH1180)</f>
        <v>0</v>
      </c>
      <c r="AI1182" s="244" cm="1">
        <f t="array" aca="1" ref="AI1182" ca="1">+(1-AI1181)*INDIRECT(AI1180)</f>
        <v>0</v>
      </c>
      <c r="AJ1182" s="244" cm="1">
        <f t="array" aca="1" ref="AJ1182" ca="1">+(1-AJ1181)*INDIRECT(AJ1180)</f>
        <v>0</v>
      </c>
      <c r="AK1182" s="244" cm="1">
        <f t="array" aca="1" ref="AK1182" ca="1">+(1-AK1181)*INDIRECT(AK1180)</f>
        <v>0</v>
      </c>
      <c r="AL1182" s="244" cm="1">
        <f t="array" aca="1" ref="AL1182" ca="1">+(1-AL1181)*INDIRECT(AL1180)</f>
        <v>0</v>
      </c>
      <c r="AM1182" s="244" cm="1">
        <f t="array" aca="1" ref="AM1182" ca="1">+(1-AM1181)*INDIRECT(AM1180)</f>
        <v>0</v>
      </c>
      <c r="AN1182" s="244" cm="1">
        <f t="array" aca="1" ref="AN1182" ca="1">+(1-AN1181)*INDIRECT(AN1180)</f>
        <v>0</v>
      </c>
      <c r="AO1182" s="244" cm="1">
        <f t="array" aca="1" ref="AO1182" ca="1">+(1-AO1181)*INDIRECT(AO1180)</f>
        <v>0</v>
      </c>
      <c r="AP1182" s="244" cm="1">
        <f t="array" aca="1" ref="AP1182" ca="1">+(1-AP1181)*INDIRECT(AP1180)</f>
        <v>0</v>
      </c>
      <c r="AQ1182" s="244" cm="1">
        <f t="array" aca="1" ref="AQ1182" ca="1">+(1-AQ1181)*INDIRECT(AQ1180)</f>
        <v>0</v>
      </c>
      <c r="AR1182" s="244" cm="1">
        <f t="array" aca="1" ref="AR1182" ca="1">+(1-AR1181)*INDIRECT(AR1180)</f>
        <v>0</v>
      </c>
      <c r="AS1182" s="244" cm="1">
        <f t="array" aca="1" ref="AS1182" ca="1">+(1-AS1181)*INDIRECT(AS1180)</f>
        <v>0</v>
      </c>
      <c r="AT1182" s="244" cm="1">
        <f t="array" aca="1" ref="AT1182" ca="1">+(1-AT1181)*INDIRECT(AT1180)</f>
        <v>0</v>
      </c>
      <c r="AU1182" s="244" cm="1">
        <f t="array" aca="1" ref="AU1182" ca="1">+(1-AU1181)*INDIRECT(AU1180)</f>
        <v>0</v>
      </c>
      <c r="AV1182" s="244" cm="1">
        <f t="array" aca="1" ref="AV1182" ca="1">+(1-AV1181)*INDIRECT(AV1180)</f>
        <v>0</v>
      </c>
      <c r="AW1182" s="244" cm="1">
        <f t="array" aca="1" ref="AW1182" ca="1">+(1-AW1181)*INDIRECT(AW1180)</f>
        <v>0</v>
      </c>
      <c r="AX1182" s="244" cm="1">
        <f t="array" aca="1" ref="AX1182" ca="1">+(1-AX1181)*INDIRECT(AX1180)</f>
        <v>0</v>
      </c>
      <c r="AY1182" s="244" cm="1">
        <f t="array" aca="1" ref="AY1182" ca="1">+(1-AY1181)*INDIRECT(AY1180)</f>
        <v>0</v>
      </c>
      <c r="AZ1182" s="244" cm="1">
        <f t="array" aca="1" ref="AZ1182" ca="1">+(1-AZ1181)*INDIRECT(AZ1180)</f>
        <v>0</v>
      </c>
      <c r="BA1182" s="244" cm="1">
        <f t="array" aca="1" ref="BA1182" ca="1">+(1-BA1181)*INDIRECT(BA1180)</f>
        <v>0</v>
      </c>
      <c r="BB1182" s="244" cm="1">
        <f t="array" aca="1" ref="BB1182" ca="1">+(1-BB1181)*INDIRECT(BB1180)</f>
        <v>0</v>
      </c>
      <c r="BC1182" s="244" cm="1">
        <f t="array" aca="1" ref="BC1182" ca="1">+(1-BC1181)*INDIRECT(BC1180)</f>
        <v>0</v>
      </c>
      <c r="BD1182" s="244" cm="1">
        <f t="array" aca="1" ref="BD1182" ca="1">+(1-BD1181)*INDIRECT(BD1180)</f>
        <v>0</v>
      </c>
      <c r="BE1182" s="244" cm="1">
        <f t="array" aca="1" ref="BE1182" ca="1">+(1-BE1181)*INDIRECT(BE1180)</f>
        <v>0</v>
      </c>
      <c r="BF1182" s="244" cm="1">
        <f t="array" aca="1" ref="BF1182" ca="1">+(1-BF1181)*INDIRECT(BF1180)</f>
        <v>0</v>
      </c>
      <c r="BG1182" s="244" cm="1">
        <f t="array" aca="1" ref="BG1182" ca="1">+(1-BG1181)*INDIRECT(BG1180)</f>
        <v>0</v>
      </c>
      <c r="BH1182" s="244" cm="1">
        <f t="array" aca="1" ref="BH1182" ca="1">+(1-BH1181)*INDIRECT(BH1180)</f>
        <v>0</v>
      </c>
      <c r="BI1182" s="244" cm="1">
        <f t="array" aca="1" ref="BI1182" ca="1">+(1-BI1181)*INDIRECT(BI1180)</f>
        <v>0</v>
      </c>
      <c r="BJ1182" s="244" cm="1">
        <f t="array" aca="1" ref="BJ1182" ca="1">+(1-BJ1181)*INDIRECT(BJ1180)</f>
        <v>0</v>
      </c>
      <c r="BK1182" s="244" cm="1">
        <f t="array" aca="1" ref="BK1182" ca="1">+(1-BK1181)*INDIRECT(BK1180)</f>
        <v>0</v>
      </c>
      <c r="BL1182" s="244" cm="1">
        <f t="array" aca="1" ref="BL1182" ca="1">+(1-BL1181)*INDIRECT(BL1180)</f>
        <v>0</v>
      </c>
      <c r="BM1182" s="244" cm="1">
        <f t="array" aca="1" ref="BM1182" ca="1">+(1-BM1181)*INDIRECT(BM1180)</f>
        <v>0</v>
      </c>
      <c r="BN1182" s="244" cm="1">
        <f t="array" aca="1" ref="BN1182" ca="1">+(1-BN1181)*INDIRECT(BN1180)</f>
        <v>0</v>
      </c>
      <c r="BO1182" s="244" cm="1">
        <f t="array" aca="1" ref="BO1182" ca="1">+(1-BO1181)*INDIRECT(BO1180)</f>
        <v>0</v>
      </c>
      <c r="BP1182" s="244" cm="1">
        <f t="array" aca="1" ref="BP1182" ca="1">+(1-BP1181)*INDIRECT(BP1180)</f>
        <v>0</v>
      </c>
      <c r="BQ1182" s="244" cm="1">
        <f t="array" aca="1" ref="BQ1182" ca="1">+(1-BQ1181)*INDIRECT(BQ1180)</f>
        <v>0</v>
      </c>
      <c r="BR1182" s="244" cm="1">
        <f t="array" aca="1" ref="BR1182" ca="1">+(1-BR1181)*INDIRECT(BR1180)</f>
        <v>0</v>
      </c>
      <c r="BS1182" s="244" cm="1">
        <f t="array" aca="1" ref="BS1182" ca="1">+(1-BS1181)*INDIRECT(BS1180)</f>
        <v>0</v>
      </c>
      <c r="BT1182" s="244" cm="1">
        <f t="array" aca="1" ref="BT1182" ca="1">+(1-BT1181)*INDIRECT(BT1180)</f>
        <v>0</v>
      </c>
      <c r="BU1182" s="244" cm="1">
        <f t="array" aca="1" ref="BU1182" ca="1">+(1-BU1181)*INDIRECT(BU1180)</f>
        <v>0</v>
      </c>
      <c r="BV1182" s="244" cm="1">
        <f t="array" aca="1" ref="BV1182" ca="1">+(1-BV1181)*INDIRECT(BV1180)</f>
        <v>0</v>
      </c>
      <c r="BW1182" s="244" cm="1">
        <f t="array" aca="1" ref="BW1182" ca="1">+(1-BW1181)*INDIRECT(BW1180)</f>
        <v>0</v>
      </c>
      <c r="BX1182" s="244" cm="1">
        <f t="array" aca="1" ref="BX1182" ca="1">+(1-BX1181)*INDIRECT(BX1180)</f>
        <v>0</v>
      </c>
      <c r="BY1182" s="244" cm="1">
        <f t="array" aca="1" ref="BY1182" ca="1">+(1-BY1181)*INDIRECT(BY1180)</f>
        <v>0</v>
      </c>
      <c r="BZ1182" s="244" cm="1">
        <f t="array" aca="1" ref="BZ1182" ca="1">+(1-BZ1181)*INDIRECT(BZ1180)</f>
        <v>0</v>
      </c>
      <c r="CA1182" s="244" cm="1">
        <f t="array" aca="1" ref="CA1182" ca="1">+(1-CA1181)*INDIRECT(CA1180)</f>
        <v>0</v>
      </c>
      <c r="CB1182" s="244" cm="1">
        <f t="array" aca="1" ref="CB1182" ca="1">+(1-CB1181)*INDIRECT(CB1180)</f>
        <v>0</v>
      </c>
      <c r="CC1182" s="244" cm="1">
        <f t="array" aca="1" ref="CC1182" ca="1">+(1-CC1181)*INDIRECT(CC1180)</f>
        <v>0</v>
      </c>
      <c r="CD1182" s="244" cm="1">
        <f t="array" aca="1" ref="CD1182" ca="1">+(1-CD1181)*INDIRECT(CD1180)</f>
        <v>0</v>
      </c>
      <c r="CE1182" s="244" cm="1">
        <f t="array" aca="1" ref="CE1182" ca="1">+(1-CE1181)*INDIRECT(CE1180)</f>
        <v>0</v>
      </c>
      <c r="CF1182" s="244" cm="1">
        <f t="array" aca="1" ref="CF1182" ca="1">+(1-CF1181)*INDIRECT(CF1180)</f>
        <v>0</v>
      </c>
      <c r="CG1182" s="244" cm="1">
        <f t="array" aca="1" ref="CG1182" ca="1">+(1-CG1181)*INDIRECT(CG1180)</f>
        <v>0</v>
      </c>
      <c r="CH1182" s="244" cm="1">
        <f t="array" aca="1" ref="CH1182" ca="1">+(1-CH1181)*INDIRECT(CH1180)</f>
        <v>0</v>
      </c>
      <c r="CI1182" s="244" cm="1">
        <f t="array" aca="1" ref="CI1182" ca="1">+(1-CI1181)*INDIRECT(CI1180)</f>
        <v>0</v>
      </c>
      <c r="CJ1182" s="244" cm="1">
        <f t="array" aca="1" ref="CJ1182" ca="1">+(1-CJ1181)*INDIRECT(CJ1180)</f>
        <v>0</v>
      </c>
      <c r="CK1182" s="244" cm="1">
        <f t="array" aca="1" ref="CK1182" ca="1">+(1-CK1181)*INDIRECT(CK1180)</f>
        <v>0</v>
      </c>
      <c r="CL1182" s="244" cm="1">
        <f t="array" aca="1" ref="CL1182" ca="1">+(1-CL1181)*INDIRECT(CL1180)</f>
        <v>0</v>
      </c>
      <c r="CM1182" s="244" cm="1">
        <f t="array" aca="1" ref="CM1182" ca="1">+(1-CM1181)*INDIRECT(CM1180)</f>
        <v>0</v>
      </c>
      <c r="CN1182" s="244" cm="1">
        <f t="array" aca="1" ref="CN1182" ca="1">+(1-CN1181)*INDIRECT(CN1180)</f>
        <v>0</v>
      </c>
    </row>
    <row r="1183" spans="1:92" x14ac:dyDescent="0.25">
      <c r="B1183" s="216"/>
      <c r="C1183" s="53"/>
      <c r="E1183" s="229"/>
      <c r="F1183" s="229"/>
      <c r="G1183" s="229"/>
      <c r="I1183" s="267"/>
      <c r="J1183" s="268"/>
      <c r="K1183" s="30"/>
      <c r="L1183" s="30"/>
      <c r="M1183" s="30"/>
      <c r="N1183" s="30"/>
      <c r="O1183" s="30"/>
      <c r="P1183" s="30"/>
      <c r="Q1183" s="30"/>
      <c r="T1183" s="204"/>
      <c r="U1183" s="30"/>
      <c r="V1183" s="30"/>
      <c r="W1183" s="30"/>
      <c r="X1183" s="30"/>
      <c r="Y1183" s="30"/>
      <c r="Z1183" s="30"/>
      <c r="AA1183" s="30"/>
      <c r="AB1183" s="30"/>
      <c r="AC1183" s="30"/>
      <c r="AD1183" s="30"/>
      <c r="AE1183" s="30"/>
      <c r="AF1183" s="30"/>
      <c r="AG1183" s="30"/>
      <c r="AH1183" s="30"/>
      <c r="AI1183" s="30"/>
      <c r="AJ1183" s="30"/>
      <c r="AK1183" s="30"/>
      <c r="AL1183" s="30"/>
      <c r="AM1183" s="30"/>
      <c r="AN1183" s="30"/>
      <c r="AO1183" s="30"/>
      <c r="AP1183" s="30"/>
      <c r="AQ1183" s="30"/>
      <c r="AR1183" s="30"/>
      <c r="AS1183" s="30"/>
      <c r="AT1183" s="30"/>
      <c r="AU1183" s="30"/>
      <c r="AV1183" s="30"/>
      <c r="AW1183" s="30"/>
      <c r="AX1183" s="30"/>
      <c r="AY1183" s="30"/>
      <c r="AZ1183" s="30"/>
      <c r="BA1183" s="30"/>
      <c r="BB1183" s="30"/>
      <c r="BC1183" s="30"/>
      <c r="BD1183" s="30"/>
      <c r="BE1183" s="30"/>
      <c r="BF1183" s="30"/>
      <c r="BG1183" s="30"/>
      <c r="BH1183" s="30"/>
      <c r="BI1183" s="30"/>
      <c r="BJ1183" s="30"/>
      <c r="BK1183" s="30"/>
      <c r="BL1183" s="30"/>
      <c r="BM1183" s="30"/>
      <c r="BN1183" s="30"/>
      <c r="BO1183" s="30"/>
      <c r="BP1183" s="30"/>
      <c r="BQ1183" s="30"/>
      <c r="BR1183" s="30"/>
      <c r="BS1183" s="30"/>
      <c r="BT1183" s="30"/>
      <c r="BU1183" s="30"/>
      <c r="BV1183" s="30"/>
      <c r="BW1183" s="30"/>
      <c r="BX1183" s="30"/>
      <c r="BY1183" s="30"/>
      <c r="BZ1183" s="30"/>
      <c r="CA1183" s="30"/>
      <c r="CB1183" s="30"/>
      <c r="CC1183" s="30"/>
      <c r="CD1183" s="30"/>
      <c r="CE1183" s="30"/>
      <c r="CF1183" s="30"/>
      <c r="CG1183" s="30"/>
      <c r="CH1183" s="30"/>
      <c r="CI1183" s="30"/>
      <c r="CJ1183" s="30"/>
      <c r="CK1183" s="30"/>
      <c r="CL1183" s="30"/>
      <c r="CM1183" s="30"/>
      <c r="CN1183" s="30"/>
    </row>
    <row r="1184" spans="1:92" x14ac:dyDescent="0.25">
      <c r="A1184" s="137"/>
      <c r="B1184" s="208"/>
      <c r="C1184" s="139"/>
      <c r="D1184" s="137" t="s">
        <v>754</v>
      </c>
      <c r="E1184" s="140" t="s">
        <v>754</v>
      </c>
      <c r="F1184" s="140"/>
      <c r="G1184" s="140"/>
      <c r="H1184" s="141"/>
      <c r="I1184" s="142" t="s">
        <v>740</v>
      </c>
      <c r="J1184" s="143"/>
      <c r="K1184" s="139"/>
      <c r="L1184" s="139"/>
      <c r="M1184" s="139"/>
      <c r="N1184" s="139"/>
      <c r="O1184" s="139"/>
      <c r="P1184" s="139"/>
      <c r="Q1184" s="139"/>
      <c r="T1184" s="233"/>
      <c r="U1184" s="145" t="s">
        <v>725</v>
      </c>
      <c r="V1184" s="145" t="s">
        <v>725</v>
      </c>
      <c r="W1184" s="145" t="s">
        <v>725</v>
      </c>
      <c r="X1184" s="145" t="s">
        <v>725</v>
      </c>
      <c r="Y1184" s="145" t="s">
        <v>725</v>
      </c>
      <c r="Z1184" s="145" t="s">
        <v>725</v>
      </c>
      <c r="AA1184" s="145" t="s">
        <v>725</v>
      </c>
      <c r="AB1184" s="145" t="s">
        <v>725</v>
      </c>
      <c r="AC1184" s="145" t="s">
        <v>725</v>
      </c>
      <c r="AD1184" s="145" t="s">
        <v>725</v>
      </c>
      <c r="AE1184" s="145" t="s">
        <v>725</v>
      </c>
      <c r="AF1184" s="145" t="s">
        <v>725</v>
      </c>
      <c r="AG1184" s="145" t="s">
        <v>725</v>
      </c>
      <c r="AH1184" s="145" t="s">
        <v>725</v>
      </c>
      <c r="AI1184" s="145" t="s">
        <v>725</v>
      </c>
      <c r="AJ1184" s="145" t="s">
        <v>725</v>
      </c>
      <c r="AK1184" s="145" t="s">
        <v>725</v>
      </c>
      <c r="AL1184" s="145" t="s">
        <v>725</v>
      </c>
      <c r="AM1184" s="145" t="s">
        <v>725</v>
      </c>
      <c r="AN1184" s="145" t="s">
        <v>725</v>
      </c>
      <c r="AO1184" s="145" t="s">
        <v>725</v>
      </c>
      <c r="AP1184" s="145" t="s">
        <v>725</v>
      </c>
      <c r="AQ1184" s="145" t="s">
        <v>725</v>
      </c>
      <c r="AR1184" s="145" t="s">
        <v>725</v>
      </c>
      <c r="AS1184" s="145" t="s">
        <v>725</v>
      </c>
      <c r="AT1184" s="145" t="s">
        <v>725</v>
      </c>
      <c r="AU1184" s="145" t="s">
        <v>725</v>
      </c>
      <c r="AV1184" s="145" t="s">
        <v>725</v>
      </c>
      <c r="AW1184" s="145" t="s">
        <v>725</v>
      </c>
      <c r="AX1184" s="145" t="s">
        <v>725</v>
      </c>
      <c r="AY1184" s="145" t="s">
        <v>725</v>
      </c>
      <c r="AZ1184" s="145" t="s">
        <v>725</v>
      </c>
      <c r="BA1184" s="145" t="s">
        <v>725</v>
      </c>
      <c r="BB1184" s="145" t="s">
        <v>725</v>
      </c>
      <c r="BC1184" s="145" t="s">
        <v>725</v>
      </c>
      <c r="BD1184" s="145" t="s">
        <v>725</v>
      </c>
      <c r="BE1184" s="145" t="s">
        <v>725</v>
      </c>
      <c r="BF1184" s="145" t="s">
        <v>725</v>
      </c>
      <c r="BG1184" s="145" t="s">
        <v>725</v>
      </c>
      <c r="BH1184" s="145" t="s">
        <v>725</v>
      </c>
      <c r="BI1184" s="145" t="s">
        <v>725</v>
      </c>
      <c r="BJ1184" s="145" t="s">
        <v>725</v>
      </c>
      <c r="BK1184" s="145" t="s">
        <v>725</v>
      </c>
      <c r="BL1184" s="145" t="s">
        <v>725</v>
      </c>
      <c r="BM1184" s="145" t="s">
        <v>725</v>
      </c>
      <c r="BN1184" s="145" t="s">
        <v>725</v>
      </c>
      <c r="BO1184" s="145" t="s">
        <v>725</v>
      </c>
      <c r="BP1184" s="145" t="s">
        <v>725</v>
      </c>
      <c r="BQ1184" s="145" t="s">
        <v>725</v>
      </c>
      <c r="BR1184" s="145" t="s">
        <v>725</v>
      </c>
      <c r="BS1184" s="145" t="s">
        <v>725</v>
      </c>
      <c r="BT1184" s="145" t="s">
        <v>725</v>
      </c>
      <c r="BU1184" s="145" t="s">
        <v>725</v>
      </c>
      <c r="BV1184" s="145" t="s">
        <v>725</v>
      </c>
      <c r="BW1184" s="145" t="s">
        <v>725</v>
      </c>
      <c r="BX1184" s="145" t="s">
        <v>725</v>
      </c>
      <c r="BY1184" s="145" t="s">
        <v>725</v>
      </c>
      <c r="BZ1184" s="145" t="s">
        <v>725</v>
      </c>
      <c r="CA1184" s="145" t="s">
        <v>725</v>
      </c>
      <c r="CB1184" s="145" t="s">
        <v>725</v>
      </c>
      <c r="CC1184" s="145" t="s">
        <v>725</v>
      </c>
      <c r="CD1184" s="145" t="s">
        <v>725</v>
      </c>
      <c r="CE1184" s="145" t="s">
        <v>725</v>
      </c>
      <c r="CF1184" s="145" t="s">
        <v>725</v>
      </c>
      <c r="CG1184" s="145" t="s">
        <v>725</v>
      </c>
      <c r="CH1184" s="145" t="s">
        <v>725</v>
      </c>
      <c r="CI1184" s="145" t="s">
        <v>725</v>
      </c>
      <c r="CJ1184" s="145" t="s">
        <v>725</v>
      </c>
      <c r="CK1184" s="145" t="s">
        <v>725</v>
      </c>
      <c r="CL1184" s="145" t="s">
        <v>725</v>
      </c>
      <c r="CM1184" s="145" t="s">
        <v>725</v>
      </c>
      <c r="CN1184" s="145" t="s">
        <v>725</v>
      </c>
    </row>
    <row r="1185" spans="1:92" x14ac:dyDescent="0.25">
      <c r="A1185" t="s">
        <v>143</v>
      </c>
      <c r="B1185" s="390">
        <v>0</v>
      </c>
      <c r="D1185" t="s">
        <v>754</v>
      </c>
      <c r="I1185" s="102"/>
      <c r="J1185"/>
      <c r="K1185" s="322">
        <v>0.9</v>
      </c>
      <c r="L1185" s="322">
        <v>0.9</v>
      </c>
      <c r="M1185" s="322">
        <v>0.9</v>
      </c>
      <c r="N1185" s="322">
        <v>0.9</v>
      </c>
      <c r="O1185" s="322">
        <v>0.9</v>
      </c>
      <c r="P1185" s="322">
        <v>0.9</v>
      </c>
      <c r="Q1185" s="322"/>
      <c r="T1185" s="400"/>
      <c r="U1185" s="401">
        <f ca="1">INDEX($A:$CN,ROW(),MATCH(INDIRECT(ADDRESS(3,COLUMN(),2)),$2:$2,0))</f>
        <v>0.9</v>
      </c>
      <c r="V1185" s="401">
        <f ca="1">INDEX($A:$CN,ROW(),MATCH(INDIRECT(ADDRESS(3,COLUMN(),2)),$2:$2,0))</f>
        <v>0.9</v>
      </c>
      <c r="W1185" s="401">
        <f ca="1">INDEX($A:$CN,ROW(),MATCH(INDIRECT(ADDRESS(3,COLUMN(),2)),$2:$2,0))</f>
        <v>0.9</v>
      </c>
      <c r="X1185" s="401">
        <f ca="1">INDEX($A:$CN,ROW(),MATCH(INDIRECT(ADDRESS(3,COLUMN(),2)),$2:$2,0))</f>
        <v>0.9</v>
      </c>
      <c r="Y1185" s="401">
        <f ca="1">INDEX($A:$CN,ROW(),MATCH(INDIRECT(ADDRESS(3,COLUMN(),2)),$2:$2,0))</f>
        <v>0.9</v>
      </c>
      <c r="Z1185" s="401">
        <f ca="1">INDEX($A:$CN,ROW(),MATCH(INDIRECT(ADDRESS(3,COLUMN(),2)),$2:$2,0))</f>
        <v>0.9</v>
      </c>
      <c r="AA1185" s="401">
        <f ca="1">INDEX($A:$CN,ROW(),MATCH(INDIRECT(ADDRESS(3,COLUMN(),2)),$2:$2,0))</f>
        <v>0.9</v>
      </c>
      <c r="AB1185" s="401">
        <f ca="1">INDEX($A:$CN,ROW(),MATCH(INDIRECT(ADDRESS(3,COLUMN(),2)),$2:$2,0))</f>
        <v>0.9</v>
      </c>
      <c r="AC1185" s="401">
        <f ca="1">INDEX($A:$CN,ROW(),MATCH(INDIRECT(ADDRESS(3,COLUMN(),2)),$2:$2,0))</f>
        <v>0.9</v>
      </c>
      <c r="AD1185" s="401">
        <f ca="1">INDEX($A:$CN,ROW(),MATCH(INDIRECT(ADDRESS(3,COLUMN(),2)),$2:$2,0))</f>
        <v>0.9</v>
      </c>
      <c r="AE1185" s="401">
        <f ca="1">INDEX($A:$CN,ROW(),MATCH(INDIRECT(ADDRESS(3,COLUMN(),2)),$2:$2,0))</f>
        <v>0.9</v>
      </c>
      <c r="AF1185" s="401">
        <f ca="1">INDEX($A:$CN,ROW(),MATCH(INDIRECT(ADDRESS(3,COLUMN(),2)),$2:$2,0))</f>
        <v>0.9</v>
      </c>
      <c r="AG1185" s="401">
        <f ca="1">INDEX($A:$CN,ROW(),MATCH(INDIRECT(ADDRESS(3,COLUMN(),2)),$2:$2,0))</f>
        <v>0.9</v>
      </c>
      <c r="AH1185" s="401">
        <f ca="1">INDEX($A:$CN,ROW(),MATCH(INDIRECT(ADDRESS(3,COLUMN(),2)),$2:$2,0))</f>
        <v>0.9</v>
      </c>
      <c r="AI1185" s="401">
        <f ca="1">INDEX($A:$CN,ROW(),MATCH(INDIRECT(ADDRESS(3,COLUMN(),2)),$2:$2,0))</f>
        <v>0.9</v>
      </c>
      <c r="AJ1185" s="401">
        <f ca="1">INDEX($A:$CN,ROW(),MATCH(INDIRECT(ADDRESS(3,COLUMN(),2)),$2:$2,0))</f>
        <v>0.9</v>
      </c>
      <c r="AK1185" s="401">
        <f ca="1">INDEX($A:$CN,ROW(),MATCH(INDIRECT(ADDRESS(3,COLUMN(),2)),$2:$2,0))</f>
        <v>0.9</v>
      </c>
      <c r="AL1185" s="401">
        <f ca="1">INDEX($A:$CN,ROW(),MATCH(INDIRECT(ADDRESS(3,COLUMN(),2)),$2:$2,0))</f>
        <v>0.9</v>
      </c>
      <c r="AM1185" s="401">
        <f ca="1">INDEX($A:$CN,ROW(),MATCH(INDIRECT(ADDRESS(3,COLUMN(),2)),$2:$2,0))</f>
        <v>0.9</v>
      </c>
      <c r="AN1185" s="401">
        <f ca="1">INDEX($A:$CN,ROW(),MATCH(INDIRECT(ADDRESS(3,COLUMN(),2)),$2:$2,0))</f>
        <v>0.9</v>
      </c>
      <c r="AO1185" s="401">
        <f ca="1">INDEX($A:$CN,ROW(),MATCH(INDIRECT(ADDRESS(3,COLUMN(),2)),$2:$2,0))</f>
        <v>0.9</v>
      </c>
      <c r="AP1185" s="401">
        <f ca="1">INDEX($A:$CN,ROW(),MATCH(INDIRECT(ADDRESS(3,COLUMN(),2)),$2:$2,0))</f>
        <v>0.9</v>
      </c>
      <c r="AQ1185" s="401">
        <f ca="1">INDEX($A:$CN,ROW(),MATCH(INDIRECT(ADDRESS(3,COLUMN(),2)),$2:$2,0))</f>
        <v>0.9</v>
      </c>
      <c r="AR1185" s="401">
        <f ca="1">INDEX($A:$CN,ROW(),MATCH(INDIRECT(ADDRESS(3,COLUMN(),2)),$2:$2,0))</f>
        <v>0.9</v>
      </c>
      <c r="AS1185" s="401">
        <f ca="1">INDEX($A:$CN,ROW(),MATCH(INDIRECT(ADDRESS(3,COLUMN(),2)),$2:$2,0))</f>
        <v>0.9</v>
      </c>
      <c r="AT1185" s="401">
        <f ca="1">INDEX($A:$CN,ROW(),MATCH(INDIRECT(ADDRESS(3,COLUMN(),2)),$2:$2,0))</f>
        <v>0.9</v>
      </c>
      <c r="AU1185" s="401">
        <f ca="1">INDEX($A:$CN,ROW(),MATCH(INDIRECT(ADDRESS(3,COLUMN(),2)),$2:$2,0))</f>
        <v>0.9</v>
      </c>
      <c r="AV1185" s="401">
        <f ca="1">INDEX($A:$CN,ROW(),MATCH(INDIRECT(ADDRESS(3,COLUMN(),2)),$2:$2,0))</f>
        <v>0.9</v>
      </c>
      <c r="AW1185" s="401">
        <f ca="1">INDEX($A:$CN,ROW(),MATCH(INDIRECT(ADDRESS(3,COLUMN(),2)),$2:$2,0))</f>
        <v>0.9</v>
      </c>
      <c r="AX1185" s="401">
        <f ca="1">INDEX($A:$CN,ROW(),MATCH(INDIRECT(ADDRESS(3,COLUMN(),2)),$2:$2,0))</f>
        <v>0.9</v>
      </c>
      <c r="AY1185" s="401">
        <f ca="1">INDEX($A:$CN,ROW(),MATCH(INDIRECT(ADDRESS(3,COLUMN(),2)),$2:$2,0))</f>
        <v>0.9</v>
      </c>
      <c r="AZ1185" s="401">
        <f ca="1">INDEX($A:$CN,ROW(),MATCH(INDIRECT(ADDRESS(3,COLUMN(),2)),$2:$2,0))</f>
        <v>0.9</v>
      </c>
      <c r="BA1185" s="401">
        <f ca="1">INDEX($A:$CN,ROW(),MATCH(INDIRECT(ADDRESS(3,COLUMN(),2)),$2:$2,0))</f>
        <v>0.9</v>
      </c>
      <c r="BB1185" s="401">
        <f ca="1">INDEX($A:$CN,ROW(),MATCH(INDIRECT(ADDRESS(3,COLUMN(),2)),$2:$2,0))</f>
        <v>0.9</v>
      </c>
      <c r="BC1185" s="401">
        <f ca="1">INDEX($A:$CN,ROW(),MATCH(INDIRECT(ADDRESS(3,COLUMN(),2)),$2:$2,0))</f>
        <v>0.9</v>
      </c>
      <c r="BD1185" s="401">
        <f ca="1">INDEX($A:$CN,ROW(),MATCH(INDIRECT(ADDRESS(3,COLUMN(),2)),$2:$2,0))</f>
        <v>0.9</v>
      </c>
      <c r="BE1185" s="401">
        <f ca="1">INDEX($A:$CN,ROW(),MATCH(INDIRECT(ADDRESS(3,COLUMN(),2)),$2:$2,0))</f>
        <v>0.9</v>
      </c>
      <c r="BF1185" s="401">
        <f ca="1">INDEX($A:$CN,ROW(),MATCH(INDIRECT(ADDRESS(3,COLUMN(),2)),$2:$2,0))</f>
        <v>0.9</v>
      </c>
      <c r="BG1185" s="401">
        <f ca="1">INDEX($A:$CN,ROW(),MATCH(INDIRECT(ADDRESS(3,COLUMN(),2)),$2:$2,0))</f>
        <v>0.9</v>
      </c>
      <c r="BH1185" s="401">
        <f ca="1">INDEX($A:$CN,ROW(),MATCH(INDIRECT(ADDRESS(3,COLUMN(),2)),$2:$2,0))</f>
        <v>0.9</v>
      </c>
      <c r="BI1185" s="401">
        <f ca="1">INDEX($A:$CN,ROW(),MATCH(INDIRECT(ADDRESS(3,COLUMN(),2)),$2:$2,0))</f>
        <v>0.9</v>
      </c>
      <c r="BJ1185" s="401">
        <f ca="1">INDEX($A:$CN,ROW(),MATCH(INDIRECT(ADDRESS(3,COLUMN(),2)),$2:$2,0))</f>
        <v>0.9</v>
      </c>
      <c r="BK1185" s="401">
        <f ca="1">INDEX($A:$CN,ROW(),MATCH(INDIRECT(ADDRESS(3,COLUMN(),2)),$2:$2,0))</f>
        <v>0.9</v>
      </c>
      <c r="BL1185" s="401">
        <f ca="1">INDEX($A:$CN,ROW(),MATCH(INDIRECT(ADDRESS(3,COLUMN(),2)),$2:$2,0))</f>
        <v>0.9</v>
      </c>
      <c r="BM1185" s="401">
        <f ca="1">INDEX($A:$CN,ROW(),MATCH(INDIRECT(ADDRESS(3,COLUMN(),2)),$2:$2,0))</f>
        <v>0.9</v>
      </c>
      <c r="BN1185" s="401">
        <f ca="1">INDEX($A:$CN,ROW(),MATCH(INDIRECT(ADDRESS(3,COLUMN(),2)),$2:$2,0))</f>
        <v>0.9</v>
      </c>
      <c r="BO1185" s="401">
        <f ca="1">INDEX($A:$CN,ROW(),MATCH(INDIRECT(ADDRESS(3,COLUMN(),2)),$2:$2,0))</f>
        <v>0.9</v>
      </c>
      <c r="BP1185" s="401">
        <f ca="1">INDEX($A:$CN,ROW(),MATCH(INDIRECT(ADDRESS(3,COLUMN(),2)),$2:$2,0))</f>
        <v>0.9</v>
      </c>
      <c r="BQ1185" s="401">
        <f ca="1">INDEX($A:$CN,ROW(),MATCH(INDIRECT(ADDRESS(3,COLUMN(),2)),$2:$2,0))</f>
        <v>0.9</v>
      </c>
      <c r="BR1185" s="401">
        <f ca="1">INDEX($A:$CN,ROW(),MATCH(INDIRECT(ADDRESS(3,COLUMN(),2)),$2:$2,0))</f>
        <v>0.9</v>
      </c>
      <c r="BS1185" s="401">
        <f ca="1">INDEX($A:$CN,ROW(),MATCH(INDIRECT(ADDRESS(3,COLUMN(),2)),$2:$2,0))</f>
        <v>0.9</v>
      </c>
      <c r="BT1185" s="401">
        <f ca="1">INDEX($A:$CN,ROW(),MATCH(INDIRECT(ADDRESS(3,COLUMN(),2)),$2:$2,0))</f>
        <v>0.9</v>
      </c>
      <c r="BU1185" s="401">
        <f ca="1">INDEX($A:$CN,ROW(),MATCH(INDIRECT(ADDRESS(3,COLUMN(),2)),$2:$2,0))</f>
        <v>0.9</v>
      </c>
      <c r="BV1185" s="401">
        <f ca="1">INDEX($A:$CN,ROW(),MATCH(INDIRECT(ADDRESS(3,COLUMN(),2)),$2:$2,0))</f>
        <v>0.9</v>
      </c>
      <c r="BW1185" s="401">
        <f ca="1">INDEX($A:$CN,ROW(),MATCH(INDIRECT(ADDRESS(3,COLUMN(),2)),$2:$2,0))</f>
        <v>0.9</v>
      </c>
      <c r="BX1185" s="401">
        <f ca="1">INDEX($A:$CN,ROW(),MATCH(INDIRECT(ADDRESS(3,COLUMN(),2)),$2:$2,0))</f>
        <v>0.9</v>
      </c>
      <c r="BY1185" s="401">
        <f ca="1">INDEX($A:$CN,ROW(),MATCH(INDIRECT(ADDRESS(3,COLUMN(),2)),$2:$2,0))</f>
        <v>0.9</v>
      </c>
      <c r="BZ1185" s="401">
        <f ca="1">INDEX($A:$CN,ROW(),MATCH(INDIRECT(ADDRESS(3,COLUMN(),2)),$2:$2,0))</f>
        <v>0.9</v>
      </c>
      <c r="CA1185" s="401">
        <f ca="1">INDEX($A:$CN,ROW(),MATCH(INDIRECT(ADDRESS(3,COLUMN(),2)),$2:$2,0))</f>
        <v>0.9</v>
      </c>
      <c r="CB1185" s="401">
        <f ca="1">INDEX($A:$CN,ROW(),MATCH(INDIRECT(ADDRESS(3,COLUMN(),2)),$2:$2,0))</f>
        <v>0.9</v>
      </c>
      <c r="CC1185" s="401">
        <f ca="1">INDEX($A:$CN,ROW(),MATCH(INDIRECT(ADDRESS(3,COLUMN(),2)),$2:$2,0))</f>
        <v>0.9</v>
      </c>
      <c r="CD1185" s="401">
        <f ca="1">INDEX($A:$CN,ROW(),MATCH(INDIRECT(ADDRESS(3,COLUMN(),2)),$2:$2,0))</f>
        <v>0.9</v>
      </c>
      <c r="CE1185" s="401">
        <f ca="1">INDEX($A:$CN,ROW(),MATCH(INDIRECT(ADDRESS(3,COLUMN(),2)),$2:$2,0))</f>
        <v>0.9</v>
      </c>
      <c r="CF1185" s="401">
        <f ca="1">INDEX($A:$CN,ROW(),MATCH(INDIRECT(ADDRESS(3,COLUMN(),2)),$2:$2,0))</f>
        <v>0.9</v>
      </c>
      <c r="CG1185" s="401">
        <f ca="1">INDEX($A:$CN,ROW(),MATCH(INDIRECT(ADDRESS(3,COLUMN(),2)),$2:$2,0))</f>
        <v>0.9</v>
      </c>
      <c r="CH1185" s="401">
        <f ca="1">INDEX($A:$CN,ROW(),MATCH(INDIRECT(ADDRESS(3,COLUMN(),2)),$2:$2,0))</f>
        <v>0.9</v>
      </c>
      <c r="CI1185" s="401">
        <f ca="1">INDEX($A:$CN,ROW(),MATCH(INDIRECT(ADDRESS(3,COLUMN(),2)),$2:$2,0))</f>
        <v>0.9</v>
      </c>
      <c r="CJ1185" s="401">
        <f ca="1">INDEX($A:$CN,ROW(),MATCH(INDIRECT(ADDRESS(3,COLUMN(),2)),$2:$2,0))</f>
        <v>0.9</v>
      </c>
      <c r="CK1185" s="401">
        <f ca="1">INDEX($A:$CN,ROW(),MATCH(INDIRECT(ADDRESS(3,COLUMN(),2)),$2:$2,0))</f>
        <v>0.9</v>
      </c>
      <c r="CL1185" s="401">
        <f ca="1">INDEX($A:$CN,ROW(),MATCH(INDIRECT(ADDRESS(3,COLUMN(),2)),$2:$2,0))</f>
        <v>0.9</v>
      </c>
      <c r="CM1185" s="401">
        <f ca="1">INDEX($A:$CN,ROW(),MATCH(INDIRECT(ADDRESS(3,COLUMN(),2)),$2:$2,0))</f>
        <v>0.9</v>
      </c>
      <c r="CN1185" s="401">
        <f ca="1">INDEX($A:$CN,ROW(),MATCH(INDIRECT(ADDRESS(3,COLUMN(),2)),$2:$2,0))</f>
        <v>0.9</v>
      </c>
    </row>
    <row r="1186" spans="1:92" x14ac:dyDescent="0.25">
      <c r="A1186" t="s">
        <v>160</v>
      </c>
      <c r="B1186" s="216" t="s">
        <v>753</v>
      </c>
      <c r="C1186" s="53"/>
      <c r="D1186" t="s">
        <v>754</v>
      </c>
      <c r="E1186" s="229" t="s">
        <v>203</v>
      </c>
      <c r="F1186" s="229"/>
      <c r="G1186" s="229"/>
      <c r="I1186" s="267"/>
      <c r="J1186" s="268"/>
      <c r="K1186" s="244">
        <f t="shared" ref="K1186:P1186" ca="1" si="876">SUMIF($3:$3, K$2, INDIRECT(ROW() &amp; ":" &amp; ROW()))</f>
        <v>0</v>
      </c>
      <c r="L1186" s="244">
        <f t="shared" ca="1" si="876"/>
        <v>0</v>
      </c>
      <c r="M1186" s="244">
        <f t="shared" ca="1" si="876"/>
        <v>0</v>
      </c>
      <c r="N1186" s="244">
        <f t="shared" ca="1" si="876"/>
        <v>0</v>
      </c>
      <c r="O1186" s="244">
        <f t="shared" ca="1" si="876"/>
        <v>0</v>
      </c>
      <c r="P1186" s="244">
        <f t="shared" ca="1" si="876"/>
        <v>0</v>
      </c>
      <c r="Q1186" s="30"/>
      <c r="T1186" s="286"/>
      <c r="U1186" s="244" cm="1">
        <f t="array" aca="1" ref="U1186" ca="1">+U1185*INDIRECT(U1184)</f>
        <v>0</v>
      </c>
      <c r="V1186" s="244" cm="1">
        <f t="array" aca="1" ref="V1186" ca="1">+V1185*INDIRECT(V1184)</f>
        <v>0</v>
      </c>
      <c r="W1186" s="244" cm="1">
        <f t="array" aca="1" ref="W1186" ca="1">+W1185*INDIRECT(W1184)</f>
        <v>0</v>
      </c>
      <c r="X1186" s="244" cm="1">
        <f t="array" aca="1" ref="X1186" ca="1">+X1185*INDIRECT(X1184)</f>
        <v>0</v>
      </c>
      <c r="Y1186" s="244" cm="1">
        <f t="array" aca="1" ref="Y1186" ca="1">+Y1185*INDIRECT(Y1184)</f>
        <v>0</v>
      </c>
      <c r="Z1186" s="244" cm="1">
        <f t="array" aca="1" ref="Z1186" ca="1">+Z1185*INDIRECT(Z1184)</f>
        <v>0</v>
      </c>
      <c r="AA1186" s="244" cm="1">
        <f t="array" aca="1" ref="AA1186" ca="1">+AA1185*INDIRECT(AA1184)</f>
        <v>0</v>
      </c>
      <c r="AB1186" s="244" cm="1">
        <f t="array" aca="1" ref="AB1186" ca="1">+AB1185*INDIRECT(AB1184)</f>
        <v>0</v>
      </c>
      <c r="AC1186" s="244" cm="1">
        <f t="array" aca="1" ref="AC1186" ca="1">+AC1185*INDIRECT(AC1184)</f>
        <v>0</v>
      </c>
      <c r="AD1186" s="244" cm="1">
        <f t="array" aca="1" ref="AD1186" ca="1">+AD1185*INDIRECT(AD1184)</f>
        <v>0</v>
      </c>
      <c r="AE1186" s="244" cm="1">
        <f t="array" aca="1" ref="AE1186" ca="1">+AE1185*INDIRECT(AE1184)</f>
        <v>0</v>
      </c>
      <c r="AF1186" s="244" cm="1">
        <f t="array" aca="1" ref="AF1186" ca="1">+AF1185*INDIRECT(AF1184)</f>
        <v>0</v>
      </c>
      <c r="AG1186" s="244" cm="1">
        <f t="array" aca="1" ref="AG1186" ca="1">+AG1185*INDIRECT(AG1184)</f>
        <v>0</v>
      </c>
      <c r="AH1186" s="244" cm="1">
        <f t="array" aca="1" ref="AH1186" ca="1">+AH1185*INDIRECT(AH1184)</f>
        <v>0</v>
      </c>
      <c r="AI1186" s="244" cm="1">
        <f t="array" aca="1" ref="AI1186" ca="1">+AI1185*INDIRECT(AI1184)</f>
        <v>0</v>
      </c>
      <c r="AJ1186" s="244" cm="1">
        <f t="array" aca="1" ref="AJ1186" ca="1">+AJ1185*INDIRECT(AJ1184)</f>
        <v>0</v>
      </c>
      <c r="AK1186" s="244" cm="1">
        <f t="array" aca="1" ref="AK1186" ca="1">+AK1185*INDIRECT(AK1184)</f>
        <v>0</v>
      </c>
      <c r="AL1186" s="244" cm="1">
        <f t="array" aca="1" ref="AL1186" ca="1">+AL1185*INDIRECT(AL1184)</f>
        <v>0</v>
      </c>
      <c r="AM1186" s="244" cm="1">
        <f t="array" aca="1" ref="AM1186" ca="1">+AM1185*INDIRECT(AM1184)</f>
        <v>0</v>
      </c>
      <c r="AN1186" s="244" cm="1">
        <f t="array" aca="1" ref="AN1186" ca="1">+AN1185*INDIRECT(AN1184)</f>
        <v>0</v>
      </c>
      <c r="AO1186" s="244" cm="1">
        <f t="array" aca="1" ref="AO1186" ca="1">+AO1185*INDIRECT(AO1184)</f>
        <v>0</v>
      </c>
      <c r="AP1186" s="244" cm="1">
        <f t="array" aca="1" ref="AP1186" ca="1">+AP1185*INDIRECT(AP1184)</f>
        <v>0</v>
      </c>
      <c r="AQ1186" s="244" cm="1">
        <f t="array" aca="1" ref="AQ1186" ca="1">+AQ1185*INDIRECT(AQ1184)</f>
        <v>0</v>
      </c>
      <c r="AR1186" s="244" cm="1">
        <f t="array" aca="1" ref="AR1186" ca="1">+AR1185*INDIRECT(AR1184)</f>
        <v>0</v>
      </c>
      <c r="AS1186" s="244" cm="1">
        <f t="array" aca="1" ref="AS1186" ca="1">+AS1185*INDIRECT(AS1184)</f>
        <v>0</v>
      </c>
      <c r="AT1186" s="244" cm="1">
        <f t="array" aca="1" ref="AT1186" ca="1">+AT1185*INDIRECT(AT1184)</f>
        <v>0</v>
      </c>
      <c r="AU1186" s="244" cm="1">
        <f t="array" aca="1" ref="AU1186" ca="1">+AU1185*INDIRECT(AU1184)</f>
        <v>0</v>
      </c>
      <c r="AV1186" s="244" cm="1">
        <f t="array" aca="1" ref="AV1186" ca="1">+AV1185*INDIRECT(AV1184)</f>
        <v>0</v>
      </c>
      <c r="AW1186" s="244" cm="1">
        <f t="array" aca="1" ref="AW1186" ca="1">+AW1185*INDIRECT(AW1184)</f>
        <v>0</v>
      </c>
      <c r="AX1186" s="244" cm="1">
        <f t="array" aca="1" ref="AX1186" ca="1">+AX1185*INDIRECT(AX1184)</f>
        <v>0</v>
      </c>
      <c r="AY1186" s="244" cm="1">
        <f t="array" aca="1" ref="AY1186" ca="1">+AY1185*INDIRECT(AY1184)</f>
        <v>0</v>
      </c>
      <c r="AZ1186" s="244" cm="1">
        <f t="array" aca="1" ref="AZ1186" ca="1">+AZ1185*INDIRECT(AZ1184)</f>
        <v>0</v>
      </c>
      <c r="BA1186" s="244" cm="1">
        <f t="array" aca="1" ref="BA1186" ca="1">+BA1185*INDIRECT(BA1184)</f>
        <v>0</v>
      </c>
      <c r="BB1186" s="244" cm="1">
        <f t="array" aca="1" ref="BB1186" ca="1">+BB1185*INDIRECT(BB1184)</f>
        <v>0</v>
      </c>
      <c r="BC1186" s="244" cm="1">
        <f t="array" aca="1" ref="BC1186" ca="1">+BC1185*INDIRECT(BC1184)</f>
        <v>0</v>
      </c>
      <c r="BD1186" s="244" cm="1">
        <f t="array" aca="1" ref="BD1186" ca="1">+BD1185*INDIRECT(BD1184)</f>
        <v>0</v>
      </c>
      <c r="BE1186" s="244" cm="1">
        <f t="array" aca="1" ref="BE1186" ca="1">+BE1185*INDIRECT(BE1184)</f>
        <v>0</v>
      </c>
      <c r="BF1186" s="244" cm="1">
        <f t="array" aca="1" ref="BF1186" ca="1">+BF1185*INDIRECT(BF1184)</f>
        <v>0</v>
      </c>
      <c r="BG1186" s="244" cm="1">
        <f t="array" aca="1" ref="BG1186" ca="1">+BG1185*INDIRECT(BG1184)</f>
        <v>0</v>
      </c>
      <c r="BH1186" s="244" cm="1">
        <f t="array" aca="1" ref="BH1186" ca="1">+BH1185*INDIRECT(BH1184)</f>
        <v>0</v>
      </c>
      <c r="BI1186" s="244" cm="1">
        <f t="array" aca="1" ref="BI1186" ca="1">+BI1185*INDIRECT(BI1184)</f>
        <v>0</v>
      </c>
      <c r="BJ1186" s="244" cm="1">
        <f t="array" aca="1" ref="BJ1186" ca="1">+BJ1185*INDIRECT(BJ1184)</f>
        <v>0</v>
      </c>
      <c r="BK1186" s="244" cm="1">
        <f t="array" aca="1" ref="BK1186" ca="1">+BK1185*INDIRECT(BK1184)</f>
        <v>0</v>
      </c>
      <c r="BL1186" s="244" cm="1">
        <f t="array" aca="1" ref="BL1186" ca="1">+BL1185*INDIRECT(BL1184)</f>
        <v>0</v>
      </c>
      <c r="BM1186" s="244" cm="1">
        <f t="array" aca="1" ref="BM1186" ca="1">+BM1185*INDIRECT(BM1184)</f>
        <v>0</v>
      </c>
      <c r="BN1186" s="244" cm="1">
        <f t="array" aca="1" ref="BN1186" ca="1">+BN1185*INDIRECT(BN1184)</f>
        <v>0</v>
      </c>
      <c r="BO1186" s="244" cm="1">
        <f t="array" aca="1" ref="BO1186" ca="1">+BO1185*INDIRECT(BO1184)</f>
        <v>0</v>
      </c>
      <c r="BP1186" s="244" cm="1">
        <f t="array" aca="1" ref="BP1186" ca="1">+BP1185*INDIRECT(BP1184)</f>
        <v>0</v>
      </c>
      <c r="BQ1186" s="244" cm="1">
        <f t="array" aca="1" ref="BQ1186" ca="1">+BQ1185*INDIRECT(BQ1184)</f>
        <v>0</v>
      </c>
      <c r="BR1186" s="244" cm="1">
        <f t="array" aca="1" ref="BR1186" ca="1">+BR1185*INDIRECT(BR1184)</f>
        <v>0</v>
      </c>
      <c r="BS1186" s="244" cm="1">
        <f t="array" aca="1" ref="BS1186" ca="1">+BS1185*INDIRECT(BS1184)</f>
        <v>0</v>
      </c>
      <c r="BT1186" s="244" cm="1">
        <f t="array" aca="1" ref="BT1186" ca="1">+BT1185*INDIRECT(BT1184)</f>
        <v>0</v>
      </c>
      <c r="BU1186" s="244" cm="1">
        <f t="array" aca="1" ref="BU1186" ca="1">+BU1185*INDIRECT(BU1184)</f>
        <v>0</v>
      </c>
      <c r="BV1186" s="244" cm="1">
        <f t="array" aca="1" ref="BV1186" ca="1">+BV1185*INDIRECT(BV1184)</f>
        <v>0</v>
      </c>
      <c r="BW1186" s="244" cm="1">
        <f t="array" aca="1" ref="BW1186" ca="1">+BW1185*INDIRECT(BW1184)</f>
        <v>0</v>
      </c>
      <c r="BX1186" s="244" cm="1">
        <f t="array" aca="1" ref="BX1186" ca="1">+BX1185*INDIRECT(BX1184)</f>
        <v>0</v>
      </c>
      <c r="BY1186" s="244" cm="1">
        <f t="array" aca="1" ref="BY1186" ca="1">+BY1185*INDIRECT(BY1184)</f>
        <v>0</v>
      </c>
      <c r="BZ1186" s="244" cm="1">
        <f t="array" aca="1" ref="BZ1186" ca="1">+BZ1185*INDIRECT(BZ1184)</f>
        <v>0</v>
      </c>
      <c r="CA1186" s="244" cm="1">
        <f t="array" aca="1" ref="CA1186" ca="1">+CA1185*INDIRECT(CA1184)</f>
        <v>0</v>
      </c>
      <c r="CB1186" s="244" cm="1">
        <f t="array" aca="1" ref="CB1186" ca="1">+CB1185*INDIRECT(CB1184)</f>
        <v>0</v>
      </c>
      <c r="CC1186" s="244" cm="1">
        <f t="array" aca="1" ref="CC1186" ca="1">+CC1185*INDIRECT(CC1184)</f>
        <v>0</v>
      </c>
      <c r="CD1186" s="244" cm="1">
        <f t="array" aca="1" ref="CD1186" ca="1">+CD1185*INDIRECT(CD1184)</f>
        <v>0</v>
      </c>
      <c r="CE1186" s="244" cm="1">
        <f t="array" aca="1" ref="CE1186" ca="1">+CE1185*INDIRECT(CE1184)</f>
        <v>0</v>
      </c>
      <c r="CF1186" s="244" cm="1">
        <f t="array" aca="1" ref="CF1186" ca="1">+CF1185*INDIRECT(CF1184)</f>
        <v>0</v>
      </c>
      <c r="CG1186" s="244" cm="1">
        <f t="array" aca="1" ref="CG1186" ca="1">+CG1185*INDIRECT(CG1184)</f>
        <v>0</v>
      </c>
      <c r="CH1186" s="244" cm="1">
        <f t="array" aca="1" ref="CH1186" ca="1">+CH1185*INDIRECT(CH1184)</f>
        <v>0</v>
      </c>
      <c r="CI1186" s="244" cm="1">
        <f t="array" aca="1" ref="CI1186" ca="1">+CI1185*INDIRECT(CI1184)</f>
        <v>0</v>
      </c>
      <c r="CJ1186" s="244" cm="1">
        <f t="array" aca="1" ref="CJ1186" ca="1">+CJ1185*INDIRECT(CJ1184)</f>
        <v>0</v>
      </c>
      <c r="CK1186" s="244" cm="1">
        <f t="array" aca="1" ref="CK1186" ca="1">+CK1185*INDIRECT(CK1184)</f>
        <v>0</v>
      </c>
      <c r="CL1186" s="244" cm="1">
        <f t="array" aca="1" ref="CL1186" ca="1">+CL1185*INDIRECT(CL1184)</f>
        <v>0</v>
      </c>
      <c r="CM1186" s="244" cm="1">
        <f t="array" aca="1" ref="CM1186" ca="1">+CM1185*INDIRECT(CM1184)</f>
        <v>0</v>
      </c>
      <c r="CN1186" s="244" cm="1">
        <f t="array" aca="1" ref="CN1186" ca="1">+CN1185*INDIRECT(CN1184)</f>
        <v>0</v>
      </c>
    </row>
    <row r="1187" spans="1:92" x14ac:dyDescent="0.25">
      <c r="B1187" s="216"/>
      <c r="C1187" s="53"/>
      <c r="E1187" s="229"/>
      <c r="F1187" s="229"/>
      <c r="G1187" s="229"/>
      <c r="I1187" s="267"/>
      <c r="J1187" s="268"/>
      <c r="K1187" s="30"/>
      <c r="L1187" s="30"/>
      <c r="M1187" s="30"/>
      <c r="N1187" s="30"/>
      <c r="O1187" s="30"/>
      <c r="P1187" s="30"/>
      <c r="Q1187" s="30"/>
      <c r="T1187" s="204"/>
      <c r="U1187" s="30"/>
      <c r="V1187" s="30"/>
      <c r="W1187" s="30"/>
      <c r="X1187" s="30"/>
      <c r="Y1187" s="30"/>
      <c r="Z1187" s="30"/>
      <c r="AA1187" s="30"/>
      <c r="AB1187" s="30"/>
      <c r="AC1187" s="30"/>
      <c r="AD1187" s="30"/>
      <c r="AE1187" s="30"/>
      <c r="AF1187" s="30"/>
      <c r="AG1187" s="30"/>
      <c r="AH1187" s="30"/>
      <c r="AI1187" s="30"/>
      <c r="AJ1187" s="30"/>
      <c r="AK1187" s="30"/>
      <c r="AL1187" s="30"/>
      <c r="AM1187" s="30"/>
      <c r="AN1187" s="30"/>
      <c r="AO1187" s="30"/>
      <c r="AP1187" s="30"/>
      <c r="AQ1187" s="30"/>
      <c r="AR1187" s="30"/>
      <c r="AS1187" s="30"/>
      <c r="AT1187" s="30"/>
      <c r="AU1187" s="30"/>
      <c r="AV1187" s="30"/>
      <c r="AW1187" s="30"/>
      <c r="AX1187" s="30"/>
      <c r="AY1187" s="30"/>
      <c r="AZ1187" s="30"/>
      <c r="BA1187" s="30"/>
      <c r="BB1187" s="30"/>
      <c r="BC1187" s="30"/>
      <c r="BD1187" s="30"/>
      <c r="BE1187" s="30"/>
      <c r="BF1187" s="30"/>
      <c r="BG1187" s="30"/>
      <c r="BH1187" s="30"/>
      <c r="BI1187" s="30"/>
      <c r="BJ1187" s="30"/>
      <c r="BK1187" s="30"/>
      <c r="BL1187" s="30"/>
      <c r="BM1187" s="30"/>
      <c r="BN1187" s="30"/>
      <c r="BO1187" s="30"/>
      <c r="BP1187" s="30"/>
      <c r="BQ1187" s="30"/>
      <c r="BR1187" s="30"/>
      <c r="BS1187" s="30"/>
      <c r="BT1187" s="30"/>
      <c r="BU1187" s="30"/>
      <c r="BV1187" s="30"/>
      <c r="BW1187" s="30"/>
      <c r="BX1187" s="30"/>
      <c r="BY1187" s="30"/>
      <c r="BZ1187" s="30"/>
      <c r="CA1187" s="30"/>
      <c r="CB1187" s="30"/>
      <c r="CC1187" s="30"/>
      <c r="CD1187" s="30"/>
      <c r="CE1187" s="30"/>
      <c r="CF1187" s="30"/>
      <c r="CG1187" s="30"/>
      <c r="CH1187" s="30"/>
      <c r="CI1187" s="30"/>
      <c r="CJ1187" s="30"/>
      <c r="CK1187" s="30"/>
      <c r="CL1187" s="30"/>
      <c r="CM1187" s="30"/>
      <c r="CN1187" s="30"/>
    </row>
    <row r="1188" spans="1:92" x14ac:dyDescent="0.25">
      <c r="A1188" s="137"/>
      <c r="B1188" s="208"/>
      <c r="C1188" s="139"/>
      <c r="D1188" s="137" t="s">
        <v>755</v>
      </c>
      <c r="E1188" s="157" t="s">
        <v>755</v>
      </c>
      <c r="F1188" s="140"/>
      <c r="G1188" s="140"/>
      <c r="H1188" s="141"/>
      <c r="I1188" s="142">
        <v>1</v>
      </c>
      <c r="J1188" s="143"/>
      <c r="K1188" s="139"/>
      <c r="L1188" s="139"/>
      <c r="M1188" s="139"/>
      <c r="N1188" s="139"/>
      <c r="O1188" s="139"/>
      <c r="P1188" s="139"/>
      <c r="Q1188" s="139"/>
      <c r="T1188" s="233"/>
      <c r="U1188" s="145" t="s">
        <v>507</v>
      </c>
      <c r="V1188" s="145" t="s">
        <v>507</v>
      </c>
      <c r="W1188" s="145" t="s">
        <v>507</v>
      </c>
      <c r="X1188" s="145" t="s">
        <v>507</v>
      </c>
      <c r="Y1188" s="145" t="s">
        <v>507</v>
      </c>
      <c r="Z1188" s="145" t="s">
        <v>507</v>
      </c>
      <c r="AA1188" s="145" t="s">
        <v>507</v>
      </c>
      <c r="AB1188" s="145" t="s">
        <v>507</v>
      </c>
      <c r="AC1188" s="145" t="s">
        <v>507</v>
      </c>
      <c r="AD1188" s="145" t="s">
        <v>507</v>
      </c>
      <c r="AE1188" s="145" t="s">
        <v>507</v>
      </c>
      <c r="AF1188" s="145" t="s">
        <v>507</v>
      </c>
      <c r="AG1188" s="145" t="s">
        <v>507</v>
      </c>
      <c r="AH1188" s="145" t="s">
        <v>507</v>
      </c>
      <c r="AI1188" s="145" t="s">
        <v>507</v>
      </c>
      <c r="AJ1188" s="145" t="s">
        <v>507</v>
      </c>
      <c r="AK1188" s="145" t="s">
        <v>507</v>
      </c>
      <c r="AL1188" s="145" t="s">
        <v>507</v>
      </c>
      <c r="AM1188" s="145" t="s">
        <v>507</v>
      </c>
      <c r="AN1188" s="145" t="s">
        <v>507</v>
      </c>
      <c r="AO1188" s="145" t="s">
        <v>507</v>
      </c>
      <c r="AP1188" s="145" t="s">
        <v>507</v>
      </c>
      <c r="AQ1188" s="145" t="s">
        <v>507</v>
      </c>
      <c r="AR1188" s="145" t="s">
        <v>507</v>
      </c>
      <c r="AS1188" s="145" t="s">
        <v>507</v>
      </c>
      <c r="AT1188" s="145" t="s">
        <v>507</v>
      </c>
      <c r="AU1188" s="145" t="s">
        <v>507</v>
      </c>
      <c r="AV1188" s="145" t="s">
        <v>507</v>
      </c>
      <c r="AW1188" s="145" t="s">
        <v>507</v>
      </c>
      <c r="AX1188" s="145" t="s">
        <v>507</v>
      </c>
      <c r="AY1188" s="145" t="s">
        <v>507</v>
      </c>
      <c r="AZ1188" s="145" t="s">
        <v>507</v>
      </c>
      <c r="BA1188" s="145" t="s">
        <v>507</v>
      </c>
      <c r="BB1188" s="145" t="s">
        <v>507</v>
      </c>
      <c r="BC1188" s="145" t="s">
        <v>507</v>
      </c>
      <c r="BD1188" s="145" t="s">
        <v>507</v>
      </c>
      <c r="BE1188" s="145" t="s">
        <v>507</v>
      </c>
      <c r="BF1188" s="145" t="s">
        <v>507</v>
      </c>
      <c r="BG1188" s="145" t="s">
        <v>507</v>
      </c>
      <c r="BH1188" s="145" t="s">
        <v>507</v>
      </c>
      <c r="BI1188" s="145" t="s">
        <v>507</v>
      </c>
      <c r="BJ1188" s="145" t="s">
        <v>507</v>
      </c>
      <c r="BK1188" s="145" t="s">
        <v>507</v>
      </c>
      <c r="BL1188" s="145" t="s">
        <v>507</v>
      </c>
      <c r="BM1188" s="145" t="s">
        <v>507</v>
      </c>
      <c r="BN1188" s="145" t="s">
        <v>507</v>
      </c>
      <c r="BO1188" s="145" t="s">
        <v>507</v>
      </c>
      <c r="BP1188" s="145" t="s">
        <v>507</v>
      </c>
      <c r="BQ1188" s="145" t="s">
        <v>507</v>
      </c>
      <c r="BR1188" s="145" t="s">
        <v>507</v>
      </c>
      <c r="BS1188" s="145" t="s">
        <v>507</v>
      </c>
      <c r="BT1188" s="145" t="s">
        <v>507</v>
      </c>
      <c r="BU1188" s="145" t="s">
        <v>507</v>
      </c>
      <c r="BV1188" s="145" t="s">
        <v>507</v>
      </c>
      <c r="BW1188" s="145" t="s">
        <v>507</v>
      </c>
      <c r="BX1188" s="145" t="s">
        <v>507</v>
      </c>
      <c r="BY1188" s="145" t="s">
        <v>507</v>
      </c>
      <c r="BZ1188" s="145" t="s">
        <v>507</v>
      </c>
      <c r="CA1188" s="145" t="s">
        <v>507</v>
      </c>
      <c r="CB1188" s="145" t="s">
        <v>507</v>
      </c>
      <c r="CC1188" s="145" t="s">
        <v>507</v>
      </c>
      <c r="CD1188" s="145" t="s">
        <v>507</v>
      </c>
      <c r="CE1188" s="145" t="s">
        <v>507</v>
      </c>
      <c r="CF1188" s="145" t="s">
        <v>507</v>
      </c>
      <c r="CG1188" s="145" t="s">
        <v>507</v>
      </c>
      <c r="CH1188" s="145" t="s">
        <v>507</v>
      </c>
      <c r="CI1188" s="145" t="s">
        <v>507</v>
      </c>
      <c r="CJ1188" s="145" t="s">
        <v>507</v>
      </c>
      <c r="CK1188" s="145" t="s">
        <v>507</v>
      </c>
      <c r="CL1188" s="145" t="s">
        <v>507</v>
      </c>
      <c r="CM1188" s="145" t="s">
        <v>507</v>
      </c>
      <c r="CN1188" s="145" t="s">
        <v>507</v>
      </c>
    </row>
    <row r="1189" spans="1:92" x14ac:dyDescent="0.25">
      <c r="A1189" s="137"/>
      <c r="B1189" s="208"/>
      <c r="C1189" s="139"/>
      <c r="D1189" s="137" t="s">
        <v>755</v>
      </c>
      <c r="E1189" s="157"/>
      <c r="F1189" s="140"/>
      <c r="G1189" s="140"/>
      <c r="H1189" s="141"/>
      <c r="I1189" s="142">
        <v>2</v>
      </c>
      <c r="J1189" s="143"/>
      <c r="K1189" s="139"/>
      <c r="L1189" s="139"/>
      <c r="M1189" s="139"/>
      <c r="N1189" s="139"/>
      <c r="O1189" s="139"/>
      <c r="P1189" s="139"/>
      <c r="Q1189" s="139"/>
      <c r="T1189" s="233"/>
      <c r="U1189" s="145" t="s">
        <v>507</v>
      </c>
      <c r="V1189" s="145" t="s">
        <v>507</v>
      </c>
      <c r="W1189" s="145" t="s">
        <v>507</v>
      </c>
      <c r="X1189" s="145" t="s">
        <v>507</v>
      </c>
      <c r="Y1189" s="145" t="s">
        <v>507</v>
      </c>
      <c r="Z1189" s="145" t="s">
        <v>507</v>
      </c>
      <c r="AA1189" s="145" t="s">
        <v>507</v>
      </c>
      <c r="AB1189" s="145" t="s">
        <v>507</v>
      </c>
      <c r="AC1189" s="145" t="s">
        <v>507</v>
      </c>
      <c r="AD1189" s="145" t="s">
        <v>507</v>
      </c>
      <c r="AE1189" s="145" t="s">
        <v>507</v>
      </c>
      <c r="AF1189" s="145" t="s">
        <v>507</v>
      </c>
      <c r="AG1189" s="145" t="s">
        <v>507</v>
      </c>
      <c r="AH1189" s="145" t="s">
        <v>507</v>
      </c>
      <c r="AI1189" s="145" t="s">
        <v>507</v>
      </c>
      <c r="AJ1189" s="145" t="s">
        <v>507</v>
      </c>
      <c r="AK1189" s="145" t="s">
        <v>507</v>
      </c>
      <c r="AL1189" s="145" t="s">
        <v>507</v>
      </c>
      <c r="AM1189" s="145" t="s">
        <v>507</v>
      </c>
      <c r="AN1189" s="145" t="s">
        <v>507</v>
      </c>
      <c r="AO1189" s="145" t="s">
        <v>507</v>
      </c>
      <c r="AP1189" s="145" t="s">
        <v>507</v>
      </c>
      <c r="AQ1189" s="145" t="s">
        <v>507</v>
      </c>
      <c r="AR1189" s="145" t="s">
        <v>507</v>
      </c>
      <c r="AS1189" s="145" t="s">
        <v>507</v>
      </c>
      <c r="AT1189" s="145" t="s">
        <v>507</v>
      </c>
      <c r="AU1189" s="145" t="s">
        <v>507</v>
      </c>
      <c r="AV1189" s="145" t="s">
        <v>507</v>
      </c>
      <c r="AW1189" s="145" t="s">
        <v>507</v>
      </c>
      <c r="AX1189" s="145" t="s">
        <v>507</v>
      </c>
      <c r="AY1189" s="145" t="s">
        <v>507</v>
      </c>
      <c r="AZ1189" s="145" t="s">
        <v>507</v>
      </c>
      <c r="BA1189" s="145" t="s">
        <v>507</v>
      </c>
      <c r="BB1189" s="145" t="s">
        <v>507</v>
      </c>
      <c r="BC1189" s="145" t="s">
        <v>507</v>
      </c>
      <c r="BD1189" s="145" t="s">
        <v>507</v>
      </c>
      <c r="BE1189" s="145" t="s">
        <v>507</v>
      </c>
      <c r="BF1189" s="145" t="s">
        <v>507</v>
      </c>
      <c r="BG1189" s="145" t="s">
        <v>507</v>
      </c>
      <c r="BH1189" s="145" t="s">
        <v>507</v>
      </c>
      <c r="BI1189" s="145" t="s">
        <v>507</v>
      </c>
      <c r="BJ1189" s="145" t="s">
        <v>507</v>
      </c>
      <c r="BK1189" s="145" t="s">
        <v>507</v>
      </c>
      <c r="BL1189" s="145" t="s">
        <v>507</v>
      </c>
      <c r="BM1189" s="145" t="s">
        <v>507</v>
      </c>
      <c r="BN1189" s="145" t="s">
        <v>507</v>
      </c>
      <c r="BO1189" s="145" t="s">
        <v>507</v>
      </c>
      <c r="BP1189" s="145" t="s">
        <v>507</v>
      </c>
      <c r="BQ1189" s="145" t="s">
        <v>507</v>
      </c>
      <c r="BR1189" s="145" t="s">
        <v>507</v>
      </c>
      <c r="BS1189" s="145" t="s">
        <v>507</v>
      </c>
      <c r="BT1189" s="145" t="s">
        <v>507</v>
      </c>
      <c r="BU1189" s="145" t="s">
        <v>507</v>
      </c>
      <c r="BV1189" s="145" t="s">
        <v>507</v>
      </c>
      <c r="BW1189" s="145" t="s">
        <v>507</v>
      </c>
      <c r="BX1189" s="145" t="s">
        <v>507</v>
      </c>
      <c r="BY1189" s="145" t="s">
        <v>507</v>
      </c>
      <c r="BZ1189" s="145" t="s">
        <v>507</v>
      </c>
      <c r="CA1189" s="145" t="s">
        <v>507</v>
      </c>
      <c r="CB1189" s="145" t="s">
        <v>507</v>
      </c>
      <c r="CC1189" s="145" t="s">
        <v>507</v>
      </c>
      <c r="CD1189" s="145" t="s">
        <v>507</v>
      </c>
      <c r="CE1189" s="145" t="s">
        <v>507</v>
      </c>
      <c r="CF1189" s="145" t="s">
        <v>507</v>
      </c>
      <c r="CG1189" s="145" t="s">
        <v>507</v>
      </c>
      <c r="CH1189" s="145" t="s">
        <v>507</v>
      </c>
      <c r="CI1189" s="145" t="s">
        <v>507</v>
      </c>
      <c r="CJ1189" s="145" t="s">
        <v>507</v>
      </c>
      <c r="CK1189" s="145" t="s">
        <v>507</v>
      </c>
      <c r="CL1189" s="145" t="s">
        <v>507</v>
      </c>
      <c r="CM1189" s="145" t="s">
        <v>507</v>
      </c>
      <c r="CN1189" s="145" t="s">
        <v>507</v>
      </c>
    </row>
    <row r="1190" spans="1:92" x14ac:dyDescent="0.25">
      <c r="A1190" s="137"/>
      <c r="B1190" s="208"/>
      <c r="C1190" s="139"/>
      <c r="D1190" s="137" t="s">
        <v>755</v>
      </c>
      <c r="E1190" s="157"/>
      <c r="F1190" s="140"/>
      <c r="G1190" s="140"/>
      <c r="H1190" s="141"/>
      <c r="I1190" s="142">
        <v>3</v>
      </c>
      <c r="J1190" s="143"/>
      <c r="K1190" s="139"/>
      <c r="L1190" s="139"/>
      <c r="M1190" s="139"/>
      <c r="N1190" s="139"/>
      <c r="O1190" s="139"/>
      <c r="P1190" s="139"/>
      <c r="Q1190" s="139"/>
      <c r="T1190" s="233"/>
      <c r="U1190" s="145" t="s">
        <v>507</v>
      </c>
      <c r="V1190" s="145" t="s">
        <v>507</v>
      </c>
      <c r="W1190" s="145" t="s">
        <v>507</v>
      </c>
      <c r="X1190" s="145" t="s">
        <v>507</v>
      </c>
      <c r="Y1190" s="145" t="s">
        <v>507</v>
      </c>
      <c r="Z1190" s="145" t="s">
        <v>507</v>
      </c>
      <c r="AA1190" s="145" t="s">
        <v>507</v>
      </c>
      <c r="AB1190" s="145" t="s">
        <v>507</v>
      </c>
      <c r="AC1190" s="145" t="s">
        <v>507</v>
      </c>
      <c r="AD1190" s="145" t="s">
        <v>507</v>
      </c>
      <c r="AE1190" s="145" t="s">
        <v>507</v>
      </c>
      <c r="AF1190" s="145" t="s">
        <v>507</v>
      </c>
      <c r="AG1190" s="145" t="s">
        <v>507</v>
      </c>
      <c r="AH1190" s="145" t="s">
        <v>507</v>
      </c>
      <c r="AI1190" s="145" t="s">
        <v>507</v>
      </c>
      <c r="AJ1190" s="145" t="s">
        <v>507</v>
      </c>
      <c r="AK1190" s="145" t="s">
        <v>507</v>
      </c>
      <c r="AL1190" s="145" t="s">
        <v>507</v>
      </c>
      <c r="AM1190" s="145" t="s">
        <v>507</v>
      </c>
      <c r="AN1190" s="145" t="s">
        <v>507</v>
      </c>
      <c r="AO1190" s="145" t="s">
        <v>507</v>
      </c>
      <c r="AP1190" s="145" t="s">
        <v>507</v>
      </c>
      <c r="AQ1190" s="145" t="s">
        <v>507</v>
      </c>
      <c r="AR1190" s="145" t="s">
        <v>507</v>
      </c>
      <c r="AS1190" s="145" t="s">
        <v>507</v>
      </c>
      <c r="AT1190" s="145" t="s">
        <v>507</v>
      </c>
      <c r="AU1190" s="145" t="s">
        <v>507</v>
      </c>
      <c r="AV1190" s="145" t="s">
        <v>507</v>
      </c>
      <c r="AW1190" s="145" t="s">
        <v>507</v>
      </c>
      <c r="AX1190" s="145" t="s">
        <v>507</v>
      </c>
      <c r="AY1190" s="145" t="s">
        <v>507</v>
      </c>
      <c r="AZ1190" s="145" t="s">
        <v>507</v>
      </c>
      <c r="BA1190" s="145" t="s">
        <v>507</v>
      </c>
      <c r="BB1190" s="145" t="s">
        <v>507</v>
      </c>
      <c r="BC1190" s="145" t="s">
        <v>507</v>
      </c>
      <c r="BD1190" s="145" t="s">
        <v>507</v>
      </c>
      <c r="BE1190" s="145" t="s">
        <v>507</v>
      </c>
      <c r="BF1190" s="145" t="s">
        <v>507</v>
      </c>
      <c r="BG1190" s="145" t="s">
        <v>507</v>
      </c>
      <c r="BH1190" s="145" t="s">
        <v>507</v>
      </c>
      <c r="BI1190" s="145" t="s">
        <v>507</v>
      </c>
      <c r="BJ1190" s="145" t="s">
        <v>507</v>
      </c>
      <c r="BK1190" s="145" t="s">
        <v>507</v>
      </c>
      <c r="BL1190" s="145" t="s">
        <v>507</v>
      </c>
      <c r="BM1190" s="145" t="s">
        <v>507</v>
      </c>
      <c r="BN1190" s="145" t="s">
        <v>507</v>
      </c>
      <c r="BO1190" s="145" t="s">
        <v>507</v>
      </c>
      <c r="BP1190" s="145" t="s">
        <v>507</v>
      </c>
      <c r="BQ1190" s="145" t="s">
        <v>507</v>
      </c>
      <c r="BR1190" s="145" t="s">
        <v>507</v>
      </c>
      <c r="BS1190" s="145" t="s">
        <v>507</v>
      </c>
      <c r="BT1190" s="145" t="s">
        <v>507</v>
      </c>
      <c r="BU1190" s="145" t="s">
        <v>507</v>
      </c>
      <c r="BV1190" s="145" t="s">
        <v>507</v>
      </c>
      <c r="BW1190" s="145" t="s">
        <v>507</v>
      </c>
      <c r="BX1190" s="145" t="s">
        <v>507</v>
      </c>
      <c r="BY1190" s="145" t="s">
        <v>507</v>
      </c>
      <c r="BZ1190" s="145" t="s">
        <v>507</v>
      </c>
      <c r="CA1190" s="145" t="s">
        <v>507</v>
      </c>
      <c r="CB1190" s="145" t="s">
        <v>507</v>
      </c>
      <c r="CC1190" s="145" t="s">
        <v>507</v>
      </c>
      <c r="CD1190" s="145" t="s">
        <v>507</v>
      </c>
      <c r="CE1190" s="145" t="s">
        <v>507</v>
      </c>
      <c r="CF1190" s="145" t="s">
        <v>507</v>
      </c>
      <c r="CG1190" s="145" t="s">
        <v>507</v>
      </c>
      <c r="CH1190" s="145" t="s">
        <v>507</v>
      </c>
      <c r="CI1190" s="145" t="s">
        <v>507</v>
      </c>
      <c r="CJ1190" s="145" t="s">
        <v>507</v>
      </c>
      <c r="CK1190" s="145" t="s">
        <v>507</v>
      </c>
      <c r="CL1190" s="145" t="s">
        <v>507</v>
      </c>
      <c r="CM1190" s="145" t="s">
        <v>507</v>
      </c>
      <c r="CN1190" s="145" t="s">
        <v>507</v>
      </c>
    </row>
    <row r="1191" spans="1:92" x14ac:dyDescent="0.25">
      <c r="A1191" t="s">
        <v>143</v>
      </c>
      <c r="B1191" s="228" t="s">
        <v>740</v>
      </c>
      <c r="C1191" s="53"/>
      <c r="D1191" t="s">
        <v>755</v>
      </c>
      <c r="E1191" s="229" t="s">
        <v>203</v>
      </c>
      <c r="F1191" s="229"/>
      <c r="G1191" s="229"/>
      <c r="I1191" s="402">
        <f>+B1192</f>
        <v>1</v>
      </c>
      <c r="J1191" s="403"/>
      <c r="K1191" s="212" cm="1">
        <f t="array" aca="1" ref="K1191" ca="1">+INDEX($A1192:$CN1194,MATCH($I1191,$B1192:$B1194,0),COLUMN())</f>
        <v>0</v>
      </c>
      <c r="L1191" s="212" cm="1">
        <f t="array" aca="1" ref="L1191" ca="1">+INDEX($A1192:$CN1194,MATCH($I1191,$B1192:$B1194,0),COLUMN())</f>
        <v>0</v>
      </c>
      <c r="M1191" s="212" cm="1">
        <f t="array" aca="1" ref="M1191" ca="1">+INDEX($A1192:$CN1194,MATCH($I1191,$B1192:$B1194,0),COLUMN())</f>
        <v>0</v>
      </c>
      <c r="N1191" s="212" cm="1">
        <f t="array" aca="1" ref="N1191" ca="1">+INDEX($A1192:$CN1194,MATCH($I1191,$B1192:$B1194,0),COLUMN())</f>
        <v>0</v>
      </c>
      <c r="O1191" s="212" cm="1">
        <f t="array" aca="1" ref="O1191" ca="1">+INDEX($A1192:$CN1194,MATCH($I1191,$B1192:$B1194,0),COLUMN())</f>
        <v>0</v>
      </c>
      <c r="P1191" s="212" cm="1">
        <f t="array" aca="1" ref="P1191" ca="1">+INDEX($A1192:$CN1194,MATCH($I1191,$B1192:$B1194,0),COLUMN())</f>
        <v>0</v>
      </c>
      <c r="Q1191" s="212"/>
      <c r="T1191" s="213">
        <f t="shared" ref="T1191" ca="1" si="877">IFERROR(INDEX(INDIRECT("Financials!$A:$AD"), MATCH(INDIRECT(ADDRESS(ROW(),2)), INDIRECT("Financials!$B:$B"), 0), MATCH(INDIRECT(ADDRESS(1,COLUMN())), INDIRECT("Financials!$1:$1"), 0)),0)</f>
        <v>0</v>
      </c>
      <c r="U1191" s="212" cm="1">
        <f t="array" aca="1" ref="U1191" ca="1">+INDEX($A1192:$CN1194,MATCH($I1191,$B1192:$B1194,0),COLUMN())</f>
        <v>0</v>
      </c>
      <c r="V1191" s="212" cm="1">
        <f t="array" aca="1" ref="V1191" ca="1">+INDEX($A1192:$CN1194,MATCH($I1191,$B1192:$B1194,0),COLUMN())</f>
        <v>0</v>
      </c>
      <c r="W1191" s="212" cm="1">
        <f t="array" aca="1" ref="W1191" ca="1">+INDEX($A1192:$CN1194,MATCH($I1191,$B1192:$B1194,0),COLUMN())</f>
        <v>0</v>
      </c>
      <c r="X1191" s="212" cm="1">
        <f t="array" aca="1" ref="X1191" ca="1">+INDEX($A1192:$CN1194,MATCH($I1191,$B1192:$B1194,0),COLUMN())</f>
        <v>0</v>
      </c>
      <c r="Y1191" s="212" cm="1">
        <f t="array" aca="1" ref="Y1191" ca="1">+INDEX($A1192:$CN1194,MATCH($I1191,$B1192:$B1194,0),COLUMN())</f>
        <v>0</v>
      </c>
      <c r="Z1191" s="212" cm="1">
        <f t="array" aca="1" ref="Z1191" ca="1">+INDEX($A1192:$CN1194,MATCH($I1191,$B1192:$B1194,0),COLUMN())</f>
        <v>0</v>
      </c>
      <c r="AA1191" s="212" cm="1">
        <f t="array" aca="1" ref="AA1191" ca="1">+INDEX($A1192:$CN1194,MATCH($I1191,$B1192:$B1194,0),COLUMN())</f>
        <v>0</v>
      </c>
      <c r="AB1191" s="212" cm="1">
        <f t="array" aca="1" ref="AB1191" ca="1">+INDEX($A1192:$CN1194,MATCH($I1191,$B1192:$B1194,0),COLUMN())</f>
        <v>0</v>
      </c>
      <c r="AC1191" s="212" cm="1">
        <f t="array" aca="1" ref="AC1191" ca="1">+INDEX($A1192:$CN1194,MATCH($I1191,$B1192:$B1194,0),COLUMN())</f>
        <v>0</v>
      </c>
      <c r="AD1191" s="212" cm="1">
        <f t="array" aca="1" ref="AD1191" ca="1">+INDEX($A1192:$CN1194,MATCH($I1191,$B1192:$B1194,0),COLUMN())</f>
        <v>0</v>
      </c>
      <c r="AE1191" s="212" cm="1">
        <f t="array" aca="1" ref="AE1191" ca="1">+INDEX($A1192:$CN1194,MATCH($I1191,$B1192:$B1194,0),COLUMN())</f>
        <v>0</v>
      </c>
      <c r="AF1191" s="212" cm="1">
        <f t="array" aca="1" ref="AF1191" ca="1">+INDEX($A1192:$CN1194,MATCH($I1191,$B1192:$B1194,0),COLUMN())</f>
        <v>0</v>
      </c>
      <c r="AG1191" s="212" cm="1">
        <f t="array" aca="1" ref="AG1191" ca="1">+INDEX($A1192:$CN1194,MATCH($I1191,$B1192:$B1194,0),COLUMN())</f>
        <v>0</v>
      </c>
      <c r="AH1191" s="212" cm="1">
        <f t="array" aca="1" ref="AH1191" ca="1">+INDEX($A1192:$CN1194,MATCH($I1191,$B1192:$B1194,0),COLUMN())</f>
        <v>0</v>
      </c>
      <c r="AI1191" s="212" cm="1">
        <f t="array" aca="1" ref="AI1191" ca="1">+INDEX($A1192:$CN1194,MATCH($I1191,$B1192:$B1194,0),COLUMN())</f>
        <v>0</v>
      </c>
      <c r="AJ1191" s="212" cm="1">
        <f t="array" aca="1" ref="AJ1191" ca="1">+INDEX($A1192:$CN1194,MATCH($I1191,$B1192:$B1194,0),COLUMN())</f>
        <v>0</v>
      </c>
      <c r="AK1191" s="212" cm="1">
        <f t="array" aca="1" ref="AK1191" ca="1">+INDEX($A1192:$CN1194,MATCH($I1191,$B1192:$B1194,0),COLUMN())</f>
        <v>0</v>
      </c>
      <c r="AL1191" s="212" cm="1">
        <f t="array" aca="1" ref="AL1191" ca="1">+INDEX($A1192:$CN1194,MATCH($I1191,$B1192:$B1194,0),COLUMN())</f>
        <v>0</v>
      </c>
      <c r="AM1191" s="212" cm="1">
        <f t="array" aca="1" ref="AM1191" ca="1">+INDEX($A1192:$CN1194,MATCH($I1191,$B1192:$B1194,0),COLUMN())</f>
        <v>0</v>
      </c>
      <c r="AN1191" s="212" cm="1">
        <f t="array" aca="1" ref="AN1191" ca="1">+INDEX($A1192:$CN1194,MATCH($I1191,$B1192:$B1194,0),COLUMN())</f>
        <v>0</v>
      </c>
      <c r="AO1191" s="212" cm="1">
        <f t="array" aca="1" ref="AO1191" ca="1">+INDEX($A1192:$CN1194,MATCH($I1191,$B1192:$B1194,0),COLUMN())</f>
        <v>0</v>
      </c>
      <c r="AP1191" s="212" cm="1">
        <f t="array" aca="1" ref="AP1191" ca="1">+INDEX($A1192:$CN1194,MATCH($I1191,$B1192:$B1194,0),COLUMN())</f>
        <v>0</v>
      </c>
      <c r="AQ1191" s="212" cm="1">
        <f t="array" aca="1" ref="AQ1191" ca="1">+INDEX($A1192:$CN1194,MATCH($I1191,$B1192:$B1194,0),COLUMN())</f>
        <v>0</v>
      </c>
      <c r="AR1191" s="212" cm="1">
        <f t="array" aca="1" ref="AR1191" ca="1">+INDEX($A1192:$CN1194,MATCH($I1191,$B1192:$B1194,0),COLUMN())</f>
        <v>0</v>
      </c>
      <c r="AS1191" s="212" cm="1">
        <f t="array" aca="1" ref="AS1191" ca="1">+INDEX($A1192:$CN1194,MATCH($I1191,$B1192:$B1194,0),COLUMN())</f>
        <v>0</v>
      </c>
      <c r="AT1191" s="212" cm="1">
        <f t="array" aca="1" ref="AT1191" ca="1">+INDEX($A1192:$CN1194,MATCH($I1191,$B1192:$B1194,0),COLUMN())</f>
        <v>0</v>
      </c>
      <c r="AU1191" s="212" cm="1">
        <f t="array" aca="1" ref="AU1191" ca="1">+INDEX($A1192:$CN1194,MATCH($I1191,$B1192:$B1194,0),COLUMN())</f>
        <v>0</v>
      </c>
      <c r="AV1191" s="212" cm="1">
        <f t="array" aca="1" ref="AV1191" ca="1">+INDEX($A1192:$CN1194,MATCH($I1191,$B1192:$B1194,0),COLUMN())</f>
        <v>0</v>
      </c>
      <c r="AW1191" s="212" cm="1">
        <f t="array" aca="1" ref="AW1191" ca="1">+INDEX($A1192:$CN1194,MATCH($I1191,$B1192:$B1194,0),COLUMN())</f>
        <v>0</v>
      </c>
      <c r="AX1191" s="212" cm="1">
        <f t="array" aca="1" ref="AX1191" ca="1">+INDEX($A1192:$CN1194,MATCH($I1191,$B1192:$B1194,0),COLUMN())</f>
        <v>0</v>
      </c>
      <c r="AY1191" s="212" cm="1">
        <f t="array" aca="1" ref="AY1191" ca="1">+INDEX($A1192:$CN1194,MATCH($I1191,$B1192:$B1194,0),COLUMN())</f>
        <v>0</v>
      </c>
      <c r="AZ1191" s="212" cm="1">
        <f t="array" aca="1" ref="AZ1191" ca="1">+INDEX($A1192:$CN1194,MATCH($I1191,$B1192:$B1194,0),COLUMN())</f>
        <v>0</v>
      </c>
      <c r="BA1191" s="212" cm="1">
        <f t="array" aca="1" ref="BA1191" ca="1">+INDEX($A1192:$CN1194,MATCH($I1191,$B1192:$B1194,0),COLUMN())</f>
        <v>0</v>
      </c>
      <c r="BB1191" s="212" cm="1">
        <f t="array" aca="1" ref="BB1191" ca="1">+INDEX($A1192:$CN1194,MATCH($I1191,$B1192:$B1194,0),COLUMN())</f>
        <v>0</v>
      </c>
      <c r="BC1191" s="212" cm="1">
        <f t="array" aca="1" ref="BC1191" ca="1">+INDEX($A1192:$CN1194,MATCH($I1191,$B1192:$B1194,0),COLUMN())</f>
        <v>0</v>
      </c>
      <c r="BD1191" s="212" cm="1">
        <f t="array" aca="1" ref="BD1191" ca="1">+INDEX($A1192:$CN1194,MATCH($I1191,$B1192:$B1194,0),COLUMN())</f>
        <v>0</v>
      </c>
      <c r="BE1191" s="212" cm="1">
        <f t="array" aca="1" ref="BE1191" ca="1">+INDEX($A1192:$CN1194,MATCH($I1191,$B1192:$B1194,0),COLUMN())</f>
        <v>0</v>
      </c>
      <c r="BF1191" s="212" cm="1">
        <f t="array" aca="1" ref="BF1191" ca="1">+INDEX($A1192:$CN1194,MATCH($I1191,$B1192:$B1194,0),COLUMN())</f>
        <v>0</v>
      </c>
      <c r="BG1191" s="212" cm="1">
        <f t="array" aca="1" ref="BG1191" ca="1">+INDEX($A1192:$CN1194,MATCH($I1191,$B1192:$B1194,0),COLUMN())</f>
        <v>0</v>
      </c>
      <c r="BH1191" s="212" cm="1">
        <f t="array" aca="1" ref="BH1191" ca="1">+INDEX($A1192:$CN1194,MATCH($I1191,$B1192:$B1194,0),COLUMN())</f>
        <v>0</v>
      </c>
      <c r="BI1191" s="212" cm="1">
        <f t="array" aca="1" ref="BI1191" ca="1">+INDEX($A1192:$CN1194,MATCH($I1191,$B1192:$B1194,0),COLUMN())</f>
        <v>0</v>
      </c>
      <c r="BJ1191" s="212" cm="1">
        <f t="array" aca="1" ref="BJ1191" ca="1">+INDEX($A1192:$CN1194,MATCH($I1191,$B1192:$B1194,0),COLUMN())</f>
        <v>0</v>
      </c>
      <c r="BK1191" s="212" cm="1">
        <f t="array" aca="1" ref="BK1191" ca="1">+INDEX($A1192:$CN1194,MATCH($I1191,$B1192:$B1194,0),COLUMN())</f>
        <v>0</v>
      </c>
      <c r="BL1191" s="212" cm="1">
        <f t="array" aca="1" ref="BL1191" ca="1">+INDEX($A1192:$CN1194,MATCH($I1191,$B1192:$B1194,0),COLUMN())</f>
        <v>0</v>
      </c>
      <c r="BM1191" s="212" cm="1">
        <f t="array" aca="1" ref="BM1191" ca="1">+INDEX($A1192:$CN1194,MATCH($I1191,$B1192:$B1194,0),COLUMN())</f>
        <v>0</v>
      </c>
      <c r="BN1191" s="212" cm="1">
        <f t="array" aca="1" ref="BN1191" ca="1">+INDEX($A1192:$CN1194,MATCH($I1191,$B1192:$B1194,0),COLUMN())</f>
        <v>0</v>
      </c>
      <c r="BO1191" s="212" cm="1">
        <f t="array" aca="1" ref="BO1191" ca="1">+INDEX($A1192:$CN1194,MATCH($I1191,$B1192:$B1194,0),COLUMN())</f>
        <v>0</v>
      </c>
      <c r="BP1191" s="212" cm="1">
        <f t="array" aca="1" ref="BP1191" ca="1">+INDEX($A1192:$CN1194,MATCH($I1191,$B1192:$B1194,0),COLUMN())</f>
        <v>0</v>
      </c>
      <c r="BQ1191" s="212" cm="1">
        <f t="array" aca="1" ref="BQ1191" ca="1">+INDEX($A1192:$CN1194,MATCH($I1191,$B1192:$B1194,0),COLUMN())</f>
        <v>0</v>
      </c>
      <c r="BR1191" s="212" cm="1">
        <f t="array" aca="1" ref="BR1191" ca="1">+INDEX($A1192:$CN1194,MATCH($I1191,$B1192:$B1194,0),COLUMN())</f>
        <v>0</v>
      </c>
      <c r="BS1191" s="212" cm="1">
        <f t="array" aca="1" ref="BS1191" ca="1">+INDEX($A1192:$CN1194,MATCH($I1191,$B1192:$B1194,0),COLUMN())</f>
        <v>0</v>
      </c>
      <c r="BT1191" s="212" cm="1">
        <f t="array" aca="1" ref="BT1191" ca="1">+INDEX($A1192:$CN1194,MATCH($I1191,$B1192:$B1194,0),COLUMN())</f>
        <v>0</v>
      </c>
      <c r="BU1191" s="212" cm="1">
        <f t="array" aca="1" ref="BU1191" ca="1">+INDEX($A1192:$CN1194,MATCH($I1191,$B1192:$B1194,0),COLUMN())</f>
        <v>0</v>
      </c>
      <c r="BV1191" s="212" cm="1">
        <f t="array" aca="1" ref="BV1191" ca="1">+INDEX($A1192:$CN1194,MATCH($I1191,$B1192:$B1194,0),COLUMN())</f>
        <v>0</v>
      </c>
      <c r="BW1191" s="212" cm="1">
        <f t="array" aca="1" ref="BW1191" ca="1">+INDEX($A1192:$CN1194,MATCH($I1191,$B1192:$B1194,0),COLUMN())</f>
        <v>0</v>
      </c>
      <c r="BX1191" s="212" cm="1">
        <f t="array" aca="1" ref="BX1191" ca="1">+INDEX($A1192:$CN1194,MATCH($I1191,$B1192:$B1194,0),COLUMN())</f>
        <v>0</v>
      </c>
      <c r="BY1191" s="212" cm="1">
        <f t="array" aca="1" ref="BY1191" ca="1">+INDEX($A1192:$CN1194,MATCH($I1191,$B1192:$B1194,0),COLUMN())</f>
        <v>0</v>
      </c>
      <c r="BZ1191" s="212" cm="1">
        <f t="array" aca="1" ref="BZ1191" ca="1">+INDEX($A1192:$CN1194,MATCH($I1191,$B1192:$B1194,0),COLUMN())</f>
        <v>0</v>
      </c>
      <c r="CA1191" s="212" cm="1">
        <f t="array" aca="1" ref="CA1191" ca="1">+INDEX($A1192:$CN1194,MATCH($I1191,$B1192:$B1194,0),COLUMN())</f>
        <v>0</v>
      </c>
      <c r="CB1191" s="212" cm="1">
        <f t="array" aca="1" ref="CB1191" ca="1">+INDEX($A1192:$CN1194,MATCH($I1191,$B1192:$B1194,0),COLUMN())</f>
        <v>0</v>
      </c>
      <c r="CC1191" s="212" cm="1">
        <f t="array" aca="1" ref="CC1191" ca="1">+INDEX($A1192:$CN1194,MATCH($I1191,$B1192:$B1194,0),COLUMN())</f>
        <v>0</v>
      </c>
      <c r="CD1191" s="212" cm="1">
        <f t="array" aca="1" ref="CD1191" ca="1">+INDEX($A1192:$CN1194,MATCH($I1191,$B1192:$B1194,0),COLUMN())</f>
        <v>0</v>
      </c>
      <c r="CE1191" s="212" cm="1">
        <f t="array" aca="1" ref="CE1191" ca="1">+INDEX($A1192:$CN1194,MATCH($I1191,$B1192:$B1194,0),COLUMN())</f>
        <v>0</v>
      </c>
      <c r="CF1191" s="212" cm="1">
        <f t="array" aca="1" ref="CF1191" ca="1">+INDEX($A1192:$CN1194,MATCH($I1191,$B1192:$B1194,0),COLUMN())</f>
        <v>0</v>
      </c>
      <c r="CG1191" s="212" cm="1">
        <f t="array" aca="1" ref="CG1191" ca="1">+INDEX($A1192:$CN1194,MATCH($I1191,$B1192:$B1194,0),COLUMN())</f>
        <v>0</v>
      </c>
      <c r="CH1191" s="212" cm="1">
        <f t="array" aca="1" ref="CH1191" ca="1">+INDEX($A1192:$CN1194,MATCH($I1191,$B1192:$B1194,0),COLUMN())</f>
        <v>0</v>
      </c>
      <c r="CI1191" s="212" cm="1">
        <f t="array" aca="1" ref="CI1191" ca="1">+INDEX($A1192:$CN1194,MATCH($I1191,$B1192:$B1194,0),COLUMN())</f>
        <v>0</v>
      </c>
      <c r="CJ1191" s="212" cm="1">
        <f t="array" aca="1" ref="CJ1191" ca="1">+INDEX($A1192:$CN1194,MATCH($I1191,$B1192:$B1194,0),COLUMN())</f>
        <v>0</v>
      </c>
      <c r="CK1191" s="212" cm="1">
        <f t="array" aca="1" ref="CK1191" ca="1">+INDEX($A1192:$CN1194,MATCH($I1191,$B1192:$B1194,0),COLUMN())</f>
        <v>0</v>
      </c>
      <c r="CL1191" s="212" cm="1">
        <f t="array" aca="1" ref="CL1191" ca="1">+INDEX($A1192:$CN1194,MATCH($I1191,$B1192:$B1194,0),COLUMN())</f>
        <v>0</v>
      </c>
      <c r="CM1191" s="212" cm="1">
        <f t="array" aca="1" ref="CM1191" ca="1">+INDEX($A1192:$CN1194,MATCH($I1191,$B1192:$B1194,0),COLUMN())</f>
        <v>0</v>
      </c>
      <c r="CN1191" s="212" cm="1">
        <f t="array" aca="1" ref="CN1191" ca="1">+INDEX($A1192:$CN1194,MATCH($I1191,$B1192:$B1194,0),COLUMN())</f>
        <v>0</v>
      </c>
    </row>
    <row r="1192" spans="1:92" x14ac:dyDescent="0.25">
      <c r="B1192" s="404">
        <v>1</v>
      </c>
      <c r="C1192" s="148"/>
      <c r="D1192" t="s">
        <v>755</v>
      </c>
      <c r="E1192" s="149" t="s">
        <v>203</v>
      </c>
      <c r="F1192" s="149"/>
      <c r="G1192" s="149"/>
      <c r="H1192" s="106"/>
      <c r="I1192" s="210"/>
      <c r="J1192" s="226"/>
      <c r="K1192" s="61">
        <f t="shared" ref="K1192:P1194" ca="1" si="878">SUMIF($3:$3, INDIRECT(ADDRESS(ROW($B$2),COLUMN(),2)), INDIRECT(ROW() &amp; ":" &amp; ROW()))</f>
        <v>0</v>
      </c>
      <c r="L1192" s="61">
        <f t="shared" ca="1" si="878"/>
        <v>0</v>
      </c>
      <c r="M1192" s="61">
        <f t="shared" ca="1" si="878"/>
        <v>0</v>
      </c>
      <c r="N1192" s="61">
        <f t="shared" ca="1" si="878"/>
        <v>0</v>
      </c>
      <c r="O1192" s="61">
        <f t="shared" ca="1" si="878"/>
        <v>0</v>
      </c>
      <c r="P1192" s="61">
        <f t="shared" ca="1" si="878"/>
        <v>0</v>
      </c>
      <c r="Q1192" s="61"/>
      <c r="T1192" s="215"/>
      <c r="U1192" s="61" cm="1">
        <f t="array" aca="1" ref="U1192" ca="1">+INDIRECT(U1188)</f>
        <v>0</v>
      </c>
      <c r="V1192" s="61" cm="1">
        <f t="array" aca="1" ref="V1192" ca="1">+INDIRECT(V1188)</f>
        <v>0</v>
      </c>
      <c r="W1192" s="61" cm="1">
        <f t="array" aca="1" ref="W1192" ca="1">+INDIRECT(W1188)</f>
        <v>0</v>
      </c>
      <c r="X1192" s="61" cm="1">
        <f t="array" aca="1" ref="X1192" ca="1">+INDIRECT(X1188)</f>
        <v>0</v>
      </c>
      <c r="Y1192" s="61" cm="1">
        <f t="array" aca="1" ref="Y1192" ca="1">+INDIRECT(Y1188)</f>
        <v>0</v>
      </c>
      <c r="Z1192" s="61" cm="1">
        <f t="array" aca="1" ref="Z1192" ca="1">+INDIRECT(Z1188)</f>
        <v>0</v>
      </c>
      <c r="AA1192" s="61" cm="1">
        <f t="array" aca="1" ref="AA1192" ca="1">+INDIRECT(AA1188)</f>
        <v>0</v>
      </c>
      <c r="AB1192" s="61" cm="1">
        <f t="array" aca="1" ref="AB1192" ca="1">+INDIRECT(AB1188)</f>
        <v>0</v>
      </c>
      <c r="AC1192" s="61" cm="1">
        <f t="array" aca="1" ref="AC1192" ca="1">+INDIRECT(AC1188)</f>
        <v>0</v>
      </c>
      <c r="AD1192" s="61" cm="1">
        <f t="array" aca="1" ref="AD1192" ca="1">+INDIRECT(AD1188)</f>
        <v>0</v>
      </c>
      <c r="AE1192" s="61" cm="1">
        <f t="array" aca="1" ref="AE1192" ca="1">+INDIRECT(AE1188)</f>
        <v>0</v>
      </c>
      <c r="AF1192" s="61" cm="1">
        <f t="array" aca="1" ref="AF1192" ca="1">+INDIRECT(AF1188)</f>
        <v>0</v>
      </c>
      <c r="AG1192" s="61" cm="1">
        <f t="array" aca="1" ref="AG1192" ca="1">+INDIRECT(AG1188)</f>
        <v>0</v>
      </c>
      <c r="AH1192" s="61" cm="1">
        <f t="array" aca="1" ref="AH1192" ca="1">+INDIRECT(AH1188)</f>
        <v>0</v>
      </c>
      <c r="AI1192" s="61" cm="1">
        <f t="array" aca="1" ref="AI1192" ca="1">+INDIRECT(AI1188)</f>
        <v>0</v>
      </c>
      <c r="AJ1192" s="61" cm="1">
        <f t="array" aca="1" ref="AJ1192" ca="1">+INDIRECT(AJ1188)</f>
        <v>0</v>
      </c>
      <c r="AK1192" s="61" cm="1">
        <f t="array" aca="1" ref="AK1192" ca="1">+INDIRECT(AK1188)</f>
        <v>0</v>
      </c>
      <c r="AL1192" s="61" cm="1">
        <f t="array" aca="1" ref="AL1192" ca="1">+INDIRECT(AL1188)</f>
        <v>0</v>
      </c>
      <c r="AM1192" s="61" cm="1">
        <f t="array" aca="1" ref="AM1192" ca="1">+INDIRECT(AM1188)</f>
        <v>0</v>
      </c>
      <c r="AN1192" s="61" cm="1">
        <f t="array" aca="1" ref="AN1192" ca="1">+INDIRECT(AN1188)</f>
        <v>0</v>
      </c>
      <c r="AO1192" s="61" cm="1">
        <f t="array" aca="1" ref="AO1192" ca="1">+INDIRECT(AO1188)</f>
        <v>0</v>
      </c>
      <c r="AP1192" s="61" cm="1">
        <f t="array" aca="1" ref="AP1192" ca="1">+INDIRECT(AP1188)</f>
        <v>0</v>
      </c>
      <c r="AQ1192" s="61" cm="1">
        <f t="array" aca="1" ref="AQ1192" ca="1">+INDIRECT(AQ1188)</f>
        <v>0</v>
      </c>
      <c r="AR1192" s="61" cm="1">
        <f t="array" aca="1" ref="AR1192" ca="1">+INDIRECT(AR1188)</f>
        <v>0</v>
      </c>
      <c r="AS1192" s="61" cm="1">
        <f t="array" aca="1" ref="AS1192" ca="1">+INDIRECT(AS1188)</f>
        <v>0</v>
      </c>
      <c r="AT1192" s="61" cm="1">
        <f t="array" aca="1" ref="AT1192" ca="1">+INDIRECT(AT1188)</f>
        <v>0</v>
      </c>
      <c r="AU1192" s="61" cm="1">
        <f t="array" aca="1" ref="AU1192" ca="1">+INDIRECT(AU1188)</f>
        <v>0</v>
      </c>
      <c r="AV1192" s="61" cm="1">
        <f t="array" aca="1" ref="AV1192" ca="1">+INDIRECT(AV1188)</f>
        <v>0</v>
      </c>
      <c r="AW1192" s="61" cm="1">
        <f t="array" aca="1" ref="AW1192" ca="1">+INDIRECT(AW1188)</f>
        <v>0</v>
      </c>
      <c r="AX1192" s="61" cm="1">
        <f t="array" aca="1" ref="AX1192" ca="1">+INDIRECT(AX1188)</f>
        <v>0</v>
      </c>
      <c r="AY1192" s="61" cm="1">
        <f t="array" aca="1" ref="AY1192" ca="1">+INDIRECT(AY1188)</f>
        <v>0</v>
      </c>
      <c r="AZ1192" s="61" cm="1">
        <f t="array" aca="1" ref="AZ1192" ca="1">+INDIRECT(AZ1188)</f>
        <v>0</v>
      </c>
      <c r="BA1192" s="61" cm="1">
        <f t="array" aca="1" ref="BA1192" ca="1">+INDIRECT(BA1188)</f>
        <v>0</v>
      </c>
      <c r="BB1192" s="61" cm="1">
        <f t="array" aca="1" ref="BB1192" ca="1">+INDIRECT(BB1188)</f>
        <v>0</v>
      </c>
      <c r="BC1192" s="61" cm="1">
        <f t="array" aca="1" ref="BC1192" ca="1">+INDIRECT(BC1188)</f>
        <v>0</v>
      </c>
      <c r="BD1192" s="61" cm="1">
        <f t="array" aca="1" ref="BD1192" ca="1">+INDIRECT(BD1188)</f>
        <v>0</v>
      </c>
      <c r="BE1192" s="61" cm="1">
        <f t="array" aca="1" ref="BE1192" ca="1">+INDIRECT(BE1188)</f>
        <v>0</v>
      </c>
      <c r="BF1192" s="61" cm="1">
        <f t="array" aca="1" ref="BF1192" ca="1">+INDIRECT(BF1188)</f>
        <v>0</v>
      </c>
      <c r="BG1192" s="61" cm="1">
        <f t="array" aca="1" ref="BG1192" ca="1">+INDIRECT(BG1188)</f>
        <v>0</v>
      </c>
      <c r="BH1192" s="61" cm="1">
        <f t="array" aca="1" ref="BH1192" ca="1">+INDIRECT(BH1188)</f>
        <v>0</v>
      </c>
      <c r="BI1192" s="61" cm="1">
        <f t="array" aca="1" ref="BI1192" ca="1">+INDIRECT(BI1188)</f>
        <v>0</v>
      </c>
      <c r="BJ1192" s="61" cm="1">
        <f t="array" aca="1" ref="BJ1192" ca="1">+INDIRECT(BJ1188)</f>
        <v>0</v>
      </c>
      <c r="BK1192" s="61" cm="1">
        <f t="array" aca="1" ref="BK1192" ca="1">+INDIRECT(BK1188)</f>
        <v>0</v>
      </c>
      <c r="BL1192" s="61" cm="1">
        <f t="array" aca="1" ref="BL1192" ca="1">+INDIRECT(BL1188)</f>
        <v>0</v>
      </c>
      <c r="BM1192" s="61" cm="1">
        <f t="array" aca="1" ref="BM1192" ca="1">+INDIRECT(BM1188)</f>
        <v>0</v>
      </c>
      <c r="BN1192" s="61" cm="1">
        <f t="array" aca="1" ref="BN1192" ca="1">+INDIRECT(BN1188)</f>
        <v>0</v>
      </c>
      <c r="BO1192" s="61" cm="1">
        <f t="array" aca="1" ref="BO1192" ca="1">+INDIRECT(BO1188)</f>
        <v>0</v>
      </c>
      <c r="BP1192" s="61" cm="1">
        <f t="array" aca="1" ref="BP1192" ca="1">+INDIRECT(BP1188)</f>
        <v>0</v>
      </c>
      <c r="BQ1192" s="61" cm="1">
        <f t="array" aca="1" ref="BQ1192" ca="1">+INDIRECT(BQ1188)</f>
        <v>0</v>
      </c>
      <c r="BR1192" s="61" cm="1">
        <f t="array" aca="1" ref="BR1192" ca="1">+INDIRECT(BR1188)</f>
        <v>0</v>
      </c>
      <c r="BS1192" s="61" cm="1">
        <f t="array" aca="1" ref="BS1192" ca="1">+INDIRECT(BS1188)</f>
        <v>0</v>
      </c>
      <c r="BT1192" s="61" cm="1">
        <f t="array" aca="1" ref="BT1192" ca="1">+INDIRECT(BT1188)</f>
        <v>0</v>
      </c>
      <c r="BU1192" s="61" cm="1">
        <f t="array" aca="1" ref="BU1192" ca="1">+INDIRECT(BU1188)</f>
        <v>0</v>
      </c>
      <c r="BV1192" s="61" cm="1">
        <f t="array" aca="1" ref="BV1192" ca="1">+INDIRECT(BV1188)</f>
        <v>0</v>
      </c>
      <c r="BW1192" s="61" cm="1">
        <f t="array" aca="1" ref="BW1192" ca="1">+INDIRECT(BW1188)</f>
        <v>0</v>
      </c>
      <c r="BX1192" s="61" cm="1">
        <f t="array" aca="1" ref="BX1192" ca="1">+INDIRECT(BX1188)</f>
        <v>0</v>
      </c>
      <c r="BY1192" s="61" cm="1">
        <f t="array" aca="1" ref="BY1192" ca="1">+INDIRECT(BY1188)</f>
        <v>0</v>
      </c>
      <c r="BZ1192" s="61" cm="1">
        <f t="array" aca="1" ref="BZ1192" ca="1">+INDIRECT(BZ1188)</f>
        <v>0</v>
      </c>
      <c r="CA1192" s="61" cm="1">
        <f t="array" aca="1" ref="CA1192" ca="1">+INDIRECT(CA1188)</f>
        <v>0</v>
      </c>
      <c r="CB1192" s="61" cm="1">
        <f t="array" aca="1" ref="CB1192" ca="1">+INDIRECT(CB1188)</f>
        <v>0</v>
      </c>
      <c r="CC1192" s="61" cm="1">
        <f t="array" aca="1" ref="CC1192" ca="1">+INDIRECT(CC1188)</f>
        <v>0</v>
      </c>
      <c r="CD1192" s="61" cm="1">
        <f t="array" aca="1" ref="CD1192" ca="1">+INDIRECT(CD1188)</f>
        <v>0</v>
      </c>
      <c r="CE1192" s="61" cm="1">
        <f t="array" aca="1" ref="CE1192" ca="1">+INDIRECT(CE1188)</f>
        <v>0</v>
      </c>
      <c r="CF1192" s="61" cm="1">
        <f t="array" aca="1" ref="CF1192" ca="1">+INDIRECT(CF1188)</f>
        <v>0</v>
      </c>
      <c r="CG1192" s="61" cm="1">
        <f t="array" aca="1" ref="CG1192" ca="1">+INDIRECT(CG1188)</f>
        <v>0</v>
      </c>
      <c r="CH1192" s="61" cm="1">
        <f t="array" aca="1" ref="CH1192" ca="1">+INDIRECT(CH1188)</f>
        <v>0</v>
      </c>
      <c r="CI1192" s="61" cm="1">
        <f t="array" aca="1" ref="CI1192" ca="1">+INDIRECT(CI1188)</f>
        <v>0</v>
      </c>
      <c r="CJ1192" s="61" cm="1">
        <f t="array" aca="1" ref="CJ1192" ca="1">+INDIRECT(CJ1188)</f>
        <v>0</v>
      </c>
      <c r="CK1192" s="61" cm="1">
        <f t="array" aca="1" ref="CK1192" ca="1">+INDIRECT(CK1188)</f>
        <v>0</v>
      </c>
      <c r="CL1192" s="61" cm="1">
        <f t="array" aca="1" ref="CL1192" ca="1">+INDIRECT(CL1188)</f>
        <v>0</v>
      </c>
      <c r="CM1192" s="61" cm="1">
        <f t="array" aca="1" ref="CM1192" ca="1">+INDIRECT(CM1188)</f>
        <v>0</v>
      </c>
      <c r="CN1192" s="61" cm="1">
        <f t="array" aca="1" ref="CN1192" ca="1">+INDIRECT(CN1188)</f>
        <v>0</v>
      </c>
    </row>
    <row r="1193" spans="1:92" x14ac:dyDescent="0.25">
      <c r="B1193" s="404">
        <v>2</v>
      </c>
      <c r="C1193" s="148"/>
      <c r="D1193" t="s">
        <v>755</v>
      </c>
      <c r="E1193" s="149" t="s">
        <v>203</v>
      </c>
      <c r="F1193" s="149"/>
      <c r="G1193" s="149"/>
      <c r="H1193" s="106"/>
      <c r="I1193" s="210"/>
      <c r="J1193" s="226"/>
      <c r="K1193" s="61">
        <f t="shared" ca="1" si="878"/>
        <v>0</v>
      </c>
      <c r="L1193" s="61">
        <f t="shared" ca="1" si="878"/>
        <v>0</v>
      </c>
      <c r="M1193" s="61">
        <f t="shared" ca="1" si="878"/>
        <v>0</v>
      </c>
      <c r="N1193" s="61">
        <f t="shared" ca="1" si="878"/>
        <v>0</v>
      </c>
      <c r="O1193" s="61">
        <f t="shared" ca="1" si="878"/>
        <v>0</v>
      </c>
      <c r="P1193" s="61">
        <f t="shared" ca="1" si="878"/>
        <v>0</v>
      </c>
      <c r="Q1193" s="61"/>
      <c r="T1193" s="215"/>
      <c r="U1193" s="61" cm="1">
        <f t="array" aca="1" ref="U1193" ca="1">+INDIRECT(U1189)</f>
        <v>0</v>
      </c>
      <c r="V1193" s="61" cm="1">
        <f t="array" aca="1" ref="V1193" ca="1">+INDIRECT(V1189)</f>
        <v>0</v>
      </c>
      <c r="W1193" s="61" cm="1">
        <f t="array" aca="1" ref="W1193" ca="1">+INDIRECT(W1189)</f>
        <v>0</v>
      </c>
      <c r="X1193" s="61" cm="1">
        <f t="array" aca="1" ref="X1193" ca="1">+INDIRECT(X1189)</f>
        <v>0</v>
      </c>
      <c r="Y1193" s="61" cm="1">
        <f t="array" aca="1" ref="Y1193" ca="1">+INDIRECT(Y1189)</f>
        <v>0</v>
      </c>
      <c r="Z1193" s="61" cm="1">
        <f t="array" aca="1" ref="Z1193" ca="1">+INDIRECT(Z1189)</f>
        <v>0</v>
      </c>
      <c r="AA1193" s="61" cm="1">
        <f t="array" aca="1" ref="AA1193" ca="1">+INDIRECT(AA1189)</f>
        <v>0</v>
      </c>
      <c r="AB1193" s="61" cm="1">
        <f t="array" aca="1" ref="AB1193" ca="1">+INDIRECT(AB1189)</f>
        <v>0</v>
      </c>
      <c r="AC1193" s="61" cm="1">
        <f t="array" aca="1" ref="AC1193" ca="1">+INDIRECT(AC1189)</f>
        <v>0</v>
      </c>
      <c r="AD1193" s="61" cm="1">
        <f t="array" aca="1" ref="AD1193" ca="1">+INDIRECT(AD1189)</f>
        <v>0</v>
      </c>
      <c r="AE1193" s="61" cm="1">
        <f t="array" aca="1" ref="AE1193" ca="1">+INDIRECT(AE1189)</f>
        <v>0</v>
      </c>
      <c r="AF1193" s="61" cm="1">
        <f t="array" aca="1" ref="AF1193" ca="1">+INDIRECT(AF1189)</f>
        <v>0</v>
      </c>
      <c r="AG1193" s="61" cm="1">
        <f t="array" aca="1" ref="AG1193" ca="1">+INDIRECT(AG1189)</f>
        <v>0</v>
      </c>
      <c r="AH1193" s="61" cm="1">
        <f t="array" aca="1" ref="AH1193" ca="1">+INDIRECT(AH1189)</f>
        <v>0</v>
      </c>
      <c r="AI1193" s="61" cm="1">
        <f t="array" aca="1" ref="AI1193" ca="1">+INDIRECT(AI1189)</f>
        <v>0</v>
      </c>
      <c r="AJ1193" s="61" cm="1">
        <f t="array" aca="1" ref="AJ1193" ca="1">+INDIRECT(AJ1189)</f>
        <v>0</v>
      </c>
      <c r="AK1193" s="61" cm="1">
        <f t="array" aca="1" ref="AK1193" ca="1">+INDIRECT(AK1189)</f>
        <v>0</v>
      </c>
      <c r="AL1193" s="61" cm="1">
        <f t="array" aca="1" ref="AL1193" ca="1">+INDIRECT(AL1189)</f>
        <v>0</v>
      </c>
      <c r="AM1193" s="61" cm="1">
        <f t="array" aca="1" ref="AM1193" ca="1">+INDIRECT(AM1189)</f>
        <v>0</v>
      </c>
      <c r="AN1193" s="61" cm="1">
        <f t="array" aca="1" ref="AN1193" ca="1">+INDIRECT(AN1189)</f>
        <v>0</v>
      </c>
      <c r="AO1193" s="61" cm="1">
        <f t="array" aca="1" ref="AO1193" ca="1">+INDIRECT(AO1189)</f>
        <v>0</v>
      </c>
      <c r="AP1193" s="61" cm="1">
        <f t="array" aca="1" ref="AP1193" ca="1">+INDIRECT(AP1189)</f>
        <v>0</v>
      </c>
      <c r="AQ1193" s="61" cm="1">
        <f t="array" aca="1" ref="AQ1193" ca="1">+INDIRECT(AQ1189)</f>
        <v>0</v>
      </c>
      <c r="AR1193" s="61" cm="1">
        <f t="array" aca="1" ref="AR1193" ca="1">+INDIRECT(AR1189)</f>
        <v>0</v>
      </c>
      <c r="AS1193" s="61" cm="1">
        <f t="array" aca="1" ref="AS1193" ca="1">+INDIRECT(AS1189)</f>
        <v>0</v>
      </c>
      <c r="AT1193" s="61" cm="1">
        <f t="array" aca="1" ref="AT1193" ca="1">+INDIRECT(AT1189)</f>
        <v>0</v>
      </c>
      <c r="AU1193" s="61" cm="1">
        <f t="array" aca="1" ref="AU1193" ca="1">+INDIRECT(AU1189)</f>
        <v>0</v>
      </c>
      <c r="AV1193" s="61" cm="1">
        <f t="array" aca="1" ref="AV1193" ca="1">+INDIRECT(AV1189)</f>
        <v>0</v>
      </c>
      <c r="AW1193" s="61" cm="1">
        <f t="array" aca="1" ref="AW1193" ca="1">+INDIRECT(AW1189)</f>
        <v>0</v>
      </c>
      <c r="AX1193" s="61" cm="1">
        <f t="array" aca="1" ref="AX1193" ca="1">+INDIRECT(AX1189)</f>
        <v>0</v>
      </c>
      <c r="AY1193" s="61" cm="1">
        <f t="array" aca="1" ref="AY1193" ca="1">+INDIRECT(AY1189)</f>
        <v>0</v>
      </c>
      <c r="AZ1193" s="61" cm="1">
        <f t="array" aca="1" ref="AZ1193" ca="1">+INDIRECT(AZ1189)</f>
        <v>0</v>
      </c>
      <c r="BA1193" s="61" cm="1">
        <f t="array" aca="1" ref="BA1193" ca="1">+INDIRECT(BA1189)</f>
        <v>0</v>
      </c>
      <c r="BB1193" s="61" cm="1">
        <f t="array" aca="1" ref="BB1193" ca="1">+INDIRECT(BB1189)</f>
        <v>0</v>
      </c>
      <c r="BC1193" s="61" cm="1">
        <f t="array" aca="1" ref="BC1193" ca="1">+INDIRECT(BC1189)</f>
        <v>0</v>
      </c>
      <c r="BD1193" s="61" cm="1">
        <f t="array" aca="1" ref="BD1193" ca="1">+INDIRECT(BD1189)</f>
        <v>0</v>
      </c>
      <c r="BE1193" s="61" cm="1">
        <f t="array" aca="1" ref="BE1193" ca="1">+INDIRECT(BE1189)</f>
        <v>0</v>
      </c>
      <c r="BF1193" s="61" cm="1">
        <f t="array" aca="1" ref="BF1193" ca="1">+INDIRECT(BF1189)</f>
        <v>0</v>
      </c>
      <c r="BG1193" s="61" cm="1">
        <f t="array" aca="1" ref="BG1193" ca="1">+INDIRECT(BG1189)</f>
        <v>0</v>
      </c>
      <c r="BH1193" s="61" cm="1">
        <f t="array" aca="1" ref="BH1193" ca="1">+INDIRECT(BH1189)</f>
        <v>0</v>
      </c>
      <c r="BI1193" s="61" cm="1">
        <f t="array" aca="1" ref="BI1193" ca="1">+INDIRECT(BI1189)</f>
        <v>0</v>
      </c>
      <c r="BJ1193" s="61" cm="1">
        <f t="array" aca="1" ref="BJ1193" ca="1">+INDIRECT(BJ1189)</f>
        <v>0</v>
      </c>
      <c r="BK1193" s="61" cm="1">
        <f t="array" aca="1" ref="BK1193" ca="1">+INDIRECT(BK1189)</f>
        <v>0</v>
      </c>
      <c r="BL1193" s="61" cm="1">
        <f t="array" aca="1" ref="BL1193" ca="1">+INDIRECT(BL1189)</f>
        <v>0</v>
      </c>
      <c r="BM1193" s="61" cm="1">
        <f t="array" aca="1" ref="BM1193" ca="1">+INDIRECT(BM1189)</f>
        <v>0</v>
      </c>
      <c r="BN1193" s="61" cm="1">
        <f t="array" aca="1" ref="BN1193" ca="1">+INDIRECT(BN1189)</f>
        <v>0</v>
      </c>
      <c r="BO1193" s="61" cm="1">
        <f t="array" aca="1" ref="BO1193" ca="1">+INDIRECT(BO1189)</f>
        <v>0</v>
      </c>
      <c r="BP1193" s="61" cm="1">
        <f t="array" aca="1" ref="BP1193" ca="1">+INDIRECT(BP1189)</f>
        <v>0</v>
      </c>
      <c r="BQ1193" s="61" cm="1">
        <f t="array" aca="1" ref="BQ1193" ca="1">+INDIRECT(BQ1189)</f>
        <v>0</v>
      </c>
      <c r="BR1193" s="61" cm="1">
        <f t="array" aca="1" ref="BR1193" ca="1">+INDIRECT(BR1189)</f>
        <v>0</v>
      </c>
      <c r="BS1193" s="61" cm="1">
        <f t="array" aca="1" ref="BS1193" ca="1">+INDIRECT(BS1189)</f>
        <v>0</v>
      </c>
      <c r="BT1193" s="61" cm="1">
        <f t="array" aca="1" ref="BT1193" ca="1">+INDIRECT(BT1189)</f>
        <v>0</v>
      </c>
      <c r="BU1193" s="61" cm="1">
        <f t="array" aca="1" ref="BU1193" ca="1">+INDIRECT(BU1189)</f>
        <v>0</v>
      </c>
      <c r="BV1193" s="61" cm="1">
        <f t="array" aca="1" ref="BV1193" ca="1">+INDIRECT(BV1189)</f>
        <v>0</v>
      </c>
      <c r="BW1193" s="61" cm="1">
        <f t="array" aca="1" ref="BW1193" ca="1">+INDIRECT(BW1189)</f>
        <v>0</v>
      </c>
      <c r="BX1193" s="61" cm="1">
        <f t="array" aca="1" ref="BX1193" ca="1">+INDIRECT(BX1189)</f>
        <v>0</v>
      </c>
      <c r="BY1193" s="61" cm="1">
        <f t="array" aca="1" ref="BY1193" ca="1">+INDIRECT(BY1189)</f>
        <v>0</v>
      </c>
      <c r="BZ1193" s="61" cm="1">
        <f t="array" aca="1" ref="BZ1193" ca="1">+INDIRECT(BZ1189)</f>
        <v>0</v>
      </c>
      <c r="CA1193" s="61" cm="1">
        <f t="array" aca="1" ref="CA1193" ca="1">+INDIRECT(CA1189)</f>
        <v>0</v>
      </c>
      <c r="CB1193" s="61" cm="1">
        <f t="array" aca="1" ref="CB1193" ca="1">+INDIRECT(CB1189)</f>
        <v>0</v>
      </c>
      <c r="CC1193" s="61" cm="1">
        <f t="array" aca="1" ref="CC1193" ca="1">+INDIRECT(CC1189)</f>
        <v>0</v>
      </c>
      <c r="CD1193" s="61" cm="1">
        <f t="array" aca="1" ref="CD1193" ca="1">+INDIRECT(CD1189)</f>
        <v>0</v>
      </c>
      <c r="CE1193" s="61" cm="1">
        <f t="array" aca="1" ref="CE1193" ca="1">+INDIRECT(CE1189)</f>
        <v>0</v>
      </c>
      <c r="CF1193" s="61" cm="1">
        <f t="array" aca="1" ref="CF1193" ca="1">+INDIRECT(CF1189)</f>
        <v>0</v>
      </c>
      <c r="CG1193" s="61" cm="1">
        <f t="array" aca="1" ref="CG1193" ca="1">+INDIRECT(CG1189)</f>
        <v>0</v>
      </c>
      <c r="CH1193" s="61" cm="1">
        <f t="array" aca="1" ref="CH1193" ca="1">+INDIRECT(CH1189)</f>
        <v>0</v>
      </c>
      <c r="CI1193" s="61" cm="1">
        <f t="array" aca="1" ref="CI1193" ca="1">+INDIRECT(CI1189)</f>
        <v>0</v>
      </c>
      <c r="CJ1193" s="61" cm="1">
        <f t="array" aca="1" ref="CJ1193" ca="1">+INDIRECT(CJ1189)</f>
        <v>0</v>
      </c>
      <c r="CK1193" s="61" cm="1">
        <f t="array" aca="1" ref="CK1193" ca="1">+INDIRECT(CK1189)</f>
        <v>0</v>
      </c>
      <c r="CL1193" s="61" cm="1">
        <f t="array" aca="1" ref="CL1193" ca="1">+INDIRECT(CL1189)</f>
        <v>0</v>
      </c>
      <c r="CM1193" s="61" cm="1">
        <f t="array" aca="1" ref="CM1193" ca="1">+INDIRECT(CM1189)</f>
        <v>0</v>
      </c>
      <c r="CN1193" s="61" cm="1">
        <f t="array" aca="1" ref="CN1193" ca="1">+INDIRECT(CN1189)</f>
        <v>0</v>
      </c>
    </row>
    <row r="1194" spans="1:92" x14ac:dyDescent="0.25">
      <c r="B1194" s="404">
        <v>3</v>
      </c>
      <c r="C1194" s="148"/>
      <c r="D1194" t="s">
        <v>755</v>
      </c>
      <c r="E1194" s="149" t="s">
        <v>203</v>
      </c>
      <c r="F1194" s="149"/>
      <c r="G1194" s="149"/>
      <c r="H1194" s="106"/>
      <c r="I1194" s="210"/>
      <c r="J1194" s="226"/>
      <c r="K1194" s="61">
        <f t="shared" ca="1" si="878"/>
        <v>0</v>
      </c>
      <c r="L1194" s="61">
        <f t="shared" ca="1" si="878"/>
        <v>0</v>
      </c>
      <c r="M1194" s="61">
        <f t="shared" ca="1" si="878"/>
        <v>0</v>
      </c>
      <c r="N1194" s="61">
        <f t="shared" ca="1" si="878"/>
        <v>0</v>
      </c>
      <c r="O1194" s="61">
        <f t="shared" ca="1" si="878"/>
        <v>0</v>
      </c>
      <c r="P1194" s="61">
        <f t="shared" ca="1" si="878"/>
        <v>0</v>
      </c>
      <c r="Q1194" s="61"/>
      <c r="T1194" s="215"/>
      <c r="U1194" s="61" cm="1">
        <f t="array" aca="1" ref="U1194" ca="1">+INDIRECT(U1190)</f>
        <v>0</v>
      </c>
      <c r="V1194" s="61" cm="1">
        <f t="array" aca="1" ref="V1194" ca="1">+INDIRECT(V1190)</f>
        <v>0</v>
      </c>
      <c r="W1194" s="61" cm="1">
        <f t="array" aca="1" ref="W1194" ca="1">+INDIRECT(W1190)</f>
        <v>0</v>
      </c>
      <c r="X1194" s="61" cm="1">
        <f t="array" aca="1" ref="X1194" ca="1">+INDIRECT(X1190)</f>
        <v>0</v>
      </c>
      <c r="Y1194" s="61" cm="1">
        <f t="array" aca="1" ref="Y1194" ca="1">+INDIRECT(Y1190)</f>
        <v>0</v>
      </c>
      <c r="Z1194" s="61" cm="1">
        <f t="array" aca="1" ref="Z1194" ca="1">+INDIRECT(Z1190)</f>
        <v>0</v>
      </c>
      <c r="AA1194" s="61" cm="1">
        <f t="array" aca="1" ref="AA1194" ca="1">+INDIRECT(AA1190)</f>
        <v>0</v>
      </c>
      <c r="AB1194" s="61" cm="1">
        <f t="array" aca="1" ref="AB1194" ca="1">+INDIRECT(AB1190)</f>
        <v>0</v>
      </c>
      <c r="AC1194" s="61" cm="1">
        <f t="array" aca="1" ref="AC1194" ca="1">+INDIRECT(AC1190)</f>
        <v>0</v>
      </c>
      <c r="AD1194" s="61" cm="1">
        <f t="array" aca="1" ref="AD1194" ca="1">+INDIRECT(AD1190)</f>
        <v>0</v>
      </c>
      <c r="AE1194" s="61" cm="1">
        <f t="array" aca="1" ref="AE1194" ca="1">+INDIRECT(AE1190)</f>
        <v>0</v>
      </c>
      <c r="AF1194" s="61" cm="1">
        <f t="array" aca="1" ref="AF1194" ca="1">+INDIRECT(AF1190)</f>
        <v>0</v>
      </c>
      <c r="AG1194" s="61" cm="1">
        <f t="array" aca="1" ref="AG1194" ca="1">+INDIRECT(AG1190)</f>
        <v>0</v>
      </c>
      <c r="AH1194" s="61" cm="1">
        <f t="array" aca="1" ref="AH1194" ca="1">+INDIRECT(AH1190)</f>
        <v>0</v>
      </c>
      <c r="AI1194" s="61" cm="1">
        <f t="array" aca="1" ref="AI1194" ca="1">+INDIRECT(AI1190)</f>
        <v>0</v>
      </c>
      <c r="AJ1194" s="61" cm="1">
        <f t="array" aca="1" ref="AJ1194" ca="1">+INDIRECT(AJ1190)</f>
        <v>0</v>
      </c>
      <c r="AK1194" s="61" cm="1">
        <f t="array" aca="1" ref="AK1194" ca="1">+INDIRECT(AK1190)</f>
        <v>0</v>
      </c>
      <c r="AL1194" s="61" cm="1">
        <f t="array" aca="1" ref="AL1194" ca="1">+INDIRECT(AL1190)</f>
        <v>0</v>
      </c>
      <c r="AM1194" s="61" cm="1">
        <f t="array" aca="1" ref="AM1194" ca="1">+INDIRECT(AM1190)</f>
        <v>0</v>
      </c>
      <c r="AN1194" s="61" cm="1">
        <f t="array" aca="1" ref="AN1194" ca="1">+INDIRECT(AN1190)</f>
        <v>0</v>
      </c>
      <c r="AO1194" s="61" cm="1">
        <f t="array" aca="1" ref="AO1194" ca="1">+INDIRECT(AO1190)</f>
        <v>0</v>
      </c>
      <c r="AP1194" s="61" cm="1">
        <f t="array" aca="1" ref="AP1194" ca="1">+INDIRECT(AP1190)</f>
        <v>0</v>
      </c>
      <c r="AQ1194" s="61" cm="1">
        <f t="array" aca="1" ref="AQ1194" ca="1">+INDIRECT(AQ1190)</f>
        <v>0</v>
      </c>
      <c r="AR1194" s="61" cm="1">
        <f t="array" aca="1" ref="AR1194" ca="1">+INDIRECT(AR1190)</f>
        <v>0</v>
      </c>
      <c r="AS1194" s="61" cm="1">
        <f t="array" aca="1" ref="AS1194" ca="1">+INDIRECT(AS1190)</f>
        <v>0</v>
      </c>
      <c r="AT1194" s="61" cm="1">
        <f t="array" aca="1" ref="AT1194" ca="1">+INDIRECT(AT1190)</f>
        <v>0</v>
      </c>
      <c r="AU1194" s="61" cm="1">
        <f t="array" aca="1" ref="AU1194" ca="1">+INDIRECT(AU1190)</f>
        <v>0</v>
      </c>
      <c r="AV1194" s="61" cm="1">
        <f t="array" aca="1" ref="AV1194" ca="1">+INDIRECT(AV1190)</f>
        <v>0</v>
      </c>
      <c r="AW1194" s="61" cm="1">
        <f t="array" aca="1" ref="AW1194" ca="1">+INDIRECT(AW1190)</f>
        <v>0</v>
      </c>
      <c r="AX1194" s="61" cm="1">
        <f t="array" aca="1" ref="AX1194" ca="1">+INDIRECT(AX1190)</f>
        <v>0</v>
      </c>
      <c r="AY1194" s="61" cm="1">
        <f t="array" aca="1" ref="AY1194" ca="1">+INDIRECT(AY1190)</f>
        <v>0</v>
      </c>
      <c r="AZ1194" s="61" cm="1">
        <f t="array" aca="1" ref="AZ1194" ca="1">+INDIRECT(AZ1190)</f>
        <v>0</v>
      </c>
      <c r="BA1194" s="61" cm="1">
        <f t="array" aca="1" ref="BA1194" ca="1">+INDIRECT(BA1190)</f>
        <v>0</v>
      </c>
      <c r="BB1194" s="61" cm="1">
        <f t="array" aca="1" ref="BB1194" ca="1">+INDIRECT(BB1190)</f>
        <v>0</v>
      </c>
      <c r="BC1194" s="61" cm="1">
        <f t="array" aca="1" ref="BC1194" ca="1">+INDIRECT(BC1190)</f>
        <v>0</v>
      </c>
      <c r="BD1194" s="61" cm="1">
        <f t="array" aca="1" ref="BD1194" ca="1">+INDIRECT(BD1190)</f>
        <v>0</v>
      </c>
      <c r="BE1194" s="61" cm="1">
        <f t="array" aca="1" ref="BE1194" ca="1">+INDIRECT(BE1190)</f>
        <v>0</v>
      </c>
      <c r="BF1194" s="61" cm="1">
        <f t="array" aca="1" ref="BF1194" ca="1">+INDIRECT(BF1190)</f>
        <v>0</v>
      </c>
      <c r="BG1194" s="61" cm="1">
        <f t="array" aca="1" ref="BG1194" ca="1">+INDIRECT(BG1190)</f>
        <v>0</v>
      </c>
      <c r="BH1194" s="61" cm="1">
        <f t="array" aca="1" ref="BH1194" ca="1">+INDIRECT(BH1190)</f>
        <v>0</v>
      </c>
      <c r="BI1194" s="61" cm="1">
        <f t="array" aca="1" ref="BI1194" ca="1">+INDIRECT(BI1190)</f>
        <v>0</v>
      </c>
      <c r="BJ1194" s="61" cm="1">
        <f t="array" aca="1" ref="BJ1194" ca="1">+INDIRECT(BJ1190)</f>
        <v>0</v>
      </c>
      <c r="BK1194" s="61" cm="1">
        <f t="array" aca="1" ref="BK1194" ca="1">+INDIRECT(BK1190)</f>
        <v>0</v>
      </c>
      <c r="BL1194" s="61" cm="1">
        <f t="array" aca="1" ref="BL1194" ca="1">+INDIRECT(BL1190)</f>
        <v>0</v>
      </c>
      <c r="BM1194" s="61" cm="1">
        <f t="array" aca="1" ref="BM1194" ca="1">+INDIRECT(BM1190)</f>
        <v>0</v>
      </c>
      <c r="BN1194" s="61" cm="1">
        <f t="array" aca="1" ref="BN1194" ca="1">+INDIRECT(BN1190)</f>
        <v>0</v>
      </c>
      <c r="BO1194" s="61" cm="1">
        <f t="array" aca="1" ref="BO1194" ca="1">+INDIRECT(BO1190)</f>
        <v>0</v>
      </c>
      <c r="BP1194" s="61" cm="1">
        <f t="array" aca="1" ref="BP1194" ca="1">+INDIRECT(BP1190)</f>
        <v>0</v>
      </c>
      <c r="BQ1194" s="61" cm="1">
        <f t="array" aca="1" ref="BQ1194" ca="1">+INDIRECT(BQ1190)</f>
        <v>0</v>
      </c>
      <c r="BR1194" s="61" cm="1">
        <f t="array" aca="1" ref="BR1194" ca="1">+INDIRECT(BR1190)</f>
        <v>0</v>
      </c>
      <c r="BS1194" s="61" cm="1">
        <f t="array" aca="1" ref="BS1194" ca="1">+INDIRECT(BS1190)</f>
        <v>0</v>
      </c>
      <c r="BT1194" s="61" cm="1">
        <f t="array" aca="1" ref="BT1194" ca="1">+INDIRECT(BT1190)</f>
        <v>0</v>
      </c>
      <c r="BU1194" s="61" cm="1">
        <f t="array" aca="1" ref="BU1194" ca="1">+INDIRECT(BU1190)</f>
        <v>0</v>
      </c>
      <c r="BV1194" s="61" cm="1">
        <f t="array" aca="1" ref="BV1194" ca="1">+INDIRECT(BV1190)</f>
        <v>0</v>
      </c>
      <c r="BW1194" s="61" cm="1">
        <f t="array" aca="1" ref="BW1194" ca="1">+INDIRECT(BW1190)</f>
        <v>0</v>
      </c>
      <c r="BX1194" s="61" cm="1">
        <f t="array" aca="1" ref="BX1194" ca="1">+INDIRECT(BX1190)</f>
        <v>0</v>
      </c>
      <c r="BY1194" s="61" cm="1">
        <f t="array" aca="1" ref="BY1194" ca="1">+INDIRECT(BY1190)</f>
        <v>0</v>
      </c>
      <c r="BZ1194" s="61" cm="1">
        <f t="array" aca="1" ref="BZ1194" ca="1">+INDIRECT(BZ1190)</f>
        <v>0</v>
      </c>
      <c r="CA1194" s="61" cm="1">
        <f t="array" aca="1" ref="CA1194" ca="1">+INDIRECT(CA1190)</f>
        <v>0</v>
      </c>
      <c r="CB1194" s="61" cm="1">
        <f t="array" aca="1" ref="CB1194" ca="1">+INDIRECT(CB1190)</f>
        <v>0</v>
      </c>
      <c r="CC1194" s="61" cm="1">
        <f t="array" aca="1" ref="CC1194" ca="1">+INDIRECT(CC1190)</f>
        <v>0</v>
      </c>
      <c r="CD1194" s="61" cm="1">
        <f t="array" aca="1" ref="CD1194" ca="1">+INDIRECT(CD1190)</f>
        <v>0</v>
      </c>
      <c r="CE1194" s="61" cm="1">
        <f t="array" aca="1" ref="CE1194" ca="1">+INDIRECT(CE1190)</f>
        <v>0</v>
      </c>
      <c r="CF1194" s="61" cm="1">
        <f t="array" aca="1" ref="CF1194" ca="1">+INDIRECT(CF1190)</f>
        <v>0</v>
      </c>
      <c r="CG1194" s="61" cm="1">
        <f t="array" aca="1" ref="CG1194" ca="1">+INDIRECT(CG1190)</f>
        <v>0</v>
      </c>
      <c r="CH1194" s="61" cm="1">
        <f t="array" aca="1" ref="CH1194" ca="1">+INDIRECT(CH1190)</f>
        <v>0</v>
      </c>
      <c r="CI1194" s="61" cm="1">
        <f t="array" aca="1" ref="CI1194" ca="1">+INDIRECT(CI1190)</f>
        <v>0</v>
      </c>
      <c r="CJ1194" s="61" cm="1">
        <f t="array" aca="1" ref="CJ1194" ca="1">+INDIRECT(CJ1190)</f>
        <v>0</v>
      </c>
      <c r="CK1194" s="61" cm="1">
        <f t="array" aca="1" ref="CK1194" ca="1">+INDIRECT(CK1190)</f>
        <v>0</v>
      </c>
      <c r="CL1194" s="61" cm="1">
        <f t="array" aca="1" ref="CL1194" ca="1">+INDIRECT(CL1190)</f>
        <v>0</v>
      </c>
      <c r="CM1194" s="61" cm="1">
        <f t="array" aca="1" ref="CM1194" ca="1">+INDIRECT(CM1190)</f>
        <v>0</v>
      </c>
      <c r="CN1194" s="61" cm="1">
        <f t="array" aca="1" ref="CN1194" ca="1">+INDIRECT(CN1190)</f>
        <v>0</v>
      </c>
    </row>
    <row r="1195" spans="1:92" x14ac:dyDescent="0.25">
      <c r="B1195" s="404"/>
      <c r="C1195" s="148"/>
      <c r="E1195" s="149"/>
      <c r="F1195" s="149"/>
      <c r="G1195" s="149"/>
      <c r="H1195" s="106"/>
      <c r="I1195" s="210"/>
      <c r="J1195" s="226"/>
      <c r="K1195" s="61"/>
      <c r="L1195" s="61"/>
      <c r="M1195" s="61"/>
      <c r="N1195" s="61"/>
      <c r="O1195" s="61"/>
      <c r="P1195" s="61"/>
      <c r="Q1195" s="61"/>
      <c r="T1195" s="215"/>
      <c r="U1195" s="61"/>
      <c r="V1195" s="61"/>
      <c r="W1195" s="61"/>
      <c r="X1195" s="61"/>
      <c r="Y1195" s="61"/>
      <c r="Z1195" s="61"/>
      <c r="AA1195" s="61"/>
      <c r="AB1195" s="61"/>
      <c r="AC1195" s="61"/>
      <c r="AD1195" s="61"/>
      <c r="AE1195" s="61"/>
      <c r="AF1195" s="61"/>
      <c r="AG1195" s="61"/>
      <c r="AH1195" s="61"/>
      <c r="AI1195" s="61"/>
      <c r="AJ1195" s="61"/>
      <c r="AK1195" s="61"/>
      <c r="AL1195" s="61"/>
      <c r="AM1195" s="61"/>
      <c r="AN1195" s="61"/>
      <c r="AO1195" s="61"/>
      <c r="AP1195" s="61"/>
      <c r="AQ1195" s="61"/>
      <c r="AR1195" s="61"/>
      <c r="AS1195" s="61"/>
      <c r="AT1195" s="61"/>
      <c r="AU1195" s="61"/>
      <c r="AV1195" s="61"/>
      <c r="AW1195" s="61"/>
      <c r="AX1195" s="61"/>
      <c r="AY1195" s="61"/>
      <c r="AZ1195" s="61"/>
      <c r="BA1195" s="61"/>
      <c r="BB1195" s="61"/>
      <c r="BC1195" s="61"/>
      <c r="BD1195" s="61"/>
      <c r="BE1195" s="61"/>
      <c r="BF1195" s="61"/>
      <c r="BG1195" s="61"/>
      <c r="BH1195" s="61"/>
      <c r="BI1195" s="61"/>
      <c r="BJ1195" s="61"/>
      <c r="BK1195" s="61"/>
      <c r="BL1195" s="61"/>
      <c r="BM1195" s="61"/>
      <c r="BN1195" s="61"/>
      <c r="BO1195" s="61"/>
      <c r="BP1195" s="61"/>
      <c r="BQ1195" s="61"/>
      <c r="BR1195" s="61"/>
      <c r="BS1195" s="61"/>
      <c r="BT1195" s="61"/>
      <c r="BU1195" s="61"/>
      <c r="BV1195" s="61"/>
      <c r="BW1195" s="61"/>
      <c r="BX1195" s="61"/>
      <c r="BY1195" s="61"/>
      <c r="BZ1195" s="61"/>
      <c r="CA1195" s="61"/>
      <c r="CB1195" s="61"/>
      <c r="CC1195" s="61"/>
      <c r="CD1195" s="61"/>
      <c r="CE1195" s="61"/>
      <c r="CF1195" s="61"/>
      <c r="CG1195" s="61"/>
      <c r="CH1195" s="61"/>
      <c r="CI1195" s="61"/>
      <c r="CJ1195" s="61"/>
      <c r="CK1195" s="61"/>
      <c r="CL1195" s="61"/>
      <c r="CM1195" s="61"/>
      <c r="CN1195" s="61"/>
    </row>
    <row r="1196" spans="1:92" x14ac:dyDescent="0.25">
      <c r="A1196" s="137"/>
      <c r="B1196" s="208"/>
      <c r="C1196" s="139"/>
      <c r="D1196" s="137" t="s">
        <v>756</v>
      </c>
      <c r="E1196" s="157" t="s">
        <v>756</v>
      </c>
      <c r="F1196" s="140"/>
      <c r="G1196" s="140"/>
      <c r="H1196" s="141"/>
      <c r="I1196" s="142" t="s">
        <v>757</v>
      </c>
      <c r="J1196" s="143"/>
      <c r="K1196" s="139"/>
      <c r="L1196" s="139"/>
      <c r="M1196" s="139"/>
      <c r="N1196" s="139"/>
      <c r="O1196" s="139"/>
      <c r="P1196" s="139"/>
      <c r="Q1196" s="139"/>
      <c r="T1196" s="233"/>
      <c r="U1196" s="145" t="str">
        <f t="shared" ref="U1196:CF1196" si="879">ADDRESS(ROW(U587),COLUMN(U587),4)</f>
        <v>U587</v>
      </c>
      <c r="V1196" s="145" t="str">
        <f t="shared" si="879"/>
        <v>V587</v>
      </c>
      <c r="W1196" s="145" t="str">
        <f t="shared" si="879"/>
        <v>W587</v>
      </c>
      <c r="X1196" s="145" t="str">
        <f t="shared" si="879"/>
        <v>X587</v>
      </c>
      <c r="Y1196" s="145" t="str">
        <f t="shared" si="879"/>
        <v>Y587</v>
      </c>
      <c r="Z1196" s="145" t="str">
        <f t="shared" si="879"/>
        <v>Z587</v>
      </c>
      <c r="AA1196" s="145" t="str">
        <f t="shared" si="879"/>
        <v>AA587</v>
      </c>
      <c r="AB1196" s="145" t="str">
        <f t="shared" si="879"/>
        <v>AB587</v>
      </c>
      <c r="AC1196" s="145" t="str">
        <f t="shared" si="879"/>
        <v>AC587</v>
      </c>
      <c r="AD1196" s="145" t="str">
        <f t="shared" si="879"/>
        <v>AD587</v>
      </c>
      <c r="AE1196" s="145" t="str">
        <f t="shared" si="879"/>
        <v>AE587</v>
      </c>
      <c r="AF1196" s="145" t="str">
        <f t="shared" si="879"/>
        <v>AF587</v>
      </c>
      <c r="AG1196" s="145" t="str">
        <f t="shared" si="879"/>
        <v>AG587</v>
      </c>
      <c r="AH1196" s="145" t="str">
        <f t="shared" si="879"/>
        <v>AH587</v>
      </c>
      <c r="AI1196" s="145" t="str">
        <f t="shared" si="879"/>
        <v>AI587</v>
      </c>
      <c r="AJ1196" s="145" t="str">
        <f t="shared" si="879"/>
        <v>AJ587</v>
      </c>
      <c r="AK1196" s="145" t="str">
        <f t="shared" si="879"/>
        <v>AK587</v>
      </c>
      <c r="AL1196" s="145" t="str">
        <f t="shared" si="879"/>
        <v>AL587</v>
      </c>
      <c r="AM1196" s="145" t="str">
        <f t="shared" si="879"/>
        <v>AM587</v>
      </c>
      <c r="AN1196" s="145" t="str">
        <f t="shared" si="879"/>
        <v>AN587</v>
      </c>
      <c r="AO1196" s="145" t="str">
        <f t="shared" si="879"/>
        <v>AO587</v>
      </c>
      <c r="AP1196" s="145" t="str">
        <f t="shared" si="879"/>
        <v>AP587</v>
      </c>
      <c r="AQ1196" s="145" t="str">
        <f t="shared" si="879"/>
        <v>AQ587</v>
      </c>
      <c r="AR1196" s="145" t="str">
        <f t="shared" si="879"/>
        <v>AR587</v>
      </c>
      <c r="AS1196" s="145" t="str">
        <f t="shared" si="879"/>
        <v>AS587</v>
      </c>
      <c r="AT1196" s="145" t="str">
        <f t="shared" si="879"/>
        <v>AT587</v>
      </c>
      <c r="AU1196" s="145" t="str">
        <f t="shared" si="879"/>
        <v>AU587</v>
      </c>
      <c r="AV1196" s="145" t="str">
        <f t="shared" si="879"/>
        <v>AV587</v>
      </c>
      <c r="AW1196" s="145" t="str">
        <f t="shared" si="879"/>
        <v>AW587</v>
      </c>
      <c r="AX1196" s="145" t="str">
        <f t="shared" si="879"/>
        <v>AX587</v>
      </c>
      <c r="AY1196" s="145" t="str">
        <f t="shared" si="879"/>
        <v>AY587</v>
      </c>
      <c r="AZ1196" s="145" t="str">
        <f t="shared" si="879"/>
        <v>AZ587</v>
      </c>
      <c r="BA1196" s="145" t="str">
        <f t="shared" si="879"/>
        <v>BA587</v>
      </c>
      <c r="BB1196" s="145" t="str">
        <f t="shared" si="879"/>
        <v>BB587</v>
      </c>
      <c r="BC1196" s="145" t="str">
        <f t="shared" si="879"/>
        <v>BC587</v>
      </c>
      <c r="BD1196" s="145" t="str">
        <f t="shared" si="879"/>
        <v>BD587</v>
      </c>
      <c r="BE1196" s="145" t="str">
        <f t="shared" si="879"/>
        <v>BE587</v>
      </c>
      <c r="BF1196" s="145" t="str">
        <f t="shared" si="879"/>
        <v>BF587</v>
      </c>
      <c r="BG1196" s="145" t="str">
        <f t="shared" si="879"/>
        <v>BG587</v>
      </c>
      <c r="BH1196" s="145" t="str">
        <f t="shared" si="879"/>
        <v>BH587</v>
      </c>
      <c r="BI1196" s="145" t="str">
        <f t="shared" si="879"/>
        <v>BI587</v>
      </c>
      <c r="BJ1196" s="145" t="str">
        <f t="shared" si="879"/>
        <v>BJ587</v>
      </c>
      <c r="BK1196" s="145" t="str">
        <f t="shared" si="879"/>
        <v>BK587</v>
      </c>
      <c r="BL1196" s="145" t="str">
        <f t="shared" si="879"/>
        <v>BL587</v>
      </c>
      <c r="BM1196" s="145" t="str">
        <f t="shared" si="879"/>
        <v>BM587</v>
      </c>
      <c r="BN1196" s="145" t="str">
        <f t="shared" si="879"/>
        <v>BN587</v>
      </c>
      <c r="BO1196" s="145" t="str">
        <f t="shared" si="879"/>
        <v>BO587</v>
      </c>
      <c r="BP1196" s="145" t="str">
        <f t="shared" si="879"/>
        <v>BP587</v>
      </c>
      <c r="BQ1196" s="145" t="str">
        <f t="shared" si="879"/>
        <v>BQ587</v>
      </c>
      <c r="BR1196" s="145" t="str">
        <f t="shared" si="879"/>
        <v>BR587</v>
      </c>
      <c r="BS1196" s="145" t="str">
        <f t="shared" si="879"/>
        <v>BS587</v>
      </c>
      <c r="BT1196" s="145" t="str">
        <f t="shared" si="879"/>
        <v>BT587</v>
      </c>
      <c r="BU1196" s="145" t="str">
        <f t="shared" si="879"/>
        <v>BU587</v>
      </c>
      <c r="BV1196" s="145" t="str">
        <f t="shared" si="879"/>
        <v>BV587</v>
      </c>
      <c r="BW1196" s="145" t="str">
        <f t="shared" si="879"/>
        <v>BW587</v>
      </c>
      <c r="BX1196" s="145" t="str">
        <f t="shared" si="879"/>
        <v>BX587</v>
      </c>
      <c r="BY1196" s="145" t="str">
        <f t="shared" si="879"/>
        <v>BY587</v>
      </c>
      <c r="BZ1196" s="145" t="str">
        <f t="shared" si="879"/>
        <v>BZ587</v>
      </c>
      <c r="CA1196" s="145" t="str">
        <f t="shared" si="879"/>
        <v>CA587</v>
      </c>
      <c r="CB1196" s="145" t="str">
        <f t="shared" si="879"/>
        <v>CB587</v>
      </c>
      <c r="CC1196" s="145" t="str">
        <f t="shared" si="879"/>
        <v>CC587</v>
      </c>
      <c r="CD1196" s="145" t="str">
        <f t="shared" si="879"/>
        <v>CD587</v>
      </c>
      <c r="CE1196" s="145" t="str">
        <f t="shared" si="879"/>
        <v>CE587</v>
      </c>
      <c r="CF1196" s="145" t="str">
        <f t="shared" si="879"/>
        <v>CF587</v>
      </c>
      <c r="CG1196" s="145" t="str">
        <f t="shared" ref="CG1196:CN1196" si="880">ADDRESS(ROW(CG587),COLUMN(CG587),4)</f>
        <v>CG587</v>
      </c>
      <c r="CH1196" s="145" t="str">
        <f t="shared" si="880"/>
        <v>CH587</v>
      </c>
      <c r="CI1196" s="145" t="str">
        <f t="shared" si="880"/>
        <v>CI587</v>
      </c>
      <c r="CJ1196" s="145" t="str">
        <f t="shared" si="880"/>
        <v>CJ587</v>
      </c>
      <c r="CK1196" s="145" t="str">
        <f t="shared" si="880"/>
        <v>CK587</v>
      </c>
      <c r="CL1196" s="145" t="str">
        <f t="shared" si="880"/>
        <v>CL587</v>
      </c>
      <c r="CM1196" s="145" t="str">
        <f t="shared" si="880"/>
        <v>CM587</v>
      </c>
      <c r="CN1196" s="145" t="str">
        <f t="shared" si="880"/>
        <v>CN587</v>
      </c>
    </row>
    <row r="1197" spans="1:92" x14ac:dyDescent="0.25">
      <c r="A1197" s="137"/>
      <c r="B1197" s="208"/>
      <c r="C1197" s="139"/>
      <c r="D1197" s="137" t="s">
        <v>756</v>
      </c>
      <c r="E1197" s="157"/>
      <c r="F1197" s="140"/>
      <c r="G1197" s="140"/>
      <c r="H1197" s="141"/>
      <c r="I1197" s="142" t="s">
        <v>758</v>
      </c>
      <c r="J1197" s="143"/>
      <c r="K1197" s="139"/>
      <c r="L1197" s="139"/>
      <c r="M1197" s="139"/>
      <c r="N1197" s="139"/>
      <c r="O1197" s="139"/>
      <c r="P1197" s="139"/>
      <c r="Q1197" s="139"/>
      <c r="T1197" s="233"/>
      <c r="U1197" s="145" t="str">
        <f t="shared" ref="U1197:CF1197" si="881">ADDRESS(ROW(U635),COLUMN(U635),4)</f>
        <v>U635</v>
      </c>
      <c r="V1197" s="145" t="str">
        <f t="shared" si="881"/>
        <v>V635</v>
      </c>
      <c r="W1197" s="145" t="str">
        <f t="shared" si="881"/>
        <v>W635</v>
      </c>
      <c r="X1197" s="145" t="str">
        <f t="shared" si="881"/>
        <v>X635</v>
      </c>
      <c r="Y1197" s="145" t="str">
        <f t="shared" si="881"/>
        <v>Y635</v>
      </c>
      <c r="Z1197" s="145" t="str">
        <f t="shared" si="881"/>
        <v>Z635</v>
      </c>
      <c r="AA1197" s="145" t="str">
        <f t="shared" si="881"/>
        <v>AA635</v>
      </c>
      <c r="AB1197" s="145" t="str">
        <f t="shared" si="881"/>
        <v>AB635</v>
      </c>
      <c r="AC1197" s="145" t="str">
        <f t="shared" si="881"/>
        <v>AC635</v>
      </c>
      <c r="AD1197" s="145" t="str">
        <f t="shared" si="881"/>
        <v>AD635</v>
      </c>
      <c r="AE1197" s="145" t="str">
        <f t="shared" si="881"/>
        <v>AE635</v>
      </c>
      <c r="AF1197" s="145" t="str">
        <f t="shared" si="881"/>
        <v>AF635</v>
      </c>
      <c r="AG1197" s="145" t="str">
        <f t="shared" si="881"/>
        <v>AG635</v>
      </c>
      <c r="AH1197" s="145" t="str">
        <f t="shared" si="881"/>
        <v>AH635</v>
      </c>
      <c r="AI1197" s="145" t="str">
        <f t="shared" si="881"/>
        <v>AI635</v>
      </c>
      <c r="AJ1197" s="145" t="str">
        <f t="shared" si="881"/>
        <v>AJ635</v>
      </c>
      <c r="AK1197" s="145" t="str">
        <f t="shared" si="881"/>
        <v>AK635</v>
      </c>
      <c r="AL1197" s="145" t="str">
        <f t="shared" si="881"/>
        <v>AL635</v>
      </c>
      <c r="AM1197" s="145" t="str">
        <f t="shared" si="881"/>
        <v>AM635</v>
      </c>
      <c r="AN1197" s="145" t="str">
        <f t="shared" si="881"/>
        <v>AN635</v>
      </c>
      <c r="AO1197" s="145" t="str">
        <f t="shared" si="881"/>
        <v>AO635</v>
      </c>
      <c r="AP1197" s="145" t="str">
        <f t="shared" si="881"/>
        <v>AP635</v>
      </c>
      <c r="AQ1197" s="145" t="str">
        <f t="shared" si="881"/>
        <v>AQ635</v>
      </c>
      <c r="AR1197" s="145" t="str">
        <f t="shared" si="881"/>
        <v>AR635</v>
      </c>
      <c r="AS1197" s="145" t="str">
        <f t="shared" si="881"/>
        <v>AS635</v>
      </c>
      <c r="AT1197" s="145" t="str">
        <f t="shared" si="881"/>
        <v>AT635</v>
      </c>
      <c r="AU1197" s="145" t="str">
        <f t="shared" si="881"/>
        <v>AU635</v>
      </c>
      <c r="AV1197" s="145" t="str">
        <f t="shared" si="881"/>
        <v>AV635</v>
      </c>
      <c r="AW1197" s="145" t="str">
        <f t="shared" si="881"/>
        <v>AW635</v>
      </c>
      <c r="AX1197" s="145" t="str">
        <f t="shared" si="881"/>
        <v>AX635</v>
      </c>
      <c r="AY1197" s="145" t="str">
        <f t="shared" si="881"/>
        <v>AY635</v>
      </c>
      <c r="AZ1197" s="145" t="str">
        <f t="shared" si="881"/>
        <v>AZ635</v>
      </c>
      <c r="BA1197" s="145" t="str">
        <f t="shared" si="881"/>
        <v>BA635</v>
      </c>
      <c r="BB1197" s="145" t="str">
        <f t="shared" si="881"/>
        <v>BB635</v>
      </c>
      <c r="BC1197" s="145" t="str">
        <f t="shared" si="881"/>
        <v>BC635</v>
      </c>
      <c r="BD1197" s="145" t="str">
        <f t="shared" si="881"/>
        <v>BD635</v>
      </c>
      <c r="BE1197" s="145" t="str">
        <f t="shared" si="881"/>
        <v>BE635</v>
      </c>
      <c r="BF1197" s="145" t="str">
        <f t="shared" si="881"/>
        <v>BF635</v>
      </c>
      <c r="BG1197" s="145" t="str">
        <f t="shared" si="881"/>
        <v>BG635</v>
      </c>
      <c r="BH1197" s="145" t="str">
        <f t="shared" si="881"/>
        <v>BH635</v>
      </c>
      <c r="BI1197" s="145" t="str">
        <f t="shared" si="881"/>
        <v>BI635</v>
      </c>
      <c r="BJ1197" s="145" t="str">
        <f t="shared" si="881"/>
        <v>BJ635</v>
      </c>
      <c r="BK1197" s="145" t="str">
        <f t="shared" si="881"/>
        <v>BK635</v>
      </c>
      <c r="BL1197" s="145" t="str">
        <f t="shared" si="881"/>
        <v>BL635</v>
      </c>
      <c r="BM1197" s="145" t="str">
        <f t="shared" si="881"/>
        <v>BM635</v>
      </c>
      <c r="BN1197" s="145" t="str">
        <f t="shared" si="881"/>
        <v>BN635</v>
      </c>
      <c r="BO1197" s="145" t="str">
        <f t="shared" si="881"/>
        <v>BO635</v>
      </c>
      <c r="BP1197" s="145" t="str">
        <f t="shared" si="881"/>
        <v>BP635</v>
      </c>
      <c r="BQ1197" s="145" t="str">
        <f t="shared" si="881"/>
        <v>BQ635</v>
      </c>
      <c r="BR1197" s="145" t="str">
        <f t="shared" si="881"/>
        <v>BR635</v>
      </c>
      <c r="BS1197" s="145" t="str">
        <f t="shared" si="881"/>
        <v>BS635</v>
      </c>
      <c r="BT1197" s="145" t="str">
        <f t="shared" si="881"/>
        <v>BT635</v>
      </c>
      <c r="BU1197" s="145" t="str">
        <f t="shared" si="881"/>
        <v>BU635</v>
      </c>
      <c r="BV1197" s="145" t="str">
        <f t="shared" si="881"/>
        <v>BV635</v>
      </c>
      <c r="BW1197" s="145" t="str">
        <f t="shared" si="881"/>
        <v>BW635</v>
      </c>
      <c r="BX1197" s="145" t="str">
        <f t="shared" si="881"/>
        <v>BX635</v>
      </c>
      <c r="BY1197" s="145" t="str">
        <f t="shared" si="881"/>
        <v>BY635</v>
      </c>
      <c r="BZ1197" s="145" t="str">
        <f t="shared" si="881"/>
        <v>BZ635</v>
      </c>
      <c r="CA1197" s="145" t="str">
        <f t="shared" si="881"/>
        <v>CA635</v>
      </c>
      <c r="CB1197" s="145" t="str">
        <f t="shared" si="881"/>
        <v>CB635</v>
      </c>
      <c r="CC1197" s="145" t="str">
        <f t="shared" si="881"/>
        <v>CC635</v>
      </c>
      <c r="CD1197" s="145" t="str">
        <f t="shared" si="881"/>
        <v>CD635</v>
      </c>
      <c r="CE1197" s="145" t="str">
        <f t="shared" si="881"/>
        <v>CE635</v>
      </c>
      <c r="CF1197" s="145" t="str">
        <f t="shared" si="881"/>
        <v>CF635</v>
      </c>
      <c r="CG1197" s="145" t="str">
        <f t="shared" ref="CG1197:CN1197" si="882">ADDRESS(ROW(CG635),COLUMN(CG635),4)</f>
        <v>CG635</v>
      </c>
      <c r="CH1197" s="145" t="str">
        <f t="shared" si="882"/>
        <v>CH635</v>
      </c>
      <c r="CI1197" s="145" t="str">
        <f t="shared" si="882"/>
        <v>CI635</v>
      </c>
      <c r="CJ1197" s="145" t="str">
        <f t="shared" si="882"/>
        <v>CJ635</v>
      </c>
      <c r="CK1197" s="145" t="str">
        <f t="shared" si="882"/>
        <v>CK635</v>
      </c>
      <c r="CL1197" s="145" t="str">
        <f t="shared" si="882"/>
        <v>CL635</v>
      </c>
      <c r="CM1197" s="145" t="str">
        <f t="shared" si="882"/>
        <v>CM635</v>
      </c>
      <c r="CN1197" s="145" t="str">
        <f t="shared" si="882"/>
        <v>CN635</v>
      </c>
    </row>
    <row r="1198" spans="1:92" x14ac:dyDescent="0.25">
      <c r="A1198" s="137"/>
      <c r="B1198" s="208"/>
      <c r="C1198" s="139"/>
      <c r="D1198" s="137" t="s">
        <v>756</v>
      </c>
      <c r="E1198" s="157"/>
      <c r="F1198" s="140"/>
      <c r="G1198" s="140"/>
      <c r="H1198" s="141"/>
      <c r="I1198" s="142" t="s">
        <v>759</v>
      </c>
      <c r="J1198" s="143"/>
      <c r="K1198" s="139"/>
      <c r="L1198" s="139"/>
      <c r="M1198" s="139"/>
      <c r="N1198" s="139"/>
      <c r="O1198" s="139"/>
      <c r="P1198" s="139"/>
      <c r="Q1198" s="139"/>
      <c r="T1198" s="233"/>
      <c r="U1198" s="145" t="e">
        <f>ADDRESS(ROW(#REF!),COLUMN(#REF!),2)</f>
        <v>#REF!</v>
      </c>
      <c r="V1198" s="145" t="e">
        <f>ADDRESS(ROW(#REF!),COLUMN(#REF!),2)</f>
        <v>#REF!</v>
      </c>
      <c r="W1198" s="145" t="e">
        <f>ADDRESS(ROW(#REF!),COLUMN(#REF!),2)</f>
        <v>#REF!</v>
      </c>
      <c r="X1198" s="145" t="e">
        <f>ADDRESS(ROW(#REF!),COLUMN(#REF!),2)</f>
        <v>#REF!</v>
      </c>
      <c r="Y1198" s="145" t="e">
        <f>ADDRESS(ROW(#REF!),COLUMN(#REF!),2)</f>
        <v>#REF!</v>
      </c>
      <c r="Z1198" s="145" t="e">
        <f>ADDRESS(ROW(#REF!),COLUMN(#REF!),2)</f>
        <v>#REF!</v>
      </c>
      <c r="AA1198" s="145" t="e">
        <f>ADDRESS(ROW(#REF!),COLUMN(#REF!),2)</f>
        <v>#REF!</v>
      </c>
      <c r="AB1198" s="145" t="e">
        <f>ADDRESS(ROW(#REF!),COLUMN(#REF!),2)</f>
        <v>#REF!</v>
      </c>
      <c r="AC1198" s="145" t="e">
        <f>ADDRESS(ROW(#REF!),COLUMN(#REF!),2)</f>
        <v>#REF!</v>
      </c>
      <c r="AD1198" s="145" t="e">
        <f>ADDRESS(ROW(#REF!),COLUMN(#REF!),2)</f>
        <v>#REF!</v>
      </c>
      <c r="AE1198" s="145" t="e">
        <f>ADDRESS(ROW(#REF!),COLUMN(#REF!),2)</f>
        <v>#REF!</v>
      </c>
      <c r="AF1198" s="145" t="e">
        <f>ADDRESS(ROW(#REF!),COLUMN(#REF!),2)</f>
        <v>#REF!</v>
      </c>
      <c r="AG1198" s="145" t="e">
        <f>ADDRESS(ROW(#REF!),COLUMN(#REF!),2)</f>
        <v>#REF!</v>
      </c>
      <c r="AH1198" s="145" t="e">
        <f>ADDRESS(ROW(#REF!),COLUMN(#REF!),2)</f>
        <v>#REF!</v>
      </c>
      <c r="AI1198" s="145" t="e">
        <f>ADDRESS(ROW(#REF!),COLUMN(#REF!),2)</f>
        <v>#REF!</v>
      </c>
      <c r="AJ1198" s="145" t="e">
        <f>ADDRESS(ROW(#REF!),COLUMN(#REF!),2)</f>
        <v>#REF!</v>
      </c>
      <c r="AK1198" s="145" t="e">
        <f>ADDRESS(ROW(#REF!),COLUMN(#REF!),2)</f>
        <v>#REF!</v>
      </c>
      <c r="AL1198" s="145" t="e">
        <f>ADDRESS(ROW(#REF!),COLUMN(#REF!),2)</f>
        <v>#REF!</v>
      </c>
      <c r="AM1198" s="145" t="e">
        <f>ADDRESS(ROW(#REF!),COLUMN(#REF!),2)</f>
        <v>#REF!</v>
      </c>
      <c r="AN1198" s="145" t="e">
        <f>ADDRESS(ROW(#REF!),COLUMN(#REF!),2)</f>
        <v>#REF!</v>
      </c>
      <c r="AO1198" s="145" t="e">
        <f>ADDRESS(ROW(#REF!),COLUMN(#REF!),2)</f>
        <v>#REF!</v>
      </c>
      <c r="AP1198" s="145" t="e">
        <f>ADDRESS(ROW(#REF!),COLUMN(#REF!),2)</f>
        <v>#REF!</v>
      </c>
      <c r="AQ1198" s="145" t="e">
        <f>ADDRESS(ROW(#REF!),COLUMN(#REF!),2)</f>
        <v>#REF!</v>
      </c>
      <c r="AR1198" s="145" t="e">
        <f>ADDRESS(ROW(#REF!),COLUMN(#REF!),2)</f>
        <v>#REF!</v>
      </c>
      <c r="AS1198" s="145" t="e">
        <f>ADDRESS(ROW(#REF!),COLUMN(#REF!),2)</f>
        <v>#REF!</v>
      </c>
      <c r="AT1198" s="145" t="e">
        <f>ADDRESS(ROW(#REF!),COLUMN(#REF!),2)</f>
        <v>#REF!</v>
      </c>
      <c r="AU1198" s="145" t="e">
        <f>ADDRESS(ROW(#REF!),COLUMN(#REF!),2)</f>
        <v>#REF!</v>
      </c>
      <c r="AV1198" s="145" t="e">
        <f>ADDRESS(ROW(#REF!),COLUMN(#REF!),2)</f>
        <v>#REF!</v>
      </c>
      <c r="AW1198" s="145" t="e">
        <f>ADDRESS(ROW(#REF!),COLUMN(#REF!),2)</f>
        <v>#REF!</v>
      </c>
      <c r="AX1198" s="145" t="e">
        <f>ADDRESS(ROW(#REF!),COLUMN(#REF!),2)</f>
        <v>#REF!</v>
      </c>
      <c r="AY1198" s="145" t="e">
        <f>ADDRESS(ROW(#REF!),COLUMN(#REF!),2)</f>
        <v>#REF!</v>
      </c>
      <c r="AZ1198" s="145" t="e">
        <f>ADDRESS(ROW(#REF!),COLUMN(#REF!),2)</f>
        <v>#REF!</v>
      </c>
      <c r="BA1198" s="145" t="e">
        <f>ADDRESS(ROW(#REF!),COLUMN(#REF!),2)</f>
        <v>#REF!</v>
      </c>
      <c r="BB1198" s="145" t="e">
        <f>ADDRESS(ROW(#REF!),COLUMN(#REF!),2)</f>
        <v>#REF!</v>
      </c>
      <c r="BC1198" s="145" t="e">
        <f>ADDRESS(ROW(#REF!),COLUMN(#REF!),2)</f>
        <v>#REF!</v>
      </c>
      <c r="BD1198" s="145" t="e">
        <f>ADDRESS(ROW(#REF!),COLUMN(#REF!),2)</f>
        <v>#REF!</v>
      </c>
      <c r="BE1198" s="145" t="e">
        <f>ADDRESS(ROW(#REF!),COLUMN(#REF!),2)</f>
        <v>#REF!</v>
      </c>
      <c r="BF1198" s="145" t="e">
        <f>ADDRESS(ROW(#REF!),COLUMN(#REF!),2)</f>
        <v>#REF!</v>
      </c>
      <c r="BG1198" s="145" t="e">
        <f>ADDRESS(ROW(#REF!),COLUMN(#REF!),2)</f>
        <v>#REF!</v>
      </c>
      <c r="BH1198" s="145" t="e">
        <f>ADDRESS(ROW(#REF!),COLUMN(#REF!),2)</f>
        <v>#REF!</v>
      </c>
      <c r="BI1198" s="145" t="e">
        <f>ADDRESS(ROW(#REF!),COLUMN(#REF!),2)</f>
        <v>#REF!</v>
      </c>
      <c r="BJ1198" s="145" t="e">
        <f>ADDRESS(ROW(#REF!),COLUMN(#REF!),2)</f>
        <v>#REF!</v>
      </c>
      <c r="BK1198" s="145" t="e">
        <f>ADDRESS(ROW(#REF!),COLUMN(#REF!),2)</f>
        <v>#REF!</v>
      </c>
      <c r="BL1198" s="145" t="e">
        <f>ADDRESS(ROW(#REF!),COLUMN(#REF!),2)</f>
        <v>#REF!</v>
      </c>
      <c r="BM1198" s="145" t="e">
        <f>ADDRESS(ROW(#REF!),COLUMN(#REF!),2)</f>
        <v>#REF!</v>
      </c>
      <c r="BN1198" s="145" t="e">
        <f>ADDRESS(ROW(#REF!),COLUMN(#REF!),2)</f>
        <v>#REF!</v>
      </c>
      <c r="BO1198" s="145" t="e">
        <f>ADDRESS(ROW(#REF!),COLUMN(#REF!),2)</f>
        <v>#REF!</v>
      </c>
      <c r="BP1198" s="145" t="e">
        <f>ADDRESS(ROW(#REF!),COLUMN(#REF!),2)</f>
        <v>#REF!</v>
      </c>
      <c r="BQ1198" s="145" t="e">
        <f>ADDRESS(ROW(#REF!),COLUMN(#REF!),2)</f>
        <v>#REF!</v>
      </c>
      <c r="BR1198" s="145" t="e">
        <f>ADDRESS(ROW(#REF!),COLUMN(#REF!),2)</f>
        <v>#REF!</v>
      </c>
      <c r="BS1198" s="145" t="e">
        <f>ADDRESS(ROW(#REF!),COLUMN(#REF!),2)</f>
        <v>#REF!</v>
      </c>
      <c r="BT1198" s="145" t="e">
        <f>ADDRESS(ROW(#REF!),COLUMN(#REF!),2)</f>
        <v>#REF!</v>
      </c>
      <c r="BU1198" s="145" t="e">
        <f>ADDRESS(ROW(#REF!),COLUMN(#REF!),2)</f>
        <v>#REF!</v>
      </c>
      <c r="BV1198" s="145" t="e">
        <f>ADDRESS(ROW(#REF!),COLUMN(#REF!),2)</f>
        <v>#REF!</v>
      </c>
      <c r="BW1198" s="145" t="e">
        <f>ADDRESS(ROW(#REF!),COLUMN(#REF!),2)</f>
        <v>#REF!</v>
      </c>
      <c r="BX1198" s="145" t="e">
        <f>ADDRESS(ROW(#REF!),COLUMN(#REF!),2)</f>
        <v>#REF!</v>
      </c>
      <c r="BY1198" s="145" t="e">
        <f>ADDRESS(ROW(#REF!),COLUMN(#REF!),2)</f>
        <v>#REF!</v>
      </c>
      <c r="BZ1198" s="145" t="e">
        <f>ADDRESS(ROW(#REF!),COLUMN(#REF!),2)</f>
        <v>#REF!</v>
      </c>
      <c r="CA1198" s="145" t="e">
        <f>ADDRESS(ROW(#REF!),COLUMN(#REF!),2)</f>
        <v>#REF!</v>
      </c>
      <c r="CB1198" s="145" t="e">
        <f>ADDRESS(ROW(#REF!),COLUMN(#REF!),2)</f>
        <v>#REF!</v>
      </c>
      <c r="CC1198" s="145" t="e">
        <f>ADDRESS(ROW(#REF!),COLUMN(#REF!),2)</f>
        <v>#REF!</v>
      </c>
      <c r="CD1198" s="145" t="e">
        <f>ADDRESS(ROW(#REF!),COLUMN(#REF!),2)</f>
        <v>#REF!</v>
      </c>
      <c r="CE1198" s="145" t="e">
        <f>ADDRESS(ROW(#REF!),COLUMN(#REF!),2)</f>
        <v>#REF!</v>
      </c>
      <c r="CF1198" s="145" t="e">
        <f>ADDRESS(ROW(#REF!),COLUMN(#REF!),2)</f>
        <v>#REF!</v>
      </c>
      <c r="CG1198" s="145" t="e">
        <f>ADDRESS(ROW(#REF!),COLUMN(#REF!),2)</f>
        <v>#REF!</v>
      </c>
      <c r="CH1198" s="145" t="e">
        <f>ADDRESS(ROW(#REF!),COLUMN(#REF!),2)</f>
        <v>#REF!</v>
      </c>
      <c r="CI1198" s="145" t="e">
        <f>ADDRESS(ROW(#REF!),COLUMN(#REF!),2)</f>
        <v>#REF!</v>
      </c>
      <c r="CJ1198" s="145" t="e">
        <f>ADDRESS(ROW(#REF!),COLUMN(#REF!),2)</f>
        <v>#REF!</v>
      </c>
      <c r="CK1198" s="145" t="e">
        <f>ADDRESS(ROW(#REF!),COLUMN(#REF!),2)</f>
        <v>#REF!</v>
      </c>
      <c r="CL1198" s="145" t="e">
        <f>ADDRESS(ROW(#REF!),COLUMN(#REF!),2)</f>
        <v>#REF!</v>
      </c>
      <c r="CM1198" s="145" t="e">
        <f>ADDRESS(ROW(#REF!),COLUMN(#REF!),2)</f>
        <v>#REF!</v>
      </c>
      <c r="CN1198" s="145" t="e">
        <f>ADDRESS(ROW(#REF!),COLUMN(#REF!),2)</f>
        <v>#REF!</v>
      </c>
    </row>
    <row r="1199" spans="1:92" x14ac:dyDescent="0.25">
      <c r="B1199" s="10" t="s">
        <v>760</v>
      </c>
      <c r="D1199" t="s">
        <v>756</v>
      </c>
      <c r="I1199" s="102"/>
      <c r="J1199"/>
      <c r="T1199" s="205"/>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7" t="s">
        <v>761</v>
      </c>
      <c r="D1200" t="s">
        <v>756</v>
      </c>
      <c r="I1200" s="102"/>
      <c r="J1200"/>
      <c r="T1200" s="205"/>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60" t="s">
        <v>757</v>
      </c>
      <c r="D1201" t="s">
        <v>756</v>
      </c>
      <c r="I1201" s="102"/>
      <c r="J1201"/>
      <c r="K1201" s="36">
        <f t="shared" ref="K1201:P1205" ca="1" si="883">SUMIF($4:$4, INDIRECT(ADDRESS(ROW($A$2),COLUMN(),2)), INDIRECT(ROW() &amp; ":" &amp; ROW()))</f>
        <v>10</v>
      </c>
      <c r="L1201" s="36">
        <f t="shared" ca="1" si="883"/>
        <v>10</v>
      </c>
      <c r="M1201" s="36">
        <f t="shared" ca="1" si="883"/>
        <v>10</v>
      </c>
      <c r="N1201" s="36">
        <f t="shared" ca="1" si="883"/>
        <v>10</v>
      </c>
      <c r="O1201" s="36">
        <f t="shared" ca="1" si="883"/>
        <v>10</v>
      </c>
      <c r="P1201" s="36">
        <f t="shared" ca="1" si="883"/>
        <v>10</v>
      </c>
      <c r="Q1201" s="36"/>
      <c r="T1201" s="256"/>
      <c r="U1201" s="27" cm="1">
        <f t="array" aca="1" ref="U1201" ca="1">INDIRECT(U1196)</f>
        <v>10</v>
      </c>
      <c r="V1201" s="27" cm="1">
        <f t="array" aca="1" ref="V1201" ca="1">INDIRECT(V1196)</f>
        <v>10</v>
      </c>
      <c r="W1201" s="27" cm="1">
        <f t="array" aca="1" ref="W1201" ca="1">INDIRECT(W1196)</f>
        <v>10</v>
      </c>
      <c r="X1201" s="27" cm="1">
        <f t="array" aca="1" ref="X1201" ca="1">INDIRECT(X1196)</f>
        <v>10</v>
      </c>
      <c r="Y1201" s="27" cm="1">
        <f t="array" aca="1" ref="Y1201" ca="1">INDIRECT(Y1196)</f>
        <v>10</v>
      </c>
      <c r="Z1201" s="27" cm="1">
        <f t="array" aca="1" ref="Z1201" ca="1">INDIRECT(Z1196)</f>
        <v>10</v>
      </c>
      <c r="AA1201" s="27" cm="1">
        <f t="array" aca="1" ref="AA1201" ca="1">INDIRECT(AA1196)</f>
        <v>10</v>
      </c>
      <c r="AB1201" s="27" cm="1">
        <f t="array" aca="1" ref="AB1201" ca="1">INDIRECT(AB1196)</f>
        <v>10</v>
      </c>
      <c r="AC1201" s="27" cm="1">
        <f t="array" aca="1" ref="AC1201" ca="1">INDIRECT(AC1196)</f>
        <v>10</v>
      </c>
      <c r="AD1201" s="27" cm="1">
        <f t="array" aca="1" ref="AD1201" ca="1">INDIRECT(AD1196)</f>
        <v>10</v>
      </c>
      <c r="AE1201" s="27" cm="1">
        <f t="array" aca="1" ref="AE1201" ca="1">INDIRECT(AE1196)</f>
        <v>10</v>
      </c>
      <c r="AF1201" s="27" cm="1">
        <f t="array" aca="1" ref="AF1201" ca="1">INDIRECT(AF1196)</f>
        <v>10</v>
      </c>
      <c r="AG1201" s="27" cm="1">
        <f t="array" aca="1" ref="AG1201" ca="1">INDIRECT(AG1196)</f>
        <v>10</v>
      </c>
      <c r="AH1201" s="27" cm="1">
        <f t="array" aca="1" ref="AH1201" ca="1">INDIRECT(AH1196)</f>
        <v>10</v>
      </c>
      <c r="AI1201" s="27" cm="1">
        <f t="array" aca="1" ref="AI1201" ca="1">INDIRECT(AI1196)</f>
        <v>10</v>
      </c>
      <c r="AJ1201" s="27" cm="1">
        <f t="array" aca="1" ref="AJ1201" ca="1">INDIRECT(AJ1196)</f>
        <v>10</v>
      </c>
      <c r="AK1201" s="27" cm="1">
        <f t="array" aca="1" ref="AK1201" ca="1">INDIRECT(AK1196)</f>
        <v>10</v>
      </c>
      <c r="AL1201" s="27" cm="1">
        <f t="array" aca="1" ref="AL1201" ca="1">INDIRECT(AL1196)</f>
        <v>10</v>
      </c>
      <c r="AM1201" s="27" cm="1">
        <f t="array" aca="1" ref="AM1201" ca="1">INDIRECT(AM1196)</f>
        <v>10</v>
      </c>
      <c r="AN1201" s="27" cm="1">
        <f t="array" aca="1" ref="AN1201" ca="1">INDIRECT(AN1196)</f>
        <v>10</v>
      </c>
      <c r="AO1201" s="27" cm="1">
        <f t="array" aca="1" ref="AO1201" ca="1">INDIRECT(AO1196)</f>
        <v>10</v>
      </c>
      <c r="AP1201" s="27" cm="1">
        <f t="array" aca="1" ref="AP1201" ca="1">INDIRECT(AP1196)</f>
        <v>10</v>
      </c>
      <c r="AQ1201" s="27" cm="1">
        <f t="array" aca="1" ref="AQ1201" ca="1">INDIRECT(AQ1196)</f>
        <v>10</v>
      </c>
      <c r="AR1201" s="27" cm="1">
        <f t="array" aca="1" ref="AR1201" ca="1">INDIRECT(AR1196)</f>
        <v>10</v>
      </c>
      <c r="AS1201" s="27" cm="1">
        <f t="array" aca="1" ref="AS1201" ca="1">INDIRECT(AS1196)</f>
        <v>10</v>
      </c>
      <c r="AT1201" s="27" cm="1">
        <f t="array" aca="1" ref="AT1201" ca="1">INDIRECT(AT1196)</f>
        <v>10</v>
      </c>
      <c r="AU1201" s="27" cm="1">
        <f t="array" aca="1" ref="AU1201" ca="1">INDIRECT(AU1196)</f>
        <v>10</v>
      </c>
      <c r="AV1201" s="27" cm="1">
        <f t="array" aca="1" ref="AV1201" ca="1">INDIRECT(AV1196)</f>
        <v>10</v>
      </c>
      <c r="AW1201" s="27" cm="1">
        <f t="array" aca="1" ref="AW1201" ca="1">INDIRECT(AW1196)</f>
        <v>10</v>
      </c>
      <c r="AX1201" s="27" cm="1">
        <f t="array" aca="1" ref="AX1201" ca="1">INDIRECT(AX1196)</f>
        <v>10</v>
      </c>
      <c r="AY1201" s="27" cm="1">
        <f t="array" aca="1" ref="AY1201" ca="1">INDIRECT(AY1196)</f>
        <v>10</v>
      </c>
      <c r="AZ1201" s="27" cm="1">
        <f t="array" aca="1" ref="AZ1201" ca="1">INDIRECT(AZ1196)</f>
        <v>10</v>
      </c>
      <c r="BA1201" s="27" cm="1">
        <f t="array" aca="1" ref="BA1201" ca="1">INDIRECT(BA1196)</f>
        <v>10</v>
      </c>
      <c r="BB1201" s="27" cm="1">
        <f t="array" aca="1" ref="BB1201" ca="1">INDIRECT(BB1196)</f>
        <v>10</v>
      </c>
      <c r="BC1201" s="27" cm="1">
        <f t="array" aca="1" ref="BC1201" ca="1">INDIRECT(BC1196)</f>
        <v>10</v>
      </c>
      <c r="BD1201" s="27" cm="1">
        <f t="array" aca="1" ref="BD1201" ca="1">INDIRECT(BD1196)</f>
        <v>10</v>
      </c>
      <c r="BE1201" s="27" cm="1">
        <f t="array" aca="1" ref="BE1201" ca="1">INDIRECT(BE1196)</f>
        <v>10</v>
      </c>
      <c r="BF1201" s="27" cm="1">
        <f t="array" aca="1" ref="BF1201" ca="1">INDIRECT(BF1196)</f>
        <v>10</v>
      </c>
      <c r="BG1201" s="27" cm="1">
        <f t="array" aca="1" ref="BG1201" ca="1">INDIRECT(BG1196)</f>
        <v>10</v>
      </c>
      <c r="BH1201" s="27" cm="1">
        <f t="array" aca="1" ref="BH1201" ca="1">INDIRECT(BH1196)</f>
        <v>10</v>
      </c>
      <c r="BI1201" s="27" cm="1">
        <f t="array" aca="1" ref="BI1201" ca="1">INDIRECT(BI1196)</f>
        <v>10</v>
      </c>
      <c r="BJ1201" s="27" cm="1">
        <f t="array" aca="1" ref="BJ1201" ca="1">INDIRECT(BJ1196)</f>
        <v>10</v>
      </c>
      <c r="BK1201" s="27" cm="1">
        <f t="array" aca="1" ref="BK1201" ca="1">INDIRECT(BK1196)</f>
        <v>10</v>
      </c>
      <c r="BL1201" s="27" cm="1">
        <f t="array" aca="1" ref="BL1201" ca="1">INDIRECT(BL1196)</f>
        <v>10</v>
      </c>
      <c r="BM1201" s="27" cm="1">
        <f t="array" aca="1" ref="BM1201" ca="1">INDIRECT(BM1196)</f>
        <v>10</v>
      </c>
      <c r="BN1201" s="27" cm="1">
        <f t="array" aca="1" ref="BN1201" ca="1">INDIRECT(BN1196)</f>
        <v>10</v>
      </c>
      <c r="BO1201" s="27" cm="1">
        <f t="array" aca="1" ref="BO1201" ca="1">INDIRECT(BO1196)</f>
        <v>10</v>
      </c>
      <c r="BP1201" s="27" cm="1">
        <f t="array" aca="1" ref="BP1201" ca="1">INDIRECT(BP1196)</f>
        <v>10</v>
      </c>
      <c r="BQ1201" s="27" cm="1">
        <f t="array" aca="1" ref="BQ1201" ca="1">INDIRECT(BQ1196)</f>
        <v>10</v>
      </c>
      <c r="BR1201" s="27" cm="1">
        <f t="array" aca="1" ref="BR1201" ca="1">INDIRECT(BR1196)</f>
        <v>10</v>
      </c>
      <c r="BS1201" s="27" cm="1">
        <f t="array" aca="1" ref="BS1201" ca="1">INDIRECT(BS1196)</f>
        <v>10</v>
      </c>
      <c r="BT1201" s="27" cm="1">
        <f t="array" aca="1" ref="BT1201" ca="1">INDIRECT(BT1196)</f>
        <v>10</v>
      </c>
      <c r="BU1201" s="27" cm="1">
        <f t="array" aca="1" ref="BU1201" ca="1">INDIRECT(BU1196)</f>
        <v>10</v>
      </c>
      <c r="BV1201" s="27" cm="1">
        <f t="array" aca="1" ref="BV1201" ca="1">INDIRECT(BV1196)</f>
        <v>10</v>
      </c>
      <c r="BW1201" s="27" cm="1">
        <f t="array" aca="1" ref="BW1201" ca="1">INDIRECT(BW1196)</f>
        <v>10</v>
      </c>
      <c r="BX1201" s="27" cm="1">
        <f t="array" aca="1" ref="BX1201" ca="1">INDIRECT(BX1196)</f>
        <v>10</v>
      </c>
      <c r="BY1201" s="27" cm="1">
        <f t="array" aca="1" ref="BY1201" ca="1">INDIRECT(BY1196)</f>
        <v>10</v>
      </c>
      <c r="BZ1201" s="27" cm="1">
        <f t="array" aca="1" ref="BZ1201" ca="1">INDIRECT(BZ1196)</f>
        <v>10</v>
      </c>
      <c r="CA1201" s="27" cm="1">
        <f t="array" aca="1" ref="CA1201" ca="1">INDIRECT(CA1196)</f>
        <v>10</v>
      </c>
      <c r="CB1201" s="27" cm="1">
        <f t="array" aca="1" ref="CB1201" ca="1">INDIRECT(CB1196)</f>
        <v>10</v>
      </c>
      <c r="CC1201" s="27" cm="1">
        <f t="array" aca="1" ref="CC1201" ca="1">INDIRECT(CC1196)</f>
        <v>10</v>
      </c>
      <c r="CD1201" s="27" cm="1">
        <f t="array" aca="1" ref="CD1201" ca="1">INDIRECT(CD1196)</f>
        <v>10</v>
      </c>
      <c r="CE1201" s="27" cm="1">
        <f t="array" aca="1" ref="CE1201" ca="1">INDIRECT(CE1196)</f>
        <v>10</v>
      </c>
      <c r="CF1201" s="27" cm="1">
        <f t="array" aca="1" ref="CF1201" ca="1">INDIRECT(CF1196)</f>
        <v>10</v>
      </c>
      <c r="CG1201" s="27" cm="1">
        <f t="array" aca="1" ref="CG1201" ca="1">INDIRECT(CG1196)</f>
        <v>10</v>
      </c>
      <c r="CH1201" s="27" cm="1">
        <f t="array" aca="1" ref="CH1201" ca="1">INDIRECT(CH1196)</f>
        <v>10</v>
      </c>
      <c r="CI1201" s="27" cm="1">
        <f t="array" aca="1" ref="CI1201" ca="1">INDIRECT(CI1196)</f>
        <v>10</v>
      </c>
      <c r="CJ1201" s="27" cm="1">
        <f t="array" aca="1" ref="CJ1201" ca="1">INDIRECT(CJ1196)</f>
        <v>10</v>
      </c>
      <c r="CK1201" s="27" cm="1">
        <f t="array" aca="1" ref="CK1201" ca="1">INDIRECT(CK1196)</f>
        <v>10</v>
      </c>
      <c r="CL1201" s="27" cm="1">
        <f t="array" aca="1" ref="CL1201" ca="1">INDIRECT(CL1196)</f>
        <v>10</v>
      </c>
      <c r="CM1201" s="27" cm="1">
        <f t="array" aca="1" ref="CM1201" ca="1">INDIRECT(CM1196)</f>
        <v>10</v>
      </c>
      <c r="CN1201" s="27" cm="1">
        <f t="array" aca="1" ref="CN1201" ca="1">INDIRECT(CN1196)</f>
        <v>10</v>
      </c>
    </row>
    <row r="1202" spans="1:92" x14ac:dyDescent="0.25">
      <c r="B1202" s="405" t="s">
        <v>758</v>
      </c>
      <c r="D1202" t="s">
        <v>756</v>
      </c>
      <c r="I1202" s="102"/>
      <c r="J1202"/>
      <c r="K1202" s="34">
        <f t="shared" ca="1" si="883"/>
        <v>4.1666666666666666E-3</v>
      </c>
      <c r="L1202" s="34">
        <f t="shared" ca="1" si="883"/>
        <v>4.1666666666666666E-3</v>
      </c>
      <c r="M1202" s="34">
        <f t="shared" ca="1" si="883"/>
        <v>4.1666666666666666E-3</v>
      </c>
      <c r="N1202" s="34">
        <f t="shared" ca="1" si="883"/>
        <v>4.1666666666666666E-3</v>
      </c>
      <c r="O1202" s="34">
        <f t="shared" ca="1" si="883"/>
        <v>4.1666666666666666E-3</v>
      </c>
      <c r="P1202" s="34">
        <f t="shared" ca="1" si="883"/>
        <v>4.1666666666666666E-3</v>
      </c>
      <c r="Q1202" s="34"/>
      <c r="T1202" s="271"/>
      <c r="U1202" s="35" cm="1">
        <f t="array" aca="1" ref="U1202" ca="1">INDIRECT(U1197)</f>
        <v>4.1666666666666666E-3</v>
      </c>
      <c r="V1202" s="35" cm="1">
        <f t="array" aca="1" ref="V1202" ca="1">INDIRECT(V1197)</f>
        <v>4.1666666666666666E-3</v>
      </c>
      <c r="W1202" s="35" cm="1">
        <f t="array" aca="1" ref="W1202" ca="1">INDIRECT(W1197)</f>
        <v>4.1666666666666666E-3</v>
      </c>
      <c r="X1202" s="35" cm="1">
        <f t="array" aca="1" ref="X1202" ca="1">INDIRECT(X1197)</f>
        <v>4.1666666666666666E-3</v>
      </c>
      <c r="Y1202" s="35" cm="1">
        <f t="array" aca="1" ref="Y1202" ca="1">INDIRECT(Y1197)</f>
        <v>4.1666666666666666E-3</v>
      </c>
      <c r="Z1202" s="35" cm="1">
        <f t="array" aca="1" ref="Z1202" ca="1">INDIRECT(Z1197)</f>
        <v>4.1666666666666666E-3</v>
      </c>
      <c r="AA1202" s="35" cm="1">
        <f t="array" aca="1" ref="AA1202" ca="1">INDIRECT(AA1197)</f>
        <v>4.1666666666666666E-3</v>
      </c>
      <c r="AB1202" s="35" cm="1">
        <f t="array" aca="1" ref="AB1202" ca="1">INDIRECT(AB1197)</f>
        <v>4.1666666666666666E-3</v>
      </c>
      <c r="AC1202" s="35" cm="1">
        <f t="array" aca="1" ref="AC1202" ca="1">INDIRECT(AC1197)</f>
        <v>4.1666666666666666E-3</v>
      </c>
      <c r="AD1202" s="35" cm="1">
        <f t="array" aca="1" ref="AD1202" ca="1">INDIRECT(AD1197)</f>
        <v>4.1666666666666666E-3</v>
      </c>
      <c r="AE1202" s="35" cm="1">
        <f t="array" aca="1" ref="AE1202" ca="1">INDIRECT(AE1197)</f>
        <v>4.1666666666666666E-3</v>
      </c>
      <c r="AF1202" s="35" cm="1">
        <f t="array" aca="1" ref="AF1202" ca="1">INDIRECT(AF1197)</f>
        <v>4.1666666666666666E-3</v>
      </c>
      <c r="AG1202" s="35" cm="1">
        <f t="array" aca="1" ref="AG1202" ca="1">INDIRECT(AG1197)</f>
        <v>4.1666666666666666E-3</v>
      </c>
      <c r="AH1202" s="35" cm="1">
        <f t="array" aca="1" ref="AH1202" ca="1">INDIRECT(AH1197)</f>
        <v>4.1666666666666666E-3</v>
      </c>
      <c r="AI1202" s="35" cm="1">
        <f t="array" aca="1" ref="AI1202" ca="1">INDIRECT(AI1197)</f>
        <v>4.1666666666666666E-3</v>
      </c>
      <c r="AJ1202" s="35" cm="1">
        <f t="array" aca="1" ref="AJ1202" ca="1">INDIRECT(AJ1197)</f>
        <v>4.1666666666666666E-3</v>
      </c>
      <c r="AK1202" s="35" cm="1">
        <f t="array" aca="1" ref="AK1202" ca="1">INDIRECT(AK1197)</f>
        <v>4.1666666666666666E-3</v>
      </c>
      <c r="AL1202" s="35" cm="1">
        <f t="array" aca="1" ref="AL1202" ca="1">INDIRECT(AL1197)</f>
        <v>4.1666666666666666E-3</v>
      </c>
      <c r="AM1202" s="35" cm="1">
        <f t="array" aca="1" ref="AM1202" ca="1">INDIRECT(AM1197)</f>
        <v>4.1666666666666666E-3</v>
      </c>
      <c r="AN1202" s="35" cm="1">
        <f t="array" aca="1" ref="AN1202" ca="1">INDIRECT(AN1197)</f>
        <v>4.1666666666666666E-3</v>
      </c>
      <c r="AO1202" s="35" cm="1">
        <f t="array" aca="1" ref="AO1202" ca="1">INDIRECT(AO1197)</f>
        <v>4.1666666666666666E-3</v>
      </c>
      <c r="AP1202" s="35" cm="1">
        <f t="array" aca="1" ref="AP1202" ca="1">INDIRECT(AP1197)</f>
        <v>4.1666666666666666E-3</v>
      </c>
      <c r="AQ1202" s="35" cm="1">
        <f t="array" aca="1" ref="AQ1202" ca="1">INDIRECT(AQ1197)</f>
        <v>4.1666666666666666E-3</v>
      </c>
      <c r="AR1202" s="35" cm="1">
        <f t="array" aca="1" ref="AR1202" ca="1">INDIRECT(AR1197)</f>
        <v>4.1666666666666666E-3</v>
      </c>
      <c r="AS1202" s="35" cm="1">
        <f t="array" aca="1" ref="AS1202" ca="1">INDIRECT(AS1197)</f>
        <v>4.1666666666666666E-3</v>
      </c>
      <c r="AT1202" s="35" cm="1">
        <f t="array" aca="1" ref="AT1202" ca="1">INDIRECT(AT1197)</f>
        <v>4.1666666666666666E-3</v>
      </c>
      <c r="AU1202" s="35" cm="1">
        <f t="array" aca="1" ref="AU1202" ca="1">INDIRECT(AU1197)</f>
        <v>4.1666666666666666E-3</v>
      </c>
      <c r="AV1202" s="35" cm="1">
        <f t="array" aca="1" ref="AV1202" ca="1">INDIRECT(AV1197)</f>
        <v>4.1666666666666666E-3</v>
      </c>
      <c r="AW1202" s="35" cm="1">
        <f t="array" aca="1" ref="AW1202" ca="1">INDIRECT(AW1197)</f>
        <v>4.1666666666666666E-3</v>
      </c>
      <c r="AX1202" s="35" cm="1">
        <f t="array" aca="1" ref="AX1202" ca="1">INDIRECT(AX1197)</f>
        <v>4.1666666666666666E-3</v>
      </c>
      <c r="AY1202" s="35" cm="1">
        <f t="array" aca="1" ref="AY1202" ca="1">INDIRECT(AY1197)</f>
        <v>4.1666666666666666E-3</v>
      </c>
      <c r="AZ1202" s="35" cm="1">
        <f t="array" aca="1" ref="AZ1202" ca="1">INDIRECT(AZ1197)</f>
        <v>4.1666666666666666E-3</v>
      </c>
      <c r="BA1202" s="35" cm="1">
        <f t="array" aca="1" ref="BA1202" ca="1">INDIRECT(BA1197)</f>
        <v>4.1666666666666666E-3</v>
      </c>
      <c r="BB1202" s="35" cm="1">
        <f t="array" aca="1" ref="BB1202" ca="1">INDIRECT(BB1197)</f>
        <v>4.1666666666666666E-3</v>
      </c>
      <c r="BC1202" s="35" cm="1">
        <f t="array" aca="1" ref="BC1202" ca="1">INDIRECT(BC1197)</f>
        <v>4.1666666666666666E-3</v>
      </c>
      <c r="BD1202" s="35" cm="1">
        <f t="array" aca="1" ref="BD1202" ca="1">INDIRECT(BD1197)</f>
        <v>4.1666666666666666E-3</v>
      </c>
      <c r="BE1202" s="35" cm="1">
        <f t="array" aca="1" ref="BE1202" ca="1">INDIRECT(BE1197)</f>
        <v>4.1666666666666666E-3</v>
      </c>
      <c r="BF1202" s="35" cm="1">
        <f t="array" aca="1" ref="BF1202" ca="1">INDIRECT(BF1197)</f>
        <v>4.1666666666666666E-3</v>
      </c>
      <c r="BG1202" s="35" cm="1">
        <f t="array" aca="1" ref="BG1202" ca="1">INDIRECT(BG1197)</f>
        <v>4.1666666666666666E-3</v>
      </c>
      <c r="BH1202" s="35" cm="1">
        <f t="array" aca="1" ref="BH1202" ca="1">INDIRECT(BH1197)</f>
        <v>4.1666666666666666E-3</v>
      </c>
      <c r="BI1202" s="35" cm="1">
        <f t="array" aca="1" ref="BI1202" ca="1">INDIRECT(BI1197)</f>
        <v>4.1666666666666666E-3</v>
      </c>
      <c r="BJ1202" s="35" cm="1">
        <f t="array" aca="1" ref="BJ1202" ca="1">INDIRECT(BJ1197)</f>
        <v>4.1666666666666666E-3</v>
      </c>
      <c r="BK1202" s="35" cm="1">
        <f t="array" aca="1" ref="BK1202" ca="1">INDIRECT(BK1197)</f>
        <v>4.1666666666666666E-3</v>
      </c>
      <c r="BL1202" s="35" cm="1">
        <f t="array" aca="1" ref="BL1202" ca="1">INDIRECT(BL1197)</f>
        <v>4.1666666666666666E-3</v>
      </c>
      <c r="BM1202" s="35" cm="1">
        <f t="array" aca="1" ref="BM1202" ca="1">INDIRECT(BM1197)</f>
        <v>4.1666666666666666E-3</v>
      </c>
      <c r="BN1202" s="35" cm="1">
        <f t="array" aca="1" ref="BN1202" ca="1">INDIRECT(BN1197)</f>
        <v>4.1666666666666666E-3</v>
      </c>
      <c r="BO1202" s="35" cm="1">
        <f t="array" aca="1" ref="BO1202" ca="1">INDIRECT(BO1197)</f>
        <v>4.1666666666666666E-3</v>
      </c>
      <c r="BP1202" s="35" cm="1">
        <f t="array" aca="1" ref="BP1202" ca="1">INDIRECT(BP1197)</f>
        <v>4.1666666666666666E-3</v>
      </c>
      <c r="BQ1202" s="35" cm="1">
        <f t="array" aca="1" ref="BQ1202" ca="1">INDIRECT(BQ1197)</f>
        <v>4.1666666666666666E-3</v>
      </c>
      <c r="BR1202" s="35" cm="1">
        <f t="array" aca="1" ref="BR1202" ca="1">INDIRECT(BR1197)</f>
        <v>4.1666666666666666E-3</v>
      </c>
      <c r="BS1202" s="35" cm="1">
        <f t="array" aca="1" ref="BS1202" ca="1">INDIRECT(BS1197)</f>
        <v>4.1666666666666666E-3</v>
      </c>
      <c r="BT1202" s="35" cm="1">
        <f t="array" aca="1" ref="BT1202" ca="1">INDIRECT(BT1197)</f>
        <v>4.1666666666666666E-3</v>
      </c>
      <c r="BU1202" s="35" cm="1">
        <f t="array" aca="1" ref="BU1202" ca="1">INDIRECT(BU1197)</f>
        <v>4.1666666666666666E-3</v>
      </c>
      <c r="BV1202" s="35" cm="1">
        <f t="array" aca="1" ref="BV1202" ca="1">INDIRECT(BV1197)</f>
        <v>4.1666666666666666E-3</v>
      </c>
      <c r="BW1202" s="35" cm="1">
        <f t="array" aca="1" ref="BW1202" ca="1">INDIRECT(BW1197)</f>
        <v>4.1666666666666666E-3</v>
      </c>
      <c r="BX1202" s="35" cm="1">
        <f t="array" aca="1" ref="BX1202" ca="1">INDIRECT(BX1197)</f>
        <v>4.1666666666666666E-3</v>
      </c>
      <c r="BY1202" s="35" cm="1">
        <f t="array" aca="1" ref="BY1202" ca="1">INDIRECT(BY1197)</f>
        <v>4.1666666666666666E-3</v>
      </c>
      <c r="BZ1202" s="35" cm="1">
        <f t="array" aca="1" ref="BZ1202" ca="1">INDIRECT(BZ1197)</f>
        <v>4.1666666666666666E-3</v>
      </c>
      <c r="CA1202" s="35" cm="1">
        <f t="array" aca="1" ref="CA1202" ca="1">INDIRECT(CA1197)</f>
        <v>4.1666666666666666E-3</v>
      </c>
      <c r="CB1202" s="35" cm="1">
        <f t="array" aca="1" ref="CB1202" ca="1">INDIRECT(CB1197)</f>
        <v>4.1666666666666666E-3</v>
      </c>
      <c r="CC1202" s="35" cm="1">
        <f t="array" aca="1" ref="CC1202" ca="1">INDIRECT(CC1197)</f>
        <v>4.1666666666666666E-3</v>
      </c>
      <c r="CD1202" s="35" cm="1">
        <f t="array" aca="1" ref="CD1202" ca="1">INDIRECT(CD1197)</f>
        <v>4.1666666666666666E-3</v>
      </c>
      <c r="CE1202" s="35" cm="1">
        <f t="array" aca="1" ref="CE1202" ca="1">INDIRECT(CE1197)</f>
        <v>4.1666666666666666E-3</v>
      </c>
      <c r="CF1202" s="35" cm="1">
        <f t="array" aca="1" ref="CF1202" ca="1">INDIRECT(CF1197)</f>
        <v>4.1666666666666666E-3</v>
      </c>
      <c r="CG1202" s="35" cm="1">
        <f t="array" aca="1" ref="CG1202" ca="1">INDIRECT(CG1197)</f>
        <v>4.1666666666666666E-3</v>
      </c>
      <c r="CH1202" s="35" cm="1">
        <f t="array" aca="1" ref="CH1202" ca="1">INDIRECT(CH1197)</f>
        <v>4.1666666666666666E-3</v>
      </c>
      <c r="CI1202" s="35" cm="1">
        <f t="array" aca="1" ref="CI1202" ca="1">INDIRECT(CI1197)</f>
        <v>4.1666666666666666E-3</v>
      </c>
      <c r="CJ1202" s="35" cm="1">
        <f t="array" aca="1" ref="CJ1202" ca="1">INDIRECT(CJ1197)</f>
        <v>4.1666666666666666E-3</v>
      </c>
      <c r="CK1202" s="35" cm="1">
        <f t="array" aca="1" ref="CK1202" ca="1">INDIRECT(CK1197)</f>
        <v>4.1666666666666666E-3</v>
      </c>
      <c r="CL1202" s="35" cm="1">
        <f t="array" aca="1" ref="CL1202" ca="1">INDIRECT(CL1197)</f>
        <v>4.1666666666666666E-3</v>
      </c>
      <c r="CM1202" s="35" cm="1">
        <f t="array" aca="1" ref="CM1202" ca="1">INDIRECT(CM1197)</f>
        <v>4.1666666666666666E-3</v>
      </c>
      <c r="CN1202" s="35" cm="1">
        <f t="array" aca="1" ref="CN1202" ca="1">INDIRECT(CN1197)</f>
        <v>4.1666666666666666E-3</v>
      </c>
    </row>
    <row r="1203" spans="1:92" x14ac:dyDescent="0.25">
      <c r="A1203" t="s">
        <v>175</v>
      </c>
      <c r="B1203" s="75" t="s">
        <v>762</v>
      </c>
      <c r="D1203" t="s">
        <v>756</v>
      </c>
      <c r="I1203" s="102"/>
      <c r="J1203"/>
      <c r="K1203" s="406">
        <f t="shared" ca="1" si="883"/>
        <v>2400</v>
      </c>
      <c r="L1203" s="406">
        <f t="shared" ca="1" si="883"/>
        <v>2400</v>
      </c>
      <c r="M1203" s="406">
        <f t="shared" ca="1" si="883"/>
        <v>2400</v>
      </c>
      <c r="N1203" s="406">
        <f t="shared" ca="1" si="883"/>
        <v>2400</v>
      </c>
      <c r="O1203" s="406">
        <f t="shared" ca="1" si="883"/>
        <v>2400</v>
      </c>
      <c r="P1203" s="406">
        <f t="shared" ca="1" si="883"/>
        <v>2400</v>
      </c>
      <c r="Q1203" s="407"/>
      <c r="T1203" s="286"/>
      <c r="U1203" s="244">
        <f t="shared" ref="U1203:CF1203" ca="1" si="884">+U1201/U1202</f>
        <v>2400</v>
      </c>
      <c r="V1203" s="244">
        <f t="shared" ca="1" si="884"/>
        <v>2400</v>
      </c>
      <c r="W1203" s="244">
        <f t="shared" ca="1" si="884"/>
        <v>2400</v>
      </c>
      <c r="X1203" s="244">
        <f t="shared" ca="1" si="884"/>
        <v>2400</v>
      </c>
      <c r="Y1203" s="244">
        <f t="shared" ca="1" si="884"/>
        <v>2400</v>
      </c>
      <c r="Z1203" s="244">
        <f t="shared" ca="1" si="884"/>
        <v>2400</v>
      </c>
      <c r="AA1203" s="244">
        <f t="shared" ca="1" si="884"/>
        <v>2400</v>
      </c>
      <c r="AB1203" s="244">
        <f t="shared" ca="1" si="884"/>
        <v>2400</v>
      </c>
      <c r="AC1203" s="244">
        <f t="shared" ca="1" si="884"/>
        <v>2400</v>
      </c>
      <c r="AD1203" s="244">
        <f t="shared" ca="1" si="884"/>
        <v>2400</v>
      </c>
      <c r="AE1203" s="244">
        <f t="shared" ca="1" si="884"/>
        <v>2400</v>
      </c>
      <c r="AF1203" s="244">
        <f t="shared" ca="1" si="884"/>
        <v>2400</v>
      </c>
      <c r="AG1203" s="244">
        <f t="shared" ca="1" si="884"/>
        <v>2400</v>
      </c>
      <c r="AH1203" s="244">
        <f t="shared" ca="1" si="884"/>
        <v>2400</v>
      </c>
      <c r="AI1203" s="244">
        <f t="shared" ca="1" si="884"/>
        <v>2400</v>
      </c>
      <c r="AJ1203" s="244">
        <f t="shared" ca="1" si="884"/>
        <v>2400</v>
      </c>
      <c r="AK1203" s="244">
        <f t="shared" ca="1" si="884"/>
        <v>2400</v>
      </c>
      <c r="AL1203" s="244">
        <f t="shared" ca="1" si="884"/>
        <v>2400</v>
      </c>
      <c r="AM1203" s="244">
        <f t="shared" ca="1" si="884"/>
        <v>2400</v>
      </c>
      <c r="AN1203" s="244">
        <f t="shared" ca="1" si="884"/>
        <v>2400</v>
      </c>
      <c r="AO1203" s="244">
        <f t="shared" ca="1" si="884"/>
        <v>2400</v>
      </c>
      <c r="AP1203" s="244">
        <f t="shared" ca="1" si="884"/>
        <v>2400</v>
      </c>
      <c r="AQ1203" s="244">
        <f t="shared" ca="1" si="884"/>
        <v>2400</v>
      </c>
      <c r="AR1203" s="244">
        <f t="shared" ca="1" si="884"/>
        <v>2400</v>
      </c>
      <c r="AS1203" s="244">
        <f t="shared" ca="1" si="884"/>
        <v>2400</v>
      </c>
      <c r="AT1203" s="244">
        <f t="shared" ca="1" si="884"/>
        <v>2400</v>
      </c>
      <c r="AU1203" s="244">
        <f t="shared" ca="1" si="884"/>
        <v>2400</v>
      </c>
      <c r="AV1203" s="244">
        <f t="shared" ca="1" si="884"/>
        <v>2400</v>
      </c>
      <c r="AW1203" s="244">
        <f t="shared" ca="1" si="884"/>
        <v>2400</v>
      </c>
      <c r="AX1203" s="244">
        <f t="shared" ca="1" si="884"/>
        <v>2400</v>
      </c>
      <c r="AY1203" s="244">
        <f t="shared" ca="1" si="884"/>
        <v>2400</v>
      </c>
      <c r="AZ1203" s="244">
        <f t="shared" ca="1" si="884"/>
        <v>2400</v>
      </c>
      <c r="BA1203" s="244">
        <f t="shared" ca="1" si="884"/>
        <v>2400</v>
      </c>
      <c r="BB1203" s="244">
        <f t="shared" ca="1" si="884"/>
        <v>2400</v>
      </c>
      <c r="BC1203" s="244">
        <f t="shared" ca="1" si="884"/>
        <v>2400</v>
      </c>
      <c r="BD1203" s="244">
        <f t="shared" ca="1" si="884"/>
        <v>2400</v>
      </c>
      <c r="BE1203" s="244">
        <f t="shared" ca="1" si="884"/>
        <v>2400</v>
      </c>
      <c r="BF1203" s="244">
        <f t="shared" ca="1" si="884"/>
        <v>2400</v>
      </c>
      <c r="BG1203" s="244">
        <f t="shared" ca="1" si="884"/>
        <v>2400</v>
      </c>
      <c r="BH1203" s="244">
        <f t="shared" ca="1" si="884"/>
        <v>2400</v>
      </c>
      <c r="BI1203" s="244">
        <f t="shared" ca="1" si="884"/>
        <v>2400</v>
      </c>
      <c r="BJ1203" s="244">
        <f t="shared" ca="1" si="884"/>
        <v>2400</v>
      </c>
      <c r="BK1203" s="244">
        <f t="shared" ca="1" si="884"/>
        <v>2400</v>
      </c>
      <c r="BL1203" s="244">
        <f t="shared" ca="1" si="884"/>
        <v>2400</v>
      </c>
      <c r="BM1203" s="244">
        <f t="shared" ca="1" si="884"/>
        <v>2400</v>
      </c>
      <c r="BN1203" s="244">
        <f t="shared" ca="1" si="884"/>
        <v>2400</v>
      </c>
      <c r="BO1203" s="244">
        <f t="shared" ca="1" si="884"/>
        <v>2400</v>
      </c>
      <c r="BP1203" s="244">
        <f t="shared" ca="1" si="884"/>
        <v>2400</v>
      </c>
      <c r="BQ1203" s="244">
        <f t="shared" ca="1" si="884"/>
        <v>2400</v>
      </c>
      <c r="BR1203" s="244">
        <f t="shared" ca="1" si="884"/>
        <v>2400</v>
      </c>
      <c r="BS1203" s="244">
        <f t="shared" ca="1" si="884"/>
        <v>2400</v>
      </c>
      <c r="BT1203" s="244">
        <f t="shared" ca="1" si="884"/>
        <v>2400</v>
      </c>
      <c r="BU1203" s="244">
        <f t="shared" ca="1" si="884"/>
        <v>2400</v>
      </c>
      <c r="BV1203" s="244">
        <f t="shared" ca="1" si="884"/>
        <v>2400</v>
      </c>
      <c r="BW1203" s="244">
        <f t="shared" ca="1" si="884"/>
        <v>2400</v>
      </c>
      <c r="BX1203" s="244">
        <f t="shared" ca="1" si="884"/>
        <v>2400</v>
      </c>
      <c r="BY1203" s="244">
        <f t="shared" ca="1" si="884"/>
        <v>2400</v>
      </c>
      <c r="BZ1203" s="244">
        <f t="shared" ca="1" si="884"/>
        <v>2400</v>
      </c>
      <c r="CA1203" s="244">
        <f t="shared" ca="1" si="884"/>
        <v>2400</v>
      </c>
      <c r="CB1203" s="244">
        <f t="shared" ca="1" si="884"/>
        <v>2400</v>
      </c>
      <c r="CC1203" s="244">
        <f t="shared" ca="1" si="884"/>
        <v>2400</v>
      </c>
      <c r="CD1203" s="244">
        <f t="shared" ca="1" si="884"/>
        <v>2400</v>
      </c>
      <c r="CE1203" s="244">
        <f t="shared" ca="1" si="884"/>
        <v>2400</v>
      </c>
      <c r="CF1203" s="244">
        <f t="shared" ca="1" si="884"/>
        <v>2400</v>
      </c>
      <c r="CG1203" s="244">
        <f t="shared" ref="CG1203:CN1203" ca="1" si="885">+CG1201/CG1202</f>
        <v>2400</v>
      </c>
      <c r="CH1203" s="244">
        <f t="shared" ca="1" si="885"/>
        <v>2400</v>
      </c>
      <c r="CI1203" s="244">
        <f t="shared" ca="1" si="885"/>
        <v>2400</v>
      </c>
      <c r="CJ1203" s="244">
        <f t="shared" ca="1" si="885"/>
        <v>2400</v>
      </c>
      <c r="CK1203" s="244">
        <f t="shared" ca="1" si="885"/>
        <v>2400</v>
      </c>
      <c r="CL1203" s="244">
        <f t="shared" ca="1" si="885"/>
        <v>2400</v>
      </c>
      <c r="CM1203" s="244">
        <f t="shared" ca="1" si="885"/>
        <v>2400</v>
      </c>
      <c r="CN1203" s="244">
        <f t="shared" ca="1" si="885"/>
        <v>2400</v>
      </c>
    </row>
    <row r="1204" spans="1:92" x14ac:dyDescent="0.25">
      <c r="B1204" s="33" t="s">
        <v>759</v>
      </c>
      <c r="D1204" t="s">
        <v>756</v>
      </c>
      <c r="I1204" s="102"/>
      <c r="J1204"/>
      <c r="K1204" s="36" t="e">
        <f ca="1">SUMIF($3:$3, INDIRECT(ADDRESS(ROW($A$2),COLUMN(),2)), INDIRECT(ROW() &amp; ":" &amp; ROW()))</f>
        <v>#REF!</v>
      </c>
      <c r="L1204" s="36" t="e">
        <f t="shared" ca="1" si="883"/>
        <v>#REF!</v>
      </c>
      <c r="M1204" s="36" t="e">
        <f t="shared" ca="1" si="883"/>
        <v>#REF!</v>
      </c>
      <c r="N1204" s="36" t="e">
        <f t="shared" ca="1" si="883"/>
        <v>#REF!</v>
      </c>
      <c r="O1204" s="36" t="e">
        <f t="shared" ca="1" si="883"/>
        <v>#REF!</v>
      </c>
      <c r="P1204" s="36" t="e">
        <f t="shared" ca="1" si="883"/>
        <v>#REF!</v>
      </c>
      <c r="Q1204" s="36"/>
      <c r="T1204" s="256"/>
      <c r="U1204" s="27" t="e" cm="1">
        <f t="array" aca="1" ref="U1204" ca="1">+INDIRECT(U1198)</f>
        <v>#REF!</v>
      </c>
      <c r="V1204" s="27" t="e" cm="1">
        <f t="array" aca="1" ref="V1204" ca="1">+INDIRECT(V1198)</f>
        <v>#REF!</v>
      </c>
      <c r="W1204" s="27" t="e" cm="1">
        <f t="array" aca="1" ref="W1204" ca="1">+INDIRECT(W1198)</f>
        <v>#REF!</v>
      </c>
      <c r="X1204" s="27" t="e" cm="1">
        <f t="array" aca="1" ref="X1204" ca="1">+INDIRECT(X1198)</f>
        <v>#REF!</v>
      </c>
      <c r="Y1204" s="27" t="e" cm="1">
        <f t="array" aca="1" ref="Y1204" ca="1">+INDIRECT(Y1198)</f>
        <v>#REF!</v>
      </c>
      <c r="Z1204" s="27" t="e" cm="1">
        <f t="array" aca="1" ref="Z1204" ca="1">+INDIRECT(Z1198)</f>
        <v>#REF!</v>
      </c>
      <c r="AA1204" s="27" t="e" cm="1">
        <f t="array" aca="1" ref="AA1204" ca="1">+INDIRECT(AA1198)</f>
        <v>#REF!</v>
      </c>
      <c r="AB1204" s="27" t="e" cm="1">
        <f t="array" aca="1" ref="AB1204" ca="1">+INDIRECT(AB1198)</f>
        <v>#REF!</v>
      </c>
      <c r="AC1204" s="27" t="e" cm="1">
        <f t="array" aca="1" ref="AC1204" ca="1">+INDIRECT(AC1198)</f>
        <v>#REF!</v>
      </c>
      <c r="AD1204" s="27" t="e" cm="1">
        <f t="array" aca="1" ref="AD1204" ca="1">+INDIRECT(AD1198)</f>
        <v>#REF!</v>
      </c>
      <c r="AE1204" s="27" t="e" cm="1">
        <f t="array" aca="1" ref="AE1204" ca="1">+INDIRECT(AE1198)</f>
        <v>#REF!</v>
      </c>
      <c r="AF1204" s="27" t="e" cm="1">
        <f t="array" aca="1" ref="AF1204" ca="1">+INDIRECT(AF1198)</f>
        <v>#REF!</v>
      </c>
      <c r="AG1204" s="27" t="e" cm="1">
        <f t="array" aca="1" ref="AG1204" ca="1">+INDIRECT(AG1198)</f>
        <v>#REF!</v>
      </c>
      <c r="AH1204" s="27" t="e" cm="1">
        <f t="array" aca="1" ref="AH1204" ca="1">+INDIRECT(AH1198)</f>
        <v>#REF!</v>
      </c>
      <c r="AI1204" s="27" t="e" cm="1">
        <f t="array" aca="1" ref="AI1204" ca="1">+INDIRECT(AI1198)</f>
        <v>#REF!</v>
      </c>
      <c r="AJ1204" s="27" t="e" cm="1">
        <f t="array" aca="1" ref="AJ1204" ca="1">+INDIRECT(AJ1198)</f>
        <v>#REF!</v>
      </c>
      <c r="AK1204" s="27" t="e" cm="1">
        <f t="array" aca="1" ref="AK1204" ca="1">+INDIRECT(AK1198)</f>
        <v>#REF!</v>
      </c>
      <c r="AL1204" s="27" t="e" cm="1">
        <f t="array" aca="1" ref="AL1204" ca="1">+INDIRECT(AL1198)</f>
        <v>#REF!</v>
      </c>
      <c r="AM1204" s="27" t="e" cm="1">
        <f t="array" aca="1" ref="AM1204" ca="1">+INDIRECT(AM1198)</f>
        <v>#REF!</v>
      </c>
      <c r="AN1204" s="27" t="e" cm="1">
        <f t="array" aca="1" ref="AN1204" ca="1">+INDIRECT(AN1198)</f>
        <v>#REF!</v>
      </c>
      <c r="AO1204" s="27" t="e" cm="1">
        <f t="array" aca="1" ref="AO1204" ca="1">+INDIRECT(AO1198)</f>
        <v>#REF!</v>
      </c>
      <c r="AP1204" s="27" t="e" cm="1">
        <f t="array" aca="1" ref="AP1204" ca="1">+INDIRECT(AP1198)</f>
        <v>#REF!</v>
      </c>
      <c r="AQ1204" s="27" t="e" cm="1">
        <f t="array" aca="1" ref="AQ1204" ca="1">+INDIRECT(AQ1198)</f>
        <v>#REF!</v>
      </c>
      <c r="AR1204" s="27" t="e" cm="1">
        <f t="array" aca="1" ref="AR1204" ca="1">+INDIRECT(AR1198)</f>
        <v>#REF!</v>
      </c>
      <c r="AS1204" s="27" t="e" cm="1">
        <f t="array" aca="1" ref="AS1204" ca="1">+INDIRECT(AS1198)</f>
        <v>#REF!</v>
      </c>
      <c r="AT1204" s="27" t="e" cm="1">
        <f t="array" aca="1" ref="AT1204" ca="1">+INDIRECT(AT1198)</f>
        <v>#REF!</v>
      </c>
      <c r="AU1204" s="27" t="e" cm="1">
        <f t="array" aca="1" ref="AU1204" ca="1">+INDIRECT(AU1198)</f>
        <v>#REF!</v>
      </c>
      <c r="AV1204" s="27" t="e" cm="1">
        <f t="array" aca="1" ref="AV1204" ca="1">+INDIRECT(AV1198)</f>
        <v>#REF!</v>
      </c>
      <c r="AW1204" s="27" t="e" cm="1">
        <f t="array" aca="1" ref="AW1204" ca="1">+INDIRECT(AW1198)</f>
        <v>#REF!</v>
      </c>
      <c r="AX1204" s="27" t="e" cm="1">
        <f t="array" aca="1" ref="AX1204" ca="1">+INDIRECT(AX1198)</f>
        <v>#REF!</v>
      </c>
      <c r="AY1204" s="27" t="e" cm="1">
        <f t="array" aca="1" ref="AY1204" ca="1">+INDIRECT(AY1198)</f>
        <v>#REF!</v>
      </c>
      <c r="AZ1204" s="27" t="e" cm="1">
        <f t="array" aca="1" ref="AZ1204" ca="1">+INDIRECT(AZ1198)</f>
        <v>#REF!</v>
      </c>
      <c r="BA1204" s="27" t="e" cm="1">
        <f t="array" aca="1" ref="BA1204" ca="1">+INDIRECT(BA1198)</f>
        <v>#REF!</v>
      </c>
      <c r="BB1204" s="27" t="e" cm="1">
        <f t="array" aca="1" ref="BB1204" ca="1">+INDIRECT(BB1198)</f>
        <v>#REF!</v>
      </c>
      <c r="BC1204" s="27" t="e" cm="1">
        <f t="array" aca="1" ref="BC1204" ca="1">+INDIRECT(BC1198)</f>
        <v>#REF!</v>
      </c>
      <c r="BD1204" s="27" t="e" cm="1">
        <f t="array" aca="1" ref="BD1204" ca="1">+INDIRECT(BD1198)</f>
        <v>#REF!</v>
      </c>
      <c r="BE1204" s="27" t="e" cm="1">
        <f t="array" aca="1" ref="BE1204" ca="1">+INDIRECT(BE1198)</f>
        <v>#REF!</v>
      </c>
      <c r="BF1204" s="27" t="e" cm="1">
        <f t="array" aca="1" ref="BF1204" ca="1">+INDIRECT(BF1198)</f>
        <v>#REF!</v>
      </c>
      <c r="BG1204" s="27" t="e" cm="1">
        <f t="array" aca="1" ref="BG1204" ca="1">+INDIRECT(BG1198)</f>
        <v>#REF!</v>
      </c>
      <c r="BH1204" s="27" t="e" cm="1">
        <f t="array" aca="1" ref="BH1204" ca="1">+INDIRECT(BH1198)</f>
        <v>#REF!</v>
      </c>
      <c r="BI1204" s="27" t="e" cm="1">
        <f t="array" aca="1" ref="BI1204" ca="1">+INDIRECT(BI1198)</f>
        <v>#REF!</v>
      </c>
      <c r="BJ1204" s="27" t="e" cm="1">
        <f t="array" aca="1" ref="BJ1204" ca="1">+INDIRECT(BJ1198)</f>
        <v>#REF!</v>
      </c>
      <c r="BK1204" s="27" t="e" cm="1">
        <f t="array" aca="1" ref="BK1204" ca="1">+INDIRECT(BK1198)</f>
        <v>#REF!</v>
      </c>
      <c r="BL1204" s="27" t="e" cm="1">
        <f t="array" aca="1" ref="BL1204" ca="1">+INDIRECT(BL1198)</f>
        <v>#REF!</v>
      </c>
      <c r="BM1204" s="27" t="e" cm="1">
        <f t="array" aca="1" ref="BM1204" ca="1">+INDIRECT(BM1198)</f>
        <v>#REF!</v>
      </c>
      <c r="BN1204" s="27" t="e" cm="1">
        <f t="array" aca="1" ref="BN1204" ca="1">+INDIRECT(BN1198)</f>
        <v>#REF!</v>
      </c>
      <c r="BO1204" s="27" t="e" cm="1">
        <f t="array" aca="1" ref="BO1204" ca="1">+INDIRECT(BO1198)</f>
        <v>#REF!</v>
      </c>
      <c r="BP1204" s="27" t="e" cm="1">
        <f t="array" aca="1" ref="BP1204" ca="1">+INDIRECT(BP1198)</f>
        <v>#REF!</v>
      </c>
      <c r="BQ1204" s="27" t="e" cm="1">
        <f t="array" aca="1" ref="BQ1204" ca="1">+INDIRECT(BQ1198)</f>
        <v>#REF!</v>
      </c>
      <c r="BR1204" s="27" t="e" cm="1">
        <f t="array" aca="1" ref="BR1204" ca="1">+INDIRECT(BR1198)</f>
        <v>#REF!</v>
      </c>
      <c r="BS1204" s="27" t="e" cm="1">
        <f t="array" aca="1" ref="BS1204" ca="1">+INDIRECT(BS1198)</f>
        <v>#REF!</v>
      </c>
      <c r="BT1204" s="27" t="e" cm="1">
        <f t="array" aca="1" ref="BT1204" ca="1">+INDIRECT(BT1198)</f>
        <v>#REF!</v>
      </c>
      <c r="BU1204" s="27" t="e" cm="1">
        <f t="array" aca="1" ref="BU1204" ca="1">+INDIRECT(BU1198)</f>
        <v>#REF!</v>
      </c>
      <c r="BV1204" s="27" t="e" cm="1">
        <f t="array" aca="1" ref="BV1204" ca="1">+INDIRECT(BV1198)</f>
        <v>#REF!</v>
      </c>
      <c r="BW1204" s="27" t="e" cm="1">
        <f t="array" aca="1" ref="BW1204" ca="1">+INDIRECT(BW1198)</f>
        <v>#REF!</v>
      </c>
      <c r="BX1204" s="27" t="e" cm="1">
        <f t="array" aca="1" ref="BX1204" ca="1">+INDIRECT(BX1198)</f>
        <v>#REF!</v>
      </c>
      <c r="BY1204" s="27" t="e" cm="1">
        <f t="array" aca="1" ref="BY1204" ca="1">+INDIRECT(BY1198)</f>
        <v>#REF!</v>
      </c>
      <c r="BZ1204" s="27" t="e" cm="1">
        <f t="array" aca="1" ref="BZ1204" ca="1">+INDIRECT(BZ1198)</f>
        <v>#REF!</v>
      </c>
      <c r="CA1204" s="27" t="e" cm="1">
        <f t="array" aca="1" ref="CA1204" ca="1">+INDIRECT(CA1198)</f>
        <v>#REF!</v>
      </c>
      <c r="CB1204" s="27" t="e" cm="1">
        <f t="array" aca="1" ref="CB1204" ca="1">+INDIRECT(CB1198)</f>
        <v>#REF!</v>
      </c>
      <c r="CC1204" s="27" t="e" cm="1">
        <f t="array" aca="1" ref="CC1204" ca="1">+INDIRECT(CC1198)</f>
        <v>#REF!</v>
      </c>
      <c r="CD1204" s="27" t="e" cm="1">
        <f t="array" aca="1" ref="CD1204" ca="1">+INDIRECT(CD1198)</f>
        <v>#REF!</v>
      </c>
      <c r="CE1204" s="27" t="e" cm="1">
        <f t="array" aca="1" ref="CE1204" ca="1">+INDIRECT(CE1198)</f>
        <v>#REF!</v>
      </c>
      <c r="CF1204" s="27" t="e" cm="1">
        <f t="array" aca="1" ref="CF1204" ca="1">+INDIRECT(CF1198)</f>
        <v>#REF!</v>
      </c>
      <c r="CG1204" s="27" t="e" cm="1">
        <f t="array" aca="1" ref="CG1204" ca="1">+INDIRECT(CG1198)</f>
        <v>#REF!</v>
      </c>
      <c r="CH1204" s="27" t="e" cm="1">
        <f t="array" aca="1" ref="CH1204" ca="1">+INDIRECT(CH1198)</f>
        <v>#REF!</v>
      </c>
      <c r="CI1204" s="27" t="e" cm="1">
        <f t="array" aca="1" ref="CI1204" ca="1">+INDIRECT(CI1198)</f>
        <v>#REF!</v>
      </c>
      <c r="CJ1204" s="27" t="e" cm="1">
        <f t="array" aca="1" ref="CJ1204" ca="1">+INDIRECT(CJ1198)</f>
        <v>#REF!</v>
      </c>
      <c r="CK1204" s="27" t="e" cm="1">
        <f t="array" aca="1" ref="CK1204" ca="1">+INDIRECT(CK1198)</f>
        <v>#REF!</v>
      </c>
      <c r="CL1204" s="27" t="e" cm="1">
        <f t="array" aca="1" ref="CL1204" ca="1">+INDIRECT(CL1198)</f>
        <v>#REF!</v>
      </c>
      <c r="CM1204" s="27" t="e" cm="1">
        <f t="array" aca="1" ref="CM1204" ca="1">+INDIRECT(CM1198)</f>
        <v>#REF!</v>
      </c>
      <c r="CN1204" s="27" t="e" cm="1">
        <f t="array" aca="1" ref="CN1204" ca="1">+INDIRECT(CN1198)</f>
        <v>#REF!</v>
      </c>
    </row>
    <row r="1205" spans="1:92" x14ac:dyDescent="0.25">
      <c r="A1205" t="s">
        <v>175</v>
      </c>
      <c r="B1205" s="75" t="s">
        <v>763</v>
      </c>
      <c r="D1205" t="s">
        <v>756</v>
      </c>
      <c r="I1205" s="102"/>
      <c r="J1205"/>
      <c r="K1205" s="408" t="e">
        <f ca="1">SUMIF($4:$4, INDIRECT(ADDRESS(ROW($A$2),COLUMN(),2)), INDIRECT(ROW() &amp; ":" &amp; ROW()))</f>
        <v>#REF!</v>
      </c>
      <c r="L1205" s="408" t="e">
        <f t="shared" ca="1" si="883"/>
        <v>#REF!</v>
      </c>
      <c r="M1205" s="408" t="e">
        <f t="shared" ca="1" si="883"/>
        <v>#REF!</v>
      </c>
      <c r="N1205" s="408" t="e">
        <f t="shared" ca="1" si="883"/>
        <v>#REF!</v>
      </c>
      <c r="O1205" s="408" t="e">
        <f t="shared" ca="1" si="883"/>
        <v>#REF!</v>
      </c>
      <c r="P1205" s="408" t="e">
        <f t="shared" ca="1" si="883"/>
        <v>#REF!</v>
      </c>
      <c r="Q1205" s="342"/>
      <c r="T1205" s="409"/>
      <c r="U1205" s="410" t="e">
        <f t="shared" ref="U1205:CF1205" ca="1" si="886">+U1203/U1204</f>
        <v>#REF!</v>
      </c>
      <c r="V1205" s="410" t="e">
        <f t="shared" ca="1" si="886"/>
        <v>#REF!</v>
      </c>
      <c r="W1205" s="410" t="e">
        <f t="shared" ca="1" si="886"/>
        <v>#REF!</v>
      </c>
      <c r="X1205" s="410" t="e">
        <f t="shared" ca="1" si="886"/>
        <v>#REF!</v>
      </c>
      <c r="Y1205" s="410" t="e">
        <f t="shared" ca="1" si="886"/>
        <v>#REF!</v>
      </c>
      <c r="Z1205" s="410" t="e">
        <f t="shared" ca="1" si="886"/>
        <v>#REF!</v>
      </c>
      <c r="AA1205" s="410" t="e">
        <f t="shared" ca="1" si="886"/>
        <v>#REF!</v>
      </c>
      <c r="AB1205" s="410" t="e">
        <f t="shared" ca="1" si="886"/>
        <v>#REF!</v>
      </c>
      <c r="AC1205" s="410" t="e">
        <f t="shared" ca="1" si="886"/>
        <v>#REF!</v>
      </c>
      <c r="AD1205" s="410" t="e">
        <f t="shared" ca="1" si="886"/>
        <v>#REF!</v>
      </c>
      <c r="AE1205" s="410" t="e">
        <f t="shared" ca="1" si="886"/>
        <v>#REF!</v>
      </c>
      <c r="AF1205" s="410" t="e">
        <f t="shared" ca="1" si="886"/>
        <v>#REF!</v>
      </c>
      <c r="AG1205" s="410" t="e">
        <f t="shared" ca="1" si="886"/>
        <v>#REF!</v>
      </c>
      <c r="AH1205" s="410" t="e">
        <f t="shared" ca="1" si="886"/>
        <v>#REF!</v>
      </c>
      <c r="AI1205" s="410" t="e">
        <f t="shared" ca="1" si="886"/>
        <v>#REF!</v>
      </c>
      <c r="AJ1205" s="410" t="e">
        <f t="shared" ca="1" si="886"/>
        <v>#REF!</v>
      </c>
      <c r="AK1205" s="410" t="e">
        <f t="shared" ca="1" si="886"/>
        <v>#REF!</v>
      </c>
      <c r="AL1205" s="410" t="e">
        <f t="shared" ca="1" si="886"/>
        <v>#REF!</v>
      </c>
      <c r="AM1205" s="410" t="e">
        <f t="shared" ca="1" si="886"/>
        <v>#REF!</v>
      </c>
      <c r="AN1205" s="410" t="e">
        <f t="shared" ca="1" si="886"/>
        <v>#REF!</v>
      </c>
      <c r="AO1205" s="410" t="e">
        <f t="shared" ca="1" si="886"/>
        <v>#REF!</v>
      </c>
      <c r="AP1205" s="410" t="e">
        <f t="shared" ca="1" si="886"/>
        <v>#REF!</v>
      </c>
      <c r="AQ1205" s="410" t="e">
        <f t="shared" ca="1" si="886"/>
        <v>#REF!</v>
      </c>
      <c r="AR1205" s="410" t="e">
        <f t="shared" ca="1" si="886"/>
        <v>#REF!</v>
      </c>
      <c r="AS1205" s="410" t="e">
        <f t="shared" ca="1" si="886"/>
        <v>#REF!</v>
      </c>
      <c r="AT1205" s="410" t="e">
        <f t="shared" ca="1" si="886"/>
        <v>#REF!</v>
      </c>
      <c r="AU1205" s="410" t="e">
        <f t="shared" ca="1" si="886"/>
        <v>#REF!</v>
      </c>
      <c r="AV1205" s="410" t="e">
        <f t="shared" ca="1" si="886"/>
        <v>#REF!</v>
      </c>
      <c r="AW1205" s="410" t="e">
        <f t="shared" ca="1" si="886"/>
        <v>#REF!</v>
      </c>
      <c r="AX1205" s="410" t="e">
        <f t="shared" ca="1" si="886"/>
        <v>#REF!</v>
      </c>
      <c r="AY1205" s="410" t="e">
        <f t="shared" ca="1" si="886"/>
        <v>#REF!</v>
      </c>
      <c r="AZ1205" s="410" t="e">
        <f t="shared" ca="1" si="886"/>
        <v>#REF!</v>
      </c>
      <c r="BA1205" s="410" t="e">
        <f t="shared" ca="1" si="886"/>
        <v>#REF!</v>
      </c>
      <c r="BB1205" s="410" t="e">
        <f t="shared" ca="1" si="886"/>
        <v>#REF!</v>
      </c>
      <c r="BC1205" s="410" t="e">
        <f t="shared" ca="1" si="886"/>
        <v>#REF!</v>
      </c>
      <c r="BD1205" s="410" t="e">
        <f t="shared" ca="1" si="886"/>
        <v>#REF!</v>
      </c>
      <c r="BE1205" s="410" t="e">
        <f t="shared" ca="1" si="886"/>
        <v>#REF!</v>
      </c>
      <c r="BF1205" s="410" t="e">
        <f t="shared" ca="1" si="886"/>
        <v>#REF!</v>
      </c>
      <c r="BG1205" s="410" t="e">
        <f t="shared" ca="1" si="886"/>
        <v>#REF!</v>
      </c>
      <c r="BH1205" s="410" t="e">
        <f t="shared" ca="1" si="886"/>
        <v>#REF!</v>
      </c>
      <c r="BI1205" s="410" t="e">
        <f t="shared" ca="1" si="886"/>
        <v>#REF!</v>
      </c>
      <c r="BJ1205" s="410" t="e">
        <f t="shared" ca="1" si="886"/>
        <v>#REF!</v>
      </c>
      <c r="BK1205" s="410" t="e">
        <f t="shared" ca="1" si="886"/>
        <v>#REF!</v>
      </c>
      <c r="BL1205" s="410" t="e">
        <f t="shared" ca="1" si="886"/>
        <v>#REF!</v>
      </c>
      <c r="BM1205" s="410" t="e">
        <f t="shared" ca="1" si="886"/>
        <v>#REF!</v>
      </c>
      <c r="BN1205" s="410" t="e">
        <f t="shared" ca="1" si="886"/>
        <v>#REF!</v>
      </c>
      <c r="BO1205" s="410" t="e">
        <f t="shared" ca="1" si="886"/>
        <v>#REF!</v>
      </c>
      <c r="BP1205" s="410" t="e">
        <f t="shared" ca="1" si="886"/>
        <v>#REF!</v>
      </c>
      <c r="BQ1205" s="410" t="e">
        <f t="shared" ca="1" si="886"/>
        <v>#REF!</v>
      </c>
      <c r="BR1205" s="410" t="e">
        <f t="shared" ca="1" si="886"/>
        <v>#REF!</v>
      </c>
      <c r="BS1205" s="410" t="e">
        <f t="shared" ca="1" si="886"/>
        <v>#REF!</v>
      </c>
      <c r="BT1205" s="410" t="e">
        <f t="shared" ca="1" si="886"/>
        <v>#REF!</v>
      </c>
      <c r="BU1205" s="410" t="e">
        <f t="shared" ca="1" si="886"/>
        <v>#REF!</v>
      </c>
      <c r="BV1205" s="410" t="e">
        <f t="shared" ca="1" si="886"/>
        <v>#REF!</v>
      </c>
      <c r="BW1205" s="410" t="e">
        <f t="shared" ca="1" si="886"/>
        <v>#REF!</v>
      </c>
      <c r="BX1205" s="410" t="e">
        <f t="shared" ca="1" si="886"/>
        <v>#REF!</v>
      </c>
      <c r="BY1205" s="410" t="e">
        <f t="shared" ca="1" si="886"/>
        <v>#REF!</v>
      </c>
      <c r="BZ1205" s="410" t="e">
        <f t="shared" ca="1" si="886"/>
        <v>#REF!</v>
      </c>
      <c r="CA1205" s="410" t="e">
        <f t="shared" ca="1" si="886"/>
        <v>#REF!</v>
      </c>
      <c r="CB1205" s="410" t="e">
        <f t="shared" ca="1" si="886"/>
        <v>#REF!</v>
      </c>
      <c r="CC1205" s="410" t="e">
        <f t="shared" ca="1" si="886"/>
        <v>#REF!</v>
      </c>
      <c r="CD1205" s="410" t="e">
        <f t="shared" ca="1" si="886"/>
        <v>#REF!</v>
      </c>
      <c r="CE1205" s="410" t="e">
        <f t="shared" ca="1" si="886"/>
        <v>#REF!</v>
      </c>
      <c r="CF1205" s="410" t="e">
        <f t="shared" ca="1" si="886"/>
        <v>#REF!</v>
      </c>
      <c r="CG1205" s="410" t="e">
        <f t="shared" ref="CG1205:CN1205" ca="1" si="887">+CG1203/CG1204</f>
        <v>#REF!</v>
      </c>
      <c r="CH1205" s="410" t="e">
        <f t="shared" ca="1" si="887"/>
        <v>#REF!</v>
      </c>
      <c r="CI1205" s="410" t="e">
        <f t="shared" ca="1" si="887"/>
        <v>#REF!</v>
      </c>
      <c r="CJ1205" s="410" t="e">
        <f t="shared" ca="1" si="887"/>
        <v>#REF!</v>
      </c>
      <c r="CK1205" s="410" t="e">
        <f t="shared" ca="1" si="887"/>
        <v>#REF!</v>
      </c>
      <c r="CL1205" s="410" t="e">
        <f t="shared" ca="1" si="887"/>
        <v>#REF!</v>
      </c>
      <c r="CM1205" s="410" t="e">
        <f t="shared" ca="1" si="887"/>
        <v>#REF!</v>
      </c>
      <c r="CN1205" s="410" t="e">
        <f t="shared" ca="1" si="887"/>
        <v>#REF!</v>
      </c>
    </row>
    <row r="1206" spans="1:92" x14ac:dyDescent="0.25">
      <c r="B1206"/>
      <c r="I1206" s="102"/>
      <c r="J1206"/>
      <c r="T1206" s="205"/>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137"/>
      <c r="B1207" s="208"/>
      <c r="C1207" s="139"/>
      <c r="D1207" s="137" t="s">
        <v>764</v>
      </c>
      <c r="E1207" s="140" t="s">
        <v>764</v>
      </c>
      <c r="F1207" s="140"/>
      <c r="G1207" s="140" t="s">
        <v>765</v>
      </c>
      <c r="H1207" s="141"/>
      <c r="I1207" s="221"/>
      <c r="J1207" s="222"/>
      <c r="K1207" s="139"/>
      <c r="L1207" s="139"/>
      <c r="M1207" s="139"/>
      <c r="N1207" s="139"/>
      <c r="O1207" s="139"/>
      <c r="P1207" s="139"/>
      <c r="Q1207" s="139"/>
      <c r="T1207" s="233"/>
      <c r="U1207" s="145" t="s">
        <v>507</v>
      </c>
      <c r="V1207" s="145" t="s">
        <v>507</v>
      </c>
      <c r="W1207" s="145" t="s">
        <v>507</v>
      </c>
      <c r="X1207" s="145" t="s">
        <v>507</v>
      </c>
      <c r="Y1207" s="145" t="s">
        <v>507</v>
      </c>
      <c r="Z1207" s="145" t="s">
        <v>507</v>
      </c>
      <c r="AA1207" s="145" t="s">
        <v>507</v>
      </c>
      <c r="AB1207" s="145" t="s">
        <v>507</v>
      </c>
      <c r="AC1207" s="145" t="s">
        <v>507</v>
      </c>
      <c r="AD1207" s="145" t="s">
        <v>507</v>
      </c>
      <c r="AE1207" s="145" t="s">
        <v>507</v>
      </c>
      <c r="AF1207" s="145" t="s">
        <v>507</v>
      </c>
      <c r="AG1207" s="145" t="s">
        <v>507</v>
      </c>
      <c r="AH1207" s="145" t="s">
        <v>507</v>
      </c>
      <c r="AI1207" s="145" t="s">
        <v>507</v>
      </c>
      <c r="AJ1207" s="145" t="s">
        <v>507</v>
      </c>
      <c r="AK1207" s="145" t="s">
        <v>507</v>
      </c>
      <c r="AL1207" s="145" t="s">
        <v>507</v>
      </c>
      <c r="AM1207" s="145" t="s">
        <v>507</v>
      </c>
      <c r="AN1207" s="145" t="s">
        <v>507</v>
      </c>
      <c r="AO1207" s="145" t="s">
        <v>507</v>
      </c>
      <c r="AP1207" s="145" t="s">
        <v>507</v>
      </c>
      <c r="AQ1207" s="145" t="s">
        <v>507</v>
      </c>
      <c r="AR1207" s="145" t="s">
        <v>507</v>
      </c>
      <c r="AS1207" s="145" t="s">
        <v>507</v>
      </c>
      <c r="AT1207" s="145" t="s">
        <v>507</v>
      </c>
      <c r="AU1207" s="145" t="s">
        <v>507</v>
      </c>
      <c r="AV1207" s="145" t="s">
        <v>507</v>
      </c>
      <c r="AW1207" s="145" t="s">
        <v>507</v>
      </c>
      <c r="AX1207" s="145" t="s">
        <v>507</v>
      </c>
      <c r="AY1207" s="145" t="s">
        <v>507</v>
      </c>
      <c r="AZ1207" s="145" t="s">
        <v>507</v>
      </c>
      <c r="BA1207" s="145" t="s">
        <v>507</v>
      </c>
      <c r="BB1207" s="145" t="s">
        <v>507</v>
      </c>
      <c r="BC1207" s="145" t="s">
        <v>507</v>
      </c>
      <c r="BD1207" s="145" t="s">
        <v>507</v>
      </c>
      <c r="BE1207" s="145" t="s">
        <v>507</v>
      </c>
      <c r="BF1207" s="145" t="s">
        <v>507</v>
      </c>
      <c r="BG1207" s="145" t="s">
        <v>507</v>
      </c>
      <c r="BH1207" s="145" t="s">
        <v>507</v>
      </c>
      <c r="BI1207" s="145" t="s">
        <v>507</v>
      </c>
      <c r="BJ1207" s="145" t="s">
        <v>507</v>
      </c>
      <c r="BK1207" s="145" t="s">
        <v>507</v>
      </c>
      <c r="BL1207" s="145" t="s">
        <v>507</v>
      </c>
      <c r="BM1207" s="145" t="s">
        <v>507</v>
      </c>
      <c r="BN1207" s="145" t="s">
        <v>507</v>
      </c>
      <c r="BO1207" s="145" t="s">
        <v>507</v>
      </c>
      <c r="BP1207" s="145" t="s">
        <v>507</v>
      </c>
      <c r="BQ1207" s="145" t="s">
        <v>507</v>
      </c>
      <c r="BR1207" s="145" t="s">
        <v>507</v>
      </c>
      <c r="BS1207" s="145" t="s">
        <v>507</v>
      </c>
      <c r="BT1207" s="145" t="s">
        <v>507</v>
      </c>
      <c r="BU1207" s="145" t="s">
        <v>507</v>
      </c>
      <c r="BV1207" s="145" t="s">
        <v>507</v>
      </c>
      <c r="BW1207" s="145" t="s">
        <v>507</v>
      </c>
      <c r="BX1207" s="145" t="s">
        <v>507</v>
      </c>
      <c r="BY1207" s="145" t="s">
        <v>507</v>
      </c>
      <c r="BZ1207" s="145" t="s">
        <v>507</v>
      </c>
      <c r="CA1207" s="145" t="s">
        <v>507</v>
      </c>
      <c r="CB1207" s="145" t="s">
        <v>507</v>
      </c>
      <c r="CC1207" s="145" t="s">
        <v>507</v>
      </c>
      <c r="CD1207" s="145" t="s">
        <v>507</v>
      </c>
      <c r="CE1207" s="145" t="s">
        <v>507</v>
      </c>
      <c r="CF1207" s="145" t="s">
        <v>507</v>
      </c>
      <c r="CG1207" s="145" t="s">
        <v>507</v>
      </c>
      <c r="CH1207" s="145" t="s">
        <v>507</v>
      </c>
      <c r="CI1207" s="145" t="s">
        <v>507</v>
      </c>
      <c r="CJ1207" s="145" t="s">
        <v>507</v>
      </c>
      <c r="CK1207" s="145" t="s">
        <v>507</v>
      </c>
      <c r="CL1207" s="145" t="s">
        <v>507</v>
      </c>
      <c r="CM1207" s="145" t="s">
        <v>507</v>
      </c>
      <c r="CN1207" s="145" t="s">
        <v>507</v>
      </c>
    </row>
    <row r="1208" spans="1:92" x14ac:dyDescent="0.25">
      <c r="B1208" s="223" t="s">
        <v>766</v>
      </c>
      <c r="D1208" t="s">
        <v>764</v>
      </c>
      <c r="E1208" s="106"/>
      <c r="F1208" s="106"/>
      <c r="G1208" s="106"/>
      <c r="H1208" s="106"/>
      <c r="I1208" s="175"/>
      <c r="J1208" s="17"/>
      <c r="K1208" s="56">
        <v>100000</v>
      </c>
      <c r="L1208" s="56">
        <v>100000</v>
      </c>
      <c r="M1208" s="56">
        <v>100000</v>
      </c>
      <c r="N1208" s="56">
        <v>100000</v>
      </c>
      <c r="O1208" s="56">
        <v>100000</v>
      </c>
      <c r="P1208" s="56">
        <v>100000</v>
      </c>
      <c r="Q1208" s="56"/>
      <c r="T1208" s="319"/>
      <c r="U1208" s="275" cm="1">
        <f t="array" ref="U1208">INDEX($K:$R,ROW(),MATCH(U$3,$K$2:$R$2,0))/U$7</f>
        <v>8333.3333333333339</v>
      </c>
      <c r="V1208" s="275" cm="1">
        <f t="array" ref="V1208">INDEX($K:$R,ROW(),MATCH(V$3,$K$2:$R$2,0))/V$7</f>
        <v>8333.3333333333339</v>
      </c>
      <c r="W1208" s="275" cm="1">
        <f t="array" ref="W1208">INDEX($K:$R,ROW(),MATCH(W$3,$K$2:$R$2,0))/W$7</f>
        <v>8333.3333333333339</v>
      </c>
      <c r="X1208" s="275" cm="1">
        <f t="array" ref="X1208">INDEX($K:$R,ROW(),MATCH(X$3,$K$2:$R$2,0))/X$7</f>
        <v>8333.3333333333339</v>
      </c>
      <c r="Y1208" s="275" cm="1">
        <f t="array" ref="Y1208">INDEX($K:$R,ROW(),MATCH(Y$3,$K$2:$R$2,0))/Y$7</f>
        <v>8333.3333333333339</v>
      </c>
      <c r="Z1208" s="275" cm="1">
        <f t="array" ref="Z1208">INDEX($K:$R,ROW(),MATCH(Z$3,$K$2:$R$2,0))/Z$7</f>
        <v>8333.3333333333339</v>
      </c>
      <c r="AA1208" s="275" cm="1">
        <f t="array" ref="AA1208">INDEX($K:$R,ROW(),MATCH(AA$3,$K$2:$R$2,0))/AA$7</f>
        <v>8333.3333333333339</v>
      </c>
      <c r="AB1208" s="275" cm="1">
        <f t="array" ref="AB1208">INDEX($K:$R,ROW(),MATCH(AB$3,$K$2:$R$2,0))/AB$7</f>
        <v>8333.3333333333339</v>
      </c>
      <c r="AC1208" s="275" cm="1">
        <f t="array" ref="AC1208">INDEX($K:$R,ROW(),MATCH(AC$3,$K$2:$R$2,0))/AC$7</f>
        <v>8333.3333333333339</v>
      </c>
      <c r="AD1208" s="275" cm="1">
        <f t="array" ref="AD1208">INDEX($K:$R,ROW(),MATCH(AD$3,$K$2:$R$2,0))/AD$7</f>
        <v>8333.3333333333339</v>
      </c>
      <c r="AE1208" s="275" cm="1">
        <f t="array" ref="AE1208">INDEX($K:$R,ROW(),MATCH(AE$3,$K$2:$R$2,0))/AE$7</f>
        <v>8333.3333333333339</v>
      </c>
      <c r="AF1208" s="275" cm="1">
        <f t="array" ref="AF1208">INDEX($K:$R,ROW(),MATCH(AF$3,$K$2:$R$2,0))/AF$7</f>
        <v>8333.3333333333339</v>
      </c>
      <c r="AG1208" s="275" cm="1">
        <f t="array" ref="AG1208">INDEX($K:$R,ROW(),MATCH(AG$3,$K$2:$R$2,0))/AG$7</f>
        <v>8333.3333333333339</v>
      </c>
      <c r="AH1208" s="275" cm="1">
        <f t="array" ref="AH1208">INDEX($K:$R,ROW(),MATCH(AH$3,$K$2:$R$2,0))/AH$7</f>
        <v>8333.3333333333339</v>
      </c>
      <c r="AI1208" s="275" cm="1">
        <f t="array" ref="AI1208">INDEX($K:$R,ROW(),MATCH(AI$3,$K$2:$R$2,0))/AI$7</f>
        <v>8333.3333333333339</v>
      </c>
      <c r="AJ1208" s="275" cm="1">
        <f t="array" ref="AJ1208">INDEX($K:$R,ROW(),MATCH(AJ$3,$K$2:$R$2,0))/AJ$7</f>
        <v>8333.3333333333339</v>
      </c>
      <c r="AK1208" s="275" cm="1">
        <f t="array" ref="AK1208">INDEX($K:$R,ROW(),MATCH(AK$3,$K$2:$R$2,0))/AK$7</f>
        <v>8333.3333333333339</v>
      </c>
      <c r="AL1208" s="275" cm="1">
        <f t="array" ref="AL1208">INDEX($K:$R,ROW(),MATCH(AL$3,$K$2:$R$2,0))/AL$7</f>
        <v>8333.3333333333339</v>
      </c>
      <c r="AM1208" s="275" cm="1">
        <f t="array" ref="AM1208">INDEX($K:$R,ROW(),MATCH(AM$3,$K$2:$R$2,0))/AM$7</f>
        <v>8333.3333333333339</v>
      </c>
      <c r="AN1208" s="275" cm="1">
        <f t="array" ref="AN1208">INDEX($K:$R,ROW(),MATCH(AN$3,$K$2:$R$2,0))/AN$7</f>
        <v>8333.3333333333339</v>
      </c>
      <c r="AO1208" s="275" cm="1">
        <f t="array" ref="AO1208">INDEX($K:$R,ROW(),MATCH(AO$3,$K$2:$R$2,0))/AO$7</f>
        <v>8333.3333333333339</v>
      </c>
      <c r="AP1208" s="275" cm="1">
        <f t="array" ref="AP1208">INDEX($K:$R,ROW(),MATCH(AP$3,$K$2:$R$2,0))/AP$7</f>
        <v>8333.3333333333339</v>
      </c>
      <c r="AQ1208" s="275" cm="1">
        <f t="array" ref="AQ1208">INDEX($K:$R,ROW(),MATCH(AQ$3,$K$2:$R$2,0))/AQ$7</f>
        <v>8333.3333333333339</v>
      </c>
      <c r="AR1208" s="275" cm="1">
        <f t="array" ref="AR1208">INDEX($K:$R,ROW(),MATCH(AR$3,$K$2:$R$2,0))/AR$7</f>
        <v>8333.3333333333339</v>
      </c>
      <c r="AS1208" s="275" cm="1">
        <f t="array" ref="AS1208">INDEX($K:$R,ROW(),MATCH(AS$3,$K$2:$R$2,0))/AS$7</f>
        <v>8333.3333333333339</v>
      </c>
      <c r="AT1208" s="275" cm="1">
        <f t="array" ref="AT1208">INDEX($K:$R,ROW(),MATCH(AT$3,$K$2:$R$2,0))/AT$7</f>
        <v>8333.3333333333339</v>
      </c>
      <c r="AU1208" s="275" cm="1">
        <f t="array" ref="AU1208">INDEX($K:$R,ROW(),MATCH(AU$3,$K$2:$R$2,0))/AU$7</f>
        <v>8333.3333333333339</v>
      </c>
      <c r="AV1208" s="275" cm="1">
        <f t="array" ref="AV1208">INDEX($K:$R,ROW(),MATCH(AV$3,$K$2:$R$2,0))/AV$7</f>
        <v>8333.3333333333339</v>
      </c>
      <c r="AW1208" s="275" cm="1">
        <f t="array" ref="AW1208">INDEX($K:$R,ROW(),MATCH(AW$3,$K$2:$R$2,0))/AW$7</f>
        <v>8333.3333333333339</v>
      </c>
      <c r="AX1208" s="275" cm="1">
        <f t="array" ref="AX1208">INDEX($K:$R,ROW(),MATCH(AX$3,$K$2:$R$2,0))/AX$7</f>
        <v>8333.3333333333339</v>
      </c>
      <c r="AY1208" s="275" cm="1">
        <f t="array" ref="AY1208">INDEX($K:$R,ROW(),MATCH(AY$3,$K$2:$R$2,0))/AY$7</f>
        <v>8333.3333333333339</v>
      </c>
      <c r="AZ1208" s="275" cm="1">
        <f t="array" ref="AZ1208">INDEX($K:$R,ROW(),MATCH(AZ$3,$K$2:$R$2,0))/AZ$7</f>
        <v>8333.3333333333339</v>
      </c>
      <c r="BA1208" s="275" cm="1">
        <f t="array" ref="BA1208">INDEX($K:$R,ROW(),MATCH(BA$3,$K$2:$R$2,0))/BA$7</f>
        <v>8333.3333333333339</v>
      </c>
      <c r="BB1208" s="275" cm="1">
        <f t="array" ref="BB1208">INDEX($K:$R,ROW(),MATCH(BB$3,$K$2:$R$2,0))/BB$7</f>
        <v>8333.3333333333339</v>
      </c>
      <c r="BC1208" s="275" cm="1">
        <f t="array" ref="BC1208">INDEX($K:$R,ROW(),MATCH(BC$3,$K$2:$R$2,0))/BC$7</f>
        <v>8333.3333333333339</v>
      </c>
      <c r="BD1208" s="275" cm="1">
        <f t="array" ref="BD1208">INDEX($K:$R,ROW(),MATCH(BD$3,$K$2:$R$2,0))/BD$7</f>
        <v>8333.3333333333339</v>
      </c>
      <c r="BE1208" s="275" cm="1">
        <f t="array" ref="BE1208">INDEX($K:$R,ROW(),MATCH(BE$3,$K$2:$R$2,0))/BE$7</f>
        <v>8333.3333333333339</v>
      </c>
      <c r="BF1208" s="275" cm="1">
        <f t="array" ref="BF1208">INDEX($K:$R,ROW(),MATCH(BF$3,$K$2:$R$2,0))/BF$7</f>
        <v>8333.3333333333339</v>
      </c>
      <c r="BG1208" s="275" cm="1">
        <f t="array" ref="BG1208">INDEX($K:$R,ROW(),MATCH(BG$3,$K$2:$R$2,0))/BG$7</f>
        <v>8333.3333333333339</v>
      </c>
      <c r="BH1208" s="275" cm="1">
        <f t="array" ref="BH1208">INDEX($K:$R,ROW(),MATCH(BH$3,$K$2:$R$2,0))/BH$7</f>
        <v>8333.3333333333339</v>
      </c>
      <c r="BI1208" s="275" cm="1">
        <f t="array" ref="BI1208">INDEX($K:$R,ROW(),MATCH(BI$3,$K$2:$R$2,0))/BI$7</f>
        <v>8333.3333333333339</v>
      </c>
      <c r="BJ1208" s="275" cm="1">
        <f t="array" ref="BJ1208">INDEX($K:$R,ROW(),MATCH(BJ$3,$K$2:$R$2,0))/BJ$7</f>
        <v>8333.3333333333339</v>
      </c>
      <c r="BK1208" s="275" cm="1">
        <f t="array" ref="BK1208">INDEX($K:$R,ROW(),MATCH(BK$3,$K$2:$R$2,0))/BK$7</f>
        <v>8333.3333333333339</v>
      </c>
      <c r="BL1208" s="275" cm="1">
        <f t="array" ref="BL1208">INDEX($K:$R,ROW(),MATCH(BL$3,$K$2:$R$2,0))/BL$7</f>
        <v>8333.3333333333339</v>
      </c>
      <c r="BM1208" s="275" cm="1">
        <f t="array" ref="BM1208">INDEX($K:$R,ROW(),MATCH(BM$3,$K$2:$R$2,0))/BM$7</f>
        <v>8333.3333333333339</v>
      </c>
      <c r="BN1208" s="275" cm="1">
        <f t="array" ref="BN1208">INDEX($K:$R,ROW(),MATCH(BN$3,$K$2:$R$2,0))/BN$7</f>
        <v>8333.3333333333339</v>
      </c>
      <c r="BO1208" s="275" cm="1">
        <f t="array" ref="BO1208">INDEX($K:$R,ROW(),MATCH(BO$3,$K$2:$R$2,0))/BO$7</f>
        <v>8333.3333333333339</v>
      </c>
      <c r="BP1208" s="275" cm="1">
        <f t="array" ref="BP1208">INDEX($K:$R,ROW(),MATCH(BP$3,$K$2:$R$2,0))/BP$7</f>
        <v>8333.3333333333339</v>
      </c>
      <c r="BQ1208" s="275" cm="1">
        <f t="array" ref="BQ1208">INDEX($K:$R,ROW(),MATCH(BQ$3,$K$2:$R$2,0))/BQ$7</f>
        <v>8333.3333333333339</v>
      </c>
      <c r="BR1208" s="275" cm="1">
        <f t="array" ref="BR1208">INDEX($K:$R,ROW(),MATCH(BR$3,$K$2:$R$2,0))/BR$7</f>
        <v>8333.3333333333339</v>
      </c>
      <c r="BS1208" s="275" cm="1">
        <f t="array" ref="BS1208">INDEX($K:$R,ROW(),MATCH(BS$3,$K$2:$R$2,0))/BS$7</f>
        <v>8333.3333333333339</v>
      </c>
      <c r="BT1208" s="275" cm="1">
        <f t="array" ref="BT1208">INDEX($K:$R,ROW(),MATCH(BT$3,$K$2:$R$2,0))/BT$7</f>
        <v>8333.3333333333339</v>
      </c>
      <c r="BU1208" s="275" cm="1">
        <f t="array" ref="BU1208">INDEX($K:$R,ROW(),MATCH(BU$3,$K$2:$R$2,0))/BU$7</f>
        <v>8333.3333333333339</v>
      </c>
      <c r="BV1208" s="275" cm="1">
        <f t="array" ref="BV1208">INDEX($K:$R,ROW(),MATCH(BV$3,$K$2:$R$2,0))/BV$7</f>
        <v>8333.3333333333339</v>
      </c>
      <c r="BW1208" s="275" cm="1">
        <f t="array" ref="BW1208">INDEX($K:$R,ROW(),MATCH(BW$3,$K$2:$R$2,0))/BW$7</f>
        <v>8333.3333333333339</v>
      </c>
      <c r="BX1208" s="275" cm="1">
        <f t="array" ref="BX1208">INDEX($K:$R,ROW(),MATCH(BX$3,$K$2:$R$2,0))/BX$7</f>
        <v>8333.3333333333339</v>
      </c>
      <c r="BY1208" s="275" cm="1">
        <f t="array" ref="BY1208">INDEX($K:$R,ROW(),MATCH(BY$3,$K$2:$R$2,0))/BY$7</f>
        <v>8333.3333333333339</v>
      </c>
      <c r="BZ1208" s="275" cm="1">
        <f t="array" ref="BZ1208">INDEX($K:$R,ROW(),MATCH(BZ$3,$K$2:$R$2,0))/BZ$7</f>
        <v>8333.3333333333339</v>
      </c>
      <c r="CA1208" s="275" cm="1">
        <f t="array" ref="CA1208">INDEX($K:$R,ROW(),MATCH(CA$3,$K$2:$R$2,0))/CA$7</f>
        <v>8333.3333333333339</v>
      </c>
      <c r="CB1208" s="275" cm="1">
        <f t="array" ref="CB1208">INDEX($K:$R,ROW(),MATCH(CB$3,$K$2:$R$2,0))/CB$7</f>
        <v>8333.3333333333339</v>
      </c>
      <c r="CC1208" s="275" cm="1">
        <f t="array" ref="CC1208">INDEX($K:$R,ROW(),MATCH(CC$3,$K$2:$R$2,0))/CC$7</f>
        <v>8333.3333333333339</v>
      </c>
      <c r="CD1208" s="275" cm="1">
        <f t="array" ref="CD1208">INDEX($K:$R,ROW(),MATCH(CD$3,$K$2:$R$2,0))/CD$7</f>
        <v>8333.3333333333339</v>
      </c>
      <c r="CE1208" s="275" cm="1">
        <f t="array" ref="CE1208">INDEX($K:$R,ROW(),MATCH(CE$3,$K$2:$R$2,0))/CE$7</f>
        <v>8333.3333333333339</v>
      </c>
      <c r="CF1208" s="275" cm="1">
        <f t="array" ref="CF1208">INDEX($K:$R,ROW(),MATCH(CF$3,$K$2:$R$2,0))/CF$7</f>
        <v>8333.3333333333339</v>
      </c>
      <c r="CG1208" s="275" cm="1">
        <f t="array" ref="CG1208">INDEX($K:$R,ROW(),MATCH(CG$3,$K$2:$R$2,0))/CG$7</f>
        <v>8333.3333333333339</v>
      </c>
      <c r="CH1208" s="275" cm="1">
        <f t="array" ref="CH1208">INDEX($K:$R,ROW(),MATCH(CH$3,$K$2:$R$2,0))/CH$7</f>
        <v>8333.3333333333339</v>
      </c>
      <c r="CI1208" s="275" cm="1">
        <f t="array" ref="CI1208">INDEX($K:$R,ROW(),MATCH(CI$3,$K$2:$R$2,0))/CI$7</f>
        <v>8333.3333333333339</v>
      </c>
      <c r="CJ1208" s="275" cm="1">
        <f t="array" ref="CJ1208">INDEX($K:$R,ROW(),MATCH(CJ$3,$K$2:$R$2,0))/CJ$7</f>
        <v>8333.3333333333339</v>
      </c>
      <c r="CK1208" s="275" cm="1">
        <f t="array" ref="CK1208">INDEX($K:$R,ROW(),MATCH(CK$3,$K$2:$R$2,0))/CK$7</f>
        <v>8333.3333333333339</v>
      </c>
      <c r="CL1208" s="275" cm="1">
        <f t="array" ref="CL1208">INDEX($K:$R,ROW(),MATCH(CL$3,$K$2:$R$2,0))/CL$7</f>
        <v>8333.3333333333339</v>
      </c>
      <c r="CM1208" s="275" cm="1">
        <f t="array" ref="CM1208">INDEX($K:$R,ROW(),MATCH(CM$3,$K$2:$R$2,0))/CM$7</f>
        <v>8333.3333333333339</v>
      </c>
      <c r="CN1208" s="275" cm="1">
        <f t="array" ref="CN1208">INDEX($K:$R,ROW(),MATCH(CN$3,$K$2:$R$2,0))/CN$7</f>
        <v>8333.3333333333339</v>
      </c>
    </row>
    <row r="1209" spans="1:92" x14ac:dyDescent="0.25">
      <c r="A1209" t="s">
        <v>160</v>
      </c>
      <c r="B1209" s="216" t="s">
        <v>169</v>
      </c>
      <c r="C1209" t="s">
        <v>16</v>
      </c>
      <c r="D1209" t="s">
        <v>764</v>
      </c>
      <c r="E1209" s="106"/>
      <c r="F1209" s="106"/>
      <c r="G1209" s="106"/>
      <c r="H1209" s="106"/>
      <c r="I1209" s="175"/>
      <c r="J1209" s="17"/>
      <c r="K1209" s="244">
        <f t="shared" ref="K1209:P1209" ca="1" si="888">SUMIF($3:$3, INDIRECT(ADDRESS(2,COLUMN(),2)), INDIRECT(ROW() &amp; ":" &amp; ROW()))</f>
        <v>0</v>
      </c>
      <c r="L1209" s="244">
        <f t="shared" ca="1" si="888"/>
        <v>0</v>
      </c>
      <c r="M1209" s="244">
        <f t="shared" ca="1" si="888"/>
        <v>0</v>
      </c>
      <c r="N1209" s="244">
        <f t="shared" ca="1" si="888"/>
        <v>0</v>
      </c>
      <c r="O1209" s="244">
        <f t="shared" ca="1" si="888"/>
        <v>0</v>
      </c>
      <c r="P1209" s="244">
        <f t="shared" ca="1" si="888"/>
        <v>0</v>
      </c>
      <c r="Q1209" s="30"/>
      <c r="T1209" s="386">
        <f t="shared" ref="T1209" ca="1" si="889">IFERROR(INDEX(INDIRECT("Financials!$A:$AD"), MATCH(INDIRECT(ADDRESS(ROW(),2)), INDIRECT("Financials!$B:$B"), 0), MATCH(INDIRECT(ADDRESS(1,COLUMN())), INDIRECT("Financials!$1:$1"), 0)),0)</f>
        <v>0</v>
      </c>
      <c r="U1209" s="336" cm="1">
        <f t="array" aca="1" ref="U1209" ca="1">+INDIRECT(U1207)*U1208</f>
        <v>0</v>
      </c>
      <c r="V1209" s="336" cm="1">
        <f t="array" aca="1" ref="V1209" ca="1">+INDIRECT(V1207)*V1208</f>
        <v>0</v>
      </c>
      <c r="W1209" s="336" cm="1">
        <f t="array" aca="1" ref="W1209" ca="1">+INDIRECT(W1207)*W1208</f>
        <v>0</v>
      </c>
      <c r="X1209" s="336" cm="1">
        <f t="array" aca="1" ref="X1209" ca="1">+INDIRECT(X1207)*X1208</f>
        <v>0</v>
      </c>
      <c r="Y1209" s="336" cm="1">
        <f t="array" aca="1" ref="Y1209" ca="1">+INDIRECT(Y1207)*Y1208</f>
        <v>0</v>
      </c>
      <c r="Z1209" s="336" cm="1">
        <f t="array" aca="1" ref="Z1209" ca="1">+INDIRECT(Z1207)*Z1208</f>
        <v>0</v>
      </c>
      <c r="AA1209" s="336" cm="1">
        <f t="array" aca="1" ref="AA1209" ca="1">+INDIRECT(AA1207)*AA1208</f>
        <v>0</v>
      </c>
      <c r="AB1209" s="336" cm="1">
        <f t="array" aca="1" ref="AB1209" ca="1">+INDIRECT(AB1207)*AB1208</f>
        <v>0</v>
      </c>
      <c r="AC1209" s="336" cm="1">
        <f t="array" aca="1" ref="AC1209" ca="1">+INDIRECT(AC1207)*AC1208</f>
        <v>0</v>
      </c>
      <c r="AD1209" s="336" cm="1">
        <f t="array" aca="1" ref="AD1209" ca="1">+INDIRECT(AD1207)*AD1208</f>
        <v>0</v>
      </c>
      <c r="AE1209" s="336" cm="1">
        <f t="array" aca="1" ref="AE1209" ca="1">+INDIRECT(AE1207)*AE1208</f>
        <v>0</v>
      </c>
      <c r="AF1209" s="336" cm="1">
        <f t="array" aca="1" ref="AF1209" ca="1">+INDIRECT(AF1207)*AF1208</f>
        <v>0</v>
      </c>
      <c r="AG1209" s="336" cm="1">
        <f t="array" aca="1" ref="AG1209" ca="1">+INDIRECT(AG1207)*AG1208</f>
        <v>0</v>
      </c>
      <c r="AH1209" s="336" cm="1">
        <f t="array" aca="1" ref="AH1209" ca="1">+INDIRECT(AH1207)*AH1208</f>
        <v>0</v>
      </c>
      <c r="AI1209" s="336" cm="1">
        <f t="array" aca="1" ref="AI1209" ca="1">+INDIRECT(AI1207)*AI1208</f>
        <v>0</v>
      </c>
      <c r="AJ1209" s="336" cm="1">
        <f t="array" aca="1" ref="AJ1209" ca="1">+INDIRECT(AJ1207)*AJ1208</f>
        <v>0</v>
      </c>
      <c r="AK1209" s="336" cm="1">
        <f t="array" aca="1" ref="AK1209" ca="1">+INDIRECT(AK1207)*AK1208</f>
        <v>0</v>
      </c>
      <c r="AL1209" s="336" cm="1">
        <f t="array" aca="1" ref="AL1209" ca="1">+INDIRECT(AL1207)*AL1208</f>
        <v>0</v>
      </c>
      <c r="AM1209" s="336" cm="1">
        <f t="array" aca="1" ref="AM1209" ca="1">+INDIRECT(AM1207)*AM1208</f>
        <v>0</v>
      </c>
      <c r="AN1209" s="336" cm="1">
        <f t="array" aca="1" ref="AN1209" ca="1">+INDIRECT(AN1207)*AN1208</f>
        <v>0</v>
      </c>
      <c r="AO1209" s="336" cm="1">
        <f t="array" aca="1" ref="AO1209" ca="1">+INDIRECT(AO1207)*AO1208</f>
        <v>0</v>
      </c>
      <c r="AP1209" s="336" cm="1">
        <f t="array" aca="1" ref="AP1209" ca="1">+INDIRECT(AP1207)*AP1208</f>
        <v>0</v>
      </c>
      <c r="AQ1209" s="336" cm="1">
        <f t="array" aca="1" ref="AQ1209" ca="1">+INDIRECT(AQ1207)*AQ1208</f>
        <v>0</v>
      </c>
      <c r="AR1209" s="336" cm="1">
        <f t="array" aca="1" ref="AR1209" ca="1">+INDIRECT(AR1207)*AR1208</f>
        <v>0</v>
      </c>
      <c r="AS1209" s="336" cm="1">
        <f t="array" aca="1" ref="AS1209" ca="1">+INDIRECT(AS1207)*AS1208</f>
        <v>0</v>
      </c>
      <c r="AT1209" s="336" cm="1">
        <f t="array" aca="1" ref="AT1209" ca="1">+INDIRECT(AT1207)*AT1208</f>
        <v>0</v>
      </c>
      <c r="AU1209" s="336" cm="1">
        <f t="array" aca="1" ref="AU1209" ca="1">+INDIRECT(AU1207)*AU1208</f>
        <v>0</v>
      </c>
      <c r="AV1209" s="336" cm="1">
        <f t="array" aca="1" ref="AV1209" ca="1">+INDIRECT(AV1207)*AV1208</f>
        <v>0</v>
      </c>
      <c r="AW1209" s="336" cm="1">
        <f t="array" aca="1" ref="AW1209" ca="1">+INDIRECT(AW1207)*AW1208</f>
        <v>0</v>
      </c>
      <c r="AX1209" s="336" cm="1">
        <f t="array" aca="1" ref="AX1209" ca="1">+INDIRECT(AX1207)*AX1208</f>
        <v>0</v>
      </c>
      <c r="AY1209" s="336" cm="1">
        <f t="array" aca="1" ref="AY1209" ca="1">+INDIRECT(AY1207)*AY1208</f>
        <v>0</v>
      </c>
      <c r="AZ1209" s="336" cm="1">
        <f t="array" aca="1" ref="AZ1209" ca="1">+INDIRECT(AZ1207)*AZ1208</f>
        <v>0</v>
      </c>
      <c r="BA1209" s="336" cm="1">
        <f t="array" aca="1" ref="BA1209" ca="1">+INDIRECT(BA1207)*BA1208</f>
        <v>0</v>
      </c>
      <c r="BB1209" s="336" cm="1">
        <f t="array" aca="1" ref="BB1209" ca="1">+INDIRECT(BB1207)*BB1208</f>
        <v>0</v>
      </c>
      <c r="BC1209" s="336" cm="1">
        <f t="array" aca="1" ref="BC1209" ca="1">+INDIRECT(BC1207)*BC1208</f>
        <v>0</v>
      </c>
      <c r="BD1209" s="336" cm="1">
        <f t="array" aca="1" ref="BD1209" ca="1">+INDIRECT(BD1207)*BD1208</f>
        <v>0</v>
      </c>
      <c r="BE1209" s="336" cm="1">
        <f t="array" aca="1" ref="BE1209" ca="1">+INDIRECT(BE1207)*BE1208</f>
        <v>0</v>
      </c>
      <c r="BF1209" s="336" cm="1">
        <f t="array" aca="1" ref="BF1209" ca="1">+INDIRECT(BF1207)*BF1208</f>
        <v>0</v>
      </c>
      <c r="BG1209" s="336" cm="1">
        <f t="array" aca="1" ref="BG1209" ca="1">+INDIRECT(BG1207)*BG1208</f>
        <v>0</v>
      </c>
      <c r="BH1209" s="336" cm="1">
        <f t="array" aca="1" ref="BH1209" ca="1">+INDIRECT(BH1207)*BH1208</f>
        <v>0</v>
      </c>
      <c r="BI1209" s="336" cm="1">
        <f t="array" aca="1" ref="BI1209" ca="1">+INDIRECT(BI1207)*BI1208</f>
        <v>0</v>
      </c>
      <c r="BJ1209" s="336" cm="1">
        <f t="array" aca="1" ref="BJ1209" ca="1">+INDIRECT(BJ1207)*BJ1208</f>
        <v>0</v>
      </c>
      <c r="BK1209" s="336" cm="1">
        <f t="array" aca="1" ref="BK1209" ca="1">+INDIRECT(BK1207)*BK1208</f>
        <v>0</v>
      </c>
      <c r="BL1209" s="336" cm="1">
        <f t="array" aca="1" ref="BL1209" ca="1">+INDIRECT(BL1207)*BL1208</f>
        <v>0</v>
      </c>
      <c r="BM1209" s="336" cm="1">
        <f t="array" aca="1" ref="BM1209" ca="1">+INDIRECT(BM1207)*BM1208</f>
        <v>0</v>
      </c>
      <c r="BN1209" s="336" cm="1">
        <f t="array" aca="1" ref="BN1209" ca="1">+INDIRECT(BN1207)*BN1208</f>
        <v>0</v>
      </c>
      <c r="BO1209" s="336" cm="1">
        <f t="array" aca="1" ref="BO1209" ca="1">+INDIRECT(BO1207)*BO1208</f>
        <v>0</v>
      </c>
      <c r="BP1209" s="336" cm="1">
        <f t="array" aca="1" ref="BP1209" ca="1">+INDIRECT(BP1207)*BP1208</f>
        <v>0</v>
      </c>
      <c r="BQ1209" s="336" cm="1">
        <f t="array" aca="1" ref="BQ1209" ca="1">+INDIRECT(BQ1207)*BQ1208</f>
        <v>0</v>
      </c>
      <c r="BR1209" s="336" cm="1">
        <f t="array" aca="1" ref="BR1209" ca="1">+INDIRECT(BR1207)*BR1208</f>
        <v>0</v>
      </c>
      <c r="BS1209" s="336" cm="1">
        <f t="array" aca="1" ref="BS1209" ca="1">+INDIRECT(BS1207)*BS1208</f>
        <v>0</v>
      </c>
      <c r="BT1209" s="336" cm="1">
        <f t="array" aca="1" ref="BT1209" ca="1">+INDIRECT(BT1207)*BT1208</f>
        <v>0</v>
      </c>
      <c r="BU1209" s="336" cm="1">
        <f t="array" aca="1" ref="BU1209" ca="1">+INDIRECT(BU1207)*BU1208</f>
        <v>0</v>
      </c>
      <c r="BV1209" s="336" cm="1">
        <f t="array" aca="1" ref="BV1209" ca="1">+INDIRECT(BV1207)*BV1208</f>
        <v>0</v>
      </c>
      <c r="BW1209" s="336" cm="1">
        <f t="array" aca="1" ref="BW1209" ca="1">+INDIRECT(BW1207)*BW1208</f>
        <v>0</v>
      </c>
      <c r="BX1209" s="336" cm="1">
        <f t="array" aca="1" ref="BX1209" ca="1">+INDIRECT(BX1207)*BX1208</f>
        <v>0</v>
      </c>
      <c r="BY1209" s="336" cm="1">
        <f t="array" aca="1" ref="BY1209" ca="1">+INDIRECT(BY1207)*BY1208</f>
        <v>0</v>
      </c>
      <c r="BZ1209" s="336" cm="1">
        <f t="array" aca="1" ref="BZ1209" ca="1">+INDIRECT(BZ1207)*BZ1208</f>
        <v>0</v>
      </c>
      <c r="CA1209" s="336" cm="1">
        <f t="array" aca="1" ref="CA1209" ca="1">+INDIRECT(CA1207)*CA1208</f>
        <v>0</v>
      </c>
      <c r="CB1209" s="336" cm="1">
        <f t="array" aca="1" ref="CB1209" ca="1">+INDIRECT(CB1207)*CB1208</f>
        <v>0</v>
      </c>
      <c r="CC1209" s="336" cm="1">
        <f t="array" aca="1" ref="CC1209" ca="1">+INDIRECT(CC1207)*CC1208</f>
        <v>0</v>
      </c>
      <c r="CD1209" s="336" cm="1">
        <f t="array" aca="1" ref="CD1209" ca="1">+INDIRECT(CD1207)*CD1208</f>
        <v>0</v>
      </c>
      <c r="CE1209" s="336" cm="1">
        <f t="array" aca="1" ref="CE1209" ca="1">+INDIRECT(CE1207)*CE1208</f>
        <v>0</v>
      </c>
      <c r="CF1209" s="336" cm="1">
        <f t="array" aca="1" ref="CF1209" ca="1">+INDIRECT(CF1207)*CF1208</f>
        <v>0</v>
      </c>
      <c r="CG1209" s="336" cm="1">
        <f t="array" aca="1" ref="CG1209" ca="1">+INDIRECT(CG1207)*CG1208</f>
        <v>0</v>
      </c>
      <c r="CH1209" s="336" cm="1">
        <f t="array" aca="1" ref="CH1209" ca="1">+INDIRECT(CH1207)*CH1208</f>
        <v>0</v>
      </c>
      <c r="CI1209" s="336" cm="1">
        <f t="array" aca="1" ref="CI1209" ca="1">+INDIRECT(CI1207)*CI1208</f>
        <v>0</v>
      </c>
      <c r="CJ1209" s="336" cm="1">
        <f t="array" aca="1" ref="CJ1209" ca="1">+INDIRECT(CJ1207)*CJ1208</f>
        <v>0</v>
      </c>
      <c r="CK1209" s="336" cm="1">
        <f t="array" aca="1" ref="CK1209" ca="1">+INDIRECT(CK1207)*CK1208</f>
        <v>0</v>
      </c>
      <c r="CL1209" s="336" cm="1">
        <f t="array" aca="1" ref="CL1209" ca="1">+INDIRECT(CL1207)*CL1208</f>
        <v>0</v>
      </c>
      <c r="CM1209" s="336" cm="1">
        <f t="array" aca="1" ref="CM1209" ca="1">+INDIRECT(CM1207)*CM1208</f>
        <v>0</v>
      </c>
      <c r="CN1209" s="336" cm="1">
        <f t="array" aca="1" ref="CN1209" ca="1">+INDIRECT(CN1207)*CN1208</f>
        <v>0</v>
      </c>
    </row>
    <row r="1210" spans="1:92" x14ac:dyDescent="0.25">
      <c r="B1210" s="411"/>
      <c r="E1210" s="106"/>
      <c r="F1210" s="106"/>
      <c r="G1210" s="106"/>
      <c r="H1210" s="106"/>
      <c r="I1210" s="175"/>
      <c r="J1210" s="17"/>
      <c r="K1210" s="56"/>
      <c r="L1210" s="56"/>
      <c r="M1210" s="56"/>
      <c r="N1210" s="56"/>
      <c r="O1210" s="56"/>
      <c r="P1210" s="56"/>
      <c r="Q1210" s="56"/>
      <c r="T1210" s="319"/>
      <c r="U1210" s="275"/>
      <c r="V1210" s="275"/>
      <c r="W1210" s="275"/>
      <c r="X1210" s="275"/>
      <c r="Y1210" s="275"/>
      <c r="Z1210" s="275"/>
      <c r="AA1210" s="275"/>
      <c r="AB1210" s="275"/>
      <c r="AC1210" s="275"/>
      <c r="AD1210" s="275"/>
      <c r="AE1210" s="275"/>
      <c r="AF1210" s="275"/>
      <c r="AG1210" s="275"/>
      <c r="AH1210" s="275"/>
      <c r="AI1210" s="275"/>
      <c r="AJ1210" s="275"/>
      <c r="AK1210" s="275"/>
      <c r="AL1210" s="275"/>
      <c r="AM1210" s="275"/>
      <c r="AN1210" s="275"/>
      <c r="AO1210" s="275"/>
      <c r="AP1210" s="275"/>
      <c r="AQ1210" s="275"/>
      <c r="AR1210" s="275"/>
      <c r="AS1210" s="275"/>
      <c r="AT1210" s="275"/>
      <c r="AU1210" s="275"/>
      <c r="AV1210" s="275"/>
      <c r="AW1210" s="275"/>
      <c r="AX1210" s="275"/>
      <c r="AY1210" s="275"/>
      <c r="AZ1210" s="275"/>
      <c r="BA1210" s="275"/>
      <c r="BB1210" s="275"/>
      <c r="BC1210" s="275"/>
      <c r="BD1210" s="275"/>
      <c r="BE1210" s="275"/>
      <c r="BF1210" s="275"/>
      <c r="BG1210" s="275"/>
      <c r="BH1210" s="275"/>
      <c r="BI1210" s="275"/>
      <c r="BJ1210" s="275"/>
      <c r="BK1210" s="275"/>
      <c r="BL1210" s="275"/>
      <c r="BM1210" s="275"/>
      <c r="BN1210" s="275"/>
      <c r="BO1210" s="275"/>
      <c r="BP1210" s="275"/>
      <c r="BQ1210" s="275"/>
      <c r="BR1210" s="275"/>
      <c r="BS1210" s="275"/>
      <c r="BT1210" s="275"/>
      <c r="BU1210" s="275"/>
      <c r="BV1210" s="275"/>
      <c r="BW1210" s="275"/>
      <c r="BX1210" s="275"/>
      <c r="BY1210" s="275"/>
      <c r="BZ1210" s="275"/>
      <c r="CA1210" s="275"/>
      <c r="CB1210" s="275"/>
      <c r="CC1210" s="275"/>
      <c r="CD1210" s="275"/>
      <c r="CE1210" s="275"/>
      <c r="CF1210" s="275"/>
      <c r="CG1210" s="275"/>
      <c r="CH1210" s="275"/>
      <c r="CI1210" s="275"/>
      <c r="CJ1210" s="275"/>
      <c r="CK1210" s="275"/>
      <c r="CL1210" s="275"/>
      <c r="CM1210" s="275"/>
      <c r="CN1210" s="275"/>
    </row>
    <row r="1211" spans="1:92" x14ac:dyDescent="0.25">
      <c r="A1211" s="137"/>
      <c r="B1211" s="208"/>
      <c r="C1211" s="139"/>
      <c r="D1211" s="137" t="s">
        <v>767</v>
      </c>
      <c r="E1211" s="140" t="s">
        <v>767</v>
      </c>
      <c r="F1211" s="140"/>
      <c r="G1211" s="140" t="s">
        <v>768</v>
      </c>
      <c r="H1211" s="141" t="s">
        <v>769</v>
      </c>
      <c r="I1211" s="221"/>
      <c r="J1211" s="222"/>
      <c r="K1211" s="139"/>
      <c r="L1211" s="139"/>
      <c r="M1211" s="139"/>
      <c r="N1211" s="139"/>
      <c r="O1211" s="139"/>
      <c r="P1211" s="139"/>
      <c r="Q1211" s="139"/>
      <c r="T1211" s="233"/>
      <c r="U1211" s="145" t="s">
        <v>507</v>
      </c>
      <c r="V1211" s="145" t="s">
        <v>507</v>
      </c>
      <c r="W1211" s="145" t="s">
        <v>507</v>
      </c>
      <c r="X1211" s="145" t="s">
        <v>507</v>
      </c>
      <c r="Y1211" s="145" t="s">
        <v>507</v>
      </c>
      <c r="Z1211" s="145" t="s">
        <v>507</v>
      </c>
      <c r="AA1211" s="145" t="s">
        <v>507</v>
      </c>
      <c r="AB1211" s="145" t="s">
        <v>507</v>
      </c>
      <c r="AC1211" s="145" t="s">
        <v>507</v>
      </c>
      <c r="AD1211" s="145" t="s">
        <v>507</v>
      </c>
      <c r="AE1211" s="145" t="s">
        <v>507</v>
      </c>
      <c r="AF1211" s="145" t="s">
        <v>507</v>
      </c>
      <c r="AG1211" s="145" t="s">
        <v>507</v>
      </c>
      <c r="AH1211" s="145" t="s">
        <v>507</v>
      </c>
      <c r="AI1211" s="145" t="s">
        <v>507</v>
      </c>
      <c r="AJ1211" s="145" t="s">
        <v>507</v>
      </c>
      <c r="AK1211" s="145" t="s">
        <v>507</v>
      </c>
      <c r="AL1211" s="145" t="s">
        <v>507</v>
      </c>
      <c r="AM1211" s="145" t="s">
        <v>507</v>
      </c>
      <c r="AN1211" s="145" t="s">
        <v>507</v>
      </c>
      <c r="AO1211" s="145" t="s">
        <v>507</v>
      </c>
      <c r="AP1211" s="145" t="s">
        <v>507</v>
      </c>
      <c r="AQ1211" s="145" t="s">
        <v>507</v>
      </c>
      <c r="AR1211" s="145" t="s">
        <v>507</v>
      </c>
      <c r="AS1211" s="145" t="s">
        <v>507</v>
      </c>
      <c r="AT1211" s="145" t="s">
        <v>507</v>
      </c>
      <c r="AU1211" s="145" t="s">
        <v>507</v>
      </c>
      <c r="AV1211" s="145" t="s">
        <v>507</v>
      </c>
      <c r="AW1211" s="145" t="s">
        <v>507</v>
      </c>
      <c r="AX1211" s="145" t="s">
        <v>507</v>
      </c>
      <c r="AY1211" s="145" t="s">
        <v>507</v>
      </c>
      <c r="AZ1211" s="145" t="s">
        <v>507</v>
      </c>
      <c r="BA1211" s="145" t="s">
        <v>507</v>
      </c>
      <c r="BB1211" s="145" t="s">
        <v>507</v>
      </c>
      <c r="BC1211" s="145" t="s">
        <v>507</v>
      </c>
      <c r="BD1211" s="145" t="s">
        <v>507</v>
      </c>
      <c r="BE1211" s="145" t="s">
        <v>507</v>
      </c>
      <c r="BF1211" s="145" t="s">
        <v>507</v>
      </c>
      <c r="BG1211" s="145" t="s">
        <v>507</v>
      </c>
      <c r="BH1211" s="145" t="s">
        <v>507</v>
      </c>
      <c r="BI1211" s="145" t="s">
        <v>507</v>
      </c>
      <c r="BJ1211" s="145" t="s">
        <v>507</v>
      </c>
      <c r="BK1211" s="145" t="s">
        <v>507</v>
      </c>
      <c r="BL1211" s="145" t="s">
        <v>507</v>
      </c>
      <c r="BM1211" s="145" t="s">
        <v>507</v>
      </c>
      <c r="BN1211" s="145" t="s">
        <v>507</v>
      </c>
      <c r="BO1211" s="145" t="s">
        <v>507</v>
      </c>
      <c r="BP1211" s="145" t="s">
        <v>507</v>
      </c>
      <c r="BQ1211" s="145" t="s">
        <v>507</v>
      </c>
      <c r="BR1211" s="145" t="s">
        <v>507</v>
      </c>
      <c r="BS1211" s="145" t="s">
        <v>507</v>
      </c>
      <c r="BT1211" s="145" t="s">
        <v>507</v>
      </c>
      <c r="BU1211" s="145" t="s">
        <v>507</v>
      </c>
      <c r="BV1211" s="145" t="s">
        <v>507</v>
      </c>
      <c r="BW1211" s="145" t="s">
        <v>507</v>
      </c>
      <c r="BX1211" s="145" t="s">
        <v>507</v>
      </c>
      <c r="BY1211" s="145" t="s">
        <v>507</v>
      </c>
      <c r="BZ1211" s="145" t="s">
        <v>507</v>
      </c>
      <c r="CA1211" s="145" t="s">
        <v>507</v>
      </c>
      <c r="CB1211" s="145" t="s">
        <v>507</v>
      </c>
      <c r="CC1211" s="145" t="s">
        <v>507</v>
      </c>
      <c r="CD1211" s="145" t="s">
        <v>507</v>
      </c>
      <c r="CE1211" s="145" t="s">
        <v>507</v>
      </c>
      <c r="CF1211" s="145" t="s">
        <v>507</v>
      </c>
      <c r="CG1211" s="145" t="s">
        <v>507</v>
      </c>
      <c r="CH1211" s="145" t="s">
        <v>507</v>
      </c>
      <c r="CI1211" s="145" t="s">
        <v>507</v>
      </c>
      <c r="CJ1211" s="145" t="s">
        <v>507</v>
      </c>
      <c r="CK1211" s="145" t="s">
        <v>507</v>
      </c>
      <c r="CL1211" s="145" t="s">
        <v>507</v>
      </c>
      <c r="CM1211" s="145" t="s">
        <v>507</v>
      </c>
      <c r="CN1211" s="145" t="s">
        <v>507</v>
      </c>
    </row>
    <row r="1212" spans="1:92" x14ac:dyDescent="0.25">
      <c r="B1212" s="223" t="s">
        <v>770</v>
      </c>
      <c r="D1212" t="s">
        <v>767</v>
      </c>
      <c r="E1212" s="106"/>
      <c r="F1212" s="106"/>
      <c r="G1212" s="106"/>
      <c r="H1212" s="106"/>
      <c r="I1212" s="175"/>
      <c r="J1212" s="17"/>
      <c r="K1212" s="56">
        <v>-100000</v>
      </c>
      <c r="L1212" s="56">
        <v>-100000</v>
      </c>
      <c r="M1212" s="56">
        <v>-100000</v>
      </c>
      <c r="N1212" s="56">
        <v>-100000</v>
      </c>
      <c r="O1212" s="56">
        <v>-100000</v>
      </c>
      <c r="P1212" s="56">
        <v>-100000</v>
      </c>
      <c r="Q1212" s="56"/>
      <c r="T1212" s="319"/>
      <c r="U1212" s="275" cm="1">
        <f t="array" ref="U1212">INDEX($K:$R,ROW(),MATCH(U$3,$K$2:$R$2,0))/U$7</f>
        <v>-8333.3333333333339</v>
      </c>
      <c r="V1212" s="275" cm="1">
        <f t="array" ref="V1212">INDEX($K:$R,ROW(),MATCH(V$3,$K$2:$R$2,0))/V$7</f>
        <v>-8333.3333333333339</v>
      </c>
      <c r="W1212" s="275" cm="1">
        <f t="array" ref="W1212">INDEX($K:$R,ROW(),MATCH(W$3,$K$2:$R$2,0))/W$7</f>
        <v>-8333.3333333333339</v>
      </c>
      <c r="X1212" s="275" cm="1">
        <f t="array" ref="X1212">INDEX($K:$R,ROW(),MATCH(X$3,$K$2:$R$2,0))/X$7</f>
        <v>-8333.3333333333339</v>
      </c>
      <c r="Y1212" s="275" cm="1">
        <f t="array" ref="Y1212">INDEX($K:$R,ROW(),MATCH(Y$3,$K$2:$R$2,0))/Y$7</f>
        <v>-8333.3333333333339</v>
      </c>
      <c r="Z1212" s="275" cm="1">
        <f t="array" ref="Z1212">INDEX($K:$R,ROW(),MATCH(Z$3,$K$2:$R$2,0))/Z$7</f>
        <v>-8333.3333333333339</v>
      </c>
      <c r="AA1212" s="275" cm="1">
        <f t="array" ref="AA1212">INDEX($K:$R,ROW(),MATCH(AA$3,$K$2:$R$2,0))/AA$7</f>
        <v>-8333.3333333333339</v>
      </c>
      <c r="AB1212" s="275" cm="1">
        <f t="array" ref="AB1212">INDEX($K:$R,ROW(),MATCH(AB$3,$K$2:$R$2,0))/AB$7</f>
        <v>-8333.3333333333339</v>
      </c>
      <c r="AC1212" s="275" cm="1">
        <f t="array" ref="AC1212">INDEX($K:$R,ROW(),MATCH(AC$3,$K$2:$R$2,0))/AC$7</f>
        <v>-8333.3333333333339</v>
      </c>
      <c r="AD1212" s="275" cm="1">
        <f t="array" ref="AD1212">INDEX($K:$R,ROW(),MATCH(AD$3,$K$2:$R$2,0))/AD$7</f>
        <v>-8333.3333333333339</v>
      </c>
      <c r="AE1212" s="275" cm="1">
        <f t="array" ref="AE1212">INDEX($K:$R,ROW(),MATCH(AE$3,$K$2:$R$2,0))/AE$7</f>
        <v>-8333.3333333333339</v>
      </c>
      <c r="AF1212" s="275" cm="1">
        <f t="array" ref="AF1212">INDEX($K:$R,ROW(),MATCH(AF$3,$K$2:$R$2,0))/AF$7</f>
        <v>-8333.3333333333339</v>
      </c>
      <c r="AG1212" s="275" cm="1">
        <f t="array" ref="AG1212">INDEX($K:$R,ROW(),MATCH(AG$3,$K$2:$R$2,0))/AG$7</f>
        <v>-8333.3333333333339</v>
      </c>
      <c r="AH1212" s="275" cm="1">
        <f t="array" ref="AH1212">INDEX($K:$R,ROW(),MATCH(AH$3,$K$2:$R$2,0))/AH$7</f>
        <v>-8333.3333333333339</v>
      </c>
      <c r="AI1212" s="275" cm="1">
        <f t="array" ref="AI1212">INDEX($K:$R,ROW(),MATCH(AI$3,$K$2:$R$2,0))/AI$7</f>
        <v>-8333.3333333333339</v>
      </c>
      <c r="AJ1212" s="275" cm="1">
        <f t="array" ref="AJ1212">INDEX($K:$R,ROW(),MATCH(AJ$3,$K$2:$R$2,0))/AJ$7</f>
        <v>-8333.3333333333339</v>
      </c>
      <c r="AK1212" s="275" cm="1">
        <f t="array" ref="AK1212">INDEX($K:$R,ROW(),MATCH(AK$3,$K$2:$R$2,0))/AK$7</f>
        <v>-8333.3333333333339</v>
      </c>
      <c r="AL1212" s="275" cm="1">
        <f t="array" ref="AL1212">INDEX($K:$R,ROW(),MATCH(AL$3,$K$2:$R$2,0))/AL$7</f>
        <v>-8333.3333333333339</v>
      </c>
      <c r="AM1212" s="275" cm="1">
        <f t="array" ref="AM1212">INDEX($K:$R,ROW(),MATCH(AM$3,$K$2:$R$2,0))/AM$7</f>
        <v>-8333.3333333333339</v>
      </c>
      <c r="AN1212" s="275" cm="1">
        <f t="array" ref="AN1212">INDEX($K:$R,ROW(),MATCH(AN$3,$K$2:$R$2,0))/AN$7</f>
        <v>-8333.3333333333339</v>
      </c>
      <c r="AO1212" s="275" cm="1">
        <f t="array" ref="AO1212">INDEX($K:$R,ROW(),MATCH(AO$3,$K$2:$R$2,0))/AO$7</f>
        <v>-8333.3333333333339</v>
      </c>
      <c r="AP1212" s="275" cm="1">
        <f t="array" ref="AP1212">INDEX($K:$R,ROW(),MATCH(AP$3,$K$2:$R$2,0))/AP$7</f>
        <v>-8333.3333333333339</v>
      </c>
      <c r="AQ1212" s="275" cm="1">
        <f t="array" ref="AQ1212">INDEX($K:$R,ROW(),MATCH(AQ$3,$K$2:$R$2,0))/AQ$7</f>
        <v>-8333.3333333333339</v>
      </c>
      <c r="AR1212" s="275" cm="1">
        <f t="array" ref="AR1212">INDEX($K:$R,ROW(),MATCH(AR$3,$K$2:$R$2,0))/AR$7</f>
        <v>-8333.3333333333339</v>
      </c>
      <c r="AS1212" s="275" cm="1">
        <f t="array" ref="AS1212">INDEX($K:$R,ROW(),MATCH(AS$3,$K$2:$R$2,0))/AS$7</f>
        <v>-8333.3333333333339</v>
      </c>
      <c r="AT1212" s="275" cm="1">
        <f t="array" ref="AT1212">INDEX($K:$R,ROW(),MATCH(AT$3,$K$2:$R$2,0))/AT$7</f>
        <v>-8333.3333333333339</v>
      </c>
      <c r="AU1212" s="275" cm="1">
        <f t="array" ref="AU1212">INDEX($K:$R,ROW(),MATCH(AU$3,$K$2:$R$2,0))/AU$7</f>
        <v>-8333.3333333333339</v>
      </c>
      <c r="AV1212" s="275" cm="1">
        <f t="array" ref="AV1212">INDEX($K:$R,ROW(),MATCH(AV$3,$K$2:$R$2,0))/AV$7</f>
        <v>-8333.3333333333339</v>
      </c>
      <c r="AW1212" s="275" cm="1">
        <f t="array" ref="AW1212">INDEX($K:$R,ROW(),MATCH(AW$3,$K$2:$R$2,0))/AW$7</f>
        <v>-8333.3333333333339</v>
      </c>
      <c r="AX1212" s="275" cm="1">
        <f t="array" ref="AX1212">INDEX($K:$R,ROW(),MATCH(AX$3,$K$2:$R$2,0))/AX$7</f>
        <v>-8333.3333333333339</v>
      </c>
      <c r="AY1212" s="275" cm="1">
        <f t="array" ref="AY1212">INDEX($K:$R,ROW(),MATCH(AY$3,$K$2:$R$2,0))/AY$7</f>
        <v>-8333.3333333333339</v>
      </c>
      <c r="AZ1212" s="275" cm="1">
        <f t="array" ref="AZ1212">INDEX($K:$R,ROW(),MATCH(AZ$3,$K$2:$R$2,0))/AZ$7</f>
        <v>-8333.3333333333339</v>
      </c>
      <c r="BA1212" s="275" cm="1">
        <f t="array" ref="BA1212">INDEX($K:$R,ROW(),MATCH(BA$3,$K$2:$R$2,0))/BA$7</f>
        <v>-8333.3333333333339</v>
      </c>
      <c r="BB1212" s="275" cm="1">
        <f t="array" ref="BB1212">INDEX($K:$R,ROW(),MATCH(BB$3,$K$2:$R$2,0))/BB$7</f>
        <v>-8333.3333333333339</v>
      </c>
      <c r="BC1212" s="275" cm="1">
        <f t="array" ref="BC1212">INDEX($K:$R,ROW(),MATCH(BC$3,$K$2:$R$2,0))/BC$7</f>
        <v>-8333.3333333333339</v>
      </c>
      <c r="BD1212" s="275" cm="1">
        <f t="array" ref="BD1212">INDEX($K:$R,ROW(),MATCH(BD$3,$K$2:$R$2,0))/BD$7</f>
        <v>-8333.3333333333339</v>
      </c>
      <c r="BE1212" s="275" cm="1">
        <f t="array" ref="BE1212">INDEX($K:$R,ROW(),MATCH(BE$3,$K$2:$R$2,0))/BE$7</f>
        <v>-8333.3333333333339</v>
      </c>
      <c r="BF1212" s="275" cm="1">
        <f t="array" ref="BF1212">INDEX($K:$R,ROW(),MATCH(BF$3,$K$2:$R$2,0))/BF$7</f>
        <v>-8333.3333333333339</v>
      </c>
      <c r="BG1212" s="275" cm="1">
        <f t="array" ref="BG1212">INDEX($K:$R,ROW(),MATCH(BG$3,$K$2:$R$2,0))/BG$7</f>
        <v>-8333.3333333333339</v>
      </c>
      <c r="BH1212" s="275" cm="1">
        <f t="array" ref="BH1212">INDEX($K:$R,ROW(),MATCH(BH$3,$K$2:$R$2,0))/BH$7</f>
        <v>-8333.3333333333339</v>
      </c>
      <c r="BI1212" s="275" cm="1">
        <f t="array" ref="BI1212">INDEX($K:$R,ROW(),MATCH(BI$3,$K$2:$R$2,0))/BI$7</f>
        <v>-8333.3333333333339</v>
      </c>
      <c r="BJ1212" s="275" cm="1">
        <f t="array" ref="BJ1212">INDEX($K:$R,ROW(),MATCH(BJ$3,$K$2:$R$2,0))/BJ$7</f>
        <v>-8333.3333333333339</v>
      </c>
      <c r="BK1212" s="275" cm="1">
        <f t="array" ref="BK1212">INDEX($K:$R,ROW(),MATCH(BK$3,$K$2:$R$2,0))/BK$7</f>
        <v>-8333.3333333333339</v>
      </c>
      <c r="BL1212" s="275" cm="1">
        <f t="array" ref="BL1212">INDEX($K:$R,ROW(),MATCH(BL$3,$K$2:$R$2,0))/BL$7</f>
        <v>-8333.3333333333339</v>
      </c>
      <c r="BM1212" s="275" cm="1">
        <f t="array" ref="BM1212">INDEX($K:$R,ROW(),MATCH(BM$3,$K$2:$R$2,0))/BM$7</f>
        <v>-8333.3333333333339</v>
      </c>
      <c r="BN1212" s="275" cm="1">
        <f t="array" ref="BN1212">INDEX($K:$R,ROW(),MATCH(BN$3,$K$2:$R$2,0))/BN$7</f>
        <v>-8333.3333333333339</v>
      </c>
      <c r="BO1212" s="275" cm="1">
        <f t="array" ref="BO1212">INDEX($K:$R,ROW(),MATCH(BO$3,$K$2:$R$2,0))/BO$7</f>
        <v>-8333.3333333333339</v>
      </c>
      <c r="BP1212" s="275" cm="1">
        <f t="array" ref="BP1212">INDEX($K:$R,ROW(),MATCH(BP$3,$K$2:$R$2,0))/BP$7</f>
        <v>-8333.3333333333339</v>
      </c>
      <c r="BQ1212" s="275" cm="1">
        <f t="array" ref="BQ1212">INDEX($K:$R,ROW(),MATCH(BQ$3,$K$2:$R$2,0))/BQ$7</f>
        <v>-8333.3333333333339</v>
      </c>
      <c r="BR1212" s="275" cm="1">
        <f t="array" ref="BR1212">INDEX($K:$R,ROW(),MATCH(BR$3,$K$2:$R$2,0))/BR$7</f>
        <v>-8333.3333333333339</v>
      </c>
      <c r="BS1212" s="275" cm="1">
        <f t="array" ref="BS1212">INDEX($K:$R,ROW(),MATCH(BS$3,$K$2:$R$2,0))/BS$7</f>
        <v>-8333.3333333333339</v>
      </c>
      <c r="BT1212" s="275" cm="1">
        <f t="array" ref="BT1212">INDEX($K:$R,ROW(),MATCH(BT$3,$K$2:$R$2,0))/BT$7</f>
        <v>-8333.3333333333339</v>
      </c>
      <c r="BU1212" s="275" cm="1">
        <f t="array" ref="BU1212">INDEX($K:$R,ROW(),MATCH(BU$3,$K$2:$R$2,0))/BU$7</f>
        <v>-8333.3333333333339</v>
      </c>
      <c r="BV1212" s="275" cm="1">
        <f t="array" ref="BV1212">INDEX($K:$R,ROW(),MATCH(BV$3,$K$2:$R$2,0))/BV$7</f>
        <v>-8333.3333333333339</v>
      </c>
      <c r="BW1212" s="275" cm="1">
        <f t="array" ref="BW1212">INDEX($K:$R,ROW(),MATCH(BW$3,$K$2:$R$2,0))/BW$7</f>
        <v>-8333.3333333333339</v>
      </c>
      <c r="BX1212" s="275" cm="1">
        <f t="array" ref="BX1212">INDEX($K:$R,ROW(),MATCH(BX$3,$K$2:$R$2,0))/BX$7</f>
        <v>-8333.3333333333339</v>
      </c>
      <c r="BY1212" s="275" cm="1">
        <f t="array" ref="BY1212">INDEX($K:$R,ROW(),MATCH(BY$3,$K$2:$R$2,0))/BY$7</f>
        <v>-8333.3333333333339</v>
      </c>
      <c r="BZ1212" s="275" cm="1">
        <f t="array" ref="BZ1212">INDEX($K:$R,ROW(),MATCH(BZ$3,$K$2:$R$2,0))/BZ$7</f>
        <v>-8333.3333333333339</v>
      </c>
      <c r="CA1212" s="275" cm="1">
        <f t="array" ref="CA1212">INDEX($K:$R,ROW(),MATCH(CA$3,$K$2:$R$2,0))/CA$7</f>
        <v>-8333.3333333333339</v>
      </c>
      <c r="CB1212" s="275" cm="1">
        <f t="array" ref="CB1212">INDEX($K:$R,ROW(),MATCH(CB$3,$K$2:$R$2,0))/CB$7</f>
        <v>-8333.3333333333339</v>
      </c>
      <c r="CC1212" s="275" cm="1">
        <f t="array" ref="CC1212">INDEX($K:$R,ROW(),MATCH(CC$3,$K$2:$R$2,0))/CC$7</f>
        <v>-8333.3333333333339</v>
      </c>
      <c r="CD1212" s="275" cm="1">
        <f t="array" ref="CD1212">INDEX($K:$R,ROW(),MATCH(CD$3,$K$2:$R$2,0))/CD$7</f>
        <v>-8333.3333333333339</v>
      </c>
      <c r="CE1212" s="275" cm="1">
        <f t="array" ref="CE1212">INDEX($K:$R,ROW(),MATCH(CE$3,$K$2:$R$2,0))/CE$7</f>
        <v>-8333.3333333333339</v>
      </c>
      <c r="CF1212" s="275" cm="1">
        <f t="array" ref="CF1212">INDEX($K:$R,ROW(),MATCH(CF$3,$K$2:$R$2,0))/CF$7</f>
        <v>-8333.3333333333339</v>
      </c>
      <c r="CG1212" s="275" cm="1">
        <f t="array" ref="CG1212">INDEX($K:$R,ROW(),MATCH(CG$3,$K$2:$R$2,0))/CG$7</f>
        <v>-8333.3333333333339</v>
      </c>
      <c r="CH1212" s="275" cm="1">
        <f t="array" ref="CH1212">INDEX($K:$R,ROW(),MATCH(CH$3,$K$2:$R$2,0))/CH$7</f>
        <v>-8333.3333333333339</v>
      </c>
      <c r="CI1212" s="275" cm="1">
        <f t="array" ref="CI1212">INDEX($K:$R,ROW(),MATCH(CI$3,$K$2:$R$2,0))/CI$7</f>
        <v>-8333.3333333333339</v>
      </c>
      <c r="CJ1212" s="275" cm="1">
        <f t="array" ref="CJ1212">INDEX($K:$R,ROW(),MATCH(CJ$3,$K$2:$R$2,0))/CJ$7</f>
        <v>-8333.3333333333339</v>
      </c>
      <c r="CK1212" s="275" cm="1">
        <f t="array" ref="CK1212">INDEX($K:$R,ROW(),MATCH(CK$3,$K$2:$R$2,0))/CK$7</f>
        <v>-8333.3333333333339</v>
      </c>
      <c r="CL1212" s="275" cm="1">
        <f t="array" ref="CL1212">INDEX($K:$R,ROW(),MATCH(CL$3,$K$2:$R$2,0))/CL$7</f>
        <v>-8333.3333333333339</v>
      </c>
      <c r="CM1212" s="275" cm="1">
        <f t="array" ref="CM1212">INDEX($K:$R,ROW(),MATCH(CM$3,$K$2:$R$2,0))/CM$7</f>
        <v>-8333.3333333333339</v>
      </c>
      <c r="CN1212" s="275" cm="1">
        <f t="array" ref="CN1212">INDEX($K:$R,ROW(),MATCH(CN$3,$K$2:$R$2,0))/CN$7</f>
        <v>-8333.3333333333339</v>
      </c>
    </row>
    <row r="1213" spans="1:92" x14ac:dyDescent="0.25">
      <c r="A1213" t="s">
        <v>160</v>
      </c>
      <c r="B1213" s="216" t="s">
        <v>220</v>
      </c>
      <c r="C1213" t="s">
        <v>241</v>
      </c>
      <c r="D1213" t="s">
        <v>767</v>
      </c>
      <c r="E1213" s="106"/>
      <c r="F1213" s="106"/>
      <c r="G1213" s="106"/>
      <c r="H1213" s="106"/>
      <c r="I1213" s="175"/>
      <c r="J1213" s="17"/>
      <c r="K1213" s="244">
        <f t="shared" ref="K1213:P1213" ca="1" si="890">SUMIF($3:$3, INDIRECT(ADDRESS(2,COLUMN(),2)), INDIRECT(ROW() &amp; ":" &amp; ROW()))</f>
        <v>0</v>
      </c>
      <c r="L1213" s="244">
        <f t="shared" ca="1" si="890"/>
        <v>0</v>
      </c>
      <c r="M1213" s="244">
        <f t="shared" ca="1" si="890"/>
        <v>0</v>
      </c>
      <c r="N1213" s="244">
        <f t="shared" ca="1" si="890"/>
        <v>0</v>
      </c>
      <c r="O1213" s="244">
        <f t="shared" ca="1" si="890"/>
        <v>0</v>
      </c>
      <c r="P1213" s="244">
        <f t="shared" ca="1" si="890"/>
        <v>0</v>
      </c>
      <c r="Q1213" s="30"/>
      <c r="T1213" s="386">
        <f t="shared" ref="T1213" ca="1" si="891">IFERROR(INDEX(INDIRECT("Financials!$A:$AD"), MATCH(INDIRECT(ADDRESS(ROW(),2)), INDIRECT("Financials!$B:$B"), 0), MATCH(INDIRECT(ADDRESS(1,COLUMN())), INDIRECT("Financials!$1:$1"), 0)),0)</f>
        <v>0</v>
      </c>
      <c r="U1213" s="336" cm="1">
        <f t="array" aca="1" ref="U1213" ca="1">+INDIRECT(U1211)*U1212</f>
        <v>0</v>
      </c>
      <c r="V1213" s="336" cm="1">
        <f t="array" aca="1" ref="V1213" ca="1">+INDIRECT(V1211)*V1212</f>
        <v>0</v>
      </c>
      <c r="W1213" s="336" cm="1">
        <f t="array" aca="1" ref="W1213" ca="1">+INDIRECT(W1211)*W1212</f>
        <v>0</v>
      </c>
      <c r="X1213" s="336" cm="1">
        <f t="array" aca="1" ref="X1213" ca="1">+INDIRECT(X1211)*X1212</f>
        <v>0</v>
      </c>
      <c r="Y1213" s="336" cm="1">
        <f t="array" aca="1" ref="Y1213" ca="1">+INDIRECT(Y1211)*Y1212</f>
        <v>0</v>
      </c>
      <c r="Z1213" s="336" cm="1">
        <f t="array" aca="1" ref="Z1213" ca="1">+INDIRECT(Z1211)*Z1212</f>
        <v>0</v>
      </c>
      <c r="AA1213" s="336" cm="1">
        <f t="array" aca="1" ref="AA1213" ca="1">+INDIRECT(AA1211)*AA1212</f>
        <v>0</v>
      </c>
      <c r="AB1213" s="336" cm="1">
        <f t="array" aca="1" ref="AB1213" ca="1">+INDIRECT(AB1211)*AB1212</f>
        <v>0</v>
      </c>
      <c r="AC1213" s="336" cm="1">
        <f t="array" aca="1" ref="AC1213" ca="1">+INDIRECT(AC1211)*AC1212</f>
        <v>0</v>
      </c>
      <c r="AD1213" s="336" cm="1">
        <f t="array" aca="1" ref="AD1213" ca="1">+INDIRECT(AD1211)*AD1212</f>
        <v>0</v>
      </c>
      <c r="AE1213" s="336" cm="1">
        <f t="array" aca="1" ref="AE1213" ca="1">+INDIRECT(AE1211)*AE1212</f>
        <v>0</v>
      </c>
      <c r="AF1213" s="336" cm="1">
        <f t="array" aca="1" ref="AF1213" ca="1">+INDIRECT(AF1211)*AF1212</f>
        <v>0</v>
      </c>
      <c r="AG1213" s="336" cm="1">
        <f t="array" aca="1" ref="AG1213" ca="1">+INDIRECT(AG1211)*AG1212</f>
        <v>0</v>
      </c>
      <c r="AH1213" s="336" cm="1">
        <f t="array" aca="1" ref="AH1213" ca="1">+INDIRECT(AH1211)*AH1212</f>
        <v>0</v>
      </c>
      <c r="AI1213" s="336" cm="1">
        <f t="array" aca="1" ref="AI1213" ca="1">+INDIRECT(AI1211)*AI1212</f>
        <v>0</v>
      </c>
      <c r="AJ1213" s="336" cm="1">
        <f t="array" aca="1" ref="AJ1213" ca="1">+INDIRECT(AJ1211)*AJ1212</f>
        <v>0</v>
      </c>
      <c r="AK1213" s="336" cm="1">
        <f t="array" aca="1" ref="AK1213" ca="1">+INDIRECT(AK1211)*AK1212</f>
        <v>0</v>
      </c>
      <c r="AL1213" s="336" cm="1">
        <f t="array" aca="1" ref="AL1213" ca="1">+INDIRECT(AL1211)*AL1212</f>
        <v>0</v>
      </c>
      <c r="AM1213" s="336" cm="1">
        <f t="array" aca="1" ref="AM1213" ca="1">+INDIRECT(AM1211)*AM1212</f>
        <v>0</v>
      </c>
      <c r="AN1213" s="336" cm="1">
        <f t="array" aca="1" ref="AN1213" ca="1">+INDIRECT(AN1211)*AN1212</f>
        <v>0</v>
      </c>
      <c r="AO1213" s="336" cm="1">
        <f t="array" aca="1" ref="AO1213" ca="1">+INDIRECT(AO1211)*AO1212</f>
        <v>0</v>
      </c>
      <c r="AP1213" s="336" cm="1">
        <f t="array" aca="1" ref="AP1213" ca="1">+INDIRECT(AP1211)*AP1212</f>
        <v>0</v>
      </c>
      <c r="AQ1213" s="336" cm="1">
        <f t="array" aca="1" ref="AQ1213" ca="1">+INDIRECT(AQ1211)*AQ1212</f>
        <v>0</v>
      </c>
      <c r="AR1213" s="336" cm="1">
        <f t="array" aca="1" ref="AR1213" ca="1">+INDIRECT(AR1211)*AR1212</f>
        <v>0</v>
      </c>
      <c r="AS1213" s="336" cm="1">
        <f t="array" aca="1" ref="AS1213" ca="1">+INDIRECT(AS1211)*AS1212</f>
        <v>0</v>
      </c>
      <c r="AT1213" s="336" cm="1">
        <f t="array" aca="1" ref="AT1213" ca="1">+INDIRECT(AT1211)*AT1212</f>
        <v>0</v>
      </c>
      <c r="AU1213" s="336" cm="1">
        <f t="array" aca="1" ref="AU1213" ca="1">+INDIRECT(AU1211)*AU1212</f>
        <v>0</v>
      </c>
      <c r="AV1213" s="336" cm="1">
        <f t="array" aca="1" ref="AV1213" ca="1">+INDIRECT(AV1211)*AV1212</f>
        <v>0</v>
      </c>
      <c r="AW1213" s="336" cm="1">
        <f t="array" aca="1" ref="AW1213" ca="1">+INDIRECT(AW1211)*AW1212</f>
        <v>0</v>
      </c>
      <c r="AX1213" s="336" cm="1">
        <f t="array" aca="1" ref="AX1213" ca="1">+INDIRECT(AX1211)*AX1212</f>
        <v>0</v>
      </c>
      <c r="AY1213" s="336" cm="1">
        <f t="array" aca="1" ref="AY1213" ca="1">+INDIRECT(AY1211)*AY1212</f>
        <v>0</v>
      </c>
      <c r="AZ1213" s="336" cm="1">
        <f t="array" aca="1" ref="AZ1213" ca="1">+INDIRECT(AZ1211)*AZ1212</f>
        <v>0</v>
      </c>
      <c r="BA1213" s="336" cm="1">
        <f t="array" aca="1" ref="BA1213" ca="1">+INDIRECT(BA1211)*BA1212</f>
        <v>0</v>
      </c>
      <c r="BB1213" s="336" cm="1">
        <f t="array" aca="1" ref="BB1213" ca="1">+INDIRECT(BB1211)*BB1212</f>
        <v>0</v>
      </c>
      <c r="BC1213" s="336" cm="1">
        <f t="array" aca="1" ref="BC1213" ca="1">+INDIRECT(BC1211)*BC1212</f>
        <v>0</v>
      </c>
      <c r="BD1213" s="336" cm="1">
        <f t="array" aca="1" ref="BD1213" ca="1">+INDIRECT(BD1211)*BD1212</f>
        <v>0</v>
      </c>
      <c r="BE1213" s="336" cm="1">
        <f t="array" aca="1" ref="BE1213" ca="1">+INDIRECT(BE1211)*BE1212</f>
        <v>0</v>
      </c>
      <c r="BF1213" s="336" cm="1">
        <f t="array" aca="1" ref="BF1213" ca="1">+INDIRECT(BF1211)*BF1212</f>
        <v>0</v>
      </c>
      <c r="BG1213" s="336" cm="1">
        <f t="array" aca="1" ref="BG1213" ca="1">+INDIRECT(BG1211)*BG1212</f>
        <v>0</v>
      </c>
      <c r="BH1213" s="336" cm="1">
        <f t="array" aca="1" ref="BH1213" ca="1">+INDIRECT(BH1211)*BH1212</f>
        <v>0</v>
      </c>
      <c r="BI1213" s="336" cm="1">
        <f t="array" aca="1" ref="BI1213" ca="1">+INDIRECT(BI1211)*BI1212</f>
        <v>0</v>
      </c>
      <c r="BJ1213" s="336" cm="1">
        <f t="array" aca="1" ref="BJ1213" ca="1">+INDIRECT(BJ1211)*BJ1212</f>
        <v>0</v>
      </c>
      <c r="BK1213" s="336" cm="1">
        <f t="array" aca="1" ref="BK1213" ca="1">+INDIRECT(BK1211)*BK1212</f>
        <v>0</v>
      </c>
      <c r="BL1213" s="336" cm="1">
        <f t="array" aca="1" ref="BL1213" ca="1">+INDIRECT(BL1211)*BL1212</f>
        <v>0</v>
      </c>
      <c r="BM1213" s="336" cm="1">
        <f t="array" aca="1" ref="BM1213" ca="1">+INDIRECT(BM1211)*BM1212</f>
        <v>0</v>
      </c>
      <c r="BN1213" s="336" cm="1">
        <f t="array" aca="1" ref="BN1213" ca="1">+INDIRECT(BN1211)*BN1212</f>
        <v>0</v>
      </c>
      <c r="BO1213" s="336" cm="1">
        <f t="array" aca="1" ref="BO1213" ca="1">+INDIRECT(BO1211)*BO1212</f>
        <v>0</v>
      </c>
      <c r="BP1213" s="336" cm="1">
        <f t="array" aca="1" ref="BP1213" ca="1">+INDIRECT(BP1211)*BP1212</f>
        <v>0</v>
      </c>
      <c r="BQ1213" s="336" cm="1">
        <f t="array" aca="1" ref="BQ1213" ca="1">+INDIRECT(BQ1211)*BQ1212</f>
        <v>0</v>
      </c>
      <c r="BR1213" s="336" cm="1">
        <f t="array" aca="1" ref="BR1213" ca="1">+INDIRECT(BR1211)*BR1212</f>
        <v>0</v>
      </c>
      <c r="BS1213" s="336" cm="1">
        <f t="array" aca="1" ref="BS1213" ca="1">+INDIRECT(BS1211)*BS1212</f>
        <v>0</v>
      </c>
      <c r="BT1213" s="336" cm="1">
        <f t="array" aca="1" ref="BT1213" ca="1">+INDIRECT(BT1211)*BT1212</f>
        <v>0</v>
      </c>
      <c r="BU1213" s="336" cm="1">
        <f t="array" aca="1" ref="BU1213" ca="1">+INDIRECT(BU1211)*BU1212</f>
        <v>0</v>
      </c>
      <c r="BV1213" s="336" cm="1">
        <f t="array" aca="1" ref="BV1213" ca="1">+INDIRECT(BV1211)*BV1212</f>
        <v>0</v>
      </c>
      <c r="BW1213" s="336" cm="1">
        <f t="array" aca="1" ref="BW1213" ca="1">+INDIRECT(BW1211)*BW1212</f>
        <v>0</v>
      </c>
      <c r="BX1213" s="336" cm="1">
        <f t="array" aca="1" ref="BX1213" ca="1">+INDIRECT(BX1211)*BX1212</f>
        <v>0</v>
      </c>
      <c r="BY1213" s="336" cm="1">
        <f t="array" aca="1" ref="BY1213" ca="1">+INDIRECT(BY1211)*BY1212</f>
        <v>0</v>
      </c>
      <c r="BZ1213" s="336" cm="1">
        <f t="array" aca="1" ref="BZ1213" ca="1">+INDIRECT(BZ1211)*BZ1212</f>
        <v>0</v>
      </c>
      <c r="CA1213" s="336" cm="1">
        <f t="array" aca="1" ref="CA1213" ca="1">+INDIRECT(CA1211)*CA1212</f>
        <v>0</v>
      </c>
      <c r="CB1213" s="336" cm="1">
        <f t="array" aca="1" ref="CB1213" ca="1">+INDIRECT(CB1211)*CB1212</f>
        <v>0</v>
      </c>
      <c r="CC1213" s="336" cm="1">
        <f t="array" aca="1" ref="CC1213" ca="1">+INDIRECT(CC1211)*CC1212</f>
        <v>0</v>
      </c>
      <c r="CD1213" s="336" cm="1">
        <f t="array" aca="1" ref="CD1213" ca="1">+INDIRECT(CD1211)*CD1212</f>
        <v>0</v>
      </c>
      <c r="CE1213" s="336" cm="1">
        <f t="array" aca="1" ref="CE1213" ca="1">+INDIRECT(CE1211)*CE1212</f>
        <v>0</v>
      </c>
      <c r="CF1213" s="336" cm="1">
        <f t="array" aca="1" ref="CF1213" ca="1">+INDIRECT(CF1211)*CF1212</f>
        <v>0</v>
      </c>
      <c r="CG1213" s="336" cm="1">
        <f t="array" aca="1" ref="CG1213" ca="1">+INDIRECT(CG1211)*CG1212</f>
        <v>0</v>
      </c>
      <c r="CH1213" s="336" cm="1">
        <f t="array" aca="1" ref="CH1213" ca="1">+INDIRECT(CH1211)*CH1212</f>
        <v>0</v>
      </c>
      <c r="CI1213" s="336" cm="1">
        <f t="array" aca="1" ref="CI1213" ca="1">+INDIRECT(CI1211)*CI1212</f>
        <v>0</v>
      </c>
      <c r="CJ1213" s="336" cm="1">
        <f t="array" aca="1" ref="CJ1213" ca="1">+INDIRECT(CJ1211)*CJ1212</f>
        <v>0</v>
      </c>
      <c r="CK1213" s="336" cm="1">
        <f t="array" aca="1" ref="CK1213" ca="1">+INDIRECT(CK1211)*CK1212</f>
        <v>0</v>
      </c>
      <c r="CL1213" s="336" cm="1">
        <f t="array" aca="1" ref="CL1213" ca="1">+INDIRECT(CL1211)*CL1212</f>
        <v>0</v>
      </c>
      <c r="CM1213" s="336" cm="1">
        <f t="array" aca="1" ref="CM1213" ca="1">+INDIRECT(CM1211)*CM1212</f>
        <v>0</v>
      </c>
      <c r="CN1213" s="336" cm="1">
        <f t="array" aca="1" ref="CN1213" ca="1">+INDIRECT(CN1211)*CN1212</f>
        <v>0</v>
      </c>
    </row>
    <row r="1214" spans="1:92" x14ac:dyDescent="0.25">
      <c r="B1214" s="216"/>
      <c r="E1214" s="106"/>
      <c r="F1214" s="106"/>
      <c r="G1214" s="106"/>
      <c r="H1214" s="106"/>
      <c r="I1214" s="175"/>
      <c r="J1214" s="17"/>
      <c r="K1214" s="30"/>
      <c r="L1214" s="30"/>
      <c r="M1214" s="30"/>
      <c r="N1214" s="30"/>
      <c r="O1214" s="30"/>
      <c r="P1214" s="30"/>
      <c r="Q1214" s="30"/>
      <c r="T1214" s="327"/>
      <c r="U1214" s="328"/>
      <c r="V1214" s="328"/>
      <c r="W1214" s="328"/>
      <c r="X1214" s="328"/>
      <c r="Y1214" s="328"/>
      <c r="Z1214" s="328"/>
      <c r="AA1214" s="328"/>
      <c r="AB1214" s="328"/>
      <c r="AC1214" s="328"/>
      <c r="AD1214" s="328"/>
      <c r="AE1214" s="328"/>
      <c r="AF1214" s="328"/>
      <c r="AG1214" s="328"/>
      <c r="AH1214" s="328"/>
      <c r="AI1214" s="328"/>
      <c r="AJ1214" s="328"/>
      <c r="AK1214" s="328"/>
      <c r="AL1214" s="328"/>
      <c r="AM1214" s="328"/>
      <c r="AN1214" s="328"/>
      <c r="AO1214" s="328"/>
      <c r="AP1214" s="328"/>
      <c r="AQ1214" s="328"/>
      <c r="AR1214" s="328"/>
      <c r="AS1214" s="328"/>
      <c r="AT1214" s="328"/>
      <c r="AU1214" s="328"/>
      <c r="AV1214" s="328"/>
      <c r="AW1214" s="328"/>
      <c r="AX1214" s="328"/>
      <c r="AY1214" s="328"/>
      <c r="AZ1214" s="328"/>
      <c r="BA1214" s="328"/>
      <c r="BB1214" s="328"/>
      <c r="BC1214" s="328"/>
      <c r="BD1214" s="328"/>
      <c r="BE1214" s="328"/>
      <c r="BF1214" s="328"/>
      <c r="BG1214" s="328"/>
      <c r="BH1214" s="328"/>
      <c r="BI1214" s="328"/>
      <c r="BJ1214" s="328"/>
      <c r="BK1214" s="328"/>
      <c r="BL1214" s="328"/>
      <c r="BM1214" s="328"/>
      <c r="BN1214" s="328"/>
      <c r="BO1214" s="328"/>
      <c r="BP1214" s="328"/>
      <c r="BQ1214" s="328"/>
      <c r="BR1214" s="328"/>
      <c r="BS1214" s="328"/>
      <c r="BT1214" s="328"/>
      <c r="BU1214" s="328"/>
      <c r="BV1214" s="328"/>
      <c r="BW1214" s="328"/>
      <c r="BX1214" s="328"/>
      <c r="BY1214" s="328"/>
      <c r="BZ1214" s="328"/>
      <c r="CA1214" s="328"/>
      <c r="CB1214" s="328"/>
      <c r="CC1214" s="328"/>
      <c r="CD1214" s="328"/>
      <c r="CE1214" s="328"/>
      <c r="CF1214" s="328"/>
      <c r="CG1214" s="328"/>
      <c r="CH1214" s="328"/>
      <c r="CI1214" s="328"/>
      <c r="CJ1214" s="328"/>
      <c r="CK1214" s="328"/>
      <c r="CL1214" s="328"/>
      <c r="CM1214" s="328"/>
      <c r="CN1214" s="328"/>
    </row>
    <row r="1215" spans="1:92" x14ac:dyDescent="0.25">
      <c r="A1215" s="137"/>
      <c r="B1215" s="208"/>
      <c r="C1215" s="139"/>
      <c r="D1215" s="137" t="s">
        <v>771</v>
      </c>
      <c r="E1215" s="140" t="s">
        <v>771</v>
      </c>
      <c r="F1215" s="140"/>
      <c r="G1215" s="140"/>
      <c r="H1215" s="141"/>
      <c r="I1215" s="221"/>
      <c r="J1215" s="222"/>
      <c r="K1215" s="139"/>
      <c r="L1215" s="139"/>
      <c r="M1215" s="139"/>
      <c r="N1215" s="139"/>
      <c r="O1215" s="139"/>
      <c r="P1215" s="139"/>
      <c r="Q1215" s="139"/>
      <c r="T1215" s="262"/>
      <c r="U1215" s="187"/>
      <c r="V1215" s="187"/>
      <c r="W1215" s="187"/>
      <c r="X1215" s="187"/>
      <c r="Y1215" s="187"/>
      <c r="Z1215" s="187"/>
      <c r="AA1215" s="187"/>
      <c r="AB1215" s="187"/>
      <c r="AC1215" s="187"/>
      <c r="AD1215" s="187"/>
      <c r="AE1215" s="187"/>
      <c r="AF1215" s="187"/>
      <c r="AG1215" s="187"/>
      <c r="AH1215" s="187"/>
      <c r="AI1215" s="187"/>
      <c r="AJ1215" s="187"/>
      <c r="AK1215" s="187"/>
      <c r="AL1215" s="187"/>
      <c r="AM1215" s="187"/>
      <c r="AN1215" s="187"/>
      <c r="AO1215" s="187"/>
      <c r="AP1215" s="187"/>
      <c r="AQ1215" s="187"/>
      <c r="AR1215" s="187"/>
      <c r="AS1215" s="187"/>
      <c r="AT1215" s="187"/>
      <c r="AU1215" s="187"/>
      <c r="AV1215" s="187"/>
      <c r="AW1215" s="187"/>
      <c r="AX1215" s="187"/>
      <c r="AY1215" s="187"/>
      <c r="AZ1215" s="187"/>
      <c r="BA1215" s="187"/>
      <c r="BB1215" s="187"/>
      <c r="BC1215" s="187"/>
      <c r="BD1215" s="187"/>
      <c r="BE1215" s="187"/>
      <c r="BF1215" s="187"/>
      <c r="BG1215" s="187"/>
      <c r="BH1215" s="187"/>
      <c r="BI1215" s="187"/>
      <c r="BJ1215" s="187"/>
      <c r="BK1215" s="187"/>
      <c r="BL1215" s="187"/>
      <c r="BM1215" s="187"/>
      <c r="BN1215" s="187"/>
      <c r="BO1215" s="187"/>
      <c r="BP1215" s="187"/>
      <c r="BQ1215" s="187"/>
      <c r="BR1215" s="187"/>
      <c r="BS1215" s="187"/>
      <c r="BT1215" s="187"/>
      <c r="BU1215" s="187"/>
      <c r="BV1215" s="187"/>
      <c r="BW1215" s="187"/>
      <c r="BX1215" s="187"/>
      <c r="BY1215" s="187"/>
      <c r="BZ1215" s="187"/>
      <c r="CA1215" s="187"/>
      <c r="CB1215" s="187"/>
      <c r="CC1215" s="187"/>
      <c r="CD1215" s="187"/>
      <c r="CE1215" s="187"/>
      <c r="CF1215" s="187"/>
      <c r="CG1215" s="187"/>
      <c r="CH1215" s="187"/>
      <c r="CI1215" s="187"/>
      <c r="CJ1215" s="187"/>
      <c r="CK1215" s="187"/>
      <c r="CL1215" s="187"/>
      <c r="CM1215" s="187"/>
      <c r="CN1215" s="187"/>
    </row>
    <row r="1216" spans="1:92" x14ac:dyDescent="0.25">
      <c r="A1216" t="s">
        <v>143</v>
      </c>
      <c r="B1216" s="214" t="s">
        <v>587</v>
      </c>
      <c r="C1216" s="369"/>
      <c r="D1216" t="s">
        <v>771</v>
      </c>
      <c r="E1216" s="194" t="s">
        <v>203</v>
      </c>
      <c r="F1216" s="194"/>
      <c r="G1216" s="194"/>
      <c r="I1216" s="194">
        <v>5</v>
      </c>
      <c r="J1216" s="369"/>
      <c r="T1216" s="355"/>
      <c r="U1216" s="356"/>
      <c r="V1216" s="356"/>
      <c r="W1216" s="356"/>
      <c r="X1216" s="356"/>
      <c r="Y1216" s="356"/>
      <c r="Z1216" s="356"/>
      <c r="AA1216" s="356"/>
      <c r="AB1216" s="356"/>
      <c r="AC1216" s="356"/>
      <c r="AD1216" s="356"/>
      <c r="AE1216" s="356"/>
      <c r="AF1216" s="356"/>
      <c r="AG1216" s="356"/>
      <c r="AH1216" s="356"/>
      <c r="AI1216" s="356"/>
      <c r="AJ1216" s="356"/>
      <c r="AK1216" s="356"/>
      <c r="AL1216" s="356"/>
      <c r="AM1216" s="356"/>
      <c r="AN1216" s="356"/>
      <c r="AO1216" s="356"/>
      <c r="AP1216" s="356"/>
      <c r="AQ1216" s="356"/>
      <c r="AR1216" s="356"/>
      <c r="AS1216" s="356"/>
      <c r="AT1216" s="356"/>
      <c r="AU1216" s="356"/>
      <c r="AV1216" s="356"/>
      <c r="AW1216" s="356"/>
      <c r="AX1216" s="356"/>
      <c r="AY1216" s="356"/>
      <c r="AZ1216" s="356"/>
      <c r="BA1216" s="356"/>
      <c r="BB1216" s="356"/>
      <c r="BC1216" s="356"/>
      <c r="BD1216" s="356"/>
      <c r="BE1216" s="356"/>
      <c r="BF1216" s="356"/>
      <c r="BG1216" s="356"/>
      <c r="BH1216" s="356"/>
      <c r="BI1216" s="356"/>
      <c r="BJ1216" s="356"/>
      <c r="BK1216" s="356"/>
      <c r="BL1216" s="356"/>
      <c r="BM1216" s="356"/>
      <c r="BN1216" s="356"/>
      <c r="BO1216" s="356"/>
      <c r="BP1216" s="356"/>
      <c r="BQ1216" s="356"/>
      <c r="BR1216" s="356"/>
      <c r="BS1216" s="356"/>
      <c r="BT1216" s="356"/>
      <c r="BU1216" s="356"/>
      <c r="BV1216" s="356"/>
      <c r="BW1216" s="356"/>
      <c r="BX1216" s="356"/>
      <c r="BY1216" s="356"/>
      <c r="BZ1216" s="356"/>
      <c r="CA1216" s="356"/>
      <c r="CB1216" s="356"/>
      <c r="CC1216" s="356"/>
      <c r="CD1216" s="356"/>
      <c r="CE1216" s="356"/>
      <c r="CF1216" s="356"/>
      <c r="CG1216" s="356"/>
      <c r="CH1216" s="356"/>
      <c r="CI1216" s="356"/>
      <c r="CJ1216" s="356"/>
      <c r="CK1216" s="356"/>
      <c r="CL1216" s="356"/>
      <c r="CM1216" s="356"/>
      <c r="CN1216" s="356"/>
    </row>
    <row r="1217" spans="1:92" x14ac:dyDescent="0.25">
      <c r="B1217" s="147"/>
      <c r="D1217" t="s">
        <v>771</v>
      </c>
      <c r="E1217" s="102" t="s">
        <v>203</v>
      </c>
      <c r="T1217" s="355"/>
      <c r="U1217" s="356"/>
      <c r="V1217" s="356"/>
      <c r="W1217" s="356"/>
      <c r="X1217" s="356"/>
      <c r="Y1217" s="356"/>
      <c r="Z1217" s="356"/>
      <c r="AA1217" s="356"/>
      <c r="AB1217" s="356"/>
      <c r="AC1217" s="356"/>
      <c r="AD1217" s="356"/>
      <c r="AE1217" s="356"/>
      <c r="AF1217" s="356"/>
      <c r="AG1217" s="356"/>
      <c r="AH1217" s="356"/>
      <c r="AI1217" s="356"/>
      <c r="AJ1217" s="356"/>
      <c r="AK1217" s="356"/>
      <c r="AL1217" s="356"/>
      <c r="AM1217" s="356"/>
      <c r="AN1217" s="356"/>
      <c r="AO1217" s="356"/>
      <c r="AP1217" s="356"/>
      <c r="AQ1217" s="356"/>
      <c r="AR1217" s="356"/>
      <c r="AS1217" s="356"/>
      <c r="AT1217" s="356"/>
      <c r="AU1217" s="356"/>
      <c r="AV1217" s="356"/>
      <c r="AW1217" s="356"/>
      <c r="AX1217" s="356"/>
      <c r="AY1217" s="356"/>
      <c r="AZ1217" s="356"/>
      <c r="BA1217" s="356"/>
      <c r="BB1217" s="356"/>
      <c r="BC1217" s="356"/>
      <c r="BD1217" s="356"/>
      <c r="BE1217" s="356"/>
      <c r="BF1217" s="356"/>
      <c r="BG1217" s="356"/>
      <c r="BH1217" s="356"/>
      <c r="BI1217" s="356"/>
      <c r="BJ1217" s="356"/>
      <c r="BK1217" s="356"/>
      <c r="BL1217" s="356"/>
      <c r="BM1217" s="356"/>
      <c r="BN1217" s="356"/>
      <c r="BO1217" s="356"/>
      <c r="BP1217" s="356"/>
      <c r="BQ1217" s="356"/>
      <c r="BR1217" s="356"/>
      <c r="BS1217" s="356"/>
      <c r="BT1217" s="356"/>
      <c r="BU1217" s="356"/>
      <c r="BV1217" s="356"/>
      <c r="BW1217" s="356"/>
      <c r="BX1217" s="356"/>
      <c r="BY1217" s="356"/>
      <c r="BZ1217" s="356"/>
      <c r="CA1217" s="356"/>
      <c r="CB1217" s="356"/>
      <c r="CC1217" s="356"/>
      <c r="CD1217" s="356"/>
      <c r="CE1217" s="356"/>
      <c r="CF1217" s="356"/>
      <c r="CG1217" s="356"/>
      <c r="CH1217" s="356"/>
      <c r="CI1217" s="356"/>
      <c r="CJ1217" s="356"/>
      <c r="CK1217" s="356"/>
      <c r="CL1217" s="356"/>
      <c r="CM1217" s="356"/>
      <c r="CN1217" s="356"/>
    </row>
    <row r="1218" spans="1:92" x14ac:dyDescent="0.25">
      <c r="B1218" s="174" t="s">
        <v>64</v>
      </c>
      <c r="D1218" t="s">
        <v>771</v>
      </c>
      <c r="T1218" s="355"/>
      <c r="U1218" s="356"/>
      <c r="V1218" s="356"/>
      <c r="W1218" s="356"/>
      <c r="X1218" s="356"/>
      <c r="Y1218" s="356"/>
      <c r="Z1218" s="356"/>
      <c r="AA1218" s="356"/>
      <c r="AB1218" s="356"/>
      <c r="AC1218" s="356"/>
      <c r="AD1218" s="356"/>
      <c r="AE1218" s="356"/>
      <c r="AF1218" s="356"/>
      <c r="AG1218" s="356"/>
      <c r="AH1218" s="356"/>
      <c r="AI1218" s="356"/>
      <c r="AJ1218" s="356"/>
      <c r="AK1218" s="356"/>
      <c r="AL1218" s="356"/>
      <c r="AM1218" s="356"/>
      <c r="AN1218" s="356"/>
      <c r="AO1218" s="356"/>
      <c r="AP1218" s="356"/>
      <c r="AQ1218" s="356"/>
      <c r="AR1218" s="356"/>
      <c r="AS1218" s="356"/>
      <c r="AT1218" s="356"/>
      <c r="AU1218" s="356"/>
      <c r="AV1218" s="356"/>
      <c r="AW1218" s="356"/>
      <c r="AX1218" s="356"/>
      <c r="AY1218" s="356"/>
      <c r="AZ1218" s="356"/>
      <c r="BA1218" s="356"/>
      <c r="BB1218" s="356"/>
      <c r="BC1218" s="356"/>
      <c r="BD1218" s="356"/>
      <c r="BE1218" s="356"/>
      <c r="BF1218" s="356"/>
      <c r="BG1218" s="356"/>
      <c r="BH1218" s="356"/>
      <c r="BI1218" s="356"/>
      <c r="BJ1218" s="356"/>
      <c r="BK1218" s="356"/>
      <c r="BL1218" s="356"/>
      <c r="BM1218" s="356"/>
      <c r="BN1218" s="356"/>
      <c r="BO1218" s="356"/>
      <c r="BP1218" s="356"/>
      <c r="BQ1218" s="356"/>
      <c r="BR1218" s="356"/>
      <c r="BS1218" s="356"/>
      <c r="BT1218" s="356"/>
      <c r="BU1218" s="356"/>
      <c r="BV1218" s="356"/>
      <c r="BW1218" s="356"/>
      <c r="BX1218" s="356"/>
      <c r="BY1218" s="356"/>
      <c r="BZ1218" s="356"/>
      <c r="CA1218" s="356"/>
      <c r="CB1218" s="356"/>
      <c r="CC1218" s="356"/>
      <c r="CD1218" s="356"/>
      <c r="CE1218" s="356"/>
      <c r="CF1218" s="356"/>
      <c r="CG1218" s="356"/>
      <c r="CH1218" s="356"/>
      <c r="CI1218" s="356"/>
      <c r="CJ1218" s="356"/>
      <c r="CK1218" s="356"/>
      <c r="CL1218" s="356"/>
      <c r="CM1218" s="356"/>
      <c r="CN1218" s="356"/>
    </row>
    <row r="1219" spans="1:92" x14ac:dyDescent="0.25">
      <c r="A1219" t="s">
        <v>143</v>
      </c>
      <c r="B1219" s="223" t="s">
        <v>772</v>
      </c>
      <c r="C1219" t="s">
        <v>73</v>
      </c>
      <c r="D1219" t="s">
        <v>771</v>
      </c>
      <c r="I1219" s="368"/>
      <c r="J1219" s="368"/>
      <c r="K1219" s="56">
        <v>-1000</v>
      </c>
      <c r="L1219" s="56">
        <v>-1000</v>
      </c>
      <c r="M1219" s="56">
        <v>-1000</v>
      </c>
      <c r="N1219" s="56">
        <v>-1000</v>
      </c>
      <c r="O1219" s="56">
        <v>-1000</v>
      </c>
      <c r="P1219" s="56">
        <v>-1000</v>
      </c>
      <c r="Q1219" s="56"/>
      <c r="T1219" s="319">
        <f t="shared" ref="T1219:T1220" ca="1" si="892">IFERROR(INDEX(INDIRECT("Financials!$A:$AD"), MATCH(INDIRECT(ADDRESS(ROW(),2)), INDIRECT("Financials!$B:$B"), 0), MATCH(INDIRECT(ADDRESS(1,COLUMN())), INDIRECT("Financials!$1:$1"), 0)),0)</f>
        <v>0</v>
      </c>
      <c r="U1219" s="275" cm="1">
        <f t="array" ref="U1219">INDEX($K:$R,ROW(),MATCH(U$3,$K$2:$R$2,0))/U$7</f>
        <v>-83.333333333333329</v>
      </c>
      <c r="V1219" s="275" cm="1">
        <f t="array" ref="V1219">INDEX($K:$R,ROW(),MATCH(V$3,$K$2:$R$2,0))/V$7</f>
        <v>-83.333333333333329</v>
      </c>
      <c r="W1219" s="275" cm="1">
        <f t="array" ref="W1219">INDEX($K:$R,ROW(),MATCH(W$3,$K$2:$R$2,0))/W$7</f>
        <v>-83.333333333333329</v>
      </c>
      <c r="X1219" s="275" cm="1">
        <f t="array" ref="X1219">INDEX($K:$R,ROW(),MATCH(X$3,$K$2:$R$2,0))/X$7</f>
        <v>-83.333333333333329</v>
      </c>
      <c r="Y1219" s="275" cm="1">
        <f t="array" ref="Y1219">INDEX($K:$R,ROW(),MATCH(Y$3,$K$2:$R$2,0))/Y$7</f>
        <v>-83.333333333333329</v>
      </c>
      <c r="Z1219" s="275" cm="1">
        <f t="array" ref="Z1219">INDEX($K:$R,ROW(),MATCH(Z$3,$K$2:$R$2,0))/Z$7</f>
        <v>-83.333333333333329</v>
      </c>
      <c r="AA1219" s="275" cm="1">
        <f t="array" ref="AA1219">INDEX($K:$R,ROW(),MATCH(AA$3,$K$2:$R$2,0))/AA$7</f>
        <v>-83.333333333333329</v>
      </c>
      <c r="AB1219" s="275" cm="1">
        <f t="array" ref="AB1219">INDEX($K:$R,ROW(),MATCH(AB$3,$K$2:$R$2,0))/AB$7</f>
        <v>-83.333333333333329</v>
      </c>
      <c r="AC1219" s="275" cm="1">
        <f t="array" ref="AC1219">INDEX($K:$R,ROW(),MATCH(AC$3,$K$2:$R$2,0))/AC$7</f>
        <v>-83.333333333333329</v>
      </c>
      <c r="AD1219" s="275" cm="1">
        <f t="array" ref="AD1219">INDEX($K:$R,ROW(),MATCH(AD$3,$K$2:$R$2,0))/AD$7</f>
        <v>-83.333333333333329</v>
      </c>
      <c r="AE1219" s="275" cm="1">
        <f t="array" ref="AE1219">INDEX($K:$R,ROW(),MATCH(AE$3,$K$2:$R$2,0))/AE$7</f>
        <v>-83.333333333333329</v>
      </c>
      <c r="AF1219" s="275" cm="1">
        <f t="array" ref="AF1219">INDEX($K:$R,ROW(),MATCH(AF$3,$K$2:$R$2,0))/AF$7</f>
        <v>-83.333333333333329</v>
      </c>
      <c r="AG1219" s="275" cm="1">
        <f t="array" ref="AG1219">INDEX($K:$R,ROW(),MATCH(AG$3,$K$2:$R$2,0))/AG$7</f>
        <v>-83.333333333333329</v>
      </c>
      <c r="AH1219" s="275" cm="1">
        <f t="array" ref="AH1219">INDEX($K:$R,ROW(),MATCH(AH$3,$K$2:$R$2,0))/AH$7</f>
        <v>-83.333333333333329</v>
      </c>
      <c r="AI1219" s="275" cm="1">
        <f t="array" ref="AI1219">INDEX($K:$R,ROW(),MATCH(AI$3,$K$2:$R$2,0))/AI$7</f>
        <v>-83.333333333333329</v>
      </c>
      <c r="AJ1219" s="275" cm="1">
        <f t="array" ref="AJ1219">INDEX($K:$R,ROW(),MATCH(AJ$3,$K$2:$R$2,0))/AJ$7</f>
        <v>-83.333333333333329</v>
      </c>
      <c r="AK1219" s="275" cm="1">
        <f t="array" ref="AK1219">INDEX($K:$R,ROW(),MATCH(AK$3,$K$2:$R$2,0))/AK$7</f>
        <v>-83.333333333333329</v>
      </c>
      <c r="AL1219" s="275" cm="1">
        <f t="array" ref="AL1219">INDEX($K:$R,ROW(),MATCH(AL$3,$K$2:$R$2,0))/AL$7</f>
        <v>-83.333333333333329</v>
      </c>
      <c r="AM1219" s="275" cm="1">
        <f t="array" ref="AM1219">INDEX($K:$R,ROW(),MATCH(AM$3,$K$2:$R$2,0))/AM$7</f>
        <v>-83.333333333333329</v>
      </c>
      <c r="AN1219" s="275" cm="1">
        <f t="array" ref="AN1219">INDEX($K:$R,ROW(),MATCH(AN$3,$K$2:$R$2,0))/AN$7</f>
        <v>-83.333333333333329</v>
      </c>
      <c r="AO1219" s="275" cm="1">
        <f t="array" ref="AO1219">INDEX($K:$R,ROW(),MATCH(AO$3,$K$2:$R$2,0))/AO$7</f>
        <v>-83.333333333333329</v>
      </c>
      <c r="AP1219" s="275" cm="1">
        <f t="array" ref="AP1219">INDEX($K:$R,ROW(),MATCH(AP$3,$K$2:$R$2,0))/AP$7</f>
        <v>-83.333333333333329</v>
      </c>
      <c r="AQ1219" s="275" cm="1">
        <f t="array" ref="AQ1219">INDEX($K:$R,ROW(),MATCH(AQ$3,$K$2:$R$2,0))/AQ$7</f>
        <v>-83.333333333333329</v>
      </c>
      <c r="AR1219" s="275" cm="1">
        <f t="array" ref="AR1219">INDEX($K:$R,ROW(),MATCH(AR$3,$K$2:$R$2,0))/AR$7</f>
        <v>-83.333333333333329</v>
      </c>
      <c r="AS1219" s="275" cm="1">
        <f t="array" ref="AS1219">INDEX($K:$R,ROW(),MATCH(AS$3,$K$2:$R$2,0))/AS$7</f>
        <v>-83.333333333333329</v>
      </c>
      <c r="AT1219" s="275" cm="1">
        <f t="array" ref="AT1219">INDEX($K:$R,ROW(),MATCH(AT$3,$K$2:$R$2,0))/AT$7</f>
        <v>-83.333333333333329</v>
      </c>
      <c r="AU1219" s="275" cm="1">
        <f t="array" ref="AU1219">INDEX($K:$R,ROW(),MATCH(AU$3,$K$2:$R$2,0))/AU$7</f>
        <v>-83.333333333333329</v>
      </c>
      <c r="AV1219" s="275" cm="1">
        <f t="array" ref="AV1219">INDEX($K:$R,ROW(),MATCH(AV$3,$K$2:$R$2,0))/AV$7</f>
        <v>-83.333333333333329</v>
      </c>
      <c r="AW1219" s="275" cm="1">
        <f t="array" ref="AW1219">INDEX($K:$R,ROW(),MATCH(AW$3,$K$2:$R$2,0))/AW$7</f>
        <v>-83.333333333333329</v>
      </c>
      <c r="AX1219" s="275" cm="1">
        <f t="array" ref="AX1219">INDEX($K:$R,ROW(),MATCH(AX$3,$K$2:$R$2,0))/AX$7</f>
        <v>-83.333333333333329</v>
      </c>
      <c r="AY1219" s="275" cm="1">
        <f t="array" ref="AY1219">INDEX($K:$R,ROW(),MATCH(AY$3,$K$2:$R$2,0))/AY$7</f>
        <v>-83.333333333333329</v>
      </c>
      <c r="AZ1219" s="275" cm="1">
        <f t="array" ref="AZ1219">INDEX($K:$R,ROW(),MATCH(AZ$3,$K$2:$R$2,0))/AZ$7</f>
        <v>-83.333333333333329</v>
      </c>
      <c r="BA1219" s="275" cm="1">
        <f t="array" ref="BA1219">INDEX($K:$R,ROW(),MATCH(BA$3,$K$2:$R$2,0))/BA$7</f>
        <v>-83.333333333333329</v>
      </c>
      <c r="BB1219" s="275" cm="1">
        <f t="array" ref="BB1219">INDEX($K:$R,ROW(),MATCH(BB$3,$K$2:$R$2,0))/BB$7</f>
        <v>-83.333333333333329</v>
      </c>
      <c r="BC1219" s="275" cm="1">
        <f t="array" ref="BC1219">INDEX($K:$R,ROW(),MATCH(BC$3,$K$2:$R$2,0))/BC$7</f>
        <v>-83.333333333333329</v>
      </c>
      <c r="BD1219" s="275" cm="1">
        <f t="array" ref="BD1219">INDEX($K:$R,ROW(),MATCH(BD$3,$K$2:$R$2,0))/BD$7</f>
        <v>-83.333333333333329</v>
      </c>
      <c r="BE1219" s="275" cm="1">
        <f t="array" ref="BE1219">INDEX($K:$R,ROW(),MATCH(BE$3,$K$2:$R$2,0))/BE$7</f>
        <v>-83.333333333333329</v>
      </c>
      <c r="BF1219" s="275" cm="1">
        <f t="array" ref="BF1219">INDEX($K:$R,ROW(),MATCH(BF$3,$K$2:$R$2,0))/BF$7</f>
        <v>-83.333333333333329</v>
      </c>
      <c r="BG1219" s="275" cm="1">
        <f t="array" ref="BG1219">INDEX($K:$R,ROW(),MATCH(BG$3,$K$2:$R$2,0))/BG$7</f>
        <v>-83.333333333333329</v>
      </c>
      <c r="BH1219" s="275" cm="1">
        <f t="array" ref="BH1219">INDEX($K:$R,ROW(),MATCH(BH$3,$K$2:$R$2,0))/BH$7</f>
        <v>-83.333333333333329</v>
      </c>
      <c r="BI1219" s="275" cm="1">
        <f t="array" ref="BI1219">INDEX($K:$R,ROW(),MATCH(BI$3,$K$2:$R$2,0))/BI$7</f>
        <v>-83.333333333333329</v>
      </c>
      <c r="BJ1219" s="275" cm="1">
        <f t="array" ref="BJ1219">INDEX($K:$R,ROW(),MATCH(BJ$3,$K$2:$R$2,0))/BJ$7</f>
        <v>-83.333333333333329</v>
      </c>
      <c r="BK1219" s="275" cm="1">
        <f t="array" ref="BK1219">INDEX($K:$R,ROW(),MATCH(BK$3,$K$2:$R$2,0))/BK$7</f>
        <v>-83.333333333333329</v>
      </c>
      <c r="BL1219" s="275" cm="1">
        <f t="array" ref="BL1219">INDEX($K:$R,ROW(),MATCH(BL$3,$K$2:$R$2,0))/BL$7</f>
        <v>-83.333333333333329</v>
      </c>
      <c r="BM1219" s="275" cm="1">
        <f t="array" ref="BM1219">INDEX($K:$R,ROW(),MATCH(BM$3,$K$2:$R$2,0))/BM$7</f>
        <v>-83.333333333333329</v>
      </c>
      <c r="BN1219" s="275" cm="1">
        <f t="array" ref="BN1219">INDEX($K:$R,ROW(),MATCH(BN$3,$K$2:$R$2,0))/BN$7</f>
        <v>-83.333333333333329</v>
      </c>
      <c r="BO1219" s="275" cm="1">
        <f t="array" ref="BO1219">INDEX($K:$R,ROW(),MATCH(BO$3,$K$2:$R$2,0))/BO$7</f>
        <v>-83.333333333333329</v>
      </c>
      <c r="BP1219" s="275" cm="1">
        <f t="array" ref="BP1219">INDEX($K:$R,ROW(),MATCH(BP$3,$K$2:$R$2,0))/BP$7</f>
        <v>-83.333333333333329</v>
      </c>
      <c r="BQ1219" s="275" cm="1">
        <f t="array" ref="BQ1219">INDEX($K:$R,ROW(),MATCH(BQ$3,$K$2:$R$2,0))/BQ$7</f>
        <v>-83.333333333333329</v>
      </c>
      <c r="BR1219" s="275" cm="1">
        <f t="array" ref="BR1219">INDEX($K:$R,ROW(),MATCH(BR$3,$K$2:$R$2,0))/BR$7</f>
        <v>-83.333333333333329</v>
      </c>
      <c r="BS1219" s="275" cm="1">
        <f t="array" ref="BS1219">INDEX($K:$R,ROW(),MATCH(BS$3,$K$2:$R$2,0))/BS$7</f>
        <v>-83.333333333333329</v>
      </c>
      <c r="BT1219" s="275" cm="1">
        <f t="array" ref="BT1219">INDEX($K:$R,ROW(),MATCH(BT$3,$K$2:$R$2,0))/BT$7</f>
        <v>-83.333333333333329</v>
      </c>
      <c r="BU1219" s="275" cm="1">
        <f t="array" ref="BU1219">INDEX($K:$R,ROW(),MATCH(BU$3,$K$2:$R$2,0))/BU$7</f>
        <v>-83.333333333333329</v>
      </c>
      <c r="BV1219" s="275" cm="1">
        <f t="array" ref="BV1219">INDEX($K:$R,ROW(),MATCH(BV$3,$K$2:$R$2,0))/BV$7</f>
        <v>-83.333333333333329</v>
      </c>
      <c r="BW1219" s="275" cm="1">
        <f t="array" ref="BW1219">INDEX($K:$R,ROW(),MATCH(BW$3,$K$2:$R$2,0))/BW$7</f>
        <v>-83.333333333333329</v>
      </c>
      <c r="BX1219" s="275" cm="1">
        <f t="array" ref="BX1219">INDEX($K:$R,ROW(),MATCH(BX$3,$K$2:$R$2,0))/BX$7</f>
        <v>-83.333333333333329</v>
      </c>
      <c r="BY1219" s="275" cm="1">
        <f t="array" ref="BY1219">INDEX($K:$R,ROW(),MATCH(BY$3,$K$2:$R$2,0))/BY$7</f>
        <v>-83.333333333333329</v>
      </c>
      <c r="BZ1219" s="275" cm="1">
        <f t="array" ref="BZ1219">INDEX($K:$R,ROW(),MATCH(BZ$3,$K$2:$R$2,0))/BZ$7</f>
        <v>-83.333333333333329</v>
      </c>
      <c r="CA1219" s="275" cm="1">
        <f t="array" ref="CA1219">INDEX($K:$R,ROW(),MATCH(CA$3,$K$2:$R$2,0))/CA$7</f>
        <v>-83.333333333333329</v>
      </c>
      <c r="CB1219" s="275" cm="1">
        <f t="array" ref="CB1219">INDEX($K:$R,ROW(),MATCH(CB$3,$K$2:$R$2,0))/CB$7</f>
        <v>-83.333333333333329</v>
      </c>
      <c r="CC1219" s="275" cm="1">
        <f t="array" ref="CC1219">INDEX($K:$R,ROW(),MATCH(CC$3,$K$2:$R$2,0))/CC$7</f>
        <v>-83.333333333333329</v>
      </c>
      <c r="CD1219" s="275" cm="1">
        <f t="array" ref="CD1219">INDEX($K:$R,ROW(),MATCH(CD$3,$K$2:$R$2,0))/CD$7</f>
        <v>-83.333333333333329</v>
      </c>
      <c r="CE1219" s="275" cm="1">
        <f t="array" ref="CE1219">INDEX($K:$R,ROW(),MATCH(CE$3,$K$2:$R$2,0))/CE$7</f>
        <v>-83.333333333333329</v>
      </c>
      <c r="CF1219" s="275" cm="1">
        <f t="array" ref="CF1219">INDEX($K:$R,ROW(),MATCH(CF$3,$K$2:$R$2,0))/CF$7</f>
        <v>-83.333333333333329</v>
      </c>
      <c r="CG1219" s="275" cm="1">
        <f t="array" ref="CG1219">INDEX($K:$R,ROW(),MATCH(CG$3,$K$2:$R$2,0))/CG$7</f>
        <v>-83.333333333333329</v>
      </c>
      <c r="CH1219" s="275" cm="1">
        <f t="array" ref="CH1219">INDEX($K:$R,ROW(),MATCH(CH$3,$K$2:$R$2,0))/CH$7</f>
        <v>-83.333333333333329</v>
      </c>
      <c r="CI1219" s="275" cm="1">
        <f t="array" ref="CI1219">INDEX($K:$R,ROW(),MATCH(CI$3,$K$2:$R$2,0))/CI$7</f>
        <v>-83.333333333333329</v>
      </c>
      <c r="CJ1219" s="275" cm="1">
        <f t="array" ref="CJ1219">INDEX($K:$R,ROW(),MATCH(CJ$3,$K$2:$R$2,0))/CJ$7</f>
        <v>-83.333333333333329</v>
      </c>
      <c r="CK1219" s="275" cm="1">
        <f t="array" ref="CK1219">INDEX($K:$R,ROW(),MATCH(CK$3,$K$2:$R$2,0))/CK$7</f>
        <v>-83.333333333333329</v>
      </c>
      <c r="CL1219" s="275" cm="1">
        <f t="array" ref="CL1219">INDEX($K:$R,ROW(),MATCH(CL$3,$K$2:$R$2,0))/CL$7</f>
        <v>-83.333333333333329</v>
      </c>
      <c r="CM1219" s="275" cm="1">
        <f t="array" ref="CM1219">INDEX($K:$R,ROW(),MATCH(CM$3,$K$2:$R$2,0))/CM$7</f>
        <v>-83.333333333333329</v>
      </c>
      <c r="CN1219" s="275" cm="1">
        <f t="array" ref="CN1219">INDEX($K:$R,ROW(),MATCH(CN$3,$K$2:$R$2,0))/CN$7</f>
        <v>-83.333333333333329</v>
      </c>
    </row>
    <row r="1220" spans="1:92" x14ac:dyDescent="0.25">
      <c r="A1220" t="s">
        <v>143</v>
      </c>
      <c r="B1220" s="223" t="s">
        <v>773</v>
      </c>
      <c r="C1220" t="s">
        <v>70</v>
      </c>
      <c r="D1220" t="s">
        <v>771</v>
      </c>
      <c r="I1220" s="368"/>
      <c r="J1220" s="368"/>
      <c r="K1220" s="50">
        <f t="shared" ref="K1220:P1220" ca="1" si="893">SUMIF($3:$3, INDIRECT(ADDRESS(ROW($A$2),COLUMN(),2)), INDIRECT(ROW() &amp; ":" &amp; ROW()))</f>
        <v>108.33333333333333</v>
      </c>
      <c r="L1220" s="50">
        <f t="shared" ca="1" si="893"/>
        <v>308.33333333333326</v>
      </c>
      <c r="M1220" s="50">
        <f t="shared" ca="1" si="893"/>
        <v>508.33333333333337</v>
      </c>
      <c r="N1220" s="50">
        <f t="shared" ca="1" si="893"/>
        <v>708.33333333333371</v>
      </c>
      <c r="O1220" s="50">
        <f t="shared" ca="1" si="893"/>
        <v>908.33333333333383</v>
      </c>
      <c r="P1220" s="50">
        <f t="shared" ca="1" si="893"/>
        <v>1000.0000000000001</v>
      </c>
      <c r="Q1220" s="50"/>
      <c r="T1220" s="319">
        <f t="shared" ca="1" si="892"/>
        <v>0</v>
      </c>
      <c r="U1220" s="275">
        <f t="shared" ref="U1220:CF1220" ca="1" si="894">-U1223</f>
        <v>1.3888888888888888</v>
      </c>
      <c r="V1220" s="275">
        <f t="shared" ca="1" si="894"/>
        <v>2.7777777777777777</v>
      </c>
      <c r="W1220" s="275">
        <f t="shared" ca="1" si="894"/>
        <v>4.166666666666667</v>
      </c>
      <c r="X1220" s="275">
        <f t="shared" ca="1" si="894"/>
        <v>5.5555555555555554</v>
      </c>
      <c r="Y1220" s="275">
        <f t="shared" ca="1" si="894"/>
        <v>6.9444444444444438</v>
      </c>
      <c r="Z1220" s="275">
        <f t="shared" ca="1" si="894"/>
        <v>8.3333333333333321</v>
      </c>
      <c r="AA1220" s="275">
        <f t="shared" ca="1" si="894"/>
        <v>9.7222222222222214</v>
      </c>
      <c r="AB1220" s="275">
        <f t="shared" ca="1" si="894"/>
        <v>11.111111111111111</v>
      </c>
      <c r="AC1220" s="275">
        <f t="shared" ca="1" si="894"/>
        <v>12.5</v>
      </c>
      <c r="AD1220" s="275">
        <f t="shared" ca="1" si="894"/>
        <v>13.888888888888889</v>
      </c>
      <c r="AE1220" s="275">
        <f t="shared" ca="1" si="894"/>
        <v>15.277777777777779</v>
      </c>
      <c r="AF1220" s="275">
        <f t="shared" ca="1" si="894"/>
        <v>16.666666666666668</v>
      </c>
      <c r="AG1220" s="275">
        <f t="shared" ca="1" si="894"/>
        <v>18.055555555555557</v>
      </c>
      <c r="AH1220" s="275">
        <f t="shared" ca="1" si="894"/>
        <v>19.444444444444446</v>
      </c>
      <c r="AI1220" s="275">
        <f t="shared" ca="1" si="894"/>
        <v>20.833333333333332</v>
      </c>
      <c r="AJ1220" s="275">
        <f t="shared" ca="1" si="894"/>
        <v>22.222222222222221</v>
      </c>
      <c r="AK1220" s="275">
        <f t="shared" ca="1" si="894"/>
        <v>23.611111111111107</v>
      </c>
      <c r="AL1220" s="275">
        <f t="shared" ca="1" si="894"/>
        <v>24.999999999999996</v>
      </c>
      <c r="AM1220" s="275">
        <f t="shared" ca="1" si="894"/>
        <v>26.388888888888882</v>
      </c>
      <c r="AN1220" s="275">
        <f t="shared" ca="1" si="894"/>
        <v>27.777777777777771</v>
      </c>
      <c r="AO1220" s="275">
        <f t="shared" ca="1" si="894"/>
        <v>29.166666666666661</v>
      </c>
      <c r="AP1220" s="275">
        <f t="shared" ca="1" si="894"/>
        <v>30.555555555555546</v>
      </c>
      <c r="AQ1220" s="275">
        <f t="shared" ca="1" si="894"/>
        <v>31.944444444444436</v>
      </c>
      <c r="AR1220" s="275">
        <f t="shared" ca="1" si="894"/>
        <v>33.333333333333321</v>
      </c>
      <c r="AS1220" s="275">
        <f t="shared" ca="1" si="894"/>
        <v>34.722222222222207</v>
      </c>
      <c r="AT1220" s="275">
        <f t="shared" ca="1" si="894"/>
        <v>36.1111111111111</v>
      </c>
      <c r="AU1220" s="275">
        <f t="shared" ca="1" si="894"/>
        <v>37.499999999999993</v>
      </c>
      <c r="AV1220" s="275">
        <f t="shared" ca="1" si="894"/>
        <v>38.888888888888886</v>
      </c>
      <c r="AW1220" s="275">
        <f t="shared" ca="1" si="894"/>
        <v>40.277777777777779</v>
      </c>
      <c r="AX1220" s="275">
        <f t="shared" ca="1" si="894"/>
        <v>41.666666666666664</v>
      </c>
      <c r="AY1220" s="275">
        <f t="shared" ca="1" si="894"/>
        <v>43.055555555555557</v>
      </c>
      <c r="AZ1220" s="275">
        <f t="shared" ca="1" si="894"/>
        <v>44.44444444444445</v>
      </c>
      <c r="BA1220" s="275">
        <f t="shared" ca="1" si="894"/>
        <v>45.833333333333343</v>
      </c>
      <c r="BB1220" s="275">
        <f t="shared" ca="1" si="894"/>
        <v>47.222222222222236</v>
      </c>
      <c r="BC1220" s="275">
        <f t="shared" ca="1" si="894"/>
        <v>48.611111111111121</v>
      </c>
      <c r="BD1220" s="275">
        <f t="shared" ca="1" si="894"/>
        <v>50.000000000000014</v>
      </c>
      <c r="BE1220" s="275">
        <f t="shared" ca="1" si="894"/>
        <v>51.388888888888907</v>
      </c>
      <c r="BF1220" s="275">
        <f t="shared" ca="1" si="894"/>
        <v>52.7777777777778</v>
      </c>
      <c r="BG1220" s="275">
        <f t="shared" ca="1" si="894"/>
        <v>54.166666666666693</v>
      </c>
      <c r="BH1220" s="275">
        <f t="shared" ca="1" si="894"/>
        <v>55.555555555555578</v>
      </c>
      <c r="BI1220" s="275">
        <f t="shared" ca="1" si="894"/>
        <v>56.944444444444471</v>
      </c>
      <c r="BJ1220" s="275">
        <f t="shared" ca="1" si="894"/>
        <v>58.333333333333364</v>
      </c>
      <c r="BK1220" s="275">
        <f t="shared" ca="1" si="894"/>
        <v>59.722222222222257</v>
      </c>
      <c r="BL1220" s="275">
        <f t="shared" ca="1" si="894"/>
        <v>61.11111111111115</v>
      </c>
      <c r="BM1220" s="275">
        <f t="shared" ca="1" si="894"/>
        <v>62.500000000000036</v>
      </c>
      <c r="BN1220" s="275">
        <f t="shared" ca="1" si="894"/>
        <v>63.888888888888928</v>
      </c>
      <c r="BO1220" s="275">
        <f t="shared" ca="1" si="894"/>
        <v>65.277777777777814</v>
      </c>
      <c r="BP1220" s="275">
        <f t="shared" ca="1" si="894"/>
        <v>66.666666666666714</v>
      </c>
      <c r="BQ1220" s="275">
        <f t="shared" ca="1" si="894"/>
        <v>68.0555555555556</v>
      </c>
      <c r="BR1220" s="275">
        <f t="shared" ca="1" si="894"/>
        <v>69.4444444444445</v>
      </c>
      <c r="BS1220" s="275">
        <f t="shared" ca="1" si="894"/>
        <v>70.833333333333385</v>
      </c>
      <c r="BT1220" s="275">
        <f t="shared" ca="1" si="894"/>
        <v>72.222222222222257</v>
      </c>
      <c r="BU1220" s="275">
        <f t="shared" ca="1" si="894"/>
        <v>73.611111111111143</v>
      </c>
      <c r="BV1220" s="275">
        <f t="shared" ca="1" si="894"/>
        <v>75.000000000000028</v>
      </c>
      <c r="BW1220" s="275">
        <f t="shared" ca="1" si="894"/>
        <v>76.388888888888914</v>
      </c>
      <c r="BX1220" s="275">
        <f t="shared" ca="1" si="894"/>
        <v>77.7777777777778</v>
      </c>
      <c r="BY1220" s="275">
        <f t="shared" ca="1" si="894"/>
        <v>79.166666666666686</v>
      </c>
      <c r="BZ1220" s="275">
        <f t="shared" ca="1" si="894"/>
        <v>80.555555555555571</v>
      </c>
      <c r="CA1220" s="275">
        <f t="shared" ca="1" si="894"/>
        <v>81.944444444444443</v>
      </c>
      <c r="CB1220" s="275">
        <f t="shared" ca="1" si="894"/>
        <v>83.333333333333329</v>
      </c>
      <c r="CC1220" s="275">
        <f t="shared" ca="1" si="894"/>
        <v>83.333333333333329</v>
      </c>
      <c r="CD1220" s="275">
        <f t="shared" ca="1" si="894"/>
        <v>83.333333333333329</v>
      </c>
      <c r="CE1220" s="275">
        <f t="shared" ca="1" si="894"/>
        <v>83.333333333333329</v>
      </c>
      <c r="CF1220" s="275">
        <f t="shared" ca="1" si="894"/>
        <v>83.333333333333329</v>
      </c>
      <c r="CG1220" s="275">
        <f t="shared" ref="CG1220:CN1220" ca="1" si="895">-CG1223</f>
        <v>83.333333333333329</v>
      </c>
      <c r="CH1220" s="275">
        <f t="shared" ca="1" si="895"/>
        <v>83.333333333333329</v>
      </c>
      <c r="CI1220" s="275">
        <f t="shared" ca="1" si="895"/>
        <v>83.333333333333329</v>
      </c>
      <c r="CJ1220" s="275">
        <f t="shared" ca="1" si="895"/>
        <v>83.333333333333329</v>
      </c>
      <c r="CK1220" s="275">
        <f t="shared" ca="1" si="895"/>
        <v>83.333333333333329</v>
      </c>
      <c r="CL1220" s="275">
        <f t="shared" ca="1" si="895"/>
        <v>83.333333333333329</v>
      </c>
      <c r="CM1220" s="275">
        <f t="shared" ca="1" si="895"/>
        <v>83.333333333333329</v>
      </c>
      <c r="CN1220" s="275">
        <f t="shared" ca="1" si="895"/>
        <v>83.333333333333329</v>
      </c>
    </row>
    <row r="1221" spans="1:92" x14ac:dyDescent="0.25">
      <c r="B1221" s="178"/>
      <c r="D1221" t="s">
        <v>771</v>
      </c>
      <c r="E1221" s="102" t="s">
        <v>203</v>
      </c>
      <c r="T1221" s="355"/>
      <c r="U1221" s="356"/>
      <c r="V1221" s="356"/>
      <c r="W1221" s="356"/>
      <c r="X1221" s="356"/>
      <c r="Y1221" s="356"/>
      <c r="Z1221" s="356"/>
      <c r="AA1221" s="356"/>
      <c r="AB1221" s="356"/>
      <c r="AC1221" s="356"/>
      <c r="AD1221" s="356"/>
      <c r="AE1221" s="356"/>
      <c r="AF1221" s="356"/>
      <c r="AG1221" s="356"/>
      <c r="AH1221" s="356"/>
      <c r="AI1221" s="356"/>
      <c r="AJ1221" s="356"/>
      <c r="AK1221" s="356"/>
      <c r="AL1221" s="356"/>
      <c r="AM1221" s="356"/>
      <c r="AN1221" s="356"/>
      <c r="AO1221" s="356"/>
      <c r="AP1221" s="356"/>
      <c r="AQ1221" s="356"/>
      <c r="AR1221" s="356"/>
      <c r="AS1221" s="356"/>
      <c r="AT1221" s="356"/>
      <c r="AU1221" s="356"/>
      <c r="AV1221" s="356"/>
      <c r="AW1221" s="356"/>
      <c r="AX1221" s="356"/>
      <c r="AY1221" s="356"/>
      <c r="AZ1221" s="356"/>
      <c r="BA1221" s="356"/>
      <c r="BB1221" s="356"/>
      <c r="BC1221" s="356"/>
      <c r="BD1221" s="356"/>
      <c r="BE1221" s="356"/>
      <c r="BF1221" s="356"/>
      <c r="BG1221" s="356"/>
      <c r="BH1221" s="356"/>
      <c r="BI1221" s="356"/>
      <c r="BJ1221" s="356"/>
      <c r="BK1221" s="356"/>
      <c r="BL1221" s="356"/>
      <c r="BM1221" s="356"/>
      <c r="BN1221" s="356"/>
      <c r="BO1221" s="356"/>
      <c r="BP1221" s="356"/>
      <c r="BQ1221" s="356"/>
      <c r="BR1221" s="356"/>
      <c r="BS1221" s="356"/>
      <c r="BT1221" s="356"/>
      <c r="BU1221" s="356"/>
      <c r="BV1221" s="356"/>
      <c r="BW1221" s="356"/>
      <c r="BX1221" s="356"/>
      <c r="BY1221" s="356"/>
      <c r="BZ1221" s="356"/>
      <c r="CA1221" s="356"/>
      <c r="CB1221" s="356"/>
      <c r="CC1221" s="356"/>
      <c r="CD1221" s="356"/>
      <c r="CE1221" s="356"/>
      <c r="CF1221" s="356"/>
      <c r="CG1221" s="356"/>
      <c r="CH1221" s="356"/>
      <c r="CI1221" s="356"/>
      <c r="CJ1221" s="356"/>
      <c r="CK1221" s="356"/>
      <c r="CL1221" s="356"/>
      <c r="CM1221" s="356"/>
      <c r="CN1221" s="356"/>
    </row>
    <row r="1222" spans="1:92" x14ac:dyDescent="0.25">
      <c r="B1222" s="174" t="s">
        <v>774</v>
      </c>
      <c r="C1222" s="10"/>
      <c r="D1222" t="s">
        <v>771</v>
      </c>
      <c r="E1222" s="106" t="s">
        <v>203</v>
      </c>
      <c r="F1222" s="106"/>
      <c r="G1222" s="106"/>
      <c r="H1222" s="106"/>
      <c r="T1222" s="355"/>
      <c r="U1222" s="356"/>
      <c r="V1222" s="356"/>
      <c r="W1222" s="356"/>
      <c r="X1222" s="356"/>
      <c r="Y1222" s="356"/>
      <c r="Z1222" s="356"/>
      <c r="AA1222" s="356"/>
      <c r="AB1222" s="356"/>
      <c r="AC1222" s="356"/>
      <c r="AD1222" s="356"/>
      <c r="AE1222" s="356"/>
      <c r="AF1222" s="356"/>
      <c r="AG1222" s="356"/>
      <c r="AH1222" s="356"/>
      <c r="AI1222" s="356"/>
      <c r="AJ1222" s="356"/>
      <c r="AK1222" s="356"/>
      <c r="AL1222" s="356"/>
      <c r="AM1222" s="356"/>
      <c r="AN1222" s="356"/>
      <c r="AO1222" s="356"/>
      <c r="AP1222" s="356"/>
      <c r="AQ1222" s="356"/>
      <c r="AR1222" s="356"/>
      <c r="AS1222" s="356"/>
      <c r="AT1222" s="356"/>
      <c r="AU1222" s="356"/>
      <c r="AV1222" s="356"/>
      <c r="AW1222" s="356"/>
      <c r="AX1222" s="356"/>
      <c r="AY1222" s="356"/>
      <c r="AZ1222" s="356"/>
      <c r="BA1222" s="356"/>
      <c r="BB1222" s="356"/>
      <c r="BC1222" s="356"/>
      <c r="BD1222" s="356"/>
      <c r="BE1222" s="356"/>
      <c r="BF1222" s="356"/>
      <c r="BG1222" s="356"/>
      <c r="BH1222" s="356"/>
      <c r="BI1222" s="356"/>
      <c r="BJ1222" s="356"/>
      <c r="BK1222" s="356"/>
      <c r="BL1222" s="356"/>
      <c r="BM1222" s="356"/>
      <c r="BN1222" s="356"/>
      <c r="BO1222" s="356"/>
      <c r="BP1222" s="356"/>
      <c r="BQ1222" s="356"/>
      <c r="BR1222" s="356"/>
      <c r="BS1222" s="356"/>
      <c r="BT1222" s="356"/>
      <c r="BU1222" s="356"/>
      <c r="BV1222" s="356"/>
      <c r="BW1222" s="356"/>
      <c r="BX1222" s="356"/>
      <c r="BY1222" s="356"/>
      <c r="BZ1222" s="356"/>
      <c r="CA1222" s="356"/>
      <c r="CB1222" s="356"/>
      <c r="CC1222" s="356"/>
      <c r="CD1222" s="356"/>
      <c r="CE1222" s="356"/>
      <c r="CF1222" s="356"/>
      <c r="CG1222" s="356"/>
      <c r="CH1222" s="356"/>
      <c r="CI1222" s="356"/>
      <c r="CJ1222" s="356"/>
      <c r="CK1222" s="356"/>
      <c r="CL1222" s="356"/>
      <c r="CM1222" s="356"/>
      <c r="CN1222" s="356"/>
    </row>
    <row r="1223" spans="1:92" x14ac:dyDescent="0.25">
      <c r="A1223" t="s">
        <v>170</v>
      </c>
      <c r="B1223" s="223" t="s">
        <v>773</v>
      </c>
      <c r="C1223" t="s">
        <v>30</v>
      </c>
      <c r="D1223" t="s">
        <v>771</v>
      </c>
      <c r="E1223" s="102" t="s">
        <v>203</v>
      </c>
      <c r="K1223" s="50">
        <f t="shared" ref="K1223:P1223" ca="1" si="896">SUMIF($3:$3, K$2, INDIRECT(ROW() &amp; ":" &amp; ROW()))</f>
        <v>-108.33333333333333</v>
      </c>
      <c r="L1223" s="50">
        <f t="shared" ca="1" si="896"/>
        <v>-308.33333333333326</v>
      </c>
      <c r="M1223" s="50">
        <f t="shared" ca="1" si="896"/>
        <v>-508.33333333333337</v>
      </c>
      <c r="N1223" s="50">
        <f t="shared" ca="1" si="896"/>
        <v>-708.33333333333371</v>
      </c>
      <c r="O1223" s="50">
        <f t="shared" ca="1" si="896"/>
        <v>-908.33333333333383</v>
      </c>
      <c r="P1223" s="50">
        <f t="shared" ca="1" si="896"/>
        <v>-1000.0000000000001</v>
      </c>
      <c r="Q1223" s="50"/>
      <c r="T1223" s="319">
        <f t="shared" ref="T1223" ca="1" si="897">IFERROR(INDEX(INDIRECT("Financials!$A:$AD"), MATCH(INDIRECT(ADDRESS(ROW(),2)), INDIRECT("Financials!$B:$B"), 0), MATCH(INDIRECT(ADDRESS(1,COLUMN())), INDIRECT("Financials!$1:$1"), 0)),0)</f>
        <v>0</v>
      </c>
      <c r="U1223" s="275">
        <f ca="1">+SUM(U1219:OFFSET(U1219,0,-(MIN(COLUMN()-COLUMN($U1223),$I1216*U$7-1))))/($I1216*U$7)</f>
        <v>-1.3888888888888888</v>
      </c>
      <c r="V1223" s="275">
        <f ca="1">+SUM(V1219:OFFSET(V1219,0,-(MIN(COLUMN()-COLUMN($U1223),$I1216*V$7-1))))/($I1216*V$7)</f>
        <v>-2.7777777777777777</v>
      </c>
      <c r="W1223" s="275">
        <f ca="1">+SUM(W1219:OFFSET(W1219,0,-(MIN(COLUMN()-COLUMN($U1223),$I1216*W$7-1))))/($I1216*W$7)</f>
        <v>-4.166666666666667</v>
      </c>
      <c r="X1223" s="275">
        <f ca="1">+SUM(X1219:OFFSET(X1219,0,-(MIN(COLUMN()-COLUMN($U1223),$I1216*X$7-1))))/($I1216*X$7)</f>
        <v>-5.5555555555555554</v>
      </c>
      <c r="Y1223" s="275">
        <f ca="1">+SUM(Y1219:OFFSET(Y1219,0,-(MIN(COLUMN()-COLUMN($U1223),$I1216*Y$7-1))))/($I1216*Y$7)</f>
        <v>-6.9444444444444438</v>
      </c>
      <c r="Z1223" s="275">
        <f ca="1">+SUM(Z1219:OFFSET(Z1219,0,-(MIN(COLUMN()-COLUMN($U1223),$I1216*Z$7-1))))/($I1216*Z$7)</f>
        <v>-8.3333333333333321</v>
      </c>
      <c r="AA1223" s="275">
        <f ca="1">+SUM(AA1219:OFFSET(AA1219,0,-(MIN(COLUMN()-COLUMN($U1223),$I1216*AA$7-1))))/($I1216*AA$7)</f>
        <v>-9.7222222222222214</v>
      </c>
      <c r="AB1223" s="275">
        <f ca="1">+SUM(AB1219:OFFSET(AB1219,0,-(MIN(COLUMN()-COLUMN($U1223),$I1216*AB$7-1))))/($I1216*AB$7)</f>
        <v>-11.111111111111111</v>
      </c>
      <c r="AC1223" s="275">
        <f ca="1">+SUM(AC1219:OFFSET(AC1219,0,-(MIN(COLUMN()-COLUMN($U1223),$I1216*AC$7-1))))/($I1216*AC$7)</f>
        <v>-12.5</v>
      </c>
      <c r="AD1223" s="275">
        <f ca="1">+SUM(AD1219:OFFSET(AD1219,0,-(MIN(COLUMN()-COLUMN($U1223),$I1216*AD$7-1))))/($I1216*AD$7)</f>
        <v>-13.888888888888889</v>
      </c>
      <c r="AE1223" s="275">
        <f ca="1">+SUM(AE1219:OFFSET(AE1219,0,-(MIN(COLUMN()-COLUMN($U1223),$I1216*AE$7-1))))/($I1216*AE$7)</f>
        <v>-15.277777777777779</v>
      </c>
      <c r="AF1223" s="275">
        <f ca="1">+SUM(AF1219:OFFSET(AF1219,0,-(MIN(COLUMN()-COLUMN($U1223),$I1216*AF$7-1))))/($I1216*AF$7)</f>
        <v>-16.666666666666668</v>
      </c>
      <c r="AG1223" s="275">
        <f ca="1">+SUM(AG1219:OFFSET(AG1219,0,-(MIN(COLUMN()-COLUMN($U1223),$I1216*AG$7-1))))/($I1216*AG$7)</f>
        <v>-18.055555555555557</v>
      </c>
      <c r="AH1223" s="275">
        <f ca="1">+SUM(AH1219:OFFSET(AH1219,0,-(MIN(COLUMN()-COLUMN($U1223),$I1216*AH$7-1))))/($I1216*AH$7)</f>
        <v>-19.444444444444446</v>
      </c>
      <c r="AI1223" s="275">
        <f ca="1">+SUM(AI1219:OFFSET(AI1219,0,-(MIN(COLUMN()-COLUMN($U1223),$I1216*AI$7-1))))/($I1216*AI$7)</f>
        <v>-20.833333333333332</v>
      </c>
      <c r="AJ1223" s="275">
        <f ca="1">+SUM(AJ1219:OFFSET(AJ1219,0,-(MIN(COLUMN()-COLUMN($U1223),$I1216*AJ$7-1))))/($I1216*AJ$7)</f>
        <v>-22.222222222222221</v>
      </c>
      <c r="AK1223" s="275">
        <f ca="1">+SUM(AK1219:OFFSET(AK1219,0,-(MIN(COLUMN()-COLUMN($U1223),$I1216*AK$7-1))))/($I1216*AK$7)</f>
        <v>-23.611111111111107</v>
      </c>
      <c r="AL1223" s="275">
        <f ca="1">+SUM(AL1219:OFFSET(AL1219,0,-(MIN(COLUMN()-COLUMN($U1223),$I1216*AL$7-1))))/($I1216*AL$7)</f>
        <v>-24.999999999999996</v>
      </c>
      <c r="AM1223" s="275">
        <f ca="1">+SUM(AM1219:OFFSET(AM1219,0,-(MIN(COLUMN()-COLUMN($U1223),$I1216*AM$7-1))))/($I1216*AM$7)</f>
        <v>-26.388888888888882</v>
      </c>
      <c r="AN1223" s="275">
        <f ca="1">+SUM(AN1219:OFFSET(AN1219,0,-(MIN(COLUMN()-COLUMN($U1223),$I1216*AN$7-1))))/($I1216*AN$7)</f>
        <v>-27.777777777777771</v>
      </c>
      <c r="AO1223" s="275">
        <f ca="1">+SUM(AO1219:OFFSET(AO1219,0,-(MIN(COLUMN()-COLUMN($U1223),$I1216*AO$7-1))))/($I1216*AO$7)</f>
        <v>-29.166666666666661</v>
      </c>
      <c r="AP1223" s="275">
        <f ca="1">+SUM(AP1219:OFFSET(AP1219,0,-(MIN(COLUMN()-COLUMN($U1223),$I1216*AP$7-1))))/($I1216*AP$7)</f>
        <v>-30.555555555555546</v>
      </c>
      <c r="AQ1223" s="275">
        <f ca="1">+SUM(AQ1219:OFFSET(AQ1219,0,-(MIN(COLUMN()-COLUMN($U1223),$I1216*AQ$7-1))))/($I1216*AQ$7)</f>
        <v>-31.944444444444436</v>
      </c>
      <c r="AR1223" s="275">
        <f ca="1">+SUM(AR1219:OFFSET(AR1219,0,-(MIN(COLUMN()-COLUMN($U1223),$I1216*AR$7-1))))/($I1216*AR$7)</f>
        <v>-33.333333333333321</v>
      </c>
      <c r="AS1223" s="275">
        <f ca="1">+SUM(AS1219:OFFSET(AS1219,0,-(MIN(COLUMN()-COLUMN($U1223),$I1216*AS$7-1))))/($I1216*AS$7)</f>
        <v>-34.722222222222207</v>
      </c>
      <c r="AT1223" s="275">
        <f ca="1">+SUM(AT1219:OFFSET(AT1219,0,-(MIN(COLUMN()-COLUMN($U1223),$I1216*AT$7-1))))/($I1216*AT$7)</f>
        <v>-36.1111111111111</v>
      </c>
      <c r="AU1223" s="275">
        <f ca="1">+SUM(AU1219:OFFSET(AU1219,0,-(MIN(COLUMN()-COLUMN($U1223),$I1216*AU$7-1))))/($I1216*AU$7)</f>
        <v>-37.499999999999993</v>
      </c>
      <c r="AV1223" s="275">
        <f ca="1">+SUM(AV1219:OFFSET(AV1219,0,-(MIN(COLUMN()-COLUMN($U1223),$I1216*AV$7-1))))/($I1216*AV$7)</f>
        <v>-38.888888888888886</v>
      </c>
      <c r="AW1223" s="275">
        <f ca="1">+SUM(AW1219:OFFSET(AW1219,0,-(MIN(COLUMN()-COLUMN($U1223),$I1216*AW$7-1))))/($I1216*AW$7)</f>
        <v>-40.277777777777779</v>
      </c>
      <c r="AX1223" s="275">
        <f ca="1">+SUM(AX1219:OFFSET(AX1219,0,-(MIN(COLUMN()-COLUMN($U1223),$I1216*AX$7-1))))/($I1216*AX$7)</f>
        <v>-41.666666666666664</v>
      </c>
      <c r="AY1223" s="275">
        <f ca="1">+SUM(AY1219:OFFSET(AY1219,0,-(MIN(COLUMN()-COLUMN($U1223),$I1216*AY$7-1))))/($I1216*AY$7)</f>
        <v>-43.055555555555557</v>
      </c>
      <c r="AZ1223" s="275">
        <f ca="1">+SUM(AZ1219:OFFSET(AZ1219,0,-(MIN(COLUMN()-COLUMN($U1223),$I1216*AZ$7-1))))/($I1216*AZ$7)</f>
        <v>-44.44444444444445</v>
      </c>
      <c r="BA1223" s="275">
        <f ca="1">+SUM(BA1219:OFFSET(BA1219,0,-(MIN(COLUMN()-COLUMN($U1223),$I1216*BA$7-1))))/($I1216*BA$7)</f>
        <v>-45.833333333333343</v>
      </c>
      <c r="BB1223" s="275">
        <f ca="1">+SUM(BB1219:OFFSET(BB1219,0,-(MIN(COLUMN()-COLUMN($U1223),$I1216*BB$7-1))))/($I1216*BB$7)</f>
        <v>-47.222222222222236</v>
      </c>
      <c r="BC1223" s="275">
        <f ca="1">+SUM(BC1219:OFFSET(BC1219,0,-(MIN(COLUMN()-COLUMN($U1223),$I1216*BC$7-1))))/($I1216*BC$7)</f>
        <v>-48.611111111111121</v>
      </c>
      <c r="BD1223" s="275">
        <f ca="1">+SUM(BD1219:OFFSET(BD1219,0,-(MIN(COLUMN()-COLUMN($U1223),$I1216*BD$7-1))))/($I1216*BD$7)</f>
        <v>-50.000000000000014</v>
      </c>
      <c r="BE1223" s="275">
        <f ca="1">+SUM(BE1219:OFFSET(BE1219,0,-(MIN(COLUMN()-COLUMN($U1223),$I1216*BE$7-1))))/($I1216*BE$7)</f>
        <v>-51.388888888888907</v>
      </c>
      <c r="BF1223" s="275">
        <f ca="1">+SUM(BF1219:OFFSET(BF1219,0,-(MIN(COLUMN()-COLUMN($U1223),$I1216*BF$7-1))))/($I1216*BF$7)</f>
        <v>-52.7777777777778</v>
      </c>
      <c r="BG1223" s="275">
        <f ca="1">+SUM(BG1219:OFFSET(BG1219,0,-(MIN(COLUMN()-COLUMN($U1223),$I1216*BG$7-1))))/($I1216*BG$7)</f>
        <v>-54.166666666666693</v>
      </c>
      <c r="BH1223" s="275">
        <f ca="1">+SUM(BH1219:OFFSET(BH1219,0,-(MIN(COLUMN()-COLUMN($U1223),$I1216*BH$7-1))))/($I1216*BH$7)</f>
        <v>-55.555555555555578</v>
      </c>
      <c r="BI1223" s="275">
        <f ca="1">+SUM(BI1219:OFFSET(BI1219,0,-(MIN(COLUMN()-COLUMN($U1223),$I1216*BI$7-1))))/($I1216*BI$7)</f>
        <v>-56.944444444444471</v>
      </c>
      <c r="BJ1223" s="275">
        <f ca="1">+SUM(BJ1219:OFFSET(BJ1219,0,-(MIN(COLUMN()-COLUMN($U1223),$I1216*BJ$7-1))))/($I1216*BJ$7)</f>
        <v>-58.333333333333364</v>
      </c>
      <c r="BK1223" s="275">
        <f ca="1">+SUM(BK1219:OFFSET(BK1219,0,-(MIN(COLUMN()-COLUMN($U1223),$I1216*BK$7-1))))/($I1216*BK$7)</f>
        <v>-59.722222222222257</v>
      </c>
      <c r="BL1223" s="275">
        <f ca="1">+SUM(BL1219:OFFSET(BL1219,0,-(MIN(COLUMN()-COLUMN($U1223),$I1216*BL$7-1))))/($I1216*BL$7)</f>
        <v>-61.11111111111115</v>
      </c>
      <c r="BM1223" s="275">
        <f ca="1">+SUM(BM1219:OFFSET(BM1219,0,-(MIN(COLUMN()-COLUMN($U1223),$I1216*BM$7-1))))/($I1216*BM$7)</f>
        <v>-62.500000000000036</v>
      </c>
      <c r="BN1223" s="275">
        <f ca="1">+SUM(BN1219:OFFSET(BN1219,0,-(MIN(COLUMN()-COLUMN($U1223),$I1216*BN$7-1))))/($I1216*BN$7)</f>
        <v>-63.888888888888928</v>
      </c>
      <c r="BO1223" s="275">
        <f ca="1">+SUM(BO1219:OFFSET(BO1219,0,-(MIN(COLUMN()-COLUMN($U1223),$I1216*BO$7-1))))/($I1216*BO$7)</f>
        <v>-65.277777777777814</v>
      </c>
      <c r="BP1223" s="275">
        <f ca="1">+SUM(BP1219:OFFSET(BP1219,0,-(MIN(COLUMN()-COLUMN($U1223),$I1216*BP$7-1))))/($I1216*BP$7)</f>
        <v>-66.666666666666714</v>
      </c>
      <c r="BQ1223" s="275">
        <f ca="1">+SUM(BQ1219:OFFSET(BQ1219,0,-(MIN(COLUMN()-COLUMN($U1223),$I1216*BQ$7-1))))/($I1216*BQ$7)</f>
        <v>-68.0555555555556</v>
      </c>
      <c r="BR1223" s="275">
        <f ca="1">+SUM(BR1219:OFFSET(BR1219,0,-(MIN(COLUMN()-COLUMN($U1223),$I1216*BR$7-1))))/($I1216*BR$7)</f>
        <v>-69.4444444444445</v>
      </c>
      <c r="BS1223" s="275">
        <f ca="1">+SUM(BS1219:OFFSET(BS1219,0,-(MIN(COLUMN()-COLUMN($U1223),$I1216*BS$7-1))))/($I1216*BS$7)</f>
        <v>-70.833333333333385</v>
      </c>
      <c r="BT1223" s="275">
        <f ca="1">+SUM(BT1219:OFFSET(BT1219,0,-(MIN(COLUMN()-COLUMN($U1223),$I1216*BT$7-1))))/($I1216*BT$7)</f>
        <v>-72.222222222222257</v>
      </c>
      <c r="BU1223" s="275">
        <f ca="1">+SUM(BU1219:OFFSET(BU1219,0,-(MIN(COLUMN()-COLUMN($U1223),$I1216*BU$7-1))))/($I1216*BU$7)</f>
        <v>-73.611111111111143</v>
      </c>
      <c r="BV1223" s="275">
        <f ca="1">+SUM(BV1219:OFFSET(BV1219,0,-(MIN(COLUMN()-COLUMN($U1223),$I1216*BV$7-1))))/($I1216*BV$7)</f>
        <v>-75.000000000000028</v>
      </c>
      <c r="BW1223" s="275">
        <f ca="1">+SUM(BW1219:OFFSET(BW1219,0,-(MIN(COLUMN()-COLUMN($U1223),$I1216*BW$7-1))))/($I1216*BW$7)</f>
        <v>-76.388888888888914</v>
      </c>
      <c r="BX1223" s="275">
        <f ca="1">+SUM(BX1219:OFFSET(BX1219,0,-(MIN(COLUMN()-COLUMN($U1223),$I1216*BX$7-1))))/($I1216*BX$7)</f>
        <v>-77.7777777777778</v>
      </c>
      <c r="BY1223" s="275">
        <f ca="1">+SUM(BY1219:OFFSET(BY1219,0,-(MIN(COLUMN()-COLUMN($U1223),$I1216*BY$7-1))))/($I1216*BY$7)</f>
        <v>-79.166666666666686</v>
      </c>
      <c r="BZ1223" s="275">
        <f ca="1">+SUM(BZ1219:OFFSET(BZ1219,0,-(MIN(COLUMN()-COLUMN($U1223),$I1216*BZ$7-1))))/($I1216*BZ$7)</f>
        <v>-80.555555555555571</v>
      </c>
      <c r="CA1223" s="275">
        <f ca="1">+SUM(CA1219:OFFSET(CA1219,0,-(MIN(COLUMN()-COLUMN($U1223),$I1216*CA$7-1))))/($I1216*CA$7)</f>
        <v>-81.944444444444443</v>
      </c>
      <c r="CB1223" s="275">
        <f ca="1">+SUM(CB1219:OFFSET(CB1219,0,-(MIN(COLUMN()-COLUMN($U1223),$I1216*CB$7-1))))/($I1216*CB$7)</f>
        <v>-83.333333333333329</v>
      </c>
      <c r="CC1223" s="275">
        <f ca="1">+SUM(CC1219:OFFSET(CC1219,0,-(MIN(COLUMN()-COLUMN($U1223),$I1216*CC$7-1))))/($I1216*CC$7)</f>
        <v>-83.333333333333329</v>
      </c>
      <c r="CD1223" s="275">
        <f ca="1">+SUM(CD1219:OFFSET(CD1219,0,-(MIN(COLUMN()-COLUMN($U1223),$I1216*CD$7-1))))/($I1216*CD$7)</f>
        <v>-83.333333333333329</v>
      </c>
      <c r="CE1223" s="275">
        <f ca="1">+SUM(CE1219:OFFSET(CE1219,0,-(MIN(COLUMN()-COLUMN($U1223),$I1216*CE$7-1))))/($I1216*CE$7)</f>
        <v>-83.333333333333329</v>
      </c>
      <c r="CF1223" s="275">
        <f ca="1">+SUM(CF1219:OFFSET(CF1219,0,-(MIN(COLUMN()-COLUMN($U1223),$I1216*CF$7-1))))/($I1216*CF$7)</f>
        <v>-83.333333333333329</v>
      </c>
      <c r="CG1223" s="275">
        <f ca="1">+SUM(CG1219:OFFSET(CG1219,0,-(MIN(COLUMN()-COLUMN($U1223),$I1216*CG$7-1))))/($I1216*CG$7)</f>
        <v>-83.333333333333329</v>
      </c>
      <c r="CH1223" s="275">
        <f ca="1">+SUM(CH1219:OFFSET(CH1219,0,-(MIN(COLUMN()-COLUMN($U1223),$I1216*CH$7-1))))/($I1216*CH$7)</f>
        <v>-83.333333333333329</v>
      </c>
      <c r="CI1223" s="275">
        <f ca="1">+SUM(CI1219:OFFSET(CI1219,0,-(MIN(COLUMN()-COLUMN($U1223),$I1216*CI$7-1))))/($I1216*CI$7)</f>
        <v>-83.333333333333329</v>
      </c>
      <c r="CJ1223" s="275">
        <f ca="1">+SUM(CJ1219:OFFSET(CJ1219,0,-(MIN(COLUMN()-COLUMN($U1223),$I1216*CJ$7-1))))/($I1216*CJ$7)</f>
        <v>-83.333333333333329</v>
      </c>
      <c r="CK1223" s="275">
        <f ca="1">+SUM(CK1219:OFFSET(CK1219,0,-(MIN(COLUMN()-COLUMN($U1223),$I1216*CK$7-1))))/($I1216*CK$7)</f>
        <v>-83.333333333333329</v>
      </c>
      <c r="CL1223" s="275">
        <f ca="1">+SUM(CL1219:OFFSET(CL1219,0,-(MIN(COLUMN()-COLUMN($U1223),$I1216*CL$7-1))))/($I1216*CL$7)</f>
        <v>-83.333333333333329</v>
      </c>
      <c r="CM1223" s="275">
        <f ca="1">+SUM(CM1219:OFFSET(CM1219,0,-(MIN(COLUMN()-COLUMN($U1223),$I1216*CM$7-1))))/($I1216*CM$7)</f>
        <v>-83.333333333333329</v>
      </c>
      <c r="CN1223" s="275">
        <f ca="1">+SUM(CN1219:OFFSET(CN1219,0,-(MIN(COLUMN()-COLUMN($U1223),$I1216*CN$7-1))))/($I1216*CN$7)</f>
        <v>-83.333333333333329</v>
      </c>
    </row>
    <row r="1224" spans="1:92" x14ac:dyDescent="0.25">
      <c r="B1224" s="178"/>
      <c r="D1224" t="s">
        <v>771</v>
      </c>
      <c r="E1224" s="102" t="s">
        <v>203</v>
      </c>
      <c r="K1224" s="3"/>
      <c r="L1224" s="3"/>
      <c r="M1224" s="3"/>
      <c r="N1224" s="3"/>
      <c r="O1224" s="3"/>
      <c r="P1224" s="3"/>
      <c r="Q1224" s="3"/>
      <c r="T1224" s="363"/>
      <c r="U1224" s="364"/>
      <c r="V1224" s="364"/>
      <c r="W1224" s="364"/>
      <c r="X1224" s="364"/>
      <c r="Y1224" s="364"/>
      <c r="Z1224" s="364"/>
      <c r="AA1224" s="364"/>
      <c r="AB1224" s="364"/>
      <c r="AC1224" s="364"/>
      <c r="AD1224" s="364"/>
      <c r="AE1224" s="364"/>
      <c r="AF1224" s="364"/>
      <c r="AG1224" s="364"/>
      <c r="AH1224" s="364"/>
      <c r="AI1224" s="364"/>
      <c r="AJ1224" s="364"/>
      <c r="AK1224" s="364"/>
      <c r="AL1224" s="364"/>
      <c r="AM1224" s="364"/>
      <c r="AN1224" s="364"/>
      <c r="AO1224" s="364"/>
      <c r="AP1224" s="364"/>
      <c r="AQ1224" s="364"/>
      <c r="AR1224" s="364"/>
      <c r="AS1224" s="364"/>
      <c r="AT1224" s="364"/>
      <c r="AU1224" s="364"/>
      <c r="AV1224" s="364"/>
      <c r="AW1224" s="364"/>
      <c r="AX1224" s="364"/>
      <c r="AY1224" s="364"/>
      <c r="AZ1224" s="364"/>
      <c r="BA1224" s="364"/>
      <c r="BB1224" s="364"/>
      <c r="BC1224" s="364"/>
      <c r="BD1224" s="364"/>
      <c r="BE1224" s="364"/>
      <c r="BF1224" s="364"/>
      <c r="BG1224" s="364"/>
      <c r="BH1224" s="364"/>
      <c r="BI1224" s="364"/>
      <c r="BJ1224" s="364"/>
      <c r="BK1224" s="364"/>
      <c r="BL1224" s="364"/>
      <c r="BM1224" s="364"/>
      <c r="BN1224" s="364"/>
      <c r="BO1224" s="364"/>
      <c r="BP1224" s="364"/>
      <c r="BQ1224" s="364"/>
      <c r="BR1224" s="364"/>
      <c r="BS1224" s="364"/>
      <c r="BT1224" s="364"/>
      <c r="BU1224" s="364"/>
      <c r="BV1224" s="364"/>
      <c r="BW1224" s="364"/>
      <c r="BX1224" s="364"/>
      <c r="BY1224" s="364"/>
      <c r="BZ1224" s="364"/>
      <c r="CA1224" s="364"/>
      <c r="CB1224" s="364"/>
      <c r="CC1224" s="364"/>
      <c r="CD1224" s="364"/>
      <c r="CE1224" s="364"/>
      <c r="CF1224" s="364"/>
      <c r="CG1224" s="364"/>
      <c r="CH1224" s="364"/>
      <c r="CI1224" s="364"/>
      <c r="CJ1224" s="364"/>
      <c r="CK1224" s="364"/>
      <c r="CL1224" s="364"/>
      <c r="CM1224" s="364"/>
      <c r="CN1224" s="364"/>
    </row>
    <row r="1225" spans="1:92" x14ac:dyDescent="0.25">
      <c r="B1225" s="174" t="s">
        <v>572</v>
      </c>
      <c r="C1225" s="10"/>
      <c r="D1225" t="s">
        <v>771</v>
      </c>
      <c r="E1225" s="106" t="s">
        <v>203</v>
      </c>
      <c r="F1225" s="106"/>
      <c r="G1225" s="106"/>
      <c r="H1225" s="106"/>
      <c r="T1225" s="355"/>
      <c r="U1225" s="356"/>
      <c r="V1225" s="356"/>
      <c r="W1225" s="356"/>
      <c r="X1225" s="356"/>
      <c r="Y1225" s="356"/>
      <c r="Z1225" s="356"/>
      <c r="AA1225" s="356"/>
      <c r="AB1225" s="356"/>
      <c r="AC1225" s="356"/>
      <c r="AD1225" s="356"/>
      <c r="AE1225" s="356"/>
      <c r="AF1225" s="356"/>
      <c r="AG1225" s="356"/>
      <c r="AH1225" s="356"/>
      <c r="AI1225" s="356"/>
      <c r="AJ1225" s="356"/>
      <c r="AK1225" s="356"/>
      <c r="AL1225" s="356"/>
      <c r="AM1225" s="356"/>
      <c r="AN1225" s="356"/>
      <c r="AO1225" s="356"/>
      <c r="AP1225" s="356"/>
      <c r="AQ1225" s="356"/>
      <c r="AR1225" s="356"/>
      <c r="AS1225" s="356"/>
      <c r="AT1225" s="356"/>
      <c r="AU1225" s="356"/>
      <c r="AV1225" s="356"/>
      <c r="AW1225" s="356"/>
      <c r="AX1225" s="356"/>
      <c r="AY1225" s="356"/>
      <c r="AZ1225" s="356"/>
      <c r="BA1225" s="356"/>
      <c r="BB1225" s="356"/>
      <c r="BC1225" s="356"/>
      <c r="BD1225" s="356"/>
      <c r="BE1225" s="356"/>
      <c r="BF1225" s="356"/>
      <c r="BG1225" s="356"/>
      <c r="BH1225" s="356"/>
      <c r="BI1225" s="356"/>
      <c r="BJ1225" s="356"/>
      <c r="BK1225" s="356"/>
      <c r="BL1225" s="356"/>
      <c r="BM1225" s="356"/>
      <c r="BN1225" s="356"/>
      <c r="BO1225" s="356"/>
      <c r="BP1225" s="356"/>
      <c r="BQ1225" s="356"/>
      <c r="BR1225" s="356"/>
      <c r="BS1225" s="356"/>
      <c r="BT1225" s="356"/>
      <c r="BU1225" s="356"/>
      <c r="BV1225" s="356"/>
      <c r="BW1225" s="356"/>
      <c r="BX1225" s="356"/>
      <c r="BY1225" s="356"/>
      <c r="BZ1225" s="356"/>
      <c r="CA1225" s="356"/>
      <c r="CB1225" s="356"/>
      <c r="CC1225" s="356"/>
      <c r="CD1225" s="356"/>
      <c r="CE1225" s="356"/>
      <c r="CF1225" s="356"/>
      <c r="CG1225" s="356"/>
      <c r="CH1225" s="356"/>
      <c r="CI1225" s="356"/>
      <c r="CJ1225" s="356"/>
      <c r="CK1225" s="356"/>
      <c r="CL1225" s="356"/>
      <c r="CM1225" s="356"/>
      <c r="CN1225" s="356"/>
    </row>
    <row r="1226" spans="1:92" x14ac:dyDescent="0.25">
      <c r="B1226" s="223" t="s">
        <v>775</v>
      </c>
      <c r="C1226" s="53" t="s">
        <v>48</v>
      </c>
      <c r="D1226" t="s">
        <v>771</v>
      </c>
      <c r="E1226" s="102" t="s">
        <v>203</v>
      </c>
      <c r="K1226" s="3">
        <f t="shared" ref="K1226:P1228" ca="1" si="898">SUMIF($4:$4, K$2, INDIRECT(ROW() &amp; ":" &amp; ROW()))</f>
        <v>1000.0000000000001</v>
      </c>
      <c r="L1226" s="3">
        <f t="shared" ca="1" si="898"/>
        <v>1999.9999999999993</v>
      </c>
      <c r="M1226" s="3">
        <f t="shared" ca="1" si="898"/>
        <v>3000.0000000000009</v>
      </c>
      <c r="N1226" s="3">
        <f t="shared" ca="1" si="898"/>
        <v>4000.0000000000027</v>
      </c>
      <c r="O1226" s="3">
        <f t="shared" ca="1" si="898"/>
        <v>5000</v>
      </c>
      <c r="P1226" s="3">
        <f t="shared" ca="1" si="898"/>
        <v>5999.9999999999964</v>
      </c>
      <c r="Q1226" s="3"/>
      <c r="T1226" s="319"/>
      <c r="U1226" s="275">
        <f t="shared" ref="U1226:CF1226" si="899">-U1219+T1226</f>
        <v>83.333333333333329</v>
      </c>
      <c r="V1226" s="275">
        <f t="shared" si="899"/>
        <v>166.66666666666666</v>
      </c>
      <c r="W1226" s="275">
        <f t="shared" si="899"/>
        <v>250</v>
      </c>
      <c r="X1226" s="275">
        <f t="shared" si="899"/>
        <v>333.33333333333331</v>
      </c>
      <c r="Y1226" s="275">
        <f t="shared" si="899"/>
        <v>416.66666666666663</v>
      </c>
      <c r="Z1226" s="275">
        <f t="shared" si="899"/>
        <v>499.99999999999994</v>
      </c>
      <c r="AA1226" s="275">
        <f t="shared" si="899"/>
        <v>583.33333333333326</v>
      </c>
      <c r="AB1226" s="275">
        <f t="shared" si="899"/>
        <v>666.66666666666663</v>
      </c>
      <c r="AC1226" s="275">
        <f t="shared" si="899"/>
        <v>750</v>
      </c>
      <c r="AD1226" s="275">
        <f t="shared" si="899"/>
        <v>833.33333333333337</v>
      </c>
      <c r="AE1226" s="275">
        <f t="shared" si="899"/>
        <v>916.66666666666674</v>
      </c>
      <c r="AF1226" s="275">
        <f t="shared" si="899"/>
        <v>1000.0000000000001</v>
      </c>
      <c r="AG1226" s="275">
        <f t="shared" si="899"/>
        <v>1083.3333333333335</v>
      </c>
      <c r="AH1226" s="275">
        <f t="shared" si="899"/>
        <v>1166.6666666666667</v>
      </c>
      <c r="AI1226" s="275">
        <f t="shared" si="899"/>
        <v>1250</v>
      </c>
      <c r="AJ1226" s="275">
        <f t="shared" si="899"/>
        <v>1333.3333333333333</v>
      </c>
      <c r="AK1226" s="275">
        <f t="shared" si="899"/>
        <v>1416.6666666666665</v>
      </c>
      <c r="AL1226" s="275">
        <f t="shared" si="899"/>
        <v>1499.9999999999998</v>
      </c>
      <c r="AM1226" s="275">
        <f t="shared" si="899"/>
        <v>1583.333333333333</v>
      </c>
      <c r="AN1226" s="275">
        <f t="shared" si="899"/>
        <v>1666.6666666666663</v>
      </c>
      <c r="AO1226" s="275">
        <f t="shared" si="899"/>
        <v>1749.9999999999995</v>
      </c>
      <c r="AP1226" s="275">
        <f t="shared" si="899"/>
        <v>1833.3333333333328</v>
      </c>
      <c r="AQ1226" s="275">
        <f t="shared" si="899"/>
        <v>1916.6666666666661</v>
      </c>
      <c r="AR1226" s="275">
        <f t="shared" si="899"/>
        <v>1999.9999999999993</v>
      </c>
      <c r="AS1226" s="275">
        <f t="shared" si="899"/>
        <v>2083.3333333333326</v>
      </c>
      <c r="AT1226" s="275">
        <f t="shared" si="899"/>
        <v>2166.6666666666661</v>
      </c>
      <c r="AU1226" s="275">
        <f t="shared" si="899"/>
        <v>2249.9999999999995</v>
      </c>
      <c r="AV1226" s="275">
        <f t="shared" si="899"/>
        <v>2333.333333333333</v>
      </c>
      <c r="AW1226" s="275">
        <f t="shared" si="899"/>
        <v>2416.6666666666665</v>
      </c>
      <c r="AX1226" s="275">
        <f t="shared" si="899"/>
        <v>2500</v>
      </c>
      <c r="AY1226" s="275">
        <f t="shared" si="899"/>
        <v>2583.3333333333335</v>
      </c>
      <c r="AZ1226" s="275">
        <f t="shared" si="899"/>
        <v>2666.666666666667</v>
      </c>
      <c r="BA1226" s="275">
        <f t="shared" si="899"/>
        <v>2750.0000000000005</v>
      </c>
      <c r="BB1226" s="275">
        <f t="shared" si="899"/>
        <v>2833.3333333333339</v>
      </c>
      <c r="BC1226" s="275">
        <f t="shared" si="899"/>
        <v>2916.6666666666674</v>
      </c>
      <c r="BD1226" s="275">
        <f t="shared" si="899"/>
        <v>3000.0000000000009</v>
      </c>
      <c r="BE1226" s="275">
        <f t="shared" si="899"/>
        <v>3083.3333333333344</v>
      </c>
      <c r="BF1226" s="275">
        <f t="shared" si="899"/>
        <v>3166.6666666666679</v>
      </c>
      <c r="BG1226" s="275">
        <f t="shared" si="899"/>
        <v>3250.0000000000014</v>
      </c>
      <c r="BH1226" s="275">
        <f t="shared" si="899"/>
        <v>3333.3333333333348</v>
      </c>
      <c r="BI1226" s="275">
        <f t="shared" si="899"/>
        <v>3416.6666666666683</v>
      </c>
      <c r="BJ1226" s="275">
        <f t="shared" si="899"/>
        <v>3500.0000000000018</v>
      </c>
      <c r="BK1226" s="275">
        <f t="shared" si="899"/>
        <v>3583.3333333333353</v>
      </c>
      <c r="BL1226" s="275">
        <f t="shared" si="899"/>
        <v>3666.6666666666688</v>
      </c>
      <c r="BM1226" s="275">
        <f t="shared" si="899"/>
        <v>3750.0000000000023</v>
      </c>
      <c r="BN1226" s="275">
        <f t="shared" si="899"/>
        <v>3833.3333333333358</v>
      </c>
      <c r="BO1226" s="275">
        <f t="shared" si="899"/>
        <v>3916.6666666666692</v>
      </c>
      <c r="BP1226" s="275">
        <f t="shared" si="899"/>
        <v>4000.0000000000027</v>
      </c>
      <c r="BQ1226" s="275">
        <f t="shared" si="899"/>
        <v>4083.3333333333362</v>
      </c>
      <c r="BR1226" s="275">
        <f t="shared" si="899"/>
        <v>4166.6666666666697</v>
      </c>
      <c r="BS1226" s="275">
        <f t="shared" si="899"/>
        <v>4250.0000000000027</v>
      </c>
      <c r="BT1226" s="275">
        <f t="shared" si="899"/>
        <v>4333.3333333333358</v>
      </c>
      <c r="BU1226" s="275">
        <f t="shared" si="899"/>
        <v>4416.6666666666688</v>
      </c>
      <c r="BV1226" s="275">
        <f t="shared" si="899"/>
        <v>4500.0000000000018</v>
      </c>
      <c r="BW1226" s="275">
        <f t="shared" si="899"/>
        <v>4583.3333333333348</v>
      </c>
      <c r="BX1226" s="275">
        <f t="shared" si="899"/>
        <v>4666.6666666666679</v>
      </c>
      <c r="BY1226" s="275">
        <f t="shared" si="899"/>
        <v>4750.0000000000009</v>
      </c>
      <c r="BZ1226" s="275">
        <f t="shared" si="899"/>
        <v>4833.3333333333339</v>
      </c>
      <c r="CA1226" s="275">
        <f t="shared" si="899"/>
        <v>4916.666666666667</v>
      </c>
      <c r="CB1226" s="275">
        <f t="shared" si="899"/>
        <v>5000</v>
      </c>
      <c r="CC1226" s="275">
        <f t="shared" si="899"/>
        <v>5083.333333333333</v>
      </c>
      <c r="CD1226" s="275">
        <f t="shared" si="899"/>
        <v>5166.6666666666661</v>
      </c>
      <c r="CE1226" s="275">
        <f t="shared" si="899"/>
        <v>5249.9999999999991</v>
      </c>
      <c r="CF1226" s="275">
        <f t="shared" si="899"/>
        <v>5333.3333333333321</v>
      </c>
      <c r="CG1226" s="275">
        <f t="shared" ref="CG1226:CN1226" si="900">-CG1219+CF1226</f>
        <v>5416.6666666666652</v>
      </c>
      <c r="CH1226" s="275">
        <f t="shared" si="900"/>
        <v>5499.9999999999982</v>
      </c>
      <c r="CI1226" s="275">
        <f t="shared" si="900"/>
        <v>5583.3333333333312</v>
      </c>
      <c r="CJ1226" s="275">
        <f t="shared" si="900"/>
        <v>5666.6666666666642</v>
      </c>
      <c r="CK1226" s="275">
        <f t="shared" si="900"/>
        <v>5749.9999999999973</v>
      </c>
      <c r="CL1226" s="275">
        <f t="shared" si="900"/>
        <v>5833.3333333333303</v>
      </c>
      <c r="CM1226" s="275">
        <f t="shared" si="900"/>
        <v>5916.6666666666633</v>
      </c>
      <c r="CN1226" s="275">
        <f t="shared" si="900"/>
        <v>5999.9999999999964</v>
      </c>
    </row>
    <row r="1227" spans="1:92" x14ac:dyDescent="0.25">
      <c r="B1227" s="223" t="s">
        <v>776</v>
      </c>
      <c r="C1227" s="53" t="s">
        <v>48</v>
      </c>
      <c r="D1227" t="s">
        <v>771</v>
      </c>
      <c r="E1227" s="102" t="s">
        <v>203</v>
      </c>
      <c r="K1227" s="313">
        <f t="shared" ca="1" si="898"/>
        <v>-108.33333333333333</v>
      </c>
      <c r="L1227" s="313">
        <f t="shared" ca="1" si="898"/>
        <v>-416.66666666666669</v>
      </c>
      <c r="M1227" s="313">
        <f t="shared" ca="1" si="898"/>
        <v>-925.00000000000011</v>
      </c>
      <c r="N1227" s="313">
        <f t="shared" ca="1" si="898"/>
        <v>-1633.3333333333337</v>
      </c>
      <c r="O1227" s="313">
        <f t="shared" ca="1" si="898"/>
        <v>-2541.6666666666674</v>
      </c>
      <c r="P1227" s="313">
        <f t="shared" ca="1" si="898"/>
        <v>-3541.6666666666692</v>
      </c>
      <c r="Q1227" s="3"/>
      <c r="T1227" s="366"/>
      <c r="U1227" s="367">
        <f t="shared" ref="U1227:CF1227" ca="1" si="901">T1227+U1223</f>
        <v>-1.3888888888888888</v>
      </c>
      <c r="V1227" s="367">
        <f t="shared" ca="1" si="901"/>
        <v>-4.1666666666666661</v>
      </c>
      <c r="W1227" s="367">
        <f t="shared" ca="1" si="901"/>
        <v>-8.3333333333333321</v>
      </c>
      <c r="X1227" s="367">
        <f t="shared" ca="1" si="901"/>
        <v>-13.888888888888888</v>
      </c>
      <c r="Y1227" s="367">
        <f t="shared" ca="1" si="901"/>
        <v>-20.833333333333332</v>
      </c>
      <c r="Z1227" s="367">
        <f t="shared" ca="1" si="901"/>
        <v>-29.166666666666664</v>
      </c>
      <c r="AA1227" s="367">
        <f t="shared" ca="1" si="901"/>
        <v>-38.888888888888886</v>
      </c>
      <c r="AB1227" s="367">
        <f t="shared" ca="1" si="901"/>
        <v>-50</v>
      </c>
      <c r="AC1227" s="367">
        <f t="shared" ca="1" si="901"/>
        <v>-62.5</v>
      </c>
      <c r="AD1227" s="367">
        <f t="shared" ca="1" si="901"/>
        <v>-76.388888888888886</v>
      </c>
      <c r="AE1227" s="367">
        <f t="shared" ca="1" si="901"/>
        <v>-91.666666666666657</v>
      </c>
      <c r="AF1227" s="367">
        <f t="shared" ca="1" si="901"/>
        <v>-108.33333333333333</v>
      </c>
      <c r="AG1227" s="367">
        <f t="shared" ca="1" si="901"/>
        <v>-126.38888888888889</v>
      </c>
      <c r="AH1227" s="367">
        <f t="shared" ca="1" si="901"/>
        <v>-145.83333333333334</v>
      </c>
      <c r="AI1227" s="367">
        <f t="shared" ca="1" si="901"/>
        <v>-166.66666666666669</v>
      </c>
      <c r="AJ1227" s="367">
        <f t="shared" ca="1" si="901"/>
        <v>-188.88888888888891</v>
      </c>
      <c r="AK1227" s="367">
        <f t="shared" ca="1" si="901"/>
        <v>-212.50000000000003</v>
      </c>
      <c r="AL1227" s="367">
        <f t="shared" ca="1" si="901"/>
        <v>-237.50000000000003</v>
      </c>
      <c r="AM1227" s="367">
        <f t="shared" ca="1" si="901"/>
        <v>-263.88888888888891</v>
      </c>
      <c r="AN1227" s="367">
        <f t="shared" ca="1" si="901"/>
        <v>-291.66666666666669</v>
      </c>
      <c r="AO1227" s="367">
        <f t="shared" ca="1" si="901"/>
        <v>-320.83333333333337</v>
      </c>
      <c r="AP1227" s="367">
        <f t="shared" ca="1" si="901"/>
        <v>-351.38888888888891</v>
      </c>
      <c r="AQ1227" s="367">
        <f t="shared" ca="1" si="901"/>
        <v>-383.33333333333337</v>
      </c>
      <c r="AR1227" s="367">
        <f t="shared" ca="1" si="901"/>
        <v>-416.66666666666669</v>
      </c>
      <c r="AS1227" s="367">
        <f t="shared" ca="1" si="901"/>
        <v>-451.38888888888891</v>
      </c>
      <c r="AT1227" s="367">
        <f t="shared" ca="1" si="901"/>
        <v>-487.5</v>
      </c>
      <c r="AU1227" s="367">
        <f t="shared" ca="1" si="901"/>
        <v>-525</v>
      </c>
      <c r="AV1227" s="367">
        <f t="shared" ca="1" si="901"/>
        <v>-563.88888888888891</v>
      </c>
      <c r="AW1227" s="367">
        <f t="shared" ca="1" si="901"/>
        <v>-604.16666666666674</v>
      </c>
      <c r="AX1227" s="367">
        <f t="shared" ca="1" si="901"/>
        <v>-645.83333333333337</v>
      </c>
      <c r="AY1227" s="367">
        <f t="shared" ca="1" si="901"/>
        <v>-688.88888888888891</v>
      </c>
      <c r="AZ1227" s="367">
        <f t="shared" ca="1" si="901"/>
        <v>-733.33333333333337</v>
      </c>
      <c r="BA1227" s="367">
        <f t="shared" ca="1" si="901"/>
        <v>-779.16666666666674</v>
      </c>
      <c r="BB1227" s="367">
        <f t="shared" ca="1" si="901"/>
        <v>-826.38888888888903</v>
      </c>
      <c r="BC1227" s="367">
        <f t="shared" ca="1" si="901"/>
        <v>-875.00000000000011</v>
      </c>
      <c r="BD1227" s="367">
        <f t="shared" ca="1" si="901"/>
        <v>-925.00000000000011</v>
      </c>
      <c r="BE1227" s="367">
        <f t="shared" ca="1" si="901"/>
        <v>-976.38888888888903</v>
      </c>
      <c r="BF1227" s="367">
        <f t="shared" ca="1" si="901"/>
        <v>-1029.1666666666667</v>
      </c>
      <c r="BG1227" s="367">
        <f t="shared" ca="1" si="901"/>
        <v>-1083.3333333333335</v>
      </c>
      <c r="BH1227" s="367">
        <f t="shared" ca="1" si="901"/>
        <v>-1138.8888888888891</v>
      </c>
      <c r="BI1227" s="367">
        <f t="shared" ca="1" si="901"/>
        <v>-1195.8333333333337</v>
      </c>
      <c r="BJ1227" s="367">
        <f t="shared" ca="1" si="901"/>
        <v>-1254.166666666667</v>
      </c>
      <c r="BK1227" s="367">
        <f t="shared" ca="1" si="901"/>
        <v>-1313.8888888888891</v>
      </c>
      <c r="BL1227" s="367">
        <f t="shared" ca="1" si="901"/>
        <v>-1375.0000000000002</v>
      </c>
      <c r="BM1227" s="367">
        <f t="shared" ca="1" si="901"/>
        <v>-1437.5000000000002</v>
      </c>
      <c r="BN1227" s="367">
        <f t="shared" ca="1" si="901"/>
        <v>-1501.3888888888891</v>
      </c>
      <c r="BO1227" s="367">
        <f t="shared" ca="1" si="901"/>
        <v>-1566.666666666667</v>
      </c>
      <c r="BP1227" s="367">
        <f t="shared" ca="1" si="901"/>
        <v>-1633.3333333333337</v>
      </c>
      <c r="BQ1227" s="367">
        <f t="shared" ca="1" si="901"/>
        <v>-1701.3888888888894</v>
      </c>
      <c r="BR1227" s="367">
        <f t="shared" ca="1" si="901"/>
        <v>-1770.8333333333339</v>
      </c>
      <c r="BS1227" s="367">
        <f t="shared" ca="1" si="901"/>
        <v>-1841.6666666666674</v>
      </c>
      <c r="BT1227" s="367">
        <f t="shared" ca="1" si="901"/>
        <v>-1913.8888888888896</v>
      </c>
      <c r="BU1227" s="367">
        <f t="shared" ca="1" si="901"/>
        <v>-1987.5000000000007</v>
      </c>
      <c r="BV1227" s="367">
        <f t="shared" ca="1" si="901"/>
        <v>-2062.5000000000009</v>
      </c>
      <c r="BW1227" s="367">
        <f t="shared" ca="1" si="901"/>
        <v>-2138.8888888888896</v>
      </c>
      <c r="BX1227" s="367">
        <f t="shared" ca="1" si="901"/>
        <v>-2216.6666666666674</v>
      </c>
      <c r="BY1227" s="367">
        <f t="shared" ca="1" si="901"/>
        <v>-2295.8333333333339</v>
      </c>
      <c r="BZ1227" s="367">
        <f t="shared" ca="1" si="901"/>
        <v>-2376.3888888888896</v>
      </c>
      <c r="CA1227" s="367">
        <f t="shared" ca="1" si="901"/>
        <v>-2458.3333333333339</v>
      </c>
      <c r="CB1227" s="367">
        <f t="shared" ca="1" si="901"/>
        <v>-2541.6666666666674</v>
      </c>
      <c r="CC1227" s="367">
        <f t="shared" ca="1" si="901"/>
        <v>-2625.0000000000009</v>
      </c>
      <c r="CD1227" s="367">
        <f t="shared" ca="1" si="901"/>
        <v>-2708.3333333333344</v>
      </c>
      <c r="CE1227" s="367">
        <f t="shared" ca="1" si="901"/>
        <v>-2791.6666666666679</v>
      </c>
      <c r="CF1227" s="367">
        <f t="shared" ca="1" si="901"/>
        <v>-2875.0000000000014</v>
      </c>
      <c r="CG1227" s="367">
        <f t="shared" ref="CG1227:CN1227" ca="1" si="902">CF1227+CG1223</f>
        <v>-2958.3333333333348</v>
      </c>
      <c r="CH1227" s="367">
        <f t="shared" ca="1" si="902"/>
        <v>-3041.6666666666683</v>
      </c>
      <c r="CI1227" s="367">
        <f t="shared" ca="1" si="902"/>
        <v>-3125.0000000000018</v>
      </c>
      <c r="CJ1227" s="367">
        <f t="shared" ca="1" si="902"/>
        <v>-3208.3333333333353</v>
      </c>
      <c r="CK1227" s="367">
        <f t="shared" ca="1" si="902"/>
        <v>-3291.6666666666688</v>
      </c>
      <c r="CL1227" s="367">
        <f t="shared" ca="1" si="902"/>
        <v>-3375.0000000000023</v>
      </c>
      <c r="CM1227" s="367">
        <f t="shared" ca="1" si="902"/>
        <v>-3458.3333333333358</v>
      </c>
      <c r="CN1227" s="367">
        <f t="shared" ca="1" si="902"/>
        <v>-3541.6666666666692</v>
      </c>
    </row>
    <row r="1228" spans="1:92" x14ac:dyDescent="0.25">
      <c r="A1228" t="s">
        <v>9</v>
      </c>
      <c r="B1228" s="216" t="s">
        <v>777</v>
      </c>
      <c r="C1228" s="53"/>
      <c r="D1228" t="s">
        <v>771</v>
      </c>
      <c r="E1228" s="229" t="s">
        <v>203</v>
      </c>
      <c r="F1228" s="229"/>
      <c r="G1228" s="229"/>
      <c r="K1228" s="31">
        <f t="shared" ca="1" si="898"/>
        <v>891.66666666666674</v>
      </c>
      <c r="L1228" s="31">
        <f t="shared" ca="1" si="898"/>
        <v>1583.3333333333326</v>
      </c>
      <c r="M1228" s="31">
        <f t="shared" ca="1" si="898"/>
        <v>2075.0000000000009</v>
      </c>
      <c r="N1228" s="31">
        <f t="shared" ca="1" si="898"/>
        <v>2366.6666666666688</v>
      </c>
      <c r="O1228" s="31">
        <f t="shared" ca="1" si="898"/>
        <v>2458.3333333333326</v>
      </c>
      <c r="P1228" s="31">
        <f t="shared" ca="1" si="898"/>
        <v>2458.3333333333271</v>
      </c>
      <c r="Q1228" s="31"/>
      <c r="T1228" s="327">
        <f t="shared" ref="T1228" ca="1" si="903">IFERROR(INDEX(INDIRECT("Financials!$A:$AD"), MATCH(INDIRECT(ADDRESS(ROW(),2)), INDIRECT("Financials!$B:$B"), 0), MATCH(INDIRECT(ADDRESS(1,COLUMN())), INDIRECT("Financials!$1:$1"), 0)),0)</f>
        <v>0</v>
      </c>
      <c r="U1228" s="328">
        <f t="shared" ref="U1228:AZ1228" ca="1" si="904">SUM(U1226:U1227)</f>
        <v>81.944444444444443</v>
      </c>
      <c r="V1228" s="328">
        <f t="shared" ca="1" si="904"/>
        <v>162.5</v>
      </c>
      <c r="W1228" s="328">
        <f t="shared" ca="1" si="904"/>
        <v>241.66666666666666</v>
      </c>
      <c r="X1228" s="328">
        <f t="shared" ca="1" si="904"/>
        <v>319.4444444444444</v>
      </c>
      <c r="Y1228" s="328">
        <f t="shared" ca="1" si="904"/>
        <v>395.83333333333331</v>
      </c>
      <c r="Z1228" s="328">
        <f t="shared" ca="1" si="904"/>
        <v>470.83333333333326</v>
      </c>
      <c r="AA1228" s="328">
        <f t="shared" ca="1" si="904"/>
        <v>544.44444444444434</v>
      </c>
      <c r="AB1228" s="328">
        <f t="shared" ca="1" si="904"/>
        <v>616.66666666666663</v>
      </c>
      <c r="AC1228" s="328">
        <f t="shared" ca="1" si="904"/>
        <v>687.5</v>
      </c>
      <c r="AD1228" s="328">
        <f t="shared" ca="1" si="904"/>
        <v>756.94444444444446</v>
      </c>
      <c r="AE1228" s="328">
        <f t="shared" ca="1" si="904"/>
        <v>825.00000000000011</v>
      </c>
      <c r="AF1228" s="328">
        <f t="shared" ca="1" si="904"/>
        <v>891.66666666666674</v>
      </c>
      <c r="AG1228" s="328">
        <f t="shared" ca="1" si="904"/>
        <v>956.94444444444457</v>
      </c>
      <c r="AH1228" s="328">
        <f t="shared" ca="1" si="904"/>
        <v>1020.8333333333334</v>
      </c>
      <c r="AI1228" s="328">
        <f t="shared" ca="1" si="904"/>
        <v>1083.3333333333333</v>
      </c>
      <c r="AJ1228" s="328">
        <f t="shared" ca="1" si="904"/>
        <v>1144.4444444444443</v>
      </c>
      <c r="AK1228" s="328">
        <f t="shared" ca="1" si="904"/>
        <v>1204.1666666666665</v>
      </c>
      <c r="AL1228" s="328">
        <f t="shared" ca="1" si="904"/>
        <v>1262.4999999999998</v>
      </c>
      <c r="AM1228" s="328">
        <f t="shared" ca="1" si="904"/>
        <v>1319.4444444444441</v>
      </c>
      <c r="AN1228" s="328">
        <f t="shared" ca="1" si="904"/>
        <v>1374.9999999999995</v>
      </c>
      <c r="AO1228" s="328">
        <f t="shared" ca="1" si="904"/>
        <v>1429.1666666666661</v>
      </c>
      <c r="AP1228" s="328">
        <f t="shared" ca="1" si="904"/>
        <v>1481.9444444444439</v>
      </c>
      <c r="AQ1228" s="328">
        <f t="shared" ca="1" si="904"/>
        <v>1533.3333333333326</v>
      </c>
      <c r="AR1228" s="328">
        <f t="shared" ca="1" si="904"/>
        <v>1583.3333333333326</v>
      </c>
      <c r="AS1228" s="328">
        <f t="shared" ca="1" si="904"/>
        <v>1631.9444444444437</v>
      </c>
      <c r="AT1228" s="328">
        <f t="shared" ca="1" si="904"/>
        <v>1679.1666666666661</v>
      </c>
      <c r="AU1228" s="328">
        <f t="shared" ca="1" si="904"/>
        <v>1724.9999999999995</v>
      </c>
      <c r="AV1228" s="328">
        <f t="shared" ca="1" si="904"/>
        <v>1769.4444444444441</v>
      </c>
      <c r="AW1228" s="328">
        <f t="shared" ca="1" si="904"/>
        <v>1812.4999999999998</v>
      </c>
      <c r="AX1228" s="328">
        <f t="shared" ca="1" si="904"/>
        <v>1854.1666666666665</v>
      </c>
      <c r="AY1228" s="328">
        <f t="shared" ca="1" si="904"/>
        <v>1894.4444444444446</v>
      </c>
      <c r="AZ1228" s="328">
        <f t="shared" ca="1" si="904"/>
        <v>1933.3333333333335</v>
      </c>
      <c r="BA1228" s="328">
        <f t="shared" ref="BA1228:CN1228" ca="1" si="905">SUM(BA1226:BA1227)</f>
        <v>1970.8333333333337</v>
      </c>
      <c r="BB1228" s="328">
        <f t="shared" ca="1" si="905"/>
        <v>2006.9444444444448</v>
      </c>
      <c r="BC1228" s="328">
        <f t="shared" ca="1" si="905"/>
        <v>2041.6666666666674</v>
      </c>
      <c r="BD1228" s="328">
        <f t="shared" ca="1" si="905"/>
        <v>2075.0000000000009</v>
      </c>
      <c r="BE1228" s="328">
        <f t="shared" ca="1" si="905"/>
        <v>2106.9444444444453</v>
      </c>
      <c r="BF1228" s="328">
        <f t="shared" ca="1" si="905"/>
        <v>2137.5000000000009</v>
      </c>
      <c r="BG1228" s="328">
        <f t="shared" ca="1" si="905"/>
        <v>2166.6666666666679</v>
      </c>
      <c r="BH1228" s="328">
        <f t="shared" ca="1" si="905"/>
        <v>2194.4444444444457</v>
      </c>
      <c r="BI1228" s="328">
        <f t="shared" ca="1" si="905"/>
        <v>2220.8333333333348</v>
      </c>
      <c r="BJ1228" s="328">
        <f t="shared" ca="1" si="905"/>
        <v>2245.8333333333348</v>
      </c>
      <c r="BK1228" s="328">
        <f t="shared" ca="1" si="905"/>
        <v>2269.4444444444462</v>
      </c>
      <c r="BL1228" s="328">
        <f t="shared" ca="1" si="905"/>
        <v>2291.6666666666688</v>
      </c>
      <c r="BM1228" s="328">
        <f t="shared" ca="1" si="905"/>
        <v>2312.5000000000018</v>
      </c>
      <c r="BN1228" s="328">
        <f t="shared" ca="1" si="905"/>
        <v>2331.9444444444466</v>
      </c>
      <c r="BO1228" s="328">
        <f t="shared" ca="1" si="905"/>
        <v>2350.0000000000023</v>
      </c>
      <c r="BP1228" s="328">
        <f t="shared" ca="1" si="905"/>
        <v>2366.6666666666688</v>
      </c>
      <c r="BQ1228" s="328">
        <f t="shared" ca="1" si="905"/>
        <v>2381.9444444444471</v>
      </c>
      <c r="BR1228" s="328">
        <f t="shared" ca="1" si="905"/>
        <v>2395.8333333333358</v>
      </c>
      <c r="BS1228" s="328">
        <f t="shared" ca="1" si="905"/>
        <v>2408.3333333333353</v>
      </c>
      <c r="BT1228" s="328">
        <f t="shared" ca="1" si="905"/>
        <v>2419.4444444444462</v>
      </c>
      <c r="BU1228" s="328">
        <f t="shared" ca="1" si="905"/>
        <v>2429.1666666666679</v>
      </c>
      <c r="BV1228" s="328">
        <f t="shared" ca="1" si="905"/>
        <v>2437.5000000000009</v>
      </c>
      <c r="BW1228" s="328">
        <f t="shared" ca="1" si="905"/>
        <v>2444.4444444444453</v>
      </c>
      <c r="BX1228" s="328">
        <f t="shared" ca="1" si="905"/>
        <v>2450.0000000000005</v>
      </c>
      <c r="BY1228" s="328">
        <f t="shared" ca="1" si="905"/>
        <v>2454.166666666667</v>
      </c>
      <c r="BZ1228" s="328">
        <f t="shared" ca="1" si="905"/>
        <v>2456.9444444444443</v>
      </c>
      <c r="CA1228" s="328">
        <f t="shared" ca="1" si="905"/>
        <v>2458.333333333333</v>
      </c>
      <c r="CB1228" s="328">
        <f t="shared" ca="1" si="905"/>
        <v>2458.3333333333326</v>
      </c>
      <c r="CC1228" s="328">
        <f t="shared" ca="1" si="905"/>
        <v>2458.3333333333321</v>
      </c>
      <c r="CD1228" s="328">
        <f t="shared" ca="1" si="905"/>
        <v>2458.3333333333317</v>
      </c>
      <c r="CE1228" s="328">
        <f t="shared" ca="1" si="905"/>
        <v>2458.3333333333312</v>
      </c>
      <c r="CF1228" s="328">
        <f t="shared" ca="1" si="905"/>
        <v>2458.3333333333308</v>
      </c>
      <c r="CG1228" s="328">
        <f t="shared" ca="1" si="905"/>
        <v>2458.3333333333303</v>
      </c>
      <c r="CH1228" s="328">
        <f t="shared" ca="1" si="905"/>
        <v>2458.3333333333298</v>
      </c>
      <c r="CI1228" s="328">
        <f t="shared" ca="1" si="905"/>
        <v>2458.3333333333294</v>
      </c>
      <c r="CJ1228" s="328">
        <f t="shared" ca="1" si="905"/>
        <v>2458.3333333333289</v>
      </c>
      <c r="CK1228" s="328">
        <f t="shared" ca="1" si="905"/>
        <v>2458.3333333333285</v>
      </c>
      <c r="CL1228" s="328">
        <f t="shared" ca="1" si="905"/>
        <v>2458.333333333328</v>
      </c>
      <c r="CM1228" s="328">
        <f t="shared" ca="1" si="905"/>
        <v>2458.3333333333276</v>
      </c>
      <c r="CN1228" s="328">
        <f t="shared" ca="1" si="905"/>
        <v>2458.3333333333271</v>
      </c>
    </row>
    <row r="1229" spans="1:92" x14ac:dyDescent="0.25">
      <c r="B1229"/>
      <c r="I1229" s="102"/>
      <c r="J1229"/>
      <c r="T1229" s="205"/>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137"/>
      <c r="B1230" s="208"/>
      <c r="C1230" s="139"/>
      <c r="D1230" s="137" t="s">
        <v>778</v>
      </c>
      <c r="E1230" s="140" t="s">
        <v>778</v>
      </c>
      <c r="F1230" s="140"/>
      <c r="G1230" s="140" t="s">
        <v>779</v>
      </c>
      <c r="H1230" s="141"/>
      <c r="I1230" s="221"/>
      <c r="J1230" s="222"/>
      <c r="K1230" s="139"/>
      <c r="L1230" s="139"/>
      <c r="M1230" s="139"/>
      <c r="N1230" s="139"/>
      <c r="O1230" s="139"/>
      <c r="P1230" s="139"/>
      <c r="Q1230" s="139"/>
      <c r="T1230" s="262"/>
      <c r="U1230" s="187"/>
      <c r="V1230" s="187"/>
      <c r="W1230" s="187"/>
      <c r="X1230" s="187"/>
      <c r="Y1230" s="187"/>
      <c r="Z1230" s="187"/>
      <c r="AA1230" s="187"/>
      <c r="AB1230" s="187"/>
      <c r="AC1230" s="187"/>
      <c r="AD1230" s="187"/>
      <c r="AE1230" s="187"/>
      <c r="AF1230" s="187"/>
      <c r="AG1230" s="187"/>
      <c r="AH1230" s="187"/>
      <c r="AI1230" s="187"/>
      <c r="AJ1230" s="187"/>
      <c r="AK1230" s="187"/>
      <c r="AL1230" s="187"/>
      <c r="AM1230" s="187"/>
      <c r="AN1230" s="187"/>
      <c r="AO1230" s="187"/>
      <c r="AP1230" s="187"/>
      <c r="AQ1230" s="187"/>
      <c r="AR1230" s="187"/>
      <c r="AS1230" s="187"/>
      <c r="AT1230" s="187"/>
      <c r="AU1230" s="187"/>
      <c r="AV1230" s="187"/>
      <c r="AW1230" s="187"/>
      <c r="AX1230" s="187"/>
      <c r="AY1230" s="187"/>
      <c r="AZ1230" s="187"/>
      <c r="BA1230" s="187"/>
      <c r="BB1230" s="187"/>
      <c r="BC1230" s="187"/>
      <c r="BD1230" s="187"/>
      <c r="BE1230" s="187"/>
      <c r="BF1230" s="187"/>
      <c r="BG1230" s="187"/>
      <c r="BH1230" s="187"/>
      <c r="BI1230" s="187"/>
      <c r="BJ1230" s="187"/>
      <c r="BK1230" s="187"/>
      <c r="BL1230" s="187"/>
      <c r="BM1230" s="187"/>
      <c r="BN1230" s="187"/>
      <c r="BO1230" s="187"/>
      <c r="BP1230" s="187"/>
      <c r="BQ1230" s="187"/>
      <c r="BR1230" s="187"/>
      <c r="BS1230" s="187"/>
      <c r="BT1230" s="187"/>
      <c r="BU1230" s="187"/>
      <c r="BV1230" s="187"/>
      <c r="BW1230" s="187"/>
      <c r="BX1230" s="187"/>
      <c r="BY1230" s="187"/>
      <c r="BZ1230" s="187"/>
      <c r="CA1230" s="187"/>
      <c r="CB1230" s="187"/>
      <c r="CC1230" s="187"/>
      <c r="CD1230" s="187"/>
      <c r="CE1230" s="187"/>
      <c r="CF1230" s="187"/>
      <c r="CG1230" s="187"/>
      <c r="CH1230" s="187"/>
      <c r="CI1230" s="187"/>
      <c r="CJ1230" s="187"/>
      <c r="CK1230" s="187"/>
      <c r="CL1230" s="187"/>
      <c r="CM1230" s="187"/>
      <c r="CN1230" s="187"/>
    </row>
    <row r="1231" spans="1:92" x14ac:dyDescent="0.25">
      <c r="A1231" t="s">
        <v>143</v>
      </c>
      <c r="B1231" s="214" t="s">
        <v>587</v>
      </c>
      <c r="C1231" s="369"/>
      <c r="D1231" t="s">
        <v>778</v>
      </c>
      <c r="E1231" s="194" t="s">
        <v>203</v>
      </c>
      <c r="F1231" s="194"/>
      <c r="G1231" s="194"/>
      <c r="I1231" s="194">
        <v>3</v>
      </c>
      <c r="J1231" s="369"/>
      <c r="T1231" s="355"/>
      <c r="U1231" s="356"/>
      <c r="V1231" s="356"/>
      <c r="W1231" s="356"/>
      <c r="X1231" s="356"/>
      <c r="Y1231" s="356"/>
      <c r="Z1231" s="356"/>
      <c r="AA1231" s="356"/>
      <c r="AB1231" s="356"/>
      <c r="AC1231" s="356"/>
      <c r="AD1231" s="356"/>
      <c r="AE1231" s="356"/>
      <c r="AF1231" s="356"/>
      <c r="AG1231" s="356"/>
      <c r="AH1231" s="356"/>
      <c r="AI1231" s="356"/>
      <c r="AJ1231" s="356"/>
      <c r="AK1231" s="356"/>
      <c r="AL1231" s="356"/>
      <c r="AM1231" s="356"/>
      <c r="AN1231" s="356"/>
      <c r="AO1231" s="356"/>
      <c r="AP1231" s="356"/>
      <c r="AQ1231" s="356"/>
      <c r="AR1231" s="356"/>
      <c r="AS1231" s="356"/>
      <c r="AT1231" s="356"/>
      <c r="AU1231" s="356"/>
      <c r="AV1231" s="356"/>
      <c r="AW1231" s="356"/>
      <c r="AX1231" s="356"/>
      <c r="AY1231" s="356"/>
      <c r="AZ1231" s="356"/>
      <c r="BA1231" s="356"/>
      <c r="BB1231" s="356"/>
      <c r="BC1231" s="356"/>
      <c r="BD1231" s="356"/>
      <c r="BE1231" s="356"/>
      <c r="BF1231" s="356"/>
      <c r="BG1231" s="356"/>
      <c r="BH1231" s="356"/>
      <c r="BI1231" s="356"/>
      <c r="BJ1231" s="356"/>
      <c r="BK1231" s="356"/>
      <c r="BL1231" s="356"/>
      <c r="BM1231" s="356"/>
      <c r="BN1231" s="356"/>
      <c r="BO1231" s="356"/>
      <c r="BP1231" s="356"/>
      <c r="BQ1231" s="356"/>
      <c r="BR1231" s="356"/>
      <c r="BS1231" s="356"/>
      <c r="BT1231" s="356"/>
      <c r="BU1231" s="356"/>
      <c r="BV1231" s="356"/>
      <c r="BW1231" s="356"/>
      <c r="BX1231" s="356"/>
      <c r="BY1231" s="356"/>
      <c r="BZ1231" s="356"/>
      <c r="CA1231" s="356"/>
      <c r="CB1231" s="356"/>
      <c r="CC1231" s="356"/>
      <c r="CD1231" s="356"/>
      <c r="CE1231" s="356"/>
      <c r="CF1231" s="356"/>
      <c r="CG1231" s="356"/>
      <c r="CH1231" s="356"/>
      <c r="CI1231" s="356"/>
      <c r="CJ1231" s="356"/>
      <c r="CK1231" s="356"/>
      <c r="CL1231" s="356"/>
      <c r="CM1231" s="356"/>
      <c r="CN1231" s="356"/>
    </row>
    <row r="1232" spans="1:92" x14ac:dyDescent="0.25">
      <c r="B1232" s="147"/>
      <c r="D1232" t="s">
        <v>778</v>
      </c>
      <c r="E1232" s="102" t="s">
        <v>203</v>
      </c>
      <c r="T1232" s="355"/>
      <c r="U1232" s="356"/>
      <c r="V1232" s="356"/>
      <c r="W1232" s="356"/>
      <c r="X1232" s="356"/>
      <c r="Y1232" s="356"/>
      <c r="Z1232" s="356"/>
      <c r="AA1232" s="356"/>
      <c r="AB1232" s="356"/>
      <c r="AC1232" s="356"/>
      <c r="AD1232" s="356"/>
      <c r="AE1232" s="356"/>
      <c r="AF1232" s="356"/>
      <c r="AG1232" s="356"/>
      <c r="AH1232" s="356"/>
      <c r="AI1232" s="356"/>
      <c r="AJ1232" s="356"/>
      <c r="AK1232" s="356"/>
      <c r="AL1232" s="356"/>
      <c r="AM1232" s="356"/>
      <c r="AN1232" s="356"/>
      <c r="AO1232" s="356"/>
      <c r="AP1232" s="356"/>
      <c r="AQ1232" s="356"/>
      <c r="AR1232" s="356"/>
      <c r="AS1232" s="356"/>
      <c r="AT1232" s="356"/>
      <c r="AU1232" s="356"/>
      <c r="AV1232" s="356"/>
      <c r="AW1232" s="356"/>
      <c r="AX1232" s="356"/>
      <c r="AY1232" s="356"/>
      <c r="AZ1232" s="356"/>
      <c r="BA1232" s="356"/>
      <c r="BB1232" s="356"/>
      <c r="BC1232" s="356"/>
      <c r="BD1232" s="356"/>
      <c r="BE1232" s="356"/>
      <c r="BF1232" s="356"/>
      <c r="BG1232" s="356"/>
      <c r="BH1232" s="356"/>
      <c r="BI1232" s="356"/>
      <c r="BJ1232" s="356"/>
      <c r="BK1232" s="356"/>
      <c r="BL1232" s="356"/>
      <c r="BM1232" s="356"/>
      <c r="BN1232" s="356"/>
      <c r="BO1232" s="356"/>
      <c r="BP1232" s="356"/>
      <c r="BQ1232" s="356"/>
      <c r="BR1232" s="356"/>
      <c r="BS1232" s="356"/>
      <c r="BT1232" s="356"/>
      <c r="BU1232" s="356"/>
      <c r="BV1232" s="356"/>
      <c r="BW1232" s="356"/>
      <c r="BX1232" s="356"/>
      <c r="BY1232" s="356"/>
      <c r="BZ1232" s="356"/>
      <c r="CA1232" s="356"/>
      <c r="CB1232" s="356"/>
      <c r="CC1232" s="356"/>
      <c r="CD1232" s="356"/>
      <c r="CE1232" s="356"/>
      <c r="CF1232" s="356"/>
      <c r="CG1232" s="356"/>
      <c r="CH1232" s="356"/>
      <c r="CI1232" s="356"/>
      <c r="CJ1232" s="356"/>
      <c r="CK1232" s="356"/>
      <c r="CL1232" s="356"/>
      <c r="CM1232" s="356"/>
      <c r="CN1232" s="356"/>
    </row>
    <row r="1233" spans="1:92" x14ac:dyDescent="0.25">
      <c r="B1233" s="174" t="s">
        <v>64</v>
      </c>
      <c r="D1233" t="s">
        <v>778</v>
      </c>
      <c r="H1233" s="412" t="s">
        <v>99</v>
      </c>
      <c r="I1233" s="412" t="s">
        <v>100</v>
      </c>
      <c r="T1233" s="355"/>
      <c r="U1233" s="356"/>
      <c r="V1233" s="356"/>
      <c r="W1233" s="356"/>
      <c r="X1233" s="356"/>
      <c r="Y1233" s="356"/>
      <c r="Z1233" s="356"/>
      <c r="AA1233" s="356"/>
      <c r="AB1233" s="356"/>
      <c r="AC1233" s="356"/>
      <c r="AD1233" s="356"/>
      <c r="AE1233" s="356"/>
      <c r="AF1233" s="356"/>
      <c r="AG1233" s="356"/>
      <c r="AH1233" s="356"/>
      <c r="AI1233" s="356"/>
      <c r="AJ1233" s="356"/>
      <c r="AK1233" s="356"/>
      <c r="AL1233" s="356"/>
      <c r="AM1233" s="356"/>
      <c r="AN1233" s="356"/>
      <c r="AO1233" s="356"/>
      <c r="AP1233" s="356"/>
      <c r="AQ1233" s="356"/>
      <c r="AR1233" s="356"/>
      <c r="AS1233" s="356"/>
      <c r="AT1233" s="356"/>
      <c r="AU1233" s="356"/>
      <c r="AV1233" s="356"/>
      <c r="AW1233" s="356"/>
      <c r="AX1233" s="356"/>
      <c r="AY1233" s="356"/>
      <c r="AZ1233" s="356"/>
      <c r="BA1233" s="356"/>
      <c r="BB1233" s="356"/>
      <c r="BC1233" s="356"/>
      <c r="BD1233" s="356"/>
      <c r="BE1233" s="356"/>
      <c r="BF1233" s="356"/>
      <c r="BG1233" s="356"/>
      <c r="BH1233" s="356"/>
      <c r="BI1233" s="356"/>
      <c r="BJ1233" s="356"/>
      <c r="BK1233" s="356"/>
      <c r="BL1233" s="356"/>
      <c r="BM1233" s="356"/>
      <c r="BN1233" s="356"/>
      <c r="BO1233" s="356"/>
      <c r="BP1233" s="356"/>
      <c r="BQ1233" s="356"/>
      <c r="BR1233" s="356"/>
      <c r="BS1233" s="356"/>
      <c r="BT1233" s="356"/>
      <c r="BU1233" s="356"/>
      <c r="BV1233" s="356"/>
      <c r="BW1233" s="356"/>
      <c r="BX1233" s="356"/>
      <c r="BY1233" s="356"/>
      <c r="BZ1233" s="356"/>
      <c r="CA1233" s="356"/>
      <c r="CB1233" s="356"/>
      <c r="CC1233" s="356"/>
      <c r="CD1233" s="356"/>
      <c r="CE1233" s="356"/>
      <c r="CF1233" s="356"/>
      <c r="CG1233" s="356"/>
      <c r="CH1233" s="356"/>
      <c r="CI1233" s="356"/>
      <c r="CJ1233" s="356"/>
      <c r="CK1233" s="356"/>
      <c r="CL1233" s="356"/>
      <c r="CM1233" s="356"/>
      <c r="CN1233" s="356"/>
    </row>
    <row r="1234" spans="1:92" x14ac:dyDescent="0.25">
      <c r="A1234" t="s">
        <v>206</v>
      </c>
      <c r="B1234" s="223" t="s">
        <v>780</v>
      </c>
      <c r="D1234" t="s">
        <v>778</v>
      </c>
      <c r="H1234" s="195">
        <v>-100000</v>
      </c>
      <c r="I1234" s="413">
        <v>46388</v>
      </c>
      <c r="K1234" s="3">
        <f t="shared" ref="K1234:P1235" ca="1" si="906">SUMIF($3:$3, INDIRECT(ADDRESS(2,COLUMN(),2)), INDIRECT(ROW() &amp; ":" &amp; ROW()))</f>
        <v>0</v>
      </c>
      <c r="L1234" s="3">
        <f t="shared" ca="1" si="906"/>
        <v>0</v>
      </c>
      <c r="M1234" s="3">
        <f t="shared" ca="1" si="906"/>
        <v>-100000</v>
      </c>
      <c r="N1234" s="3">
        <f t="shared" ca="1" si="906"/>
        <v>0</v>
      </c>
      <c r="O1234" s="3">
        <f t="shared" ca="1" si="906"/>
        <v>0</v>
      </c>
      <c r="P1234" s="3">
        <f t="shared" ca="1" si="906"/>
        <v>0</v>
      </c>
      <c r="Q1234" s="3"/>
      <c r="T1234" s="355"/>
      <c r="U1234" s="275">
        <f t="shared" ref="U1234:CF1234" si="907">+$H1234*(EOMONTH($I1234,0)=EOMONTH(U$2,0))</f>
        <v>0</v>
      </c>
      <c r="V1234" s="275">
        <f t="shared" si="907"/>
        <v>0</v>
      </c>
      <c r="W1234" s="275">
        <f t="shared" si="907"/>
        <v>0</v>
      </c>
      <c r="X1234" s="275">
        <f t="shared" si="907"/>
        <v>0</v>
      </c>
      <c r="Y1234" s="275">
        <f t="shared" si="907"/>
        <v>0</v>
      </c>
      <c r="Z1234" s="275">
        <f t="shared" si="907"/>
        <v>0</v>
      </c>
      <c r="AA1234" s="275">
        <f t="shared" si="907"/>
        <v>0</v>
      </c>
      <c r="AB1234" s="275">
        <f t="shared" si="907"/>
        <v>0</v>
      </c>
      <c r="AC1234" s="275">
        <f t="shared" si="907"/>
        <v>0</v>
      </c>
      <c r="AD1234" s="275">
        <f t="shared" si="907"/>
        <v>0</v>
      </c>
      <c r="AE1234" s="275">
        <f t="shared" si="907"/>
        <v>0</v>
      </c>
      <c r="AF1234" s="275">
        <f t="shared" si="907"/>
        <v>0</v>
      </c>
      <c r="AG1234" s="275">
        <f t="shared" si="907"/>
        <v>0</v>
      </c>
      <c r="AH1234" s="275">
        <f t="shared" si="907"/>
        <v>0</v>
      </c>
      <c r="AI1234" s="275">
        <f t="shared" si="907"/>
        <v>0</v>
      </c>
      <c r="AJ1234" s="275">
        <f t="shared" si="907"/>
        <v>0</v>
      </c>
      <c r="AK1234" s="275">
        <f t="shared" si="907"/>
        <v>0</v>
      </c>
      <c r="AL1234" s="275">
        <f t="shared" si="907"/>
        <v>0</v>
      </c>
      <c r="AM1234" s="275">
        <f t="shared" si="907"/>
        <v>0</v>
      </c>
      <c r="AN1234" s="275">
        <f t="shared" si="907"/>
        <v>0</v>
      </c>
      <c r="AO1234" s="275">
        <f t="shared" si="907"/>
        <v>0</v>
      </c>
      <c r="AP1234" s="275">
        <f t="shared" si="907"/>
        <v>0</v>
      </c>
      <c r="AQ1234" s="275">
        <f t="shared" si="907"/>
        <v>0</v>
      </c>
      <c r="AR1234" s="275">
        <f t="shared" si="907"/>
        <v>0</v>
      </c>
      <c r="AS1234" s="275">
        <f t="shared" si="907"/>
        <v>-100000</v>
      </c>
      <c r="AT1234" s="275">
        <f t="shared" si="907"/>
        <v>0</v>
      </c>
      <c r="AU1234" s="275">
        <f t="shared" si="907"/>
        <v>0</v>
      </c>
      <c r="AV1234" s="275">
        <f t="shared" si="907"/>
        <v>0</v>
      </c>
      <c r="AW1234" s="275">
        <f t="shared" si="907"/>
        <v>0</v>
      </c>
      <c r="AX1234" s="275">
        <f t="shared" si="907"/>
        <v>0</v>
      </c>
      <c r="AY1234" s="275">
        <f t="shared" si="907"/>
        <v>0</v>
      </c>
      <c r="AZ1234" s="275">
        <f t="shared" si="907"/>
        <v>0</v>
      </c>
      <c r="BA1234" s="275">
        <f t="shared" si="907"/>
        <v>0</v>
      </c>
      <c r="BB1234" s="275">
        <f t="shared" si="907"/>
        <v>0</v>
      </c>
      <c r="BC1234" s="275">
        <f t="shared" si="907"/>
        <v>0</v>
      </c>
      <c r="BD1234" s="275">
        <f t="shared" si="907"/>
        <v>0</v>
      </c>
      <c r="BE1234" s="275">
        <f t="shared" si="907"/>
        <v>0</v>
      </c>
      <c r="BF1234" s="275">
        <f t="shared" si="907"/>
        <v>0</v>
      </c>
      <c r="BG1234" s="275">
        <f t="shared" si="907"/>
        <v>0</v>
      </c>
      <c r="BH1234" s="275">
        <f t="shared" si="907"/>
        <v>0</v>
      </c>
      <c r="BI1234" s="275">
        <f t="shared" si="907"/>
        <v>0</v>
      </c>
      <c r="BJ1234" s="275">
        <f t="shared" si="907"/>
        <v>0</v>
      </c>
      <c r="BK1234" s="275">
        <f t="shared" si="907"/>
        <v>0</v>
      </c>
      <c r="BL1234" s="275">
        <f t="shared" si="907"/>
        <v>0</v>
      </c>
      <c r="BM1234" s="275">
        <f t="shared" si="907"/>
        <v>0</v>
      </c>
      <c r="BN1234" s="275">
        <f t="shared" si="907"/>
        <v>0</v>
      </c>
      <c r="BO1234" s="275">
        <f t="shared" si="907"/>
        <v>0</v>
      </c>
      <c r="BP1234" s="275">
        <f t="shared" si="907"/>
        <v>0</v>
      </c>
      <c r="BQ1234" s="275">
        <f t="shared" si="907"/>
        <v>0</v>
      </c>
      <c r="BR1234" s="275">
        <f t="shared" si="907"/>
        <v>0</v>
      </c>
      <c r="BS1234" s="275">
        <f t="shared" si="907"/>
        <v>0</v>
      </c>
      <c r="BT1234" s="275">
        <f t="shared" si="907"/>
        <v>0</v>
      </c>
      <c r="BU1234" s="275">
        <f t="shared" si="907"/>
        <v>0</v>
      </c>
      <c r="BV1234" s="275">
        <f t="shared" si="907"/>
        <v>0</v>
      </c>
      <c r="BW1234" s="275">
        <f t="shared" si="907"/>
        <v>0</v>
      </c>
      <c r="BX1234" s="275">
        <f t="shared" si="907"/>
        <v>0</v>
      </c>
      <c r="BY1234" s="275">
        <f t="shared" si="907"/>
        <v>0</v>
      </c>
      <c r="BZ1234" s="275">
        <f t="shared" si="907"/>
        <v>0</v>
      </c>
      <c r="CA1234" s="275">
        <f t="shared" si="907"/>
        <v>0</v>
      </c>
      <c r="CB1234" s="275">
        <f t="shared" si="907"/>
        <v>0</v>
      </c>
      <c r="CC1234" s="275">
        <f t="shared" si="907"/>
        <v>0</v>
      </c>
      <c r="CD1234" s="275">
        <f t="shared" si="907"/>
        <v>0</v>
      </c>
      <c r="CE1234" s="275">
        <f t="shared" si="907"/>
        <v>0</v>
      </c>
      <c r="CF1234" s="275">
        <f t="shared" si="907"/>
        <v>0</v>
      </c>
      <c r="CG1234" s="275">
        <f t="shared" ref="CG1234:CN1234" si="908">+$H1234*(EOMONTH($I1234,0)=EOMONTH(CG$2,0))</f>
        <v>0</v>
      </c>
      <c r="CH1234" s="275">
        <f t="shared" si="908"/>
        <v>0</v>
      </c>
      <c r="CI1234" s="275">
        <f t="shared" si="908"/>
        <v>0</v>
      </c>
      <c r="CJ1234" s="275">
        <f t="shared" si="908"/>
        <v>0</v>
      </c>
      <c r="CK1234" s="275">
        <f t="shared" si="908"/>
        <v>0</v>
      </c>
      <c r="CL1234" s="275">
        <f t="shared" si="908"/>
        <v>0</v>
      </c>
      <c r="CM1234" s="275">
        <f t="shared" si="908"/>
        <v>0</v>
      </c>
      <c r="CN1234" s="275">
        <f t="shared" si="908"/>
        <v>0</v>
      </c>
    </row>
    <row r="1235" spans="1:92" s="53" customFormat="1" x14ac:dyDescent="0.25">
      <c r="A1235" s="53" t="s">
        <v>143</v>
      </c>
      <c r="B1235" s="216" t="s">
        <v>772</v>
      </c>
      <c r="C1235" s="53" t="s">
        <v>73</v>
      </c>
      <c r="D1235" t="s">
        <v>778</v>
      </c>
      <c r="E1235" s="229"/>
      <c r="F1235" s="229"/>
      <c r="G1235" s="229"/>
      <c r="H1235" s="229"/>
      <c r="I1235" s="361"/>
      <c r="J1235" s="361"/>
      <c r="K1235" s="336">
        <f t="shared" ca="1" si="906"/>
        <v>0</v>
      </c>
      <c r="L1235" s="336">
        <f t="shared" ca="1" si="906"/>
        <v>0</v>
      </c>
      <c r="M1235" s="336">
        <f t="shared" ca="1" si="906"/>
        <v>-100000</v>
      </c>
      <c r="N1235" s="336">
        <f t="shared" ca="1" si="906"/>
        <v>0</v>
      </c>
      <c r="O1235" s="336">
        <f t="shared" ca="1" si="906"/>
        <v>0</v>
      </c>
      <c r="P1235" s="336">
        <f t="shared" ca="1" si="906"/>
        <v>0</v>
      </c>
      <c r="Q1235" s="328"/>
      <c r="T1235" s="327">
        <f t="shared" ref="T1235" ca="1" si="909">IFERROR(INDEX(INDIRECT("Financials!$A:$AD"), MATCH(INDIRECT(ADDRESS(ROW(),2)), INDIRECT("Financials!$B:$B"), 0), MATCH(INDIRECT(ADDRESS(1,COLUMN())), INDIRECT("Financials!$1:$1"), 0)),0)</f>
        <v>0</v>
      </c>
      <c r="U1235" s="336">
        <f ca="1">SUM(U1234:OFFSET(U1235,-1,0))</f>
        <v>0</v>
      </c>
      <c r="V1235" s="336">
        <f ca="1">SUM(V1234:OFFSET(V1235,-1,0))</f>
        <v>0</v>
      </c>
      <c r="W1235" s="336">
        <f ca="1">SUM(W1234:OFFSET(W1235,-1,0))</f>
        <v>0</v>
      </c>
      <c r="X1235" s="336">
        <f ca="1">SUM(X1234:OFFSET(X1235,-1,0))</f>
        <v>0</v>
      </c>
      <c r="Y1235" s="336">
        <f ca="1">SUM(Y1234:OFFSET(Y1235,-1,0))</f>
        <v>0</v>
      </c>
      <c r="Z1235" s="336">
        <f ca="1">SUM(Z1234:OFFSET(Z1235,-1,0))</f>
        <v>0</v>
      </c>
      <c r="AA1235" s="336">
        <f ca="1">SUM(AA1234:OFFSET(AA1235,-1,0))</f>
        <v>0</v>
      </c>
      <c r="AB1235" s="336">
        <f ca="1">SUM(AB1234:OFFSET(AB1235,-1,0))</f>
        <v>0</v>
      </c>
      <c r="AC1235" s="336">
        <f ca="1">SUM(AC1234:OFFSET(AC1235,-1,0))</f>
        <v>0</v>
      </c>
      <c r="AD1235" s="336">
        <f ca="1">SUM(AD1234:OFFSET(AD1235,-1,0))</f>
        <v>0</v>
      </c>
      <c r="AE1235" s="336">
        <f ca="1">SUM(AE1234:OFFSET(AE1235,-1,0))</f>
        <v>0</v>
      </c>
      <c r="AF1235" s="336">
        <f ca="1">SUM(AF1234:OFFSET(AF1235,-1,0))</f>
        <v>0</v>
      </c>
      <c r="AG1235" s="336">
        <f ca="1">SUM(AG1234:OFFSET(AG1235,-1,0))</f>
        <v>0</v>
      </c>
      <c r="AH1235" s="336">
        <f ca="1">SUM(AH1234:OFFSET(AH1235,-1,0))</f>
        <v>0</v>
      </c>
      <c r="AI1235" s="336">
        <f ca="1">SUM(AI1234:OFFSET(AI1235,-1,0))</f>
        <v>0</v>
      </c>
      <c r="AJ1235" s="336">
        <f ca="1">SUM(AJ1234:OFFSET(AJ1235,-1,0))</f>
        <v>0</v>
      </c>
      <c r="AK1235" s="336">
        <f ca="1">SUM(AK1234:OFFSET(AK1235,-1,0))</f>
        <v>0</v>
      </c>
      <c r="AL1235" s="336">
        <f ca="1">SUM(AL1234:OFFSET(AL1235,-1,0))</f>
        <v>0</v>
      </c>
      <c r="AM1235" s="336">
        <f ca="1">SUM(AM1234:OFFSET(AM1235,-1,0))</f>
        <v>0</v>
      </c>
      <c r="AN1235" s="336">
        <f ca="1">SUM(AN1234:OFFSET(AN1235,-1,0))</f>
        <v>0</v>
      </c>
      <c r="AO1235" s="336">
        <f ca="1">SUM(AO1234:OFFSET(AO1235,-1,0))</f>
        <v>0</v>
      </c>
      <c r="AP1235" s="336">
        <f ca="1">SUM(AP1234:OFFSET(AP1235,-1,0))</f>
        <v>0</v>
      </c>
      <c r="AQ1235" s="336">
        <f ca="1">SUM(AQ1234:OFFSET(AQ1235,-1,0))</f>
        <v>0</v>
      </c>
      <c r="AR1235" s="336">
        <f ca="1">SUM(AR1234:OFFSET(AR1235,-1,0))</f>
        <v>0</v>
      </c>
      <c r="AS1235" s="336">
        <f ca="1">SUM(AS1234:OFFSET(AS1235,-1,0))</f>
        <v>-100000</v>
      </c>
      <c r="AT1235" s="336">
        <f ca="1">SUM(AT1234:OFFSET(AT1235,-1,0))</f>
        <v>0</v>
      </c>
      <c r="AU1235" s="336">
        <f ca="1">SUM(AU1234:OFFSET(AU1235,-1,0))</f>
        <v>0</v>
      </c>
      <c r="AV1235" s="336">
        <f ca="1">SUM(AV1234:OFFSET(AV1235,-1,0))</f>
        <v>0</v>
      </c>
      <c r="AW1235" s="336">
        <f ca="1">SUM(AW1234:OFFSET(AW1235,-1,0))</f>
        <v>0</v>
      </c>
      <c r="AX1235" s="336">
        <f ca="1">SUM(AX1234:OFFSET(AX1235,-1,0))</f>
        <v>0</v>
      </c>
      <c r="AY1235" s="336">
        <f ca="1">SUM(AY1234:OFFSET(AY1235,-1,0))</f>
        <v>0</v>
      </c>
      <c r="AZ1235" s="336">
        <f ca="1">SUM(AZ1234:OFFSET(AZ1235,-1,0))</f>
        <v>0</v>
      </c>
      <c r="BA1235" s="336">
        <f ca="1">SUM(BA1234:OFFSET(BA1235,-1,0))</f>
        <v>0</v>
      </c>
      <c r="BB1235" s="336">
        <f ca="1">SUM(BB1234:OFFSET(BB1235,-1,0))</f>
        <v>0</v>
      </c>
      <c r="BC1235" s="336">
        <f ca="1">SUM(BC1234:OFFSET(BC1235,-1,0))</f>
        <v>0</v>
      </c>
      <c r="BD1235" s="336">
        <f ca="1">SUM(BD1234:OFFSET(BD1235,-1,0))</f>
        <v>0</v>
      </c>
      <c r="BE1235" s="336">
        <f ca="1">SUM(BE1234:OFFSET(BE1235,-1,0))</f>
        <v>0</v>
      </c>
      <c r="BF1235" s="336">
        <f ca="1">SUM(BF1234:OFFSET(BF1235,-1,0))</f>
        <v>0</v>
      </c>
      <c r="BG1235" s="336">
        <f ca="1">SUM(BG1234:OFFSET(BG1235,-1,0))</f>
        <v>0</v>
      </c>
      <c r="BH1235" s="336">
        <f ca="1">SUM(BH1234:OFFSET(BH1235,-1,0))</f>
        <v>0</v>
      </c>
      <c r="BI1235" s="336">
        <f ca="1">SUM(BI1234:OFFSET(BI1235,-1,0))</f>
        <v>0</v>
      </c>
      <c r="BJ1235" s="336">
        <f ca="1">SUM(BJ1234:OFFSET(BJ1235,-1,0))</f>
        <v>0</v>
      </c>
      <c r="BK1235" s="336">
        <f ca="1">SUM(BK1234:OFFSET(BK1235,-1,0))</f>
        <v>0</v>
      </c>
      <c r="BL1235" s="336">
        <f ca="1">SUM(BL1234:OFFSET(BL1235,-1,0))</f>
        <v>0</v>
      </c>
      <c r="BM1235" s="336">
        <f ca="1">SUM(BM1234:OFFSET(BM1235,-1,0))</f>
        <v>0</v>
      </c>
      <c r="BN1235" s="336">
        <f ca="1">SUM(BN1234:OFFSET(BN1235,-1,0))</f>
        <v>0</v>
      </c>
      <c r="BO1235" s="336">
        <f ca="1">SUM(BO1234:OFFSET(BO1235,-1,0))</f>
        <v>0</v>
      </c>
      <c r="BP1235" s="336">
        <f ca="1">SUM(BP1234:OFFSET(BP1235,-1,0))</f>
        <v>0</v>
      </c>
      <c r="BQ1235" s="336">
        <f ca="1">SUM(BQ1234:OFFSET(BQ1235,-1,0))</f>
        <v>0</v>
      </c>
      <c r="BR1235" s="336">
        <f ca="1">SUM(BR1234:OFFSET(BR1235,-1,0))</f>
        <v>0</v>
      </c>
      <c r="BS1235" s="336">
        <f ca="1">SUM(BS1234:OFFSET(BS1235,-1,0))</f>
        <v>0</v>
      </c>
      <c r="BT1235" s="336">
        <f ca="1">SUM(BT1234:OFFSET(BT1235,-1,0))</f>
        <v>0</v>
      </c>
      <c r="BU1235" s="336">
        <f ca="1">SUM(BU1234:OFFSET(BU1235,-1,0))</f>
        <v>0</v>
      </c>
      <c r="BV1235" s="336">
        <f ca="1">SUM(BV1234:OFFSET(BV1235,-1,0))</f>
        <v>0</v>
      </c>
      <c r="BW1235" s="336">
        <f ca="1">SUM(BW1234:OFFSET(BW1235,-1,0))</f>
        <v>0</v>
      </c>
      <c r="BX1235" s="336">
        <f ca="1">SUM(BX1234:OFFSET(BX1235,-1,0))</f>
        <v>0</v>
      </c>
      <c r="BY1235" s="336">
        <f ca="1">SUM(BY1234:OFFSET(BY1235,-1,0))</f>
        <v>0</v>
      </c>
      <c r="BZ1235" s="336">
        <f ca="1">SUM(BZ1234:OFFSET(BZ1235,-1,0))</f>
        <v>0</v>
      </c>
      <c r="CA1235" s="336">
        <f ca="1">SUM(CA1234:OFFSET(CA1235,-1,0))</f>
        <v>0</v>
      </c>
      <c r="CB1235" s="336">
        <f ca="1">SUM(CB1234:OFFSET(CB1235,-1,0))</f>
        <v>0</v>
      </c>
      <c r="CC1235" s="336">
        <f ca="1">SUM(CC1234:OFFSET(CC1235,-1,0))</f>
        <v>0</v>
      </c>
      <c r="CD1235" s="336">
        <f ca="1">SUM(CD1234:OFFSET(CD1235,-1,0))</f>
        <v>0</v>
      </c>
      <c r="CE1235" s="336">
        <f ca="1">SUM(CE1234:OFFSET(CE1235,-1,0))</f>
        <v>0</v>
      </c>
      <c r="CF1235" s="336">
        <f ca="1">SUM(CF1234:OFFSET(CF1235,-1,0))</f>
        <v>0</v>
      </c>
      <c r="CG1235" s="336">
        <f ca="1">SUM(CG1234:OFFSET(CG1235,-1,0))</f>
        <v>0</v>
      </c>
      <c r="CH1235" s="336">
        <f ca="1">SUM(CH1234:OFFSET(CH1235,-1,0))</f>
        <v>0</v>
      </c>
      <c r="CI1235" s="336">
        <f ca="1">SUM(CI1234:OFFSET(CI1235,-1,0))</f>
        <v>0</v>
      </c>
      <c r="CJ1235" s="336">
        <f ca="1">SUM(CJ1234:OFFSET(CJ1235,-1,0))</f>
        <v>0</v>
      </c>
      <c r="CK1235" s="336">
        <f ca="1">SUM(CK1234:OFFSET(CK1235,-1,0))</f>
        <v>0</v>
      </c>
      <c r="CL1235" s="336">
        <f ca="1">SUM(CL1234:OFFSET(CL1235,-1,0))</f>
        <v>0</v>
      </c>
      <c r="CM1235" s="336">
        <f ca="1">SUM(CM1234:OFFSET(CM1235,-1,0))</f>
        <v>0</v>
      </c>
      <c r="CN1235" s="336">
        <f ca="1">SUM(CN1234:OFFSET(CN1235,-1,0))</f>
        <v>0</v>
      </c>
    </row>
    <row r="1236" spans="1:92" s="53" customFormat="1" x14ac:dyDescent="0.25">
      <c r="B1236" s="335"/>
      <c r="D1236" t="s">
        <v>778</v>
      </c>
      <c r="E1236" s="229"/>
      <c r="F1236" s="229"/>
      <c r="G1236" s="229"/>
      <c r="H1236" s="229"/>
      <c r="I1236" s="361"/>
      <c r="J1236" s="361"/>
      <c r="K1236" s="328"/>
      <c r="L1236" s="328"/>
      <c r="M1236" s="328"/>
      <c r="N1236" s="328"/>
      <c r="O1236" s="328"/>
      <c r="P1236" s="328"/>
      <c r="Q1236" s="328"/>
      <c r="T1236" s="327"/>
      <c r="U1236" s="328"/>
      <c r="V1236" s="328"/>
      <c r="W1236" s="328"/>
      <c r="X1236" s="328"/>
      <c r="Y1236" s="328"/>
      <c r="Z1236" s="328"/>
      <c r="AA1236" s="328"/>
      <c r="AB1236" s="328"/>
      <c r="AC1236" s="328"/>
      <c r="AD1236" s="328"/>
      <c r="AE1236" s="328"/>
      <c r="AF1236" s="328"/>
      <c r="AG1236" s="328"/>
      <c r="AH1236" s="328"/>
      <c r="AI1236" s="328"/>
      <c r="AJ1236" s="328"/>
      <c r="AK1236" s="328"/>
      <c r="AL1236" s="328"/>
      <c r="AM1236" s="328"/>
      <c r="AN1236" s="328"/>
      <c r="AO1236" s="328"/>
      <c r="AP1236" s="328"/>
      <c r="AQ1236" s="328"/>
      <c r="AR1236" s="328"/>
      <c r="AS1236" s="328"/>
      <c r="AT1236" s="328"/>
      <c r="AU1236" s="328"/>
      <c r="AV1236" s="328"/>
      <c r="AW1236" s="328"/>
      <c r="AX1236" s="328"/>
      <c r="AY1236" s="328"/>
      <c r="AZ1236" s="328"/>
      <c r="BA1236" s="328"/>
      <c r="BB1236" s="328"/>
      <c r="BC1236" s="328"/>
      <c r="BD1236" s="328"/>
      <c r="BE1236" s="328"/>
      <c r="BF1236" s="328"/>
      <c r="BG1236" s="328"/>
      <c r="BH1236" s="328"/>
      <c r="BI1236" s="328"/>
      <c r="BJ1236" s="328"/>
      <c r="BK1236" s="328"/>
      <c r="BL1236" s="328"/>
      <c r="BM1236" s="328"/>
      <c r="BN1236" s="328"/>
      <c r="BO1236" s="328"/>
      <c r="BP1236" s="328"/>
      <c r="BQ1236" s="328"/>
      <c r="BR1236" s="328"/>
      <c r="BS1236" s="328"/>
      <c r="BT1236" s="328"/>
      <c r="BU1236" s="328"/>
      <c r="BV1236" s="328"/>
      <c r="BW1236" s="328"/>
      <c r="BX1236" s="328"/>
      <c r="BY1236" s="328"/>
      <c r="BZ1236" s="328"/>
      <c r="CA1236" s="328"/>
      <c r="CB1236" s="328"/>
      <c r="CC1236" s="328"/>
      <c r="CD1236" s="328"/>
      <c r="CE1236" s="328"/>
      <c r="CF1236" s="328"/>
      <c r="CG1236" s="328"/>
      <c r="CH1236" s="328"/>
      <c r="CI1236" s="328"/>
      <c r="CJ1236" s="328"/>
      <c r="CK1236" s="328"/>
      <c r="CL1236" s="328"/>
      <c r="CM1236" s="328"/>
      <c r="CN1236" s="328"/>
    </row>
    <row r="1237" spans="1:92" x14ac:dyDescent="0.25">
      <c r="A1237" t="s">
        <v>143</v>
      </c>
      <c r="B1237" s="223" t="s">
        <v>773</v>
      </c>
      <c r="C1237" t="s">
        <v>70</v>
      </c>
      <c r="D1237" t="s">
        <v>778</v>
      </c>
      <c r="I1237" s="368"/>
      <c r="J1237" s="368"/>
      <c r="K1237" s="50">
        <f t="shared" ref="K1237:P1237" ca="1" si="910">SUMIF($3:$3, INDIRECT(ADDRESS(ROW($A$2),COLUMN(),2)), INDIRECT(ROW() &amp; ":" &amp; ROW()))</f>
        <v>0</v>
      </c>
      <c r="L1237" s="50">
        <f t="shared" ca="1" si="910"/>
        <v>0</v>
      </c>
      <c r="M1237" s="50">
        <f t="shared" ca="1" si="910"/>
        <v>33333.333333333336</v>
      </c>
      <c r="N1237" s="50">
        <f t="shared" ca="1" si="910"/>
        <v>33333.333333333336</v>
      </c>
      <c r="O1237" s="50">
        <f t="shared" ca="1" si="910"/>
        <v>33333.333333333336</v>
      </c>
      <c r="P1237" s="50">
        <f t="shared" ca="1" si="910"/>
        <v>0</v>
      </c>
      <c r="Q1237" s="50"/>
      <c r="T1237" s="319">
        <f t="shared" ref="T1237" ca="1" si="911">IFERROR(INDEX(INDIRECT("Financials!$A:$AD"), MATCH(INDIRECT(ADDRESS(ROW(),2)), INDIRECT("Financials!$B:$B"), 0), MATCH(INDIRECT(ADDRESS(1,COLUMN())), INDIRECT("Financials!$1:$1"), 0)),0)</f>
        <v>0</v>
      </c>
      <c r="U1237" s="275">
        <f t="shared" ref="U1237:CF1237" ca="1" si="912">-U1240</f>
        <v>0</v>
      </c>
      <c r="V1237" s="275">
        <f t="shared" ca="1" si="912"/>
        <v>0</v>
      </c>
      <c r="W1237" s="275">
        <f t="shared" ca="1" si="912"/>
        <v>0</v>
      </c>
      <c r="X1237" s="275">
        <f t="shared" ca="1" si="912"/>
        <v>0</v>
      </c>
      <c r="Y1237" s="275">
        <f t="shared" ca="1" si="912"/>
        <v>0</v>
      </c>
      <c r="Z1237" s="275">
        <f t="shared" ca="1" si="912"/>
        <v>0</v>
      </c>
      <c r="AA1237" s="275">
        <f t="shared" ca="1" si="912"/>
        <v>0</v>
      </c>
      <c r="AB1237" s="275">
        <f t="shared" ca="1" si="912"/>
        <v>0</v>
      </c>
      <c r="AC1237" s="275">
        <f t="shared" ca="1" si="912"/>
        <v>0</v>
      </c>
      <c r="AD1237" s="275">
        <f t="shared" ca="1" si="912"/>
        <v>0</v>
      </c>
      <c r="AE1237" s="275">
        <f t="shared" ca="1" si="912"/>
        <v>0</v>
      </c>
      <c r="AF1237" s="275">
        <f t="shared" ca="1" si="912"/>
        <v>0</v>
      </c>
      <c r="AG1237" s="275">
        <f t="shared" ca="1" si="912"/>
        <v>0</v>
      </c>
      <c r="AH1237" s="275">
        <f t="shared" ca="1" si="912"/>
        <v>0</v>
      </c>
      <c r="AI1237" s="275">
        <f t="shared" ca="1" si="912"/>
        <v>0</v>
      </c>
      <c r="AJ1237" s="275">
        <f t="shared" ca="1" si="912"/>
        <v>0</v>
      </c>
      <c r="AK1237" s="275">
        <f t="shared" ca="1" si="912"/>
        <v>0</v>
      </c>
      <c r="AL1237" s="275">
        <f t="shared" ca="1" si="912"/>
        <v>0</v>
      </c>
      <c r="AM1237" s="275">
        <f t="shared" ca="1" si="912"/>
        <v>0</v>
      </c>
      <c r="AN1237" s="275">
        <f t="shared" ca="1" si="912"/>
        <v>0</v>
      </c>
      <c r="AO1237" s="275">
        <f t="shared" ca="1" si="912"/>
        <v>0</v>
      </c>
      <c r="AP1237" s="275">
        <f t="shared" ca="1" si="912"/>
        <v>0</v>
      </c>
      <c r="AQ1237" s="275">
        <f t="shared" ca="1" si="912"/>
        <v>0</v>
      </c>
      <c r="AR1237" s="275">
        <f t="shared" ca="1" si="912"/>
        <v>0</v>
      </c>
      <c r="AS1237" s="275">
        <f t="shared" ca="1" si="912"/>
        <v>2777.7777777777778</v>
      </c>
      <c r="AT1237" s="275">
        <f t="shared" ca="1" si="912"/>
        <v>2777.7777777777778</v>
      </c>
      <c r="AU1237" s="275">
        <f t="shared" ca="1" si="912"/>
        <v>2777.7777777777778</v>
      </c>
      <c r="AV1237" s="275">
        <f t="shared" ca="1" si="912"/>
        <v>2777.7777777777778</v>
      </c>
      <c r="AW1237" s="275">
        <f t="shared" ca="1" si="912"/>
        <v>2777.7777777777778</v>
      </c>
      <c r="AX1237" s="275">
        <f t="shared" ca="1" si="912"/>
        <v>2777.7777777777778</v>
      </c>
      <c r="AY1237" s="275">
        <f t="shared" ca="1" si="912"/>
        <v>2777.7777777777778</v>
      </c>
      <c r="AZ1237" s="275">
        <f t="shared" ca="1" si="912"/>
        <v>2777.7777777777778</v>
      </c>
      <c r="BA1237" s="275">
        <f t="shared" ca="1" si="912"/>
        <v>2777.7777777777778</v>
      </c>
      <c r="BB1237" s="275">
        <f t="shared" ca="1" si="912"/>
        <v>2777.7777777777778</v>
      </c>
      <c r="BC1237" s="275">
        <f t="shared" ca="1" si="912"/>
        <v>2777.7777777777778</v>
      </c>
      <c r="BD1237" s="275">
        <f t="shared" ca="1" si="912"/>
        <v>2777.7777777777778</v>
      </c>
      <c r="BE1237" s="275">
        <f t="shared" ca="1" si="912"/>
        <v>2777.7777777777778</v>
      </c>
      <c r="BF1237" s="275">
        <f t="shared" ca="1" si="912"/>
        <v>2777.7777777777778</v>
      </c>
      <c r="BG1237" s="275">
        <f t="shared" ca="1" si="912"/>
        <v>2777.7777777777778</v>
      </c>
      <c r="BH1237" s="275">
        <f t="shared" ca="1" si="912"/>
        <v>2777.7777777777778</v>
      </c>
      <c r="BI1237" s="275">
        <f t="shared" ca="1" si="912"/>
        <v>2777.7777777777778</v>
      </c>
      <c r="BJ1237" s="275">
        <f t="shared" ca="1" si="912"/>
        <v>2777.7777777777778</v>
      </c>
      <c r="BK1237" s="275">
        <f t="shared" ca="1" si="912"/>
        <v>2777.7777777777778</v>
      </c>
      <c r="BL1237" s="275">
        <f t="shared" ca="1" si="912"/>
        <v>2777.7777777777778</v>
      </c>
      <c r="BM1237" s="275">
        <f t="shared" ca="1" si="912"/>
        <v>2777.7777777777778</v>
      </c>
      <c r="BN1237" s="275">
        <f t="shared" ca="1" si="912"/>
        <v>2777.7777777777778</v>
      </c>
      <c r="BO1237" s="275">
        <f t="shared" ca="1" si="912"/>
        <v>2777.7777777777778</v>
      </c>
      <c r="BP1237" s="275">
        <f t="shared" ca="1" si="912"/>
        <v>2777.7777777777778</v>
      </c>
      <c r="BQ1237" s="275">
        <f t="shared" ca="1" si="912"/>
        <v>2777.7777777777778</v>
      </c>
      <c r="BR1237" s="275">
        <f t="shared" ca="1" si="912"/>
        <v>2777.7777777777778</v>
      </c>
      <c r="BS1237" s="275">
        <f t="shared" ca="1" si="912"/>
        <v>2777.7777777777778</v>
      </c>
      <c r="BT1237" s="275">
        <f t="shared" ca="1" si="912"/>
        <v>2777.7777777777778</v>
      </c>
      <c r="BU1237" s="275">
        <f t="shared" ca="1" si="912"/>
        <v>2777.7777777777778</v>
      </c>
      <c r="BV1237" s="275">
        <f t="shared" ca="1" si="912"/>
        <v>2777.7777777777778</v>
      </c>
      <c r="BW1237" s="275">
        <f t="shared" ca="1" si="912"/>
        <v>2777.7777777777778</v>
      </c>
      <c r="BX1237" s="275">
        <f t="shared" ca="1" si="912"/>
        <v>2777.7777777777778</v>
      </c>
      <c r="BY1237" s="275">
        <f t="shared" ca="1" si="912"/>
        <v>2777.7777777777778</v>
      </c>
      <c r="BZ1237" s="275">
        <f t="shared" ca="1" si="912"/>
        <v>2777.7777777777778</v>
      </c>
      <c r="CA1237" s="275">
        <f t="shared" ca="1" si="912"/>
        <v>2777.7777777777778</v>
      </c>
      <c r="CB1237" s="275">
        <f t="shared" ca="1" si="912"/>
        <v>2777.7777777777778</v>
      </c>
      <c r="CC1237" s="275">
        <f t="shared" ca="1" si="912"/>
        <v>0</v>
      </c>
      <c r="CD1237" s="275">
        <f t="shared" ca="1" si="912"/>
        <v>0</v>
      </c>
      <c r="CE1237" s="275">
        <f t="shared" ca="1" si="912"/>
        <v>0</v>
      </c>
      <c r="CF1237" s="275">
        <f t="shared" ca="1" si="912"/>
        <v>0</v>
      </c>
      <c r="CG1237" s="275">
        <f t="shared" ref="CG1237:CN1237" ca="1" si="913">-CG1240</f>
        <v>0</v>
      </c>
      <c r="CH1237" s="275">
        <f t="shared" ca="1" si="913"/>
        <v>0</v>
      </c>
      <c r="CI1237" s="275">
        <f t="shared" ca="1" si="913"/>
        <v>0</v>
      </c>
      <c r="CJ1237" s="275">
        <f t="shared" ca="1" si="913"/>
        <v>0</v>
      </c>
      <c r="CK1237" s="275">
        <f t="shared" ca="1" si="913"/>
        <v>0</v>
      </c>
      <c r="CL1237" s="275">
        <f t="shared" ca="1" si="913"/>
        <v>0</v>
      </c>
      <c r="CM1237" s="275">
        <f t="shared" ca="1" si="913"/>
        <v>0</v>
      </c>
      <c r="CN1237" s="275">
        <f t="shared" ca="1" si="913"/>
        <v>0</v>
      </c>
    </row>
    <row r="1238" spans="1:92" x14ac:dyDescent="0.25">
      <c r="B1238" s="178"/>
      <c r="D1238" t="s">
        <v>778</v>
      </c>
      <c r="E1238" s="102" t="s">
        <v>203</v>
      </c>
      <c r="T1238" s="355"/>
      <c r="U1238" s="356"/>
      <c r="V1238" s="356"/>
      <c r="W1238" s="356"/>
      <c r="X1238" s="356"/>
      <c r="Y1238" s="356"/>
      <c r="Z1238" s="356"/>
      <c r="AA1238" s="356"/>
      <c r="AB1238" s="356"/>
      <c r="AC1238" s="356"/>
      <c r="AD1238" s="356"/>
      <c r="AE1238" s="356"/>
      <c r="AF1238" s="356"/>
      <c r="AG1238" s="356"/>
      <c r="AH1238" s="356"/>
      <c r="AI1238" s="356"/>
      <c r="AJ1238" s="356"/>
      <c r="AK1238" s="356"/>
      <c r="AL1238" s="356"/>
      <c r="AM1238" s="356"/>
      <c r="AN1238" s="356"/>
      <c r="AO1238" s="356"/>
      <c r="AP1238" s="356"/>
      <c r="AQ1238" s="356"/>
      <c r="AR1238" s="356"/>
      <c r="AS1238" s="356"/>
      <c r="AT1238" s="356"/>
      <c r="AU1238" s="356"/>
      <c r="AV1238" s="356"/>
      <c r="AW1238" s="356"/>
      <c r="AX1238" s="356"/>
      <c r="AY1238" s="356"/>
      <c r="AZ1238" s="356"/>
      <c r="BA1238" s="356"/>
      <c r="BB1238" s="356"/>
      <c r="BC1238" s="356"/>
      <c r="BD1238" s="356"/>
      <c r="BE1238" s="356"/>
      <c r="BF1238" s="356"/>
      <c r="BG1238" s="356"/>
      <c r="BH1238" s="356"/>
      <c r="BI1238" s="356"/>
      <c r="BJ1238" s="356"/>
      <c r="BK1238" s="356"/>
      <c r="BL1238" s="356"/>
      <c r="BM1238" s="356"/>
      <c r="BN1238" s="356"/>
      <c r="BO1238" s="356"/>
      <c r="BP1238" s="356"/>
      <c r="BQ1238" s="356"/>
      <c r="BR1238" s="356"/>
      <c r="BS1238" s="356"/>
      <c r="BT1238" s="356"/>
      <c r="BU1238" s="356"/>
      <c r="BV1238" s="356"/>
      <c r="BW1238" s="356"/>
      <c r="BX1238" s="356"/>
      <c r="BY1238" s="356"/>
      <c r="BZ1238" s="356"/>
      <c r="CA1238" s="356"/>
      <c r="CB1238" s="356"/>
      <c r="CC1238" s="356"/>
      <c r="CD1238" s="356"/>
      <c r="CE1238" s="356"/>
      <c r="CF1238" s="356"/>
      <c r="CG1238" s="356"/>
      <c r="CH1238" s="356"/>
      <c r="CI1238" s="356"/>
      <c r="CJ1238" s="356"/>
      <c r="CK1238" s="356"/>
      <c r="CL1238" s="356"/>
      <c r="CM1238" s="356"/>
      <c r="CN1238" s="356"/>
    </row>
    <row r="1239" spans="1:92" x14ac:dyDescent="0.25">
      <c r="B1239" s="174" t="s">
        <v>774</v>
      </c>
      <c r="C1239" s="10"/>
      <c r="D1239" t="s">
        <v>778</v>
      </c>
      <c r="E1239" s="106" t="s">
        <v>203</v>
      </c>
      <c r="F1239" s="106"/>
      <c r="G1239" s="106"/>
      <c r="H1239" s="106"/>
      <c r="T1239" s="355"/>
      <c r="U1239" s="356"/>
      <c r="V1239" s="356"/>
      <c r="W1239" s="356"/>
      <c r="X1239" s="356"/>
      <c r="Y1239" s="356"/>
      <c r="Z1239" s="356"/>
      <c r="AA1239" s="356"/>
      <c r="AB1239" s="356"/>
      <c r="AC1239" s="356"/>
      <c r="AD1239" s="356"/>
      <c r="AE1239" s="356"/>
      <c r="AF1239" s="356"/>
      <c r="AG1239" s="356"/>
      <c r="AH1239" s="356"/>
      <c r="AI1239" s="356"/>
      <c r="AJ1239" s="356"/>
      <c r="AK1239" s="356"/>
      <c r="AL1239" s="356"/>
      <c r="AM1239" s="356"/>
      <c r="AN1239" s="356"/>
      <c r="AO1239" s="356"/>
      <c r="AP1239" s="356"/>
      <c r="AQ1239" s="356"/>
      <c r="AR1239" s="356"/>
      <c r="AS1239" s="356"/>
      <c r="AT1239" s="356"/>
      <c r="AU1239" s="356"/>
      <c r="AV1239" s="356"/>
      <c r="AW1239" s="356"/>
      <c r="AX1239" s="356"/>
      <c r="AY1239" s="356"/>
      <c r="AZ1239" s="356"/>
      <c r="BA1239" s="356"/>
      <c r="BB1239" s="356"/>
      <c r="BC1239" s="356"/>
      <c r="BD1239" s="356"/>
      <c r="BE1239" s="356"/>
      <c r="BF1239" s="356"/>
      <c r="BG1239" s="356"/>
      <c r="BH1239" s="356"/>
      <c r="BI1239" s="356"/>
      <c r="BJ1239" s="356"/>
      <c r="BK1239" s="356"/>
      <c r="BL1239" s="356"/>
      <c r="BM1239" s="356"/>
      <c r="BN1239" s="356"/>
      <c r="BO1239" s="356"/>
      <c r="BP1239" s="356"/>
      <c r="BQ1239" s="356"/>
      <c r="BR1239" s="356"/>
      <c r="BS1239" s="356"/>
      <c r="BT1239" s="356"/>
      <c r="BU1239" s="356"/>
      <c r="BV1239" s="356"/>
      <c r="BW1239" s="356"/>
      <c r="BX1239" s="356"/>
      <c r="BY1239" s="356"/>
      <c r="BZ1239" s="356"/>
      <c r="CA1239" s="356"/>
      <c r="CB1239" s="356"/>
      <c r="CC1239" s="356"/>
      <c r="CD1239" s="356"/>
      <c r="CE1239" s="356"/>
      <c r="CF1239" s="356"/>
      <c r="CG1239" s="356"/>
      <c r="CH1239" s="356"/>
      <c r="CI1239" s="356"/>
      <c r="CJ1239" s="356"/>
      <c r="CK1239" s="356"/>
      <c r="CL1239" s="356"/>
      <c r="CM1239" s="356"/>
      <c r="CN1239" s="356"/>
    </row>
    <row r="1240" spans="1:92" x14ac:dyDescent="0.25">
      <c r="A1240" t="s">
        <v>170</v>
      </c>
      <c r="B1240" s="223" t="s">
        <v>773</v>
      </c>
      <c r="C1240" t="s">
        <v>30</v>
      </c>
      <c r="D1240" t="s">
        <v>778</v>
      </c>
      <c r="E1240" s="102" t="s">
        <v>203</v>
      </c>
      <c r="K1240" s="50">
        <f t="shared" ref="K1240:P1240" ca="1" si="914">SUMIF($3:$3, K$2, INDIRECT(ROW() &amp; ":" &amp; ROW()))</f>
        <v>0</v>
      </c>
      <c r="L1240" s="50">
        <f t="shared" ca="1" si="914"/>
        <v>0</v>
      </c>
      <c r="M1240" s="50">
        <f t="shared" ca="1" si="914"/>
        <v>-33333.333333333336</v>
      </c>
      <c r="N1240" s="50">
        <f t="shared" ca="1" si="914"/>
        <v>-33333.333333333336</v>
      </c>
      <c r="O1240" s="50">
        <f t="shared" ca="1" si="914"/>
        <v>-33333.333333333336</v>
      </c>
      <c r="P1240" s="50">
        <f t="shared" ca="1" si="914"/>
        <v>0</v>
      </c>
      <c r="Q1240" s="50"/>
      <c r="T1240" s="319">
        <f t="shared" ref="T1240" ca="1" si="915">IFERROR(INDEX(INDIRECT("Financials!$A:$AD"), MATCH(INDIRECT(ADDRESS(ROW(),2)), INDIRECT("Financials!$B:$B"), 0), MATCH(INDIRECT(ADDRESS(1,COLUMN())), INDIRECT("Financials!$1:$1"), 0)),0)</f>
        <v>0</v>
      </c>
      <c r="U1240" s="275">
        <f ca="1">+SUM(U1235:OFFSET(U1235,0,-(MIN(COLUMN()-COLUMN($U1240),$I1231*U$7-1))))/($I1231*U$7)</f>
        <v>0</v>
      </c>
      <c r="V1240" s="275">
        <f ca="1">+SUM(V1235:OFFSET(V1235,0,-(MIN(COLUMN()-COLUMN($U1240),$I1231*V$7-1))))/($I1231*V$7)</f>
        <v>0</v>
      </c>
      <c r="W1240" s="275">
        <f ca="1">+SUM(W1235:OFFSET(W1235,0,-(MIN(COLUMN()-COLUMN($U1240),$I1231*W$7-1))))/($I1231*W$7)</f>
        <v>0</v>
      </c>
      <c r="X1240" s="275">
        <f ca="1">+SUM(X1235:OFFSET(X1235,0,-(MIN(COLUMN()-COLUMN($U1240),$I1231*X$7-1))))/($I1231*X$7)</f>
        <v>0</v>
      </c>
      <c r="Y1240" s="275">
        <f ca="1">+SUM(Y1235:OFFSET(Y1235,0,-(MIN(COLUMN()-COLUMN($U1240),$I1231*Y$7-1))))/($I1231*Y$7)</f>
        <v>0</v>
      </c>
      <c r="Z1240" s="275">
        <f ca="1">+SUM(Z1235:OFFSET(Z1235,0,-(MIN(COLUMN()-COLUMN($U1240),$I1231*Z$7-1))))/($I1231*Z$7)</f>
        <v>0</v>
      </c>
      <c r="AA1240" s="275">
        <f ca="1">+SUM(AA1235:OFFSET(AA1235,0,-(MIN(COLUMN()-COLUMN($U1240),$I1231*AA$7-1))))/($I1231*AA$7)</f>
        <v>0</v>
      </c>
      <c r="AB1240" s="275">
        <f ca="1">+SUM(AB1235:OFFSET(AB1235,0,-(MIN(COLUMN()-COLUMN($U1240),$I1231*AB$7-1))))/($I1231*AB$7)</f>
        <v>0</v>
      </c>
      <c r="AC1240" s="275">
        <f ca="1">+SUM(AC1235:OFFSET(AC1235,0,-(MIN(COLUMN()-COLUMN($U1240),$I1231*AC$7-1))))/($I1231*AC$7)</f>
        <v>0</v>
      </c>
      <c r="AD1240" s="275">
        <f ca="1">+SUM(AD1235:OFFSET(AD1235,0,-(MIN(COLUMN()-COLUMN($U1240),$I1231*AD$7-1))))/($I1231*AD$7)</f>
        <v>0</v>
      </c>
      <c r="AE1240" s="275">
        <f ca="1">+SUM(AE1235:OFFSET(AE1235,0,-(MIN(COLUMN()-COLUMN($U1240),$I1231*AE$7-1))))/($I1231*AE$7)</f>
        <v>0</v>
      </c>
      <c r="AF1240" s="275">
        <f ca="1">+SUM(AF1235:OFFSET(AF1235,0,-(MIN(COLUMN()-COLUMN($U1240),$I1231*AF$7-1))))/($I1231*AF$7)</f>
        <v>0</v>
      </c>
      <c r="AG1240" s="275">
        <f ca="1">+SUM(AG1235:OFFSET(AG1235,0,-(MIN(COLUMN()-COLUMN($U1240),$I1231*AG$7-1))))/($I1231*AG$7)</f>
        <v>0</v>
      </c>
      <c r="AH1240" s="275">
        <f ca="1">+SUM(AH1235:OFFSET(AH1235,0,-(MIN(COLUMN()-COLUMN($U1240),$I1231*AH$7-1))))/($I1231*AH$7)</f>
        <v>0</v>
      </c>
      <c r="AI1240" s="275">
        <f ca="1">+SUM(AI1235:OFFSET(AI1235,0,-(MIN(COLUMN()-COLUMN($U1240),$I1231*AI$7-1))))/($I1231*AI$7)</f>
        <v>0</v>
      </c>
      <c r="AJ1240" s="275">
        <f ca="1">+SUM(AJ1235:OFFSET(AJ1235,0,-(MIN(COLUMN()-COLUMN($U1240),$I1231*AJ$7-1))))/($I1231*AJ$7)</f>
        <v>0</v>
      </c>
      <c r="AK1240" s="275">
        <f ca="1">+SUM(AK1235:OFFSET(AK1235,0,-(MIN(COLUMN()-COLUMN($U1240),$I1231*AK$7-1))))/($I1231*AK$7)</f>
        <v>0</v>
      </c>
      <c r="AL1240" s="275">
        <f ca="1">+SUM(AL1235:OFFSET(AL1235,0,-(MIN(COLUMN()-COLUMN($U1240),$I1231*AL$7-1))))/($I1231*AL$7)</f>
        <v>0</v>
      </c>
      <c r="AM1240" s="275">
        <f ca="1">+SUM(AM1235:OFFSET(AM1235,0,-(MIN(COLUMN()-COLUMN($U1240),$I1231*AM$7-1))))/($I1231*AM$7)</f>
        <v>0</v>
      </c>
      <c r="AN1240" s="275">
        <f ca="1">+SUM(AN1235:OFFSET(AN1235,0,-(MIN(COLUMN()-COLUMN($U1240),$I1231*AN$7-1))))/($I1231*AN$7)</f>
        <v>0</v>
      </c>
      <c r="AO1240" s="275">
        <f ca="1">+SUM(AO1235:OFFSET(AO1235,0,-(MIN(COLUMN()-COLUMN($U1240),$I1231*AO$7-1))))/($I1231*AO$7)</f>
        <v>0</v>
      </c>
      <c r="AP1240" s="275">
        <f ca="1">+SUM(AP1235:OFFSET(AP1235,0,-(MIN(COLUMN()-COLUMN($U1240),$I1231*AP$7-1))))/($I1231*AP$7)</f>
        <v>0</v>
      </c>
      <c r="AQ1240" s="275">
        <f ca="1">+SUM(AQ1235:OFFSET(AQ1235,0,-(MIN(COLUMN()-COLUMN($U1240),$I1231*AQ$7-1))))/($I1231*AQ$7)</f>
        <v>0</v>
      </c>
      <c r="AR1240" s="275">
        <f ca="1">+SUM(AR1235:OFFSET(AR1235,0,-(MIN(COLUMN()-COLUMN($U1240),$I1231*AR$7-1))))/($I1231*AR$7)</f>
        <v>0</v>
      </c>
      <c r="AS1240" s="275">
        <f ca="1">+SUM(AS1235:OFFSET(AS1235,0,-(MIN(COLUMN()-COLUMN($U1240),$I1231*AS$7-1))))/($I1231*AS$7)</f>
        <v>-2777.7777777777778</v>
      </c>
      <c r="AT1240" s="275">
        <f ca="1">+SUM(AT1235:OFFSET(AT1235,0,-(MIN(COLUMN()-COLUMN($U1240),$I1231*AT$7-1))))/($I1231*AT$7)</f>
        <v>-2777.7777777777778</v>
      </c>
      <c r="AU1240" s="275">
        <f ca="1">+SUM(AU1235:OFFSET(AU1235,0,-(MIN(COLUMN()-COLUMN($U1240),$I1231*AU$7-1))))/($I1231*AU$7)</f>
        <v>-2777.7777777777778</v>
      </c>
      <c r="AV1240" s="275">
        <f ca="1">+SUM(AV1235:OFFSET(AV1235,0,-(MIN(COLUMN()-COLUMN($U1240),$I1231*AV$7-1))))/($I1231*AV$7)</f>
        <v>-2777.7777777777778</v>
      </c>
      <c r="AW1240" s="275">
        <f ca="1">+SUM(AW1235:OFFSET(AW1235,0,-(MIN(COLUMN()-COLUMN($U1240),$I1231*AW$7-1))))/($I1231*AW$7)</f>
        <v>-2777.7777777777778</v>
      </c>
      <c r="AX1240" s="275">
        <f ca="1">+SUM(AX1235:OFFSET(AX1235,0,-(MIN(COLUMN()-COLUMN($U1240),$I1231*AX$7-1))))/($I1231*AX$7)</f>
        <v>-2777.7777777777778</v>
      </c>
      <c r="AY1240" s="275">
        <f ca="1">+SUM(AY1235:OFFSET(AY1235,0,-(MIN(COLUMN()-COLUMN($U1240),$I1231*AY$7-1))))/($I1231*AY$7)</f>
        <v>-2777.7777777777778</v>
      </c>
      <c r="AZ1240" s="275">
        <f ca="1">+SUM(AZ1235:OFFSET(AZ1235,0,-(MIN(COLUMN()-COLUMN($U1240),$I1231*AZ$7-1))))/($I1231*AZ$7)</f>
        <v>-2777.7777777777778</v>
      </c>
      <c r="BA1240" s="275">
        <f ca="1">+SUM(BA1235:OFFSET(BA1235,0,-(MIN(COLUMN()-COLUMN($U1240),$I1231*BA$7-1))))/($I1231*BA$7)</f>
        <v>-2777.7777777777778</v>
      </c>
      <c r="BB1240" s="275">
        <f ca="1">+SUM(BB1235:OFFSET(BB1235,0,-(MIN(COLUMN()-COLUMN($U1240),$I1231*BB$7-1))))/($I1231*BB$7)</f>
        <v>-2777.7777777777778</v>
      </c>
      <c r="BC1240" s="275">
        <f ca="1">+SUM(BC1235:OFFSET(BC1235,0,-(MIN(COLUMN()-COLUMN($U1240),$I1231*BC$7-1))))/($I1231*BC$7)</f>
        <v>-2777.7777777777778</v>
      </c>
      <c r="BD1240" s="275">
        <f ca="1">+SUM(BD1235:OFFSET(BD1235,0,-(MIN(COLUMN()-COLUMN($U1240),$I1231*BD$7-1))))/($I1231*BD$7)</f>
        <v>-2777.7777777777778</v>
      </c>
      <c r="BE1240" s="275">
        <f ca="1">+SUM(BE1235:OFFSET(BE1235,0,-(MIN(COLUMN()-COLUMN($U1240),$I1231*BE$7-1))))/($I1231*BE$7)</f>
        <v>-2777.7777777777778</v>
      </c>
      <c r="BF1240" s="275">
        <f ca="1">+SUM(BF1235:OFFSET(BF1235,0,-(MIN(COLUMN()-COLUMN($U1240),$I1231*BF$7-1))))/($I1231*BF$7)</f>
        <v>-2777.7777777777778</v>
      </c>
      <c r="BG1240" s="275">
        <f ca="1">+SUM(BG1235:OFFSET(BG1235,0,-(MIN(COLUMN()-COLUMN($U1240),$I1231*BG$7-1))))/($I1231*BG$7)</f>
        <v>-2777.7777777777778</v>
      </c>
      <c r="BH1240" s="275">
        <f ca="1">+SUM(BH1235:OFFSET(BH1235,0,-(MIN(COLUMN()-COLUMN($U1240),$I1231*BH$7-1))))/($I1231*BH$7)</f>
        <v>-2777.7777777777778</v>
      </c>
      <c r="BI1240" s="275">
        <f ca="1">+SUM(BI1235:OFFSET(BI1235,0,-(MIN(COLUMN()-COLUMN($U1240),$I1231*BI$7-1))))/($I1231*BI$7)</f>
        <v>-2777.7777777777778</v>
      </c>
      <c r="BJ1240" s="275">
        <f ca="1">+SUM(BJ1235:OFFSET(BJ1235,0,-(MIN(COLUMN()-COLUMN($U1240),$I1231*BJ$7-1))))/($I1231*BJ$7)</f>
        <v>-2777.7777777777778</v>
      </c>
      <c r="BK1240" s="275">
        <f ca="1">+SUM(BK1235:OFFSET(BK1235,0,-(MIN(COLUMN()-COLUMN($U1240),$I1231*BK$7-1))))/($I1231*BK$7)</f>
        <v>-2777.7777777777778</v>
      </c>
      <c r="BL1240" s="275">
        <f ca="1">+SUM(BL1235:OFFSET(BL1235,0,-(MIN(COLUMN()-COLUMN($U1240),$I1231*BL$7-1))))/($I1231*BL$7)</f>
        <v>-2777.7777777777778</v>
      </c>
      <c r="BM1240" s="275">
        <f ca="1">+SUM(BM1235:OFFSET(BM1235,0,-(MIN(COLUMN()-COLUMN($U1240),$I1231*BM$7-1))))/($I1231*BM$7)</f>
        <v>-2777.7777777777778</v>
      </c>
      <c r="BN1240" s="275">
        <f ca="1">+SUM(BN1235:OFFSET(BN1235,0,-(MIN(COLUMN()-COLUMN($U1240),$I1231*BN$7-1))))/($I1231*BN$7)</f>
        <v>-2777.7777777777778</v>
      </c>
      <c r="BO1240" s="275">
        <f ca="1">+SUM(BO1235:OFFSET(BO1235,0,-(MIN(COLUMN()-COLUMN($U1240),$I1231*BO$7-1))))/($I1231*BO$7)</f>
        <v>-2777.7777777777778</v>
      </c>
      <c r="BP1240" s="275">
        <f ca="1">+SUM(BP1235:OFFSET(BP1235,0,-(MIN(COLUMN()-COLUMN($U1240),$I1231*BP$7-1))))/($I1231*BP$7)</f>
        <v>-2777.7777777777778</v>
      </c>
      <c r="BQ1240" s="275">
        <f ca="1">+SUM(BQ1235:OFFSET(BQ1235,0,-(MIN(COLUMN()-COLUMN($U1240),$I1231*BQ$7-1))))/($I1231*BQ$7)</f>
        <v>-2777.7777777777778</v>
      </c>
      <c r="BR1240" s="275">
        <f ca="1">+SUM(BR1235:OFFSET(BR1235,0,-(MIN(COLUMN()-COLUMN($U1240),$I1231*BR$7-1))))/($I1231*BR$7)</f>
        <v>-2777.7777777777778</v>
      </c>
      <c r="BS1240" s="275">
        <f ca="1">+SUM(BS1235:OFFSET(BS1235,0,-(MIN(COLUMN()-COLUMN($U1240),$I1231*BS$7-1))))/($I1231*BS$7)</f>
        <v>-2777.7777777777778</v>
      </c>
      <c r="BT1240" s="275">
        <f ca="1">+SUM(BT1235:OFFSET(BT1235,0,-(MIN(COLUMN()-COLUMN($U1240),$I1231*BT$7-1))))/($I1231*BT$7)</f>
        <v>-2777.7777777777778</v>
      </c>
      <c r="BU1240" s="275">
        <f ca="1">+SUM(BU1235:OFFSET(BU1235,0,-(MIN(COLUMN()-COLUMN($U1240),$I1231*BU$7-1))))/($I1231*BU$7)</f>
        <v>-2777.7777777777778</v>
      </c>
      <c r="BV1240" s="275">
        <f ca="1">+SUM(BV1235:OFFSET(BV1235,0,-(MIN(COLUMN()-COLUMN($U1240),$I1231*BV$7-1))))/($I1231*BV$7)</f>
        <v>-2777.7777777777778</v>
      </c>
      <c r="BW1240" s="275">
        <f ca="1">+SUM(BW1235:OFFSET(BW1235,0,-(MIN(COLUMN()-COLUMN($U1240),$I1231*BW$7-1))))/($I1231*BW$7)</f>
        <v>-2777.7777777777778</v>
      </c>
      <c r="BX1240" s="275">
        <f ca="1">+SUM(BX1235:OFFSET(BX1235,0,-(MIN(COLUMN()-COLUMN($U1240),$I1231*BX$7-1))))/($I1231*BX$7)</f>
        <v>-2777.7777777777778</v>
      </c>
      <c r="BY1240" s="275">
        <f ca="1">+SUM(BY1235:OFFSET(BY1235,0,-(MIN(COLUMN()-COLUMN($U1240),$I1231*BY$7-1))))/($I1231*BY$7)</f>
        <v>-2777.7777777777778</v>
      </c>
      <c r="BZ1240" s="275">
        <f ca="1">+SUM(BZ1235:OFFSET(BZ1235,0,-(MIN(COLUMN()-COLUMN($U1240),$I1231*BZ$7-1))))/($I1231*BZ$7)</f>
        <v>-2777.7777777777778</v>
      </c>
      <c r="CA1240" s="275">
        <f ca="1">+SUM(CA1235:OFFSET(CA1235,0,-(MIN(COLUMN()-COLUMN($U1240),$I1231*CA$7-1))))/($I1231*CA$7)</f>
        <v>-2777.7777777777778</v>
      </c>
      <c r="CB1240" s="275">
        <f ca="1">+SUM(CB1235:OFFSET(CB1235,0,-(MIN(COLUMN()-COLUMN($U1240),$I1231*CB$7-1))))/($I1231*CB$7)</f>
        <v>-2777.7777777777778</v>
      </c>
      <c r="CC1240" s="275">
        <f ca="1">+SUM(CC1235:OFFSET(CC1235,0,-(MIN(COLUMN()-COLUMN($U1240),$I1231*CC$7-1))))/($I1231*CC$7)</f>
        <v>0</v>
      </c>
      <c r="CD1240" s="275">
        <f ca="1">+SUM(CD1235:OFFSET(CD1235,0,-(MIN(COLUMN()-COLUMN($U1240),$I1231*CD$7-1))))/($I1231*CD$7)</f>
        <v>0</v>
      </c>
      <c r="CE1240" s="275">
        <f ca="1">+SUM(CE1235:OFFSET(CE1235,0,-(MIN(COLUMN()-COLUMN($U1240),$I1231*CE$7-1))))/($I1231*CE$7)</f>
        <v>0</v>
      </c>
      <c r="CF1240" s="275">
        <f ca="1">+SUM(CF1235:OFFSET(CF1235,0,-(MIN(COLUMN()-COLUMN($U1240),$I1231*CF$7-1))))/($I1231*CF$7)</f>
        <v>0</v>
      </c>
      <c r="CG1240" s="275">
        <f ca="1">+SUM(CG1235:OFFSET(CG1235,0,-(MIN(COLUMN()-COLUMN($U1240),$I1231*CG$7-1))))/($I1231*CG$7)</f>
        <v>0</v>
      </c>
      <c r="CH1240" s="275">
        <f ca="1">+SUM(CH1235:OFFSET(CH1235,0,-(MIN(COLUMN()-COLUMN($U1240),$I1231*CH$7-1))))/($I1231*CH$7)</f>
        <v>0</v>
      </c>
      <c r="CI1240" s="275">
        <f ca="1">+SUM(CI1235:OFFSET(CI1235,0,-(MIN(COLUMN()-COLUMN($U1240),$I1231*CI$7-1))))/($I1231*CI$7)</f>
        <v>0</v>
      </c>
      <c r="CJ1240" s="275">
        <f ca="1">+SUM(CJ1235:OFFSET(CJ1235,0,-(MIN(COLUMN()-COLUMN($U1240),$I1231*CJ$7-1))))/($I1231*CJ$7)</f>
        <v>0</v>
      </c>
      <c r="CK1240" s="275">
        <f ca="1">+SUM(CK1235:OFFSET(CK1235,0,-(MIN(COLUMN()-COLUMN($U1240),$I1231*CK$7-1))))/($I1231*CK$7)</f>
        <v>0</v>
      </c>
      <c r="CL1240" s="275">
        <f ca="1">+SUM(CL1235:OFFSET(CL1235,0,-(MIN(COLUMN()-COLUMN($U1240),$I1231*CL$7-1))))/($I1231*CL$7)</f>
        <v>0</v>
      </c>
      <c r="CM1240" s="275">
        <f ca="1">+SUM(CM1235:OFFSET(CM1235,0,-(MIN(COLUMN()-COLUMN($U1240),$I1231*CM$7-1))))/($I1231*CM$7)</f>
        <v>0</v>
      </c>
      <c r="CN1240" s="275">
        <f ca="1">+SUM(CN1235:OFFSET(CN1235,0,-(MIN(COLUMN()-COLUMN($U1240),$I1231*CN$7-1))))/($I1231*CN$7)</f>
        <v>0</v>
      </c>
    </row>
    <row r="1241" spans="1:92" x14ac:dyDescent="0.25">
      <c r="B1241" s="178"/>
      <c r="D1241" t="s">
        <v>778</v>
      </c>
      <c r="E1241" s="102" t="s">
        <v>203</v>
      </c>
      <c r="K1241" s="3"/>
      <c r="L1241" s="3"/>
      <c r="M1241" s="3"/>
      <c r="N1241" s="3"/>
      <c r="O1241" s="3"/>
      <c r="P1241" s="3"/>
      <c r="Q1241" s="3"/>
      <c r="T1241" s="363"/>
      <c r="U1241" s="364"/>
      <c r="V1241" s="364"/>
      <c r="W1241" s="364"/>
      <c r="X1241" s="364"/>
      <c r="Y1241" s="364"/>
      <c r="Z1241" s="364"/>
      <c r="AA1241" s="364"/>
      <c r="AB1241" s="364"/>
      <c r="AC1241" s="364"/>
      <c r="AD1241" s="364"/>
      <c r="AE1241" s="364"/>
      <c r="AF1241" s="364"/>
      <c r="AG1241" s="364"/>
      <c r="AH1241" s="364"/>
      <c r="AI1241" s="364"/>
      <c r="AJ1241" s="364"/>
      <c r="AK1241" s="364"/>
      <c r="AL1241" s="364"/>
      <c r="AM1241" s="364"/>
      <c r="AN1241" s="364"/>
      <c r="AO1241" s="364"/>
      <c r="AP1241" s="364"/>
      <c r="AQ1241" s="364"/>
      <c r="AR1241" s="364"/>
      <c r="AS1241" s="364"/>
      <c r="AT1241" s="364"/>
      <c r="AU1241" s="364"/>
      <c r="AV1241" s="364"/>
      <c r="AW1241" s="364"/>
      <c r="AX1241" s="364"/>
      <c r="AY1241" s="364"/>
      <c r="AZ1241" s="364"/>
      <c r="BA1241" s="364"/>
      <c r="BB1241" s="364"/>
      <c r="BC1241" s="364"/>
      <c r="BD1241" s="364"/>
      <c r="BE1241" s="364"/>
      <c r="BF1241" s="364"/>
      <c r="BG1241" s="364"/>
      <c r="BH1241" s="364"/>
      <c r="BI1241" s="364"/>
      <c r="BJ1241" s="364"/>
      <c r="BK1241" s="364"/>
      <c r="BL1241" s="364"/>
      <c r="BM1241" s="364"/>
      <c r="BN1241" s="364"/>
      <c r="BO1241" s="364"/>
      <c r="BP1241" s="364"/>
      <c r="BQ1241" s="364"/>
      <c r="BR1241" s="364"/>
      <c r="BS1241" s="364"/>
      <c r="BT1241" s="364"/>
      <c r="BU1241" s="364"/>
      <c r="BV1241" s="364"/>
      <c r="BW1241" s="364"/>
      <c r="BX1241" s="364"/>
      <c r="BY1241" s="364"/>
      <c r="BZ1241" s="364"/>
      <c r="CA1241" s="364"/>
      <c r="CB1241" s="364"/>
      <c r="CC1241" s="364"/>
      <c r="CD1241" s="364"/>
      <c r="CE1241" s="364"/>
      <c r="CF1241" s="364"/>
      <c r="CG1241" s="364"/>
      <c r="CH1241" s="364"/>
      <c r="CI1241" s="364"/>
      <c r="CJ1241" s="364"/>
      <c r="CK1241" s="364"/>
      <c r="CL1241" s="364"/>
      <c r="CM1241" s="364"/>
      <c r="CN1241" s="364"/>
    </row>
    <row r="1242" spans="1:92" x14ac:dyDescent="0.25">
      <c r="B1242" s="174" t="s">
        <v>572</v>
      </c>
      <c r="C1242" s="10"/>
      <c r="D1242" t="s">
        <v>778</v>
      </c>
      <c r="E1242" s="106" t="s">
        <v>203</v>
      </c>
      <c r="F1242" s="106"/>
      <c r="G1242" s="106"/>
      <c r="H1242" s="106"/>
      <c r="T1242" s="355"/>
      <c r="U1242" s="356"/>
      <c r="V1242" s="356"/>
      <c r="W1242" s="356"/>
      <c r="X1242" s="356"/>
      <c r="Y1242" s="356"/>
      <c r="Z1242" s="356"/>
      <c r="AA1242" s="356"/>
      <c r="AB1242" s="356"/>
      <c r="AC1242" s="356"/>
      <c r="AD1242" s="356"/>
      <c r="AE1242" s="356"/>
      <c r="AF1242" s="356"/>
      <c r="AG1242" s="356"/>
      <c r="AH1242" s="356"/>
      <c r="AI1242" s="356"/>
      <c r="AJ1242" s="356"/>
      <c r="AK1242" s="356"/>
      <c r="AL1242" s="356"/>
      <c r="AM1242" s="356"/>
      <c r="AN1242" s="356"/>
      <c r="AO1242" s="356"/>
      <c r="AP1242" s="356"/>
      <c r="AQ1242" s="356"/>
      <c r="AR1242" s="356"/>
      <c r="AS1242" s="356"/>
      <c r="AT1242" s="356"/>
      <c r="AU1242" s="356"/>
      <c r="AV1242" s="356"/>
      <c r="AW1242" s="356"/>
      <c r="AX1242" s="356"/>
      <c r="AY1242" s="356"/>
      <c r="AZ1242" s="356"/>
      <c r="BA1242" s="356"/>
      <c r="BB1242" s="356"/>
      <c r="BC1242" s="356"/>
      <c r="BD1242" s="356"/>
      <c r="BE1242" s="356"/>
      <c r="BF1242" s="356"/>
      <c r="BG1242" s="356"/>
      <c r="BH1242" s="356"/>
      <c r="BI1242" s="356"/>
      <c r="BJ1242" s="356"/>
      <c r="BK1242" s="356"/>
      <c r="BL1242" s="356"/>
      <c r="BM1242" s="356"/>
      <c r="BN1242" s="356"/>
      <c r="BO1242" s="356"/>
      <c r="BP1242" s="356"/>
      <c r="BQ1242" s="356"/>
      <c r="BR1242" s="356"/>
      <c r="BS1242" s="356"/>
      <c r="BT1242" s="356"/>
      <c r="BU1242" s="356"/>
      <c r="BV1242" s="356"/>
      <c r="BW1242" s="356"/>
      <c r="BX1242" s="356"/>
      <c r="BY1242" s="356"/>
      <c r="BZ1242" s="356"/>
      <c r="CA1242" s="356"/>
      <c r="CB1242" s="356"/>
      <c r="CC1242" s="356"/>
      <c r="CD1242" s="356"/>
      <c r="CE1242" s="356"/>
      <c r="CF1242" s="356"/>
      <c r="CG1242" s="356"/>
      <c r="CH1242" s="356"/>
      <c r="CI1242" s="356"/>
      <c r="CJ1242" s="356"/>
      <c r="CK1242" s="356"/>
      <c r="CL1242" s="356"/>
      <c r="CM1242" s="356"/>
      <c r="CN1242" s="356"/>
    </row>
    <row r="1243" spans="1:92" x14ac:dyDescent="0.25">
      <c r="B1243" s="223" t="s">
        <v>775</v>
      </c>
      <c r="D1243" t="s">
        <v>778</v>
      </c>
      <c r="E1243" s="102" t="s">
        <v>203</v>
      </c>
      <c r="K1243" s="3">
        <f t="shared" ref="K1243:P1245" ca="1" si="916">SUMIF($4:$4, K$2, INDIRECT(ROW() &amp; ":" &amp; ROW()))</f>
        <v>0</v>
      </c>
      <c r="L1243" s="3">
        <f t="shared" ca="1" si="916"/>
        <v>0</v>
      </c>
      <c r="M1243" s="3">
        <f t="shared" ca="1" si="916"/>
        <v>100000</v>
      </c>
      <c r="N1243" s="3">
        <f t="shared" ca="1" si="916"/>
        <v>100000</v>
      </c>
      <c r="O1243" s="3">
        <f t="shared" ca="1" si="916"/>
        <v>100000</v>
      </c>
      <c r="P1243" s="3">
        <f t="shared" ca="1" si="916"/>
        <v>100000</v>
      </c>
      <c r="Q1243" s="3"/>
      <c r="T1243" s="319"/>
      <c r="U1243" s="275">
        <f t="shared" ref="U1243:CF1243" ca="1" si="917">-U1235+T1243</f>
        <v>0</v>
      </c>
      <c r="V1243" s="275">
        <f t="shared" ca="1" si="917"/>
        <v>0</v>
      </c>
      <c r="W1243" s="275">
        <f t="shared" ca="1" si="917"/>
        <v>0</v>
      </c>
      <c r="X1243" s="275">
        <f t="shared" ca="1" si="917"/>
        <v>0</v>
      </c>
      <c r="Y1243" s="275">
        <f t="shared" ca="1" si="917"/>
        <v>0</v>
      </c>
      <c r="Z1243" s="275">
        <f t="shared" ca="1" si="917"/>
        <v>0</v>
      </c>
      <c r="AA1243" s="275">
        <f t="shared" ca="1" si="917"/>
        <v>0</v>
      </c>
      <c r="AB1243" s="275">
        <f t="shared" ca="1" si="917"/>
        <v>0</v>
      </c>
      <c r="AC1243" s="275">
        <f t="shared" ca="1" si="917"/>
        <v>0</v>
      </c>
      <c r="AD1243" s="275">
        <f t="shared" ca="1" si="917"/>
        <v>0</v>
      </c>
      <c r="AE1243" s="275">
        <f t="shared" ca="1" si="917"/>
        <v>0</v>
      </c>
      <c r="AF1243" s="275">
        <f t="shared" ca="1" si="917"/>
        <v>0</v>
      </c>
      <c r="AG1243" s="275">
        <f t="shared" ca="1" si="917"/>
        <v>0</v>
      </c>
      <c r="AH1243" s="275">
        <f t="shared" ca="1" si="917"/>
        <v>0</v>
      </c>
      <c r="AI1243" s="275">
        <f t="shared" ca="1" si="917"/>
        <v>0</v>
      </c>
      <c r="AJ1243" s="275">
        <f t="shared" ca="1" si="917"/>
        <v>0</v>
      </c>
      <c r="AK1243" s="275">
        <f t="shared" ca="1" si="917"/>
        <v>0</v>
      </c>
      <c r="AL1243" s="275">
        <f t="shared" ca="1" si="917"/>
        <v>0</v>
      </c>
      <c r="AM1243" s="275">
        <f t="shared" ca="1" si="917"/>
        <v>0</v>
      </c>
      <c r="AN1243" s="275">
        <f t="shared" ca="1" si="917"/>
        <v>0</v>
      </c>
      <c r="AO1243" s="275">
        <f t="shared" ca="1" si="917"/>
        <v>0</v>
      </c>
      <c r="AP1243" s="275">
        <f t="shared" ca="1" si="917"/>
        <v>0</v>
      </c>
      <c r="AQ1243" s="275">
        <f t="shared" ca="1" si="917"/>
        <v>0</v>
      </c>
      <c r="AR1243" s="275">
        <f t="shared" ca="1" si="917"/>
        <v>0</v>
      </c>
      <c r="AS1243" s="275">
        <f t="shared" ca="1" si="917"/>
        <v>100000</v>
      </c>
      <c r="AT1243" s="275">
        <f t="shared" ca="1" si="917"/>
        <v>100000</v>
      </c>
      <c r="AU1243" s="275">
        <f t="shared" ca="1" si="917"/>
        <v>100000</v>
      </c>
      <c r="AV1243" s="275">
        <f t="shared" ca="1" si="917"/>
        <v>100000</v>
      </c>
      <c r="AW1243" s="275">
        <f t="shared" ca="1" si="917"/>
        <v>100000</v>
      </c>
      <c r="AX1243" s="275">
        <f t="shared" ca="1" si="917"/>
        <v>100000</v>
      </c>
      <c r="AY1243" s="275">
        <f t="shared" ca="1" si="917"/>
        <v>100000</v>
      </c>
      <c r="AZ1243" s="275">
        <f t="shared" ca="1" si="917"/>
        <v>100000</v>
      </c>
      <c r="BA1243" s="275">
        <f t="shared" ca="1" si="917"/>
        <v>100000</v>
      </c>
      <c r="BB1243" s="275">
        <f t="shared" ca="1" si="917"/>
        <v>100000</v>
      </c>
      <c r="BC1243" s="275">
        <f t="shared" ca="1" si="917"/>
        <v>100000</v>
      </c>
      <c r="BD1243" s="275">
        <f t="shared" ca="1" si="917"/>
        <v>100000</v>
      </c>
      <c r="BE1243" s="275">
        <f t="shared" ca="1" si="917"/>
        <v>100000</v>
      </c>
      <c r="BF1243" s="275">
        <f t="shared" ca="1" si="917"/>
        <v>100000</v>
      </c>
      <c r="BG1243" s="275">
        <f t="shared" ca="1" si="917"/>
        <v>100000</v>
      </c>
      <c r="BH1243" s="275">
        <f t="shared" ca="1" si="917"/>
        <v>100000</v>
      </c>
      <c r="BI1243" s="275">
        <f t="shared" ca="1" si="917"/>
        <v>100000</v>
      </c>
      <c r="BJ1243" s="275">
        <f t="shared" ca="1" si="917"/>
        <v>100000</v>
      </c>
      <c r="BK1243" s="275">
        <f t="shared" ca="1" si="917"/>
        <v>100000</v>
      </c>
      <c r="BL1243" s="275">
        <f t="shared" ca="1" si="917"/>
        <v>100000</v>
      </c>
      <c r="BM1243" s="275">
        <f t="shared" ca="1" si="917"/>
        <v>100000</v>
      </c>
      <c r="BN1243" s="275">
        <f t="shared" ca="1" si="917"/>
        <v>100000</v>
      </c>
      <c r="BO1243" s="275">
        <f t="shared" ca="1" si="917"/>
        <v>100000</v>
      </c>
      <c r="BP1243" s="275">
        <f t="shared" ca="1" si="917"/>
        <v>100000</v>
      </c>
      <c r="BQ1243" s="275">
        <f t="shared" ca="1" si="917"/>
        <v>100000</v>
      </c>
      <c r="BR1243" s="275">
        <f t="shared" ca="1" si="917"/>
        <v>100000</v>
      </c>
      <c r="BS1243" s="275">
        <f t="shared" ca="1" si="917"/>
        <v>100000</v>
      </c>
      <c r="BT1243" s="275">
        <f t="shared" ca="1" si="917"/>
        <v>100000</v>
      </c>
      <c r="BU1243" s="275">
        <f t="shared" ca="1" si="917"/>
        <v>100000</v>
      </c>
      <c r="BV1243" s="275">
        <f t="shared" ca="1" si="917"/>
        <v>100000</v>
      </c>
      <c r="BW1243" s="275">
        <f t="shared" ca="1" si="917"/>
        <v>100000</v>
      </c>
      <c r="BX1243" s="275">
        <f t="shared" ca="1" si="917"/>
        <v>100000</v>
      </c>
      <c r="BY1243" s="275">
        <f t="shared" ca="1" si="917"/>
        <v>100000</v>
      </c>
      <c r="BZ1243" s="275">
        <f t="shared" ca="1" si="917"/>
        <v>100000</v>
      </c>
      <c r="CA1243" s="275">
        <f t="shared" ca="1" si="917"/>
        <v>100000</v>
      </c>
      <c r="CB1243" s="275">
        <f t="shared" ca="1" si="917"/>
        <v>100000</v>
      </c>
      <c r="CC1243" s="275">
        <f t="shared" ca="1" si="917"/>
        <v>100000</v>
      </c>
      <c r="CD1243" s="275">
        <f t="shared" ca="1" si="917"/>
        <v>100000</v>
      </c>
      <c r="CE1243" s="275">
        <f t="shared" ca="1" si="917"/>
        <v>100000</v>
      </c>
      <c r="CF1243" s="275">
        <f t="shared" ca="1" si="917"/>
        <v>100000</v>
      </c>
      <c r="CG1243" s="275">
        <f t="shared" ref="CG1243:CN1243" ca="1" si="918">-CG1235+CF1243</f>
        <v>100000</v>
      </c>
      <c r="CH1243" s="275">
        <f t="shared" ca="1" si="918"/>
        <v>100000</v>
      </c>
      <c r="CI1243" s="275">
        <f t="shared" ca="1" si="918"/>
        <v>100000</v>
      </c>
      <c r="CJ1243" s="275">
        <f t="shared" ca="1" si="918"/>
        <v>100000</v>
      </c>
      <c r="CK1243" s="275">
        <f t="shared" ca="1" si="918"/>
        <v>100000</v>
      </c>
      <c r="CL1243" s="275">
        <f t="shared" ca="1" si="918"/>
        <v>100000</v>
      </c>
      <c r="CM1243" s="275">
        <f t="shared" ca="1" si="918"/>
        <v>100000</v>
      </c>
      <c r="CN1243" s="275">
        <f t="shared" ca="1" si="918"/>
        <v>100000</v>
      </c>
    </row>
    <row r="1244" spans="1:92" x14ac:dyDescent="0.25">
      <c r="B1244" s="223" t="s">
        <v>776</v>
      </c>
      <c r="D1244" t="s">
        <v>778</v>
      </c>
      <c r="E1244" s="102" t="s">
        <v>203</v>
      </c>
      <c r="K1244" s="313">
        <f t="shared" ca="1" si="916"/>
        <v>0</v>
      </c>
      <c r="L1244" s="313">
        <f t="shared" ca="1" si="916"/>
        <v>0</v>
      </c>
      <c r="M1244" s="313">
        <f t="shared" ca="1" si="916"/>
        <v>-33333.333333333336</v>
      </c>
      <c r="N1244" s="313">
        <f t="shared" ca="1" si="916"/>
        <v>-66666.666666666701</v>
      </c>
      <c r="O1244" s="313">
        <f t="shared" ca="1" si="916"/>
        <v>-100000.00000000007</v>
      </c>
      <c r="P1244" s="313">
        <f t="shared" ca="1" si="916"/>
        <v>-100000.00000000007</v>
      </c>
      <c r="Q1244" s="3"/>
      <c r="T1244" s="366"/>
      <c r="U1244" s="367">
        <f t="shared" ref="U1244:CF1244" ca="1" si="919">T1244+U1240</f>
        <v>0</v>
      </c>
      <c r="V1244" s="367">
        <f t="shared" ca="1" si="919"/>
        <v>0</v>
      </c>
      <c r="W1244" s="367">
        <f t="shared" ca="1" si="919"/>
        <v>0</v>
      </c>
      <c r="X1244" s="367">
        <f t="shared" ca="1" si="919"/>
        <v>0</v>
      </c>
      <c r="Y1244" s="367">
        <f t="shared" ca="1" si="919"/>
        <v>0</v>
      </c>
      <c r="Z1244" s="367">
        <f t="shared" ca="1" si="919"/>
        <v>0</v>
      </c>
      <c r="AA1244" s="367">
        <f t="shared" ca="1" si="919"/>
        <v>0</v>
      </c>
      <c r="AB1244" s="367">
        <f t="shared" ca="1" si="919"/>
        <v>0</v>
      </c>
      <c r="AC1244" s="367">
        <f t="shared" ca="1" si="919"/>
        <v>0</v>
      </c>
      <c r="AD1244" s="367">
        <f t="shared" ca="1" si="919"/>
        <v>0</v>
      </c>
      <c r="AE1244" s="367">
        <f t="shared" ca="1" si="919"/>
        <v>0</v>
      </c>
      <c r="AF1244" s="367">
        <f t="shared" ca="1" si="919"/>
        <v>0</v>
      </c>
      <c r="AG1244" s="367">
        <f t="shared" ca="1" si="919"/>
        <v>0</v>
      </c>
      <c r="AH1244" s="367">
        <f t="shared" ca="1" si="919"/>
        <v>0</v>
      </c>
      <c r="AI1244" s="367">
        <f t="shared" ca="1" si="919"/>
        <v>0</v>
      </c>
      <c r="AJ1244" s="367">
        <f t="shared" ca="1" si="919"/>
        <v>0</v>
      </c>
      <c r="AK1244" s="367">
        <f t="shared" ca="1" si="919"/>
        <v>0</v>
      </c>
      <c r="AL1244" s="367">
        <f t="shared" ca="1" si="919"/>
        <v>0</v>
      </c>
      <c r="AM1244" s="367">
        <f t="shared" ca="1" si="919"/>
        <v>0</v>
      </c>
      <c r="AN1244" s="367">
        <f t="shared" ca="1" si="919"/>
        <v>0</v>
      </c>
      <c r="AO1244" s="367">
        <f t="shared" ca="1" si="919"/>
        <v>0</v>
      </c>
      <c r="AP1244" s="367">
        <f t="shared" ca="1" si="919"/>
        <v>0</v>
      </c>
      <c r="AQ1244" s="367">
        <f t="shared" ca="1" si="919"/>
        <v>0</v>
      </c>
      <c r="AR1244" s="367">
        <f t="shared" ca="1" si="919"/>
        <v>0</v>
      </c>
      <c r="AS1244" s="367">
        <f t="shared" ca="1" si="919"/>
        <v>-2777.7777777777778</v>
      </c>
      <c r="AT1244" s="367">
        <f t="shared" ca="1" si="919"/>
        <v>-5555.5555555555557</v>
      </c>
      <c r="AU1244" s="367">
        <f t="shared" ca="1" si="919"/>
        <v>-8333.3333333333339</v>
      </c>
      <c r="AV1244" s="367">
        <f t="shared" ca="1" si="919"/>
        <v>-11111.111111111111</v>
      </c>
      <c r="AW1244" s="367">
        <f t="shared" ca="1" si="919"/>
        <v>-13888.888888888889</v>
      </c>
      <c r="AX1244" s="367">
        <f t="shared" ca="1" si="919"/>
        <v>-16666.666666666668</v>
      </c>
      <c r="AY1244" s="367">
        <f t="shared" ca="1" si="919"/>
        <v>-19444.444444444445</v>
      </c>
      <c r="AZ1244" s="367">
        <f t="shared" ca="1" si="919"/>
        <v>-22222.222222222223</v>
      </c>
      <c r="BA1244" s="367">
        <f t="shared" ca="1" si="919"/>
        <v>-25000</v>
      </c>
      <c r="BB1244" s="367">
        <f t="shared" ca="1" si="919"/>
        <v>-27777.777777777777</v>
      </c>
      <c r="BC1244" s="367">
        <f t="shared" ca="1" si="919"/>
        <v>-30555.555555555555</v>
      </c>
      <c r="BD1244" s="367">
        <f t="shared" ca="1" si="919"/>
        <v>-33333.333333333336</v>
      </c>
      <c r="BE1244" s="367">
        <f t="shared" ca="1" si="919"/>
        <v>-36111.111111111117</v>
      </c>
      <c r="BF1244" s="367">
        <f t="shared" ca="1" si="919"/>
        <v>-38888.888888888898</v>
      </c>
      <c r="BG1244" s="367">
        <f t="shared" ca="1" si="919"/>
        <v>-41666.666666666679</v>
      </c>
      <c r="BH1244" s="367">
        <f t="shared" ca="1" si="919"/>
        <v>-44444.44444444446</v>
      </c>
      <c r="BI1244" s="367">
        <f t="shared" ca="1" si="919"/>
        <v>-47222.222222222241</v>
      </c>
      <c r="BJ1244" s="367">
        <f t="shared" ca="1" si="919"/>
        <v>-50000.000000000022</v>
      </c>
      <c r="BK1244" s="367">
        <f t="shared" ca="1" si="919"/>
        <v>-52777.777777777803</v>
      </c>
      <c r="BL1244" s="367">
        <f t="shared" ca="1" si="919"/>
        <v>-55555.555555555584</v>
      </c>
      <c r="BM1244" s="367">
        <f t="shared" ca="1" si="919"/>
        <v>-58333.333333333365</v>
      </c>
      <c r="BN1244" s="367">
        <f t="shared" ca="1" si="919"/>
        <v>-61111.111111111146</v>
      </c>
      <c r="BO1244" s="367">
        <f t="shared" ca="1" si="919"/>
        <v>-63888.888888888927</v>
      </c>
      <c r="BP1244" s="367">
        <f t="shared" ca="1" si="919"/>
        <v>-66666.666666666701</v>
      </c>
      <c r="BQ1244" s="367">
        <f t="shared" ca="1" si="919"/>
        <v>-69444.444444444482</v>
      </c>
      <c r="BR1244" s="367">
        <f t="shared" ca="1" si="919"/>
        <v>-72222.222222222263</v>
      </c>
      <c r="BS1244" s="367">
        <f t="shared" ca="1" si="919"/>
        <v>-75000.000000000044</v>
      </c>
      <c r="BT1244" s="367">
        <f t="shared" ca="1" si="919"/>
        <v>-77777.777777777825</v>
      </c>
      <c r="BU1244" s="367">
        <f t="shared" ca="1" si="919"/>
        <v>-80555.555555555606</v>
      </c>
      <c r="BV1244" s="367">
        <f t="shared" ca="1" si="919"/>
        <v>-83333.333333333387</v>
      </c>
      <c r="BW1244" s="367">
        <f t="shared" ca="1" si="919"/>
        <v>-86111.111111111168</v>
      </c>
      <c r="BX1244" s="367">
        <f t="shared" ca="1" si="919"/>
        <v>-88888.888888888949</v>
      </c>
      <c r="BY1244" s="367">
        <f t="shared" ca="1" si="919"/>
        <v>-91666.66666666673</v>
      </c>
      <c r="BZ1244" s="367">
        <f t="shared" ca="1" si="919"/>
        <v>-94444.444444444511</v>
      </c>
      <c r="CA1244" s="367">
        <f t="shared" ca="1" si="919"/>
        <v>-97222.222222222292</v>
      </c>
      <c r="CB1244" s="367">
        <f t="shared" ca="1" si="919"/>
        <v>-100000.00000000007</v>
      </c>
      <c r="CC1244" s="367">
        <f t="shared" ca="1" si="919"/>
        <v>-100000.00000000007</v>
      </c>
      <c r="CD1244" s="367">
        <f t="shared" ca="1" si="919"/>
        <v>-100000.00000000007</v>
      </c>
      <c r="CE1244" s="367">
        <f t="shared" ca="1" si="919"/>
        <v>-100000.00000000007</v>
      </c>
      <c r="CF1244" s="367">
        <f t="shared" ca="1" si="919"/>
        <v>-100000.00000000007</v>
      </c>
      <c r="CG1244" s="367">
        <f t="shared" ref="CG1244:CN1244" ca="1" si="920">CF1244+CG1240</f>
        <v>-100000.00000000007</v>
      </c>
      <c r="CH1244" s="367">
        <f t="shared" ca="1" si="920"/>
        <v>-100000.00000000007</v>
      </c>
      <c r="CI1244" s="367">
        <f t="shared" ca="1" si="920"/>
        <v>-100000.00000000007</v>
      </c>
      <c r="CJ1244" s="367">
        <f t="shared" ca="1" si="920"/>
        <v>-100000.00000000007</v>
      </c>
      <c r="CK1244" s="367">
        <f t="shared" ca="1" si="920"/>
        <v>-100000.00000000007</v>
      </c>
      <c r="CL1244" s="367">
        <f t="shared" ca="1" si="920"/>
        <v>-100000.00000000007</v>
      </c>
      <c r="CM1244" s="367">
        <f t="shared" ca="1" si="920"/>
        <v>-100000.00000000007</v>
      </c>
      <c r="CN1244" s="367">
        <f t="shared" ca="1" si="920"/>
        <v>-100000.00000000007</v>
      </c>
    </row>
    <row r="1245" spans="1:92" x14ac:dyDescent="0.25">
      <c r="A1245" t="s">
        <v>9</v>
      </c>
      <c r="B1245" s="216" t="s">
        <v>777</v>
      </c>
      <c r="C1245" s="53" t="s">
        <v>48</v>
      </c>
      <c r="D1245" t="s">
        <v>778</v>
      </c>
      <c r="E1245" s="229" t="s">
        <v>203</v>
      </c>
      <c r="F1245" s="229"/>
      <c r="G1245" s="229"/>
      <c r="K1245" s="31">
        <f t="shared" ca="1" si="916"/>
        <v>0</v>
      </c>
      <c r="L1245" s="31">
        <f t="shared" ca="1" si="916"/>
        <v>0</v>
      </c>
      <c r="M1245" s="31">
        <f t="shared" ca="1" si="916"/>
        <v>66666.666666666657</v>
      </c>
      <c r="N1245" s="31">
        <f t="shared" ca="1" si="916"/>
        <v>33333.333333333299</v>
      </c>
      <c r="O1245" s="31">
        <f t="shared" ca="1" si="916"/>
        <v>0</v>
      </c>
      <c r="P1245" s="31">
        <f t="shared" ca="1" si="916"/>
        <v>0</v>
      </c>
      <c r="Q1245" s="31"/>
      <c r="T1245" s="327">
        <f t="shared" ref="T1245" ca="1" si="921">IFERROR(INDEX(INDIRECT("Financials!$A:$AD"), MATCH(INDIRECT(ADDRESS(ROW(),2)), INDIRECT("Financials!$B:$B"), 0), MATCH(INDIRECT(ADDRESS(1,COLUMN())), INDIRECT("Financials!$1:$1"), 0)),0)</f>
        <v>0</v>
      </c>
      <c r="U1245" s="328">
        <f t="shared" ref="U1245:AZ1245" ca="1" si="922">SUM(U1243:U1244)</f>
        <v>0</v>
      </c>
      <c r="V1245" s="328">
        <f t="shared" ca="1" si="922"/>
        <v>0</v>
      </c>
      <c r="W1245" s="328">
        <f t="shared" ca="1" si="922"/>
        <v>0</v>
      </c>
      <c r="X1245" s="328">
        <f t="shared" ca="1" si="922"/>
        <v>0</v>
      </c>
      <c r="Y1245" s="328">
        <f t="shared" ca="1" si="922"/>
        <v>0</v>
      </c>
      <c r="Z1245" s="328">
        <f t="shared" ca="1" si="922"/>
        <v>0</v>
      </c>
      <c r="AA1245" s="328">
        <f t="shared" ca="1" si="922"/>
        <v>0</v>
      </c>
      <c r="AB1245" s="328">
        <f t="shared" ca="1" si="922"/>
        <v>0</v>
      </c>
      <c r="AC1245" s="328">
        <f t="shared" ca="1" si="922"/>
        <v>0</v>
      </c>
      <c r="AD1245" s="328">
        <f t="shared" ca="1" si="922"/>
        <v>0</v>
      </c>
      <c r="AE1245" s="328">
        <f t="shared" ca="1" si="922"/>
        <v>0</v>
      </c>
      <c r="AF1245" s="328">
        <f t="shared" ca="1" si="922"/>
        <v>0</v>
      </c>
      <c r="AG1245" s="328">
        <f t="shared" ca="1" si="922"/>
        <v>0</v>
      </c>
      <c r="AH1245" s="328">
        <f t="shared" ca="1" si="922"/>
        <v>0</v>
      </c>
      <c r="AI1245" s="328">
        <f t="shared" ca="1" si="922"/>
        <v>0</v>
      </c>
      <c r="AJ1245" s="328">
        <f t="shared" ca="1" si="922"/>
        <v>0</v>
      </c>
      <c r="AK1245" s="328">
        <f t="shared" ca="1" si="922"/>
        <v>0</v>
      </c>
      <c r="AL1245" s="328">
        <f t="shared" ca="1" si="922"/>
        <v>0</v>
      </c>
      <c r="AM1245" s="328">
        <f t="shared" ca="1" si="922"/>
        <v>0</v>
      </c>
      <c r="AN1245" s="328">
        <f t="shared" ca="1" si="922"/>
        <v>0</v>
      </c>
      <c r="AO1245" s="328">
        <f t="shared" ca="1" si="922"/>
        <v>0</v>
      </c>
      <c r="AP1245" s="328">
        <f t="shared" ca="1" si="922"/>
        <v>0</v>
      </c>
      <c r="AQ1245" s="328">
        <f t="shared" ca="1" si="922"/>
        <v>0</v>
      </c>
      <c r="AR1245" s="328">
        <f t="shared" ca="1" si="922"/>
        <v>0</v>
      </c>
      <c r="AS1245" s="328">
        <f t="shared" ca="1" si="922"/>
        <v>97222.222222222219</v>
      </c>
      <c r="AT1245" s="328">
        <f t="shared" ca="1" si="922"/>
        <v>94444.444444444438</v>
      </c>
      <c r="AU1245" s="328">
        <f t="shared" ca="1" si="922"/>
        <v>91666.666666666672</v>
      </c>
      <c r="AV1245" s="328">
        <f t="shared" ca="1" si="922"/>
        <v>88888.888888888891</v>
      </c>
      <c r="AW1245" s="328">
        <f t="shared" ca="1" si="922"/>
        <v>86111.111111111109</v>
      </c>
      <c r="AX1245" s="328">
        <f t="shared" ca="1" si="922"/>
        <v>83333.333333333328</v>
      </c>
      <c r="AY1245" s="328">
        <f t="shared" ca="1" si="922"/>
        <v>80555.555555555562</v>
      </c>
      <c r="AZ1245" s="328">
        <f t="shared" ca="1" si="922"/>
        <v>77777.777777777781</v>
      </c>
      <c r="BA1245" s="328">
        <f t="shared" ref="BA1245:CN1245" ca="1" si="923">SUM(BA1243:BA1244)</f>
        <v>75000</v>
      </c>
      <c r="BB1245" s="328">
        <f t="shared" ca="1" si="923"/>
        <v>72222.222222222219</v>
      </c>
      <c r="BC1245" s="328">
        <f t="shared" ca="1" si="923"/>
        <v>69444.444444444438</v>
      </c>
      <c r="BD1245" s="328">
        <f t="shared" ca="1" si="923"/>
        <v>66666.666666666657</v>
      </c>
      <c r="BE1245" s="328">
        <f t="shared" ca="1" si="923"/>
        <v>63888.888888888883</v>
      </c>
      <c r="BF1245" s="328">
        <f t="shared" ca="1" si="923"/>
        <v>61111.111111111102</v>
      </c>
      <c r="BG1245" s="328">
        <f t="shared" ca="1" si="923"/>
        <v>58333.333333333321</v>
      </c>
      <c r="BH1245" s="328">
        <f t="shared" ca="1" si="923"/>
        <v>55555.55555555554</v>
      </c>
      <c r="BI1245" s="328">
        <f t="shared" ca="1" si="923"/>
        <v>52777.777777777759</v>
      </c>
      <c r="BJ1245" s="328">
        <f t="shared" ca="1" si="923"/>
        <v>49999.999999999978</v>
      </c>
      <c r="BK1245" s="328">
        <f t="shared" ca="1" si="923"/>
        <v>47222.222222222197</v>
      </c>
      <c r="BL1245" s="328">
        <f t="shared" ca="1" si="923"/>
        <v>44444.444444444416</v>
      </c>
      <c r="BM1245" s="328">
        <f t="shared" ca="1" si="923"/>
        <v>41666.666666666635</v>
      </c>
      <c r="BN1245" s="328">
        <f t="shared" ca="1" si="923"/>
        <v>38888.888888888854</v>
      </c>
      <c r="BO1245" s="328">
        <f t="shared" ca="1" si="923"/>
        <v>36111.111111111073</v>
      </c>
      <c r="BP1245" s="328">
        <f t="shared" ca="1" si="923"/>
        <v>33333.333333333299</v>
      </c>
      <c r="BQ1245" s="328">
        <f t="shared" ca="1" si="923"/>
        <v>30555.555555555518</v>
      </c>
      <c r="BR1245" s="328">
        <f t="shared" ca="1" si="923"/>
        <v>27777.777777777737</v>
      </c>
      <c r="BS1245" s="328">
        <f t="shared" ca="1" si="923"/>
        <v>24999.999999999956</v>
      </c>
      <c r="BT1245" s="328">
        <f t="shared" ca="1" si="923"/>
        <v>22222.222222222175</v>
      </c>
      <c r="BU1245" s="328">
        <f t="shared" ca="1" si="923"/>
        <v>19444.444444444394</v>
      </c>
      <c r="BV1245" s="328">
        <f t="shared" ca="1" si="923"/>
        <v>16666.666666666613</v>
      </c>
      <c r="BW1245" s="328">
        <f t="shared" ca="1" si="923"/>
        <v>13888.888888888832</v>
      </c>
      <c r="BX1245" s="328">
        <f t="shared" ca="1" si="923"/>
        <v>11111.111111111051</v>
      </c>
      <c r="BY1245" s="328">
        <f t="shared" ca="1" si="923"/>
        <v>8333.3333333332703</v>
      </c>
      <c r="BZ1245" s="328">
        <f t="shared" ca="1" si="923"/>
        <v>5555.5555555554893</v>
      </c>
      <c r="CA1245" s="328">
        <f t="shared" ca="1" si="923"/>
        <v>2777.7777777777083</v>
      </c>
      <c r="CB1245" s="328">
        <f t="shared" ca="1" si="923"/>
        <v>0</v>
      </c>
      <c r="CC1245" s="328">
        <f t="shared" ca="1" si="923"/>
        <v>0</v>
      </c>
      <c r="CD1245" s="328">
        <f t="shared" ca="1" si="923"/>
        <v>0</v>
      </c>
      <c r="CE1245" s="328">
        <f t="shared" ca="1" si="923"/>
        <v>0</v>
      </c>
      <c r="CF1245" s="328">
        <f t="shared" ca="1" si="923"/>
        <v>0</v>
      </c>
      <c r="CG1245" s="328">
        <f t="shared" ca="1" si="923"/>
        <v>0</v>
      </c>
      <c r="CH1245" s="328">
        <f t="shared" ca="1" si="923"/>
        <v>0</v>
      </c>
      <c r="CI1245" s="328">
        <f t="shared" ca="1" si="923"/>
        <v>0</v>
      </c>
      <c r="CJ1245" s="328">
        <f t="shared" ca="1" si="923"/>
        <v>0</v>
      </c>
      <c r="CK1245" s="328">
        <f t="shared" ca="1" si="923"/>
        <v>0</v>
      </c>
      <c r="CL1245" s="328">
        <f t="shared" ca="1" si="923"/>
        <v>0</v>
      </c>
      <c r="CM1245" s="328">
        <f t="shared" ca="1" si="923"/>
        <v>0</v>
      </c>
      <c r="CN1245" s="328">
        <f t="shared" ca="1" si="923"/>
        <v>0</v>
      </c>
    </row>
    <row r="1246" spans="1:92" x14ac:dyDescent="0.25">
      <c r="B1246" s="216"/>
      <c r="C1246" s="53"/>
      <c r="E1246" s="229"/>
      <c r="F1246" s="229"/>
      <c r="G1246" s="229"/>
      <c r="K1246" s="31"/>
      <c r="L1246" s="31"/>
      <c r="M1246" s="31"/>
      <c r="N1246" s="31"/>
      <c r="O1246" s="31"/>
      <c r="P1246" s="31"/>
      <c r="Q1246" s="31"/>
      <c r="T1246" s="327"/>
      <c r="U1246" s="328"/>
      <c r="V1246" s="328"/>
      <c r="W1246" s="328"/>
      <c r="X1246" s="328"/>
      <c r="Y1246" s="328"/>
      <c r="Z1246" s="328"/>
      <c r="AA1246" s="328"/>
      <c r="AB1246" s="328"/>
      <c r="AC1246" s="328"/>
      <c r="AD1246" s="328"/>
      <c r="AE1246" s="328"/>
      <c r="AF1246" s="328"/>
      <c r="AG1246" s="328"/>
      <c r="AH1246" s="328"/>
      <c r="AI1246" s="328"/>
      <c r="AJ1246" s="328"/>
      <c r="AK1246" s="328"/>
      <c r="AL1246" s="328"/>
      <c r="AM1246" s="328"/>
      <c r="AN1246" s="328"/>
      <c r="AO1246" s="328"/>
      <c r="AP1246" s="328"/>
      <c r="AQ1246" s="328"/>
      <c r="AR1246" s="328"/>
      <c r="AS1246" s="328"/>
      <c r="AT1246" s="328"/>
      <c r="AU1246" s="328"/>
      <c r="AV1246" s="328"/>
      <c r="AW1246" s="328"/>
      <c r="AX1246" s="328"/>
      <c r="AY1246" s="328"/>
      <c r="AZ1246" s="328"/>
      <c r="BA1246" s="328"/>
      <c r="BB1246" s="328"/>
      <c r="BC1246" s="328"/>
      <c r="BD1246" s="328"/>
      <c r="BE1246" s="328"/>
      <c r="BF1246" s="328"/>
      <c r="BG1246" s="328"/>
      <c r="BH1246" s="328"/>
      <c r="BI1246" s="328"/>
      <c r="BJ1246" s="328"/>
      <c r="BK1246" s="328"/>
      <c r="BL1246" s="328"/>
      <c r="BM1246" s="328"/>
      <c r="BN1246" s="328"/>
      <c r="BO1246" s="328"/>
      <c r="BP1246" s="328"/>
      <c r="BQ1246" s="328"/>
      <c r="BR1246" s="328"/>
      <c r="BS1246" s="328"/>
      <c r="BT1246" s="328"/>
      <c r="BU1246" s="328"/>
      <c r="BV1246" s="328"/>
      <c r="BW1246" s="328"/>
      <c r="BX1246" s="328"/>
      <c r="BY1246" s="328"/>
      <c r="BZ1246" s="328"/>
      <c r="CA1246" s="328"/>
      <c r="CB1246" s="328"/>
      <c r="CC1246" s="328"/>
      <c r="CD1246" s="328"/>
      <c r="CE1246" s="328"/>
      <c r="CF1246" s="328"/>
      <c r="CG1246" s="328"/>
      <c r="CH1246" s="328"/>
      <c r="CI1246" s="328"/>
      <c r="CJ1246" s="328"/>
      <c r="CK1246" s="328"/>
      <c r="CL1246" s="328"/>
      <c r="CM1246" s="328"/>
      <c r="CN1246" s="328"/>
    </row>
    <row r="1247" spans="1:92" x14ac:dyDescent="0.25">
      <c r="A1247" s="137"/>
      <c r="B1247" s="208"/>
      <c r="C1247" s="139"/>
      <c r="D1247" s="137" t="s">
        <v>781</v>
      </c>
      <c r="E1247" s="140" t="s">
        <v>781</v>
      </c>
      <c r="F1247" s="140"/>
      <c r="G1247" s="140"/>
      <c r="H1247" s="141"/>
      <c r="I1247" s="221"/>
      <c r="J1247" s="222"/>
      <c r="K1247" s="139"/>
      <c r="L1247" s="139"/>
      <c r="M1247" s="139"/>
      <c r="N1247" s="139" t="s">
        <v>782</v>
      </c>
      <c r="O1247" s="139"/>
      <c r="P1247" s="139"/>
      <c r="Q1247" s="139"/>
      <c r="T1247" s="262"/>
      <c r="U1247" s="187"/>
      <c r="V1247" s="187"/>
      <c r="W1247" s="187"/>
      <c r="X1247" s="187"/>
      <c r="Y1247" s="187"/>
      <c r="Z1247" s="187"/>
      <c r="AA1247" s="187"/>
      <c r="AB1247" s="187"/>
      <c r="AC1247" s="187"/>
      <c r="AD1247" s="187"/>
      <c r="AE1247" s="187"/>
      <c r="AF1247" s="187"/>
      <c r="AG1247" s="187"/>
      <c r="AH1247" s="187"/>
      <c r="AI1247" s="187"/>
      <c r="AJ1247" s="187"/>
      <c r="AK1247" s="187"/>
      <c r="AL1247" s="187"/>
      <c r="AM1247" s="187"/>
      <c r="AN1247" s="187"/>
      <c r="AO1247" s="187"/>
      <c r="AP1247" s="187"/>
      <c r="AQ1247" s="187"/>
      <c r="AR1247" s="187"/>
      <c r="AS1247" s="187"/>
      <c r="AT1247" s="187"/>
      <c r="AU1247" s="187"/>
      <c r="AV1247" s="187"/>
      <c r="AW1247" s="187"/>
      <c r="AX1247" s="187"/>
      <c r="AY1247" s="187"/>
      <c r="AZ1247" s="187"/>
      <c r="BA1247" s="187"/>
      <c r="BB1247" s="187"/>
      <c r="BC1247" s="187"/>
      <c r="BD1247" s="187"/>
      <c r="BE1247" s="187"/>
      <c r="BF1247" s="187"/>
      <c r="BG1247" s="187"/>
      <c r="BH1247" s="187"/>
      <c r="BI1247" s="187"/>
      <c r="BJ1247" s="187"/>
      <c r="BK1247" s="187"/>
      <c r="BL1247" s="187"/>
      <c r="BM1247" s="187"/>
      <c r="BN1247" s="187"/>
      <c r="BO1247" s="187"/>
      <c r="BP1247" s="187"/>
      <c r="BQ1247" s="187"/>
      <c r="BR1247" s="187"/>
      <c r="BS1247" s="187"/>
      <c r="BT1247" s="187"/>
      <c r="BU1247" s="187"/>
      <c r="BV1247" s="187"/>
      <c r="BW1247" s="187"/>
      <c r="BX1247" s="187"/>
      <c r="BY1247" s="187"/>
      <c r="BZ1247" s="187"/>
      <c r="CA1247" s="187"/>
      <c r="CB1247" s="187"/>
      <c r="CC1247" s="187"/>
      <c r="CD1247" s="187"/>
      <c r="CE1247" s="187"/>
      <c r="CF1247" s="187"/>
      <c r="CG1247" s="187"/>
      <c r="CH1247" s="187"/>
      <c r="CI1247" s="187"/>
      <c r="CJ1247" s="187"/>
      <c r="CK1247" s="187"/>
      <c r="CL1247" s="187"/>
      <c r="CM1247" s="187"/>
      <c r="CN1247" s="187"/>
    </row>
    <row r="1248" spans="1:92" x14ac:dyDescent="0.25">
      <c r="A1248" t="s">
        <v>143</v>
      </c>
      <c r="B1248" s="214" t="s">
        <v>587</v>
      </c>
      <c r="C1248" s="369"/>
      <c r="D1248" t="s">
        <v>781</v>
      </c>
      <c r="E1248" s="194" t="s">
        <v>203</v>
      </c>
      <c r="F1248" s="194"/>
      <c r="G1248" s="194"/>
      <c r="I1248" s="194">
        <v>5</v>
      </c>
      <c r="J1248" s="369"/>
      <c r="T1248" s="355"/>
      <c r="U1248" s="356"/>
      <c r="V1248" s="356"/>
      <c r="W1248" s="356"/>
      <c r="X1248" s="356"/>
      <c r="Y1248" s="356"/>
      <c r="Z1248" s="356"/>
      <c r="AA1248" s="356"/>
      <c r="AB1248" s="356"/>
      <c r="AC1248" s="356"/>
      <c r="AD1248" s="356"/>
      <c r="AE1248" s="356"/>
      <c r="AF1248" s="356"/>
      <c r="AG1248" s="356"/>
      <c r="AH1248" s="356"/>
      <c r="AI1248" s="356"/>
      <c r="AJ1248" s="356"/>
      <c r="AK1248" s="356"/>
      <c r="AL1248" s="356"/>
      <c r="AM1248" s="356"/>
      <c r="AN1248" s="356"/>
      <c r="AO1248" s="356"/>
      <c r="AP1248" s="356"/>
      <c r="AQ1248" s="356"/>
      <c r="AR1248" s="356"/>
      <c r="AS1248" s="356"/>
      <c r="AT1248" s="356"/>
      <c r="AU1248" s="356"/>
      <c r="AV1248" s="356"/>
      <c r="AW1248" s="356"/>
      <c r="AX1248" s="356"/>
      <c r="AY1248" s="356"/>
      <c r="AZ1248" s="356"/>
      <c r="BA1248" s="356"/>
      <c r="BB1248" s="356"/>
      <c r="BC1248" s="356"/>
      <c r="BD1248" s="356"/>
      <c r="BE1248" s="356"/>
      <c r="BF1248" s="356"/>
      <c r="BG1248" s="356"/>
      <c r="BH1248" s="356"/>
      <c r="BI1248" s="356"/>
      <c r="BJ1248" s="356"/>
      <c r="BK1248" s="356"/>
      <c r="BL1248" s="356"/>
      <c r="BM1248" s="356"/>
      <c r="BN1248" s="356"/>
      <c r="BO1248" s="356"/>
      <c r="BP1248" s="356"/>
      <c r="BQ1248" s="356"/>
      <c r="BR1248" s="356"/>
      <c r="BS1248" s="356"/>
      <c r="BT1248" s="356"/>
      <c r="BU1248" s="356"/>
      <c r="BV1248" s="356"/>
      <c r="BW1248" s="356"/>
      <c r="BX1248" s="356"/>
      <c r="BY1248" s="356"/>
      <c r="BZ1248" s="356"/>
      <c r="CA1248" s="356"/>
      <c r="CB1248" s="356"/>
      <c r="CC1248" s="356"/>
      <c r="CD1248" s="356"/>
      <c r="CE1248" s="356"/>
      <c r="CF1248" s="356"/>
      <c r="CG1248" s="356"/>
      <c r="CH1248" s="356"/>
      <c r="CI1248" s="356"/>
      <c r="CJ1248" s="356"/>
      <c r="CK1248" s="356"/>
      <c r="CL1248" s="356"/>
      <c r="CM1248" s="356"/>
      <c r="CN1248" s="356"/>
    </row>
    <row r="1249" spans="1:92" x14ac:dyDescent="0.25">
      <c r="A1249" t="s">
        <v>143</v>
      </c>
      <c r="B1249" s="214" t="s">
        <v>783</v>
      </c>
      <c r="C1249" s="369"/>
      <c r="D1249" t="s">
        <v>781</v>
      </c>
      <c r="E1249" s="194"/>
      <c r="F1249" s="194"/>
      <c r="G1249" s="194"/>
      <c r="I1249" s="195">
        <v>100000</v>
      </c>
      <c r="J1249" s="414"/>
      <c r="T1249" s="355"/>
      <c r="U1249" s="356"/>
      <c r="V1249" s="356"/>
      <c r="W1249" s="356"/>
      <c r="X1249" s="356"/>
      <c r="Y1249" s="356"/>
      <c r="Z1249" s="356"/>
      <c r="AA1249" s="356"/>
      <c r="AB1249" s="356"/>
      <c r="AC1249" s="356"/>
      <c r="AD1249" s="356"/>
      <c r="AE1249" s="356"/>
      <c r="AF1249" s="356"/>
      <c r="AG1249" s="356"/>
      <c r="AH1249" s="356"/>
      <c r="AI1249" s="356"/>
      <c r="AJ1249" s="356"/>
      <c r="AK1249" s="356"/>
      <c r="AL1249" s="356"/>
      <c r="AM1249" s="356"/>
      <c r="AN1249" s="356"/>
      <c r="AO1249" s="356"/>
      <c r="AP1249" s="356"/>
      <c r="AQ1249" s="356"/>
      <c r="AR1249" s="356"/>
      <c r="AS1249" s="356"/>
      <c r="AT1249" s="356"/>
      <c r="AU1249" s="356"/>
      <c r="AV1249" s="356"/>
      <c r="AW1249" s="356"/>
      <c r="AX1249" s="356"/>
      <c r="AY1249" s="356"/>
      <c r="AZ1249" s="356"/>
      <c r="BA1249" s="356"/>
      <c r="BB1249" s="356"/>
      <c r="BC1249" s="356"/>
      <c r="BD1249" s="356"/>
      <c r="BE1249" s="356"/>
      <c r="BF1249" s="356"/>
      <c r="BG1249" s="356"/>
      <c r="BH1249" s="356"/>
      <c r="BI1249" s="356"/>
      <c r="BJ1249" s="356"/>
      <c r="BK1249" s="356"/>
      <c r="BL1249" s="356"/>
      <c r="BM1249" s="356"/>
      <c r="BN1249" s="356"/>
      <c r="BO1249" s="356"/>
      <c r="BP1249" s="356"/>
      <c r="BQ1249" s="356"/>
      <c r="BR1249" s="356"/>
      <c r="BS1249" s="356"/>
      <c r="BT1249" s="356"/>
      <c r="BU1249" s="356"/>
      <c r="BV1249" s="356"/>
      <c r="BW1249" s="356"/>
      <c r="BX1249" s="356"/>
      <c r="BY1249" s="356"/>
      <c r="BZ1249" s="356"/>
      <c r="CA1249" s="356"/>
      <c r="CB1249" s="356"/>
      <c r="CC1249" s="356"/>
      <c r="CD1249" s="356"/>
      <c r="CE1249" s="356"/>
      <c r="CF1249" s="356"/>
      <c r="CG1249" s="356"/>
      <c r="CH1249" s="356"/>
      <c r="CI1249" s="356"/>
      <c r="CJ1249" s="356"/>
      <c r="CK1249" s="356"/>
      <c r="CL1249" s="356"/>
      <c r="CM1249" s="356"/>
      <c r="CN1249" s="356"/>
    </row>
    <row r="1250" spans="1:92" x14ac:dyDescent="0.25">
      <c r="A1250" t="s">
        <v>143</v>
      </c>
      <c r="B1250" s="214" t="s">
        <v>784</v>
      </c>
      <c r="C1250" s="369"/>
      <c r="D1250" t="s">
        <v>781</v>
      </c>
      <c r="E1250" s="194"/>
      <c r="F1250" s="194"/>
      <c r="G1250" s="194"/>
      <c r="I1250" s="92">
        <v>46023</v>
      </c>
      <c r="J1250" s="92"/>
      <c r="T1250" s="355"/>
      <c r="U1250" s="356"/>
      <c r="V1250" s="356"/>
      <c r="W1250" s="356"/>
      <c r="X1250" s="356"/>
      <c r="Y1250" s="356"/>
      <c r="Z1250" s="356"/>
      <c r="AA1250" s="356"/>
      <c r="AB1250" s="356"/>
      <c r="AC1250" s="356"/>
      <c r="AD1250" s="356"/>
      <c r="AE1250" s="356"/>
      <c r="AF1250" s="356"/>
      <c r="AG1250" s="356"/>
      <c r="AH1250" s="356"/>
      <c r="AI1250" s="356"/>
      <c r="AJ1250" s="356"/>
      <c r="AK1250" s="356"/>
      <c r="AL1250" s="356"/>
      <c r="AM1250" s="356"/>
      <c r="AN1250" s="356"/>
      <c r="AO1250" s="356"/>
      <c r="AP1250" s="356"/>
      <c r="AQ1250" s="356"/>
      <c r="AR1250" s="356"/>
      <c r="AS1250" s="356"/>
      <c r="AT1250" s="356"/>
      <c r="AU1250" s="356"/>
      <c r="AV1250" s="356"/>
      <c r="AW1250" s="356"/>
      <c r="AX1250" s="356"/>
      <c r="AY1250" s="356"/>
      <c r="AZ1250" s="356"/>
      <c r="BA1250" s="356"/>
      <c r="BB1250" s="356"/>
      <c r="BC1250" s="356"/>
      <c r="BD1250" s="356"/>
      <c r="BE1250" s="356"/>
      <c r="BF1250" s="356"/>
      <c r="BG1250" s="356"/>
      <c r="BH1250" s="356"/>
      <c r="BI1250" s="356"/>
      <c r="BJ1250" s="356"/>
      <c r="BK1250" s="356"/>
      <c r="BL1250" s="356"/>
      <c r="BM1250" s="356"/>
      <c r="BN1250" s="356"/>
      <c r="BO1250" s="356"/>
      <c r="BP1250" s="356"/>
      <c r="BQ1250" s="356"/>
      <c r="BR1250" s="356"/>
      <c r="BS1250" s="356"/>
      <c r="BT1250" s="356"/>
      <c r="BU1250" s="356"/>
      <c r="BV1250" s="356"/>
      <c r="BW1250" s="356"/>
      <c r="BX1250" s="356"/>
      <c r="BY1250" s="356"/>
      <c r="BZ1250" s="356"/>
      <c r="CA1250" s="356"/>
      <c r="CB1250" s="356"/>
      <c r="CC1250" s="356"/>
      <c r="CD1250" s="356"/>
      <c r="CE1250" s="356"/>
      <c r="CF1250" s="356"/>
      <c r="CG1250" s="356"/>
      <c r="CH1250" s="356"/>
      <c r="CI1250" s="356"/>
      <c r="CJ1250" s="356"/>
      <c r="CK1250" s="356"/>
      <c r="CL1250" s="356"/>
      <c r="CM1250" s="356"/>
      <c r="CN1250" s="356"/>
    </row>
    <row r="1251" spans="1:92" x14ac:dyDescent="0.25">
      <c r="D1251" t="s">
        <v>781</v>
      </c>
      <c r="E1251" s="102" t="s">
        <v>203</v>
      </c>
      <c r="T1251" s="355"/>
      <c r="U1251" s="356"/>
      <c r="V1251" s="356"/>
      <c r="W1251" s="356"/>
      <c r="X1251" s="356"/>
      <c r="Y1251" s="356"/>
      <c r="Z1251" s="356"/>
      <c r="AA1251" s="356"/>
      <c r="AB1251" s="356"/>
      <c r="AC1251" s="356"/>
      <c r="AD1251" s="356"/>
      <c r="AE1251" s="356"/>
      <c r="AF1251" s="356"/>
      <c r="AG1251" s="356"/>
      <c r="AH1251" s="356"/>
      <c r="AI1251" s="356"/>
      <c r="AJ1251" s="356"/>
      <c r="AK1251" s="356"/>
      <c r="AL1251" s="356"/>
      <c r="AM1251" s="356"/>
      <c r="AN1251" s="356"/>
      <c r="AO1251" s="356"/>
      <c r="AP1251" s="356"/>
      <c r="AQ1251" s="356"/>
      <c r="AR1251" s="356"/>
      <c r="AS1251" s="356"/>
      <c r="AT1251" s="356"/>
      <c r="AU1251" s="356"/>
      <c r="AV1251" s="356"/>
      <c r="AW1251" s="356"/>
      <c r="AX1251" s="356"/>
      <c r="AY1251" s="356"/>
      <c r="AZ1251" s="356"/>
      <c r="BA1251" s="356"/>
      <c r="BB1251" s="356"/>
      <c r="BC1251" s="356"/>
      <c r="BD1251" s="356"/>
      <c r="BE1251" s="356"/>
      <c r="BF1251" s="356"/>
      <c r="BG1251" s="356"/>
      <c r="BH1251" s="356"/>
      <c r="BI1251" s="356"/>
      <c r="BJ1251" s="356"/>
      <c r="BK1251" s="356"/>
      <c r="BL1251" s="356"/>
      <c r="BM1251" s="356"/>
      <c r="BN1251" s="356"/>
      <c r="BO1251" s="356"/>
      <c r="BP1251" s="356"/>
      <c r="BQ1251" s="356"/>
      <c r="BR1251" s="356"/>
      <c r="BS1251" s="356"/>
      <c r="BT1251" s="356"/>
      <c r="BU1251" s="356"/>
      <c r="BV1251" s="356"/>
      <c r="BW1251" s="356"/>
      <c r="BX1251" s="356"/>
      <c r="BY1251" s="356"/>
      <c r="BZ1251" s="356"/>
      <c r="CA1251" s="356"/>
      <c r="CB1251" s="356"/>
      <c r="CC1251" s="356"/>
      <c r="CD1251" s="356"/>
      <c r="CE1251" s="356"/>
      <c r="CF1251" s="356"/>
      <c r="CG1251" s="356"/>
      <c r="CH1251" s="356"/>
      <c r="CI1251" s="356"/>
      <c r="CJ1251" s="356"/>
      <c r="CK1251" s="356"/>
      <c r="CL1251" s="356"/>
      <c r="CM1251" s="356"/>
      <c r="CN1251" s="356"/>
    </row>
    <row r="1252" spans="1:92" x14ac:dyDescent="0.25">
      <c r="A1252" t="s">
        <v>143</v>
      </c>
      <c r="B1252" s="178" t="s">
        <v>772</v>
      </c>
      <c r="C1252" t="s">
        <v>73</v>
      </c>
      <c r="D1252" t="s">
        <v>781</v>
      </c>
      <c r="E1252" s="102" t="s">
        <v>203</v>
      </c>
      <c r="I1252" s="368"/>
      <c r="J1252" s="368"/>
      <c r="K1252" s="50">
        <f t="shared" ref="K1252:P1252" ca="1" si="924">SUMIF($3:$3, INDIRECT(ADDRESS(ROW($B$2),COLUMN(),2)), INDIRECT(ROW() &amp; ":" &amp; ROW()))</f>
        <v>0</v>
      </c>
      <c r="L1252" s="50">
        <f t="shared" ca="1" si="924"/>
        <v>-100000</v>
      </c>
      <c r="M1252" s="50">
        <f t="shared" ca="1" si="924"/>
        <v>0</v>
      </c>
      <c r="N1252" s="50">
        <f t="shared" ca="1" si="924"/>
        <v>0</v>
      </c>
      <c r="O1252" s="50">
        <f t="shared" ca="1" si="924"/>
        <v>0</v>
      </c>
      <c r="P1252" s="50">
        <f t="shared" ca="1" si="924"/>
        <v>0</v>
      </c>
      <c r="Q1252" s="50"/>
      <c r="T1252" s="319">
        <f t="shared" ref="T1252" ca="1" si="925">IFERROR(INDEX(INDIRECT("Financials!$A:$AD"), MATCH(INDIRECT(ADDRESS(ROW(),2)), INDIRECT("Financials!$B:$B"), 0), MATCH(INDIRECT(ADDRESS(1,COLUMN())), INDIRECT("Financials!$1:$1"), 0)),0)</f>
        <v>0</v>
      </c>
      <c r="U1252" s="275">
        <f t="shared" ref="U1252:CF1252" si="926">-+$I1249*(EOMONTH($I1250,0)=EOMONTH(U$2,0))</f>
        <v>0</v>
      </c>
      <c r="V1252" s="275">
        <f t="shared" si="926"/>
        <v>0</v>
      </c>
      <c r="W1252" s="275">
        <f t="shared" si="926"/>
        <v>0</v>
      </c>
      <c r="X1252" s="275">
        <f t="shared" si="926"/>
        <v>0</v>
      </c>
      <c r="Y1252" s="275">
        <f t="shared" si="926"/>
        <v>0</v>
      </c>
      <c r="Z1252" s="275">
        <f t="shared" si="926"/>
        <v>0</v>
      </c>
      <c r="AA1252" s="275">
        <f t="shared" si="926"/>
        <v>0</v>
      </c>
      <c r="AB1252" s="275">
        <f t="shared" si="926"/>
        <v>0</v>
      </c>
      <c r="AC1252" s="275">
        <f t="shared" si="926"/>
        <v>0</v>
      </c>
      <c r="AD1252" s="275">
        <f t="shared" si="926"/>
        <v>0</v>
      </c>
      <c r="AE1252" s="275">
        <f t="shared" si="926"/>
        <v>0</v>
      </c>
      <c r="AF1252" s="275">
        <f t="shared" si="926"/>
        <v>0</v>
      </c>
      <c r="AG1252" s="275">
        <f t="shared" si="926"/>
        <v>-100000</v>
      </c>
      <c r="AH1252" s="275">
        <f t="shared" si="926"/>
        <v>0</v>
      </c>
      <c r="AI1252" s="275">
        <f t="shared" si="926"/>
        <v>0</v>
      </c>
      <c r="AJ1252" s="275">
        <f t="shared" si="926"/>
        <v>0</v>
      </c>
      <c r="AK1252" s="275">
        <f t="shared" si="926"/>
        <v>0</v>
      </c>
      <c r="AL1252" s="275">
        <f t="shared" si="926"/>
        <v>0</v>
      </c>
      <c r="AM1252" s="275">
        <f t="shared" si="926"/>
        <v>0</v>
      </c>
      <c r="AN1252" s="275">
        <f t="shared" si="926"/>
        <v>0</v>
      </c>
      <c r="AO1252" s="275">
        <f t="shared" si="926"/>
        <v>0</v>
      </c>
      <c r="AP1252" s="275">
        <f t="shared" si="926"/>
        <v>0</v>
      </c>
      <c r="AQ1252" s="275">
        <f t="shared" si="926"/>
        <v>0</v>
      </c>
      <c r="AR1252" s="275">
        <f t="shared" si="926"/>
        <v>0</v>
      </c>
      <c r="AS1252" s="275">
        <f t="shared" si="926"/>
        <v>0</v>
      </c>
      <c r="AT1252" s="275">
        <f t="shared" si="926"/>
        <v>0</v>
      </c>
      <c r="AU1252" s="275">
        <f t="shared" si="926"/>
        <v>0</v>
      </c>
      <c r="AV1252" s="275">
        <f t="shared" si="926"/>
        <v>0</v>
      </c>
      <c r="AW1252" s="275">
        <f t="shared" si="926"/>
        <v>0</v>
      </c>
      <c r="AX1252" s="275">
        <f t="shared" si="926"/>
        <v>0</v>
      </c>
      <c r="AY1252" s="275">
        <f t="shared" si="926"/>
        <v>0</v>
      </c>
      <c r="AZ1252" s="275">
        <f t="shared" si="926"/>
        <v>0</v>
      </c>
      <c r="BA1252" s="275">
        <f t="shared" si="926"/>
        <v>0</v>
      </c>
      <c r="BB1252" s="275">
        <f t="shared" si="926"/>
        <v>0</v>
      </c>
      <c r="BC1252" s="275">
        <f t="shared" si="926"/>
        <v>0</v>
      </c>
      <c r="BD1252" s="275">
        <f t="shared" si="926"/>
        <v>0</v>
      </c>
      <c r="BE1252" s="275">
        <f t="shared" si="926"/>
        <v>0</v>
      </c>
      <c r="BF1252" s="275">
        <f t="shared" si="926"/>
        <v>0</v>
      </c>
      <c r="BG1252" s="275">
        <f t="shared" si="926"/>
        <v>0</v>
      </c>
      <c r="BH1252" s="275">
        <f t="shared" si="926"/>
        <v>0</v>
      </c>
      <c r="BI1252" s="275">
        <f t="shared" si="926"/>
        <v>0</v>
      </c>
      <c r="BJ1252" s="275">
        <f t="shared" si="926"/>
        <v>0</v>
      </c>
      <c r="BK1252" s="275">
        <f t="shared" si="926"/>
        <v>0</v>
      </c>
      <c r="BL1252" s="275">
        <f t="shared" si="926"/>
        <v>0</v>
      </c>
      <c r="BM1252" s="275">
        <f t="shared" si="926"/>
        <v>0</v>
      </c>
      <c r="BN1252" s="275">
        <f t="shared" si="926"/>
        <v>0</v>
      </c>
      <c r="BO1252" s="275">
        <f t="shared" si="926"/>
        <v>0</v>
      </c>
      <c r="BP1252" s="275">
        <f t="shared" si="926"/>
        <v>0</v>
      </c>
      <c r="BQ1252" s="275">
        <f t="shared" si="926"/>
        <v>0</v>
      </c>
      <c r="BR1252" s="275">
        <f t="shared" si="926"/>
        <v>0</v>
      </c>
      <c r="BS1252" s="275">
        <f t="shared" si="926"/>
        <v>0</v>
      </c>
      <c r="BT1252" s="275">
        <f t="shared" si="926"/>
        <v>0</v>
      </c>
      <c r="BU1252" s="275">
        <f t="shared" si="926"/>
        <v>0</v>
      </c>
      <c r="BV1252" s="275">
        <f t="shared" si="926"/>
        <v>0</v>
      </c>
      <c r="BW1252" s="275">
        <f t="shared" si="926"/>
        <v>0</v>
      </c>
      <c r="BX1252" s="275">
        <f t="shared" si="926"/>
        <v>0</v>
      </c>
      <c r="BY1252" s="275">
        <f t="shared" si="926"/>
        <v>0</v>
      </c>
      <c r="BZ1252" s="275">
        <f t="shared" si="926"/>
        <v>0</v>
      </c>
      <c r="CA1252" s="275">
        <f t="shared" si="926"/>
        <v>0</v>
      </c>
      <c r="CB1252" s="275">
        <f t="shared" si="926"/>
        <v>0</v>
      </c>
      <c r="CC1252" s="275">
        <f t="shared" si="926"/>
        <v>0</v>
      </c>
      <c r="CD1252" s="275">
        <f t="shared" si="926"/>
        <v>0</v>
      </c>
      <c r="CE1252" s="275">
        <f t="shared" si="926"/>
        <v>0</v>
      </c>
      <c r="CF1252" s="275">
        <f t="shared" si="926"/>
        <v>0</v>
      </c>
      <c r="CG1252" s="275">
        <f t="shared" ref="CG1252:CN1252" si="927">-+$I1249*(EOMONTH($I1250,0)=EOMONTH(CG$2,0))</f>
        <v>0</v>
      </c>
      <c r="CH1252" s="275">
        <f t="shared" si="927"/>
        <v>0</v>
      </c>
      <c r="CI1252" s="275">
        <f t="shared" si="927"/>
        <v>0</v>
      </c>
      <c r="CJ1252" s="275">
        <f t="shared" si="927"/>
        <v>0</v>
      </c>
      <c r="CK1252" s="275">
        <f t="shared" si="927"/>
        <v>0</v>
      </c>
      <c r="CL1252" s="275">
        <f t="shared" si="927"/>
        <v>0</v>
      </c>
      <c r="CM1252" s="275">
        <f t="shared" si="927"/>
        <v>0</v>
      </c>
      <c r="CN1252" s="275">
        <f t="shared" si="927"/>
        <v>0</v>
      </c>
    </row>
    <row r="1253" spans="1:92" x14ac:dyDescent="0.25">
      <c r="B1253" s="178"/>
      <c r="D1253" t="s">
        <v>781</v>
      </c>
      <c r="E1253" s="102" t="s">
        <v>203</v>
      </c>
      <c r="T1253" s="355"/>
      <c r="U1253" s="356"/>
      <c r="V1253" s="356"/>
      <c r="W1253" s="356"/>
      <c r="X1253" s="356"/>
      <c r="Y1253" s="356"/>
      <c r="Z1253" s="356"/>
      <c r="AA1253" s="356"/>
      <c r="AB1253" s="356"/>
      <c r="AC1253" s="356"/>
      <c r="AD1253" s="356"/>
      <c r="AE1253" s="356"/>
      <c r="AF1253" s="356"/>
      <c r="AG1253" s="356"/>
      <c r="AH1253" s="356"/>
      <c r="AI1253" s="356"/>
      <c r="AJ1253" s="356"/>
      <c r="AK1253" s="356"/>
      <c r="AL1253" s="356"/>
      <c r="AM1253" s="356"/>
      <c r="AN1253" s="356"/>
      <c r="AO1253" s="356"/>
      <c r="AP1253" s="356"/>
      <c r="AQ1253" s="356"/>
      <c r="AR1253" s="356"/>
      <c r="AS1253" s="356"/>
      <c r="AT1253" s="356"/>
      <c r="AU1253" s="356"/>
      <c r="AV1253" s="356"/>
      <c r="AW1253" s="356"/>
      <c r="AX1253" s="356"/>
      <c r="AY1253" s="356"/>
      <c r="AZ1253" s="356"/>
      <c r="BA1253" s="356"/>
      <c r="BB1253" s="356"/>
      <c r="BC1253" s="356"/>
      <c r="BD1253" s="356"/>
      <c r="BE1253" s="356"/>
      <c r="BF1253" s="356"/>
      <c r="BG1253" s="356"/>
      <c r="BH1253" s="356"/>
      <c r="BI1253" s="356"/>
      <c r="BJ1253" s="356"/>
      <c r="BK1253" s="356"/>
      <c r="BL1253" s="356"/>
      <c r="BM1253" s="356"/>
      <c r="BN1253" s="356"/>
      <c r="BO1253" s="356"/>
      <c r="BP1253" s="356"/>
      <c r="BQ1253" s="356"/>
      <c r="BR1253" s="356"/>
      <c r="BS1253" s="356"/>
      <c r="BT1253" s="356"/>
      <c r="BU1253" s="356"/>
      <c r="BV1253" s="356"/>
      <c r="BW1253" s="356"/>
      <c r="BX1253" s="356"/>
      <c r="BY1253" s="356"/>
      <c r="BZ1253" s="356"/>
      <c r="CA1253" s="356"/>
      <c r="CB1253" s="356"/>
      <c r="CC1253" s="356"/>
      <c r="CD1253" s="356"/>
      <c r="CE1253" s="356"/>
      <c r="CF1253" s="356"/>
      <c r="CG1253" s="356"/>
      <c r="CH1253" s="356"/>
      <c r="CI1253" s="356"/>
      <c r="CJ1253" s="356"/>
      <c r="CK1253" s="356"/>
      <c r="CL1253" s="356"/>
      <c r="CM1253" s="356"/>
      <c r="CN1253" s="356"/>
    </row>
    <row r="1254" spans="1:92" x14ac:dyDescent="0.25">
      <c r="B1254" s="174" t="s">
        <v>13</v>
      </c>
      <c r="C1254" s="10"/>
      <c r="D1254" t="s">
        <v>781</v>
      </c>
      <c r="E1254" s="106" t="s">
        <v>203</v>
      </c>
      <c r="F1254" s="106"/>
      <c r="G1254" s="106"/>
      <c r="H1254" s="106"/>
      <c r="T1254" s="355"/>
      <c r="U1254" s="356"/>
      <c r="V1254" s="356"/>
      <c r="W1254" s="356"/>
      <c r="X1254" s="356"/>
      <c r="Y1254" s="356"/>
      <c r="Z1254" s="356"/>
      <c r="AA1254" s="356"/>
      <c r="AB1254" s="356"/>
      <c r="AC1254" s="356"/>
      <c r="AD1254" s="356"/>
      <c r="AE1254" s="356"/>
      <c r="AF1254" s="356"/>
      <c r="AG1254" s="356"/>
      <c r="AH1254" s="356"/>
      <c r="AI1254" s="356"/>
      <c r="AJ1254" s="356"/>
      <c r="AK1254" s="356"/>
      <c r="AL1254" s="356"/>
      <c r="AM1254" s="356"/>
      <c r="AN1254" s="356"/>
      <c r="AO1254" s="356"/>
      <c r="AP1254" s="356"/>
      <c r="AQ1254" s="356"/>
      <c r="AR1254" s="356"/>
      <c r="AS1254" s="356"/>
      <c r="AT1254" s="356"/>
      <c r="AU1254" s="356"/>
      <c r="AV1254" s="356"/>
      <c r="AW1254" s="356"/>
      <c r="AX1254" s="356"/>
      <c r="AY1254" s="356"/>
      <c r="AZ1254" s="356"/>
      <c r="BA1254" s="356"/>
      <c r="BB1254" s="356"/>
      <c r="BC1254" s="356"/>
      <c r="BD1254" s="356"/>
      <c r="BE1254" s="356"/>
      <c r="BF1254" s="356"/>
      <c r="BG1254" s="356"/>
      <c r="BH1254" s="356"/>
      <c r="BI1254" s="356"/>
      <c r="BJ1254" s="356"/>
      <c r="BK1254" s="356"/>
      <c r="BL1254" s="356"/>
      <c r="BM1254" s="356"/>
      <c r="BN1254" s="356"/>
      <c r="BO1254" s="356"/>
      <c r="BP1254" s="356"/>
      <c r="BQ1254" s="356"/>
      <c r="BR1254" s="356"/>
      <c r="BS1254" s="356"/>
      <c r="BT1254" s="356"/>
      <c r="BU1254" s="356"/>
      <c r="BV1254" s="356"/>
      <c r="BW1254" s="356"/>
      <c r="BX1254" s="356"/>
      <c r="BY1254" s="356"/>
      <c r="BZ1254" s="356"/>
      <c r="CA1254" s="356"/>
      <c r="CB1254" s="356"/>
      <c r="CC1254" s="356"/>
      <c r="CD1254" s="356"/>
      <c r="CE1254" s="356"/>
      <c r="CF1254" s="356"/>
      <c r="CG1254" s="356"/>
      <c r="CH1254" s="356"/>
      <c r="CI1254" s="356"/>
      <c r="CJ1254" s="356"/>
      <c r="CK1254" s="356"/>
      <c r="CL1254" s="356"/>
      <c r="CM1254" s="356"/>
      <c r="CN1254" s="356"/>
    </row>
    <row r="1255" spans="1:92" x14ac:dyDescent="0.25">
      <c r="A1255" t="s">
        <v>170</v>
      </c>
      <c r="B1255" s="223" t="s">
        <v>773</v>
      </c>
      <c r="C1255" t="s">
        <v>30</v>
      </c>
      <c r="D1255" t="s">
        <v>781</v>
      </c>
      <c r="E1255" s="102" t="s">
        <v>203</v>
      </c>
      <c r="K1255" s="50">
        <f t="shared" ref="K1255:P1255" ca="1" si="928">SUMIF($3:$3, K$2, INDIRECT(ROW() &amp; ":" &amp; ROW()))</f>
        <v>0</v>
      </c>
      <c r="L1255" s="50">
        <f t="shared" ca="1" si="928"/>
        <v>-20000</v>
      </c>
      <c r="M1255" s="50">
        <f t="shared" ca="1" si="928"/>
        <v>-20000</v>
      </c>
      <c r="N1255" s="50">
        <f t="shared" ca="1" si="928"/>
        <v>-20000</v>
      </c>
      <c r="O1255" s="50">
        <f t="shared" ca="1" si="928"/>
        <v>-20000</v>
      </c>
      <c r="P1255" s="50">
        <f t="shared" ca="1" si="928"/>
        <v>-20000</v>
      </c>
      <c r="Q1255" s="50"/>
      <c r="T1255" s="319">
        <f t="shared" ref="T1255" ca="1" si="929">IFERROR(INDEX(INDIRECT("Financials!$A:$AD"), MATCH(INDIRECT(ADDRESS(ROW(),2)), INDIRECT("Financials!$B:$B"), 0), MATCH(INDIRECT(ADDRESS(1,COLUMN())), INDIRECT("Financials!$1:$1"), 0)),0)</f>
        <v>0</v>
      </c>
      <c r="U1255" s="275">
        <f ca="1">+SUM(U1252:OFFSET(U1252,0,-(MIN(COLUMN()-COLUMN($U1255),$I1248*U$7-1))))/($I1248*U$7)</f>
        <v>0</v>
      </c>
      <c r="V1255" s="275">
        <f ca="1">+SUM(V1252:OFFSET(V1252,0,-(MIN(COLUMN()-COLUMN($U1255),$I1248*V$7-1))))/($I1248*V$7)</f>
        <v>0</v>
      </c>
      <c r="W1255" s="275">
        <f ca="1">+SUM(W1252:OFFSET(W1252,0,-(MIN(COLUMN()-COLUMN($U1255),$I1248*W$7-1))))/($I1248*W$7)</f>
        <v>0</v>
      </c>
      <c r="X1255" s="275">
        <f ca="1">+SUM(X1252:OFFSET(X1252,0,-(MIN(COLUMN()-COLUMN($U1255),$I1248*X$7-1))))/($I1248*X$7)</f>
        <v>0</v>
      </c>
      <c r="Y1255" s="275">
        <f ca="1">+SUM(Y1252:OFFSET(Y1252,0,-(MIN(COLUMN()-COLUMN($U1255),$I1248*Y$7-1))))/($I1248*Y$7)</f>
        <v>0</v>
      </c>
      <c r="Z1255" s="275">
        <f ca="1">+SUM(Z1252:OFFSET(Z1252,0,-(MIN(COLUMN()-COLUMN($U1255),$I1248*Z$7-1))))/($I1248*Z$7)</f>
        <v>0</v>
      </c>
      <c r="AA1255" s="275">
        <f ca="1">+SUM(AA1252:OFFSET(AA1252,0,-(MIN(COLUMN()-COLUMN($U1255),$I1248*AA$7-1))))/($I1248*AA$7)</f>
        <v>0</v>
      </c>
      <c r="AB1255" s="275">
        <f ca="1">+SUM(AB1252:OFFSET(AB1252,0,-(MIN(COLUMN()-COLUMN($U1255),$I1248*AB$7-1))))/($I1248*AB$7)</f>
        <v>0</v>
      </c>
      <c r="AC1255" s="275">
        <f ca="1">+SUM(AC1252:OFFSET(AC1252,0,-(MIN(COLUMN()-COLUMN($U1255),$I1248*AC$7-1))))/($I1248*AC$7)</f>
        <v>0</v>
      </c>
      <c r="AD1255" s="275">
        <f ca="1">+SUM(AD1252:OFFSET(AD1252,0,-(MIN(COLUMN()-COLUMN($U1255),$I1248*AD$7-1))))/($I1248*AD$7)</f>
        <v>0</v>
      </c>
      <c r="AE1255" s="275">
        <f ca="1">+SUM(AE1252:OFFSET(AE1252,0,-(MIN(COLUMN()-COLUMN($U1255),$I1248*AE$7-1))))/($I1248*AE$7)</f>
        <v>0</v>
      </c>
      <c r="AF1255" s="275">
        <f ca="1">+SUM(AF1252:OFFSET(AF1252,0,-(MIN(COLUMN()-COLUMN($U1255),$I1248*AF$7-1))))/($I1248*AF$7)</f>
        <v>0</v>
      </c>
      <c r="AG1255" s="275">
        <f ca="1">+SUM(AG1252:OFFSET(AG1252,0,-(MIN(COLUMN()-COLUMN($U1255),$I1248*AG$7-1))))/($I1248*AG$7)</f>
        <v>-1666.6666666666667</v>
      </c>
      <c r="AH1255" s="275">
        <f ca="1">+SUM(AH1252:OFFSET(AH1252,0,-(MIN(COLUMN()-COLUMN($U1255),$I1248*AH$7-1))))/($I1248*AH$7)</f>
        <v>-1666.6666666666667</v>
      </c>
      <c r="AI1255" s="275">
        <f ca="1">+SUM(AI1252:OFFSET(AI1252,0,-(MIN(COLUMN()-COLUMN($U1255),$I1248*AI$7-1))))/($I1248*AI$7)</f>
        <v>-1666.6666666666667</v>
      </c>
      <c r="AJ1255" s="275">
        <f ca="1">+SUM(AJ1252:OFFSET(AJ1252,0,-(MIN(COLUMN()-COLUMN($U1255),$I1248*AJ$7-1))))/($I1248*AJ$7)</f>
        <v>-1666.6666666666667</v>
      </c>
      <c r="AK1255" s="275">
        <f ca="1">+SUM(AK1252:OFFSET(AK1252,0,-(MIN(COLUMN()-COLUMN($U1255),$I1248*AK$7-1))))/($I1248*AK$7)</f>
        <v>-1666.6666666666667</v>
      </c>
      <c r="AL1255" s="275">
        <f ca="1">+SUM(AL1252:OFFSET(AL1252,0,-(MIN(COLUMN()-COLUMN($U1255),$I1248*AL$7-1))))/($I1248*AL$7)</f>
        <v>-1666.6666666666667</v>
      </c>
      <c r="AM1255" s="275">
        <f ca="1">+SUM(AM1252:OFFSET(AM1252,0,-(MIN(COLUMN()-COLUMN($U1255),$I1248*AM$7-1))))/($I1248*AM$7)</f>
        <v>-1666.6666666666667</v>
      </c>
      <c r="AN1255" s="275">
        <f ca="1">+SUM(AN1252:OFFSET(AN1252,0,-(MIN(COLUMN()-COLUMN($U1255),$I1248*AN$7-1))))/($I1248*AN$7)</f>
        <v>-1666.6666666666667</v>
      </c>
      <c r="AO1255" s="275">
        <f ca="1">+SUM(AO1252:OFFSET(AO1252,0,-(MIN(COLUMN()-COLUMN($U1255),$I1248*AO$7-1))))/($I1248*AO$7)</f>
        <v>-1666.6666666666667</v>
      </c>
      <c r="AP1255" s="275">
        <f ca="1">+SUM(AP1252:OFFSET(AP1252,0,-(MIN(COLUMN()-COLUMN($U1255),$I1248*AP$7-1))))/($I1248*AP$7)</f>
        <v>-1666.6666666666667</v>
      </c>
      <c r="AQ1255" s="275">
        <f ca="1">+SUM(AQ1252:OFFSET(AQ1252,0,-(MIN(COLUMN()-COLUMN($U1255),$I1248*AQ$7-1))))/($I1248*AQ$7)</f>
        <v>-1666.6666666666667</v>
      </c>
      <c r="AR1255" s="275">
        <f ca="1">+SUM(AR1252:OFFSET(AR1252,0,-(MIN(COLUMN()-COLUMN($U1255),$I1248*AR$7-1))))/($I1248*AR$7)</f>
        <v>-1666.6666666666667</v>
      </c>
      <c r="AS1255" s="275">
        <f ca="1">+SUM(AS1252:OFFSET(AS1252,0,-(MIN(COLUMN()-COLUMN($U1255),$I1248*AS$7-1))))/($I1248*AS$7)</f>
        <v>-1666.6666666666667</v>
      </c>
      <c r="AT1255" s="275">
        <f ca="1">+SUM(AT1252:OFFSET(AT1252,0,-(MIN(COLUMN()-COLUMN($U1255),$I1248*AT$7-1))))/($I1248*AT$7)</f>
        <v>-1666.6666666666667</v>
      </c>
      <c r="AU1255" s="275">
        <f ca="1">+SUM(AU1252:OFFSET(AU1252,0,-(MIN(COLUMN()-COLUMN($U1255),$I1248*AU$7-1))))/($I1248*AU$7)</f>
        <v>-1666.6666666666667</v>
      </c>
      <c r="AV1255" s="275">
        <f ca="1">+SUM(AV1252:OFFSET(AV1252,0,-(MIN(COLUMN()-COLUMN($U1255),$I1248*AV$7-1))))/($I1248*AV$7)</f>
        <v>-1666.6666666666667</v>
      </c>
      <c r="AW1255" s="275">
        <f ca="1">+SUM(AW1252:OFFSET(AW1252,0,-(MIN(COLUMN()-COLUMN($U1255),$I1248*AW$7-1))))/($I1248*AW$7)</f>
        <v>-1666.6666666666667</v>
      </c>
      <c r="AX1255" s="275">
        <f ca="1">+SUM(AX1252:OFFSET(AX1252,0,-(MIN(COLUMN()-COLUMN($U1255),$I1248*AX$7-1))))/($I1248*AX$7)</f>
        <v>-1666.6666666666667</v>
      </c>
      <c r="AY1255" s="275">
        <f ca="1">+SUM(AY1252:OFFSET(AY1252,0,-(MIN(COLUMN()-COLUMN($U1255),$I1248*AY$7-1))))/($I1248*AY$7)</f>
        <v>-1666.6666666666667</v>
      </c>
      <c r="AZ1255" s="275">
        <f ca="1">+SUM(AZ1252:OFFSET(AZ1252,0,-(MIN(COLUMN()-COLUMN($U1255),$I1248*AZ$7-1))))/($I1248*AZ$7)</f>
        <v>-1666.6666666666667</v>
      </c>
      <c r="BA1255" s="275">
        <f ca="1">+SUM(BA1252:OFFSET(BA1252,0,-(MIN(COLUMN()-COLUMN($U1255),$I1248*BA$7-1))))/($I1248*BA$7)</f>
        <v>-1666.6666666666667</v>
      </c>
      <c r="BB1255" s="275">
        <f ca="1">+SUM(BB1252:OFFSET(BB1252,0,-(MIN(COLUMN()-COLUMN($U1255),$I1248*BB$7-1))))/($I1248*BB$7)</f>
        <v>-1666.6666666666667</v>
      </c>
      <c r="BC1255" s="275">
        <f ca="1">+SUM(BC1252:OFFSET(BC1252,0,-(MIN(COLUMN()-COLUMN($U1255),$I1248*BC$7-1))))/($I1248*BC$7)</f>
        <v>-1666.6666666666667</v>
      </c>
      <c r="BD1255" s="275">
        <f ca="1">+SUM(BD1252:OFFSET(BD1252,0,-(MIN(COLUMN()-COLUMN($U1255),$I1248*BD$7-1))))/($I1248*BD$7)</f>
        <v>-1666.6666666666667</v>
      </c>
      <c r="BE1255" s="275">
        <f ca="1">+SUM(BE1252:OFFSET(BE1252,0,-(MIN(COLUMN()-COLUMN($U1255),$I1248*BE$7-1))))/($I1248*BE$7)</f>
        <v>-1666.6666666666667</v>
      </c>
      <c r="BF1255" s="275">
        <f ca="1">+SUM(BF1252:OFFSET(BF1252,0,-(MIN(COLUMN()-COLUMN($U1255),$I1248*BF$7-1))))/($I1248*BF$7)</f>
        <v>-1666.6666666666667</v>
      </c>
      <c r="BG1255" s="275">
        <f ca="1">+SUM(BG1252:OFFSET(BG1252,0,-(MIN(COLUMN()-COLUMN($U1255),$I1248*BG$7-1))))/($I1248*BG$7)</f>
        <v>-1666.6666666666667</v>
      </c>
      <c r="BH1255" s="275">
        <f ca="1">+SUM(BH1252:OFFSET(BH1252,0,-(MIN(COLUMN()-COLUMN($U1255),$I1248*BH$7-1))))/($I1248*BH$7)</f>
        <v>-1666.6666666666667</v>
      </c>
      <c r="BI1255" s="275">
        <f ca="1">+SUM(BI1252:OFFSET(BI1252,0,-(MIN(COLUMN()-COLUMN($U1255),$I1248*BI$7-1))))/($I1248*BI$7)</f>
        <v>-1666.6666666666667</v>
      </c>
      <c r="BJ1255" s="275">
        <f ca="1">+SUM(BJ1252:OFFSET(BJ1252,0,-(MIN(COLUMN()-COLUMN($U1255),$I1248*BJ$7-1))))/($I1248*BJ$7)</f>
        <v>-1666.6666666666667</v>
      </c>
      <c r="BK1255" s="275">
        <f ca="1">+SUM(BK1252:OFFSET(BK1252,0,-(MIN(COLUMN()-COLUMN($U1255),$I1248*BK$7-1))))/($I1248*BK$7)</f>
        <v>-1666.6666666666667</v>
      </c>
      <c r="BL1255" s="275">
        <f ca="1">+SUM(BL1252:OFFSET(BL1252,0,-(MIN(COLUMN()-COLUMN($U1255),$I1248*BL$7-1))))/($I1248*BL$7)</f>
        <v>-1666.6666666666667</v>
      </c>
      <c r="BM1255" s="275">
        <f ca="1">+SUM(BM1252:OFFSET(BM1252,0,-(MIN(COLUMN()-COLUMN($U1255),$I1248*BM$7-1))))/($I1248*BM$7)</f>
        <v>-1666.6666666666667</v>
      </c>
      <c r="BN1255" s="275">
        <f ca="1">+SUM(BN1252:OFFSET(BN1252,0,-(MIN(COLUMN()-COLUMN($U1255),$I1248*BN$7-1))))/($I1248*BN$7)</f>
        <v>-1666.6666666666667</v>
      </c>
      <c r="BO1255" s="275">
        <f ca="1">+SUM(BO1252:OFFSET(BO1252,0,-(MIN(COLUMN()-COLUMN($U1255),$I1248*BO$7-1))))/($I1248*BO$7)</f>
        <v>-1666.6666666666667</v>
      </c>
      <c r="BP1255" s="275">
        <f ca="1">+SUM(BP1252:OFFSET(BP1252,0,-(MIN(COLUMN()-COLUMN($U1255),$I1248*BP$7-1))))/($I1248*BP$7)</f>
        <v>-1666.6666666666667</v>
      </c>
      <c r="BQ1255" s="275">
        <f ca="1">+SUM(BQ1252:OFFSET(BQ1252,0,-(MIN(COLUMN()-COLUMN($U1255),$I1248*BQ$7-1))))/($I1248*BQ$7)</f>
        <v>-1666.6666666666667</v>
      </c>
      <c r="BR1255" s="275">
        <f ca="1">+SUM(BR1252:OFFSET(BR1252,0,-(MIN(COLUMN()-COLUMN($U1255),$I1248*BR$7-1))))/($I1248*BR$7)</f>
        <v>-1666.6666666666667</v>
      </c>
      <c r="BS1255" s="275">
        <f ca="1">+SUM(BS1252:OFFSET(BS1252,0,-(MIN(COLUMN()-COLUMN($U1255),$I1248*BS$7-1))))/($I1248*BS$7)</f>
        <v>-1666.6666666666667</v>
      </c>
      <c r="BT1255" s="275">
        <f ca="1">+SUM(BT1252:OFFSET(BT1252,0,-(MIN(COLUMN()-COLUMN($U1255),$I1248*BT$7-1))))/($I1248*BT$7)</f>
        <v>-1666.6666666666667</v>
      </c>
      <c r="BU1255" s="275">
        <f ca="1">+SUM(BU1252:OFFSET(BU1252,0,-(MIN(COLUMN()-COLUMN($U1255),$I1248*BU$7-1))))/($I1248*BU$7)</f>
        <v>-1666.6666666666667</v>
      </c>
      <c r="BV1255" s="275">
        <f ca="1">+SUM(BV1252:OFFSET(BV1252,0,-(MIN(COLUMN()-COLUMN($U1255),$I1248*BV$7-1))))/($I1248*BV$7)</f>
        <v>-1666.6666666666667</v>
      </c>
      <c r="BW1255" s="275">
        <f ca="1">+SUM(BW1252:OFFSET(BW1252,0,-(MIN(COLUMN()-COLUMN($U1255),$I1248*BW$7-1))))/($I1248*BW$7)</f>
        <v>-1666.6666666666667</v>
      </c>
      <c r="BX1255" s="275">
        <f ca="1">+SUM(BX1252:OFFSET(BX1252,0,-(MIN(COLUMN()-COLUMN($U1255),$I1248*BX$7-1))))/($I1248*BX$7)</f>
        <v>-1666.6666666666667</v>
      </c>
      <c r="BY1255" s="275">
        <f ca="1">+SUM(BY1252:OFFSET(BY1252,0,-(MIN(COLUMN()-COLUMN($U1255),$I1248*BY$7-1))))/($I1248*BY$7)</f>
        <v>-1666.6666666666667</v>
      </c>
      <c r="BZ1255" s="275">
        <f ca="1">+SUM(BZ1252:OFFSET(BZ1252,0,-(MIN(COLUMN()-COLUMN($U1255),$I1248*BZ$7-1))))/($I1248*BZ$7)</f>
        <v>-1666.6666666666667</v>
      </c>
      <c r="CA1255" s="275">
        <f ca="1">+SUM(CA1252:OFFSET(CA1252,0,-(MIN(COLUMN()-COLUMN($U1255),$I1248*CA$7-1))))/($I1248*CA$7)</f>
        <v>-1666.6666666666667</v>
      </c>
      <c r="CB1255" s="275">
        <f ca="1">+SUM(CB1252:OFFSET(CB1252,0,-(MIN(COLUMN()-COLUMN($U1255),$I1248*CB$7-1))))/($I1248*CB$7)</f>
        <v>-1666.6666666666667</v>
      </c>
      <c r="CC1255" s="275">
        <f ca="1">+SUM(CC1252:OFFSET(CC1252,0,-(MIN(COLUMN()-COLUMN($U1255),$I1248*CC$7-1))))/($I1248*CC$7)</f>
        <v>-1666.6666666666667</v>
      </c>
      <c r="CD1255" s="275">
        <f ca="1">+SUM(CD1252:OFFSET(CD1252,0,-(MIN(COLUMN()-COLUMN($U1255),$I1248*CD$7-1))))/($I1248*CD$7)</f>
        <v>-1666.6666666666667</v>
      </c>
      <c r="CE1255" s="275">
        <f ca="1">+SUM(CE1252:OFFSET(CE1252,0,-(MIN(COLUMN()-COLUMN($U1255),$I1248*CE$7-1))))/($I1248*CE$7)</f>
        <v>-1666.6666666666667</v>
      </c>
      <c r="CF1255" s="275">
        <f ca="1">+SUM(CF1252:OFFSET(CF1252,0,-(MIN(COLUMN()-COLUMN($U1255),$I1248*CF$7-1))))/($I1248*CF$7)</f>
        <v>-1666.6666666666667</v>
      </c>
      <c r="CG1255" s="275">
        <f ca="1">+SUM(CG1252:OFFSET(CG1252,0,-(MIN(COLUMN()-COLUMN($U1255),$I1248*CG$7-1))))/($I1248*CG$7)</f>
        <v>-1666.6666666666667</v>
      </c>
      <c r="CH1255" s="275">
        <f ca="1">+SUM(CH1252:OFFSET(CH1252,0,-(MIN(COLUMN()-COLUMN($U1255),$I1248*CH$7-1))))/($I1248*CH$7)</f>
        <v>-1666.6666666666667</v>
      </c>
      <c r="CI1255" s="275">
        <f ca="1">+SUM(CI1252:OFFSET(CI1252,0,-(MIN(COLUMN()-COLUMN($U1255),$I1248*CI$7-1))))/($I1248*CI$7)</f>
        <v>-1666.6666666666667</v>
      </c>
      <c r="CJ1255" s="275">
        <f ca="1">+SUM(CJ1252:OFFSET(CJ1252,0,-(MIN(COLUMN()-COLUMN($U1255),$I1248*CJ$7-1))))/($I1248*CJ$7)</f>
        <v>-1666.6666666666667</v>
      </c>
      <c r="CK1255" s="275">
        <f ca="1">+SUM(CK1252:OFFSET(CK1252,0,-(MIN(COLUMN()-COLUMN($U1255),$I1248*CK$7-1))))/($I1248*CK$7)</f>
        <v>-1666.6666666666667</v>
      </c>
      <c r="CL1255" s="275">
        <f ca="1">+SUM(CL1252:OFFSET(CL1252,0,-(MIN(COLUMN()-COLUMN($U1255),$I1248*CL$7-1))))/($I1248*CL$7)</f>
        <v>-1666.6666666666667</v>
      </c>
      <c r="CM1255" s="275">
        <f ca="1">+SUM(CM1252:OFFSET(CM1252,0,-(MIN(COLUMN()-COLUMN($U1255),$I1248*CM$7-1))))/($I1248*CM$7)</f>
        <v>-1666.6666666666667</v>
      </c>
      <c r="CN1255" s="275">
        <f ca="1">+SUM(CN1252:OFFSET(CN1252,0,-(MIN(COLUMN()-COLUMN($U1255),$I1248*CN$7-1))))/($I1248*CN$7)</f>
        <v>-1666.6666666666667</v>
      </c>
    </row>
    <row r="1256" spans="1:92" x14ac:dyDescent="0.25">
      <c r="B1256" s="178"/>
      <c r="D1256" t="s">
        <v>781</v>
      </c>
      <c r="E1256" s="102" t="s">
        <v>203</v>
      </c>
      <c r="K1256" s="3"/>
      <c r="L1256" s="3"/>
      <c r="M1256" s="3"/>
      <c r="N1256" s="3"/>
      <c r="O1256" s="3"/>
      <c r="P1256" s="3"/>
      <c r="Q1256" s="3"/>
      <c r="T1256" s="363"/>
      <c r="U1256" s="364"/>
      <c r="V1256" s="364"/>
      <c r="W1256" s="364"/>
      <c r="X1256" s="364"/>
      <c r="Y1256" s="364"/>
      <c r="Z1256" s="364"/>
      <c r="AA1256" s="364"/>
      <c r="AB1256" s="364"/>
      <c r="AC1256" s="364"/>
      <c r="AD1256" s="364"/>
      <c r="AE1256" s="364"/>
      <c r="AF1256" s="364"/>
      <c r="AG1256" s="364"/>
      <c r="AH1256" s="364"/>
      <c r="AI1256" s="364"/>
      <c r="AJ1256" s="364"/>
      <c r="AK1256" s="364"/>
      <c r="AL1256" s="364"/>
      <c r="AM1256" s="364"/>
      <c r="AN1256" s="364"/>
      <c r="AO1256" s="364"/>
      <c r="AP1256" s="364"/>
      <c r="AQ1256" s="364"/>
      <c r="AR1256" s="364"/>
      <c r="AS1256" s="364"/>
      <c r="AT1256" s="364"/>
      <c r="AU1256" s="364"/>
      <c r="AV1256" s="364"/>
      <c r="AW1256" s="364"/>
      <c r="AX1256" s="364"/>
      <c r="AY1256" s="364"/>
      <c r="AZ1256" s="364"/>
      <c r="BA1256" s="364"/>
      <c r="BB1256" s="364"/>
      <c r="BC1256" s="364"/>
      <c r="BD1256" s="364"/>
      <c r="BE1256" s="364"/>
      <c r="BF1256" s="364"/>
      <c r="BG1256" s="364"/>
      <c r="BH1256" s="364"/>
      <c r="BI1256" s="364"/>
      <c r="BJ1256" s="364"/>
      <c r="BK1256" s="364"/>
      <c r="BL1256" s="364"/>
      <c r="BM1256" s="364"/>
      <c r="BN1256" s="364"/>
      <c r="BO1256" s="364"/>
      <c r="BP1256" s="364"/>
      <c r="BQ1256" s="364"/>
      <c r="BR1256" s="364"/>
      <c r="BS1256" s="364"/>
      <c r="BT1256" s="364"/>
      <c r="BU1256" s="364"/>
      <c r="BV1256" s="364"/>
      <c r="BW1256" s="364"/>
      <c r="BX1256" s="364"/>
      <c r="BY1256" s="364"/>
      <c r="BZ1256" s="364"/>
      <c r="CA1256" s="364"/>
      <c r="CB1256" s="364"/>
      <c r="CC1256" s="364"/>
      <c r="CD1256" s="364"/>
      <c r="CE1256" s="364"/>
      <c r="CF1256" s="364"/>
      <c r="CG1256" s="364"/>
      <c r="CH1256" s="364"/>
      <c r="CI1256" s="364"/>
      <c r="CJ1256" s="364"/>
      <c r="CK1256" s="364"/>
      <c r="CL1256" s="364"/>
      <c r="CM1256" s="364"/>
      <c r="CN1256" s="364"/>
    </row>
    <row r="1257" spans="1:92" x14ac:dyDescent="0.25">
      <c r="B1257" s="174" t="s">
        <v>64</v>
      </c>
      <c r="D1257" t="s">
        <v>781</v>
      </c>
      <c r="K1257" s="3"/>
      <c r="L1257" s="3"/>
      <c r="M1257" s="3"/>
      <c r="N1257" s="3"/>
      <c r="O1257" s="3"/>
      <c r="P1257" s="3"/>
      <c r="Q1257" s="3"/>
      <c r="T1257" s="363"/>
      <c r="U1257" s="364"/>
      <c r="V1257" s="364"/>
      <c r="W1257" s="364"/>
      <c r="X1257" s="364"/>
      <c r="Y1257" s="364"/>
      <c r="Z1257" s="364"/>
      <c r="AA1257" s="364"/>
      <c r="AB1257" s="364"/>
      <c r="AC1257" s="364"/>
      <c r="AD1257" s="364"/>
      <c r="AE1257" s="364"/>
      <c r="AF1257" s="364"/>
      <c r="AG1257" s="364"/>
      <c r="AH1257" s="364"/>
      <c r="AI1257" s="364"/>
      <c r="AJ1257" s="364"/>
      <c r="AK1257" s="364"/>
      <c r="AL1257" s="364"/>
      <c r="AM1257" s="364"/>
      <c r="AN1257" s="364"/>
      <c r="AO1257" s="364"/>
      <c r="AP1257" s="364"/>
      <c r="AQ1257" s="364"/>
      <c r="AR1257" s="364"/>
      <c r="AS1257" s="364"/>
      <c r="AT1257" s="364"/>
      <c r="AU1257" s="364"/>
      <c r="AV1257" s="364"/>
      <c r="AW1257" s="364"/>
      <c r="AX1257" s="364"/>
      <c r="AY1257" s="364"/>
      <c r="AZ1257" s="364"/>
      <c r="BA1257" s="364"/>
      <c r="BB1257" s="364"/>
      <c r="BC1257" s="364"/>
      <c r="BD1257" s="364"/>
      <c r="BE1257" s="364"/>
      <c r="BF1257" s="364"/>
      <c r="BG1257" s="364"/>
      <c r="BH1257" s="364"/>
      <c r="BI1257" s="364"/>
      <c r="BJ1257" s="364"/>
      <c r="BK1257" s="364"/>
      <c r="BL1257" s="364"/>
      <c r="BM1257" s="364"/>
      <c r="BN1257" s="364"/>
      <c r="BO1257" s="364"/>
      <c r="BP1257" s="364"/>
      <c r="BQ1257" s="364"/>
      <c r="BR1257" s="364"/>
      <c r="BS1257" s="364"/>
      <c r="BT1257" s="364"/>
      <c r="BU1257" s="364"/>
      <c r="BV1257" s="364"/>
      <c r="BW1257" s="364"/>
      <c r="BX1257" s="364"/>
      <c r="BY1257" s="364"/>
      <c r="BZ1257" s="364"/>
      <c r="CA1257" s="364"/>
      <c r="CB1257" s="364"/>
      <c r="CC1257" s="364"/>
      <c r="CD1257" s="364"/>
      <c r="CE1257" s="364"/>
      <c r="CF1257" s="364"/>
      <c r="CG1257" s="364"/>
      <c r="CH1257" s="364"/>
      <c r="CI1257" s="364"/>
      <c r="CJ1257" s="364"/>
      <c r="CK1257" s="364"/>
      <c r="CL1257" s="364"/>
      <c r="CM1257" s="364"/>
      <c r="CN1257" s="364"/>
    </row>
    <row r="1258" spans="1:92" x14ac:dyDescent="0.25">
      <c r="A1258" t="s">
        <v>170</v>
      </c>
      <c r="B1258" s="223" t="s">
        <v>773</v>
      </c>
      <c r="C1258" t="s">
        <v>70</v>
      </c>
      <c r="D1258" t="s">
        <v>781</v>
      </c>
      <c r="K1258" s="50">
        <f t="shared" ref="K1258:P1258" ca="1" si="930">SUMIF($3:$3, K$2, INDIRECT(ROW() &amp; ":" &amp; ROW()))</f>
        <v>0</v>
      </c>
      <c r="L1258" s="50">
        <f t="shared" ca="1" si="930"/>
        <v>20000</v>
      </c>
      <c r="M1258" s="50">
        <f t="shared" ca="1" si="930"/>
        <v>20000</v>
      </c>
      <c r="N1258" s="50">
        <f t="shared" ca="1" si="930"/>
        <v>20000</v>
      </c>
      <c r="O1258" s="50">
        <f t="shared" ca="1" si="930"/>
        <v>20000</v>
      </c>
      <c r="P1258" s="50">
        <f t="shared" ca="1" si="930"/>
        <v>20000</v>
      </c>
      <c r="Q1258" s="50"/>
      <c r="T1258" s="319">
        <f t="shared" ref="T1258" ca="1" si="931">IFERROR(INDEX(INDIRECT("Financials!$A:$AD"), MATCH(INDIRECT(ADDRESS(ROW(),2)), INDIRECT("Financials!$B:$B"), 0), MATCH(INDIRECT(ADDRESS(1,COLUMN())), INDIRECT("Financials!$1:$1"), 0)),0)</f>
        <v>0</v>
      </c>
      <c r="U1258" s="275">
        <f t="shared" ref="U1258:CF1258" ca="1" si="932">-U1255</f>
        <v>0</v>
      </c>
      <c r="V1258" s="275">
        <f t="shared" ca="1" si="932"/>
        <v>0</v>
      </c>
      <c r="W1258" s="275">
        <f t="shared" ca="1" si="932"/>
        <v>0</v>
      </c>
      <c r="X1258" s="275">
        <f t="shared" ca="1" si="932"/>
        <v>0</v>
      </c>
      <c r="Y1258" s="275">
        <f t="shared" ca="1" si="932"/>
        <v>0</v>
      </c>
      <c r="Z1258" s="275">
        <f t="shared" ca="1" si="932"/>
        <v>0</v>
      </c>
      <c r="AA1258" s="275">
        <f t="shared" ca="1" si="932"/>
        <v>0</v>
      </c>
      <c r="AB1258" s="275">
        <f t="shared" ca="1" si="932"/>
        <v>0</v>
      </c>
      <c r="AC1258" s="275">
        <f t="shared" ca="1" si="932"/>
        <v>0</v>
      </c>
      <c r="AD1258" s="275">
        <f t="shared" ca="1" si="932"/>
        <v>0</v>
      </c>
      <c r="AE1258" s="275">
        <f t="shared" ca="1" si="932"/>
        <v>0</v>
      </c>
      <c r="AF1258" s="275">
        <f t="shared" ca="1" si="932"/>
        <v>0</v>
      </c>
      <c r="AG1258" s="275">
        <f t="shared" ca="1" si="932"/>
        <v>1666.6666666666667</v>
      </c>
      <c r="AH1258" s="275">
        <f t="shared" ca="1" si="932"/>
        <v>1666.6666666666667</v>
      </c>
      <c r="AI1258" s="275">
        <f t="shared" ca="1" si="932"/>
        <v>1666.6666666666667</v>
      </c>
      <c r="AJ1258" s="275">
        <f t="shared" ca="1" si="932"/>
        <v>1666.6666666666667</v>
      </c>
      <c r="AK1258" s="275">
        <f t="shared" ca="1" si="932"/>
        <v>1666.6666666666667</v>
      </c>
      <c r="AL1258" s="275">
        <f t="shared" ca="1" si="932"/>
        <v>1666.6666666666667</v>
      </c>
      <c r="AM1258" s="275">
        <f t="shared" ca="1" si="932"/>
        <v>1666.6666666666667</v>
      </c>
      <c r="AN1258" s="275">
        <f t="shared" ca="1" si="932"/>
        <v>1666.6666666666667</v>
      </c>
      <c r="AO1258" s="275">
        <f t="shared" ca="1" si="932"/>
        <v>1666.6666666666667</v>
      </c>
      <c r="AP1258" s="275">
        <f t="shared" ca="1" si="932"/>
        <v>1666.6666666666667</v>
      </c>
      <c r="AQ1258" s="275">
        <f t="shared" ca="1" si="932"/>
        <v>1666.6666666666667</v>
      </c>
      <c r="AR1258" s="275">
        <f t="shared" ca="1" si="932"/>
        <v>1666.6666666666667</v>
      </c>
      <c r="AS1258" s="275">
        <f t="shared" ca="1" si="932"/>
        <v>1666.6666666666667</v>
      </c>
      <c r="AT1258" s="275">
        <f t="shared" ca="1" si="932"/>
        <v>1666.6666666666667</v>
      </c>
      <c r="AU1258" s="275">
        <f t="shared" ca="1" si="932"/>
        <v>1666.6666666666667</v>
      </c>
      <c r="AV1258" s="275">
        <f t="shared" ca="1" si="932"/>
        <v>1666.6666666666667</v>
      </c>
      <c r="AW1258" s="275">
        <f t="shared" ca="1" si="932"/>
        <v>1666.6666666666667</v>
      </c>
      <c r="AX1258" s="275">
        <f t="shared" ca="1" si="932"/>
        <v>1666.6666666666667</v>
      </c>
      <c r="AY1258" s="275">
        <f t="shared" ca="1" si="932"/>
        <v>1666.6666666666667</v>
      </c>
      <c r="AZ1258" s="275">
        <f t="shared" ca="1" si="932"/>
        <v>1666.6666666666667</v>
      </c>
      <c r="BA1258" s="275">
        <f t="shared" ca="1" si="932"/>
        <v>1666.6666666666667</v>
      </c>
      <c r="BB1258" s="275">
        <f t="shared" ca="1" si="932"/>
        <v>1666.6666666666667</v>
      </c>
      <c r="BC1258" s="275">
        <f t="shared" ca="1" si="932"/>
        <v>1666.6666666666667</v>
      </c>
      <c r="BD1258" s="275">
        <f t="shared" ca="1" si="932"/>
        <v>1666.6666666666667</v>
      </c>
      <c r="BE1258" s="275">
        <f t="shared" ca="1" si="932"/>
        <v>1666.6666666666667</v>
      </c>
      <c r="BF1258" s="275">
        <f t="shared" ca="1" si="932"/>
        <v>1666.6666666666667</v>
      </c>
      <c r="BG1258" s="275">
        <f t="shared" ca="1" si="932"/>
        <v>1666.6666666666667</v>
      </c>
      <c r="BH1258" s="275">
        <f t="shared" ca="1" si="932"/>
        <v>1666.6666666666667</v>
      </c>
      <c r="BI1258" s="275">
        <f t="shared" ca="1" si="932"/>
        <v>1666.6666666666667</v>
      </c>
      <c r="BJ1258" s="275">
        <f t="shared" ca="1" si="932"/>
        <v>1666.6666666666667</v>
      </c>
      <c r="BK1258" s="275">
        <f t="shared" ca="1" si="932"/>
        <v>1666.6666666666667</v>
      </c>
      <c r="BL1258" s="275">
        <f t="shared" ca="1" si="932"/>
        <v>1666.6666666666667</v>
      </c>
      <c r="BM1258" s="275">
        <f t="shared" ca="1" si="932"/>
        <v>1666.6666666666667</v>
      </c>
      <c r="BN1258" s="275">
        <f t="shared" ca="1" si="932"/>
        <v>1666.6666666666667</v>
      </c>
      <c r="BO1258" s="275">
        <f t="shared" ca="1" si="932"/>
        <v>1666.6666666666667</v>
      </c>
      <c r="BP1258" s="275">
        <f t="shared" ca="1" si="932"/>
        <v>1666.6666666666667</v>
      </c>
      <c r="BQ1258" s="275">
        <f t="shared" ca="1" si="932"/>
        <v>1666.6666666666667</v>
      </c>
      <c r="BR1258" s="275">
        <f t="shared" ca="1" si="932"/>
        <v>1666.6666666666667</v>
      </c>
      <c r="BS1258" s="275">
        <f t="shared" ca="1" si="932"/>
        <v>1666.6666666666667</v>
      </c>
      <c r="BT1258" s="275">
        <f t="shared" ca="1" si="932"/>
        <v>1666.6666666666667</v>
      </c>
      <c r="BU1258" s="275">
        <f t="shared" ca="1" si="932"/>
        <v>1666.6666666666667</v>
      </c>
      <c r="BV1258" s="275">
        <f t="shared" ca="1" si="932"/>
        <v>1666.6666666666667</v>
      </c>
      <c r="BW1258" s="275">
        <f t="shared" ca="1" si="932"/>
        <v>1666.6666666666667</v>
      </c>
      <c r="BX1258" s="275">
        <f t="shared" ca="1" si="932"/>
        <v>1666.6666666666667</v>
      </c>
      <c r="BY1258" s="275">
        <f t="shared" ca="1" si="932"/>
        <v>1666.6666666666667</v>
      </c>
      <c r="BZ1258" s="275">
        <f t="shared" ca="1" si="932"/>
        <v>1666.6666666666667</v>
      </c>
      <c r="CA1258" s="275">
        <f t="shared" ca="1" si="932"/>
        <v>1666.6666666666667</v>
      </c>
      <c r="CB1258" s="275">
        <f t="shared" ca="1" si="932"/>
        <v>1666.6666666666667</v>
      </c>
      <c r="CC1258" s="275">
        <f t="shared" ca="1" si="932"/>
        <v>1666.6666666666667</v>
      </c>
      <c r="CD1258" s="275">
        <f t="shared" ca="1" si="932"/>
        <v>1666.6666666666667</v>
      </c>
      <c r="CE1258" s="275">
        <f t="shared" ca="1" si="932"/>
        <v>1666.6666666666667</v>
      </c>
      <c r="CF1258" s="275">
        <f t="shared" ca="1" si="932"/>
        <v>1666.6666666666667</v>
      </c>
      <c r="CG1258" s="275">
        <f t="shared" ref="CG1258:CN1258" ca="1" si="933">-CG1255</f>
        <v>1666.6666666666667</v>
      </c>
      <c r="CH1258" s="275">
        <f t="shared" ca="1" si="933"/>
        <v>1666.6666666666667</v>
      </c>
      <c r="CI1258" s="275">
        <f t="shared" ca="1" si="933"/>
        <v>1666.6666666666667</v>
      </c>
      <c r="CJ1258" s="275">
        <f t="shared" ca="1" si="933"/>
        <v>1666.6666666666667</v>
      </c>
      <c r="CK1258" s="275">
        <f t="shared" ca="1" si="933"/>
        <v>1666.6666666666667</v>
      </c>
      <c r="CL1258" s="275">
        <f t="shared" ca="1" si="933"/>
        <v>1666.6666666666667</v>
      </c>
      <c r="CM1258" s="275">
        <f t="shared" ca="1" si="933"/>
        <v>1666.6666666666667</v>
      </c>
      <c r="CN1258" s="275">
        <f t="shared" ca="1" si="933"/>
        <v>1666.6666666666667</v>
      </c>
    </row>
    <row r="1259" spans="1:92" x14ac:dyDescent="0.25">
      <c r="B1259" s="223"/>
      <c r="D1259" t="s">
        <v>781</v>
      </c>
      <c r="K1259" s="50"/>
      <c r="L1259" s="50"/>
      <c r="M1259" s="50"/>
      <c r="N1259" s="50"/>
      <c r="O1259" s="50"/>
      <c r="P1259" s="50"/>
      <c r="Q1259" s="50"/>
      <c r="T1259" s="319"/>
      <c r="U1259" s="275"/>
      <c r="V1259" s="275"/>
      <c r="W1259" s="275"/>
      <c r="X1259" s="275"/>
      <c r="Y1259" s="275"/>
      <c r="Z1259" s="275"/>
      <c r="AA1259" s="275"/>
      <c r="AB1259" s="275"/>
      <c r="AC1259" s="275"/>
      <c r="AD1259" s="275"/>
      <c r="AE1259" s="275"/>
      <c r="AF1259" s="275"/>
      <c r="AG1259" s="275"/>
      <c r="AH1259" s="275"/>
      <c r="AI1259" s="275"/>
      <c r="AJ1259" s="275"/>
      <c r="AK1259" s="275"/>
      <c r="AL1259" s="275"/>
      <c r="AM1259" s="275"/>
      <c r="AN1259" s="275"/>
      <c r="AO1259" s="275"/>
      <c r="AP1259" s="275"/>
      <c r="AQ1259" s="275"/>
      <c r="AR1259" s="275"/>
      <c r="AS1259" s="275"/>
      <c r="AT1259" s="275"/>
      <c r="AU1259" s="275"/>
      <c r="AV1259" s="275"/>
      <c r="AW1259" s="275"/>
      <c r="AX1259" s="275"/>
      <c r="AY1259" s="275"/>
      <c r="AZ1259" s="275"/>
      <c r="BA1259" s="275"/>
      <c r="BB1259" s="275"/>
      <c r="BC1259" s="275"/>
      <c r="BD1259" s="275"/>
      <c r="BE1259" s="275"/>
      <c r="BF1259" s="275"/>
      <c r="BG1259" s="275"/>
      <c r="BH1259" s="275"/>
      <c r="BI1259" s="275"/>
      <c r="BJ1259" s="275"/>
      <c r="BK1259" s="275"/>
      <c r="BL1259" s="275"/>
      <c r="BM1259" s="275"/>
      <c r="BN1259" s="275"/>
      <c r="BO1259" s="275"/>
      <c r="BP1259" s="275"/>
      <c r="BQ1259" s="275"/>
      <c r="BR1259" s="275"/>
      <c r="BS1259" s="275"/>
      <c r="BT1259" s="275"/>
      <c r="BU1259" s="275"/>
      <c r="BV1259" s="275"/>
      <c r="BW1259" s="275"/>
      <c r="BX1259" s="275"/>
      <c r="BY1259" s="275"/>
      <c r="BZ1259" s="275"/>
      <c r="CA1259" s="275"/>
      <c r="CB1259" s="275"/>
      <c r="CC1259" s="275"/>
      <c r="CD1259" s="275"/>
      <c r="CE1259" s="275"/>
      <c r="CF1259" s="275"/>
      <c r="CG1259" s="275"/>
      <c r="CH1259" s="275"/>
      <c r="CI1259" s="275"/>
      <c r="CJ1259" s="275"/>
      <c r="CK1259" s="275"/>
      <c r="CL1259" s="275"/>
      <c r="CM1259" s="275"/>
      <c r="CN1259" s="275"/>
    </row>
    <row r="1260" spans="1:92" x14ac:dyDescent="0.25">
      <c r="B1260" s="174" t="s">
        <v>572</v>
      </c>
      <c r="C1260" s="10"/>
      <c r="D1260" t="s">
        <v>781</v>
      </c>
      <c r="E1260" s="106" t="s">
        <v>203</v>
      </c>
      <c r="F1260" s="106"/>
      <c r="G1260" s="106"/>
      <c r="H1260" s="106"/>
      <c r="T1260" s="355"/>
      <c r="U1260" s="356"/>
      <c r="V1260" s="356"/>
      <c r="W1260" s="356"/>
      <c r="X1260" s="356"/>
      <c r="Y1260" s="356"/>
      <c r="Z1260" s="356"/>
      <c r="AA1260" s="356"/>
      <c r="AB1260" s="356"/>
      <c r="AC1260" s="356"/>
      <c r="AD1260" s="356"/>
      <c r="AE1260" s="356"/>
      <c r="AF1260" s="356"/>
      <c r="AG1260" s="356"/>
      <c r="AH1260" s="356"/>
      <c r="AI1260" s="356"/>
      <c r="AJ1260" s="356"/>
      <c r="AK1260" s="356"/>
      <c r="AL1260" s="356"/>
      <c r="AM1260" s="356"/>
      <c r="AN1260" s="356"/>
      <c r="AO1260" s="356"/>
      <c r="AP1260" s="356"/>
      <c r="AQ1260" s="356"/>
      <c r="AR1260" s="356"/>
      <c r="AS1260" s="356"/>
      <c r="AT1260" s="356"/>
      <c r="AU1260" s="356"/>
      <c r="AV1260" s="356"/>
      <c r="AW1260" s="356"/>
      <c r="AX1260" s="356"/>
      <c r="AY1260" s="356"/>
      <c r="AZ1260" s="356"/>
      <c r="BA1260" s="356"/>
      <c r="BB1260" s="356"/>
      <c r="BC1260" s="356"/>
      <c r="BD1260" s="356"/>
      <c r="BE1260" s="356"/>
      <c r="BF1260" s="356"/>
      <c r="BG1260" s="356"/>
      <c r="BH1260" s="356"/>
      <c r="BI1260" s="356"/>
      <c r="BJ1260" s="356"/>
      <c r="BK1260" s="356"/>
      <c r="BL1260" s="356"/>
      <c r="BM1260" s="356"/>
      <c r="BN1260" s="356"/>
      <c r="BO1260" s="356"/>
      <c r="BP1260" s="356"/>
      <c r="BQ1260" s="356"/>
      <c r="BR1260" s="356"/>
      <c r="BS1260" s="356"/>
      <c r="BT1260" s="356"/>
      <c r="BU1260" s="356"/>
      <c r="BV1260" s="356"/>
      <c r="BW1260" s="356"/>
      <c r="BX1260" s="356"/>
      <c r="BY1260" s="356"/>
      <c r="BZ1260" s="356"/>
      <c r="CA1260" s="356"/>
      <c r="CB1260" s="356"/>
      <c r="CC1260" s="356"/>
      <c r="CD1260" s="356"/>
      <c r="CE1260" s="356"/>
      <c r="CF1260" s="356"/>
      <c r="CG1260" s="356"/>
      <c r="CH1260" s="356"/>
      <c r="CI1260" s="356"/>
      <c r="CJ1260" s="356"/>
      <c r="CK1260" s="356"/>
      <c r="CL1260" s="356"/>
      <c r="CM1260" s="356"/>
      <c r="CN1260" s="356"/>
    </row>
    <row r="1261" spans="1:92" x14ac:dyDescent="0.25">
      <c r="B1261" s="223" t="s">
        <v>775</v>
      </c>
      <c r="D1261" t="s">
        <v>781</v>
      </c>
      <c r="E1261" s="102" t="s">
        <v>203</v>
      </c>
      <c r="K1261" s="3">
        <f t="shared" ref="K1261:P1263" ca="1" si="934">SUMIF($4:$4, K$2, INDIRECT(ROW() &amp; ":" &amp; ROW()))</f>
        <v>0</v>
      </c>
      <c r="L1261" s="3">
        <f t="shared" ca="1" si="934"/>
        <v>100000</v>
      </c>
      <c r="M1261" s="3">
        <f t="shared" ca="1" si="934"/>
        <v>100000</v>
      </c>
      <c r="N1261" s="3">
        <f t="shared" ca="1" si="934"/>
        <v>100000</v>
      </c>
      <c r="O1261" s="3">
        <f t="shared" ca="1" si="934"/>
        <v>100000</v>
      </c>
      <c r="P1261" s="3">
        <f t="shared" ca="1" si="934"/>
        <v>100000</v>
      </c>
      <c r="Q1261" s="3"/>
      <c r="T1261" s="319"/>
      <c r="U1261" s="275">
        <f t="shared" ref="U1261:CF1261" si="935">-U1252+T1261</f>
        <v>0</v>
      </c>
      <c r="V1261" s="275">
        <f t="shared" si="935"/>
        <v>0</v>
      </c>
      <c r="W1261" s="275">
        <f t="shared" si="935"/>
        <v>0</v>
      </c>
      <c r="X1261" s="275">
        <f t="shared" si="935"/>
        <v>0</v>
      </c>
      <c r="Y1261" s="275">
        <f t="shared" si="935"/>
        <v>0</v>
      </c>
      <c r="Z1261" s="275">
        <f t="shared" si="935"/>
        <v>0</v>
      </c>
      <c r="AA1261" s="275">
        <f t="shared" si="935"/>
        <v>0</v>
      </c>
      <c r="AB1261" s="275">
        <f t="shared" si="935"/>
        <v>0</v>
      </c>
      <c r="AC1261" s="275">
        <f t="shared" si="935"/>
        <v>0</v>
      </c>
      <c r="AD1261" s="275">
        <f t="shared" si="935"/>
        <v>0</v>
      </c>
      <c r="AE1261" s="275">
        <f t="shared" si="935"/>
        <v>0</v>
      </c>
      <c r="AF1261" s="275">
        <f t="shared" si="935"/>
        <v>0</v>
      </c>
      <c r="AG1261" s="275">
        <f t="shared" si="935"/>
        <v>100000</v>
      </c>
      <c r="AH1261" s="275">
        <f t="shared" si="935"/>
        <v>100000</v>
      </c>
      <c r="AI1261" s="275">
        <f t="shared" si="935"/>
        <v>100000</v>
      </c>
      <c r="AJ1261" s="275">
        <f t="shared" si="935"/>
        <v>100000</v>
      </c>
      <c r="AK1261" s="275">
        <f t="shared" si="935"/>
        <v>100000</v>
      </c>
      <c r="AL1261" s="275">
        <f t="shared" si="935"/>
        <v>100000</v>
      </c>
      <c r="AM1261" s="275">
        <f t="shared" si="935"/>
        <v>100000</v>
      </c>
      <c r="AN1261" s="275">
        <f t="shared" si="935"/>
        <v>100000</v>
      </c>
      <c r="AO1261" s="275">
        <f t="shared" si="935"/>
        <v>100000</v>
      </c>
      <c r="AP1261" s="275">
        <f t="shared" si="935"/>
        <v>100000</v>
      </c>
      <c r="AQ1261" s="275">
        <f t="shared" si="935"/>
        <v>100000</v>
      </c>
      <c r="AR1261" s="275">
        <f t="shared" si="935"/>
        <v>100000</v>
      </c>
      <c r="AS1261" s="275">
        <f t="shared" si="935"/>
        <v>100000</v>
      </c>
      <c r="AT1261" s="275">
        <f t="shared" si="935"/>
        <v>100000</v>
      </c>
      <c r="AU1261" s="275">
        <f t="shared" si="935"/>
        <v>100000</v>
      </c>
      <c r="AV1261" s="275">
        <f t="shared" si="935"/>
        <v>100000</v>
      </c>
      <c r="AW1261" s="275">
        <f t="shared" si="935"/>
        <v>100000</v>
      </c>
      <c r="AX1261" s="275">
        <f t="shared" si="935"/>
        <v>100000</v>
      </c>
      <c r="AY1261" s="275">
        <f t="shared" si="935"/>
        <v>100000</v>
      </c>
      <c r="AZ1261" s="275">
        <f t="shared" si="935"/>
        <v>100000</v>
      </c>
      <c r="BA1261" s="275">
        <f t="shared" si="935"/>
        <v>100000</v>
      </c>
      <c r="BB1261" s="275">
        <f t="shared" si="935"/>
        <v>100000</v>
      </c>
      <c r="BC1261" s="275">
        <f t="shared" si="935"/>
        <v>100000</v>
      </c>
      <c r="BD1261" s="275">
        <f t="shared" si="935"/>
        <v>100000</v>
      </c>
      <c r="BE1261" s="275">
        <f t="shared" si="935"/>
        <v>100000</v>
      </c>
      <c r="BF1261" s="275">
        <f t="shared" si="935"/>
        <v>100000</v>
      </c>
      <c r="BG1261" s="275">
        <f t="shared" si="935"/>
        <v>100000</v>
      </c>
      <c r="BH1261" s="275">
        <f t="shared" si="935"/>
        <v>100000</v>
      </c>
      <c r="BI1261" s="275">
        <f t="shared" si="935"/>
        <v>100000</v>
      </c>
      <c r="BJ1261" s="275">
        <f t="shared" si="935"/>
        <v>100000</v>
      </c>
      <c r="BK1261" s="275">
        <f t="shared" si="935"/>
        <v>100000</v>
      </c>
      <c r="BL1261" s="275">
        <f t="shared" si="935"/>
        <v>100000</v>
      </c>
      <c r="BM1261" s="275">
        <f t="shared" si="935"/>
        <v>100000</v>
      </c>
      <c r="BN1261" s="275">
        <f t="shared" si="935"/>
        <v>100000</v>
      </c>
      <c r="BO1261" s="275">
        <f t="shared" si="935"/>
        <v>100000</v>
      </c>
      <c r="BP1261" s="275">
        <f t="shared" si="935"/>
        <v>100000</v>
      </c>
      <c r="BQ1261" s="275">
        <f t="shared" si="935"/>
        <v>100000</v>
      </c>
      <c r="BR1261" s="275">
        <f t="shared" si="935"/>
        <v>100000</v>
      </c>
      <c r="BS1261" s="275">
        <f t="shared" si="935"/>
        <v>100000</v>
      </c>
      <c r="BT1261" s="275">
        <f t="shared" si="935"/>
        <v>100000</v>
      </c>
      <c r="BU1261" s="275">
        <f t="shared" si="935"/>
        <v>100000</v>
      </c>
      <c r="BV1261" s="275">
        <f t="shared" si="935"/>
        <v>100000</v>
      </c>
      <c r="BW1261" s="275">
        <f t="shared" si="935"/>
        <v>100000</v>
      </c>
      <c r="BX1261" s="275">
        <f t="shared" si="935"/>
        <v>100000</v>
      </c>
      <c r="BY1261" s="275">
        <f t="shared" si="935"/>
        <v>100000</v>
      </c>
      <c r="BZ1261" s="275">
        <f t="shared" si="935"/>
        <v>100000</v>
      </c>
      <c r="CA1261" s="275">
        <f t="shared" si="935"/>
        <v>100000</v>
      </c>
      <c r="CB1261" s="275">
        <f t="shared" si="935"/>
        <v>100000</v>
      </c>
      <c r="CC1261" s="275">
        <f t="shared" si="935"/>
        <v>100000</v>
      </c>
      <c r="CD1261" s="275">
        <f t="shared" si="935"/>
        <v>100000</v>
      </c>
      <c r="CE1261" s="275">
        <f t="shared" si="935"/>
        <v>100000</v>
      </c>
      <c r="CF1261" s="275">
        <f t="shared" si="935"/>
        <v>100000</v>
      </c>
      <c r="CG1261" s="275">
        <f t="shared" ref="CG1261:CN1261" si="936">-CG1252+CF1261</f>
        <v>100000</v>
      </c>
      <c r="CH1261" s="275">
        <f t="shared" si="936"/>
        <v>100000</v>
      </c>
      <c r="CI1261" s="275">
        <f t="shared" si="936"/>
        <v>100000</v>
      </c>
      <c r="CJ1261" s="275">
        <f t="shared" si="936"/>
        <v>100000</v>
      </c>
      <c r="CK1261" s="275">
        <f t="shared" si="936"/>
        <v>100000</v>
      </c>
      <c r="CL1261" s="275">
        <f t="shared" si="936"/>
        <v>100000</v>
      </c>
      <c r="CM1261" s="275">
        <f t="shared" si="936"/>
        <v>100000</v>
      </c>
      <c r="CN1261" s="275">
        <f t="shared" si="936"/>
        <v>100000</v>
      </c>
    </row>
    <row r="1262" spans="1:92" x14ac:dyDescent="0.25">
      <c r="B1262" s="223" t="s">
        <v>776</v>
      </c>
      <c r="D1262" t="s">
        <v>781</v>
      </c>
      <c r="E1262" s="102" t="s">
        <v>203</v>
      </c>
      <c r="K1262" s="313">
        <f t="shared" ca="1" si="934"/>
        <v>0</v>
      </c>
      <c r="L1262" s="313">
        <f t="shared" ca="1" si="934"/>
        <v>-20000</v>
      </c>
      <c r="M1262" s="313">
        <f t="shared" ca="1" si="934"/>
        <v>-40000</v>
      </c>
      <c r="N1262" s="313">
        <f t="shared" ca="1" si="934"/>
        <v>-59999.999999999971</v>
      </c>
      <c r="O1262" s="313">
        <f t="shared" ca="1" si="934"/>
        <v>-80000</v>
      </c>
      <c r="P1262" s="313">
        <f t="shared" ca="1" si="934"/>
        <v>-100000.00000000006</v>
      </c>
      <c r="Q1262" s="3"/>
      <c r="T1262" s="366"/>
      <c r="U1262" s="367">
        <f t="shared" ref="U1262:CF1262" ca="1" si="937">T1262+U1255</f>
        <v>0</v>
      </c>
      <c r="V1262" s="367">
        <f t="shared" ca="1" si="937"/>
        <v>0</v>
      </c>
      <c r="W1262" s="367">
        <f t="shared" ca="1" si="937"/>
        <v>0</v>
      </c>
      <c r="X1262" s="367">
        <f t="shared" ca="1" si="937"/>
        <v>0</v>
      </c>
      <c r="Y1262" s="367">
        <f t="shared" ca="1" si="937"/>
        <v>0</v>
      </c>
      <c r="Z1262" s="367">
        <f t="shared" ca="1" si="937"/>
        <v>0</v>
      </c>
      <c r="AA1262" s="367">
        <f t="shared" ca="1" si="937"/>
        <v>0</v>
      </c>
      <c r="AB1262" s="367">
        <f t="shared" ca="1" si="937"/>
        <v>0</v>
      </c>
      <c r="AC1262" s="367">
        <f t="shared" ca="1" si="937"/>
        <v>0</v>
      </c>
      <c r="AD1262" s="367">
        <f t="shared" ca="1" si="937"/>
        <v>0</v>
      </c>
      <c r="AE1262" s="367">
        <f t="shared" ca="1" si="937"/>
        <v>0</v>
      </c>
      <c r="AF1262" s="367">
        <f t="shared" ca="1" si="937"/>
        <v>0</v>
      </c>
      <c r="AG1262" s="367">
        <f t="shared" ca="1" si="937"/>
        <v>-1666.6666666666667</v>
      </c>
      <c r="AH1262" s="367">
        <f t="shared" ca="1" si="937"/>
        <v>-3333.3333333333335</v>
      </c>
      <c r="AI1262" s="367">
        <f t="shared" ca="1" si="937"/>
        <v>-5000</v>
      </c>
      <c r="AJ1262" s="367">
        <f t="shared" ca="1" si="937"/>
        <v>-6666.666666666667</v>
      </c>
      <c r="AK1262" s="367">
        <f t="shared" ca="1" si="937"/>
        <v>-8333.3333333333339</v>
      </c>
      <c r="AL1262" s="367">
        <f t="shared" ca="1" si="937"/>
        <v>-10000</v>
      </c>
      <c r="AM1262" s="367">
        <f t="shared" ca="1" si="937"/>
        <v>-11666.666666666666</v>
      </c>
      <c r="AN1262" s="367">
        <f t="shared" ca="1" si="937"/>
        <v>-13333.333333333332</v>
      </c>
      <c r="AO1262" s="367">
        <f t="shared" ca="1" si="937"/>
        <v>-14999.999999999998</v>
      </c>
      <c r="AP1262" s="367">
        <f t="shared" ca="1" si="937"/>
        <v>-16666.666666666664</v>
      </c>
      <c r="AQ1262" s="367">
        <f t="shared" ca="1" si="937"/>
        <v>-18333.333333333332</v>
      </c>
      <c r="AR1262" s="367">
        <f t="shared" ca="1" si="937"/>
        <v>-20000</v>
      </c>
      <c r="AS1262" s="367">
        <f t="shared" ca="1" si="937"/>
        <v>-21666.666666666668</v>
      </c>
      <c r="AT1262" s="367">
        <f t="shared" ca="1" si="937"/>
        <v>-23333.333333333336</v>
      </c>
      <c r="AU1262" s="367">
        <f t="shared" ca="1" si="937"/>
        <v>-25000.000000000004</v>
      </c>
      <c r="AV1262" s="367">
        <f t="shared" ca="1" si="937"/>
        <v>-26666.666666666672</v>
      </c>
      <c r="AW1262" s="367">
        <f t="shared" ca="1" si="937"/>
        <v>-28333.333333333339</v>
      </c>
      <c r="AX1262" s="367">
        <f t="shared" ca="1" si="937"/>
        <v>-30000.000000000007</v>
      </c>
      <c r="AY1262" s="367">
        <f t="shared" ca="1" si="937"/>
        <v>-31666.666666666675</v>
      </c>
      <c r="AZ1262" s="367">
        <f t="shared" ca="1" si="937"/>
        <v>-33333.333333333343</v>
      </c>
      <c r="BA1262" s="367">
        <f t="shared" ca="1" si="937"/>
        <v>-35000.000000000007</v>
      </c>
      <c r="BB1262" s="367">
        <f t="shared" ca="1" si="937"/>
        <v>-36666.666666666672</v>
      </c>
      <c r="BC1262" s="367">
        <f t="shared" ca="1" si="937"/>
        <v>-38333.333333333336</v>
      </c>
      <c r="BD1262" s="367">
        <f t="shared" ca="1" si="937"/>
        <v>-40000</v>
      </c>
      <c r="BE1262" s="367">
        <f t="shared" ca="1" si="937"/>
        <v>-41666.666666666664</v>
      </c>
      <c r="BF1262" s="367">
        <f t="shared" ca="1" si="937"/>
        <v>-43333.333333333328</v>
      </c>
      <c r="BG1262" s="367">
        <f t="shared" ca="1" si="937"/>
        <v>-44999.999999999993</v>
      </c>
      <c r="BH1262" s="367">
        <f t="shared" ca="1" si="937"/>
        <v>-46666.666666666657</v>
      </c>
      <c r="BI1262" s="367">
        <f t="shared" ca="1" si="937"/>
        <v>-48333.333333333321</v>
      </c>
      <c r="BJ1262" s="367">
        <f t="shared" ca="1" si="937"/>
        <v>-49999.999999999985</v>
      </c>
      <c r="BK1262" s="367">
        <f t="shared" ca="1" si="937"/>
        <v>-51666.66666666665</v>
      </c>
      <c r="BL1262" s="367">
        <f t="shared" ca="1" si="937"/>
        <v>-53333.333333333314</v>
      </c>
      <c r="BM1262" s="367">
        <f t="shared" ca="1" si="937"/>
        <v>-54999.999999999978</v>
      </c>
      <c r="BN1262" s="367">
        <f t="shared" ca="1" si="937"/>
        <v>-56666.666666666642</v>
      </c>
      <c r="BO1262" s="367">
        <f t="shared" ca="1" si="937"/>
        <v>-58333.333333333307</v>
      </c>
      <c r="BP1262" s="367">
        <f t="shared" ca="1" si="937"/>
        <v>-59999.999999999971</v>
      </c>
      <c r="BQ1262" s="367">
        <f t="shared" ca="1" si="937"/>
        <v>-61666.666666666635</v>
      </c>
      <c r="BR1262" s="367">
        <f t="shared" ca="1" si="937"/>
        <v>-63333.333333333299</v>
      </c>
      <c r="BS1262" s="367">
        <f t="shared" ca="1" si="937"/>
        <v>-64999.999999999964</v>
      </c>
      <c r="BT1262" s="367">
        <f t="shared" ca="1" si="937"/>
        <v>-66666.666666666628</v>
      </c>
      <c r="BU1262" s="367">
        <f t="shared" ca="1" si="937"/>
        <v>-68333.333333333299</v>
      </c>
      <c r="BV1262" s="367">
        <f t="shared" ca="1" si="937"/>
        <v>-69999.999999999971</v>
      </c>
      <c r="BW1262" s="367">
        <f t="shared" ca="1" si="937"/>
        <v>-71666.666666666642</v>
      </c>
      <c r="BX1262" s="367">
        <f t="shared" ca="1" si="937"/>
        <v>-73333.333333333314</v>
      </c>
      <c r="BY1262" s="367">
        <f t="shared" ca="1" si="937"/>
        <v>-74999.999999999985</v>
      </c>
      <c r="BZ1262" s="367">
        <f t="shared" ca="1" si="937"/>
        <v>-76666.666666666657</v>
      </c>
      <c r="CA1262" s="367">
        <f t="shared" ca="1" si="937"/>
        <v>-78333.333333333328</v>
      </c>
      <c r="CB1262" s="367">
        <f t="shared" ca="1" si="937"/>
        <v>-80000</v>
      </c>
      <c r="CC1262" s="367">
        <f t="shared" ca="1" si="937"/>
        <v>-81666.666666666672</v>
      </c>
      <c r="CD1262" s="367">
        <f t="shared" ca="1" si="937"/>
        <v>-83333.333333333343</v>
      </c>
      <c r="CE1262" s="367">
        <f t="shared" ca="1" si="937"/>
        <v>-85000.000000000015</v>
      </c>
      <c r="CF1262" s="367">
        <f t="shared" ca="1" si="937"/>
        <v>-86666.666666666686</v>
      </c>
      <c r="CG1262" s="367">
        <f t="shared" ref="CG1262:CN1262" ca="1" si="938">CF1262+CG1255</f>
        <v>-88333.333333333358</v>
      </c>
      <c r="CH1262" s="367">
        <f t="shared" ca="1" si="938"/>
        <v>-90000.000000000029</v>
      </c>
      <c r="CI1262" s="367">
        <f t="shared" ca="1" si="938"/>
        <v>-91666.666666666701</v>
      </c>
      <c r="CJ1262" s="367">
        <f t="shared" ca="1" si="938"/>
        <v>-93333.333333333372</v>
      </c>
      <c r="CK1262" s="367">
        <f t="shared" ca="1" si="938"/>
        <v>-95000.000000000044</v>
      </c>
      <c r="CL1262" s="367">
        <f t="shared" ca="1" si="938"/>
        <v>-96666.666666666715</v>
      </c>
      <c r="CM1262" s="367">
        <f t="shared" ca="1" si="938"/>
        <v>-98333.333333333387</v>
      </c>
      <c r="CN1262" s="367">
        <f t="shared" ca="1" si="938"/>
        <v>-100000.00000000006</v>
      </c>
    </row>
    <row r="1263" spans="1:92" x14ac:dyDescent="0.25">
      <c r="A1263" t="s">
        <v>9</v>
      </c>
      <c r="B1263" s="216" t="s">
        <v>777</v>
      </c>
      <c r="C1263" s="53" t="s">
        <v>48</v>
      </c>
      <c r="D1263" t="s">
        <v>781</v>
      </c>
      <c r="E1263" s="229" t="s">
        <v>203</v>
      </c>
      <c r="F1263" s="229"/>
      <c r="G1263" s="229"/>
      <c r="K1263" s="31">
        <f t="shared" ca="1" si="934"/>
        <v>0</v>
      </c>
      <c r="L1263" s="31">
        <f t="shared" ca="1" si="934"/>
        <v>80000</v>
      </c>
      <c r="M1263" s="31">
        <f t="shared" ca="1" si="934"/>
        <v>60000</v>
      </c>
      <c r="N1263" s="31">
        <f t="shared" ca="1" si="934"/>
        <v>40000.000000000029</v>
      </c>
      <c r="O1263" s="31">
        <f t="shared" ca="1" si="934"/>
        <v>20000</v>
      </c>
      <c r="P1263" s="31">
        <f t="shared" ca="1" si="934"/>
        <v>0</v>
      </c>
      <c r="Q1263" s="31"/>
      <c r="T1263" s="327">
        <f t="shared" ref="T1263" ca="1" si="939">IFERROR(INDEX(INDIRECT("Financials!$A:$AD"), MATCH(INDIRECT(ADDRESS(ROW(),2)), INDIRECT("Financials!$B:$B"), 0), MATCH(INDIRECT(ADDRESS(1,COLUMN())), INDIRECT("Financials!$1:$1"), 0)),0)</f>
        <v>0</v>
      </c>
      <c r="U1263" s="328">
        <f t="shared" ref="U1263:AZ1263" ca="1" si="940">SUM(U1261:U1262)</f>
        <v>0</v>
      </c>
      <c r="V1263" s="328">
        <f t="shared" ca="1" si="940"/>
        <v>0</v>
      </c>
      <c r="W1263" s="328">
        <f t="shared" ca="1" si="940"/>
        <v>0</v>
      </c>
      <c r="X1263" s="328">
        <f t="shared" ca="1" si="940"/>
        <v>0</v>
      </c>
      <c r="Y1263" s="328">
        <f t="shared" ca="1" si="940"/>
        <v>0</v>
      </c>
      <c r="Z1263" s="328">
        <f t="shared" ca="1" si="940"/>
        <v>0</v>
      </c>
      <c r="AA1263" s="328">
        <f t="shared" ca="1" si="940"/>
        <v>0</v>
      </c>
      <c r="AB1263" s="328">
        <f t="shared" ca="1" si="940"/>
        <v>0</v>
      </c>
      <c r="AC1263" s="328">
        <f t="shared" ca="1" si="940"/>
        <v>0</v>
      </c>
      <c r="AD1263" s="328">
        <f t="shared" ca="1" si="940"/>
        <v>0</v>
      </c>
      <c r="AE1263" s="328">
        <f t="shared" ca="1" si="940"/>
        <v>0</v>
      </c>
      <c r="AF1263" s="328">
        <f t="shared" ca="1" si="940"/>
        <v>0</v>
      </c>
      <c r="AG1263" s="328">
        <f t="shared" ca="1" si="940"/>
        <v>98333.333333333328</v>
      </c>
      <c r="AH1263" s="328">
        <f t="shared" ca="1" si="940"/>
        <v>96666.666666666672</v>
      </c>
      <c r="AI1263" s="328">
        <f t="shared" ca="1" si="940"/>
        <v>95000</v>
      </c>
      <c r="AJ1263" s="328">
        <f t="shared" ca="1" si="940"/>
        <v>93333.333333333328</v>
      </c>
      <c r="AK1263" s="328">
        <f t="shared" ca="1" si="940"/>
        <v>91666.666666666672</v>
      </c>
      <c r="AL1263" s="328">
        <f t="shared" ca="1" si="940"/>
        <v>90000</v>
      </c>
      <c r="AM1263" s="328">
        <f t="shared" ca="1" si="940"/>
        <v>88333.333333333328</v>
      </c>
      <c r="AN1263" s="328">
        <f t="shared" ca="1" si="940"/>
        <v>86666.666666666672</v>
      </c>
      <c r="AO1263" s="328">
        <f t="shared" ca="1" si="940"/>
        <v>85000</v>
      </c>
      <c r="AP1263" s="328">
        <f t="shared" ca="1" si="940"/>
        <v>83333.333333333343</v>
      </c>
      <c r="AQ1263" s="328">
        <f t="shared" ca="1" si="940"/>
        <v>81666.666666666672</v>
      </c>
      <c r="AR1263" s="328">
        <f t="shared" ca="1" si="940"/>
        <v>80000</v>
      </c>
      <c r="AS1263" s="328">
        <f t="shared" ca="1" si="940"/>
        <v>78333.333333333328</v>
      </c>
      <c r="AT1263" s="328">
        <f t="shared" ca="1" si="940"/>
        <v>76666.666666666657</v>
      </c>
      <c r="AU1263" s="328">
        <f t="shared" ca="1" si="940"/>
        <v>75000</v>
      </c>
      <c r="AV1263" s="328">
        <f t="shared" ca="1" si="940"/>
        <v>73333.333333333328</v>
      </c>
      <c r="AW1263" s="328">
        <f t="shared" ca="1" si="940"/>
        <v>71666.666666666657</v>
      </c>
      <c r="AX1263" s="328">
        <f t="shared" ca="1" si="940"/>
        <v>70000</v>
      </c>
      <c r="AY1263" s="328">
        <f t="shared" ca="1" si="940"/>
        <v>68333.333333333328</v>
      </c>
      <c r="AZ1263" s="328">
        <f t="shared" ca="1" si="940"/>
        <v>66666.666666666657</v>
      </c>
      <c r="BA1263" s="328">
        <f t="shared" ref="BA1263:CN1263" ca="1" si="941">SUM(BA1261:BA1262)</f>
        <v>64999.999999999993</v>
      </c>
      <c r="BB1263" s="328">
        <f t="shared" ca="1" si="941"/>
        <v>63333.333333333328</v>
      </c>
      <c r="BC1263" s="328">
        <f t="shared" ca="1" si="941"/>
        <v>61666.666666666664</v>
      </c>
      <c r="BD1263" s="328">
        <f t="shared" ca="1" si="941"/>
        <v>60000</v>
      </c>
      <c r="BE1263" s="328">
        <f t="shared" ca="1" si="941"/>
        <v>58333.333333333336</v>
      </c>
      <c r="BF1263" s="328">
        <f t="shared" ca="1" si="941"/>
        <v>56666.666666666672</v>
      </c>
      <c r="BG1263" s="328">
        <f t="shared" ca="1" si="941"/>
        <v>55000.000000000007</v>
      </c>
      <c r="BH1263" s="328">
        <f t="shared" ca="1" si="941"/>
        <v>53333.333333333343</v>
      </c>
      <c r="BI1263" s="328">
        <f t="shared" ca="1" si="941"/>
        <v>51666.666666666679</v>
      </c>
      <c r="BJ1263" s="328">
        <f t="shared" ca="1" si="941"/>
        <v>50000.000000000015</v>
      </c>
      <c r="BK1263" s="328">
        <f t="shared" ca="1" si="941"/>
        <v>48333.33333333335</v>
      </c>
      <c r="BL1263" s="328">
        <f t="shared" ca="1" si="941"/>
        <v>46666.666666666686</v>
      </c>
      <c r="BM1263" s="328">
        <f t="shared" ca="1" si="941"/>
        <v>45000.000000000022</v>
      </c>
      <c r="BN1263" s="328">
        <f t="shared" ca="1" si="941"/>
        <v>43333.333333333358</v>
      </c>
      <c r="BO1263" s="328">
        <f t="shared" ca="1" si="941"/>
        <v>41666.666666666693</v>
      </c>
      <c r="BP1263" s="328">
        <f t="shared" ca="1" si="941"/>
        <v>40000.000000000029</v>
      </c>
      <c r="BQ1263" s="328">
        <f t="shared" ca="1" si="941"/>
        <v>38333.333333333365</v>
      </c>
      <c r="BR1263" s="328">
        <f t="shared" ca="1" si="941"/>
        <v>36666.666666666701</v>
      </c>
      <c r="BS1263" s="328">
        <f t="shared" ca="1" si="941"/>
        <v>35000.000000000036</v>
      </c>
      <c r="BT1263" s="328">
        <f t="shared" ca="1" si="941"/>
        <v>33333.333333333372</v>
      </c>
      <c r="BU1263" s="328">
        <f t="shared" ca="1" si="941"/>
        <v>31666.666666666701</v>
      </c>
      <c r="BV1263" s="328">
        <f t="shared" ca="1" si="941"/>
        <v>30000.000000000029</v>
      </c>
      <c r="BW1263" s="328">
        <f t="shared" ca="1" si="941"/>
        <v>28333.333333333358</v>
      </c>
      <c r="BX1263" s="328">
        <f t="shared" ca="1" si="941"/>
        <v>26666.666666666686</v>
      </c>
      <c r="BY1263" s="328">
        <f t="shared" ca="1" si="941"/>
        <v>25000.000000000015</v>
      </c>
      <c r="BZ1263" s="328">
        <f t="shared" ca="1" si="941"/>
        <v>23333.333333333343</v>
      </c>
      <c r="CA1263" s="328">
        <f t="shared" ca="1" si="941"/>
        <v>21666.666666666672</v>
      </c>
      <c r="CB1263" s="328">
        <f t="shared" ca="1" si="941"/>
        <v>20000</v>
      </c>
      <c r="CC1263" s="328">
        <f t="shared" ca="1" si="941"/>
        <v>18333.333333333328</v>
      </c>
      <c r="CD1263" s="328">
        <f t="shared" ca="1" si="941"/>
        <v>16666.666666666657</v>
      </c>
      <c r="CE1263" s="328">
        <f t="shared" ca="1" si="941"/>
        <v>14999.999999999985</v>
      </c>
      <c r="CF1263" s="328">
        <f t="shared" ca="1" si="941"/>
        <v>13333.333333333314</v>
      </c>
      <c r="CG1263" s="328">
        <f t="shared" ca="1" si="941"/>
        <v>11666.666666666642</v>
      </c>
      <c r="CH1263" s="328">
        <f t="shared" ca="1" si="941"/>
        <v>9999.9999999999709</v>
      </c>
      <c r="CI1263" s="328">
        <f t="shared" ca="1" si="941"/>
        <v>8333.3333333332994</v>
      </c>
      <c r="CJ1263" s="328">
        <f t="shared" ca="1" si="941"/>
        <v>6666.6666666666279</v>
      </c>
      <c r="CK1263" s="328">
        <f t="shared" ca="1" si="941"/>
        <v>4999.9999999999563</v>
      </c>
      <c r="CL1263" s="328">
        <f t="shared" ca="1" si="941"/>
        <v>3333.3333333332848</v>
      </c>
      <c r="CM1263" s="328">
        <f t="shared" ca="1" si="941"/>
        <v>1666.6666666666133</v>
      </c>
      <c r="CN1263" s="328">
        <f t="shared" ca="1" si="941"/>
        <v>0</v>
      </c>
    </row>
    <row r="1264" spans="1:92" x14ac:dyDescent="0.25">
      <c r="B1264" s="216"/>
      <c r="C1264" s="53"/>
      <c r="E1264" s="229"/>
      <c r="F1264" s="229"/>
      <c r="G1264" s="229"/>
      <c r="K1264" s="31"/>
      <c r="L1264" s="31"/>
      <c r="M1264" s="31"/>
      <c r="N1264" s="31"/>
      <c r="O1264" s="31"/>
      <c r="P1264" s="31"/>
      <c r="Q1264" s="31"/>
      <c r="T1264" s="327"/>
      <c r="U1264" s="328"/>
      <c r="V1264" s="328"/>
      <c r="W1264" s="328"/>
      <c r="X1264" s="328"/>
      <c r="Y1264" s="328"/>
      <c r="Z1264" s="328"/>
      <c r="AA1264" s="328"/>
      <c r="AB1264" s="328"/>
      <c r="AC1264" s="328"/>
      <c r="AD1264" s="328"/>
      <c r="AE1264" s="328"/>
      <c r="AF1264" s="328"/>
      <c r="AG1264" s="328"/>
      <c r="AH1264" s="328"/>
      <c r="AI1264" s="328"/>
      <c r="AJ1264" s="328"/>
      <c r="AK1264" s="328"/>
      <c r="AL1264" s="328"/>
      <c r="AM1264" s="328"/>
      <c r="AN1264" s="328"/>
      <c r="AO1264" s="328"/>
      <c r="AP1264" s="328"/>
      <c r="AQ1264" s="328"/>
      <c r="AR1264" s="328"/>
      <c r="AS1264" s="328"/>
      <c r="AT1264" s="328"/>
      <c r="AU1264" s="328"/>
      <c r="AV1264" s="328"/>
      <c r="AW1264" s="328"/>
      <c r="AX1264" s="328"/>
      <c r="AY1264" s="328"/>
      <c r="AZ1264" s="328"/>
      <c r="BA1264" s="328"/>
      <c r="BB1264" s="328"/>
      <c r="BC1264" s="328"/>
      <c r="BD1264" s="328"/>
      <c r="BE1264" s="328"/>
      <c r="BF1264" s="328"/>
      <c r="BG1264" s="328"/>
      <c r="BH1264" s="328"/>
      <c r="BI1264" s="328"/>
      <c r="BJ1264" s="328"/>
      <c r="BK1264" s="328"/>
      <c r="BL1264" s="328"/>
      <c r="BM1264" s="328"/>
      <c r="BN1264" s="328"/>
      <c r="BO1264" s="328"/>
      <c r="BP1264" s="328"/>
      <c r="BQ1264" s="328"/>
      <c r="BR1264" s="328"/>
      <c r="BS1264" s="328"/>
      <c r="BT1264" s="328"/>
      <c r="BU1264" s="328"/>
      <c r="BV1264" s="328"/>
      <c r="BW1264" s="328"/>
      <c r="BX1264" s="328"/>
      <c r="BY1264" s="328"/>
      <c r="BZ1264" s="328"/>
      <c r="CA1264" s="328"/>
      <c r="CB1264" s="328"/>
      <c r="CC1264" s="328"/>
      <c r="CD1264" s="328"/>
      <c r="CE1264" s="328"/>
      <c r="CF1264" s="328"/>
      <c r="CG1264" s="328"/>
      <c r="CH1264" s="328"/>
      <c r="CI1264" s="328"/>
      <c r="CJ1264" s="328"/>
      <c r="CK1264" s="328"/>
      <c r="CL1264" s="328"/>
      <c r="CM1264" s="328"/>
      <c r="CN1264" s="328"/>
    </row>
    <row r="1265" spans="1:92" x14ac:dyDescent="0.25">
      <c r="A1265" s="137"/>
      <c r="B1265" s="208"/>
      <c r="C1265" s="139"/>
      <c r="D1265" s="137" t="s">
        <v>785</v>
      </c>
      <c r="E1265" s="140" t="s">
        <v>785</v>
      </c>
      <c r="F1265" s="140"/>
      <c r="G1265" s="140" t="s">
        <v>786</v>
      </c>
      <c r="H1265" s="141"/>
      <c r="I1265" s="221"/>
      <c r="J1265" s="222"/>
      <c r="K1265" s="139"/>
      <c r="L1265" s="139"/>
      <c r="M1265" s="139"/>
      <c r="N1265" s="139" t="s">
        <v>782</v>
      </c>
      <c r="O1265" s="139"/>
      <c r="P1265" s="139"/>
      <c r="Q1265" s="139"/>
      <c r="T1265" s="262"/>
      <c r="U1265" s="187"/>
      <c r="V1265" s="187"/>
      <c r="W1265" s="187"/>
      <c r="X1265" s="187"/>
      <c r="Y1265" s="187"/>
      <c r="Z1265" s="187"/>
      <c r="AA1265" s="187"/>
      <c r="AB1265" s="187"/>
      <c r="AC1265" s="187"/>
      <c r="AD1265" s="187"/>
      <c r="AE1265" s="187"/>
      <c r="AF1265" s="187"/>
      <c r="AG1265" s="187"/>
      <c r="AH1265" s="187"/>
      <c r="AI1265" s="187"/>
      <c r="AJ1265" s="187"/>
      <c r="AK1265" s="187"/>
      <c r="AL1265" s="187"/>
      <c r="AM1265" s="187"/>
      <c r="AN1265" s="187"/>
      <c r="AO1265" s="187"/>
      <c r="AP1265" s="187"/>
      <c r="AQ1265" s="187"/>
      <c r="AR1265" s="187"/>
      <c r="AS1265" s="187"/>
      <c r="AT1265" s="187"/>
      <c r="AU1265" s="187"/>
      <c r="AV1265" s="187"/>
      <c r="AW1265" s="187"/>
      <c r="AX1265" s="187"/>
      <c r="AY1265" s="187"/>
      <c r="AZ1265" s="187"/>
      <c r="BA1265" s="187"/>
      <c r="BB1265" s="187"/>
      <c r="BC1265" s="187"/>
      <c r="BD1265" s="187"/>
      <c r="BE1265" s="187"/>
      <c r="BF1265" s="187"/>
      <c r="BG1265" s="187"/>
      <c r="BH1265" s="187"/>
      <c r="BI1265" s="187"/>
      <c r="BJ1265" s="187"/>
      <c r="BK1265" s="187"/>
      <c r="BL1265" s="187"/>
      <c r="BM1265" s="187"/>
      <c r="BN1265" s="187"/>
      <c r="BO1265" s="187"/>
      <c r="BP1265" s="187"/>
      <c r="BQ1265" s="187"/>
      <c r="BR1265" s="187"/>
      <c r="BS1265" s="187"/>
      <c r="BT1265" s="187"/>
      <c r="BU1265" s="187"/>
      <c r="BV1265" s="187"/>
      <c r="BW1265" s="187"/>
      <c r="BX1265" s="187"/>
      <c r="BY1265" s="187"/>
      <c r="BZ1265" s="187"/>
      <c r="CA1265" s="187"/>
      <c r="CB1265" s="187"/>
      <c r="CC1265" s="187"/>
      <c r="CD1265" s="187"/>
      <c r="CE1265" s="187"/>
      <c r="CF1265" s="187"/>
      <c r="CG1265" s="187"/>
      <c r="CH1265" s="187"/>
      <c r="CI1265" s="187"/>
      <c r="CJ1265" s="187"/>
      <c r="CK1265" s="187"/>
      <c r="CL1265" s="187"/>
      <c r="CM1265" s="187"/>
      <c r="CN1265" s="187"/>
    </row>
    <row r="1266" spans="1:92" x14ac:dyDescent="0.25">
      <c r="B1266" s="174" t="s">
        <v>142</v>
      </c>
      <c r="D1266" t="s">
        <v>785</v>
      </c>
      <c r="E1266" s="102" t="s">
        <v>203</v>
      </c>
      <c r="I1266" s="102"/>
      <c r="J1266"/>
      <c r="T1266" s="205"/>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143</v>
      </c>
      <c r="B1267" s="214" t="s">
        <v>787</v>
      </c>
      <c r="C1267" s="369"/>
      <c r="D1267" t="s">
        <v>785</v>
      </c>
      <c r="E1267" s="194" t="s">
        <v>203</v>
      </c>
      <c r="F1267" s="194"/>
      <c r="G1267" s="194"/>
      <c r="I1267" s="194">
        <v>5</v>
      </c>
      <c r="J1267" s="369"/>
      <c r="T1267" s="355"/>
      <c r="U1267" s="356"/>
      <c r="V1267" s="356"/>
      <c r="W1267" s="356"/>
      <c r="X1267" s="356"/>
      <c r="Y1267" s="356"/>
      <c r="Z1267" s="356"/>
      <c r="AA1267" s="356"/>
      <c r="AB1267" s="356"/>
      <c r="AC1267" s="356"/>
      <c r="AD1267" s="356"/>
      <c r="AE1267" s="356"/>
      <c r="AF1267" s="356"/>
      <c r="AG1267" s="356"/>
      <c r="AH1267" s="356"/>
      <c r="AI1267" s="356"/>
      <c r="AJ1267" s="356"/>
      <c r="AK1267" s="356"/>
      <c r="AL1267" s="356"/>
      <c r="AM1267" s="356"/>
      <c r="AN1267" s="356"/>
      <c r="AO1267" s="356"/>
      <c r="AP1267" s="356"/>
      <c r="AQ1267" s="356"/>
      <c r="AR1267" s="356"/>
      <c r="AS1267" s="356"/>
      <c r="AT1267" s="356"/>
      <c r="AU1267" s="356"/>
      <c r="AV1267" s="356"/>
      <c r="AW1267" s="356"/>
      <c r="AX1267" s="356"/>
      <c r="AY1267" s="356"/>
      <c r="AZ1267" s="356"/>
      <c r="BA1267" s="356"/>
      <c r="BB1267" s="356"/>
      <c r="BC1267" s="356"/>
      <c r="BD1267" s="356"/>
      <c r="BE1267" s="356"/>
      <c r="BF1267" s="356"/>
      <c r="BG1267" s="356"/>
      <c r="BH1267" s="356"/>
      <c r="BI1267" s="356"/>
      <c r="BJ1267" s="356"/>
      <c r="BK1267" s="356"/>
      <c r="BL1267" s="356"/>
      <c r="BM1267" s="356"/>
      <c r="BN1267" s="356"/>
      <c r="BO1267" s="356"/>
      <c r="BP1267" s="356"/>
      <c r="BQ1267" s="356"/>
      <c r="BR1267" s="356"/>
      <c r="BS1267" s="356"/>
      <c r="BT1267" s="356"/>
      <c r="BU1267" s="356"/>
      <c r="BV1267" s="356"/>
      <c r="BW1267" s="356"/>
      <c r="BX1267" s="356"/>
      <c r="BY1267" s="356"/>
      <c r="BZ1267" s="356"/>
      <c r="CA1267" s="356"/>
      <c r="CB1267" s="356"/>
      <c r="CC1267" s="356"/>
      <c r="CD1267" s="356"/>
      <c r="CE1267" s="356"/>
      <c r="CF1267" s="356"/>
      <c r="CG1267" s="356"/>
      <c r="CH1267" s="356"/>
      <c r="CI1267" s="356"/>
      <c r="CJ1267" s="356"/>
      <c r="CK1267" s="356"/>
      <c r="CL1267" s="356"/>
      <c r="CM1267" s="356"/>
      <c r="CN1267" s="356"/>
    </row>
    <row r="1268" spans="1:92" x14ac:dyDescent="0.25">
      <c r="D1268" t="s">
        <v>785</v>
      </c>
      <c r="E1268" s="102" t="s">
        <v>203</v>
      </c>
      <c r="T1268" s="355"/>
      <c r="U1268" s="356"/>
      <c r="V1268" s="356"/>
      <c r="W1268" s="356"/>
      <c r="X1268" s="356"/>
      <c r="Y1268" s="356"/>
      <c r="Z1268" s="356"/>
      <c r="AA1268" s="356"/>
      <c r="AB1268" s="356"/>
      <c r="AC1268" s="356"/>
      <c r="AD1268" s="356"/>
      <c r="AE1268" s="356"/>
      <c r="AF1268" s="356"/>
      <c r="AG1268" s="356"/>
      <c r="AH1268" s="356"/>
      <c r="AI1268" s="356"/>
      <c r="AJ1268" s="356"/>
      <c r="AK1268" s="356"/>
      <c r="AL1268" s="356"/>
      <c r="AM1268" s="356"/>
      <c r="AN1268" s="356"/>
      <c r="AO1268" s="356"/>
      <c r="AP1268" s="356"/>
      <c r="AQ1268" s="356"/>
      <c r="AR1268" s="356"/>
      <c r="AS1268" s="356"/>
      <c r="AT1268" s="356"/>
      <c r="AU1268" s="356"/>
      <c r="AV1268" s="356"/>
      <c r="AW1268" s="356"/>
      <c r="AX1268" s="356"/>
      <c r="AY1268" s="356"/>
      <c r="AZ1268" s="356"/>
      <c r="BA1268" s="356"/>
      <c r="BB1268" s="356"/>
      <c r="BC1268" s="356"/>
      <c r="BD1268" s="356"/>
      <c r="BE1268" s="356"/>
      <c r="BF1268" s="356"/>
      <c r="BG1268" s="356"/>
      <c r="BH1268" s="356"/>
      <c r="BI1268" s="356"/>
      <c r="BJ1268" s="356"/>
      <c r="BK1268" s="356"/>
      <c r="BL1268" s="356"/>
      <c r="BM1268" s="356"/>
      <c r="BN1268" s="356"/>
      <c r="BO1268" s="356"/>
      <c r="BP1268" s="356"/>
      <c r="BQ1268" s="356"/>
      <c r="BR1268" s="356"/>
      <c r="BS1268" s="356"/>
      <c r="BT1268" s="356"/>
      <c r="BU1268" s="356"/>
      <c r="BV1268" s="356"/>
      <c r="BW1268" s="356"/>
      <c r="BX1268" s="356"/>
      <c r="BY1268" s="356"/>
      <c r="BZ1268" s="356"/>
      <c r="CA1268" s="356"/>
      <c r="CB1268" s="356"/>
      <c r="CC1268" s="356"/>
      <c r="CD1268" s="356"/>
      <c r="CE1268" s="356"/>
      <c r="CF1268" s="356"/>
      <c r="CG1268" s="356"/>
      <c r="CH1268" s="356"/>
      <c r="CI1268" s="356"/>
      <c r="CJ1268" s="356"/>
      <c r="CK1268" s="356"/>
      <c r="CL1268" s="356"/>
      <c r="CM1268" s="356"/>
      <c r="CN1268" s="356"/>
    </row>
    <row r="1269" spans="1:92" x14ac:dyDescent="0.25">
      <c r="B1269" s="174" t="s">
        <v>13</v>
      </c>
      <c r="C1269" s="10"/>
      <c r="D1269" t="s">
        <v>785</v>
      </c>
      <c r="E1269" s="106" t="s">
        <v>203</v>
      </c>
      <c r="F1269" s="106"/>
      <c r="G1269" s="106"/>
      <c r="H1269" s="106"/>
      <c r="T1269" s="355"/>
      <c r="U1269" s="356"/>
      <c r="V1269" s="356"/>
      <c r="W1269" s="356"/>
      <c r="X1269" s="356"/>
      <c r="Y1269" s="356"/>
      <c r="Z1269" s="356"/>
      <c r="AA1269" s="356"/>
      <c r="AB1269" s="356"/>
      <c r="AC1269" s="356"/>
      <c r="AD1269" s="356"/>
      <c r="AE1269" s="356"/>
      <c r="AF1269" s="356"/>
      <c r="AG1269" s="356"/>
      <c r="AH1269" s="356"/>
      <c r="AI1269" s="356"/>
      <c r="AJ1269" s="356"/>
      <c r="AK1269" s="356"/>
      <c r="AL1269" s="356"/>
      <c r="AM1269" s="356"/>
      <c r="AN1269" s="356"/>
      <c r="AO1269" s="356"/>
      <c r="AP1269" s="356"/>
      <c r="AQ1269" s="356"/>
      <c r="AR1269" s="356"/>
      <c r="AS1269" s="356"/>
      <c r="AT1269" s="356"/>
      <c r="AU1269" s="356"/>
      <c r="AV1269" s="356"/>
      <c r="AW1269" s="356"/>
      <c r="AX1269" s="356"/>
      <c r="AY1269" s="356"/>
      <c r="AZ1269" s="356"/>
      <c r="BA1269" s="356"/>
      <c r="BB1269" s="356"/>
      <c r="BC1269" s="356"/>
      <c r="BD1269" s="356"/>
      <c r="BE1269" s="356"/>
      <c r="BF1269" s="356"/>
      <c r="BG1269" s="356"/>
      <c r="BH1269" s="356"/>
      <c r="BI1269" s="356"/>
      <c r="BJ1269" s="356"/>
      <c r="BK1269" s="356"/>
      <c r="BL1269" s="356"/>
      <c r="BM1269" s="356"/>
      <c r="BN1269" s="356"/>
      <c r="BO1269" s="356"/>
      <c r="BP1269" s="356"/>
      <c r="BQ1269" s="356"/>
      <c r="BR1269" s="356"/>
      <c r="BS1269" s="356"/>
      <c r="BT1269" s="356"/>
      <c r="BU1269" s="356"/>
      <c r="BV1269" s="356"/>
      <c r="BW1269" s="356"/>
      <c r="BX1269" s="356"/>
      <c r="BY1269" s="356"/>
      <c r="BZ1269" s="356"/>
      <c r="CA1269" s="356"/>
      <c r="CB1269" s="356"/>
      <c r="CC1269" s="356"/>
      <c r="CD1269" s="356"/>
      <c r="CE1269" s="356"/>
      <c r="CF1269" s="356"/>
      <c r="CG1269" s="356"/>
      <c r="CH1269" s="356"/>
      <c r="CI1269" s="356"/>
      <c r="CJ1269" s="356"/>
      <c r="CK1269" s="356"/>
      <c r="CL1269" s="356"/>
      <c r="CM1269" s="356"/>
      <c r="CN1269" s="356"/>
    </row>
    <row r="1270" spans="1:92" x14ac:dyDescent="0.25">
      <c r="A1270" t="s">
        <v>170</v>
      </c>
      <c r="B1270" s="223" t="s">
        <v>773</v>
      </c>
      <c r="C1270" t="s">
        <v>30</v>
      </c>
      <c r="D1270" t="s">
        <v>785</v>
      </c>
      <c r="K1270" s="50">
        <f t="shared" ref="K1270:P1270" ca="1" si="942">SUMIF($3:$3, K$2, INDIRECT(ROW() &amp; ":" &amp; ROW()))</f>
        <v>0</v>
      </c>
      <c r="L1270" s="50">
        <f t="shared" ca="1" si="942"/>
        <v>0</v>
      </c>
      <c r="M1270" s="50">
        <f t="shared" ca="1" si="942"/>
        <v>0</v>
      </c>
      <c r="N1270" s="50">
        <f t="shared" ca="1" si="942"/>
        <v>0</v>
      </c>
      <c r="O1270" s="50">
        <f t="shared" ca="1" si="942"/>
        <v>0</v>
      </c>
      <c r="P1270" s="50">
        <f t="shared" ca="1" si="942"/>
        <v>0</v>
      </c>
      <c r="Q1270" s="50"/>
      <c r="T1270" s="319">
        <f t="shared" ref="T1270" ca="1" si="943">IFERROR(INDEX(INDIRECT("Financials!$A:$AD"), MATCH(INDIRECT(ADDRESS(ROW(),2)), INDIRECT("Financials!$B:$B"), 0), MATCH(INDIRECT(ADDRESS(1,COLUMN())), INDIRECT("Financials!$1:$1"), 0)),0)</f>
        <v>0</v>
      </c>
      <c r="U1270" s="275">
        <f t="shared" ref="U1270:CF1270" ca="1" si="944">-$T1278/($I1267*U$7)*(EOMONTH(U$2,0)&lt;EOMONTH($U$2,$I1267*12))</f>
        <v>0</v>
      </c>
      <c r="V1270" s="275">
        <f t="shared" ca="1" si="944"/>
        <v>0</v>
      </c>
      <c r="W1270" s="275">
        <f t="shared" ca="1" si="944"/>
        <v>0</v>
      </c>
      <c r="X1270" s="275">
        <f t="shared" ca="1" si="944"/>
        <v>0</v>
      </c>
      <c r="Y1270" s="275">
        <f t="shared" ca="1" si="944"/>
        <v>0</v>
      </c>
      <c r="Z1270" s="275">
        <f t="shared" ca="1" si="944"/>
        <v>0</v>
      </c>
      <c r="AA1270" s="275">
        <f t="shared" ca="1" si="944"/>
        <v>0</v>
      </c>
      <c r="AB1270" s="275">
        <f t="shared" ca="1" si="944"/>
        <v>0</v>
      </c>
      <c r="AC1270" s="275">
        <f t="shared" ca="1" si="944"/>
        <v>0</v>
      </c>
      <c r="AD1270" s="275">
        <f t="shared" ca="1" si="944"/>
        <v>0</v>
      </c>
      <c r="AE1270" s="275">
        <f t="shared" ca="1" si="944"/>
        <v>0</v>
      </c>
      <c r="AF1270" s="275">
        <f t="shared" ca="1" si="944"/>
        <v>0</v>
      </c>
      <c r="AG1270" s="275">
        <f t="shared" ca="1" si="944"/>
        <v>0</v>
      </c>
      <c r="AH1270" s="275">
        <f t="shared" ca="1" si="944"/>
        <v>0</v>
      </c>
      <c r="AI1270" s="275">
        <f t="shared" ca="1" si="944"/>
        <v>0</v>
      </c>
      <c r="AJ1270" s="275">
        <f t="shared" ca="1" si="944"/>
        <v>0</v>
      </c>
      <c r="AK1270" s="275">
        <f t="shared" ca="1" si="944"/>
        <v>0</v>
      </c>
      <c r="AL1270" s="275">
        <f t="shared" ca="1" si="944"/>
        <v>0</v>
      </c>
      <c r="AM1270" s="275">
        <f t="shared" ca="1" si="944"/>
        <v>0</v>
      </c>
      <c r="AN1270" s="275">
        <f t="shared" ca="1" si="944"/>
        <v>0</v>
      </c>
      <c r="AO1270" s="275">
        <f t="shared" ca="1" si="944"/>
        <v>0</v>
      </c>
      <c r="AP1270" s="275">
        <f t="shared" ca="1" si="944"/>
        <v>0</v>
      </c>
      <c r="AQ1270" s="275">
        <f t="shared" ca="1" si="944"/>
        <v>0</v>
      </c>
      <c r="AR1270" s="275">
        <f t="shared" ca="1" si="944"/>
        <v>0</v>
      </c>
      <c r="AS1270" s="275">
        <f t="shared" ca="1" si="944"/>
        <v>0</v>
      </c>
      <c r="AT1270" s="275">
        <f t="shared" ca="1" si="944"/>
        <v>0</v>
      </c>
      <c r="AU1270" s="275">
        <f t="shared" ca="1" si="944"/>
        <v>0</v>
      </c>
      <c r="AV1270" s="275">
        <f t="shared" ca="1" si="944"/>
        <v>0</v>
      </c>
      <c r="AW1270" s="275">
        <f t="shared" ca="1" si="944"/>
        <v>0</v>
      </c>
      <c r="AX1270" s="275">
        <f t="shared" ca="1" si="944"/>
        <v>0</v>
      </c>
      <c r="AY1270" s="275">
        <f t="shared" ca="1" si="944"/>
        <v>0</v>
      </c>
      <c r="AZ1270" s="275">
        <f t="shared" ca="1" si="944"/>
        <v>0</v>
      </c>
      <c r="BA1270" s="275">
        <f t="shared" ca="1" si="944"/>
        <v>0</v>
      </c>
      <c r="BB1270" s="275">
        <f t="shared" ca="1" si="944"/>
        <v>0</v>
      </c>
      <c r="BC1270" s="275">
        <f t="shared" ca="1" si="944"/>
        <v>0</v>
      </c>
      <c r="BD1270" s="275">
        <f t="shared" ca="1" si="944"/>
        <v>0</v>
      </c>
      <c r="BE1270" s="275">
        <f t="shared" ca="1" si="944"/>
        <v>0</v>
      </c>
      <c r="BF1270" s="275">
        <f t="shared" ca="1" si="944"/>
        <v>0</v>
      </c>
      <c r="BG1270" s="275">
        <f t="shared" ca="1" si="944"/>
        <v>0</v>
      </c>
      <c r="BH1270" s="275">
        <f t="shared" ca="1" si="944"/>
        <v>0</v>
      </c>
      <c r="BI1270" s="275">
        <f t="shared" ca="1" si="944"/>
        <v>0</v>
      </c>
      <c r="BJ1270" s="275">
        <f t="shared" ca="1" si="944"/>
        <v>0</v>
      </c>
      <c r="BK1270" s="275">
        <f t="shared" ca="1" si="944"/>
        <v>0</v>
      </c>
      <c r="BL1270" s="275">
        <f t="shared" ca="1" si="944"/>
        <v>0</v>
      </c>
      <c r="BM1270" s="275">
        <f t="shared" ca="1" si="944"/>
        <v>0</v>
      </c>
      <c r="BN1270" s="275">
        <f t="shared" ca="1" si="944"/>
        <v>0</v>
      </c>
      <c r="BO1270" s="275">
        <f t="shared" ca="1" si="944"/>
        <v>0</v>
      </c>
      <c r="BP1270" s="275">
        <f t="shared" ca="1" si="944"/>
        <v>0</v>
      </c>
      <c r="BQ1270" s="275">
        <f t="shared" ca="1" si="944"/>
        <v>0</v>
      </c>
      <c r="BR1270" s="275">
        <f t="shared" ca="1" si="944"/>
        <v>0</v>
      </c>
      <c r="BS1270" s="275">
        <f t="shared" ca="1" si="944"/>
        <v>0</v>
      </c>
      <c r="BT1270" s="275">
        <f t="shared" ca="1" si="944"/>
        <v>0</v>
      </c>
      <c r="BU1270" s="275">
        <f t="shared" ca="1" si="944"/>
        <v>0</v>
      </c>
      <c r="BV1270" s="275">
        <f t="shared" ca="1" si="944"/>
        <v>0</v>
      </c>
      <c r="BW1270" s="275">
        <f t="shared" ca="1" si="944"/>
        <v>0</v>
      </c>
      <c r="BX1270" s="275">
        <f t="shared" ca="1" si="944"/>
        <v>0</v>
      </c>
      <c r="BY1270" s="275">
        <f t="shared" ca="1" si="944"/>
        <v>0</v>
      </c>
      <c r="BZ1270" s="275">
        <f t="shared" ca="1" si="944"/>
        <v>0</v>
      </c>
      <c r="CA1270" s="275">
        <f t="shared" ca="1" si="944"/>
        <v>0</v>
      </c>
      <c r="CB1270" s="275">
        <f t="shared" ca="1" si="944"/>
        <v>0</v>
      </c>
      <c r="CC1270" s="275">
        <f t="shared" ca="1" si="944"/>
        <v>0</v>
      </c>
      <c r="CD1270" s="275">
        <f t="shared" ca="1" si="944"/>
        <v>0</v>
      </c>
      <c r="CE1270" s="275">
        <f t="shared" ca="1" si="944"/>
        <v>0</v>
      </c>
      <c r="CF1270" s="275">
        <f t="shared" ca="1" si="944"/>
        <v>0</v>
      </c>
      <c r="CG1270" s="275">
        <f t="shared" ref="CG1270:CN1270" ca="1" si="945">-$T1278/($I1267*CG$7)*(EOMONTH(CG$2,0)&lt;EOMONTH($U$2,$I1267*12))</f>
        <v>0</v>
      </c>
      <c r="CH1270" s="275">
        <f t="shared" ca="1" si="945"/>
        <v>0</v>
      </c>
      <c r="CI1270" s="275">
        <f t="shared" ca="1" si="945"/>
        <v>0</v>
      </c>
      <c r="CJ1270" s="275">
        <f t="shared" ca="1" si="945"/>
        <v>0</v>
      </c>
      <c r="CK1270" s="275">
        <f t="shared" ca="1" si="945"/>
        <v>0</v>
      </c>
      <c r="CL1270" s="275">
        <f t="shared" ca="1" si="945"/>
        <v>0</v>
      </c>
      <c r="CM1270" s="275">
        <f t="shared" ca="1" si="945"/>
        <v>0</v>
      </c>
      <c r="CN1270" s="275">
        <f t="shared" ca="1" si="945"/>
        <v>0</v>
      </c>
    </row>
    <row r="1271" spans="1:92" x14ac:dyDescent="0.25">
      <c r="B1271" s="178"/>
      <c r="D1271" t="s">
        <v>785</v>
      </c>
      <c r="K1271" s="3"/>
      <c r="L1271" s="3"/>
      <c r="M1271" s="3"/>
      <c r="N1271" s="3"/>
      <c r="O1271" s="3"/>
      <c r="P1271" s="3"/>
      <c r="Q1271" s="3"/>
      <c r="T1271" s="363"/>
      <c r="U1271" s="364"/>
      <c r="V1271" s="364"/>
      <c r="W1271" s="364"/>
      <c r="X1271" s="364"/>
      <c r="Y1271" s="364"/>
      <c r="Z1271" s="364"/>
      <c r="AA1271" s="364"/>
      <c r="AB1271" s="364"/>
      <c r="AC1271" s="364"/>
      <c r="AD1271" s="364"/>
      <c r="AE1271" s="364"/>
      <c r="AF1271" s="364"/>
      <c r="AG1271" s="364"/>
      <c r="AH1271" s="364"/>
      <c r="AI1271" s="364"/>
      <c r="AJ1271" s="364"/>
      <c r="AK1271" s="364"/>
      <c r="AL1271" s="364"/>
      <c r="AM1271" s="364"/>
      <c r="AN1271" s="364"/>
      <c r="AO1271" s="364"/>
      <c r="AP1271" s="364"/>
      <c r="AQ1271" s="364"/>
      <c r="AR1271" s="364"/>
      <c r="AS1271" s="364"/>
      <c r="AT1271" s="364"/>
      <c r="AU1271" s="364"/>
      <c r="AV1271" s="364"/>
      <c r="AW1271" s="364"/>
      <c r="AX1271" s="364"/>
      <c r="AY1271" s="364"/>
      <c r="AZ1271" s="364"/>
      <c r="BA1271" s="364"/>
      <c r="BB1271" s="364"/>
      <c r="BC1271" s="364"/>
      <c r="BD1271" s="364"/>
      <c r="BE1271" s="364"/>
      <c r="BF1271" s="364"/>
      <c r="BG1271" s="364"/>
      <c r="BH1271" s="364"/>
      <c r="BI1271" s="364"/>
      <c r="BJ1271" s="364"/>
      <c r="BK1271" s="364"/>
      <c r="BL1271" s="364"/>
      <c r="BM1271" s="364"/>
      <c r="BN1271" s="364"/>
      <c r="BO1271" s="364"/>
      <c r="BP1271" s="364"/>
      <c r="BQ1271" s="364"/>
      <c r="BR1271" s="364"/>
      <c r="BS1271" s="364"/>
      <c r="BT1271" s="364"/>
      <c r="BU1271" s="364"/>
      <c r="BV1271" s="364"/>
      <c r="BW1271" s="364"/>
      <c r="BX1271" s="364"/>
      <c r="BY1271" s="364"/>
      <c r="BZ1271" s="364"/>
      <c r="CA1271" s="364"/>
      <c r="CB1271" s="364"/>
      <c r="CC1271" s="364"/>
      <c r="CD1271" s="364"/>
      <c r="CE1271" s="364"/>
      <c r="CF1271" s="364"/>
      <c r="CG1271" s="364"/>
      <c r="CH1271" s="364"/>
      <c r="CI1271" s="364"/>
      <c r="CJ1271" s="364"/>
      <c r="CK1271" s="364"/>
      <c r="CL1271" s="364"/>
      <c r="CM1271" s="364"/>
      <c r="CN1271" s="364"/>
    </row>
    <row r="1272" spans="1:92" x14ac:dyDescent="0.25">
      <c r="B1272" s="174" t="s">
        <v>64</v>
      </c>
      <c r="D1272" t="s">
        <v>785</v>
      </c>
      <c r="K1272" s="3"/>
      <c r="L1272" s="3"/>
      <c r="M1272" s="3"/>
      <c r="N1272" s="3"/>
      <c r="O1272" s="3"/>
      <c r="P1272" s="3"/>
      <c r="Q1272" s="3"/>
      <c r="T1272" s="363"/>
      <c r="U1272" s="364"/>
      <c r="V1272" s="364"/>
      <c r="W1272" s="364"/>
      <c r="X1272" s="364"/>
      <c r="Y1272" s="364"/>
      <c r="Z1272" s="364"/>
      <c r="AA1272" s="364"/>
      <c r="AB1272" s="364"/>
      <c r="AC1272" s="364"/>
      <c r="AD1272" s="364"/>
      <c r="AE1272" s="364"/>
      <c r="AF1272" s="364"/>
      <c r="AG1272" s="364"/>
      <c r="AH1272" s="364"/>
      <c r="AI1272" s="364"/>
      <c r="AJ1272" s="364"/>
      <c r="AK1272" s="364"/>
      <c r="AL1272" s="364"/>
      <c r="AM1272" s="364"/>
      <c r="AN1272" s="364"/>
      <c r="AO1272" s="364"/>
      <c r="AP1272" s="364"/>
      <c r="AQ1272" s="364"/>
      <c r="AR1272" s="364"/>
      <c r="AS1272" s="364"/>
      <c r="AT1272" s="364"/>
      <c r="AU1272" s="364"/>
      <c r="AV1272" s="364"/>
      <c r="AW1272" s="364"/>
      <c r="AX1272" s="364"/>
      <c r="AY1272" s="364"/>
      <c r="AZ1272" s="364"/>
      <c r="BA1272" s="364"/>
      <c r="BB1272" s="364"/>
      <c r="BC1272" s="364"/>
      <c r="BD1272" s="364"/>
      <c r="BE1272" s="364"/>
      <c r="BF1272" s="364"/>
      <c r="BG1272" s="364"/>
      <c r="BH1272" s="364"/>
      <c r="BI1272" s="364"/>
      <c r="BJ1272" s="364"/>
      <c r="BK1272" s="364"/>
      <c r="BL1272" s="364"/>
      <c r="BM1272" s="364"/>
      <c r="BN1272" s="364"/>
      <c r="BO1272" s="364"/>
      <c r="BP1272" s="364"/>
      <c r="BQ1272" s="364"/>
      <c r="BR1272" s="364"/>
      <c r="BS1272" s="364"/>
      <c r="BT1272" s="364"/>
      <c r="BU1272" s="364"/>
      <c r="BV1272" s="364"/>
      <c r="BW1272" s="364"/>
      <c r="BX1272" s="364"/>
      <c r="BY1272" s="364"/>
      <c r="BZ1272" s="364"/>
      <c r="CA1272" s="364"/>
      <c r="CB1272" s="364"/>
      <c r="CC1272" s="364"/>
      <c r="CD1272" s="364"/>
      <c r="CE1272" s="364"/>
      <c r="CF1272" s="364"/>
      <c r="CG1272" s="364"/>
      <c r="CH1272" s="364"/>
      <c r="CI1272" s="364"/>
      <c r="CJ1272" s="364"/>
      <c r="CK1272" s="364"/>
      <c r="CL1272" s="364"/>
      <c r="CM1272" s="364"/>
      <c r="CN1272" s="364"/>
    </row>
    <row r="1273" spans="1:92" x14ac:dyDescent="0.25">
      <c r="B1273" s="223" t="s">
        <v>773</v>
      </c>
      <c r="C1273" t="s">
        <v>70</v>
      </c>
      <c r="D1273" t="s">
        <v>785</v>
      </c>
      <c r="K1273" s="50">
        <f t="shared" ref="K1273:P1273" ca="1" si="946">SUMIF($3:$3, K$2, INDIRECT(ROW() &amp; ":" &amp; ROW()))</f>
        <v>0</v>
      </c>
      <c r="L1273" s="50">
        <f t="shared" ca="1" si="946"/>
        <v>0</v>
      </c>
      <c r="M1273" s="50">
        <f t="shared" ca="1" si="946"/>
        <v>0</v>
      </c>
      <c r="N1273" s="50">
        <f t="shared" ca="1" si="946"/>
        <v>0</v>
      </c>
      <c r="O1273" s="50">
        <f t="shared" ca="1" si="946"/>
        <v>0</v>
      </c>
      <c r="P1273" s="50">
        <f t="shared" ca="1" si="946"/>
        <v>0</v>
      </c>
      <c r="Q1273" s="50"/>
      <c r="T1273" s="319">
        <f t="shared" ref="T1273" ca="1" si="947">IFERROR(INDEX(INDIRECT("Financials!$A:$AD"), MATCH(INDIRECT(ADDRESS(ROW(),2)), INDIRECT("Financials!$B:$B"), 0), MATCH(INDIRECT(ADDRESS(1,COLUMN())), INDIRECT("Financials!$1:$1"), 0)),0)</f>
        <v>0</v>
      </c>
      <c r="U1273" s="275">
        <f t="shared" ref="U1273:CF1273" ca="1" si="948">-U1270</f>
        <v>0</v>
      </c>
      <c r="V1273" s="275">
        <f t="shared" ca="1" si="948"/>
        <v>0</v>
      </c>
      <c r="W1273" s="275">
        <f t="shared" ca="1" si="948"/>
        <v>0</v>
      </c>
      <c r="X1273" s="275">
        <f t="shared" ca="1" si="948"/>
        <v>0</v>
      </c>
      <c r="Y1273" s="275">
        <f t="shared" ca="1" si="948"/>
        <v>0</v>
      </c>
      <c r="Z1273" s="275">
        <f t="shared" ca="1" si="948"/>
        <v>0</v>
      </c>
      <c r="AA1273" s="275">
        <f t="shared" ca="1" si="948"/>
        <v>0</v>
      </c>
      <c r="AB1273" s="275">
        <f t="shared" ca="1" si="948"/>
        <v>0</v>
      </c>
      <c r="AC1273" s="275">
        <f t="shared" ca="1" si="948"/>
        <v>0</v>
      </c>
      <c r="AD1273" s="275">
        <f t="shared" ca="1" si="948"/>
        <v>0</v>
      </c>
      <c r="AE1273" s="275">
        <f t="shared" ca="1" si="948"/>
        <v>0</v>
      </c>
      <c r="AF1273" s="275">
        <f t="shared" ca="1" si="948"/>
        <v>0</v>
      </c>
      <c r="AG1273" s="275">
        <f t="shared" ca="1" si="948"/>
        <v>0</v>
      </c>
      <c r="AH1273" s="275">
        <f t="shared" ca="1" si="948"/>
        <v>0</v>
      </c>
      <c r="AI1273" s="275">
        <f t="shared" ca="1" si="948"/>
        <v>0</v>
      </c>
      <c r="AJ1273" s="275">
        <f t="shared" ca="1" si="948"/>
        <v>0</v>
      </c>
      <c r="AK1273" s="275">
        <f t="shared" ca="1" si="948"/>
        <v>0</v>
      </c>
      <c r="AL1273" s="275">
        <f t="shared" ca="1" si="948"/>
        <v>0</v>
      </c>
      <c r="AM1273" s="275">
        <f t="shared" ca="1" si="948"/>
        <v>0</v>
      </c>
      <c r="AN1273" s="275">
        <f t="shared" ca="1" si="948"/>
        <v>0</v>
      </c>
      <c r="AO1273" s="275">
        <f t="shared" ca="1" si="948"/>
        <v>0</v>
      </c>
      <c r="AP1273" s="275">
        <f t="shared" ca="1" si="948"/>
        <v>0</v>
      </c>
      <c r="AQ1273" s="275">
        <f t="shared" ca="1" si="948"/>
        <v>0</v>
      </c>
      <c r="AR1273" s="275">
        <f t="shared" ca="1" si="948"/>
        <v>0</v>
      </c>
      <c r="AS1273" s="275">
        <f t="shared" ca="1" si="948"/>
        <v>0</v>
      </c>
      <c r="AT1273" s="275">
        <f t="shared" ca="1" si="948"/>
        <v>0</v>
      </c>
      <c r="AU1273" s="275">
        <f t="shared" ca="1" si="948"/>
        <v>0</v>
      </c>
      <c r="AV1273" s="275">
        <f t="shared" ca="1" si="948"/>
        <v>0</v>
      </c>
      <c r="AW1273" s="275">
        <f t="shared" ca="1" si="948"/>
        <v>0</v>
      </c>
      <c r="AX1273" s="275">
        <f t="shared" ca="1" si="948"/>
        <v>0</v>
      </c>
      <c r="AY1273" s="275">
        <f t="shared" ca="1" si="948"/>
        <v>0</v>
      </c>
      <c r="AZ1273" s="275">
        <f t="shared" ca="1" si="948"/>
        <v>0</v>
      </c>
      <c r="BA1273" s="275">
        <f t="shared" ca="1" si="948"/>
        <v>0</v>
      </c>
      <c r="BB1273" s="275">
        <f t="shared" ca="1" si="948"/>
        <v>0</v>
      </c>
      <c r="BC1273" s="275">
        <f t="shared" ca="1" si="948"/>
        <v>0</v>
      </c>
      <c r="BD1273" s="275">
        <f t="shared" ca="1" si="948"/>
        <v>0</v>
      </c>
      <c r="BE1273" s="275">
        <f t="shared" ca="1" si="948"/>
        <v>0</v>
      </c>
      <c r="BF1273" s="275">
        <f t="shared" ca="1" si="948"/>
        <v>0</v>
      </c>
      <c r="BG1273" s="275">
        <f t="shared" ca="1" si="948"/>
        <v>0</v>
      </c>
      <c r="BH1273" s="275">
        <f t="shared" ca="1" si="948"/>
        <v>0</v>
      </c>
      <c r="BI1273" s="275">
        <f t="shared" ca="1" si="948"/>
        <v>0</v>
      </c>
      <c r="BJ1273" s="275">
        <f t="shared" ca="1" si="948"/>
        <v>0</v>
      </c>
      <c r="BK1273" s="275">
        <f t="shared" ca="1" si="948"/>
        <v>0</v>
      </c>
      <c r="BL1273" s="275">
        <f t="shared" ca="1" si="948"/>
        <v>0</v>
      </c>
      <c r="BM1273" s="275">
        <f t="shared" ca="1" si="948"/>
        <v>0</v>
      </c>
      <c r="BN1273" s="275">
        <f t="shared" ca="1" si="948"/>
        <v>0</v>
      </c>
      <c r="BO1273" s="275">
        <f t="shared" ca="1" si="948"/>
        <v>0</v>
      </c>
      <c r="BP1273" s="275">
        <f t="shared" ca="1" si="948"/>
        <v>0</v>
      </c>
      <c r="BQ1273" s="275">
        <f t="shared" ca="1" si="948"/>
        <v>0</v>
      </c>
      <c r="BR1273" s="275">
        <f t="shared" ca="1" si="948"/>
        <v>0</v>
      </c>
      <c r="BS1273" s="275">
        <f t="shared" ca="1" si="948"/>
        <v>0</v>
      </c>
      <c r="BT1273" s="275">
        <f t="shared" ca="1" si="948"/>
        <v>0</v>
      </c>
      <c r="BU1273" s="275">
        <f t="shared" ca="1" si="948"/>
        <v>0</v>
      </c>
      <c r="BV1273" s="275">
        <f t="shared" ca="1" si="948"/>
        <v>0</v>
      </c>
      <c r="BW1273" s="275">
        <f t="shared" ca="1" si="948"/>
        <v>0</v>
      </c>
      <c r="BX1273" s="275">
        <f t="shared" ca="1" si="948"/>
        <v>0</v>
      </c>
      <c r="BY1273" s="275">
        <f t="shared" ca="1" si="948"/>
        <v>0</v>
      </c>
      <c r="BZ1273" s="275">
        <f t="shared" ca="1" si="948"/>
        <v>0</v>
      </c>
      <c r="CA1273" s="275">
        <f t="shared" ca="1" si="948"/>
        <v>0</v>
      </c>
      <c r="CB1273" s="275">
        <f t="shared" ca="1" si="948"/>
        <v>0</v>
      </c>
      <c r="CC1273" s="275">
        <f t="shared" ca="1" si="948"/>
        <v>0</v>
      </c>
      <c r="CD1273" s="275">
        <f t="shared" ca="1" si="948"/>
        <v>0</v>
      </c>
      <c r="CE1273" s="275">
        <f t="shared" ca="1" si="948"/>
        <v>0</v>
      </c>
      <c r="CF1273" s="275">
        <f t="shared" ca="1" si="948"/>
        <v>0</v>
      </c>
      <c r="CG1273" s="275">
        <f t="shared" ref="CG1273:CN1273" ca="1" si="949">-CG1270</f>
        <v>0</v>
      </c>
      <c r="CH1273" s="275">
        <f t="shared" ca="1" si="949"/>
        <v>0</v>
      </c>
      <c r="CI1273" s="275">
        <f t="shared" ca="1" si="949"/>
        <v>0</v>
      </c>
      <c r="CJ1273" s="275">
        <f t="shared" ca="1" si="949"/>
        <v>0</v>
      </c>
      <c r="CK1273" s="275">
        <f t="shared" ca="1" si="949"/>
        <v>0</v>
      </c>
      <c r="CL1273" s="275">
        <f t="shared" ca="1" si="949"/>
        <v>0</v>
      </c>
      <c r="CM1273" s="275">
        <f t="shared" ca="1" si="949"/>
        <v>0</v>
      </c>
      <c r="CN1273" s="275">
        <f t="shared" ca="1" si="949"/>
        <v>0</v>
      </c>
    </row>
    <row r="1274" spans="1:92" x14ac:dyDescent="0.25">
      <c r="B1274" s="178"/>
      <c r="D1274" t="s">
        <v>785</v>
      </c>
      <c r="K1274" s="3"/>
      <c r="L1274" s="3"/>
      <c r="M1274" s="3"/>
      <c r="N1274" s="3"/>
      <c r="O1274" s="3"/>
      <c r="P1274" s="3"/>
      <c r="Q1274" s="3"/>
      <c r="T1274" s="363"/>
      <c r="U1274" s="364"/>
      <c r="V1274" s="364"/>
      <c r="W1274" s="364"/>
      <c r="X1274" s="364"/>
      <c r="Y1274" s="364"/>
      <c r="Z1274" s="364"/>
      <c r="AA1274" s="364"/>
      <c r="AB1274" s="364"/>
      <c r="AC1274" s="364"/>
      <c r="AD1274" s="364"/>
      <c r="AE1274" s="364"/>
      <c r="AF1274" s="364"/>
      <c r="AG1274" s="364"/>
      <c r="AH1274" s="364"/>
      <c r="AI1274" s="364"/>
      <c r="AJ1274" s="364"/>
      <c r="AK1274" s="364"/>
      <c r="AL1274" s="364"/>
      <c r="AM1274" s="364"/>
      <c r="AN1274" s="364"/>
      <c r="AO1274" s="364"/>
      <c r="AP1274" s="364"/>
      <c r="AQ1274" s="364"/>
      <c r="AR1274" s="364"/>
      <c r="AS1274" s="364"/>
      <c r="AT1274" s="364"/>
      <c r="AU1274" s="364"/>
      <c r="AV1274" s="364"/>
      <c r="AW1274" s="364"/>
      <c r="AX1274" s="364"/>
      <c r="AY1274" s="364"/>
      <c r="AZ1274" s="364"/>
      <c r="BA1274" s="364"/>
      <c r="BB1274" s="364"/>
      <c r="BC1274" s="364"/>
      <c r="BD1274" s="364"/>
      <c r="BE1274" s="364"/>
      <c r="BF1274" s="364"/>
      <c r="BG1274" s="364"/>
      <c r="BH1274" s="364"/>
      <c r="BI1274" s="364"/>
      <c r="BJ1274" s="364"/>
      <c r="BK1274" s="364"/>
      <c r="BL1274" s="364"/>
      <c r="BM1274" s="364"/>
      <c r="BN1274" s="364"/>
      <c r="BO1274" s="364"/>
      <c r="BP1274" s="364"/>
      <c r="BQ1274" s="364"/>
      <c r="BR1274" s="364"/>
      <c r="BS1274" s="364"/>
      <c r="BT1274" s="364"/>
      <c r="BU1274" s="364"/>
      <c r="BV1274" s="364"/>
      <c r="BW1274" s="364"/>
      <c r="BX1274" s="364"/>
      <c r="BY1274" s="364"/>
      <c r="BZ1274" s="364"/>
      <c r="CA1274" s="364"/>
      <c r="CB1274" s="364"/>
      <c r="CC1274" s="364"/>
      <c r="CD1274" s="364"/>
      <c r="CE1274" s="364"/>
      <c r="CF1274" s="364"/>
      <c r="CG1274" s="364"/>
      <c r="CH1274" s="364"/>
      <c r="CI1274" s="364"/>
      <c r="CJ1274" s="364"/>
      <c r="CK1274" s="364"/>
      <c r="CL1274" s="364"/>
      <c r="CM1274" s="364"/>
      <c r="CN1274" s="364"/>
    </row>
    <row r="1275" spans="1:92" x14ac:dyDescent="0.25">
      <c r="B1275" s="174" t="s">
        <v>572</v>
      </c>
      <c r="C1275" s="10"/>
      <c r="D1275" t="s">
        <v>785</v>
      </c>
      <c r="E1275" s="106"/>
      <c r="F1275" s="106"/>
      <c r="G1275" s="106"/>
      <c r="H1275" s="106"/>
      <c r="T1275" s="355"/>
      <c r="U1275" s="356"/>
      <c r="V1275" s="356"/>
      <c r="W1275" s="356"/>
      <c r="X1275" s="356"/>
      <c r="Y1275" s="356"/>
      <c r="Z1275" s="356"/>
      <c r="AA1275" s="356"/>
      <c r="AB1275" s="356"/>
      <c r="AC1275" s="356"/>
      <c r="AD1275" s="356"/>
      <c r="AE1275" s="356"/>
      <c r="AF1275" s="356"/>
      <c r="AG1275" s="356"/>
      <c r="AH1275" s="356"/>
      <c r="AI1275" s="356"/>
      <c r="AJ1275" s="356"/>
      <c r="AK1275" s="356"/>
      <c r="AL1275" s="356"/>
      <c r="AM1275" s="356"/>
      <c r="AN1275" s="356"/>
      <c r="AO1275" s="356"/>
      <c r="AP1275" s="356"/>
      <c r="AQ1275" s="356"/>
      <c r="AR1275" s="356"/>
      <c r="AS1275" s="356"/>
      <c r="AT1275" s="356"/>
      <c r="AU1275" s="356"/>
      <c r="AV1275" s="356"/>
      <c r="AW1275" s="356"/>
      <c r="AX1275" s="356"/>
      <c r="AY1275" s="356"/>
      <c r="AZ1275" s="356"/>
      <c r="BA1275" s="356"/>
      <c r="BB1275" s="356"/>
      <c r="BC1275" s="356"/>
      <c r="BD1275" s="356"/>
      <c r="BE1275" s="356"/>
      <c r="BF1275" s="356"/>
      <c r="BG1275" s="356"/>
      <c r="BH1275" s="356"/>
      <c r="BI1275" s="356"/>
      <c r="BJ1275" s="356"/>
      <c r="BK1275" s="356"/>
      <c r="BL1275" s="356"/>
      <c r="BM1275" s="356"/>
      <c r="BN1275" s="356"/>
      <c r="BO1275" s="356"/>
      <c r="BP1275" s="356"/>
      <c r="BQ1275" s="356"/>
      <c r="BR1275" s="356"/>
      <c r="BS1275" s="356"/>
      <c r="BT1275" s="356"/>
      <c r="BU1275" s="356"/>
      <c r="BV1275" s="356"/>
      <c r="BW1275" s="356"/>
      <c r="BX1275" s="356"/>
      <c r="BY1275" s="356"/>
      <c r="BZ1275" s="356"/>
      <c r="CA1275" s="356"/>
      <c r="CB1275" s="356"/>
      <c r="CC1275" s="356"/>
      <c r="CD1275" s="356"/>
      <c r="CE1275" s="356"/>
      <c r="CF1275" s="356"/>
      <c r="CG1275" s="356"/>
      <c r="CH1275" s="356"/>
      <c r="CI1275" s="356"/>
      <c r="CJ1275" s="356"/>
      <c r="CK1275" s="356"/>
      <c r="CL1275" s="356"/>
      <c r="CM1275" s="356"/>
      <c r="CN1275" s="356"/>
    </row>
    <row r="1276" spans="1:92" x14ac:dyDescent="0.25">
      <c r="B1276" s="223" t="s">
        <v>775</v>
      </c>
      <c r="C1276" s="53" t="s">
        <v>48</v>
      </c>
      <c r="D1276" t="s">
        <v>785</v>
      </c>
      <c r="K1276" s="3">
        <f t="shared" ref="K1276:P1278" ca="1" si="950">SUMIF($4:$4, K$2, INDIRECT(ROW() &amp; ":" &amp; ROW()))</f>
        <v>0</v>
      </c>
      <c r="L1276" s="3">
        <f t="shared" ca="1" si="950"/>
        <v>0</v>
      </c>
      <c r="M1276" s="3">
        <f t="shared" ca="1" si="950"/>
        <v>0</v>
      </c>
      <c r="N1276" s="3">
        <f t="shared" ca="1" si="950"/>
        <v>0</v>
      </c>
      <c r="O1276" s="3">
        <f t="shared" ca="1" si="950"/>
        <v>0</v>
      </c>
      <c r="P1276" s="3">
        <f t="shared" ca="1" si="950"/>
        <v>0</v>
      </c>
      <c r="Q1276" s="3"/>
      <c r="T1276" s="319">
        <f t="shared" ref="T1276:T1278" ca="1" si="951">IFERROR(INDEX(INDIRECT("Financials!$A:$AD"), MATCH(INDIRECT(ADDRESS(ROW(),2)), INDIRECT("Financials!$B:$B"), 0), MATCH(INDIRECT(ADDRESS(1,COLUMN())), INDIRECT("Financials!$1:$1"), 0)),0)</f>
        <v>0</v>
      </c>
      <c r="U1276" s="275">
        <f t="shared" ref="U1276:CF1276" ca="1" si="952">+T1276</f>
        <v>0</v>
      </c>
      <c r="V1276" s="275">
        <f t="shared" ca="1" si="952"/>
        <v>0</v>
      </c>
      <c r="W1276" s="275">
        <f t="shared" ca="1" si="952"/>
        <v>0</v>
      </c>
      <c r="X1276" s="275">
        <f t="shared" ca="1" si="952"/>
        <v>0</v>
      </c>
      <c r="Y1276" s="275">
        <f t="shared" ca="1" si="952"/>
        <v>0</v>
      </c>
      <c r="Z1276" s="275">
        <f t="shared" ca="1" si="952"/>
        <v>0</v>
      </c>
      <c r="AA1276" s="275">
        <f t="shared" ca="1" si="952"/>
        <v>0</v>
      </c>
      <c r="AB1276" s="275">
        <f t="shared" ca="1" si="952"/>
        <v>0</v>
      </c>
      <c r="AC1276" s="275">
        <f t="shared" ca="1" si="952"/>
        <v>0</v>
      </c>
      <c r="AD1276" s="275">
        <f t="shared" ca="1" si="952"/>
        <v>0</v>
      </c>
      <c r="AE1276" s="275">
        <f t="shared" ca="1" si="952"/>
        <v>0</v>
      </c>
      <c r="AF1276" s="275">
        <f t="shared" ca="1" si="952"/>
        <v>0</v>
      </c>
      <c r="AG1276" s="275">
        <f t="shared" ca="1" si="952"/>
        <v>0</v>
      </c>
      <c r="AH1276" s="275">
        <f t="shared" ca="1" si="952"/>
        <v>0</v>
      </c>
      <c r="AI1276" s="275">
        <f t="shared" ca="1" si="952"/>
        <v>0</v>
      </c>
      <c r="AJ1276" s="275">
        <f t="shared" ca="1" si="952"/>
        <v>0</v>
      </c>
      <c r="AK1276" s="275">
        <f t="shared" ca="1" si="952"/>
        <v>0</v>
      </c>
      <c r="AL1276" s="275">
        <f t="shared" ca="1" si="952"/>
        <v>0</v>
      </c>
      <c r="AM1276" s="275">
        <f t="shared" ca="1" si="952"/>
        <v>0</v>
      </c>
      <c r="AN1276" s="275">
        <f t="shared" ca="1" si="952"/>
        <v>0</v>
      </c>
      <c r="AO1276" s="275">
        <f t="shared" ca="1" si="952"/>
        <v>0</v>
      </c>
      <c r="AP1276" s="275">
        <f t="shared" ca="1" si="952"/>
        <v>0</v>
      </c>
      <c r="AQ1276" s="275">
        <f t="shared" ca="1" si="952"/>
        <v>0</v>
      </c>
      <c r="AR1276" s="275">
        <f t="shared" ca="1" si="952"/>
        <v>0</v>
      </c>
      <c r="AS1276" s="275">
        <f t="shared" ca="1" si="952"/>
        <v>0</v>
      </c>
      <c r="AT1276" s="275">
        <f t="shared" ca="1" si="952"/>
        <v>0</v>
      </c>
      <c r="AU1276" s="275">
        <f t="shared" ca="1" si="952"/>
        <v>0</v>
      </c>
      <c r="AV1276" s="275">
        <f t="shared" ca="1" si="952"/>
        <v>0</v>
      </c>
      <c r="AW1276" s="275">
        <f t="shared" ca="1" si="952"/>
        <v>0</v>
      </c>
      <c r="AX1276" s="275">
        <f t="shared" ca="1" si="952"/>
        <v>0</v>
      </c>
      <c r="AY1276" s="275">
        <f t="shared" ca="1" si="952"/>
        <v>0</v>
      </c>
      <c r="AZ1276" s="275">
        <f t="shared" ca="1" si="952"/>
        <v>0</v>
      </c>
      <c r="BA1276" s="275">
        <f t="shared" ca="1" si="952"/>
        <v>0</v>
      </c>
      <c r="BB1276" s="275">
        <f t="shared" ca="1" si="952"/>
        <v>0</v>
      </c>
      <c r="BC1276" s="275">
        <f t="shared" ca="1" si="952"/>
        <v>0</v>
      </c>
      <c r="BD1276" s="275">
        <f t="shared" ca="1" si="952"/>
        <v>0</v>
      </c>
      <c r="BE1276" s="275">
        <f t="shared" ca="1" si="952"/>
        <v>0</v>
      </c>
      <c r="BF1276" s="275">
        <f t="shared" ca="1" si="952"/>
        <v>0</v>
      </c>
      <c r="BG1276" s="275">
        <f t="shared" ca="1" si="952"/>
        <v>0</v>
      </c>
      <c r="BH1276" s="275">
        <f t="shared" ca="1" si="952"/>
        <v>0</v>
      </c>
      <c r="BI1276" s="275">
        <f t="shared" ca="1" si="952"/>
        <v>0</v>
      </c>
      <c r="BJ1276" s="275">
        <f t="shared" ca="1" si="952"/>
        <v>0</v>
      </c>
      <c r="BK1276" s="275">
        <f t="shared" ca="1" si="952"/>
        <v>0</v>
      </c>
      <c r="BL1276" s="275">
        <f t="shared" ca="1" si="952"/>
        <v>0</v>
      </c>
      <c r="BM1276" s="275">
        <f t="shared" ca="1" si="952"/>
        <v>0</v>
      </c>
      <c r="BN1276" s="275">
        <f t="shared" ca="1" si="952"/>
        <v>0</v>
      </c>
      <c r="BO1276" s="275">
        <f t="shared" ca="1" si="952"/>
        <v>0</v>
      </c>
      <c r="BP1276" s="275">
        <f t="shared" ca="1" si="952"/>
        <v>0</v>
      </c>
      <c r="BQ1276" s="275">
        <f t="shared" ca="1" si="952"/>
        <v>0</v>
      </c>
      <c r="BR1276" s="275">
        <f t="shared" ca="1" si="952"/>
        <v>0</v>
      </c>
      <c r="BS1276" s="275">
        <f t="shared" ca="1" si="952"/>
        <v>0</v>
      </c>
      <c r="BT1276" s="275">
        <f t="shared" ca="1" si="952"/>
        <v>0</v>
      </c>
      <c r="BU1276" s="275">
        <f t="shared" ca="1" si="952"/>
        <v>0</v>
      </c>
      <c r="BV1276" s="275">
        <f t="shared" ca="1" si="952"/>
        <v>0</v>
      </c>
      <c r="BW1276" s="275">
        <f t="shared" ca="1" si="952"/>
        <v>0</v>
      </c>
      <c r="BX1276" s="275">
        <f t="shared" ca="1" si="952"/>
        <v>0</v>
      </c>
      <c r="BY1276" s="275">
        <f t="shared" ca="1" si="952"/>
        <v>0</v>
      </c>
      <c r="BZ1276" s="275">
        <f t="shared" ca="1" si="952"/>
        <v>0</v>
      </c>
      <c r="CA1276" s="275">
        <f t="shared" ca="1" si="952"/>
        <v>0</v>
      </c>
      <c r="CB1276" s="275">
        <f t="shared" ca="1" si="952"/>
        <v>0</v>
      </c>
      <c r="CC1276" s="275">
        <f t="shared" ca="1" si="952"/>
        <v>0</v>
      </c>
      <c r="CD1276" s="275">
        <f t="shared" ca="1" si="952"/>
        <v>0</v>
      </c>
      <c r="CE1276" s="275">
        <f t="shared" ca="1" si="952"/>
        <v>0</v>
      </c>
      <c r="CF1276" s="275">
        <f t="shared" ca="1" si="952"/>
        <v>0</v>
      </c>
      <c r="CG1276" s="275">
        <f t="shared" ref="CG1276:CN1276" ca="1" si="953">+CF1276</f>
        <v>0</v>
      </c>
      <c r="CH1276" s="275">
        <f t="shared" ca="1" si="953"/>
        <v>0</v>
      </c>
      <c r="CI1276" s="275">
        <f t="shared" ca="1" si="953"/>
        <v>0</v>
      </c>
      <c r="CJ1276" s="275">
        <f t="shared" ca="1" si="953"/>
        <v>0</v>
      </c>
      <c r="CK1276" s="275">
        <f t="shared" ca="1" si="953"/>
        <v>0</v>
      </c>
      <c r="CL1276" s="275">
        <f t="shared" ca="1" si="953"/>
        <v>0</v>
      </c>
      <c r="CM1276" s="275">
        <f t="shared" ca="1" si="953"/>
        <v>0</v>
      </c>
      <c r="CN1276" s="275">
        <f t="shared" ca="1" si="953"/>
        <v>0</v>
      </c>
    </row>
    <row r="1277" spans="1:92" x14ac:dyDescent="0.25">
      <c r="B1277" s="223" t="s">
        <v>776</v>
      </c>
      <c r="C1277" s="53" t="s">
        <v>48</v>
      </c>
      <c r="D1277" t="s">
        <v>785</v>
      </c>
      <c r="K1277" s="313">
        <f t="shared" ca="1" si="950"/>
        <v>0</v>
      </c>
      <c r="L1277" s="313">
        <f t="shared" ca="1" si="950"/>
        <v>0</v>
      </c>
      <c r="M1277" s="313">
        <f t="shared" ca="1" si="950"/>
        <v>0</v>
      </c>
      <c r="N1277" s="313">
        <f t="shared" ca="1" si="950"/>
        <v>0</v>
      </c>
      <c r="O1277" s="313">
        <f t="shared" ca="1" si="950"/>
        <v>0</v>
      </c>
      <c r="P1277" s="313">
        <f t="shared" ca="1" si="950"/>
        <v>0</v>
      </c>
      <c r="Q1277" s="3"/>
      <c r="T1277" s="319">
        <f t="shared" ca="1" si="951"/>
        <v>0</v>
      </c>
      <c r="U1277" s="367">
        <f t="shared" ref="U1277:CF1277" ca="1" si="954">T1277+U1270</f>
        <v>0</v>
      </c>
      <c r="V1277" s="367">
        <f t="shared" ca="1" si="954"/>
        <v>0</v>
      </c>
      <c r="W1277" s="367">
        <f t="shared" ca="1" si="954"/>
        <v>0</v>
      </c>
      <c r="X1277" s="367">
        <f t="shared" ca="1" si="954"/>
        <v>0</v>
      </c>
      <c r="Y1277" s="367">
        <f t="shared" ca="1" si="954"/>
        <v>0</v>
      </c>
      <c r="Z1277" s="367">
        <f t="shared" ca="1" si="954"/>
        <v>0</v>
      </c>
      <c r="AA1277" s="367">
        <f t="shared" ca="1" si="954"/>
        <v>0</v>
      </c>
      <c r="AB1277" s="367">
        <f t="shared" ca="1" si="954"/>
        <v>0</v>
      </c>
      <c r="AC1277" s="367">
        <f t="shared" ca="1" si="954"/>
        <v>0</v>
      </c>
      <c r="AD1277" s="367">
        <f t="shared" ca="1" si="954"/>
        <v>0</v>
      </c>
      <c r="AE1277" s="367">
        <f t="shared" ca="1" si="954"/>
        <v>0</v>
      </c>
      <c r="AF1277" s="367">
        <f t="shared" ca="1" si="954"/>
        <v>0</v>
      </c>
      <c r="AG1277" s="367">
        <f t="shared" ca="1" si="954"/>
        <v>0</v>
      </c>
      <c r="AH1277" s="367">
        <f t="shared" ca="1" si="954"/>
        <v>0</v>
      </c>
      <c r="AI1277" s="367">
        <f t="shared" ca="1" si="954"/>
        <v>0</v>
      </c>
      <c r="AJ1277" s="367">
        <f t="shared" ca="1" si="954"/>
        <v>0</v>
      </c>
      <c r="AK1277" s="367">
        <f t="shared" ca="1" si="954"/>
        <v>0</v>
      </c>
      <c r="AL1277" s="367">
        <f t="shared" ca="1" si="954"/>
        <v>0</v>
      </c>
      <c r="AM1277" s="367">
        <f t="shared" ca="1" si="954"/>
        <v>0</v>
      </c>
      <c r="AN1277" s="367">
        <f t="shared" ca="1" si="954"/>
        <v>0</v>
      </c>
      <c r="AO1277" s="367">
        <f t="shared" ca="1" si="954"/>
        <v>0</v>
      </c>
      <c r="AP1277" s="367">
        <f t="shared" ca="1" si="954"/>
        <v>0</v>
      </c>
      <c r="AQ1277" s="367">
        <f t="shared" ca="1" si="954"/>
        <v>0</v>
      </c>
      <c r="AR1277" s="367">
        <f t="shared" ca="1" si="954"/>
        <v>0</v>
      </c>
      <c r="AS1277" s="367">
        <f t="shared" ca="1" si="954"/>
        <v>0</v>
      </c>
      <c r="AT1277" s="367">
        <f t="shared" ca="1" si="954"/>
        <v>0</v>
      </c>
      <c r="AU1277" s="367">
        <f t="shared" ca="1" si="954"/>
        <v>0</v>
      </c>
      <c r="AV1277" s="367">
        <f t="shared" ca="1" si="954"/>
        <v>0</v>
      </c>
      <c r="AW1277" s="367">
        <f t="shared" ca="1" si="954"/>
        <v>0</v>
      </c>
      <c r="AX1277" s="367">
        <f t="shared" ca="1" si="954"/>
        <v>0</v>
      </c>
      <c r="AY1277" s="367">
        <f t="shared" ca="1" si="954"/>
        <v>0</v>
      </c>
      <c r="AZ1277" s="367">
        <f t="shared" ca="1" si="954"/>
        <v>0</v>
      </c>
      <c r="BA1277" s="367">
        <f t="shared" ca="1" si="954"/>
        <v>0</v>
      </c>
      <c r="BB1277" s="367">
        <f t="shared" ca="1" si="954"/>
        <v>0</v>
      </c>
      <c r="BC1277" s="367">
        <f t="shared" ca="1" si="954"/>
        <v>0</v>
      </c>
      <c r="BD1277" s="367">
        <f t="shared" ca="1" si="954"/>
        <v>0</v>
      </c>
      <c r="BE1277" s="367">
        <f t="shared" ca="1" si="954"/>
        <v>0</v>
      </c>
      <c r="BF1277" s="367">
        <f t="shared" ca="1" si="954"/>
        <v>0</v>
      </c>
      <c r="BG1277" s="367">
        <f t="shared" ca="1" si="954"/>
        <v>0</v>
      </c>
      <c r="BH1277" s="367">
        <f t="shared" ca="1" si="954"/>
        <v>0</v>
      </c>
      <c r="BI1277" s="367">
        <f t="shared" ca="1" si="954"/>
        <v>0</v>
      </c>
      <c r="BJ1277" s="367">
        <f t="shared" ca="1" si="954"/>
        <v>0</v>
      </c>
      <c r="BK1277" s="367">
        <f t="shared" ca="1" si="954"/>
        <v>0</v>
      </c>
      <c r="BL1277" s="367">
        <f t="shared" ca="1" si="954"/>
        <v>0</v>
      </c>
      <c r="BM1277" s="367">
        <f t="shared" ca="1" si="954"/>
        <v>0</v>
      </c>
      <c r="BN1277" s="367">
        <f t="shared" ca="1" si="954"/>
        <v>0</v>
      </c>
      <c r="BO1277" s="367">
        <f t="shared" ca="1" si="954"/>
        <v>0</v>
      </c>
      <c r="BP1277" s="367">
        <f t="shared" ca="1" si="954"/>
        <v>0</v>
      </c>
      <c r="BQ1277" s="367">
        <f t="shared" ca="1" si="954"/>
        <v>0</v>
      </c>
      <c r="BR1277" s="367">
        <f t="shared" ca="1" si="954"/>
        <v>0</v>
      </c>
      <c r="BS1277" s="367">
        <f t="shared" ca="1" si="954"/>
        <v>0</v>
      </c>
      <c r="BT1277" s="367">
        <f t="shared" ca="1" si="954"/>
        <v>0</v>
      </c>
      <c r="BU1277" s="367">
        <f t="shared" ca="1" si="954"/>
        <v>0</v>
      </c>
      <c r="BV1277" s="367">
        <f t="shared" ca="1" si="954"/>
        <v>0</v>
      </c>
      <c r="BW1277" s="367">
        <f t="shared" ca="1" si="954"/>
        <v>0</v>
      </c>
      <c r="BX1277" s="367">
        <f t="shared" ca="1" si="954"/>
        <v>0</v>
      </c>
      <c r="BY1277" s="367">
        <f t="shared" ca="1" si="954"/>
        <v>0</v>
      </c>
      <c r="BZ1277" s="367">
        <f t="shared" ca="1" si="954"/>
        <v>0</v>
      </c>
      <c r="CA1277" s="367">
        <f t="shared" ca="1" si="954"/>
        <v>0</v>
      </c>
      <c r="CB1277" s="367">
        <f t="shared" ca="1" si="954"/>
        <v>0</v>
      </c>
      <c r="CC1277" s="367">
        <f t="shared" ca="1" si="954"/>
        <v>0</v>
      </c>
      <c r="CD1277" s="367">
        <f t="shared" ca="1" si="954"/>
        <v>0</v>
      </c>
      <c r="CE1277" s="367">
        <f t="shared" ca="1" si="954"/>
        <v>0</v>
      </c>
      <c r="CF1277" s="367">
        <f t="shared" ca="1" si="954"/>
        <v>0</v>
      </c>
      <c r="CG1277" s="367">
        <f t="shared" ref="CG1277:CN1277" ca="1" si="955">CF1277+CG1270</f>
        <v>0</v>
      </c>
      <c r="CH1277" s="367">
        <f t="shared" ca="1" si="955"/>
        <v>0</v>
      </c>
      <c r="CI1277" s="367">
        <f t="shared" ca="1" si="955"/>
        <v>0</v>
      </c>
      <c r="CJ1277" s="367">
        <f t="shared" ca="1" si="955"/>
        <v>0</v>
      </c>
      <c r="CK1277" s="367">
        <f t="shared" ca="1" si="955"/>
        <v>0</v>
      </c>
      <c r="CL1277" s="367">
        <f t="shared" ca="1" si="955"/>
        <v>0</v>
      </c>
      <c r="CM1277" s="367">
        <f t="shared" ca="1" si="955"/>
        <v>0</v>
      </c>
      <c r="CN1277" s="367">
        <f t="shared" ca="1" si="955"/>
        <v>0</v>
      </c>
    </row>
    <row r="1278" spans="1:92" x14ac:dyDescent="0.25">
      <c r="A1278" t="s">
        <v>9</v>
      </c>
      <c r="B1278" s="216" t="s">
        <v>777</v>
      </c>
      <c r="C1278" s="53"/>
      <c r="D1278" t="s">
        <v>785</v>
      </c>
      <c r="E1278" s="229"/>
      <c r="F1278" s="229"/>
      <c r="G1278" s="229"/>
      <c r="K1278" s="31">
        <f t="shared" ca="1" si="950"/>
        <v>0</v>
      </c>
      <c r="L1278" s="31">
        <f t="shared" ca="1" si="950"/>
        <v>0</v>
      </c>
      <c r="M1278" s="31">
        <f t="shared" ca="1" si="950"/>
        <v>0</v>
      </c>
      <c r="N1278" s="31">
        <f t="shared" ca="1" si="950"/>
        <v>0</v>
      </c>
      <c r="O1278" s="31">
        <f t="shared" ca="1" si="950"/>
        <v>0</v>
      </c>
      <c r="P1278" s="31">
        <f t="shared" ca="1" si="950"/>
        <v>0</v>
      </c>
      <c r="Q1278" s="31"/>
      <c r="T1278" s="386">
        <f t="shared" ca="1" si="951"/>
        <v>0</v>
      </c>
      <c r="U1278" s="328">
        <f t="shared" ref="U1278:AZ1278" ca="1" si="956">SUM(U1276:U1277)</f>
        <v>0</v>
      </c>
      <c r="V1278" s="328">
        <f t="shared" ca="1" si="956"/>
        <v>0</v>
      </c>
      <c r="W1278" s="328">
        <f t="shared" ca="1" si="956"/>
        <v>0</v>
      </c>
      <c r="X1278" s="328">
        <f t="shared" ca="1" si="956"/>
        <v>0</v>
      </c>
      <c r="Y1278" s="328">
        <f t="shared" ca="1" si="956"/>
        <v>0</v>
      </c>
      <c r="Z1278" s="328">
        <f t="shared" ca="1" si="956"/>
        <v>0</v>
      </c>
      <c r="AA1278" s="328">
        <f t="shared" ca="1" si="956"/>
        <v>0</v>
      </c>
      <c r="AB1278" s="328">
        <f t="shared" ca="1" si="956"/>
        <v>0</v>
      </c>
      <c r="AC1278" s="328">
        <f t="shared" ca="1" si="956"/>
        <v>0</v>
      </c>
      <c r="AD1278" s="328">
        <f t="shared" ca="1" si="956"/>
        <v>0</v>
      </c>
      <c r="AE1278" s="328">
        <f t="shared" ca="1" si="956"/>
        <v>0</v>
      </c>
      <c r="AF1278" s="328">
        <f t="shared" ca="1" si="956"/>
        <v>0</v>
      </c>
      <c r="AG1278" s="328">
        <f t="shared" ca="1" si="956"/>
        <v>0</v>
      </c>
      <c r="AH1278" s="328">
        <f t="shared" ca="1" si="956"/>
        <v>0</v>
      </c>
      <c r="AI1278" s="328">
        <f t="shared" ca="1" si="956"/>
        <v>0</v>
      </c>
      <c r="AJ1278" s="328">
        <f t="shared" ca="1" si="956"/>
        <v>0</v>
      </c>
      <c r="AK1278" s="328">
        <f t="shared" ca="1" si="956"/>
        <v>0</v>
      </c>
      <c r="AL1278" s="328">
        <f t="shared" ca="1" si="956"/>
        <v>0</v>
      </c>
      <c r="AM1278" s="328">
        <f t="shared" ca="1" si="956"/>
        <v>0</v>
      </c>
      <c r="AN1278" s="328">
        <f t="shared" ca="1" si="956"/>
        <v>0</v>
      </c>
      <c r="AO1278" s="328">
        <f t="shared" ca="1" si="956"/>
        <v>0</v>
      </c>
      <c r="AP1278" s="328">
        <f t="shared" ca="1" si="956"/>
        <v>0</v>
      </c>
      <c r="AQ1278" s="328">
        <f t="shared" ca="1" si="956"/>
        <v>0</v>
      </c>
      <c r="AR1278" s="328">
        <f t="shared" ca="1" si="956"/>
        <v>0</v>
      </c>
      <c r="AS1278" s="328">
        <f t="shared" ca="1" si="956"/>
        <v>0</v>
      </c>
      <c r="AT1278" s="328">
        <f t="shared" ca="1" si="956"/>
        <v>0</v>
      </c>
      <c r="AU1278" s="328">
        <f t="shared" ca="1" si="956"/>
        <v>0</v>
      </c>
      <c r="AV1278" s="328">
        <f t="shared" ca="1" si="956"/>
        <v>0</v>
      </c>
      <c r="AW1278" s="328">
        <f t="shared" ca="1" si="956"/>
        <v>0</v>
      </c>
      <c r="AX1278" s="328">
        <f t="shared" ca="1" si="956"/>
        <v>0</v>
      </c>
      <c r="AY1278" s="328">
        <f t="shared" ca="1" si="956"/>
        <v>0</v>
      </c>
      <c r="AZ1278" s="328">
        <f t="shared" ca="1" si="956"/>
        <v>0</v>
      </c>
      <c r="BA1278" s="328">
        <f t="shared" ref="BA1278:CN1278" ca="1" si="957">SUM(BA1276:BA1277)</f>
        <v>0</v>
      </c>
      <c r="BB1278" s="328">
        <f t="shared" ca="1" si="957"/>
        <v>0</v>
      </c>
      <c r="BC1278" s="328">
        <f t="shared" ca="1" si="957"/>
        <v>0</v>
      </c>
      <c r="BD1278" s="328">
        <f t="shared" ca="1" si="957"/>
        <v>0</v>
      </c>
      <c r="BE1278" s="328">
        <f t="shared" ca="1" si="957"/>
        <v>0</v>
      </c>
      <c r="BF1278" s="328">
        <f t="shared" ca="1" si="957"/>
        <v>0</v>
      </c>
      <c r="BG1278" s="328">
        <f t="shared" ca="1" si="957"/>
        <v>0</v>
      </c>
      <c r="BH1278" s="328">
        <f t="shared" ca="1" si="957"/>
        <v>0</v>
      </c>
      <c r="BI1278" s="328">
        <f t="shared" ca="1" si="957"/>
        <v>0</v>
      </c>
      <c r="BJ1278" s="328">
        <f t="shared" ca="1" si="957"/>
        <v>0</v>
      </c>
      <c r="BK1278" s="328">
        <f t="shared" ca="1" si="957"/>
        <v>0</v>
      </c>
      <c r="BL1278" s="328">
        <f t="shared" ca="1" si="957"/>
        <v>0</v>
      </c>
      <c r="BM1278" s="328">
        <f t="shared" ca="1" si="957"/>
        <v>0</v>
      </c>
      <c r="BN1278" s="328">
        <f t="shared" ca="1" si="957"/>
        <v>0</v>
      </c>
      <c r="BO1278" s="328">
        <f t="shared" ca="1" si="957"/>
        <v>0</v>
      </c>
      <c r="BP1278" s="328">
        <f t="shared" ca="1" si="957"/>
        <v>0</v>
      </c>
      <c r="BQ1278" s="328">
        <f t="shared" ca="1" si="957"/>
        <v>0</v>
      </c>
      <c r="BR1278" s="328">
        <f t="shared" ca="1" si="957"/>
        <v>0</v>
      </c>
      <c r="BS1278" s="328">
        <f t="shared" ca="1" si="957"/>
        <v>0</v>
      </c>
      <c r="BT1278" s="328">
        <f t="shared" ca="1" si="957"/>
        <v>0</v>
      </c>
      <c r="BU1278" s="328">
        <f t="shared" ca="1" si="957"/>
        <v>0</v>
      </c>
      <c r="BV1278" s="328">
        <f t="shared" ca="1" si="957"/>
        <v>0</v>
      </c>
      <c r="BW1278" s="328">
        <f t="shared" ca="1" si="957"/>
        <v>0</v>
      </c>
      <c r="BX1278" s="328">
        <f t="shared" ca="1" si="957"/>
        <v>0</v>
      </c>
      <c r="BY1278" s="328">
        <f t="shared" ca="1" si="957"/>
        <v>0</v>
      </c>
      <c r="BZ1278" s="328">
        <f t="shared" ca="1" si="957"/>
        <v>0</v>
      </c>
      <c r="CA1278" s="328">
        <f t="shared" ca="1" si="957"/>
        <v>0</v>
      </c>
      <c r="CB1278" s="328">
        <f t="shared" ca="1" si="957"/>
        <v>0</v>
      </c>
      <c r="CC1278" s="328">
        <f t="shared" ca="1" si="957"/>
        <v>0</v>
      </c>
      <c r="CD1278" s="328">
        <f t="shared" ca="1" si="957"/>
        <v>0</v>
      </c>
      <c r="CE1278" s="328">
        <f t="shared" ca="1" si="957"/>
        <v>0</v>
      </c>
      <c r="CF1278" s="328">
        <f t="shared" ca="1" si="957"/>
        <v>0</v>
      </c>
      <c r="CG1278" s="328">
        <f t="shared" ca="1" si="957"/>
        <v>0</v>
      </c>
      <c r="CH1278" s="328">
        <f t="shared" ca="1" si="957"/>
        <v>0</v>
      </c>
      <c r="CI1278" s="328">
        <f t="shared" ca="1" si="957"/>
        <v>0</v>
      </c>
      <c r="CJ1278" s="328">
        <f t="shared" ca="1" si="957"/>
        <v>0</v>
      </c>
      <c r="CK1278" s="328">
        <f t="shared" ca="1" si="957"/>
        <v>0</v>
      </c>
      <c r="CL1278" s="328">
        <f t="shared" ca="1" si="957"/>
        <v>0</v>
      </c>
      <c r="CM1278" s="328">
        <f t="shared" ca="1" si="957"/>
        <v>0</v>
      </c>
      <c r="CN1278" s="328">
        <f t="shared" ca="1" si="957"/>
        <v>0</v>
      </c>
    </row>
    <row r="1279" spans="1:92" x14ac:dyDescent="0.25">
      <c r="B1279" s="216"/>
      <c r="C1279" s="53"/>
      <c r="E1279" s="229"/>
      <c r="F1279" s="229"/>
      <c r="G1279" s="229"/>
      <c r="K1279" s="31"/>
      <c r="L1279" s="31"/>
      <c r="M1279" s="31"/>
      <c r="N1279" s="31"/>
      <c r="O1279" s="31"/>
      <c r="P1279" s="31"/>
      <c r="Q1279" s="31"/>
      <c r="T1279" s="327"/>
      <c r="U1279" s="328"/>
      <c r="V1279" s="328"/>
      <c r="W1279" s="328"/>
      <c r="X1279" s="328"/>
      <c r="Y1279" s="328"/>
      <c r="Z1279" s="328"/>
      <c r="AA1279" s="328"/>
      <c r="AB1279" s="328"/>
      <c r="AC1279" s="328"/>
      <c r="AD1279" s="328"/>
      <c r="AE1279" s="328"/>
      <c r="AF1279" s="328"/>
      <c r="AG1279" s="328"/>
      <c r="AH1279" s="328"/>
      <c r="AI1279" s="328"/>
      <c r="AJ1279" s="328"/>
      <c r="AK1279" s="328"/>
      <c r="AL1279" s="328"/>
      <c r="AM1279" s="328"/>
      <c r="AN1279" s="328"/>
      <c r="AO1279" s="328"/>
      <c r="AP1279" s="328"/>
      <c r="AQ1279" s="328"/>
      <c r="AR1279" s="328"/>
      <c r="AS1279" s="328"/>
      <c r="AT1279" s="328"/>
      <c r="AU1279" s="328"/>
      <c r="AV1279" s="328"/>
      <c r="AW1279" s="328"/>
      <c r="AX1279" s="328"/>
      <c r="AY1279" s="328"/>
      <c r="AZ1279" s="328"/>
      <c r="BA1279" s="328"/>
      <c r="BB1279" s="328"/>
      <c r="BC1279" s="328"/>
      <c r="BD1279" s="328"/>
      <c r="BE1279" s="328"/>
      <c r="BF1279" s="328"/>
      <c r="BG1279" s="328"/>
      <c r="BH1279" s="328"/>
      <c r="BI1279" s="328"/>
      <c r="BJ1279" s="328"/>
      <c r="BK1279" s="328"/>
      <c r="BL1279" s="328"/>
      <c r="BM1279" s="328"/>
      <c r="BN1279" s="328"/>
      <c r="BO1279" s="328"/>
      <c r="BP1279" s="328"/>
      <c r="BQ1279" s="328"/>
      <c r="BR1279" s="328"/>
      <c r="BS1279" s="328"/>
      <c r="BT1279" s="328"/>
      <c r="BU1279" s="328"/>
      <c r="BV1279" s="328"/>
      <c r="BW1279" s="328"/>
      <c r="BX1279" s="328"/>
      <c r="BY1279" s="328"/>
      <c r="BZ1279" s="328"/>
      <c r="CA1279" s="328"/>
      <c r="CB1279" s="328"/>
      <c r="CC1279" s="328"/>
      <c r="CD1279" s="328"/>
      <c r="CE1279" s="328"/>
      <c r="CF1279" s="328"/>
      <c r="CG1279" s="328"/>
      <c r="CH1279" s="328"/>
      <c r="CI1279" s="328"/>
      <c r="CJ1279" s="328"/>
      <c r="CK1279" s="328"/>
      <c r="CL1279" s="328"/>
      <c r="CM1279" s="328"/>
      <c r="CN1279" s="328"/>
    </row>
    <row r="1280" spans="1:92" x14ac:dyDescent="0.25">
      <c r="A1280" s="137"/>
      <c r="B1280" s="208"/>
      <c r="C1280" s="139"/>
      <c r="D1280" s="137" t="s">
        <v>788</v>
      </c>
      <c r="E1280" s="140" t="s">
        <v>788</v>
      </c>
      <c r="F1280" s="140"/>
      <c r="G1280" s="140" t="s">
        <v>789</v>
      </c>
      <c r="H1280" s="141"/>
      <c r="I1280" s="221"/>
      <c r="J1280" s="222"/>
      <c r="K1280" s="139"/>
      <c r="L1280" s="139"/>
      <c r="M1280" s="139"/>
      <c r="N1280" s="139" t="s">
        <v>782</v>
      </c>
      <c r="O1280" s="139"/>
      <c r="P1280" s="139"/>
      <c r="Q1280" s="139"/>
      <c r="T1280" s="262"/>
      <c r="U1280" s="187"/>
      <c r="V1280" s="187"/>
      <c r="W1280" s="187"/>
      <c r="X1280" s="187"/>
      <c r="Y1280" s="187"/>
      <c r="Z1280" s="187"/>
      <c r="AA1280" s="187"/>
      <c r="AB1280" s="187"/>
      <c r="AC1280" s="187"/>
      <c r="AD1280" s="187"/>
      <c r="AE1280" s="187"/>
      <c r="AF1280" s="187"/>
      <c r="AG1280" s="187"/>
      <c r="AH1280" s="187"/>
      <c r="AI1280" s="187"/>
      <c r="AJ1280" s="187"/>
      <c r="AK1280" s="187"/>
      <c r="AL1280" s="187"/>
      <c r="AM1280" s="187"/>
      <c r="AN1280" s="187"/>
      <c r="AO1280" s="187"/>
      <c r="AP1280" s="187"/>
      <c r="AQ1280" s="187"/>
      <c r="AR1280" s="187"/>
      <c r="AS1280" s="187"/>
      <c r="AT1280" s="187"/>
      <c r="AU1280" s="187"/>
      <c r="AV1280" s="187"/>
      <c r="AW1280" s="187"/>
      <c r="AX1280" s="187"/>
      <c r="AY1280" s="187"/>
      <c r="AZ1280" s="187"/>
      <c r="BA1280" s="187"/>
      <c r="BB1280" s="187"/>
      <c r="BC1280" s="187"/>
      <c r="BD1280" s="187"/>
      <c r="BE1280" s="187"/>
      <c r="BF1280" s="187"/>
      <c r="BG1280" s="187"/>
      <c r="BH1280" s="187"/>
      <c r="BI1280" s="187"/>
      <c r="BJ1280" s="187"/>
      <c r="BK1280" s="187"/>
      <c r="BL1280" s="187"/>
      <c r="BM1280" s="187"/>
      <c r="BN1280" s="187"/>
      <c r="BO1280" s="187"/>
      <c r="BP1280" s="187"/>
      <c r="BQ1280" s="187"/>
      <c r="BR1280" s="187"/>
      <c r="BS1280" s="187"/>
      <c r="BT1280" s="187"/>
      <c r="BU1280" s="187"/>
      <c r="BV1280" s="187"/>
      <c r="BW1280" s="187"/>
      <c r="BX1280" s="187"/>
      <c r="BY1280" s="187"/>
      <c r="BZ1280" s="187"/>
      <c r="CA1280" s="187"/>
      <c r="CB1280" s="187"/>
      <c r="CC1280" s="187"/>
      <c r="CD1280" s="187"/>
      <c r="CE1280" s="187"/>
      <c r="CF1280" s="187"/>
      <c r="CG1280" s="187"/>
      <c r="CH1280" s="187"/>
      <c r="CI1280" s="187"/>
      <c r="CJ1280" s="187"/>
      <c r="CK1280" s="187"/>
      <c r="CL1280" s="187"/>
      <c r="CM1280" s="187"/>
      <c r="CN1280" s="187"/>
    </row>
    <row r="1281" spans="1:92" x14ac:dyDescent="0.25">
      <c r="B1281" s="174" t="s">
        <v>142</v>
      </c>
      <c r="D1281" t="s">
        <v>788</v>
      </c>
      <c r="E1281" s="102" t="s">
        <v>203</v>
      </c>
      <c r="I1281" s="102"/>
      <c r="J1281"/>
      <c r="T1281" s="205"/>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143</v>
      </c>
      <c r="B1282" s="214" t="s">
        <v>787</v>
      </c>
      <c r="C1282" s="369"/>
      <c r="D1282" t="s">
        <v>788</v>
      </c>
      <c r="E1282" s="194" t="s">
        <v>203</v>
      </c>
      <c r="F1282" s="194"/>
      <c r="G1282" s="194"/>
      <c r="I1282" s="194">
        <v>5</v>
      </c>
      <c r="J1282" s="369"/>
      <c r="T1282" s="355"/>
      <c r="U1282" s="356"/>
      <c r="V1282" s="356"/>
      <c r="W1282" s="356"/>
      <c r="X1282" s="356"/>
      <c r="Y1282" s="356"/>
      <c r="Z1282" s="356"/>
      <c r="AA1282" s="356"/>
      <c r="AB1282" s="356"/>
      <c r="AC1282" s="356"/>
      <c r="AD1282" s="356"/>
      <c r="AE1282" s="356"/>
      <c r="AF1282" s="356"/>
      <c r="AG1282" s="356"/>
      <c r="AH1282" s="356"/>
      <c r="AI1282" s="356"/>
      <c r="AJ1282" s="356"/>
      <c r="AK1282" s="356"/>
      <c r="AL1282" s="356"/>
      <c r="AM1282" s="356"/>
      <c r="AN1282" s="356"/>
      <c r="AO1282" s="356"/>
      <c r="AP1282" s="356"/>
      <c r="AQ1282" s="356"/>
      <c r="AR1282" s="356"/>
      <c r="AS1282" s="356"/>
      <c r="AT1282" s="356"/>
      <c r="AU1282" s="356"/>
      <c r="AV1282" s="356"/>
      <c r="AW1282" s="356"/>
      <c r="AX1282" s="356"/>
      <c r="AY1282" s="356"/>
      <c r="AZ1282" s="356"/>
      <c r="BA1282" s="356"/>
      <c r="BB1282" s="356"/>
      <c r="BC1282" s="356"/>
      <c r="BD1282" s="356"/>
      <c r="BE1282" s="356"/>
      <c r="BF1282" s="356"/>
      <c r="BG1282" s="356"/>
      <c r="BH1282" s="356"/>
      <c r="BI1282" s="356"/>
      <c r="BJ1282" s="356"/>
      <c r="BK1282" s="356"/>
      <c r="BL1282" s="356"/>
      <c r="BM1282" s="356"/>
      <c r="BN1282" s="356"/>
      <c r="BO1282" s="356"/>
      <c r="BP1282" s="356"/>
      <c r="BQ1282" s="356"/>
      <c r="BR1282" s="356"/>
      <c r="BS1282" s="356"/>
      <c r="BT1282" s="356"/>
      <c r="BU1282" s="356"/>
      <c r="BV1282" s="356"/>
      <c r="BW1282" s="356"/>
      <c r="BX1282" s="356"/>
      <c r="BY1282" s="356"/>
      <c r="BZ1282" s="356"/>
      <c r="CA1282" s="356"/>
      <c r="CB1282" s="356"/>
      <c r="CC1282" s="356"/>
      <c r="CD1282" s="356"/>
      <c r="CE1282" s="356"/>
      <c r="CF1282" s="356"/>
      <c r="CG1282" s="356"/>
      <c r="CH1282" s="356"/>
      <c r="CI1282" s="356"/>
      <c r="CJ1282" s="356"/>
      <c r="CK1282" s="356"/>
      <c r="CL1282" s="356"/>
      <c r="CM1282" s="356"/>
      <c r="CN1282" s="356"/>
    </row>
    <row r="1283" spans="1:92" x14ac:dyDescent="0.25">
      <c r="D1283" t="s">
        <v>788</v>
      </c>
      <c r="E1283" s="102" t="s">
        <v>203</v>
      </c>
      <c r="T1283" s="355"/>
      <c r="U1283" s="356"/>
      <c r="V1283" s="356"/>
      <c r="W1283" s="356"/>
      <c r="X1283" s="356"/>
      <c r="Y1283" s="356"/>
      <c r="Z1283" s="356"/>
      <c r="AA1283" s="356"/>
      <c r="AB1283" s="356"/>
      <c r="AC1283" s="356"/>
      <c r="AD1283" s="356"/>
      <c r="AE1283" s="356"/>
      <c r="AF1283" s="356"/>
      <c r="AG1283" s="356"/>
      <c r="AH1283" s="356"/>
      <c r="AI1283" s="356"/>
      <c r="AJ1283" s="356"/>
      <c r="AK1283" s="356"/>
      <c r="AL1283" s="356"/>
      <c r="AM1283" s="356"/>
      <c r="AN1283" s="356"/>
      <c r="AO1283" s="356"/>
      <c r="AP1283" s="356"/>
      <c r="AQ1283" s="356"/>
      <c r="AR1283" s="356"/>
      <c r="AS1283" s="356"/>
      <c r="AT1283" s="356"/>
      <c r="AU1283" s="356"/>
      <c r="AV1283" s="356"/>
      <c r="AW1283" s="356"/>
      <c r="AX1283" s="356"/>
      <c r="AY1283" s="356"/>
      <c r="AZ1283" s="356"/>
      <c r="BA1283" s="356"/>
      <c r="BB1283" s="356"/>
      <c r="BC1283" s="356"/>
      <c r="BD1283" s="356"/>
      <c r="BE1283" s="356"/>
      <c r="BF1283" s="356"/>
      <c r="BG1283" s="356"/>
      <c r="BH1283" s="356"/>
      <c r="BI1283" s="356"/>
      <c r="BJ1283" s="356"/>
      <c r="BK1283" s="356"/>
      <c r="BL1283" s="356"/>
      <c r="BM1283" s="356"/>
      <c r="BN1283" s="356"/>
      <c r="BO1283" s="356"/>
      <c r="BP1283" s="356"/>
      <c r="BQ1283" s="356"/>
      <c r="BR1283" s="356"/>
      <c r="BS1283" s="356"/>
      <c r="BT1283" s="356"/>
      <c r="BU1283" s="356"/>
      <c r="BV1283" s="356"/>
      <c r="BW1283" s="356"/>
      <c r="BX1283" s="356"/>
      <c r="BY1283" s="356"/>
      <c r="BZ1283" s="356"/>
      <c r="CA1283" s="356"/>
      <c r="CB1283" s="356"/>
      <c r="CC1283" s="356"/>
      <c r="CD1283" s="356"/>
      <c r="CE1283" s="356"/>
      <c r="CF1283" s="356"/>
      <c r="CG1283" s="356"/>
      <c r="CH1283" s="356"/>
      <c r="CI1283" s="356"/>
      <c r="CJ1283" s="356"/>
      <c r="CK1283" s="356"/>
      <c r="CL1283" s="356"/>
      <c r="CM1283" s="356"/>
      <c r="CN1283" s="356"/>
    </row>
    <row r="1284" spans="1:92" x14ac:dyDescent="0.25">
      <c r="B1284" s="174" t="s">
        <v>13</v>
      </c>
      <c r="C1284" s="10"/>
      <c r="D1284" t="s">
        <v>788</v>
      </c>
      <c r="E1284" s="106" t="s">
        <v>203</v>
      </c>
      <c r="F1284" s="106"/>
      <c r="G1284" s="106"/>
      <c r="H1284" s="106"/>
      <c r="T1284" s="355"/>
      <c r="U1284" s="356"/>
      <c r="V1284" s="356"/>
      <c r="W1284" s="356"/>
      <c r="X1284" s="356"/>
      <c r="Y1284" s="356"/>
      <c r="Z1284" s="356"/>
      <c r="AA1284" s="356"/>
      <c r="AB1284" s="356"/>
      <c r="AC1284" s="356"/>
      <c r="AD1284" s="356"/>
      <c r="AE1284" s="356"/>
      <c r="AF1284" s="356"/>
      <c r="AG1284" s="356"/>
      <c r="AH1284" s="356"/>
      <c r="AI1284" s="356"/>
      <c r="AJ1284" s="356"/>
      <c r="AK1284" s="356"/>
      <c r="AL1284" s="356"/>
      <c r="AM1284" s="356"/>
      <c r="AN1284" s="356"/>
      <c r="AO1284" s="356"/>
      <c r="AP1284" s="356"/>
      <c r="AQ1284" s="356"/>
      <c r="AR1284" s="356"/>
      <c r="AS1284" s="356"/>
      <c r="AT1284" s="356"/>
      <c r="AU1284" s="356"/>
      <c r="AV1284" s="356"/>
      <c r="AW1284" s="356"/>
      <c r="AX1284" s="356"/>
      <c r="AY1284" s="356"/>
      <c r="AZ1284" s="356"/>
      <c r="BA1284" s="356"/>
      <c r="BB1284" s="356"/>
      <c r="BC1284" s="356"/>
      <c r="BD1284" s="356"/>
      <c r="BE1284" s="356"/>
      <c r="BF1284" s="356"/>
      <c r="BG1284" s="356"/>
      <c r="BH1284" s="356"/>
      <c r="BI1284" s="356"/>
      <c r="BJ1284" s="356"/>
      <c r="BK1284" s="356"/>
      <c r="BL1284" s="356"/>
      <c r="BM1284" s="356"/>
      <c r="BN1284" s="356"/>
      <c r="BO1284" s="356"/>
      <c r="BP1284" s="356"/>
      <c r="BQ1284" s="356"/>
      <c r="BR1284" s="356"/>
      <c r="BS1284" s="356"/>
      <c r="BT1284" s="356"/>
      <c r="BU1284" s="356"/>
      <c r="BV1284" s="356"/>
      <c r="BW1284" s="356"/>
      <c r="BX1284" s="356"/>
      <c r="BY1284" s="356"/>
      <c r="BZ1284" s="356"/>
      <c r="CA1284" s="356"/>
      <c r="CB1284" s="356"/>
      <c r="CC1284" s="356"/>
      <c r="CD1284" s="356"/>
      <c r="CE1284" s="356"/>
      <c r="CF1284" s="356"/>
      <c r="CG1284" s="356"/>
      <c r="CH1284" s="356"/>
      <c r="CI1284" s="356"/>
      <c r="CJ1284" s="356"/>
      <c r="CK1284" s="356"/>
      <c r="CL1284" s="356"/>
      <c r="CM1284" s="356"/>
      <c r="CN1284" s="356"/>
    </row>
    <row r="1285" spans="1:92" x14ac:dyDescent="0.25">
      <c r="A1285" t="s">
        <v>170</v>
      </c>
      <c r="B1285" s="223" t="s">
        <v>790</v>
      </c>
      <c r="C1285" t="s">
        <v>30</v>
      </c>
      <c r="D1285" t="s">
        <v>788</v>
      </c>
      <c r="K1285" s="50">
        <f t="shared" ref="K1285:P1285" ca="1" si="958">SUMIF($3:$3, K$2, INDIRECT(ROW() &amp; ":" &amp; ROW()))</f>
        <v>0</v>
      </c>
      <c r="L1285" s="50">
        <f t="shared" ca="1" si="958"/>
        <v>0</v>
      </c>
      <c r="M1285" s="50">
        <f t="shared" ca="1" si="958"/>
        <v>0</v>
      </c>
      <c r="N1285" s="50">
        <f t="shared" ca="1" si="958"/>
        <v>0</v>
      </c>
      <c r="O1285" s="50">
        <f t="shared" ca="1" si="958"/>
        <v>0</v>
      </c>
      <c r="P1285" s="50">
        <f t="shared" ca="1" si="958"/>
        <v>0</v>
      </c>
      <c r="Q1285" s="50"/>
      <c r="T1285" s="319">
        <f t="shared" ref="T1285" ca="1" si="959">IFERROR(INDEX(INDIRECT("Financials!$A:$AD"), MATCH(INDIRECT(ADDRESS(ROW(),2)), INDIRECT("Financials!$B:$B"), 0), MATCH(INDIRECT(ADDRESS(1,COLUMN())), INDIRECT("Financials!$1:$1"), 0)),0)</f>
        <v>0</v>
      </c>
      <c r="U1285" s="275">
        <f t="shared" ref="U1285:CF1285" ca="1" si="960">-$T1293/($I1282*U$7)*(EOMONTH(U$2,0)&lt;=EOMONTH($U$2,$I1282*12))</f>
        <v>0</v>
      </c>
      <c r="V1285" s="275">
        <f t="shared" ca="1" si="960"/>
        <v>0</v>
      </c>
      <c r="W1285" s="275">
        <f t="shared" ca="1" si="960"/>
        <v>0</v>
      </c>
      <c r="X1285" s="275">
        <f t="shared" ca="1" si="960"/>
        <v>0</v>
      </c>
      <c r="Y1285" s="275">
        <f t="shared" ca="1" si="960"/>
        <v>0</v>
      </c>
      <c r="Z1285" s="275">
        <f t="shared" ca="1" si="960"/>
        <v>0</v>
      </c>
      <c r="AA1285" s="275">
        <f t="shared" ca="1" si="960"/>
        <v>0</v>
      </c>
      <c r="AB1285" s="275">
        <f t="shared" ca="1" si="960"/>
        <v>0</v>
      </c>
      <c r="AC1285" s="275">
        <f t="shared" ca="1" si="960"/>
        <v>0</v>
      </c>
      <c r="AD1285" s="275">
        <f t="shared" ca="1" si="960"/>
        <v>0</v>
      </c>
      <c r="AE1285" s="275">
        <f t="shared" ca="1" si="960"/>
        <v>0</v>
      </c>
      <c r="AF1285" s="275">
        <f t="shared" ca="1" si="960"/>
        <v>0</v>
      </c>
      <c r="AG1285" s="275">
        <f t="shared" ca="1" si="960"/>
        <v>0</v>
      </c>
      <c r="AH1285" s="275">
        <f t="shared" ca="1" si="960"/>
        <v>0</v>
      </c>
      <c r="AI1285" s="275">
        <f t="shared" ca="1" si="960"/>
        <v>0</v>
      </c>
      <c r="AJ1285" s="275">
        <f t="shared" ca="1" si="960"/>
        <v>0</v>
      </c>
      <c r="AK1285" s="275">
        <f t="shared" ca="1" si="960"/>
        <v>0</v>
      </c>
      <c r="AL1285" s="275">
        <f t="shared" ca="1" si="960"/>
        <v>0</v>
      </c>
      <c r="AM1285" s="275">
        <f t="shared" ca="1" si="960"/>
        <v>0</v>
      </c>
      <c r="AN1285" s="275">
        <f t="shared" ca="1" si="960"/>
        <v>0</v>
      </c>
      <c r="AO1285" s="275">
        <f t="shared" ca="1" si="960"/>
        <v>0</v>
      </c>
      <c r="AP1285" s="275">
        <f t="shared" ca="1" si="960"/>
        <v>0</v>
      </c>
      <c r="AQ1285" s="275">
        <f t="shared" ca="1" si="960"/>
        <v>0</v>
      </c>
      <c r="AR1285" s="275">
        <f t="shared" ca="1" si="960"/>
        <v>0</v>
      </c>
      <c r="AS1285" s="275">
        <f t="shared" ca="1" si="960"/>
        <v>0</v>
      </c>
      <c r="AT1285" s="275">
        <f t="shared" ca="1" si="960"/>
        <v>0</v>
      </c>
      <c r="AU1285" s="275">
        <f t="shared" ca="1" si="960"/>
        <v>0</v>
      </c>
      <c r="AV1285" s="275">
        <f t="shared" ca="1" si="960"/>
        <v>0</v>
      </c>
      <c r="AW1285" s="275">
        <f t="shared" ca="1" si="960"/>
        <v>0</v>
      </c>
      <c r="AX1285" s="275">
        <f t="shared" ca="1" si="960"/>
        <v>0</v>
      </c>
      <c r="AY1285" s="275">
        <f t="shared" ca="1" si="960"/>
        <v>0</v>
      </c>
      <c r="AZ1285" s="275">
        <f t="shared" ca="1" si="960"/>
        <v>0</v>
      </c>
      <c r="BA1285" s="275">
        <f t="shared" ca="1" si="960"/>
        <v>0</v>
      </c>
      <c r="BB1285" s="275">
        <f t="shared" ca="1" si="960"/>
        <v>0</v>
      </c>
      <c r="BC1285" s="275">
        <f t="shared" ca="1" si="960"/>
        <v>0</v>
      </c>
      <c r="BD1285" s="275">
        <f t="shared" ca="1" si="960"/>
        <v>0</v>
      </c>
      <c r="BE1285" s="275">
        <f t="shared" ca="1" si="960"/>
        <v>0</v>
      </c>
      <c r="BF1285" s="275">
        <f t="shared" ca="1" si="960"/>
        <v>0</v>
      </c>
      <c r="BG1285" s="275">
        <f t="shared" ca="1" si="960"/>
        <v>0</v>
      </c>
      <c r="BH1285" s="275">
        <f t="shared" ca="1" si="960"/>
        <v>0</v>
      </c>
      <c r="BI1285" s="275">
        <f t="shared" ca="1" si="960"/>
        <v>0</v>
      </c>
      <c r="BJ1285" s="275">
        <f t="shared" ca="1" si="960"/>
        <v>0</v>
      </c>
      <c r="BK1285" s="275">
        <f t="shared" ca="1" si="960"/>
        <v>0</v>
      </c>
      <c r="BL1285" s="275">
        <f t="shared" ca="1" si="960"/>
        <v>0</v>
      </c>
      <c r="BM1285" s="275">
        <f t="shared" ca="1" si="960"/>
        <v>0</v>
      </c>
      <c r="BN1285" s="275">
        <f t="shared" ca="1" si="960"/>
        <v>0</v>
      </c>
      <c r="BO1285" s="275">
        <f t="shared" ca="1" si="960"/>
        <v>0</v>
      </c>
      <c r="BP1285" s="275">
        <f t="shared" ca="1" si="960"/>
        <v>0</v>
      </c>
      <c r="BQ1285" s="275">
        <f t="shared" ca="1" si="960"/>
        <v>0</v>
      </c>
      <c r="BR1285" s="275">
        <f t="shared" ca="1" si="960"/>
        <v>0</v>
      </c>
      <c r="BS1285" s="275">
        <f t="shared" ca="1" si="960"/>
        <v>0</v>
      </c>
      <c r="BT1285" s="275">
        <f t="shared" ca="1" si="960"/>
        <v>0</v>
      </c>
      <c r="BU1285" s="275">
        <f t="shared" ca="1" si="960"/>
        <v>0</v>
      </c>
      <c r="BV1285" s="275">
        <f t="shared" ca="1" si="960"/>
        <v>0</v>
      </c>
      <c r="BW1285" s="275">
        <f t="shared" ca="1" si="960"/>
        <v>0</v>
      </c>
      <c r="BX1285" s="275">
        <f t="shared" ca="1" si="960"/>
        <v>0</v>
      </c>
      <c r="BY1285" s="275">
        <f t="shared" ca="1" si="960"/>
        <v>0</v>
      </c>
      <c r="BZ1285" s="275">
        <f t="shared" ca="1" si="960"/>
        <v>0</v>
      </c>
      <c r="CA1285" s="275">
        <f t="shared" ca="1" si="960"/>
        <v>0</v>
      </c>
      <c r="CB1285" s="275">
        <f t="shared" ca="1" si="960"/>
        <v>0</v>
      </c>
      <c r="CC1285" s="275">
        <f t="shared" ca="1" si="960"/>
        <v>0</v>
      </c>
      <c r="CD1285" s="275">
        <f t="shared" ca="1" si="960"/>
        <v>0</v>
      </c>
      <c r="CE1285" s="275">
        <f t="shared" ca="1" si="960"/>
        <v>0</v>
      </c>
      <c r="CF1285" s="275">
        <f t="shared" ca="1" si="960"/>
        <v>0</v>
      </c>
      <c r="CG1285" s="275">
        <f t="shared" ref="CG1285:CN1285" ca="1" si="961">-$T1293/($I1282*CG$7)*(EOMONTH(CG$2,0)&lt;=EOMONTH($U$2,$I1282*12))</f>
        <v>0</v>
      </c>
      <c r="CH1285" s="275">
        <f t="shared" ca="1" si="961"/>
        <v>0</v>
      </c>
      <c r="CI1285" s="275">
        <f t="shared" ca="1" si="961"/>
        <v>0</v>
      </c>
      <c r="CJ1285" s="275">
        <f t="shared" ca="1" si="961"/>
        <v>0</v>
      </c>
      <c r="CK1285" s="275">
        <f t="shared" ca="1" si="961"/>
        <v>0</v>
      </c>
      <c r="CL1285" s="275">
        <f t="shared" ca="1" si="961"/>
        <v>0</v>
      </c>
      <c r="CM1285" s="275">
        <f t="shared" ca="1" si="961"/>
        <v>0</v>
      </c>
      <c r="CN1285" s="275">
        <f t="shared" ca="1" si="961"/>
        <v>0</v>
      </c>
    </row>
    <row r="1286" spans="1:92" x14ac:dyDescent="0.25">
      <c r="B1286" s="178"/>
      <c r="D1286" t="s">
        <v>788</v>
      </c>
      <c r="K1286" s="3"/>
      <c r="L1286" s="3"/>
      <c r="M1286" s="3"/>
      <c r="N1286" s="3"/>
      <c r="O1286" s="3"/>
      <c r="P1286" s="3"/>
      <c r="Q1286" s="3"/>
      <c r="T1286" s="363"/>
      <c r="U1286" s="364"/>
      <c r="V1286" s="364"/>
      <c r="W1286" s="364"/>
      <c r="X1286" s="364"/>
      <c r="Y1286" s="364"/>
      <c r="Z1286" s="364"/>
      <c r="AA1286" s="364"/>
      <c r="AB1286" s="364"/>
      <c r="AC1286" s="364"/>
      <c r="AD1286" s="364"/>
      <c r="AE1286" s="364"/>
      <c r="AF1286" s="364"/>
      <c r="AG1286" s="364"/>
      <c r="AH1286" s="364"/>
      <c r="AI1286" s="364"/>
      <c r="AJ1286" s="364"/>
      <c r="AK1286" s="364"/>
      <c r="AL1286" s="364"/>
      <c r="AM1286" s="364"/>
      <c r="AN1286" s="364"/>
      <c r="AO1286" s="364"/>
      <c r="AP1286" s="364"/>
      <c r="AQ1286" s="364"/>
      <c r="AR1286" s="364"/>
      <c r="AS1286" s="364"/>
      <c r="AT1286" s="364"/>
      <c r="AU1286" s="364"/>
      <c r="AV1286" s="364"/>
      <c r="AW1286" s="364"/>
      <c r="AX1286" s="364"/>
      <c r="AY1286" s="364"/>
      <c r="AZ1286" s="364"/>
      <c r="BA1286" s="364"/>
      <c r="BB1286" s="364"/>
      <c r="BC1286" s="364"/>
      <c r="BD1286" s="364"/>
      <c r="BE1286" s="364"/>
      <c r="BF1286" s="364"/>
      <c r="BG1286" s="364"/>
      <c r="BH1286" s="364"/>
      <c r="BI1286" s="364"/>
      <c r="BJ1286" s="364"/>
      <c r="BK1286" s="364"/>
      <c r="BL1286" s="364"/>
      <c r="BM1286" s="364"/>
      <c r="BN1286" s="364"/>
      <c r="BO1286" s="364"/>
      <c r="BP1286" s="364"/>
      <c r="BQ1286" s="364"/>
      <c r="BR1286" s="364"/>
      <c r="BS1286" s="364"/>
      <c r="BT1286" s="364"/>
      <c r="BU1286" s="364"/>
      <c r="BV1286" s="364"/>
      <c r="BW1286" s="364"/>
      <c r="BX1286" s="364"/>
      <c r="BY1286" s="364"/>
      <c r="BZ1286" s="364"/>
      <c r="CA1286" s="364"/>
      <c r="CB1286" s="364"/>
      <c r="CC1286" s="364"/>
      <c r="CD1286" s="364"/>
      <c r="CE1286" s="364"/>
      <c r="CF1286" s="364"/>
      <c r="CG1286" s="364"/>
      <c r="CH1286" s="364"/>
      <c r="CI1286" s="364"/>
      <c r="CJ1286" s="364"/>
      <c r="CK1286" s="364"/>
      <c r="CL1286" s="364"/>
      <c r="CM1286" s="364"/>
      <c r="CN1286" s="364"/>
    </row>
    <row r="1287" spans="1:92" x14ac:dyDescent="0.25">
      <c r="B1287" s="174" t="s">
        <v>64</v>
      </c>
      <c r="D1287" t="s">
        <v>788</v>
      </c>
      <c r="K1287" s="3"/>
      <c r="L1287" s="3"/>
      <c r="M1287" s="3"/>
      <c r="N1287" s="3"/>
      <c r="O1287" s="3"/>
      <c r="P1287" s="3"/>
      <c r="Q1287" s="3"/>
      <c r="T1287" s="363"/>
      <c r="U1287" s="364"/>
      <c r="V1287" s="364"/>
      <c r="W1287" s="364"/>
      <c r="X1287" s="364"/>
      <c r="Y1287" s="364"/>
      <c r="Z1287" s="364"/>
      <c r="AA1287" s="364"/>
      <c r="AB1287" s="364"/>
      <c r="AC1287" s="364"/>
      <c r="AD1287" s="364"/>
      <c r="AE1287" s="364"/>
      <c r="AF1287" s="364"/>
      <c r="AG1287" s="364"/>
      <c r="AH1287" s="364"/>
      <c r="AI1287" s="364"/>
      <c r="AJ1287" s="364"/>
      <c r="AK1287" s="364"/>
      <c r="AL1287" s="364"/>
      <c r="AM1287" s="364"/>
      <c r="AN1287" s="364"/>
      <c r="AO1287" s="364"/>
      <c r="AP1287" s="364"/>
      <c r="AQ1287" s="364"/>
      <c r="AR1287" s="364"/>
      <c r="AS1287" s="364"/>
      <c r="AT1287" s="364"/>
      <c r="AU1287" s="364"/>
      <c r="AV1287" s="364"/>
      <c r="AW1287" s="364"/>
      <c r="AX1287" s="364"/>
      <c r="AY1287" s="364"/>
      <c r="AZ1287" s="364"/>
      <c r="BA1287" s="364"/>
      <c r="BB1287" s="364"/>
      <c r="BC1287" s="364"/>
      <c r="BD1287" s="364"/>
      <c r="BE1287" s="364"/>
      <c r="BF1287" s="364"/>
      <c r="BG1287" s="364"/>
      <c r="BH1287" s="364"/>
      <c r="BI1287" s="364"/>
      <c r="BJ1287" s="364"/>
      <c r="BK1287" s="364"/>
      <c r="BL1287" s="364"/>
      <c r="BM1287" s="364"/>
      <c r="BN1287" s="364"/>
      <c r="BO1287" s="364"/>
      <c r="BP1287" s="364"/>
      <c r="BQ1287" s="364"/>
      <c r="BR1287" s="364"/>
      <c r="BS1287" s="364"/>
      <c r="BT1287" s="364"/>
      <c r="BU1287" s="364"/>
      <c r="BV1287" s="364"/>
      <c r="BW1287" s="364"/>
      <c r="BX1287" s="364"/>
      <c r="BY1287" s="364"/>
      <c r="BZ1287" s="364"/>
      <c r="CA1287" s="364"/>
      <c r="CB1287" s="364"/>
      <c r="CC1287" s="364"/>
      <c r="CD1287" s="364"/>
      <c r="CE1287" s="364"/>
      <c r="CF1287" s="364"/>
      <c r="CG1287" s="364"/>
      <c r="CH1287" s="364"/>
      <c r="CI1287" s="364"/>
      <c r="CJ1287" s="364"/>
      <c r="CK1287" s="364"/>
      <c r="CL1287" s="364"/>
      <c r="CM1287" s="364"/>
      <c r="CN1287" s="364"/>
    </row>
    <row r="1288" spans="1:92" x14ac:dyDescent="0.25">
      <c r="B1288" s="223" t="s">
        <v>791</v>
      </c>
      <c r="C1288" t="s">
        <v>70</v>
      </c>
      <c r="D1288" t="s">
        <v>788</v>
      </c>
      <c r="K1288" s="50">
        <f t="shared" ref="K1288:P1288" ca="1" si="962">SUMIF($3:$3, K$2, INDIRECT(ROW() &amp; ":" &amp; ROW()))</f>
        <v>0</v>
      </c>
      <c r="L1288" s="50">
        <f t="shared" ca="1" si="962"/>
        <v>0</v>
      </c>
      <c r="M1288" s="50">
        <f t="shared" ca="1" si="962"/>
        <v>0</v>
      </c>
      <c r="N1288" s="50">
        <f t="shared" ca="1" si="962"/>
        <v>0</v>
      </c>
      <c r="O1288" s="50">
        <f t="shared" ca="1" si="962"/>
        <v>0</v>
      </c>
      <c r="P1288" s="50">
        <f t="shared" ca="1" si="962"/>
        <v>0</v>
      </c>
      <c r="Q1288" s="50"/>
      <c r="T1288" s="319">
        <f t="shared" ref="T1288" ca="1" si="963">IFERROR(INDEX(INDIRECT("Financials!$A:$AD"), MATCH(INDIRECT(ADDRESS(ROW(),2)), INDIRECT("Financials!$B:$B"), 0), MATCH(INDIRECT(ADDRESS(1,COLUMN())), INDIRECT("Financials!$1:$1"), 0)),0)</f>
        <v>0</v>
      </c>
      <c r="U1288" s="275">
        <f t="shared" ref="U1288:CF1288" ca="1" si="964">-U1285</f>
        <v>0</v>
      </c>
      <c r="V1288" s="275">
        <f t="shared" ca="1" si="964"/>
        <v>0</v>
      </c>
      <c r="W1288" s="275">
        <f t="shared" ca="1" si="964"/>
        <v>0</v>
      </c>
      <c r="X1288" s="275">
        <f t="shared" ca="1" si="964"/>
        <v>0</v>
      </c>
      <c r="Y1288" s="275">
        <f t="shared" ca="1" si="964"/>
        <v>0</v>
      </c>
      <c r="Z1288" s="275">
        <f t="shared" ca="1" si="964"/>
        <v>0</v>
      </c>
      <c r="AA1288" s="275">
        <f t="shared" ca="1" si="964"/>
        <v>0</v>
      </c>
      <c r="AB1288" s="275">
        <f t="shared" ca="1" si="964"/>
        <v>0</v>
      </c>
      <c r="AC1288" s="275">
        <f t="shared" ca="1" si="964"/>
        <v>0</v>
      </c>
      <c r="AD1288" s="275">
        <f t="shared" ca="1" si="964"/>
        <v>0</v>
      </c>
      <c r="AE1288" s="275">
        <f t="shared" ca="1" si="964"/>
        <v>0</v>
      </c>
      <c r="AF1288" s="275">
        <f t="shared" ca="1" si="964"/>
        <v>0</v>
      </c>
      <c r="AG1288" s="275">
        <f t="shared" ca="1" si="964"/>
        <v>0</v>
      </c>
      <c r="AH1288" s="275">
        <f t="shared" ca="1" si="964"/>
        <v>0</v>
      </c>
      <c r="AI1288" s="275">
        <f t="shared" ca="1" si="964"/>
        <v>0</v>
      </c>
      <c r="AJ1288" s="275">
        <f t="shared" ca="1" si="964"/>
        <v>0</v>
      </c>
      <c r="AK1288" s="275">
        <f t="shared" ca="1" si="964"/>
        <v>0</v>
      </c>
      <c r="AL1288" s="275">
        <f t="shared" ca="1" si="964"/>
        <v>0</v>
      </c>
      <c r="AM1288" s="275">
        <f t="shared" ca="1" si="964"/>
        <v>0</v>
      </c>
      <c r="AN1288" s="275">
        <f t="shared" ca="1" si="964"/>
        <v>0</v>
      </c>
      <c r="AO1288" s="275">
        <f t="shared" ca="1" si="964"/>
        <v>0</v>
      </c>
      <c r="AP1288" s="275">
        <f t="shared" ca="1" si="964"/>
        <v>0</v>
      </c>
      <c r="AQ1288" s="275">
        <f t="shared" ca="1" si="964"/>
        <v>0</v>
      </c>
      <c r="AR1288" s="275">
        <f t="shared" ca="1" si="964"/>
        <v>0</v>
      </c>
      <c r="AS1288" s="275">
        <f t="shared" ca="1" si="964"/>
        <v>0</v>
      </c>
      <c r="AT1288" s="275">
        <f t="shared" ca="1" si="964"/>
        <v>0</v>
      </c>
      <c r="AU1288" s="275">
        <f t="shared" ca="1" si="964"/>
        <v>0</v>
      </c>
      <c r="AV1288" s="275">
        <f t="shared" ca="1" si="964"/>
        <v>0</v>
      </c>
      <c r="AW1288" s="275">
        <f t="shared" ca="1" si="964"/>
        <v>0</v>
      </c>
      <c r="AX1288" s="275">
        <f t="shared" ca="1" si="964"/>
        <v>0</v>
      </c>
      <c r="AY1288" s="275">
        <f t="shared" ca="1" si="964"/>
        <v>0</v>
      </c>
      <c r="AZ1288" s="275">
        <f t="shared" ca="1" si="964"/>
        <v>0</v>
      </c>
      <c r="BA1288" s="275">
        <f t="shared" ca="1" si="964"/>
        <v>0</v>
      </c>
      <c r="BB1288" s="275">
        <f t="shared" ca="1" si="964"/>
        <v>0</v>
      </c>
      <c r="BC1288" s="275">
        <f t="shared" ca="1" si="964"/>
        <v>0</v>
      </c>
      <c r="BD1288" s="275">
        <f t="shared" ca="1" si="964"/>
        <v>0</v>
      </c>
      <c r="BE1288" s="275">
        <f t="shared" ca="1" si="964"/>
        <v>0</v>
      </c>
      <c r="BF1288" s="275">
        <f t="shared" ca="1" si="964"/>
        <v>0</v>
      </c>
      <c r="BG1288" s="275">
        <f t="shared" ca="1" si="964"/>
        <v>0</v>
      </c>
      <c r="BH1288" s="275">
        <f t="shared" ca="1" si="964"/>
        <v>0</v>
      </c>
      <c r="BI1288" s="275">
        <f t="shared" ca="1" si="964"/>
        <v>0</v>
      </c>
      <c r="BJ1288" s="275">
        <f t="shared" ca="1" si="964"/>
        <v>0</v>
      </c>
      <c r="BK1288" s="275">
        <f t="shared" ca="1" si="964"/>
        <v>0</v>
      </c>
      <c r="BL1288" s="275">
        <f t="shared" ca="1" si="964"/>
        <v>0</v>
      </c>
      <c r="BM1288" s="275">
        <f t="shared" ca="1" si="964"/>
        <v>0</v>
      </c>
      <c r="BN1288" s="275">
        <f t="shared" ca="1" si="964"/>
        <v>0</v>
      </c>
      <c r="BO1288" s="275">
        <f t="shared" ca="1" si="964"/>
        <v>0</v>
      </c>
      <c r="BP1288" s="275">
        <f t="shared" ca="1" si="964"/>
        <v>0</v>
      </c>
      <c r="BQ1288" s="275">
        <f t="shared" ca="1" si="964"/>
        <v>0</v>
      </c>
      <c r="BR1288" s="275">
        <f t="shared" ca="1" si="964"/>
        <v>0</v>
      </c>
      <c r="BS1288" s="275">
        <f t="shared" ca="1" si="964"/>
        <v>0</v>
      </c>
      <c r="BT1288" s="275">
        <f t="shared" ca="1" si="964"/>
        <v>0</v>
      </c>
      <c r="BU1288" s="275">
        <f t="shared" ca="1" si="964"/>
        <v>0</v>
      </c>
      <c r="BV1288" s="275">
        <f t="shared" ca="1" si="964"/>
        <v>0</v>
      </c>
      <c r="BW1288" s="275">
        <f t="shared" ca="1" si="964"/>
        <v>0</v>
      </c>
      <c r="BX1288" s="275">
        <f t="shared" ca="1" si="964"/>
        <v>0</v>
      </c>
      <c r="BY1288" s="275">
        <f t="shared" ca="1" si="964"/>
        <v>0</v>
      </c>
      <c r="BZ1288" s="275">
        <f t="shared" ca="1" si="964"/>
        <v>0</v>
      </c>
      <c r="CA1288" s="275">
        <f t="shared" ca="1" si="964"/>
        <v>0</v>
      </c>
      <c r="CB1288" s="275">
        <f t="shared" ca="1" si="964"/>
        <v>0</v>
      </c>
      <c r="CC1288" s="275">
        <f t="shared" ca="1" si="964"/>
        <v>0</v>
      </c>
      <c r="CD1288" s="275">
        <f t="shared" ca="1" si="964"/>
        <v>0</v>
      </c>
      <c r="CE1288" s="275">
        <f t="shared" ca="1" si="964"/>
        <v>0</v>
      </c>
      <c r="CF1288" s="275">
        <f t="shared" ca="1" si="964"/>
        <v>0</v>
      </c>
      <c r="CG1288" s="275">
        <f t="shared" ref="CG1288:CN1288" ca="1" si="965">-CG1285</f>
        <v>0</v>
      </c>
      <c r="CH1288" s="275">
        <f t="shared" ca="1" si="965"/>
        <v>0</v>
      </c>
      <c r="CI1288" s="275">
        <f t="shared" ca="1" si="965"/>
        <v>0</v>
      </c>
      <c r="CJ1288" s="275">
        <f t="shared" ca="1" si="965"/>
        <v>0</v>
      </c>
      <c r="CK1288" s="275">
        <f t="shared" ca="1" si="965"/>
        <v>0</v>
      </c>
      <c r="CL1288" s="275">
        <f t="shared" ca="1" si="965"/>
        <v>0</v>
      </c>
      <c r="CM1288" s="275">
        <f t="shared" ca="1" si="965"/>
        <v>0</v>
      </c>
      <c r="CN1288" s="275">
        <f t="shared" ca="1" si="965"/>
        <v>0</v>
      </c>
    </row>
    <row r="1289" spans="1:92" x14ac:dyDescent="0.25">
      <c r="B1289" s="178"/>
      <c r="D1289" t="s">
        <v>788</v>
      </c>
      <c r="K1289" s="3"/>
      <c r="L1289" s="3"/>
      <c r="M1289" s="3"/>
      <c r="N1289" s="3"/>
      <c r="O1289" s="3"/>
      <c r="P1289" s="3"/>
      <c r="Q1289" s="3"/>
      <c r="T1289" s="363"/>
      <c r="U1289" s="364"/>
      <c r="V1289" s="364"/>
      <c r="W1289" s="364"/>
      <c r="X1289" s="364"/>
      <c r="Y1289" s="364"/>
      <c r="Z1289" s="364"/>
      <c r="AA1289" s="364"/>
      <c r="AB1289" s="364"/>
      <c r="AC1289" s="364"/>
      <c r="AD1289" s="364"/>
      <c r="AE1289" s="364"/>
      <c r="AF1289" s="364"/>
      <c r="AG1289" s="364"/>
      <c r="AH1289" s="364"/>
      <c r="AI1289" s="364"/>
      <c r="AJ1289" s="364"/>
      <c r="AK1289" s="364"/>
      <c r="AL1289" s="364"/>
      <c r="AM1289" s="364"/>
      <c r="AN1289" s="364"/>
      <c r="AO1289" s="364"/>
      <c r="AP1289" s="364"/>
      <c r="AQ1289" s="364"/>
      <c r="AR1289" s="364"/>
      <c r="AS1289" s="364"/>
      <c r="AT1289" s="364"/>
      <c r="AU1289" s="364"/>
      <c r="AV1289" s="364"/>
      <c r="AW1289" s="364"/>
      <c r="AX1289" s="364"/>
      <c r="AY1289" s="364"/>
      <c r="AZ1289" s="364"/>
      <c r="BA1289" s="364"/>
      <c r="BB1289" s="364"/>
      <c r="BC1289" s="364"/>
      <c r="BD1289" s="364"/>
      <c r="BE1289" s="364"/>
      <c r="BF1289" s="364"/>
      <c r="BG1289" s="364"/>
      <c r="BH1289" s="364"/>
      <c r="BI1289" s="364"/>
      <c r="BJ1289" s="364"/>
      <c r="BK1289" s="364"/>
      <c r="BL1289" s="364"/>
      <c r="BM1289" s="364"/>
      <c r="BN1289" s="364"/>
      <c r="BO1289" s="364"/>
      <c r="BP1289" s="364"/>
      <c r="BQ1289" s="364"/>
      <c r="BR1289" s="364"/>
      <c r="BS1289" s="364"/>
      <c r="BT1289" s="364"/>
      <c r="BU1289" s="364"/>
      <c r="BV1289" s="364"/>
      <c r="BW1289" s="364"/>
      <c r="BX1289" s="364"/>
      <c r="BY1289" s="364"/>
      <c r="BZ1289" s="364"/>
      <c r="CA1289" s="364"/>
      <c r="CB1289" s="364"/>
      <c r="CC1289" s="364"/>
      <c r="CD1289" s="364"/>
      <c r="CE1289" s="364"/>
      <c r="CF1289" s="364"/>
      <c r="CG1289" s="364"/>
      <c r="CH1289" s="364"/>
      <c r="CI1289" s="364"/>
      <c r="CJ1289" s="364"/>
      <c r="CK1289" s="364"/>
      <c r="CL1289" s="364"/>
      <c r="CM1289" s="364"/>
      <c r="CN1289" s="364"/>
    </row>
    <row r="1290" spans="1:92" x14ac:dyDescent="0.25">
      <c r="B1290" s="174" t="s">
        <v>572</v>
      </c>
      <c r="C1290" s="10"/>
      <c r="D1290" t="s">
        <v>788</v>
      </c>
      <c r="E1290" s="106"/>
      <c r="F1290" s="106"/>
      <c r="G1290" s="106"/>
      <c r="H1290" s="106"/>
      <c r="T1290" s="355"/>
      <c r="U1290" s="356"/>
      <c r="V1290" s="356"/>
      <c r="W1290" s="356"/>
      <c r="X1290" s="356"/>
      <c r="Y1290" s="356"/>
      <c r="Z1290" s="356"/>
      <c r="AA1290" s="356"/>
      <c r="AB1290" s="356"/>
      <c r="AC1290" s="356"/>
      <c r="AD1290" s="356"/>
      <c r="AE1290" s="356"/>
      <c r="AF1290" s="356"/>
      <c r="AG1290" s="356"/>
      <c r="AH1290" s="356"/>
      <c r="AI1290" s="356"/>
      <c r="AJ1290" s="356"/>
      <c r="AK1290" s="356"/>
      <c r="AL1290" s="356"/>
      <c r="AM1290" s="356"/>
      <c r="AN1290" s="356"/>
      <c r="AO1290" s="356"/>
      <c r="AP1290" s="356"/>
      <c r="AQ1290" s="356"/>
      <c r="AR1290" s="356"/>
      <c r="AS1290" s="356"/>
      <c r="AT1290" s="356"/>
      <c r="AU1290" s="356"/>
      <c r="AV1290" s="356"/>
      <c r="AW1290" s="356"/>
      <c r="AX1290" s="356"/>
      <c r="AY1290" s="356"/>
      <c r="AZ1290" s="356"/>
      <c r="BA1290" s="356"/>
      <c r="BB1290" s="356"/>
      <c r="BC1290" s="356"/>
      <c r="BD1290" s="356"/>
      <c r="BE1290" s="356"/>
      <c r="BF1290" s="356"/>
      <c r="BG1290" s="356"/>
      <c r="BH1290" s="356"/>
      <c r="BI1290" s="356"/>
      <c r="BJ1290" s="356"/>
      <c r="BK1290" s="356"/>
      <c r="BL1290" s="356"/>
      <c r="BM1290" s="356"/>
      <c r="BN1290" s="356"/>
      <c r="BO1290" s="356"/>
      <c r="BP1290" s="356"/>
      <c r="BQ1290" s="356"/>
      <c r="BR1290" s="356"/>
      <c r="BS1290" s="356"/>
      <c r="BT1290" s="356"/>
      <c r="BU1290" s="356"/>
      <c r="BV1290" s="356"/>
      <c r="BW1290" s="356"/>
      <c r="BX1290" s="356"/>
      <c r="BY1290" s="356"/>
      <c r="BZ1290" s="356"/>
      <c r="CA1290" s="356"/>
      <c r="CB1290" s="356"/>
      <c r="CC1290" s="356"/>
      <c r="CD1290" s="356"/>
      <c r="CE1290" s="356"/>
      <c r="CF1290" s="356"/>
      <c r="CG1290" s="356"/>
      <c r="CH1290" s="356"/>
      <c r="CI1290" s="356"/>
      <c r="CJ1290" s="356"/>
      <c r="CK1290" s="356"/>
      <c r="CL1290" s="356"/>
      <c r="CM1290" s="356"/>
      <c r="CN1290" s="356"/>
    </row>
    <row r="1291" spans="1:92" x14ac:dyDescent="0.25">
      <c r="A1291" t="s">
        <v>792</v>
      </c>
      <c r="B1291" s="223" t="s">
        <v>793</v>
      </c>
      <c r="C1291" s="53" t="s">
        <v>48</v>
      </c>
      <c r="D1291" t="s">
        <v>788</v>
      </c>
      <c r="K1291" s="3">
        <f t="shared" ref="K1291:P1293" ca="1" si="966">SUMIF($4:$4, K$2, INDIRECT(ROW() &amp; ":" &amp; ROW()))</f>
        <v>0</v>
      </c>
      <c r="L1291" s="3">
        <f t="shared" ca="1" si="966"/>
        <v>0</v>
      </c>
      <c r="M1291" s="3">
        <f t="shared" ca="1" si="966"/>
        <v>0</v>
      </c>
      <c r="N1291" s="3">
        <f t="shared" ca="1" si="966"/>
        <v>0</v>
      </c>
      <c r="O1291" s="3">
        <f t="shared" ca="1" si="966"/>
        <v>0</v>
      </c>
      <c r="P1291" s="3">
        <f t="shared" ca="1" si="966"/>
        <v>0</v>
      </c>
      <c r="Q1291" s="3"/>
      <c r="T1291" s="319">
        <f t="shared" ref="T1291:T1293" ca="1" si="967">IFERROR(INDEX(INDIRECT("Financials!$A:$AD"), MATCH(INDIRECT(ADDRESS(ROW(),2)), INDIRECT("Financials!$B:$B"), 0), MATCH(INDIRECT(ADDRESS(1,COLUMN())), INDIRECT("Financials!$1:$1"), 0)),0)</f>
        <v>0</v>
      </c>
      <c r="U1291" s="275">
        <f t="shared" ref="U1291:CF1291" ca="1" si="968">+T1291</f>
        <v>0</v>
      </c>
      <c r="V1291" s="275">
        <f t="shared" ca="1" si="968"/>
        <v>0</v>
      </c>
      <c r="W1291" s="275">
        <f t="shared" ca="1" si="968"/>
        <v>0</v>
      </c>
      <c r="X1291" s="275">
        <f t="shared" ca="1" si="968"/>
        <v>0</v>
      </c>
      <c r="Y1291" s="275">
        <f t="shared" ca="1" si="968"/>
        <v>0</v>
      </c>
      <c r="Z1291" s="275">
        <f t="shared" ca="1" si="968"/>
        <v>0</v>
      </c>
      <c r="AA1291" s="275">
        <f t="shared" ca="1" si="968"/>
        <v>0</v>
      </c>
      <c r="AB1291" s="275">
        <f t="shared" ca="1" si="968"/>
        <v>0</v>
      </c>
      <c r="AC1291" s="275">
        <f t="shared" ca="1" si="968"/>
        <v>0</v>
      </c>
      <c r="AD1291" s="275">
        <f t="shared" ca="1" si="968"/>
        <v>0</v>
      </c>
      <c r="AE1291" s="275">
        <f t="shared" ca="1" si="968"/>
        <v>0</v>
      </c>
      <c r="AF1291" s="275">
        <f t="shared" ca="1" si="968"/>
        <v>0</v>
      </c>
      <c r="AG1291" s="275">
        <f t="shared" ca="1" si="968"/>
        <v>0</v>
      </c>
      <c r="AH1291" s="275">
        <f t="shared" ca="1" si="968"/>
        <v>0</v>
      </c>
      <c r="AI1291" s="275">
        <f t="shared" ca="1" si="968"/>
        <v>0</v>
      </c>
      <c r="AJ1291" s="275">
        <f t="shared" ca="1" si="968"/>
        <v>0</v>
      </c>
      <c r="AK1291" s="275">
        <f t="shared" ca="1" si="968"/>
        <v>0</v>
      </c>
      <c r="AL1291" s="275">
        <f t="shared" ca="1" si="968"/>
        <v>0</v>
      </c>
      <c r="AM1291" s="275">
        <f t="shared" ca="1" si="968"/>
        <v>0</v>
      </c>
      <c r="AN1291" s="275">
        <f t="shared" ca="1" si="968"/>
        <v>0</v>
      </c>
      <c r="AO1291" s="275">
        <f t="shared" ca="1" si="968"/>
        <v>0</v>
      </c>
      <c r="AP1291" s="275">
        <f t="shared" ca="1" si="968"/>
        <v>0</v>
      </c>
      <c r="AQ1291" s="275">
        <f t="shared" ca="1" si="968"/>
        <v>0</v>
      </c>
      <c r="AR1291" s="275">
        <f t="shared" ca="1" si="968"/>
        <v>0</v>
      </c>
      <c r="AS1291" s="275">
        <f t="shared" ca="1" si="968"/>
        <v>0</v>
      </c>
      <c r="AT1291" s="275">
        <f t="shared" ca="1" si="968"/>
        <v>0</v>
      </c>
      <c r="AU1291" s="275">
        <f t="shared" ca="1" si="968"/>
        <v>0</v>
      </c>
      <c r="AV1291" s="275">
        <f t="shared" ca="1" si="968"/>
        <v>0</v>
      </c>
      <c r="AW1291" s="275">
        <f t="shared" ca="1" si="968"/>
        <v>0</v>
      </c>
      <c r="AX1291" s="275">
        <f t="shared" ca="1" si="968"/>
        <v>0</v>
      </c>
      <c r="AY1291" s="275">
        <f t="shared" ca="1" si="968"/>
        <v>0</v>
      </c>
      <c r="AZ1291" s="275">
        <f t="shared" ca="1" si="968"/>
        <v>0</v>
      </c>
      <c r="BA1291" s="275">
        <f t="shared" ca="1" si="968"/>
        <v>0</v>
      </c>
      <c r="BB1291" s="275">
        <f t="shared" ca="1" si="968"/>
        <v>0</v>
      </c>
      <c r="BC1291" s="275">
        <f t="shared" ca="1" si="968"/>
        <v>0</v>
      </c>
      <c r="BD1291" s="275">
        <f t="shared" ca="1" si="968"/>
        <v>0</v>
      </c>
      <c r="BE1291" s="275">
        <f t="shared" ca="1" si="968"/>
        <v>0</v>
      </c>
      <c r="BF1291" s="275">
        <f t="shared" ca="1" si="968"/>
        <v>0</v>
      </c>
      <c r="BG1291" s="275">
        <f t="shared" ca="1" si="968"/>
        <v>0</v>
      </c>
      <c r="BH1291" s="275">
        <f t="shared" ca="1" si="968"/>
        <v>0</v>
      </c>
      <c r="BI1291" s="275">
        <f t="shared" ca="1" si="968"/>
        <v>0</v>
      </c>
      <c r="BJ1291" s="275">
        <f t="shared" ca="1" si="968"/>
        <v>0</v>
      </c>
      <c r="BK1291" s="275">
        <f t="shared" ca="1" si="968"/>
        <v>0</v>
      </c>
      <c r="BL1291" s="275">
        <f t="shared" ca="1" si="968"/>
        <v>0</v>
      </c>
      <c r="BM1291" s="275">
        <f t="shared" ca="1" si="968"/>
        <v>0</v>
      </c>
      <c r="BN1291" s="275">
        <f t="shared" ca="1" si="968"/>
        <v>0</v>
      </c>
      <c r="BO1291" s="275">
        <f t="shared" ca="1" si="968"/>
        <v>0</v>
      </c>
      <c r="BP1291" s="275">
        <f t="shared" ca="1" si="968"/>
        <v>0</v>
      </c>
      <c r="BQ1291" s="275">
        <f t="shared" ca="1" si="968"/>
        <v>0</v>
      </c>
      <c r="BR1291" s="275">
        <f t="shared" ca="1" si="968"/>
        <v>0</v>
      </c>
      <c r="BS1291" s="275">
        <f t="shared" ca="1" si="968"/>
        <v>0</v>
      </c>
      <c r="BT1291" s="275">
        <f t="shared" ca="1" si="968"/>
        <v>0</v>
      </c>
      <c r="BU1291" s="275">
        <f t="shared" ca="1" si="968"/>
        <v>0</v>
      </c>
      <c r="BV1291" s="275">
        <f t="shared" ca="1" si="968"/>
        <v>0</v>
      </c>
      <c r="BW1291" s="275">
        <f t="shared" ca="1" si="968"/>
        <v>0</v>
      </c>
      <c r="BX1291" s="275">
        <f t="shared" ca="1" si="968"/>
        <v>0</v>
      </c>
      <c r="BY1291" s="275">
        <f t="shared" ca="1" si="968"/>
        <v>0</v>
      </c>
      <c r="BZ1291" s="275">
        <f t="shared" ca="1" si="968"/>
        <v>0</v>
      </c>
      <c r="CA1291" s="275">
        <f t="shared" ca="1" si="968"/>
        <v>0</v>
      </c>
      <c r="CB1291" s="275">
        <f t="shared" ca="1" si="968"/>
        <v>0</v>
      </c>
      <c r="CC1291" s="275">
        <f t="shared" ca="1" si="968"/>
        <v>0</v>
      </c>
      <c r="CD1291" s="275">
        <f t="shared" ca="1" si="968"/>
        <v>0</v>
      </c>
      <c r="CE1291" s="275">
        <f t="shared" ca="1" si="968"/>
        <v>0</v>
      </c>
      <c r="CF1291" s="275">
        <f t="shared" ca="1" si="968"/>
        <v>0</v>
      </c>
      <c r="CG1291" s="275">
        <f t="shared" ref="CG1291:CN1291" ca="1" si="969">+CF1291</f>
        <v>0</v>
      </c>
      <c r="CH1291" s="275">
        <f t="shared" ca="1" si="969"/>
        <v>0</v>
      </c>
      <c r="CI1291" s="275">
        <f t="shared" ca="1" si="969"/>
        <v>0</v>
      </c>
      <c r="CJ1291" s="275">
        <f t="shared" ca="1" si="969"/>
        <v>0</v>
      </c>
      <c r="CK1291" s="275">
        <f t="shared" ca="1" si="969"/>
        <v>0</v>
      </c>
      <c r="CL1291" s="275">
        <f t="shared" ca="1" si="969"/>
        <v>0</v>
      </c>
      <c r="CM1291" s="275">
        <f t="shared" ca="1" si="969"/>
        <v>0</v>
      </c>
      <c r="CN1291" s="275">
        <f t="shared" ca="1" si="969"/>
        <v>0</v>
      </c>
    </row>
    <row r="1292" spans="1:92" x14ac:dyDescent="0.25">
      <c r="A1292" t="s">
        <v>794</v>
      </c>
      <c r="B1292" s="223" t="s">
        <v>795</v>
      </c>
      <c r="C1292" s="53" t="s">
        <v>48</v>
      </c>
      <c r="D1292" t="s">
        <v>788</v>
      </c>
      <c r="K1292" s="313">
        <f t="shared" ca="1" si="966"/>
        <v>0</v>
      </c>
      <c r="L1292" s="313">
        <f t="shared" ca="1" si="966"/>
        <v>0</v>
      </c>
      <c r="M1292" s="313">
        <f t="shared" ca="1" si="966"/>
        <v>0</v>
      </c>
      <c r="N1292" s="313">
        <f t="shared" ca="1" si="966"/>
        <v>0</v>
      </c>
      <c r="O1292" s="313">
        <f t="shared" ca="1" si="966"/>
        <v>0</v>
      </c>
      <c r="P1292" s="313">
        <f t="shared" ca="1" si="966"/>
        <v>0</v>
      </c>
      <c r="Q1292" s="3"/>
      <c r="T1292" s="319">
        <f t="shared" ca="1" si="967"/>
        <v>0</v>
      </c>
      <c r="U1292" s="367">
        <f t="shared" ref="U1292:CF1292" ca="1" si="970">T1292+U1285</f>
        <v>0</v>
      </c>
      <c r="V1292" s="367">
        <f t="shared" ca="1" si="970"/>
        <v>0</v>
      </c>
      <c r="W1292" s="367">
        <f t="shared" ca="1" si="970"/>
        <v>0</v>
      </c>
      <c r="X1292" s="367">
        <f t="shared" ca="1" si="970"/>
        <v>0</v>
      </c>
      <c r="Y1292" s="367">
        <f t="shared" ca="1" si="970"/>
        <v>0</v>
      </c>
      <c r="Z1292" s="367">
        <f t="shared" ca="1" si="970"/>
        <v>0</v>
      </c>
      <c r="AA1292" s="367">
        <f t="shared" ca="1" si="970"/>
        <v>0</v>
      </c>
      <c r="AB1292" s="367">
        <f t="shared" ca="1" si="970"/>
        <v>0</v>
      </c>
      <c r="AC1292" s="367">
        <f t="shared" ca="1" si="970"/>
        <v>0</v>
      </c>
      <c r="AD1292" s="367">
        <f t="shared" ca="1" si="970"/>
        <v>0</v>
      </c>
      <c r="AE1292" s="367">
        <f t="shared" ca="1" si="970"/>
        <v>0</v>
      </c>
      <c r="AF1292" s="367">
        <f t="shared" ca="1" si="970"/>
        <v>0</v>
      </c>
      <c r="AG1292" s="367">
        <f t="shared" ca="1" si="970"/>
        <v>0</v>
      </c>
      <c r="AH1292" s="367">
        <f t="shared" ca="1" si="970"/>
        <v>0</v>
      </c>
      <c r="AI1292" s="367">
        <f t="shared" ca="1" si="970"/>
        <v>0</v>
      </c>
      <c r="AJ1292" s="367">
        <f t="shared" ca="1" si="970"/>
        <v>0</v>
      </c>
      <c r="AK1292" s="367">
        <f t="shared" ca="1" si="970"/>
        <v>0</v>
      </c>
      <c r="AL1292" s="367">
        <f t="shared" ca="1" si="970"/>
        <v>0</v>
      </c>
      <c r="AM1292" s="367">
        <f t="shared" ca="1" si="970"/>
        <v>0</v>
      </c>
      <c r="AN1292" s="367">
        <f t="shared" ca="1" si="970"/>
        <v>0</v>
      </c>
      <c r="AO1292" s="367">
        <f t="shared" ca="1" si="970"/>
        <v>0</v>
      </c>
      <c r="AP1292" s="367">
        <f t="shared" ca="1" si="970"/>
        <v>0</v>
      </c>
      <c r="AQ1292" s="367">
        <f t="shared" ca="1" si="970"/>
        <v>0</v>
      </c>
      <c r="AR1292" s="367">
        <f t="shared" ca="1" si="970"/>
        <v>0</v>
      </c>
      <c r="AS1292" s="367">
        <f t="shared" ca="1" si="970"/>
        <v>0</v>
      </c>
      <c r="AT1292" s="367">
        <f t="shared" ca="1" si="970"/>
        <v>0</v>
      </c>
      <c r="AU1292" s="367">
        <f t="shared" ca="1" si="970"/>
        <v>0</v>
      </c>
      <c r="AV1292" s="367">
        <f t="shared" ca="1" si="970"/>
        <v>0</v>
      </c>
      <c r="AW1292" s="367">
        <f t="shared" ca="1" si="970"/>
        <v>0</v>
      </c>
      <c r="AX1292" s="367">
        <f t="shared" ca="1" si="970"/>
        <v>0</v>
      </c>
      <c r="AY1292" s="367">
        <f t="shared" ca="1" si="970"/>
        <v>0</v>
      </c>
      <c r="AZ1292" s="367">
        <f t="shared" ca="1" si="970"/>
        <v>0</v>
      </c>
      <c r="BA1292" s="367">
        <f t="shared" ca="1" si="970"/>
        <v>0</v>
      </c>
      <c r="BB1292" s="367">
        <f t="shared" ca="1" si="970"/>
        <v>0</v>
      </c>
      <c r="BC1292" s="367">
        <f t="shared" ca="1" si="970"/>
        <v>0</v>
      </c>
      <c r="BD1292" s="367">
        <f t="shared" ca="1" si="970"/>
        <v>0</v>
      </c>
      <c r="BE1292" s="367">
        <f t="shared" ca="1" si="970"/>
        <v>0</v>
      </c>
      <c r="BF1292" s="367">
        <f t="shared" ca="1" si="970"/>
        <v>0</v>
      </c>
      <c r="BG1292" s="367">
        <f t="shared" ca="1" si="970"/>
        <v>0</v>
      </c>
      <c r="BH1292" s="367">
        <f t="shared" ca="1" si="970"/>
        <v>0</v>
      </c>
      <c r="BI1292" s="367">
        <f t="shared" ca="1" si="970"/>
        <v>0</v>
      </c>
      <c r="BJ1292" s="367">
        <f t="shared" ca="1" si="970"/>
        <v>0</v>
      </c>
      <c r="BK1292" s="367">
        <f t="shared" ca="1" si="970"/>
        <v>0</v>
      </c>
      <c r="BL1292" s="367">
        <f t="shared" ca="1" si="970"/>
        <v>0</v>
      </c>
      <c r="BM1292" s="367">
        <f t="shared" ca="1" si="970"/>
        <v>0</v>
      </c>
      <c r="BN1292" s="367">
        <f t="shared" ca="1" si="970"/>
        <v>0</v>
      </c>
      <c r="BO1292" s="367">
        <f t="shared" ca="1" si="970"/>
        <v>0</v>
      </c>
      <c r="BP1292" s="367">
        <f t="shared" ca="1" si="970"/>
        <v>0</v>
      </c>
      <c r="BQ1292" s="367">
        <f t="shared" ca="1" si="970"/>
        <v>0</v>
      </c>
      <c r="BR1292" s="367">
        <f t="shared" ca="1" si="970"/>
        <v>0</v>
      </c>
      <c r="BS1292" s="367">
        <f t="shared" ca="1" si="970"/>
        <v>0</v>
      </c>
      <c r="BT1292" s="367">
        <f t="shared" ca="1" si="970"/>
        <v>0</v>
      </c>
      <c r="BU1292" s="367">
        <f t="shared" ca="1" si="970"/>
        <v>0</v>
      </c>
      <c r="BV1292" s="367">
        <f t="shared" ca="1" si="970"/>
        <v>0</v>
      </c>
      <c r="BW1292" s="367">
        <f t="shared" ca="1" si="970"/>
        <v>0</v>
      </c>
      <c r="BX1292" s="367">
        <f t="shared" ca="1" si="970"/>
        <v>0</v>
      </c>
      <c r="BY1292" s="367">
        <f t="shared" ca="1" si="970"/>
        <v>0</v>
      </c>
      <c r="BZ1292" s="367">
        <f t="shared" ca="1" si="970"/>
        <v>0</v>
      </c>
      <c r="CA1292" s="367">
        <f t="shared" ca="1" si="970"/>
        <v>0</v>
      </c>
      <c r="CB1292" s="367">
        <f t="shared" ca="1" si="970"/>
        <v>0</v>
      </c>
      <c r="CC1292" s="367">
        <f t="shared" ca="1" si="970"/>
        <v>0</v>
      </c>
      <c r="CD1292" s="367">
        <f t="shared" ca="1" si="970"/>
        <v>0</v>
      </c>
      <c r="CE1292" s="367">
        <f t="shared" ca="1" si="970"/>
        <v>0</v>
      </c>
      <c r="CF1292" s="367">
        <f t="shared" ca="1" si="970"/>
        <v>0</v>
      </c>
      <c r="CG1292" s="367">
        <f t="shared" ref="CG1292:CN1292" ca="1" si="971">CF1292+CG1285</f>
        <v>0</v>
      </c>
      <c r="CH1292" s="367">
        <f t="shared" ca="1" si="971"/>
        <v>0</v>
      </c>
      <c r="CI1292" s="367">
        <f t="shared" ca="1" si="971"/>
        <v>0</v>
      </c>
      <c r="CJ1292" s="367">
        <f t="shared" ca="1" si="971"/>
        <v>0</v>
      </c>
      <c r="CK1292" s="367">
        <f t="shared" ca="1" si="971"/>
        <v>0</v>
      </c>
      <c r="CL1292" s="367">
        <f t="shared" ca="1" si="971"/>
        <v>0</v>
      </c>
      <c r="CM1292" s="367">
        <f t="shared" ca="1" si="971"/>
        <v>0</v>
      </c>
      <c r="CN1292" s="367">
        <f t="shared" ca="1" si="971"/>
        <v>0</v>
      </c>
    </row>
    <row r="1293" spans="1:92" x14ac:dyDescent="0.25">
      <c r="A1293" t="s">
        <v>796</v>
      </c>
      <c r="B1293" s="216" t="s">
        <v>797</v>
      </c>
      <c r="C1293" s="53"/>
      <c r="D1293" t="s">
        <v>788</v>
      </c>
      <c r="E1293" s="229"/>
      <c r="F1293" s="229"/>
      <c r="G1293" s="229"/>
      <c r="K1293" s="31">
        <f t="shared" ca="1" si="966"/>
        <v>0</v>
      </c>
      <c r="L1293" s="31">
        <f t="shared" ca="1" si="966"/>
        <v>0</v>
      </c>
      <c r="M1293" s="31">
        <f t="shared" ca="1" si="966"/>
        <v>0</v>
      </c>
      <c r="N1293" s="31">
        <f t="shared" ca="1" si="966"/>
        <v>0</v>
      </c>
      <c r="O1293" s="31">
        <f t="shared" ca="1" si="966"/>
        <v>0</v>
      </c>
      <c r="P1293" s="31">
        <f t="shared" ca="1" si="966"/>
        <v>0</v>
      </c>
      <c r="Q1293" s="31"/>
      <c r="T1293" s="386">
        <f t="shared" ca="1" si="967"/>
        <v>0</v>
      </c>
      <c r="U1293" s="328">
        <f t="shared" ref="U1293:AZ1293" ca="1" si="972">SUM(U1291:U1292)</f>
        <v>0</v>
      </c>
      <c r="V1293" s="328">
        <f t="shared" ca="1" si="972"/>
        <v>0</v>
      </c>
      <c r="W1293" s="328">
        <f t="shared" ca="1" si="972"/>
        <v>0</v>
      </c>
      <c r="X1293" s="328">
        <f t="shared" ca="1" si="972"/>
        <v>0</v>
      </c>
      <c r="Y1293" s="328">
        <f t="shared" ca="1" si="972"/>
        <v>0</v>
      </c>
      <c r="Z1293" s="328">
        <f t="shared" ca="1" si="972"/>
        <v>0</v>
      </c>
      <c r="AA1293" s="328">
        <f t="shared" ca="1" si="972"/>
        <v>0</v>
      </c>
      <c r="AB1293" s="328">
        <f t="shared" ca="1" si="972"/>
        <v>0</v>
      </c>
      <c r="AC1293" s="328">
        <f t="shared" ca="1" si="972"/>
        <v>0</v>
      </c>
      <c r="AD1293" s="328">
        <f t="shared" ca="1" si="972"/>
        <v>0</v>
      </c>
      <c r="AE1293" s="328">
        <f t="shared" ca="1" si="972"/>
        <v>0</v>
      </c>
      <c r="AF1293" s="328">
        <f t="shared" ca="1" si="972"/>
        <v>0</v>
      </c>
      <c r="AG1293" s="328">
        <f t="shared" ca="1" si="972"/>
        <v>0</v>
      </c>
      <c r="AH1293" s="328">
        <f t="shared" ca="1" si="972"/>
        <v>0</v>
      </c>
      <c r="AI1293" s="328">
        <f t="shared" ca="1" si="972"/>
        <v>0</v>
      </c>
      <c r="AJ1293" s="328">
        <f t="shared" ca="1" si="972"/>
        <v>0</v>
      </c>
      <c r="AK1293" s="328">
        <f t="shared" ca="1" si="972"/>
        <v>0</v>
      </c>
      <c r="AL1293" s="328">
        <f t="shared" ca="1" si="972"/>
        <v>0</v>
      </c>
      <c r="AM1293" s="328">
        <f t="shared" ca="1" si="972"/>
        <v>0</v>
      </c>
      <c r="AN1293" s="328">
        <f t="shared" ca="1" si="972"/>
        <v>0</v>
      </c>
      <c r="AO1293" s="328">
        <f t="shared" ca="1" si="972"/>
        <v>0</v>
      </c>
      <c r="AP1293" s="328">
        <f t="shared" ca="1" si="972"/>
        <v>0</v>
      </c>
      <c r="AQ1293" s="328">
        <f t="shared" ca="1" si="972"/>
        <v>0</v>
      </c>
      <c r="AR1293" s="328">
        <f t="shared" ca="1" si="972"/>
        <v>0</v>
      </c>
      <c r="AS1293" s="328">
        <f t="shared" ca="1" si="972"/>
        <v>0</v>
      </c>
      <c r="AT1293" s="328">
        <f t="shared" ca="1" si="972"/>
        <v>0</v>
      </c>
      <c r="AU1293" s="328">
        <f t="shared" ca="1" si="972"/>
        <v>0</v>
      </c>
      <c r="AV1293" s="328">
        <f t="shared" ca="1" si="972"/>
        <v>0</v>
      </c>
      <c r="AW1293" s="328">
        <f t="shared" ca="1" si="972"/>
        <v>0</v>
      </c>
      <c r="AX1293" s="328">
        <f t="shared" ca="1" si="972"/>
        <v>0</v>
      </c>
      <c r="AY1293" s="328">
        <f t="shared" ca="1" si="972"/>
        <v>0</v>
      </c>
      <c r="AZ1293" s="328">
        <f t="shared" ca="1" si="972"/>
        <v>0</v>
      </c>
      <c r="BA1293" s="328">
        <f t="shared" ref="BA1293:CN1293" ca="1" si="973">SUM(BA1291:BA1292)</f>
        <v>0</v>
      </c>
      <c r="BB1293" s="328">
        <f t="shared" ca="1" si="973"/>
        <v>0</v>
      </c>
      <c r="BC1293" s="328">
        <f t="shared" ca="1" si="973"/>
        <v>0</v>
      </c>
      <c r="BD1293" s="328">
        <f t="shared" ca="1" si="973"/>
        <v>0</v>
      </c>
      <c r="BE1293" s="328">
        <f t="shared" ca="1" si="973"/>
        <v>0</v>
      </c>
      <c r="BF1293" s="328">
        <f t="shared" ca="1" si="973"/>
        <v>0</v>
      </c>
      <c r="BG1293" s="328">
        <f t="shared" ca="1" si="973"/>
        <v>0</v>
      </c>
      <c r="BH1293" s="328">
        <f t="shared" ca="1" si="973"/>
        <v>0</v>
      </c>
      <c r="BI1293" s="328">
        <f t="shared" ca="1" si="973"/>
        <v>0</v>
      </c>
      <c r="BJ1293" s="328">
        <f t="shared" ca="1" si="973"/>
        <v>0</v>
      </c>
      <c r="BK1293" s="328">
        <f t="shared" ca="1" si="973"/>
        <v>0</v>
      </c>
      <c r="BL1293" s="328">
        <f t="shared" ca="1" si="973"/>
        <v>0</v>
      </c>
      <c r="BM1293" s="328">
        <f t="shared" ca="1" si="973"/>
        <v>0</v>
      </c>
      <c r="BN1293" s="328">
        <f t="shared" ca="1" si="973"/>
        <v>0</v>
      </c>
      <c r="BO1293" s="328">
        <f t="shared" ca="1" si="973"/>
        <v>0</v>
      </c>
      <c r="BP1293" s="328">
        <f t="shared" ca="1" si="973"/>
        <v>0</v>
      </c>
      <c r="BQ1293" s="328">
        <f t="shared" ca="1" si="973"/>
        <v>0</v>
      </c>
      <c r="BR1293" s="328">
        <f t="shared" ca="1" si="973"/>
        <v>0</v>
      </c>
      <c r="BS1293" s="328">
        <f t="shared" ca="1" si="973"/>
        <v>0</v>
      </c>
      <c r="BT1293" s="328">
        <f t="shared" ca="1" si="973"/>
        <v>0</v>
      </c>
      <c r="BU1293" s="328">
        <f t="shared" ca="1" si="973"/>
        <v>0</v>
      </c>
      <c r="BV1293" s="328">
        <f t="shared" ca="1" si="973"/>
        <v>0</v>
      </c>
      <c r="BW1293" s="328">
        <f t="shared" ca="1" si="973"/>
        <v>0</v>
      </c>
      <c r="BX1293" s="328">
        <f t="shared" ca="1" si="973"/>
        <v>0</v>
      </c>
      <c r="BY1293" s="328">
        <f t="shared" ca="1" si="973"/>
        <v>0</v>
      </c>
      <c r="BZ1293" s="328">
        <f t="shared" ca="1" si="973"/>
        <v>0</v>
      </c>
      <c r="CA1293" s="328">
        <f t="shared" ca="1" si="973"/>
        <v>0</v>
      </c>
      <c r="CB1293" s="328">
        <f t="shared" ca="1" si="973"/>
        <v>0</v>
      </c>
      <c r="CC1293" s="328">
        <f t="shared" ca="1" si="973"/>
        <v>0</v>
      </c>
      <c r="CD1293" s="328">
        <f t="shared" ca="1" si="973"/>
        <v>0</v>
      </c>
      <c r="CE1293" s="328">
        <f t="shared" ca="1" si="973"/>
        <v>0</v>
      </c>
      <c r="CF1293" s="328">
        <f t="shared" ca="1" si="973"/>
        <v>0</v>
      </c>
      <c r="CG1293" s="328">
        <f t="shared" ca="1" si="973"/>
        <v>0</v>
      </c>
      <c r="CH1293" s="328">
        <f t="shared" ca="1" si="973"/>
        <v>0</v>
      </c>
      <c r="CI1293" s="328">
        <f t="shared" ca="1" si="973"/>
        <v>0</v>
      </c>
      <c r="CJ1293" s="328">
        <f t="shared" ca="1" si="973"/>
        <v>0</v>
      </c>
      <c r="CK1293" s="328">
        <f t="shared" ca="1" si="973"/>
        <v>0</v>
      </c>
      <c r="CL1293" s="328">
        <f t="shared" ca="1" si="973"/>
        <v>0</v>
      </c>
      <c r="CM1293" s="328">
        <f t="shared" ca="1" si="973"/>
        <v>0</v>
      </c>
      <c r="CN1293" s="328">
        <f t="shared" ca="1" si="973"/>
        <v>0</v>
      </c>
    </row>
    <row r="1294" spans="1:92" x14ac:dyDescent="0.25">
      <c r="B1294" s="216"/>
      <c r="C1294" s="53"/>
      <c r="E1294" s="229"/>
      <c r="F1294" s="229"/>
      <c r="G1294" s="229"/>
      <c r="K1294" s="31"/>
      <c r="L1294" s="31"/>
      <c r="M1294" s="31"/>
      <c r="N1294" s="31"/>
      <c r="O1294" s="31"/>
      <c r="P1294" s="31"/>
      <c r="Q1294" s="31"/>
      <c r="T1294" s="327"/>
      <c r="U1294" s="415"/>
      <c r="V1294" s="415"/>
      <c r="W1294" s="415"/>
      <c r="X1294" s="415"/>
      <c r="Y1294" s="415"/>
      <c r="Z1294" s="415"/>
      <c r="AA1294" s="415"/>
      <c r="AB1294" s="415"/>
      <c r="AC1294" s="415"/>
      <c r="AD1294" s="415"/>
      <c r="AE1294" s="415"/>
      <c r="AF1294" s="415"/>
      <c r="AG1294" s="415"/>
      <c r="AH1294" s="415"/>
      <c r="AI1294" s="415"/>
      <c r="AJ1294" s="415"/>
      <c r="AK1294" s="415"/>
      <c r="AL1294" s="415"/>
      <c r="AM1294" s="415"/>
      <c r="AN1294" s="415"/>
      <c r="AO1294" s="415"/>
      <c r="AP1294" s="415"/>
      <c r="AQ1294" s="415"/>
      <c r="AR1294" s="415"/>
      <c r="AS1294" s="415"/>
      <c r="AT1294" s="415"/>
      <c r="AU1294" s="415"/>
      <c r="AV1294" s="415"/>
      <c r="AW1294" s="415"/>
      <c r="AX1294" s="415"/>
      <c r="AY1294" s="415"/>
      <c r="AZ1294" s="415"/>
      <c r="BA1294" s="415"/>
      <c r="BB1294" s="415"/>
      <c r="BC1294" s="415"/>
      <c r="BD1294" s="415"/>
      <c r="BE1294" s="415"/>
      <c r="BF1294" s="415"/>
      <c r="BG1294" s="415"/>
      <c r="BH1294" s="415"/>
      <c r="BI1294" s="415"/>
      <c r="BJ1294" s="415"/>
      <c r="BK1294" s="415"/>
      <c r="BL1294" s="415"/>
      <c r="BM1294" s="415"/>
      <c r="BN1294" s="415"/>
      <c r="BO1294" s="415"/>
      <c r="BP1294" s="415"/>
      <c r="BQ1294" s="415"/>
      <c r="BR1294" s="415"/>
      <c r="BS1294" s="415"/>
      <c r="BT1294" s="415"/>
      <c r="BU1294" s="415"/>
      <c r="BV1294" s="415"/>
      <c r="BW1294" s="415"/>
      <c r="BX1294" s="415"/>
      <c r="BY1294" s="415"/>
      <c r="BZ1294" s="415"/>
      <c r="CA1294" s="415"/>
      <c r="CB1294" s="415"/>
      <c r="CC1294" s="415"/>
      <c r="CD1294" s="415"/>
      <c r="CE1294" s="415"/>
      <c r="CF1294" s="415"/>
      <c r="CG1294" s="415"/>
      <c r="CH1294" s="415"/>
      <c r="CI1294" s="415"/>
      <c r="CJ1294" s="415"/>
      <c r="CK1294" s="415"/>
      <c r="CL1294" s="415"/>
      <c r="CM1294" s="415"/>
      <c r="CN1294" s="415"/>
    </row>
    <row r="1295" spans="1:92" x14ac:dyDescent="0.25">
      <c r="A1295" s="137"/>
      <c r="B1295" s="208"/>
      <c r="C1295" s="139"/>
      <c r="D1295" s="137" t="s">
        <v>798</v>
      </c>
      <c r="E1295" s="140" t="s">
        <v>799</v>
      </c>
      <c r="F1295" s="140"/>
      <c r="G1295" s="140"/>
      <c r="H1295" s="141"/>
      <c r="I1295" s="221"/>
      <c r="J1295" s="222"/>
      <c r="K1295" s="139"/>
      <c r="L1295" s="139"/>
      <c r="M1295" s="139"/>
      <c r="N1295" s="139"/>
      <c r="O1295" s="139"/>
      <c r="P1295" s="139"/>
      <c r="Q1295" s="139"/>
      <c r="T1295" s="262"/>
      <c r="U1295" s="186"/>
      <c r="V1295" s="186"/>
      <c r="W1295" s="186"/>
      <c r="X1295" s="186"/>
      <c r="Y1295" s="186"/>
      <c r="Z1295" s="186"/>
      <c r="AA1295" s="186"/>
      <c r="AB1295" s="186"/>
      <c r="AC1295" s="186"/>
      <c r="AD1295" s="186"/>
      <c r="AE1295" s="186"/>
      <c r="AF1295" s="186"/>
      <c r="AG1295" s="186"/>
      <c r="AH1295" s="186"/>
      <c r="AI1295" s="186"/>
      <c r="AJ1295" s="186"/>
      <c r="AK1295" s="186"/>
      <c r="AL1295" s="186"/>
      <c r="AM1295" s="186"/>
      <c r="AN1295" s="186"/>
      <c r="AO1295" s="186"/>
      <c r="AP1295" s="186"/>
      <c r="AQ1295" s="186"/>
      <c r="AR1295" s="186"/>
      <c r="AS1295" s="186"/>
      <c r="AT1295" s="186"/>
      <c r="AU1295" s="186"/>
      <c r="AV1295" s="186"/>
      <c r="AW1295" s="186"/>
      <c r="AX1295" s="186"/>
      <c r="AY1295" s="186"/>
      <c r="AZ1295" s="186"/>
      <c r="BA1295" s="186"/>
      <c r="BB1295" s="186"/>
      <c r="BC1295" s="186"/>
      <c r="BD1295" s="186"/>
      <c r="BE1295" s="186"/>
      <c r="BF1295" s="186"/>
      <c r="BG1295" s="186"/>
      <c r="BH1295" s="186"/>
      <c r="BI1295" s="186"/>
      <c r="BJ1295" s="186"/>
      <c r="BK1295" s="186"/>
      <c r="BL1295" s="186"/>
      <c r="BM1295" s="186"/>
      <c r="BN1295" s="186"/>
      <c r="BO1295" s="186"/>
      <c r="BP1295" s="186"/>
      <c r="BQ1295" s="186"/>
      <c r="BR1295" s="186"/>
      <c r="BS1295" s="186"/>
      <c r="BT1295" s="186"/>
      <c r="BU1295" s="186"/>
      <c r="BV1295" s="186"/>
      <c r="BW1295" s="186"/>
      <c r="BX1295" s="186"/>
      <c r="BY1295" s="186"/>
      <c r="BZ1295" s="186"/>
      <c r="CA1295" s="186"/>
      <c r="CB1295" s="186"/>
      <c r="CC1295" s="186"/>
      <c r="CD1295" s="186"/>
      <c r="CE1295" s="186"/>
      <c r="CF1295" s="186"/>
      <c r="CG1295" s="186"/>
      <c r="CH1295" s="186"/>
      <c r="CI1295" s="186"/>
      <c r="CJ1295" s="186"/>
      <c r="CK1295" s="186"/>
      <c r="CL1295" s="186"/>
      <c r="CM1295" s="186"/>
      <c r="CN1295" s="186"/>
    </row>
    <row r="1296" spans="1:92" x14ac:dyDescent="0.25">
      <c r="A1296" t="s">
        <v>206</v>
      </c>
      <c r="B1296" s="214" t="s">
        <v>800</v>
      </c>
      <c r="C1296" s="10"/>
      <c r="D1296" t="s">
        <v>798</v>
      </c>
      <c r="E1296" s="106"/>
      <c r="F1296" s="106"/>
      <c r="G1296" s="106"/>
      <c r="H1296" s="106"/>
      <c r="I1296" s="175"/>
      <c r="J1296" s="17"/>
      <c r="K1296" s="192">
        <v>0.25</v>
      </c>
      <c r="L1296" s="192">
        <v>0.25</v>
      </c>
      <c r="M1296" s="192">
        <v>0.25</v>
      </c>
      <c r="N1296" s="192">
        <v>0.25</v>
      </c>
      <c r="O1296" s="192">
        <v>0.25</v>
      </c>
      <c r="P1296" s="192">
        <v>0.25</v>
      </c>
      <c r="Q1296" s="192"/>
      <c r="T1296" s="274"/>
      <c r="U1296" s="416"/>
      <c r="V1296" s="416"/>
      <c r="W1296" s="416"/>
      <c r="X1296" s="416"/>
      <c r="Y1296" s="416"/>
      <c r="Z1296" s="416"/>
      <c r="AA1296" s="416"/>
      <c r="AB1296" s="416"/>
      <c r="AC1296" s="416"/>
      <c r="AD1296" s="416"/>
      <c r="AE1296" s="416"/>
      <c r="AF1296" s="416"/>
      <c r="AG1296" s="416"/>
      <c r="AH1296" s="416"/>
      <c r="AI1296" s="416"/>
      <c r="AJ1296" s="416"/>
      <c r="AK1296" s="416"/>
      <c r="AL1296" s="416"/>
      <c r="AM1296" s="416"/>
      <c r="AN1296" s="416"/>
      <c r="AO1296" s="416"/>
      <c r="AP1296" s="416"/>
      <c r="AQ1296" s="416"/>
      <c r="AR1296" s="416"/>
      <c r="AS1296" s="416"/>
      <c r="AT1296" s="416"/>
      <c r="AU1296" s="416"/>
      <c r="AV1296" s="416"/>
      <c r="AW1296" s="416"/>
      <c r="AX1296" s="416"/>
      <c r="AY1296" s="416"/>
      <c r="AZ1296" s="416"/>
      <c r="BA1296" s="416"/>
      <c r="BB1296" s="416"/>
      <c r="BC1296" s="416"/>
      <c r="BD1296" s="416"/>
      <c r="BE1296" s="416"/>
      <c r="BF1296" s="416"/>
      <c r="BG1296" s="416"/>
      <c r="BH1296" s="416"/>
      <c r="BI1296" s="416"/>
      <c r="BJ1296" s="416"/>
      <c r="BK1296" s="416"/>
      <c r="BL1296" s="416"/>
      <c r="BM1296" s="416"/>
      <c r="BN1296" s="416"/>
      <c r="BO1296" s="416"/>
      <c r="BP1296" s="416"/>
      <c r="BQ1296" s="416"/>
      <c r="BR1296" s="416"/>
      <c r="BS1296" s="416"/>
      <c r="BT1296" s="416"/>
      <c r="BU1296" s="416"/>
      <c r="BV1296" s="416"/>
      <c r="BW1296" s="416"/>
      <c r="BX1296" s="416"/>
      <c r="BY1296" s="416"/>
      <c r="BZ1296" s="416"/>
      <c r="CA1296" s="416"/>
      <c r="CB1296" s="416"/>
      <c r="CC1296" s="416"/>
      <c r="CD1296" s="416"/>
      <c r="CE1296" s="416"/>
      <c r="CF1296" s="416"/>
      <c r="CG1296" s="416"/>
      <c r="CH1296" s="416"/>
      <c r="CI1296" s="416"/>
      <c r="CJ1296" s="416"/>
      <c r="CK1296" s="416"/>
      <c r="CL1296" s="416"/>
      <c r="CM1296" s="416"/>
      <c r="CN1296" s="416"/>
    </row>
    <row r="1297" spans="1:92" x14ac:dyDescent="0.25">
      <c r="B1297"/>
      <c r="I1297" s="102"/>
      <c r="J1297"/>
      <c r="T1297" s="205"/>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R1297" s="156"/>
      <c r="AS1297" s="156"/>
      <c r="AT1297" s="156"/>
      <c r="AU1297" s="156"/>
      <c r="AV1297" s="156"/>
      <c r="AW1297" s="156"/>
      <c r="AX1297" s="156"/>
      <c r="AY1297" s="156"/>
      <c r="AZ1297" s="156"/>
      <c r="BA1297" s="156"/>
      <c r="BB1297" s="156"/>
      <c r="BC1297" s="156"/>
      <c r="BD1297" s="156"/>
      <c r="BE1297" s="156"/>
      <c r="BF1297" s="156"/>
      <c r="BG1297" s="156"/>
      <c r="BH1297" s="156"/>
      <c r="BI1297" s="156"/>
      <c r="BJ1297" s="156"/>
      <c r="BK1297" s="156"/>
      <c r="BL1297" s="156"/>
      <c r="BM1297" s="156"/>
      <c r="BN1297" s="156"/>
      <c r="BO1297" s="156"/>
      <c r="BP1297" s="156"/>
      <c r="BQ1297" s="156"/>
      <c r="BR1297" s="156"/>
      <c r="BS1297" s="156"/>
      <c r="BT1297" s="156"/>
      <c r="BU1297" s="156"/>
      <c r="BV1297" s="156"/>
      <c r="BW1297" s="156"/>
      <c r="BX1297" s="156"/>
      <c r="BY1297" s="156"/>
      <c r="BZ1297" s="156"/>
      <c r="CA1297" s="156"/>
      <c r="CB1297" s="156"/>
      <c r="CC1297" s="156"/>
      <c r="CD1297" s="156"/>
      <c r="CE1297" s="156"/>
      <c r="CF1297" s="156"/>
      <c r="CG1297" s="156"/>
      <c r="CH1297" s="156"/>
      <c r="CI1297" s="156"/>
      <c r="CJ1297" s="156"/>
      <c r="CK1297" s="156"/>
      <c r="CL1297" s="156"/>
      <c r="CM1297" s="156"/>
      <c r="CN1297" s="156"/>
    </row>
    <row r="1298" spans="1:92" x14ac:dyDescent="0.25">
      <c r="A1298" s="137"/>
      <c r="B1298" s="208"/>
      <c r="C1298" s="139"/>
      <c r="D1298" s="137" t="s">
        <v>801</v>
      </c>
      <c r="E1298" s="140" t="s">
        <v>801</v>
      </c>
      <c r="F1298" s="140"/>
      <c r="G1298" s="140"/>
      <c r="H1298" s="141"/>
      <c r="I1298" s="221"/>
      <c r="J1298" s="222"/>
      <c r="K1298" s="139"/>
      <c r="L1298" s="139"/>
      <c r="M1298" s="139"/>
      <c r="N1298" s="139"/>
      <c r="O1298" s="139"/>
      <c r="P1298" s="139"/>
      <c r="Q1298" s="139"/>
      <c r="T1298" s="262"/>
      <c r="U1298" s="186"/>
      <c r="V1298" s="186"/>
      <c r="W1298" s="186"/>
      <c r="X1298" s="186"/>
      <c r="Y1298" s="186"/>
      <c r="Z1298" s="186"/>
      <c r="AA1298" s="186"/>
      <c r="AB1298" s="186"/>
      <c r="AC1298" s="186"/>
      <c r="AD1298" s="186"/>
      <c r="AE1298" s="186"/>
      <c r="AF1298" s="186"/>
      <c r="AG1298" s="186"/>
      <c r="AH1298" s="186"/>
      <c r="AI1298" s="186"/>
      <c r="AJ1298" s="186"/>
      <c r="AK1298" s="186"/>
      <c r="AL1298" s="186"/>
      <c r="AM1298" s="186"/>
      <c r="AN1298" s="186"/>
      <c r="AO1298" s="186"/>
      <c r="AP1298" s="186"/>
      <c r="AQ1298" s="186"/>
      <c r="AR1298" s="186"/>
      <c r="AS1298" s="186"/>
      <c r="AT1298" s="186"/>
      <c r="AU1298" s="186"/>
      <c r="AV1298" s="186"/>
      <c r="AW1298" s="186"/>
      <c r="AX1298" s="186"/>
      <c r="AY1298" s="186"/>
      <c r="AZ1298" s="186"/>
      <c r="BA1298" s="186"/>
      <c r="BB1298" s="186"/>
      <c r="BC1298" s="186"/>
      <c r="BD1298" s="186"/>
      <c r="BE1298" s="186"/>
      <c r="BF1298" s="186"/>
      <c r="BG1298" s="186"/>
      <c r="BH1298" s="186"/>
      <c r="BI1298" s="186"/>
      <c r="BJ1298" s="186"/>
      <c r="BK1298" s="186"/>
      <c r="BL1298" s="186"/>
      <c r="BM1298" s="186"/>
      <c r="BN1298" s="186"/>
      <c r="BO1298" s="186"/>
      <c r="BP1298" s="186"/>
      <c r="BQ1298" s="186"/>
      <c r="BR1298" s="186"/>
      <c r="BS1298" s="186"/>
      <c r="BT1298" s="186"/>
      <c r="BU1298" s="186"/>
      <c r="BV1298" s="186"/>
      <c r="BW1298" s="186"/>
      <c r="BX1298" s="186"/>
      <c r="BY1298" s="186"/>
      <c r="BZ1298" s="186"/>
      <c r="CA1298" s="186"/>
      <c r="CB1298" s="186"/>
      <c r="CC1298" s="186"/>
      <c r="CD1298" s="186"/>
      <c r="CE1298" s="186"/>
      <c r="CF1298" s="186"/>
      <c r="CG1298" s="186"/>
      <c r="CH1298" s="186"/>
      <c r="CI1298" s="186"/>
      <c r="CJ1298" s="186"/>
      <c r="CK1298" s="186"/>
      <c r="CL1298" s="186"/>
      <c r="CM1298" s="186"/>
      <c r="CN1298" s="186"/>
    </row>
    <row r="1299" spans="1:92" x14ac:dyDescent="0.25">
      <c r="A1299" t="s">
        <v>143</v>
      </c>
      <c r="B1299" s="174" t="s">
        <v>802</v>
      </c>
      <c r="C1299" s="148"/>
      <c r="D1299" t="s">
        <v>801</v>
      </c>
      <c r="E1299" s="149"/>
      <c r="F1299" s="149"/>
      <c r="G1299" s="149"/>
      <c r="H1299" s="106"/>
      <c r="I1299" s="210"/>
      <c r="J1299" s="226"/>
      <c r="K1299" s="148"/>
      <c r="L1299" s="148"/>
      <c r="M1299" s="148"/>
      <c r="N1299" s="148"/>
      <c r="O1299" s="148"/>
      <c r="P1299" s="148"/>
      <c r="Q1299" s="148"/>
      <c r="T1299" s="269"/>
      <c r="U1299" s="190"/>
      <c r="V1299" s="190"/>
      <c r="W1299" s="190"/>
      <c r="X1299" s="190"/>
      <c r="Y1299" s="190"/>
      <c r="Z1299" s="190"/>
      <c r="AA1299" s="190"/>
      <c r="AB1299" s="190"/>
      <c r="AC1299" s="190"/>
      <c r="AD1299" s="190"/>
      <c r="AE1299" s="190"/>
      <c r="AF1299" s="190"/>
      <c r="AG1299" s="190"/>
      <c r="AH1299" s="190"/>
      <c r="AI1299" s="190"/>
      <c r="AJ1299" s="190"/>
      <c r="AK1299" s="190"/>
      <c r="AL1299" s="190"/>
      <c r="AM1299" s="190"/>
      <c r="AN1299" s="190"/>
      <c r="AO1299" s="190"/>
      <c r="AP1299" s="190"/>
      <c r="AQ1299" s="190"/>
      <c r="AR1299" s="190"/>
      <c r="AS1299" s="190"/>
      <c r="AT1299" s="190"/>
      <c r="AU1299" s="190"/>
      <c r="AV1299" s="190"/>
      <c r="AW1299" s="190"/>
      <c r="AX1299" s="190"/>
      <c r="AY1299" s="190"/>
      <c r="AZ1299" s="190"/>
      <c r="BA1299" s="190"/>
      <c r="BB1299" s="190"/>
      <c r="BC1299" s="190"/>
      <c r="BD1299" s="190"/>
      <c r="BE1299" s="190"/>
      <c r="BF1299" s="190"/>
      <c r="BG1299" s="190"/>
      <c r="BH1299" s="190"/>
      <c r="BI1299" s="190"/>
      <c r="BJ1299" s="190"/>
      <c r="BK1299" s="190"/>
      <c r="BL1299" s="190"/>
      <c r="BM1299" s="190"/>
      <c r="BN1299" s="190"/>
      <c r="BO1299" s="190"/>
      <c r="BP1299" s="190"/>
      <c r="BQ1299" s="190"/>
      <c r="BR1299" s="190"/>
      <c r="BS1299" s="190"/>
      <c r="BT1299" s="190"/>
      <c r="BU1299" s="190"/>
      <c r="BV1299" s="190"/>
      <c r="BW1299" s="190"/>
      <c r="BX1299" s="190"/>
      <c r="BY1299" s="190"/>
      <c r="BZ1299" s="190"/>
      <c r="CA1299" s="190"/>
      <c r="CB1299" s="190"/>
      <c r="CC1299" s="190"/>
      <c r="CD1299" s="190"/>
      <c r="CE1299" s="190"/>
      <c r="CF1299" s="190"/>
      <c r="CG1299" s="190"/>
      <c r="CH1299" s="190"/>
      <c r="CI1299" s="190"/>
      <c r="CJ1299" s="190"/>
      <c r="CK1299" s="190"/>
      <c r="CL1299" s="190"/>
      <c r="CM1299" s="190"/>
      <c r="CN1299" s="190"/>
    </row>
    <row r="1300" spans="1:92" x14ac:dyDescent="0.25">
      <c r="A1300" t="s">
        <v>143</v>
      </c>
      <c r="B1300" s="333" t="s">
        <v>803</v>
      </c>
      <c r="D1300" t="s">
        <v>801</v>
      </c>
      <c r="H1300" s="106"/>
      <c r="I1300" s="106">
        <v>1</v>
      </c>
      <c r="J1300" s="17"/>
      <c r="K1300" s="194">
        <v>1</v>
      </c>
      <c r="L1300" s="194">
        <v>1</v>
      </c>
      <c r="M1300" s="194">
        <v>1</v>
      </c>
      <c r="N1300" s="194">
        <v>1</v>
      </c>
      <c r="O1300" s="194">
        <v>1</v>
      </c>
      <c r="P1300" s="194">
        <v>1</v>
      </c>
      <c r="Q1300" s="194"/>
      <c r="T1300" s="276"/>
      <c r="U1300" s="176"/>
      <c r="V1300" s="176"/>
      <c r="W1300" s="176"/>
      <c r="X1300" s="176"/>
      <c r="Y1300" s="176"/>
      <c r="Z1300" s="176"/>
      <c r="AA1300" s="176"/>
      <c r="AB1300" s="176"/>
      <c r="AC1300" s="176"/>
      <c r="AD1300" s="176"/>
      <c r="AE1300" s="176"/>
      <c r="AF1300" s="176"/>
      <c r="AG1300" s="176"/>
      <c r="AH1300" s="176"/>
      <c r="AI1300" s="176"/>
      <c r="AJ1300" s="176"/>
      <c r="AK1300" s="176"/>
      <c r="AL1300" s="176"/>
      <c r="AM1300" s="176"/>
      <c r="AN1300" s="176"/>
      <c r="AO1300" s="176"/>
      <c r="AP1300" s="176"/>
      <c r="AQ1300" s="176"/>
      <c r="AR1300" s="176"/>
      <c r="AS1300" s="176"/>
      <c r="AT1300" s="176"/>
      <c r="AU1300" s="176"/>
      <c r="AV1300" s="176"/>
      <c r="AW1300" s="176"/>
      <c r="AX1300" s="176"/>
      <c r="AY1300" s="176"/>
      <c r="AZ1300" s="176"/>
      <c r="BA1300" s="176"/>
      <c r="BB1300" s="176"/>
      <c r="BC1300" s="176"/>
      <c r="BD1300" s="176"/>
      <c r="BE1300" s="176"/>
      <c r="BF1300" s="176"/>
      <c r="BG1300" s="176"/>
      <c r="BH1300" s="176"/>
      <c r="BI1300" s="176"/>
      <c r="BJ1300" s="176"/>
      <c r="BK1300" s="176"/>
      <c r="BL1300" s="176"/>
      <c r="BM1300" s="176"/>
      <c r="BN1300" s="176"/>
      <c r="BO1300" s="176"/>
      <c r="BP1300" s="176"/>
      <c r="BQ1300" s="176"/>
      <c r="BR1300" s="176"/>
      <c r="BS1300" s="176"/>
      <c r="BT1300" s="176"/>
      <c r="BU1300" s="176"/>
      <c r="BV1300" s="176"/>
      <c r="BW1300" s="176"/>
      <c r="BX1300" s="176"/>
      <c r="BY1300" s="176"/>
      <c r="BZ1300" s="176"/>
      <c r="CA1300" s="176"/>
      <c r="CB1300" s="176"/>
      <c r="CC1300" s="176"/>
      <c r="CD1300" s="176"/>
      <c r="CE1300" s="176"/>
      <c r="CF1300" s="176"/>
      <c r="CG1300" s="176"/>
      <c r="CH1300" s="176"/>
      <c r="CI1300" s="176"/>
      <c r="CJ1300" s="176"/>
      <c r="CK1300" s="176"/>
      <c r="CL1300" s="176"/>
      <c r="CM1300" s="176"/>
      <c r="CN1300" s="176"/>
    </row>
    <row r="1301" spans="1:92" x14ac:dyDescent="0.25">
      <c r="A1301" t="s">
        <v>143</v>
      </c>
      <c r="B1301" s="333" t="s">
        <v>804</v>
      </c>
      <c r="D1301" t="s">
        <v>801</v>
      </c>
      <c r="H1301" s="106"/>
      <c r="I1301" s="106">
        <v>2</v>
      </c>
      <c r="J1301" s="17"/>
      <c r="K1301" s="194">
        <v>1</v>
      </c>
      <c r="L1301" s="194">
        <v>1</v>
      </c>
      <c r="M1301" s="194">
        <v>1</v>
      </c>
      <c r="N1301" s="194">
        <v>1</v>
      </c>
      <c r="O1301" s="194">
        <v>1</v>
      </c>
      <c r="P1301" s="194">
        <v>1</v>
      </c>
      <c r="Q1301" s="194"/>
      <c r="T1301" s="276"/>
      <c r="U1301" s="176"/>
      <c r="V1301" s="176"/>
      <c r="W1301" s="176"/>
      <c r="X1301" s="176"/>
      <c r="Y1301" s="176"/>
      <c r="Z1301" s="176"/>
      <c r="AA1301" s="176"/>
      <c r="AB1301" s="176"/>
      <c r="AC1301" s="176"/>
      <c r="AD1301" s="176"/>
      <c r="AE1301" s="176"/>
      <c r="AF1301" s="176"/>
      <c r="AG1301" s="176"/>
      <c r="AH1301" s="176"/>
      <c r="AI1301" s="176"/>
      <c r="AJ1301" s="176"/>
      <c r="AK1301" s="176"/>
      <c r="AL1301" s="176"/>
      <c r="AM1301" s="176"/>
      <c r="AN1301" s="176"/>
      <c r="AO1301" s="176"/>
      <c r="AP1301" s="176"/>
      <c r="AQ1301" s="176"/>
      <c r="AR1301" s="176"/>
      <c r="AS1301" s="176"/>
      <c r="AT1301" s="176"/>
      <c r="AU1301" s="176"/>
      <c r="AV1301" s="176"/>
      <c r="AW1301" s="176"/>
      <c r="AX1301" s="176"/>
      <c r="AY1301" s="176"/>
      <c r="AZ1301" s="176"/>
      <c r="BA1301" s="176"/>
      <c r="BB1301" s="176"/>
      <c r="BC1301" s="176"/>
      <c r="BD1301" s="176"/>
      <c r="BE1301" s="176"/>
      <c r="BF1301" s="176"/>
      <c r="BG1301" s="176"/>
      <c r="BH1301" s="176"/>
      <c r="BI1301" s="176"/>
      <c r="BJ1301" s="176"/>
      <c r="BK1301" s="176"/>
      <c r="BL1301" s="176"/>
      <c r="BM1301" s="176"/>
      <c r="BN1301" s="176"/>
      <c r="BO1301" s="176"/>
      <c r="BP1301" s="176"/>
      <c r="BQ1301" s="176"/>
      <c r="BR1301" s="176"/>
      <c r="BS1301" s="176"/>
      <c r="BT1301" s="176"/>
      <c r="BU1301" s="176"/>
      <c r="BV1301" s="176"/>
      <c r="BW1301" s="176"/>
      <c r="BX1301" s="176"/>
      <c r="BY1301" s="176"/>
      <c r="BZ1301" s="176"/>
      <c r="CA1301" s="176"/>
      <c r="CB1301" s="176"/>
      <c r="CC1301" s="176"/>
      <c r="CD1301" s="176"/>
      <c r="CE1301" s="176"/>
      <c r="CF1301" s="176"/>
      <c r="CG1301" s="176"/>
      <c r="CH1301" s="176"/>
      <c r="CI1301" s="176"/>
      <c r="CJ1301" s="176"/>
      <c r="CK1301" s="176"/>
      <c r="CL1301" s="176"/>
      <c r="CM1301" s="176"/>
      <c r="CN1301" s="176"/>
    </row>
    <row r="1302" spans="1:92" x14ac:dyDescent="0.25">
      <c r="A1302" t="s">
        <v>143</v>
      </c>
      <c r="B1302" s="333" t="s">
        <v>178</v>
      </c>
      <c r="D1302" t="s">
        <v>801</v>
      </c>
      <c r="H1302" s="106"/>
      <c r="I1302" s="106">
        <v>3</v>
      </c>
      <c r="J1302" s="17"/>
      <c r="K1302" s="194">
        <v>1</v>
      </c>
      <c r="L1302" s="194">
        <v>1</v>
      </c>
      <c r="M1302" s="194">
        <v>1</v>
      </c>
      <c r="N1302" s="194">
        <v>1</v>
      </c>
      <c r="O1302" s="194">
        <v>1</v>
      </c>
      <c r="P1302" s="194">
        <v>1</v>
      </c>
      <c r="Q1302" s="194"/>
      <c r="T1302" s="276"/>
      <c r="U1302" s="176"/>
      <c r="V1302" s="176"/>
      <c r="W1302" s="176"/>
      <c r="X1302" s="176"/>
      <c r="Y1302" s="176"/>
      <c r="Z1302" s="176"/>
      <c r="AA1302" s="176"/>
      <c r="AB1302" s="176"/>
      <c r="AC1302" s="176"/>
      <c r="AD1302" s="176"/>
      <c r="AE1302" s="176"/>
      <c r="AF1302" s="176"/>
      <c r="AG1302" s="176"/>
      <c r="AH1302" s="176"/>
      <c r="AI1302" s="176"/>
      <c r="AJ1302" s="176"/>
      <c r="AK1302" s="176"/>
      <c r="AL1302" s="176"/>
      <c r="AM1302" s="176"/>
      <c r="AN1302" s="176"/>
      <c r="AO1302" s="176"/>
      <c r="AP1302" s="176"/>
      <c r="AQ1302" s="176"/>
      <c r="AR1302" s="176"/>
      <c r="AS1302" s="176"/>
      <c r="AT1302" s="176"/>
      <c r="AU1302" s="176"/>
      <c r="AV1302" s="176"/>
      <c r="AW1302" s="176"/>
      <c r="AX1302" s="176"/>
      <c r="AY1302" s="176"/>
      <c r="AZ1302" s="176"/>
      <c r="BA1302" s="176"/>
      <c r="BB1302" s="176"/>
      <c r="BC1302" s="176"/>
      <c r="BD1302" s="176"/>
      <c r="BE1302" s="176"/>
      <c r="BF1302" s="176"/>
      <c r="BG1302" s="176"/>
      <c r="BH1302" s="176"/>
      <c r="BI1302" s="176"/>
      <c r="BJ1302" s="176"/>
      <c r="BK1302" s="176"/>
      <c r="BL1302" s="176"/>
      <c r="BM1302" s="176"/>
      <c r="BN1302" s="176"/>
      <c r="BO1302" s="176"/>
      <c r="BP1302" s="176"/>
      <c r="BQ1302" s="176"/>
      <c r="BR1302" s="176"/>
      <c r="BS1302" s="176"/>
      <c r="BT1302" s="176"/>
      <c r="BU1302" s="176"/>
      <c r="BV1302" s="176"/>
      <c r="BW1302" s="176"/>
      <c r="BX1302" s="176"/>
      <c r="BY1302" s="176"/>
      <c r="BZ1302" s="176"/>
      <c r="CA1302" s="176"/>
      <c r="CB1302" s="176"/>
      <c r="CC1302" s="176"/>
      <c r="CD1302" s="176"/>
      <c r="CE1302" s="176"/>
      <c r="CF1302" s="176"/>
      <c r="CG1302" s="176"/>
      <c r="CH1302" s="176"/>
      <c r="CI1302" s="176"/>
      <c r="CJ1302" s="176"/>
      <c r="CK1302" s="176"/>
      <c r="CL1302" s="176"/>
      <c r="CM1302" s="176"/>
      <c r="CN1302" s="176"/>
    </row>
    <row r="1303" spans="1:92" x14ac:dyDescent="0.25">
      <c r="A1303" t="s">
        <v>143</v>
      </c>
      <c r="B1303" s="333" t="s">
        <v>179</v>
      </c>
      <c r="D1303" t="s">
        <v>801</v>
      </c>
      <c r="H1303" s="106"/>
      <c r="I1303" s="106">
        <v>4</v>
      </c>
      <c r="J1303" s="17"/>
      <c r="K1303" s="194">
        <v>1</v>
      </c>
      <c r="L1303" s="194">
        <v>1</v>
      </c>
      <c r="M1303" s="194">
        <v>1</v>
      </c>
      <c r="N1303" s="194">
        <v>1</v>
      </c>
      <c r="O1303" s="194">
        <v>1</v>
      </c>
      <c r="P1303" s="194">
        <v>1</v>
      </c>
      <c r="Q1303" s="194"/>
      <c r="T1303" s="276"/>
      <c r="U1303" s="176"/>
      <c r="V1303" s="176"/>
      <c r="W1303" s="176"/>
      <c r="X1303" s="176"/>
      <c r="Y1303" s="176"/>
      <c r="Z1303" s="176"/>
      <c r="AA1303" s="176"/>
      <c r="AB1303" s="176"/>
      <c r="AC1303" s="176"/>
      <c r="AD1303" s="176"/>
      <c r="AE1303" s="176"/>
      <c r="AF1303" s="176"/>
      <c r="AG1303" s="176"/>
      <c r="AH1303" s="176"/>
      <c r="AI1303" s="176"/>
      <c r="AJ1303" s="176"/>
      <c r="AK1303" s="176"/>
      <c r="AL1303" s="176"/>
      <c r="AM1303" s="176"/>
      <c r="AN1303" s="176"/>
      <c r="AO1303" s="176"/>
      <c r="AP1303" s="176"/>
      <c r="AQ1303" s="176"/>
      <c r="AR1303" s="176"/>
      <c r="AS1303" s="176"/>
      <c r="AT1303" s="176"/>
      <c r="AU1303" s="176"/>
      <c r="AV1303" s="176"/>
      <c r="AW1303" s="176"/>
      <c r="AX1303" s="176"/>
      <c r="AY1303" s="176"/>
      <c r="AZ1303" s="176"/>
      <c r="BA1303" s="176"/>
      <c r="BB1303" s="176"/>
      <c r="BC1303" s="176"/>
      <c r="BD1303" s="176"/>
      <c r="BE1303" s="176"/>
      <c r="BF1303" s="176"/>
      <c r="BG1303" s="176"/>
      <c r="BH1303" s="176"/>
      <c r="BI1303" s="176"/>
      <c r="BJ1303" s="176"/>
      <c r="BK1303" s="176"/>
      <c r="BL1303" s="176"/>
      <c r="BM1303" s="176"/>
      <c r="BN1303" s="176"/>
      <c r="BO1303" s="176"/>
      <c r="BP1303" s="176"/>
      <c r="BQ1303" s="176"/>
      <c r="BR1303" s="176"/>
      <c r="BS1303" s="176"/>
      <c r="BT1303" s="176"/>
      <c r="BU1303" s="176"/>
      <c r="BV1303" s="176"/>
      <c r="BW1303" s="176"/>
      <c r="BX1303" s="176"/>
      <c r="BY1303" s="176"/>
      <c r="BZ1303" s="176"/>
      <c r="CA1303" s="176"/>
      <c r="CB1303" s="176"/>
      <c r="CC1303" s="176"/>
      <c r="CD1303" s="176"/>
      <c r="CE1303" s="176"/>
      <c r="CF1303" s="176"/>
      <c r="CG1303" s="176"/>
      <c r="CH1303" s="176"/>
      <c r="CI1303" s="176"/>
      <c r="CJ1303" s="176"/>
      <c r="CK1303" s="176"/>
      <c r="CL1303" s="176"/>
      <c r="CM1303" s="176"/>
      <c r="CN1303" s="176"/>
    </row>
    <row r="1304" spans="1:92" x14ac:dyDescent="0.25">
      <c r="A1304" t="s">
        <v>143</v>
      </c>
      <c r="B1304" s="333" t="s">
        <v>180</v>
      </c>
      <c r="D1304" t="s">
        <v>801</v>
      </c>
      <c r="H1304" s="106"/>
      <c r="I1304" s="106">
        <v>5</v>
      </c>
      <c r="J1304" s="17"/>
      <c r="K1304" s="194">
        <v>1</v>
      </c>
      <c r="L1304" s="194">
        <v>1</v>
      </c>
      <c r="M1304" s="194">
        <v>1</v>
      </c>
      <c r="N1304" s="194">
        <v>1</v>
      </c>
      <c r="O1304" s="194">
        <v>1</v>
      </c>
      <c r="P1304" s="194">
        <v>1</v>
      </c>
      <c r="Q1304" s="194"/>
      <c r="T1304" s="276"/>
      <c r="U1304" s="176"/>
      <c r="V1304" s="176"/>
      <c r="W1304" s="176"/>
      <c r="X1304" s="176"/>
      <c r="Y1304" s="176"/>
      <c r="Z1304" s="176"/>
      <c r="AA1304" s="176"/>
      <c r="AB1304" s="176"/>
      <c r="AC1304" s="176"/>
      <c r="AD1304" s="176"/>
      <c r="AE1304" s="176"/>
      <c r="AF1304" s="176"/>
      <c r="AG1304" s="176"/>
      <c r="AH1304" s="176"/>
      <c r="AI1304" s="176"/>
      <c r="AJ1304" s="176"/>
      <c r="AK1304" s="176"/>
      <c r="AL1304" s="176"/>
      <c r="AM1304" s="176"/>
      <c r="AN1304" s="176"/>
      <c r="AO1304" s="176"/>
      <c r="AP1304" s="176"/>
      <c r="AQ1304" s="176"/>
      <c r="AR1304" s="176"/>
      <c r="AS1304" s="176"/>
      <c r="AT1304" s="176"/>
      <c r="AU1304" s="176"/>
      <c r="AV1304" s="176"/>
      <c r="AW1304" s="176"/>
      <c r="AX1304" s="176"/>
      <c r="AY1304" s="176"/>
      <c r="AZ1304" s="176"/>
      <c r="BA1304" s="176"/>
      <c r="BB1304" s="176"/>
      <c r="BC1304" s="176"/>
      <c r="BD1304" s="176"/>
      <c r="BE1304" s="176"/>
      <c r="BF1304" s="176"/>
      <c r="BG1304" s="176"/>
      <c r="BH1304" s="176"/>
      <c r="BI1304" s="176"/>
      <c r="BJ1304" s="176"/>
      <c r="BK1304" s="176"/>
      <c r="BL1304" s="176"/>
      <c r="BM1304" s="176"/>
      <c r="BN1304" s="176"/>
      <c r="BO1304" s="176"/>
      <c r="BP1304" s="176"/>
      <c r="BQ1304" s="176"/>
      <c r="BR1304" s="176"/>
      <c r="BS1304" s="176"/>
      <c r="BT1304" s="176"/>
      <c r="BU1304" s="176"/>
      <c r="BV1304" s="176"/>
      <c r="BW1304" s="176"/>
      <c r="BX1304" s="176"/>
      <c r="BY1304" s="176"/>
      <c r="BZ1304" s="176"/>
      <c r="CA1304" s="176"/>
      <c r="CB1304" s="176"/>
      <c r="CC1304" s="176"/>
      <c r="CD1304" s="176"/>
      <c r="CE1304" s="176"/>
      <c r="CF1304" s="176"/>
      <c r="CG1304" s="176"/>
      <c r="CH1304" s="176"/>
      <c r="CI1304" s="176"/>
      <c r="CJ1304" s="176"/>
      <c r="CK1304" s="176"/>
      <c r="CL1304" s="176"/>
      <c r="CM1304" s="176"/>
      <c r="CN1304" s="176"/>
    </row>
    <row r="1305" spans="1:92" x14ac:dyDescent="0.25">
      <c r="A1305" t="s">
        <v>143</v>
      </c>
      <c r="B1305" s="333" t="s">
        <v>181</v>
      </c>
      <c r="D1305" t="s">
        <v>801</v>
      </c>
      <c r="H1305" s="106"/>
      <c r="I1305" s="106">
        <v>6</v>
      </c>
      <c r="J1305" s="17"/>
      <c r="K1305" s="194">
        <v>1</v>
      </c>
      <c r="L1305" s="194">
        <v>1</v>
      </c>
      <c r="M1305" s="194">
        <v>1</v>
      </c>
      <c r="N1305" s="194">
        <v>1</v>
      </c>
      <c r="O1305" s="194">
        <v>1</v>
      </c>
      <c r="P1305" s="194">
        <v>1</v>
      </c>
      <c r="Q1305" s="194"/>
      <c r="T1305" s="276"/>
      <c r="U1305" s="176"/>
      <c r="V1305" s="176"/>
      <c r="W1305" s="176"/>
      <c r="X1305" s="176"/>
      <c r="Y1305" s="176"/>
      <c r="Z1305" s="176"/>
      <c r="AA1305" s="176"/>
      <c r="AB1305" s="176"/>
      <c r="AC1305" s="176"/>
      <c r="AD1305" s="176"/>
      <c r="AE1305" s="176"/>
      <c r="AF1305" s="176"/>
      <c r="AG1305" s="176"/>
      <c r="AH1305" s="176"/>
      <c r="AI1305" s="176"/>
      <c r="AJ1305" s="176"/>
      <c r="AK1305" s="176"/>
      <c r="AL1305" s="176"/>
      <c r="AM1305" s="176"/>
      <c r="AN1305" s="176"/>
      <c r="AO1305" s="176"/>
      <c r="AP1305" s="176"/>
      <c r="AQ1305" s="176"/>
      <c r="AR1305" s="176"/>
      <c r="AS1305" s="176"/>
      <c r="AT1305" s="176"/>
      <c r="AU1305" s="176"/>
      <c r="AV1305" s="176"/>
      <c r="AW1305" s="176"/>
      <c r="AX1305" s="176"/>
      <c r="AY1305" s="176"/>
      <c r="AZ1305" s="176"/>
      <c r="BA1305" s="176"/>
      <c r="BB1305" s="176"/>
      <c r="BC1305" s="176"/>
      <c r="BD1305" s="176"/>
      <c r="BE1305" s="176"/>
      <c r="BF1305" s="176"/>
      <c r="BG1305" s="176"/>
      <c r="BH1305" s="176"/>
      <c r="BI1305" s="176"/>
      <c r="BJ1305" s="176"/>
      <c r="BK1305" s="176"/>
      <c r="BL1305" s="176"/>
      <c r="BM1305" s="176"/>
      <c r="BN1305" s="176"/>
      <c r="BO1305" s="176"/>
      <c r="BP1305" s="176"/>
      <c r="BQ1305" s="176"/>
      <c r="BR1305" s="176"/>
      <c r="BS1305" s="176"/>
      <c r="BT1305" s="176"/>
      <c r="BU1305" s="176"/>
      <c r="BV1305" s="176"/>
      <c r="BW1305" s="176"/>
      <c r="BX1305" s="176"/>
      <c r="BY1305" s="176"/>
      <c r="BZ1305" s="176"/>
      <c r="CA1305" s="176"/>
      <c r="CB1305" s="176"/>
      <c r="CC1305" s="176"/>
      <c r="CD1305" s="176"/>
      <c r="CE1305" s="176"/>
      <c r="CF1305" s="176"/>
      <c r="CG1305" s="176"/>
      <c r="CH1305" s="176"/>
      <c r="CI1305" s="176"/>
      <c r="CJ1305" s="176"/>
      <c r="CK1305" s="176"/>
      <c r="CL1305" s="176"/>
      <c r="CM1305" s="176"/>
      <c r="CN1305" s="176"/>
    </row>
    <row r="1306" spans="1:92" x14ac:dyDescent="0.25">
      <c r="A1306" t="s">
        <v>143</v>
      </c>
      <c r="B1306" s="333" t="s">
        <v>182</v>
      </c>
      <c r="D1306" t="s">
        <v>801</v>
      </c>
      <c r="H1306" s="106"/>
      <c r="I1306" s="106">
        <v>7</v>
      </c>
      <c r="J1306" s="17"/>
      <c r="K1306" s="194">
        <v>1</v>
      </c>
      <c r="L1306" s="194">
        <v>1</v>
      </c>
      <c r="M1306" s="194">
        <v>1</v>
      </c>
      <c r="N1306" s="194">
        <v>1</v>
      </c>
      <c r="O1306" s="194">
        <v>1</v>
      </c>
      <c r="P1306" s="194">
        <v>1</v>
      </c>
      <c r="Q1306" s="194"/>
      <c r="T1306" s="276"/>
      <c r="U1306" s="176"/>
      <c r="V1306" s="176"/>
      <c r="W1306" s="176"/>
      <c r="X1306" s="176"/>
      <c r="Y1306" s="176"/>
      <c r="Z1306" s="176"/>
      <c r="AA1306" s="176"/>
      <c r="AB1306" s="176"/>
      <c r="AC1306" s="176"/>
      <c r="AD1306" s="176"/>
      <c r="AE1306" s="176"/>
      <c r="AF1306" s="176"/>
      <c r="AG1306" s="176"/>
      <c r="AH1306" s="176"/>
      <c r="AI1306" s="176"/>
      <c r="AJ1306" s="176"/>
      <c r="AK1306" s="176"/>
      <c r="AL1306" s="176"/>
      <c r="AM1306" s="176"/>
      <c r="AN1306" s="176"/>
      <c r="AO1306" s="176"/>
      <c r="AP1306" s="176"/>
      <c r="AQ1306" s="176"/>
      <c r="AR1306" s="176"/>
      <c r="AS1306" s="176"/>
      <c r="AT1306" s="176"/>
      <c r="AU1306" s="176"/>
      <c r="AV1306" s="176"/>
      <c r="AW1306" s="176"/>
      <c r="AX1306" s="176"/>
      <c r="AY1306" s="176"/>
      <c r="AZ1306" s="176"/>
      <c r="BA1306" s="176"/>
      <c r="BB1306" s="176"/>
      <c r="BC1306" s="176"/>
      <c r="BD1306" s="176"/>
      <c r="BE1306" s="176"/>
      <c r="BF1306" s="176"/>
      <c r="BG1306" s="176"/>
      <c r="BH1306" s="176"/>
      <c r="BI1306" s="176"/>
      <c r="BJ1306" s="176"/>
      <c r="BK1306" s="176"/>
      <c r="BL1306" s="176"/>
      <c r="BM1306" s="176"/>
      <c r="BN1306" s="176"/>
      <c r="BO1306" s="176"/>
      <c r="BP1306" s="176"/>
      <c r="BQ1306" s="176"/>
      <c r="BR1306" s="176"/>
      <c r="BS1306" s="176"/>
      <c r="BT1306" s="176"/>
      <c r="BU1306" s="176"/>
      <c r="BV1306" s="176"/>
      <c r="BW1306" s="176"/>
      <c r="BX1306" s="176"/>
      <c r="BY1306" s="176"/>
      <c r="BZ1306" s="176"/>
      <c r="CA1306" s="176"/>
      <c r="CB1306" s="176"/>
      <c r="CC1306" s="176"/>
      <c r="CD1306" s="176"/>
      <c r="CE1306" s="176"/>
      <c r="CF1306" s="176"/>
      <c r="CG1306" s="176"/>
      <c r="CH1306" s="176"/>
      <c r="CI1306" s="176"/>
      <c r="CJ1306" s="176"/>
      <c r="CK1306" s="176"/>
      <c r="CL1306" s="176"/>
      <c r="CM1306" s="176"/>
      <c r="CN1306" s="176"/>
    </row>
    <row r="1307" spans="1:92" x14ac:dyDescent="0.25">
      <c r="A1307" t="s">
        <v>143</v>
      </c>
      <c r="B1307" s="333" t="s">
        <v>183</v>
      </c>
      <c r="D1307" t="s">
        <v>801</v>
      </c>
      <c r="H1307" s="106"/>
      <c r="I1307" s="106">
        <v>8</v>
      </c>
      <c r="J1307" s="17"/>
      <c r="K1307" s="194">
        <v>1</v>
      </c>
      <c r="L1307" s="194">
        <v>1</v>
      </c>
      <c r="M1307" s="194">
        <v>1</v>
      </c>
      <c r="N1307" s="194">
        <v>1</v>
      </c>
      <c r="O1307" s="194">
        <v>1</v>
      </c>
      <c r="P1307" s="194">
        <v>1</v>
      </c>
      <c r="Q1307" s="194"/>
      <c r="T1307" s="276"/>
      <c r="U1307" s="176"/>
      <c r="V1307" s="176"/>
      <c r="W1307" s="176"/>
      <c r="X1307" s="176"/>
      <c r="Y1307" s="176"/>
      <c r="Z1307" s="176"/>
      <c r="AA1307" s="176"/>
      <c r="AB1307" s="176"/>
      <c r="AC1307" s="176"/>
      <c r="AD1307" s="176"/>
      <c r="AE1307" s="176"/>
      <c r="AF1307" s="176"/>
      <c r="AG1307" s="176"/>
      <c r="AH1307" s="176"/>
      <c r="AI1307" s="176"/>
      <c r="AJ1307" s="176"/>
      <c r="AK1307" s="176"/>
      <c r="AL1307" s="176"/>
      <c r="AM1307" s="176"/>
      <c r="AN1307" s="176"/>
      <c r="AO1307" s="176"/>
      <c r="AP1307" s="176"/>
      <c r="AQ1307" s="176"/>
      <c r="AR1307" s="176"/>
      <c r="AS1307" s="176"/>
      <c r="AT1307" s="176"/>
      <c r="AU1307" s="176"/>
      <c r="AV1307" s="176"/>
      <c r="AW1307" s="176"/>
      <c r="AX1307" s="176"/>
      <c r="AY1307" s="176"/>
      <c r="AZ1307" s="176"/>
      <c r="BA1307" s="176"/>
      <c r="BB1307" s="176"/>
      <c r="BC1307" s="176"/>
      <c r="BD1307" s="176"/>
      <c r="BE1307" s="176"/>
      <c r="BF1307" s="176"/>
      <c r="BG1307" s="176"/>
      <c r="BH1307" s="176"/>
      <c r="BI1307" s="176"/>
      <c r="BJ1307" s="176"/>
      <c r="BK1307" s="176"/>
      <c r="BL1307" s="176"/>
      <c r="BM1307" s="176"/>
      <c r="BN1307" s="176"/>
      <c r="BO1307" s="176"/>
      <c r="BP1307" s="176"/>
      <c r="BQ1307" s="176"/>
      <c r="BR1307" s="176"/>
      <c r="BS1307" s="176"/>
      <c r="BT1307" s="176"/>
      <c r="BU1307" s="176"/>
      <c r="BV1307" s="176"/>
      <c r="BW1307" s="176"/>
      <c r="BX1307" s="176"/>
      <c r="BY1307" s="176"/>
      <c r="BZ1307" s="176"/>
      <c r="CA1307" s="176"/>
      <c r="CB1307" s="176"/>
      <c r="CC1307" s="176"/>
      <c r="CD1307" s="176"/>
      <c r="CE1307" s="176"/>
      <c r="CF1307" s="176"/>
      <c r="CG1307" s="176"/>
      <c r="CH1307" s="176"/>
      <c r="CI1307" s="176"/>
      <c r="CJ1307" s="176"/>
      <c r="CK1307" s="176"/>
      <c r="CL1307" s="176"/>
      <c r="CM1307" s="176"/>
      <c r="CN1307" s="176"/>
    </row>
    <row r="1308" spans="1:92" x14ac:dyDescent="0.25">
      <c r="A1308" t="s">
        <v>143</v>
      </c>
      <c r="B1308" s="333" t="s">
        <v>184</v>
      </c>
      <c r="D1308" t="s">
        <v>801</v>
      </c>
      <c r="H1308" s="106"/>
      <c r="I1308" s="106">
        <v>9</v>
      </c>
      <c r="J1308" s="17"/>
      <c r="K1308" s="194">
        <v>1</v>
      </c>
      <c r="L1308" s="194">
        <v>1</v>
      </c>
      <c r="M1308" s="194">
        <v>1</v>
      </c>
      <c r="N1308" s="194">
        <v>1</v>
      </c>
      <c r="O1308" s="194">
        <v>1</v>
      </c>
      <c r="P1308" s="194">
        <v>1</v>
      </c>
      <c r="Q1308" s="194"/>
      <c r="T1308" s="276"/>
      <c r="U1308" s="176"/>
      <c r="V1308" s="176"/>
      <c r="W1308" s="176"/>
      <c r="X1308" s="176"/>
      <c r="Y1308" s="176"/>
      <c r="Z1308" s="176"/>
      <c r="AA1308" s="176"/>
      <c r="AB1308" s="176"/>
      <c r="AC1308" s="176"/>
      <c r="AD1308" s="176"/>
      <c r="AE1308" s="176"/>
      <c r="AF1308" s="176"/>
      <c r="AG1308" s="176"/>
      <c r="AH1308" s="176"/>
      <c r="AI1308" s="176"/>
      <c r="AJ1308" s="176"/>
      <c r="AK1308" s="176"/>
      <c r="AL1308" s="176"/>
      <c r="AM1308" s="176"/>
      <c r="AN1308" s="176"/>
      <c r="AO1308" s="176"/>
      <c r="AP1308" s="176"/>
      <c r="AQ1308" s="176"/>
      <c r="AR1308" s="176"/>
      <c r="AS1308" s="176"/>
      <c r="AT1308" s="176"/>
      <c r="AU1308" s="176"/>
      <c r="AV1308" s="176"/>
      <c r="AW1308" s="176"/>
      <c r="AX1308" s="176"/>
      <c r="AY1308" s="176"/>
      <c r="AZ1308" s="176"/>
      <c r="BA1308" s="176"/>
      <c r="BB1308" s="176"/>
      <c r="BC1308" s="176"/>
      <c r="BD1308" s="176"/>
      <c r="BE1308" s="176"/>
      <c r="BF1308" s="176"/>
      <c r="BG1308" s="176"/>
      <c r="BH1308" s="176"/>
      <c r="BI1308" s="176"/>
      <c r="BJ1308" s="176"/>
      <c r="BK1308" s="176"/>
      <c r="BL1308" s="176"/>
      <c r="BM1308" s="176"/>
      <c r="BN1308" s="176"/>
      <c r="BO1308" s="176"/>
      <c r="BP1308" s="176"/>
      <c r="BQ1308" s="176"/>
      <c r="BR1308" s="176"/>
      <c r="BS1308" s="176"/>
      <c r="BT1308" s="176"/>
      <c r="BU1308" s="176"/>
      <c r="BV1308" s="176"/>
      <c r="BW1308" s="176"/>
      <c r="BX1308" s="176"/>
      <c r="BY1308" s="176"/>
      <c r="BZ1308" s="176"/>
      <c r="CA1308" s="176"/>
      <c r="CB1308" s="176"/>
      <c r="CC1308" s="176"/>
      <c r="CD1308" s="176"/>
      <c r="CE1308" s="176"/>
      <c r="CF1308" s="176"/>
      <c r="CG1308" s="176"/>
      <c r="CH1308" s="176"/>
      <c r="CI1308" s="176"/>
      <c r="CJ1308" s="176"/>
      <c r="CK1308" s="176"/>
      <c r="CL1308" s="176"/>
      <c r="CM1308" s="176"/>
      <c r="CN1308" s="176"/>
    </row>
    <row r="1309" spans="1:92" x14ac:dyDescent="0.25">
      <c r="A1309" t="s">
        <v>143</v>
      </c>
      <c r="B1309" s="333" t="s">
        <v>185</v>
      </c>
      <c r="D1309" t="s">
        <v>801</v>
      </c>
      <c r="H1309" s="106"/>
      <c r="I1309" s="106">
        <v>10</v>
      </c>
      <c r="J1309" s="17"/>
      <c r="K1309" s="194">
        <v>1</v>
      </c>
      <c r="L1309" s="194">
        <v>1</v>
      </c>
      <c r="M1309" s="194">
        <v>1</v>
      </c>
      <c r="N1309" s="194">
        <v>1</v>
      </c>
      <c r="O1309" s="194">
        <v>1</v>
      </c>
      <c r="P1309" s="194">
        <v>1</v>
      </c>
      <c r="Q1309" s="194"/>
      <c r="T1309" s="276"/>
      <c r="U1309" s="176"/>
      <c r="V1309" s="176"/>
      <c r="W1309" s="176"/>
      <c r="X1309" s="176"/>
      <c r="Y1309" s="176"/>
      <c r="Z1309" s="176"/>
      <c r="AA1309" s="176"/>
      <c r="AB1309" s="176"/>
      <c r="AC1309" s="176"/>
      <c r="AD1309" s="176"/>
      <c r="AE1309" s="176"/>
      <c r="AF1309" s="176"/>
      <c r="AG1309" s="176"/>
      <c r="AH1309" s="176"/>
      <c r="AI1309" s="176"/>
      <c r="AJ1309" s="176"/>
      <c r="AK1309" s="176"/>
      <c r="AL1309" s="176"/>
      <c r="AM1309" s="176"/>
      <c r="AN1309" s="176"/>
      <c r="AO1309" s="176"/>
      <c r="AP1309" s="176"/>
      <c r="AQ1309" s="176"/>
      <c r="AR1309" s="176"/>
      <c r="AS1309" s="176"/>
      <c r="AT1309" s="176"/>
      <c r="AU1309" s="176"/>
      <c r="AV1309" s="176"/>
      <c r="AW1309" s="176"/>
      <c r="AX1309" s="176"/>
      <c r="AY1309" s="176"/>
      <c r="AZ1309" s="176"/>
      <c r="BA1309" s="176"/>
      <c r="BB1309" s="176"/>
      <c r="BC1309" s="176"/>
      <c r="BD1309" s="176"/>
      <c r="BE1309" s="176"/>
      <c r="BF1309" s="176"/>
      <c r="BG1309" s="176"/>
      <c r="BH1309" s="176"/>
      <c r="BI1309" s="176"/>
      <c r="BJ1309" s="176"/>
      <c r="BK1309" s="176"/>
      <c r="BL1309" s="176"/>
      <c r="BM1309" s="176"/>
      <c r="BN1309" s="176"/>
      <c r="BO1309" s="176"/>
      <c r="BP1309" s="176"/>
      <c r="BQ1309" s="176"/>
      <c r="BR1309" s="176"/>
      <c r="BS1309" s="176"/>
      <c r="BT1309" s="176"/>
      <c r="BU1309" s="176"/>
      <c r="BV1309" s="176"/>
      <c r="BW1309" s="176"/>
      <c r="BX1309" s="176"/>
      <c r="BY1309" s="176"/>
      <c r="BZ1309" s="176"/>
      <c r="CA1309" s="176"/>
      <c r="CB1309" s="176"/>
      <c r="CC1309" s="176"/>
      <c r="CD1309" s="176"/>
      <c r="CE1309" s="176"/>
      <c r="CF1309" s="176"/>
      <c r="CG1309" s="176"/>
      <c r="CH1309" s="176"/>
      <c r="CI1309" s="176"/>
      <c r="CJ1309" s="176"/>
      <c r="CK1309" s="176"/>
      <c r="CL1309" s="176"/>
      <c r="CM1309" s="176"/>
      <c r="CN1309" s="176"/>
    </row>
    <row r="1310" spans="1:92" x14ac:dyDescent="0.25">
      <c r="A1310" t="s">
        <v>143</v>
      </c>
      <c r="B1310" s="333" t="s">
        <v>186</v>
      </c>
      <c r="D1310" t="s">
        <v>801</v>
      </c>
      <c r="H1310" s="106"/>
      <c r="I1310" s="106">
        <v>11</v>
      </c>
      <c r="J1310" s="17"/>
      <c r="K1310" s="194">
        <v>1</v>
      </c>
      <c r="L1310" s="194">
        <v>1</v>
      </c>
      <c r="M1310" s="194">
        <v>1</v>
      </c>
      <c r="N1310" s="194">
        <v>1</v>
      </c>
      <c r="O1310" s="194">
        <v>1</v>
      </c>
      <c r="P1310" s="194">
        <v>1</v>
      </c>
      <c r="Q1310" s="194"/>
      <c r="T1310" s="276"/>
      <c r="U1310" s="176"/>
      <c r="V1310" s="176"/>
      <c r="W1310" s="176"/>
      <c r="X1310" s="176"/>
      <c r="Y1310" s="176"/>
      <c r="Z1310" s="176"/>
      <c r="AA1310" s="176"/>
      <c r="AB1310" s="176"/>
      <c r="AC1310" s="176"/>
      <c r="AD1310" s="176"/>
      <c r="AE1310" s="176"/>
      <c r="AF1310" s="176"/>
      <c r="AG1310" s="176"/>
      <c r="AH1310" s="176"/>
      <c r="AI1310" s="176"/>
      <c r="AJ1310" s="176"/>
      <c r="AK1310" s="176"/>
      <c r="AL1310" s="176"/>
      <c r="AM1310" s="176"/>
      <c r="AN1310" s="176"/>
      <c r="AO1310" s="176"/>
      <c r="AP1310" s="176"/>
      <c r="AQ1310" s="176"/>
      <c r="AR1310" s="176"/>
      <c r="AS1310" s="176"/>
      <c r="AT1310" s="176"/>
      <c r="AU1310" s="176"/>
      <c r="AV1310" s="176"/>
      <c r="AW1310" s="176"/>
      <c r="AX1310" s="176"/>
      <c r="AY1310" s="176"/>
      <c r="AZ1310" s="176"/>
      <c r="BA1310" s="176"/>
      <c r="BB1310" s="176"/>
      <c r="BC1310" s="176"/>
      <c r="BD1310" s="176"/>
      <c r="BE1310" s="176"/>
      <c r="BF1310" s="176"/>
      <c r="BG1310" s="176"/>
      <c r="BH1310" s="176"/>
      <c r="BI1310" s="176"/>
      <c r="BJ1310" s="176"/>
      <c r="BK1310" s="176"/>
      <c r="BL1310" s="176"/>
      <c r="BM1310" s="176"/>
      <c r="BN1310" s="176"/>
      <c r="BO1310" s="176"/>
      <c r="BP1310" s="176"/>
      <c r="BQ1310" s="176"/>
      <c r="BR1310" s="176"/>
      <c r="BS1310" s="176"/>
      <c r="BT1310" s="176"/>
      <c r="BU1310" s="176"/>
      <c r="BV1310" s="176"/>
      <c r="BW1310" s="176"/>
      <c r="BX1310" s="176"/>
      <c r="BY1310" s="176"/>
      <c r="BZ1310" s="176"/>
      <c r="CA1310" s="176"/>
      <c r="CB1310" s="176"/>
      <c r="CC1310" s="176"/>
      <c r="CD1310" s="176"/>
      <c r="CE1310" s="176"/>
      <c r="CF1310" s="176"/>
      <c r="CG1310" s="176"/>
      <c r="CH1310" s="176"/>
      <c r="CI1310" s="176"/>
      <c r="CJ1310" s="176"/>
      <c r="CK1310" s="176"/>
      <c r="CL1310" s="176"/>
      <c r="CM1310" s="176"/>
      <c r="CN1310" s="176"/>
    </row>
    <row r="1311" spans="1:92" x14ac:dyDescent="0.25">
      <c r="A1311" t="s">
        <v>143</v>
      </c>
      <c r="B1311" s="333" t="s">
        <v>187</v>
      </c>
      <c r="D1311" t="s">
        <v>801</v>
      </c>
      <c r="H1311" s="106"/>
      <c r="I1311" s="106">
        <v>12</v>
      </c>
      <c r="J1311" s="17"/>
      <c r="K1311" s="194">
        <v>1</v>
      </c>
      <c r="L1311" s="194">
        <v>1</v>
      </c>
      <c r="M1311" s="194">
        <v>1</v>
      </c>
      <c r="N1311" s="194">
        <v>1</v>
      </c>
      <c r="O1311" s="194">
        <v>1</v>
      </c>
      <c r="P1311" s="194">
        <v>1</v>
      </c>
      <c r="Q1311" s="194"/>
      <c r="T1311" s="276"/>
      <c r="U1311" s="176"/>
      <c r="V1311" s="176"/>
      <c r="W1311" s="176"/>
      <c r="X1311" s="176"/>
      <c r="Y1311" s="176"/>
      <c r="Z1311" s="176"/>
      <c r="AA1311" s="176"/>
      <c r="AB1311" s="176"/>
      <c r="AC1311" s="176"/>
      <c r="AD1311" s="176"/>
      <c r="AE1311" s="176"/>
      <c r="AF1311" s="176"/>
      <c r="AG1311" s="176"/>
      <c r="AH1311" s="176"/>
      <c r="AI1311" s="176"/>
      <c r="AJ1311" s="176"/>
      <c r="AK1311" s="176"/>
      <c r="AL1311" s="176"/>
      <c r="AM1311" s="176"/>
      <c r="AN1311" s="176"/>
      <c r="AO1311" s="176"/>
      <c r="AP1311" s="176"/>
      <c r="AQ1311" s="176"/>
      <c r="AR1311" s="176"/>
      <c r="AS1311" s="176"/>
      <c r="AT1311" s="176"/>
      <c r="AU1311" s="176"/>
      <c r="AV1311" s="176"/>
      <c r="AW1311" s="176"/>
      <c r="AX1311" s="176"/>
      <c r="AY1311" s="176"/>
      <c r="AZ1311" s="176"/>
      <c r="BA1311" s="176"/>
      <c r="BB1311" s="176"/>
      <c r="BC1311" s="176"/>
      <c r="BD1311" s="176"/>
      <c r="BE1311" s="176"/>
      <c r="BF1311" s="176"/>
      <c r="BG1311" s="176"/>
      <c r="BH1311" s="176"/>
      <c r="BI1311" s="176"/>
      <c r="BJ1311" s="176"/>
      <c r="BK1311" s="176"/>
      <c r="BL1311" s="176"/>
      <c r="BM1311" s="176"/>
      <c r="BN1311" s="176"/>
      <c r="BO1311" s="176"/>
      <c r="BP1311" s="176"/>
      <c r="BQ1311" s="176"/>
      <c r="BR1311" s="176"/>
      <c r="BS1311" s="176"/>
      <c r="BT1311" s="176"/>
      <c r="BU1311" s="176"/>
      <c r="BV1311" s="176"/>
      <c r="BW1311" s="176"/>
      <c r="BX1311" s="176"/>
      <c r="BY1311" s="176"/>
      <c r="BZ1311" s="176"/>
      <c r="CA1311" s="176"/>
      <c r="CB1311" s="176"/>
      <c r="CC1311" s="176"/>
      <c r="CD1311" s="176"/>
      <c r="CE1311" s="176"/>
      <c r="CF1311" s="176"/>
      <c r="CG1311" s="176"/>
      <c r="CH1311" s="176"/>
      <c r="CI1311" s="176"/>
      <c r="CJ1311" s="176"/>
      <c r="CK1311" s="176"/>
      <c r="CL1311" s="176"/>
      <c r="CM1311" s="176"/>
      <c r="CN1311" s="176"/>
    </row>
    <row r="1312" spans="1:92" x14ac:dyDescent="0.25">
      <c r="A1312" t="s">
        <v>188</v>
      </c>
      <c r="B1312" s="228" t="s">
        <v>805</v>
      </c>
      <c r="C1312" s="10"/>
      <c r="D1312" t="s">
        <v>801</v>
      </c>
      <c r="E1312" s="106"/>
      <c r="F1312" s="106"/>
      <c r="G1312" s="106"/>
      <c r="H1312" s="106"/>
      <c r="I1312" s="175"/>
      <c r="J1312" s="17"/>
      <c r="K1312" s="201">
        <f t="shared" ref="K1312:P1312" ca="1" si="974">SUMIF($3:$3, K$2, INDIRECT(ROW() &amp; ":" &amp; ROW()))</f>
        <v>0</v>
      </c>
      <c r="L1312" s="201">
        <f t="shared" ca="1" si="974"/>
        <v>0</v>
      </c>
      <c r="M1312" s="201">
        <f t="shared" ca="1" si="974"/>
        <v>0</v>
      </c>
      <c r="N1312" s="201">
        <f t="shared" ca="1" si="974"/>
        <v>0</v>
      </c>
      <c r="O1312" s="201">
        <f t="shared" ca="1" si="974"/>
        <v>0</v>
      </c>
      <c r="P1312" s="201">
        <f t="shared" ca="1" si="974"/>
        <v>0</v>
      </c>
      <c r="Q1312" s="212"/>
      <c r="T1312" s="417"/>
      <c r="U1312" s="418"/>
      <c r="V1312" s="418"/>
      <c r="W1312" s="418"/>
      <c r="X1312" s="418"/>
      <c r="Y1312" s="418"/>
      <c r="Z1312" s="418"/>
      <c r="AA1312" s="418"/>
      <c r="AB1312" s="418"/>
      <c r="AC1312" s="418"/>
      <c r="AD1312" s="418"/>
      <c r="AE1312" s="418"/>
      <c r="AF1312" s="418"/>
      <c r="AG1312" s="418"/>
      <c r="AH1312" s="418"/>
      <c r="AI1312" s="418"/>
      <c r="AJ1312" s="418"/>
      <c r="AK1312" s="418"/>
      <c r="AL1312" s="418"/>
      <c r="AM1312" s="418"/>
      <c r="AN1312" s="418"/>
      <c r="AO1312" s="418"/>
      <c r="AP1312" s="418"/>
      <c r="AQ1312" s="418"/>
      <c r="AR1312" s="418"/>
      <c r="AS1312" s="418"/>
      <c r="AT1312" s="418"/>
      <c r="AU1312" s="418"/>
      <c r="AV1312" s="418"/>
      <c r="AW1312" s="418"/>
      <c r="AX1312" s="418"/>
      <c r="AY1312" s="418"/>
      <c r="AZ1312" s="418"/>
      <c r="BA1312" s="418"/>
      <c r="BB1312" s="418"/>
      <c r="BC1312" s="418"/>
      <c r="BD1312" s="418"/>
      <c r="BE1312" s="418"/>
      <c r="BF1312" s="418"/>
      <c r="BG1312" s="418"/>
      <c r="BH1312" s="418"/>
      <c r="BI1312" s="418"/>
      <c r="BJ1312" s="418"/>
      <c r="BK1312" s="418"/>
      <c r="BL1312" s="418"/>
      <c r="BM1312" s="418"/>
      <c r="BN1312" s="418"/>
      <c r="BO1312" s="418"/>
      <c r="BP1312" s="418"/>
      <c r="BQ1312" s="418"/>
      <c r="BR1312" s="418"/>
      <c r="BS1312" s="418"/>
      <c r="BT1312" s="418"/>
      <c r="BU1312" s="418"/>
      <c r="BV1312" s="418"/>
      <c r="BW1312" s="418"/>
      <c r="BX1312" s="418"/>
      <c r="BY1312" s="418"/>
      <c r="BZ1312" s="418"/>
      <c r="CA1312" s="418"/>
      <c r="CB1312" s="418"/>
      <c r="CC1312" s="418"/>
      <c r="CD1312" s="418"/>
      <c r="CE1312" s="418"/>
      <c r="CF1312" s="418"/>
      <c r="CG1312" s="418"/>
      <c r="CH1312" s="418"/>
      <c r="CI1312" s="418"/>
      <c r="CJ1312" s="418"/>
      <c r="CK1312" s="418"/>
      <c r="CL1312" s="418"/>
      <c r="CM1312" s="418"/>
      <c r="CN1312" s="418"/>
    </row>
    <row r="1313" spans="2:92" x14ac:dyDescent="0.25">
      <c r="B1313" s="214"/>
      <c r="C1313" s="10"/>
      <c r="E1313" s="106"/>
      <c r="F1313" s="106"/>
      <c r="G1313" s="106"/>
      <c r="H1313" s="106"/>
      <c r="I1313" s="175"/>
      <c r="J1313" s="17"/>
      <c r="K1313" s="192"/>
      <c r="L1313" s="192"/>
      <c r="M1313" s="192"/>
      <c r="N1313" s="192"/>
      <c r="O1313" s="192"/>
      <c r="P1313" s="192"/>
      <c r="Q1313" s="192"/>
      <c r="T1313" s="274"/>
      <c r="U1313" s="416"/>
      <c r="V1313" s="416"/>
      <c r="W1313" s="416"/>
      <c r="X1313" s="416"/>
      <c r="Y1313" s="416"/>
      <c r="Z1313" s="416"/>
      <c r="AA1313" s="416"/>
      <c r="AB1313" s="416"/>
      <c r="AC1313" s="416"/>
      <c r="AD1313" s="416"/>
      <c r="AE1313" s="416"/>
      <c r="AF1313" s="416"/>
      <c r="AG1313" s="416"/>
      <c r="AH1313" s="416"/>
      <c r="AI1313" s="416"/>
      <c r="AJ1313" s="416"/>
      <c r="AK1313" s="416"/>
      <c r="AL1313" s="416"/>
      <c r="AM1313" s="416"/>
      <c r="AN1313" s="416"/>
      <c r="AO1313" s="416"/>
      <c r="AP1313" s="416"/>
      <c r="AQ1313" s="416"/>
      <c r="AR1313" s="416"/>
      <c r="AS1313" s="416"/>
      <c r="AT1313" s="416"/>
      <c r="AU1313" s="416"/>
      <c r="AV1313" s="416"/>
      <c r="AW1313" s="416"/>
      <c r="AX1313" s="416"/>
      <c r="AY1313" s="416"/>
      <c r="AZ1313" s="416"/>
      <c r="BA1313" s="416"/>
      <c r="BB1313" s="416"/>
      <c r="BC1313" s="416"/>
      <c r="BD1313" s="416"/>
      <c r="BE1313" s="416"/>
      <c r="BF1313" s="416"/>
      <c r="BG1313" s="416"/>
      <c r="BH1313" s="416"/>
      <c r="BI1313" s="416"/>
      <c r="BJ1313" s="416"/>
      <c r="BK1313" s="416"/>
      <c r="BL1313" s="416"/>
      <c r="BM1313" s="416"/>
      <c r="BN1313" s="416"/>
      <c r="BO1313" s="416"/>
      <c r="BP1313" s="416"/>
      <c r="BQ1313" s="416"/>
      <c r="BR1313" s="416"/>
      <c r="BS1313" s="416"/>
      <c r="BT1313" s="416"/>
      <c r="BU1313" s="416"/>
      <c r="BV1313" s="416"/>
      <c r="BW1313" s="416"/>
      <c r="BX1313" s="416"/>
      <c r="BY1313" s="416"/>
      <c r="BZ1313" s="416"/>
      <c r="CA1313" s="416"/>
      <c r="CB1313" s="416"/>
      <c r="CC1313" s="416"/>
      <c r="CD1313" s="416"/>
      <c r="CE1313" s="416"/>
      <c r="CF1313" s="416"/>
      <c r="CG1313" s="416"/>
      <c r="CH1313" s="416"/>
      <c r="CI1313" s="416"/>
      <c r="CJ1313" s="416"/>
      <c r="CK1313" s="416"/>
      <c r="CL1313" s="416"/>
      <c r="CM1313" s="416"/>
      <c r="CN1313" s="416"/>
    </row>
    <row r="1314" spans="2:92" x14ac:dyDescent="0.25">
      <c r="T1314" s="205"/>
    </row>
    <row r="1315" spans="2:92" x14ac:dyDescent="0.25">
      <c r="T1315" s="205"/>
    </row>
    <row r="1316" spans="2:92" x14ac:dyDescent="0.25">
      <c r="T1316" s="205"/>
    </row>
    <row r="1317" spans="2:92" x14ac:dyDescent="0.25">
      <c r="T1317" s="205"/>
    </row>
    <row r="1318" spans="2:92" x14ac:dyDescent="0.25">
      <c r="T1318" s="205"/>
    </row>
    <row r="1319" spans="2:92" x14ac:dyDescent="0.25">
      <c r="T1319" s="205"/>
    </row>
    <row r="1320" spans="2:92" x14ac:dyDescent="0.25">
      <c r="T1320" s="205"/>
    </row>
    <row r="1321" spans="2:92" x14ac:dyDescent="0.25">
      <c r="T1321" s="205"/>
    </row>
    <row r="1322" spans="2:92" x14ac:dyDescent="0.25">
      <c r="T1322" s="205"/>
    </row>
    <row r="1323" spans="2:92" x14ac:dyDescent="0.25">
      <c r="T1323" s="205"/>
    </row>
    <row r="1324" spans="2:92" x14ac:dyDescent="0.25">
      <c r="T1324" s="205"/>
    </row>
    <row r="1325" spans="2:92" x14ac:dyDescent="0.25">
      <c r="T1325" s="205"/>
    </row>
    <row r="1326" spans="2:92" x14ac:dyDescent="0.25">
      <c r="T1326" s="205"/>
    </row>
    <row r="1327" spans="2:92" x14ac:dyDescent="0.25">
      <c r="T1327" s="205"/>
    </row>
    <row r="1328" spans="2:92" x14ac:dyDescent="0.25">
      <c r="T1328" s="205"/>
    </row>
    <row r="1329" spans="20:20" x14ac:dyDescent="0.25">
      <c r="T1329" s="205"/>
    </row>
    <row r="1330" spans="20:20" x14ac:dyDescent="0.25">
      <c r="T1330" s="205"/>
    </row>
    <row r="1331" spans="20:20" x14ac:dyDescent="0.25">
      <c r="T1331" s="205"/>
    </row>
    <row r="1332" spans="20:20" x14ac:dyDescent="0.25">
      <c r="T1332" s="205"/>
    </row>
    <row r="1333" spans="20:20" x14ac:dyDescent="0.25">
      <c r="T1333" s="205"/>
    </row>
    <row r="1334" spans="20:20" x14ac:dyDescent="0.25">
      <c r="T1334" s="205"/>
    </row>
    <row r="1335" spans="20:20" x14ac:dyDescent="0.25">
      <c r="T1335" s="205"/>
    </row>
    <row r="1336" spans="20:20" x14ac:dyDescent="0.25">
      <c r="T1336" s="205"/>
    </row>
    <row r="1337" spans="20:20" x14ac:dyDescent="0.25">
      <c r="T1337" s="205"/>
    </row>
    <row r="1338" spans="20:20" x14ac:dyDescent="0.25">
      <c r="T1338" s="205"/>
    </row>
    <row r="1339" spans="20:20" x14ac:dyDescent="0.25">
      <c r="T1339" s="205"/>
    </row>
    <row r="1340" spans="20:20" x14ac:dyDescent="0.25">
      <c r="T1340" s="205"/>
    </row>
    <row r="1341" spans="20:20" x14ac:dyDescent="0.25">
      <c r="T1341" s="205"/>
    </row>
    <row r="1342" spans="20:20" x14ac:dyDescent="0.25">
      <c r="T1342" s="205"/>
    </row>
    <row r="1343" spans="20:20" x14ac:dyDescent="0.25">
      <c r="T1343" s="205"/>
    </row>
    <row r="1344" spans="20:20" x14ac:dyDescent="0.25">
      <c r="T1344" s="205"/>
    </row>
    <row r="1345" spans="1:92" x14ac:dyDescent="0.25">
      <c r="T1345" s="205"/>
    </row>
    <row r="1346" spans="1:92" x14ac:dyDescent="0.25">
      <c r="T1346" s="205"/>
    </row>
    <row r="1347" spans="1:92" x14ac:dyDescent="0.25">
      <c r="T1347" s="205"/>
    </row>
    <row r="1348" spans="1:92" x14ac:dyDescent="0.25">
      <c r="T1348" s="205"/>
    </row>
    <row r="1349" spans="1:92" x14ac:dyDescent="0.25">
      <c r="T1349" s="205"/>
    </row>
    <row r="1350" spans="1:92" x14ac:dyDescent="0.25">
      <c r="B1350" s="178"/>
      <c r="C1350" s="148"/>
      <c r="D1350" s="148"/>
      <c r="E1350" s="149"/>
      <c r="F1350" s="149"/>
      <c r="G1350" s="149"/>
      <c r="H1350" s="106"/>
      <c r="I1350" s="210"/>
      <c r="J1350" s="226"/>
      <c r="K1350" s="302"/>
      <c r="L1350" s="302"/>
      <c r="M1350" s="302"/>
      <c r="N1350" s="302"/>
      <c r="O1350" s="302"/>
      <c r="P1350" s="302"/>
      <c r="Q1350" s="302"/>
      <c r="T1350" s="204"/>
      <c r="U1350" s="302"/>
      <c r="V1350" s="302"/>
      <c r="W1350" s="302"/>
      <c r="X1350" s="302"/>
      <c r="Y1350" s="302"/>
      <c r="Z1350" s="302"/>
      <c r="AA1350" s="302"/>
      <c r="AB1350" s="302"/>
      <c r="AC1350" s="302"/>
      <c r="AD1350" s="302"/>
      <c r="AE1350" s="302"/>
      <c r="AF1350" s="302"/>
      <c r="AG1350" s="302"/>
      <c r="AH1350" s="302"/>
      <c r="AI1350" s="302"/>
      <c r="AJ1350" s="302"/>
      <c r="AK1350" s="302"/>
      <c r="AL1350" s="302"/>
      <c r="AM1350" s="302"/>
      <c r="AN1350" s="302"/>
      <c r="AO1350" s="302"/>
      <c r="AP1350" s="302"/>
      <c r="AQ1350" s="302"/>
      <c r="AR1350" s="302"/>
      <c r="AS1350" s="302"/>
      <c r="AT1350" s="302"/>
      <c r="AU1350" s="302"/>
      <c r="AV1350" s="302"/>
      <c r="AW1350" s="302"/>
      <c r="AX1350" s="302"/>
      <c r="AY1350" s="302"/>
      <c r="AZ1350" s="302"/>
      <c r="BA1350" s="302"/>
      <c r="BB1350" s="302"/>
      <c r="BC1350" s="302"/>
      <c r="BD1350" s="302"/>
      <c r="BE1350" s="302"/>
      <c r="BF1350" s="302"/>
      <c r="BG1350" s="302"/>
      <c r="BH1350" s="302"/>
      <c r="BI1350" s="302"/>
      <c r="BJ1350" s="302"/>
      <c r="BK1350" s="302"/>
      <c r="BL1350" s="302"/>
      <c r="BM1350" s="302"/>
      <c r="BN1350" s="302"/>
      <c r="BO1350" s="302"/>
      <c r="BP1350" s="302"/>
      <c r="BQ1350" s="302"/>
      <c r="BR1350" s="302"/>
      <c r="BS1350" s="302"/>
      <c r="BT1350" s="302"/>
      <c r="BU1350" s="302"/>
      <c r="BV1350" s="302"/>
      <c r="BW1350" s="302"/>
      <c r="BX1350" s="302"/>
      <c r="BY1350" s="302"/>
      <c r="BZ1350" s="302"/>
      <c r="CA1350" s="302"/>
      <c r="CB1350" s="302"/>
      <c r="CC1350" s="302"/>
      <c r="CD1350" s="302"/>
      <c r="CE1350" s="302"/>
      <c r="CF1350" s="302"/>
      <c r="CG1350" s="302"/>
      <c r="CH1350" s="302"/>
      <c r="CI1350" s="302"/>
      <c r="CJ1350" s="302"/>
      <c r="CK1350" s="302"/>
      <c r="CL1350" s="302"/>
      <c r="CM1350" s="302"/>
      <c r="CN1350" s="302"/>
    </row>
    <row r="1351" spans="1:92" x14ac:dyDescent="0.25">
      <c r="B1351" s="178"/>
      <c r="C1351" s="148"/>
      <c r="D1351" s="148"/>
      <c r="E1351" s="149"/>
      <c r="F1351" s="149"/>
      <c r="G1351" s="149"/>
      <c r="H1351" s="106"/>
      <c r="I1351" s="210"/>
      <c r="J1351" s="226"/>
      <c r="K1351" s="302"/>
      <c r="L1351" s="302"/>
      <c r="M1351" s="302"/>
      <c r="N1351" s="302"/>
      <c r="O1351" s="302"/>
      <c r="P1351" s="302"/>
      <c r="Q1351" s="302"/>
      <c r="T1351" s="204"/>
      <c r="U1351" s="302"/>
      <c r="V1351" s="302"/>
      <c r="W1351" s="302"/>
      <c r="X1351" s="302"/>
      <c r="Y1351" s="302"/>
      <c r="Z1351" s="302"/>
      <c r="AA1351" s="302"/>
      <c r="AB1351" s="302"/>
      <c r="AC1351" s="302"/>
      <c r="AD1351" s="302"/>
      <c r="AE1351" s="302"/>
      <c r="AF1351" s="302"/>
      <c r="AG1351" s="302"/>
      <c r="AH1351" s="302"/>
      <c r="AI1351" s="302"/>
      <c r="AJ1351" s="302"/>
      <c r="AK1351" s="302"/>
      <c r="AL1351" s="302"/>
      <c r="AM1351" s="302"/>
      <c r="AN1351" s="302"/>
      <c r="AO1351" s="302"/>
      <c r="AP1351" s="302"/>
      <c r="AQ1351" s="302"/>
      <c r="AR1351" s="302"/>
      <c r="AS1351" s="302"/>
      <c r="AT1351" s="302"/>
      <c r="AU1351" s="302"/>
      <c r="AV1351" s="302"/>
      <c r="AW1351" s="302"/>
      <c r="AX1351" s="302"/>
      <c r="AY1351" s="302"/>
      <c r="AZ1351" s="302"/>
      <c r="BA1351" s="302"/>
      <c r="BB1351" s="302"/>
      <c r="BC1351" s="302"/>
      <c r="BD1351" s="302"/>
      <c r="BE1351" s="302"/>
      <c r="BF1351" s="302"/>
      <c r="BG1351" s="302"/>
      <c r="BH1351" s="302"/>
      <c r="BI1351" s="302"/>
      <c r="BJ1351" s="302"/>
      <c r="BK1351" s="302"/>
      <c r="BL1351" s="302"/>
      <c r="BM1351" s="302"/>
      <c r="BN1351" s="302"/>
      <c r="BO1351" s="302"/>
      <c r="BP1351" s="302"/>
      <c r="BQ1351" s="302"/>
      <c r="BR1351" s="302"/>
      <c r="BS1351" s="302"/>
      <c r="BT1351" s="302"/>
      <c r="BU1351" s="302"/>
      <c r="BV1351" s="302"/>
      <c r="BW1351" s="302"/>
      <c r="BX1351" s="302"/>
      <c r="BY1351" s="302"/>
      <c r="BZ1351" s="302"/>
      <c r="CA1351" s="302"/>
      <c r="CB1351" s="302"/>
      <c r="CC1351" s="302"/>
      <c r="CD1351" s="302"/>
      <c r="CE1351" s="302"/>
      <c r="CF1351" s="302"/>
      <c r="CG1351" s="302"/>
      <c r="CH1351" s="302"/>
      <c r="CI1351" s="302"/>
      <c r="CJ1351" s="302"/>
      <c r="CK1351" s="302"/>
      <c r="CL1351" s="302"/>
      <c r="CM1351" s="302"/>
      <c r="CN1351" s="302"/>
    </row>
    <row r="1352" spans="1:92" x14ac:dyDescent="0.25">
      <c r="B1352" s="178"/>
      <c r="C1352" s="148"/>
      <c r="D1352" s="148"/>
      <c r="E1352" s="149"/>
      <c r="F1352" s="149"/>
      <c r="G1352" s="149"/>
      <c r="H1352" s="106"/>
      <c r="I1352" s="210"/>
      <c r="J1352" s="226"/>
      <c r="K1352" s="302"/>
      <c r="L1352" s="302"/>
      <c r="M1352" s="302"/>
      <c r="N1352" s="302"/>
      <c r="O1352" s="302"/>
      <c r="P1352" s="302"/>
      <c r="Q1352" s="302"/>
      <c r="T1352" s="204"/>
      <c r="U1352" s="302"/>
      <c r="V1352" s="302"/>
      <c r="W1352" s="302"/>
      <c r="X1352" s="302"/>
      <c r="Y1352" s="302"/>
      <c r="Z1352" s="302"/>
      <c r="AA1352" s="302"/>
      <c r="AB1352" s="302"/>
      <c r="AC1352" s="302"/>
      <c r="AD1352" s="302"/>
      <c r="AE1352" s="302"/>
      <c r="AF1352" s="302"/>
      <c r="AG1352" s="302"/>
      <c r="AH1352" s="302"/>
      <c r="AI1352" s="302"/>
      <c r="AJ1352" s="302"/>
      <c r="AK1352" s="302"/>
      <c r="AL1352" s="302"/>
      <c r="AM1352" s="302"/>
      <c r="AN1352" s="302"/>
      <c r="AO1352" s="302"/>
      <c r="AP1352" s="302"/>
      <c r="AQ1352" s="302"/>
      <c r="AR1352" s="302"/>
      <c r="AS1352" s="302"/>
      <c r="AT1352" s="302"/>
      <c r="AU1352" s="302"/>
      <c r="AV1352" s="302"/>
      <c r="AW1352" s="302"/>
      <c r="AX1352" s="302"/>
      <c r="AY1352" s="302"/>
      <c r="AZ1352" s="302"/>
      <c r="BA1352" s="302"/>
      <c r="BB1352" s="302"/>
      <c r="BC1352" s="302"/>
      <c r="BD1352" s="302"/>
      <c r="BE1352" s="302"/>
      <c r="BF1352" s="302"/>
      <c r="BG1352" s="302"/>
      <c r="BH1352" s="302"/>
      <c r="BI1352" s="302"/>
      <c r="BJ1352" s="302"/>
      <c r="BK1352" s="302"/>
      <c r="BL1352" s="302"/>
      <c r="BM1352" s="302"/>
      <c r="BN1352" s="302"/>
      <c r="BO1352" s="302"/>
      <c r="BP1352" s="302"/>
      <c r="BQ1352" s="302"/>
      <c r="BR1352" s="302"/>
      <c r="BS1352" s="302"/>
      <c r="BT1352" s="302"/>
      <c r="BU1352" s="302"/>
      <c r="BV1352" s="302"/>
      <c r="BW1352" s="302"/>
      <c r="BX1352" s="302"/>
      <c r="BY1352" s="302"/>
      <c r="BZ1352" s="302"/>
      <c r="CA1352" s="302"/>
      <c r="CB1352" s="302"/>
      <c r="CC1352" s="302"/>
      <c r="CD1352" s="302"/>
      <c r="CE1352" s="302"/>
      <c r="CF1352" s="302"/>
      <c r="CG1352" s="302"/>
      <c r="CH1352" s="302"/>
      <c r="CI1352" s="302"/>
      <c r="CJ1352" s="302"/>
      <c r="CK1352" s="302"/>
      <c r="CL1352" s="302"/>
      <c r="CM1352" s="302"/>
      <c r="CN1352" s="302"/>
    </row>
    <row r="1353" spans="1:92" x14ac:dyDescent="0.25">
      <c r="B1353" s="178"/>
      <c r="C1353" s="148"/>
      <c r="D1353" s="148"/>
      <c r="E1353" s="149"/>
      <c r="F1353" s="149"/>
      <c r="G1353" s="149"/>
      <c r="H1353" s="106"/>
      <c r="I1353" s="210"/>
      <c r="J1353" s="226"/>
      <c r="K1353" s="302"/>
      <c r="L1353" s="302"/>
      <c r="M1353" s="302"/>
      <c r="N1353" s="302"/>
      <c r="O1353" s="302"/>
      <c r="P1353" s="302"/>
      <c r="Q1353" s="302"/>
      <c r="T1353" s="204"/>
      <c r="U1353" s="302"/>
      <c r="V1353" s="302"/>
      <c r="W1353" s="302"/>
      <c r="X1353" s="302"/>
      <c r="Y1353" s="302"/>
      <c r="Z1353" s="302"/>
      <c r="AA1353" s="302"/>
      <c r="AB1353" s="302"/>
      <c r="AC1353" s="302"/>
      <c r="AD1353" s="302"/>
      <c r="AE1353" s="302"/>
      <c r="AF1353" s="302"/>
      <c r="AG1353" s="302"/>
      <c r="AH1353" s="302"/>
      <c r="AI1353" s="302"/>
      <c r="AJ1353" s="302"/>
      <c r="AK1353" s="302"/>
      <c r="AL1353" s="302"/>
      <c r="AM1353" s="302"/>
      <c r="AN1353" s="302"/>
      <c r="AO1353" s="302"/>
      <c r="AP1353" s="302"/>
      <c r="AQ1353" s="302"/>
      <c r="AR1353" s="302"/>
      <c r="AS1353" s="302"/>
      <c r="AT1353" s="302"/>
      <c r="AU1353" s="302"/>
      <c r="AV1353" s="302"/>
      <c r="AW1353" s="302"/>
      <c r="AX1353" s="302"/>
      <c r="AY1353" s="302"/>
      <c r="AZ1353" s="302"/>
      <c r="BA1353" s="302"/>
      <c r="BB1353" s="302"/>
      <c r="BC1353" s="302"/>
      <c r="BD1353" s="302"/>
      <c r="BE1353" s="302"/>
      <c r="BF1353" s="302"/>
      <c r="BG1353" s="302"/>
      <c r="BH1353" s="302"/>
      <c r="BI1353" s="302"/>
      <c r="BJ1353" s="302"/>
      <c r="BK1353" s="302"/>
      <c r="BL1353" s="302"/>
      <c r="BM1353" s="302"/>
      <c r="BN1353" s="302"/>
      <c r="BO1353" s="302"/>
      <c r="BP1353" s="302"/>
      <c r="BQ1353" s="302"/>
      <c r="BR1353" s="302"/>
      <c r="BS1353" s="302"/>
      <c r="BT1353" s="302"/>
      <c r="BU1353" s="302"/>
      <c r="BV1353" s="302"/>
      <c r="BW1353" s="302"/>
      <c r="BX1353" s="302"/>
      <c r="BY1353" s="302"/>
      <c r="BZ1353" s="302"/>
      <c r="CA1353" s="302"/>
      <c r="CB1353" s="302"/>
      <c r="CC1353" s="302"/>
      <c r="CD1353" s="302"/>
      <c r="CE1353" s="302"/>
      <c r="CF1353" s="302"/>
      <c r="CG1353" s="302"/>
      <c r="CH1353" s="302"/>
      <c r="CI1353" s="302"/>
      <c r="CJ1353" s="302"/>
      <c r="CK1353" s="302"/>
      <c r="CL1353" s="302"/>
      <c r="CM1353" s="302"/>
      <c r="CN1353" s="302"/>
    </row>
    <row r="1354" spans="1:92" x14ac:dyDescent="0.25">
      <c r="A1354" s="137"/>
      <c r="B1354" s="208"/>
      <c r="C1354" s="139"/>
      <c r="D1354" s="137" t="s">
        <v>806</v>
      </c>
      <c r="E1354" s="140" t="s">
        <v>806</v>
      </c>
      <c r="F1354" s="140"/>
      <c r="G1354" s="140"/>
      <c r="H1354" s="141"/>
      <c r="I1354" s="221" t="s">
        <v>807</v>
      </c>
      <c r="J1354" s="222"/>
      <c r="K1354" s="139"/>
      <c r="L1354" s="139"/>
      <c r="M1354" s="139"/>
      <c r="N1354" s="139"/>
      <c r="O1354" s="139"/>
      <c r="P1354" s="139"/>
      <c r="Q1354" s="139"/>
      <c r="T1354" s="262">
        <f t="shared" ref="T1354" ca="1" si="975">IFERROR(INDEX(INDIRECT("Financials!$A:$AD"), MATCH(INDIRECT(ADDRESS(ROW(),2)), INDIRECT("Financials!$B:$B"), 0), MATCH(INDIRECT(ADDRESS(1,COLUMN())), INDIRECT("Financials!$1:$1"), 0)),0)</f>
        <v>0</v>
      </c>
      <c r="U1354" s="186" t="e">
        <f>ADDRESS(ROW(#REF!),COLUMN(#REF!),2)</f>
        <v>#REF!</v>
      </c>
      <c r="V1354" s="186" t="e">
        <f>ADDRESS(ROW(#REF!),COLUMN(#REF!),2)</f>
        <v>#REF!</v>
      </c>
      <c r="W1354" s="186" t="e">
        <f>ADDRESS(ROW(#REF!),COLUMN(#REF!),2)</f>
        <v>#REF!</v>
      </c>
      <c r="X1354" s="186" t="e">
        <f>ADDRESS(ROW(#REF!),COLUMN(#REF!),2)</f>
        <v>#REF!</v>
      </c>
      <c r="Y1354" s="186" t="e">
        <f>ADDRESS(ROW(#REF!),COLUMN(#REF!),2)</f>
        <v>#REF!</v>
      </c>
      <c r="Z1354" s="186" t="e">
        <f>ADDRESS(ROW(#REF!),COLUMN(#REF!),2)</f>
        <v>#REF!</v>
      </c>
      <c r="AA1354" s="186" t="e">
        <f>ADDRESS(ROW(#REF!),COLUMN(#REF!),2)</f>
        <v>#REF!</v>
      </c>
      <c r="AB1354" s="186" t="e">
        <f>ADDRESS(ROW(#REF!),COLUMN(#REF!),2)</f>
        <v>#REF!</v>
      </c>
      <c r="AC1354" s="186" t="e">
        <f>ADDRESS(ROW(#REF!),COLUMN(#REF!),2)</f>
        <v>#REF!</v>
      </c>
      <c r="AD1354" s="186" t="e">
        <f>ADDRESS(ROW(#REF!),COLUMN(#REF!),2)</f>
        <v>#REF!</v>
      </c>
      <c r="AE1354" s="186" t="e">
        <f>ADDRESS(ROW(#REF!),COLUMN(#REF!),2)</f>
        <v>#REF!</v>
      </c>
      <c r="AF1354" s="186" t="e">
        <f>ADDRESS(ROW(#REF!),COLUMN(#REF!),2)</f>
        <v>#REF!</v>
      </c>
      <c r="AG1354" s="186" t="e">
        <f>ADDRESS(ROW(#REF!),COLUMN(#REF!),2)</f>
        <v>#REF!</v>
      </c>
      <c r="AH1354" s="186" t="e">
        <f>ADDRESS(ROW(#REF!),COLUMN(#REF!),2)</f>
        <v>#REF!</v>
      </c>
      <c r="AI1354" s="186" t="e">
        <f>ADDRESS(ROW(#REF!),COLUMN(#REF!),2)</f>
        <v>#REF!</v>
      </c>
      <c r="AJ1354" s="186" t="e">
        <f>ADDRESS(ROW(#REF!),COLUMN(#REF!),2)</f>
        <v>#REF!</v>
      </c>
      <c r="AK1354" s="186" t="e">
        <f>ADDRESS(ROW(#REF!),COLUMN(#REF!),2)</f>
        <v>#REF!</v>
      </c>
      <c r="AL1354" s="186" t="e">
        <f>ADDRESS(ROW(#REF!),COLUMN(#REF!),2)</f>
        <v>#REF!</v>
      </c>
      <c r="AM1354" s="186" t="e">
        <f>ADDRESS(ROW(#REF!),COLUMN(#REF!),2)</f>
        <v>#REF!</v>
      </c>
      <c r="AN1354" s="186" t="e">
        <f>ADDRESS(ROW(#REF!),COLUMN(#REF!),2)</f>
        <v>#REF!</v>
      </c>
      <c r="AO1354" s="186" t="e">
        <f>ADDRESS(ROW(#REF!),COLUMN(#REF!),2)</f>
        <v>#REF!</v>
      </c>
      <c r="AP1354" s="186" t="e">
        <f>ADDRESS(ROW(#REF!),COLUMN(#REF!),2)</f>
        <v>#REF!</v>
      </c>
      <c r="AQ1354" s="186" t="e">
        <f>ADDRESS(ROW(#REF!),COLUMN(#REF!),2)</f>
        <v>#REF!</v>
      </c>
      <c r="AR1354" s="186" t="e">
        <f>ADDRESS(ROW(#REF!),COLUMN(#REF!),2)</f>
        <v>#REF!</v>
      </c>
      <c r="AS1354" s="186" t="e">
        <f>ADDRESS(ROW(#REF!),COLUMN(#REF!),2)</f>
        <v>#REF!</v>
      </c>
      <c r="AT1354" s="186" t="e">
        <f>ADDRESS(ROW(#REF!),COLUMN(#REF!),2)</f>
        <v>#REF!</v>
      </c>
      <c r="AU1354" s="186" t="e">
        <f>ADDRESS(ROW(#REF!),COLUMN(#REF!),2)</f>
        <v>#REF!</v>
      </c>
      <c r="AV1354" s="186" t="e">
        <f>ADDRESS(ROW(#REF!),COLUMN(#REF!),2)</f>
        <v>#REF!</v>
      </c>
      <c r="AW1354" s="186" t="e">
        <f>ADDRESS(ROW(#REF!),COLUMN(#REF!),2)</f>
        <v>#REF!</v>
      </c>
      <c r="AX1354" s="186" t="e">
        <f>ADDRESS(ROW(#REF!),COLUMN(#REF!),2)</f>
        <v>#REF!</v>
      </c>
      <c r="AY1354" s="186" t="e">
        <f>ADDRESS(ROW(#REF!),COLUMN(#REF!),2)</f>
        <v>#REF!</v>
      </c>
      <c r="AZ1354" s="186" t="e">
        <f>ADDRESS(ROW(#REF!),COLUMN(#REF!),2)</f>
        <v>#REF!</v>
      </c>
      <c r="BA1354" s="186" t="e">
        <f>ADDRESS(ROW(#REF!),COLUMN(#REF!),2)</f>
        <v>#REF!</v>
      </c>
      <c r="BB1354" s="186" t="e">
        <f>ADDRESS(ROW(#REF!),COLUMN(#REF!),2)</f>
        <v>#REF!</v>
      </c>
      <c r="BC1354" s="186" t="e">
        <f>ADDRESS(ROW(#REF!),COLUMN(#REF!),2)</f>
        <v>#REF!</v>
      </c>
      <c r="BD1354" s="186" t="e">
        <f>ADDRESS(ROW(#REF!),COLUMN(#REF!),2)</f>
        <v>#REF!</v>
      </c>
      <c r="BE1354" s="186" t="e">
        <f>ADDRESS(ROW(#REF!),COLUMN(#REF!),2)</f>
        <v>#REF!</v>
      </c>
      <c r="BF1354" s="186" t="e">
        <f>ADDRESS(ROW(#REF!),COLUMN(#REF!),2)</f>
        <v>#REF!</v>
      </c>
      <c r="BG1354" s="186" t="e">
        <f>ADDRESS(ROW(#REF!),COLUMN(#REF!),2)</f>
        <v>#REF!</v>
      </c>
      <c r="BH1354" s="186" t="e">
        <f>ADDRESS(ROW(#REF!),COLUMN(#REF!),2)</f>
        <v>#REF!</v>
      </c>
      <c r="BI1354" s="186" t="e">
        <f>ADDRESS(ROW(#REF!),COLUMN(#REF!),2)</f>
        <v>#REF!</v>
      </c>
      <c r="BJ1354" s="186" t="e">
        <f>ADDRESS(ROW(#REF!),COLUMN(#REF!),2)</f>
        <v>#REF!</v>
      </c>
      <c r="BK1354" s="186" t="e">
        <f>ADDRESS(ROW(#REF!),COLUMN(#REF!),2)</f>
        <v>#REF!</v>
      </c>
      <c r="BL1354" s="186" t="e">
        <f>ADDRESS(ROW(#REF!),COLUMN(#REF!),2)</f>
        <v>#REF!</v>
      </c>
      <c r="BM1354" s="186" t="e">
        <f>ADDRESS(ROW(#REF!),COLUMN(#REF!),2)</f>
        <v>#REF!</v>
      </c>
      <c r="BN1354" s="186" t="e">
        <f>ADDRESS(ROW(#REF!),COLUMN(#REF!),2)</f>
        <v>#REF!</v>
      </c>
      <c r="BO1354" s="186" t="e">
        <f>ADDRESS(ROW(#REF!),COLUMN(#REF!),2)</f>
        <v>#REF!</v>
      </c>
      <c r="BP1354" s="186" t="e">
        <f>ADDRESS(ROW(#REF!),COLUMN(#REF!),2)</f>
        <v>#REF!</v>
      </c>
      <c r="BQ1354" s="186" t="e">
        <f>ADDRESS(ROW(#REF!),COLUMN(#REF!),2)</f>
        <v>#REF!</v>
      </c>
      <c r="BR1354" s="186" t="e">
        <f>ADDRESS(ROW(#REF!),COLUMN(#REF!),2)</f>
        <v>#REF!</v>
      </c>
      <c r="BS1354" s="186" t="e">
        <f>ADDRESS(ROW(#REF!),COLUMN(#REF!),2)</f>
        <v>#REF!</v>
      </c>
      <c r="BT1354" s="186" t="e">
        <f>ADDRESS(ROW(#REF!),COLUMN(#REF!),2)</f>
        <v>#REF!</v>
      </c>
      <c r="BU1354" s="186" t="e">
        <f>ADDRESS(ROW(#REF!),COLUMN(#REF!),2)</f>
        <v>#REF!</v>
      </c>
      <c r="BV1354" s="186" t="e">
        <f>ADDRESS(ROW(#REF!),COLUMN(#REF!),2)</f>
        <v>#REF!</v>
      </c>
      <c r="BW1354" s="186" t="e">
        <f>ADDRESS(ROW(#REF!),COLUMN(#REF!),2)</f>
        <v>#REF!</v>
      </c>
      <c r="BX1354" s="186" t="e">
        <f>ADDRESS(ROW(#REF!),COLUMN(#REF!),2)</f>
        <v>#REF!</v>
      </c>
      <c r="BY1354" s="186" t="e">
        <f>ADDRESS(ROW(#REF!),COLUMN(#REF!),2)</f>
        <v>#REF!</v>
      </c>
      <c r="BZ1354" s="186" t="e">
        <f>ADDRESS(ROW(#REF!),COLUMN(#REF!),2)</f>
        <v>#REF!</v>
      </c>
      <c r="CA1354" s="186" t="e">
        <f>ADDRESS(ROW(#REF!),COLUMN(#REF!),2)</f>
        <v>#REF!</v>
      </c>
      <c r="CB1354" s="186" t="e">
        <f>ADDRESS(ROW(#REF!),COLUMN(#REF!),2)</f>
        <v>#REF!</v>
      </c>
      <c r="CC1354" s="186" t="e">
        <f>ADDRESS(ROW(#REF!),COLUMN(#REF!),2)</f>
        <v>#REF!</v>
      </c>
      <c r="CD1354" s="186" t="e">
        <f>ADDRESS(ROW(#REF!),COLUMN(#REF!),2)</f>
        <v>#REF!</v>
      </c>
      <c r="CE1354" s="186" t="e">
        <f>ADDRESS(ROW(#REF!),COLUMN(#REF!),2)</f>
        <v>#REF!</v>
      </c>
      <c r="CF1354" s="186" t="e">
        <f>ADDRESS(ROW(#REF!),COLUMN(#REF!),2)</f>
        <v>#REF!</v>
      </c>
      <c r="CG1354" s="186" t="e">
        <f>ADDRESS(ROW(#REF!),COLUMN(#REF!),2)</f>
        <v>#REF!</v>
      </c>
      <c r="CH1354" s="186" t="e">
        <f>ADDRESS(ROW(#REF!),COLUMN(#REF!),2)</f>
        <v>#REF!</v>
      </c>
      <c r="CI1354" s="186" t="e">
        <f>ADDRESS(ROW(#REF!),COLUMN(#REF!),2)</f>
        <v>#REF!</v>
      </c>
      <c r="CJ1354" s="186" t="e">
        <f>ADDRESS(ROW(#REF!),COLUMN(#REF!),2)</f>
        <v>#REF!</v>
      </c>
      <c r="CK1354" s="186" t="e">
        <f>ADDRESS(ROW(#REF!),COLUMN(#REF!),2)</f>
        <v>#REF!</v>
      </c>
      <c r="CL1354" s="186" t="e">
        <f>ADDRESS(ROW(#REF!),COLUMN(#REF!),2)</f>
        <v>#REF!</v>
      </c>
      <c r="CM1354" s="186" t="e">
        <f>ADDRESS(ROW(#REF!),COLUMN(#REF!),2)</f>
        <v>#REF!</v>
      </c>
      <c r="CN1354" s="186" t="e">
        <f>ADDRESS(ROW(#REF!),COLUMN(#REF!),2)</f>
        <v>#REF!</v>
      </c>
    </row>
    <row r="1355" spans="1:92" x14ac:dyDescent="0.25">
      <c r="B1355" s="178" t="s">
        <v>808</v>
      </c>
      <c r="C1355" s="148"/>
      <c r="D1355" s="148" t="s">
        <v>806</v>
      </c>
      <c r="E1355" s="149" t="str">
        <f>+I1354</f>
        <v>Change in cash</v>
      </c>
      <c r="F1355" s="149"/>
      <c r="G1355" s="149"/>
      <c r="H1355" s="106"/>
      <c r="I1355" s="210"/>
      <c r="J1355" s="226"/>
      <c r="K1355" s="302">
        <f t="shared" ref="K1355:P1355" ca="1" si="976">IFERROR(INDEX(INDIRECT("Financials!$A:$CX"), MATCH(SUBSTITUTE($B1355,"Driver: ",""), INDIRECT("Financials!$B:$B"), 0), MATCH(K$1, INDIRECT("Financials!$1:$1"), 0)),0)</f>
        <v>0</v>
      </c>
      <c r="L1355" s="302">
        <f t="shared" ca="1" si="976"/>
        <v>0</v>
      </c>
      <c r="M1355" s="302">
        <f t="shared" ca="1" si="976"/>
        <v>0</v>
      </c>
      <c r="N1355" s="302">
        <f t="shared" ca="1" si="976"/>
        <v>0</v>
      </c>
      <c r="O1355" s="302">
        <f t="shared" ca="1" si="976"/>
        <v>0</v>
      </c>
      <c r="P1355" s="302">
        <f t="shared" ca="1" si="976"/>
        <v>0</v>
      </c>
      <c r="Q1355" s="302"/>
      <c r="T1355" s="204"/>
      <c r="U1355" s="302">
        <f t="shared" ref="U1355:CF1355" ca="1" si="977">IFERROR(INDEX(INDIRECT("Financials!$A:$CX"), MATCH(SUBSTITUTE($B1355,"Driver: ",""), INDIRECT("Financials!$B:$B"), 0), MATCH(U$1, INDIRECT("Financials!$1:$1"), 0)),0)</f>
        <v>0</v>
      </c>
      <c r="V1355" s="302">
        <f t="shared" ca="1" si="977"/>
        <v>0</v>
      </c>
      <c r="W1355" s="302">
        <f t="shared" ca="1" si="977"/>
        <v>0</v>
      </c>
      <c r="X1355" s="302">
        <f t="shared" ca="1" si="977"/>
        <v>0</v>
      </c>
      <c r="Y1355" s="302">
        <f t="shared" ca="1" si="977"/>
        <v>0</v>
      </c>
      <c r="Z1355" s="302">
        <f t="shared" ca="1" si="977"/>
        <v>0</v>
      </c>
      <c r="AA1355" s="302">
        <f t="shared" ca="1" si="977"/>
        <v>0</v>
      </c>
      <c r="AB1355" s="302">
        <f t="shared" ca="1" si="977"/>
        <v>0</v>
      </c>
      <c r="AC1355" s="302">
        <f t="shared" ca="1" si="977"/>
        <v>0</v>
      </c>
      <c r="AD1355" s="302">
        <f t="shared" ca="1" si="977"/>
        <v>0</v>
      </c>
      <c r="AE1355" s="302">
        <f t="shared" ca="1" si="977"/>
        <v>0</v>
      </c>
      <c r="AF1355" s="302">
        <f t="shared" ca="1" si="977"/>
        <v>0</v>
      </c>
      <c r="AG1355" s="302">
        <f t="shared" ca="1" si="977"/>
        <v>0</v>
      </c>
      <c r="AH1355" s="302">
        <f t="shared" ca="1" si="977"/>
        <v>0</v>
      </c>
      <c r="AI1355" s="302">
        <f t="shared" ca="1" si="977"/>
        <v>0</v>
      </c>
      <c r="AJ1355" s="302">
        <f t="shared" ca="1" si="977"/>
        <v>0</v>
      </c>
      <c r="AK1355" s="302">
        <f t="shared" ca="1" si="977"/>
        <v>0</v>
      </c>
      <c r="AL1355" s="302">
        <f t="shared" ca="1" si="977"/>
        <v>0</v>
      </c>
      <c r="AM1355" s="302">
        <f t="shared" ca="1" si="977"/>
        <v>0</v>
      </c>
      <c r="AN1355" s="302">
        <f t="shared" ca="1" si="977"/>
        <v>0</v>
      </c>
      <c r="AO1355" s="302">
        <f t="shared" ca="1" si="977"/>
        <v>0</v>
      </c>
      <c r="AP1355" s="302">
        <f t="shared" ca="1" si="977"/>
        <v>0</v>
      </c>
      <c r="AQ1355" s="302">
        <f t="shared" ca="1" si="977"/>
        <v>0</v>
      </c>
      <c r="AR1355" s="302">
        <f t="shared" ca="1" si="977"/>
        <v>0</v>
      </c>
      <c r="AS1355" s="302">
        <f t="shared" ca="1" si="977"/>
        <v>0</v>
      </c>
      <c r="AT1355" s="302">
        <f t="shared" ca="1" si="977"/>
        <v>0</v>
      </c>
      <c r="AU1355" s="302">
        <f t="shared" ca="1" si="977"/>
        <v>0</v>
      </c>
      <c r="AV1355" s="302">
        <f t="shared" ca="1" si="977"/>
        <v>0</v>
      </c>
      <c r="AW1355" s="302">
        <f t="shared" ca="1" si="977"/>
        <v>0</v>
      </c>
      <c r="AX1355" s="302">
        <f t="shared" ca="1" si="977"/>
        <v>0</v>
      </c>
      <c r="AY1355" s="302">
        <f t="shared" ca="1" si="977"/>
        <v>0</v>
      </c>
      <c r="AZ1355" s="302">
        <f t="shared" ca="1" si="977"/>
        <v>0</v>
      </c>
      <c r="BA1355" s="302">
        <f t="shared" ca="1" si="977"/>
        <v>0</v>
      </c>
      <c r="BB1355" s="302">
        <f t="shared" ca="1" si="977"/>
        <v>0</v>
      </c>
      <c r="BC1355" s="302">
        <f t="shared" ca="1" si="977"/>
        <v>0</v>
      </c>
      <c r="BD1355" s="302">
        <f t="shared" ca="1" si="977"/>
        <v>0</v>
      </c>
      <c r="BE1355" s="302">
        <f t="shared" ca="1" si="977"/>
        <v>0</v>
      </c>
      <c r="BF1355" s="302">
        <f t="shared" ca="1" si="977"/>
        <v>0</v>
      </c>
      <c r="BG1355" s="302">
        <f t="shared" ca="1" si="977"/>
        <v>0</v>
      </c>
      <c r="BH1355" s="302">
        <f t="shared" ca="1" si="977"/>
        <v>0</v>
      </c>
      <c r="BI1355" s="302">
        <f t="shared" ca="1" si="977"/>
        <v>0</v>
      </c>
      <c r="BJ1355" s="302">
        <f t="shared" ca="1" si="977"/>
        <v>0</v>
      </c>
      <c r="BK1355" s="302">
        <f t="shared" ca="1" si="977"/>
        <v>0</v>
      </c>
      <c r="BL1355" s="302">
        <f t="shared" ca="1" si="977"/>
        <v>0</v>
      </c>
      <c r="BM1355" s="302">
        <f t="shared" ca="1" si="977"/>
        <v>0</v>
      </c>
      <c r="BN1355" s="302">
        <f t="shared" ca="1" si="977"/>
        <v>0</v>
      </c>
      <c r="BO1355" s="302">
        <f t="shared" ca="1" si="977"/>
        <v>0</v>
      </c>
      <c r="BP1355" s="302">
        <f t="shared" ca="1" si="977"/>
        <v>0</v>
      </c>
      <c r="BQ1355" s="302">
        <f t="shared" ca="1" si="977"/>
        <v>0</v>
      </c>
      <c r="BR1355" s="302">
        <f t="shared" ca="1" si="977"/>
        <v>0</v>
      </c>
      <c r="BS1355" s="302">
        <f t="shared" ca="1" si="977"/>
        <v>0</v>
      </c>
      <c r="BT1355" s="302">
        <f t="shared" ca="1" si="977"/>
        <v>0</v>
      </c>
      <c r="BU1355" s="302">
        <f t="shared" ca="1" si="977"/>
        <v>0</v>
      </c>
      <c r="BV1355" s="302">
        <f t="shared" ca="1" si="977"/>
        <v>0</v>
      </c>
      <c r="BW1355" s="302">
        <f t="shared" ca="1" si="977"/>
        <v>0</v>
      </c>
      <c r="BX1355" s="302">
        <f t="shared" ca="1" si="977"/>
        <v>0</v>
      </c>
      <c r="BY1355" s="302">
        <f t="shared" ca="1" si="977"/>
        <v>0</v>
      </c>
      <c r="BZ1355" s="302">
        <f t="shared" ca="1" si="977"/>
        <v>0</v>
      </c>
      <c r="CA1355" s="302">
        <f t="shared" ca="1" si="977"/>
        <v>0</v>
      </c>
      <c r="CB1355" s="302">
        <f t="shared" ca="1" si="977"/>
        <v>0</v>
      </c>
      <c r="CC1355" s="302">
        <f t="shared" ca="1" si="977"/>
        <v>0</v>
      </c>
      <c r="CD1355" s="302">
        <f t="shared" ca="1" si="977"/>
        <v>0</v>
      </c>
      <c r="CE1355" s="302">
        <f t="shared" ca="1" si="977"/>
        <v>0</v>
      </c>
      <c r="CF1355" s="302">
        <f t="shared" ca="1" si="977"/>
        <v>0</v>
      </c>
      <c r="CG1355" s="302">
        <f t="shared" ref="CG1355:CN1355" ca="1" si="978">IFERROR(INDEX(INDIRECT("Financials!$A:$CX"), MATCH(SUBSTITUTE($B1355,"Driver: ",""), INDIRECT("Financials!$B:$B"), 0), MATCH(CG$1, INDIRECT("Financials!$1:$1"), 0)),0)</f>
        <v>0</v>
      </c>
      <c r="CH1355" s="302">
        <f t="shared" ca="1" si="978"/>
        <v>0</v>
      </c>
      <c r="CI1355" s="302">
        <f t="shared" ca="1" si="978"/>
        <v>0</v>
      </c>
      <c r="CJ1355" s="302">
        <f t="shared" ca="1" si="978"/>
        <v>0</v>
      </c>
      <c r="CK1355" s="302">
        <f t="shared" ca="1" si="978"/>
        <v>0</v>
      </c>
      <c r="CL1355" s="302">
        <f t="shared" ca="1" si="978"/>
        <v>0</v>
      </c>
      <c r="CM1355" s="302">
        <f t="shared" ca="1" si="978"/>
        <v>0</v>
      </c>
      <c r="CN1355" s="302">
        <f t="shared" ca="1" si="978"/>
        <v>0</v>
      </c>
    </row>
    <row r="1356" spans="1:92" x14ac:dyDescent="0.25">
      <c r="B1356" s="238"/>
      <c r="C1356" s="148"/>
      <c r="D1356" s="148" t="s">
        <v>806</v>
      </c>
      <c r="E1356" s="149"/>
      <c r="F1356" s="149"/>
      <c r="G1356" s="149"/>
      <c r="H1356" s="106"/>
      <c r="I1356" s="210"/>
      <c r="J1356" s="226"/>
      <c r="K1356" s="148"/>
      <c r="L1356" s="148"/>
      <c r="M1356" s="148"/>
      <c r="N1356" s="148"/>
      <c r="O1356" s="148"/>
      <c r="P1356" s="148"/>
      <c r="Q1356" s="148"/>
      <c r="T1356" s="237"/>
      <c r="U1356" s="238"/>
      <c r="V1356" s="238"/>
      <c r="W1356" s="238"/>
      <c r="X1356" s="238"/>
      <c r="Y1356" s="238"/>
      <c r="Z1356" s="238"/>
      <c r="AA1356" s="238"/>
      <c r="AB1356" s="238"/>
      <c r="AC1356" s="238"/>
      <c r="AD1356" s="238"/>
      <c r="AE1356" s="238"/>
      <c r="AF1356" s="238"/>
      <c r="AG1356" s="238"/>
      <c r="AH1356" s="238"/>
      <c r="AI1356" s="238"/>
      <c r="AJ1356" s="238"/>
      <c r="AK1356" s="238"/>
      <c r="AL1356" s="238"/>
      <c r="AM1356" s="238"/>
      <c r="AN1356" s="238"/>
      <c r="AO1356" s="238"/>
      <c r="AP1356" s="238"/>
      <c r="AQ1356" s="238"/>
      <c r="AR1356" s="238"/>
      <c r="AS1356" s="238"/>
      <c r="AT1356" s="238"/>
      <c r="AU1356" s="238"/>
      <c r="AV1356" s="238"/>
      <c r="AW1356" s="238"/>
      <c r="AX1356" s="238"/>
      <c r="AY1356" s="238"/>
      <c r="AZ1356" s="238"/>
      <c r="BA1356" s="238"/>
      <c r="BB1356" s="238"/>
      <c r="BC1356" s="238"/>
      <c r="BD1356" s="238"/>
      <c r="BE1356" s="238"/>
      <c r="BF1356" s="238"/>
      <c r="BG1356" s="238"/>
      <c r="BH1356" s="238"/>
      <c r="BI1356" s="238"/>
      <c r="BJ1356" s="238"/>
      <c r="BK1356" s="238"/>
      <c r="BL1356" s="238"/>
      <c r="BM1356" s="238"/>
      <c r="BN1356" s="238"/>
      <c r="BO1356" s="238"/>
      <c r="BP1356" s="238"/>
      <c r="BQ1356" s="238"/>
      <c r="BR1356" s="238"/>
      <c r="BS1356" s="238"/>
      <c r="BT1356" s="238"/>
      <c r="BU1356" s="238"/>
      <c r="BV1356" s="238"/>
      <c r="BW1356" s="238"/>
      <c r="BX1356" s="238"/>
      <c r="BY1356" s="238"/>
      <c r="BZ1356" s="238"/>
      <c r="CA1356" s="238"/>
      <c r="CB1356" s="238"/>
      <c r="CC1356" s="238"/>
      <c r="CD1356" s="238"/>
      <c r="CE1356" s="238"/>
      <c r="CF1356" s="238"/>
      <c r="CG1356" s="238"/>
      <c r="CH1356" s="238"/>
      <c r="CI1356" s="238"/>
      <c r="CJ1356" s="238"/>
      <c r="CK1356" s="238"/>
      <c r="CL1356" s="238"/>
      <c r="CM1356" s="238"/>
      <c r="CN1356" s="238"/>
    </row>
    <row r="1357" spans="1:92" x14ac:dyDescent="0.25">
      <c r="B1357" s="7" t="s">
        <v>142</v>
      </c>
      <c r="D1357" t="s">
        <v>806</v>
      </c>
      <c r="I1357" s="102"/>
      <c r="J1357"/>
      <c r="T1357" s="205"/>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143</v>
      </c>
      <c r="B1358" s="214" t="s">
        <v>809</v>
      </c>
      <c r="C1358" s="192"/>
      <c r="D1358" s="192" t="s">
        <v>806</v>
      </c>
      <c r="E1358" s="192"/>
      <c r="F1358" s="192"/>
      <c r="G1358" s="192"/>
      <c r="H1358" s="192"/>
      <c r="I1358" s="175"/>
      <c r="J1358" s="17"/>
      <c r="K1358" s="194"/>
      <c r="L1358" s="194"/>
      <c r="M1358" s="194"/>
      <c r="N1358" s="194"/>
      <c r="O1358" s="194"/>
      <c r="P1358" s="194"/>
      <c r="Q1358" s="194"/>
      <c r="T1358" s="215"/>
      <c r="U1358" s="61"/>
      <c r="V1358" s="61"/>
      <c r="W1358" s="61"/>
      <c r="X1358" s="61"/>
      <c r="Y1358" s="61"/>
      <c r="Z1358" s="61"/>
      <c r="AA1358" s="61"/>
      <c r="AB1358" s="61"/>
      <c r="AC1358" s="61"/>
      <c r="AD1358" s="61"/>
      <c r="AE1358" s="61"/>
      <c r="AF1358" s="61"/>
      <c r="AG1358" s="61"/>
      <c r="AH1358" s="61"/>
      <c r="AI1358" s="61"/>
      <c r="AJ1358" s="61"/>
      <c r="AK1358" s="61"/>
      <c r="AL1358" s="61"/>
      <c r="AM1358" s="61"/>
      <c r="AN1358" s="61"/>
      <c r="AO1358" s="61"/>
      <c r="AP1358" s="61"/>
      <c r="AQ1358" s="61"/>
      <c r="AR1358" s="61"/>
      <c r="AS1358" s="61"/>
      <c r="AT1358" s="61"/>
      <c r="AU1358" s="61"/>
      <c r="AV1358" s="61"/>
      <c r="AW1358" s="61"/>
      <c r="AX1358" s="61"/>
      <c r="AY1358" s="61"/>
      <c r="AZ1358" s="61"/>
      <c r="BA1358" s="61"/>
      <c r="BB1358" s="61"/>
      <c r="BC1358" s="61"/>
      <c r="BD1358" s="61"/>
      <c r="BE1358" s="61"/>
      <c r="BF1358" s="61"/>
      <c r="BG1358" s="61"/>
      <c r="BH1358" s="61"/>
      <c r="BI1358" s="61"/>
      <c r="BJ1358" s="61"/>
      <c r="BK1358" s="61"/>
      <c r="BL1358" s="61"/>
      <c r="BM1358" s="61"/>
      <c r="BN1358" s="61"/>
      <c r="BO1358" s="61"/>
      <c r="BP1358" s="61"/>
      <c r="BQ1358" s="61"/>
      <c r="BR1358" s="61"/>
      <c r="BS1358" s="61"/>
      <c r="BT1358" s="61"/>
      <c r="BU1358" s="61"/>
      <c r="BV1358" s="61"/>
      <c r="BW1358" s="61"/>
      <c r="BX1358" s="61"/>
      <c r="BY1358" s="61"/>
      <c r="BZ1358" s="61"/>
      <c r="CA1358" s="61"/>
      <c r="CB1358" s="61"/>
      <c r="CC1358" s="61"/>
      <c r="CD1358" s="61"/>
      <c r="CE1358" s="61"/>
      <c r="CF1358" s="61"/>
      <c r="CG1358" s="61"/>
      <c r="CH1358" s="61"/>
      <c r="CI1358" s="61"/>
      <c r="CJ1358" s="61"/>
      <c r="CK1358" s="61"/>
      <c r="CL1358" s="61"/>
      <c r="CM1358" s="61"/>
      <c r="CN1358" s="61"/>
    </row>
    <row r="1359" spans="1:92" x14ac:dyDescent="0.25">
      <c r="A1359" t="s">
        <v>143</v>
      </c>
      <c r="B1359" s="214" t="s">
        <v>810</v>
      </c>
      <c r="C1359" s="192"/>
      <c r="D1359" s="192" t="s">
        <v>806</v>
      </c>
      <c r="E1359" s="192"/>
      <c r="F1359" s="192"/>
      <c r="G1359" s="192"/>
      <c r="H1359" s="192"/>
      <c r="I1359" s="267"/>
      <c r="J1359" s="268"/>
      <c r="K1359" s="30"/>
      <c r="L1359" s="30"/>
      <c r="M1359" s="30"/>
      <c r="N1359" s="30"/>
      <c r="O1359" s="30"/>
      <c r="P1359" s="30"/>
      <c r="Q1359" s="30"/>
      <c r="T1359" s="204"/>
      <c r="U1359" s="30"/>
      <c r="V1359" s="30"/>
      <c r="W1359" s="30"/>
      <c r="X1359" s="30"/>
      <c r="Y1359" s="30"/>
      <c r="Z1359" s="30"/>
      <c r="AA1359" s="30"/>
      <c r="AB1359" s="30"/>
      <c r="AC1359" s="30"/>
      <c r="AD1359" s="30"/>
      <c r="AE1359" s="30"/>
      <c r="AF1359" s="30"/>
      <c r="AG1359" s="30"/>
      <c r="AH1359" s="30"/>
      <c r="AI1359" s="30"/>
      <c r="AJ1359" s="30"/>
      <c r="AK1359" s="30"/>
      <c r="AL1359" s="30"/>
      <c r="AM1359" s="30"/>
      <c r="AN1359" s="30"/>
      <c r="AO1359" s="30"/>
      <c r="AP1359" s="30"/>
      <c r="AQ1359" s="30"/>
      <c r="AR1359" s="30"/>
      <c r="AS1359" s="30"/>
      <c r="AT1359" s="30"/>
      <c r="AU1359" s="30"/>
      <c r="AV1359" s="30"/>
      <c r="AW1359" s="30"/>
      <c r="AX1359" s="30"/>
      <c r="AY1359" s="30"/>
      <c r="AZ1359" s="30"/>
      <c r="BA1359" s="30"/>
      <c r="BB1359" s="30"/>
      <c r="BC1359" s="30"/>
      <c r="BD1359" s="30"/>
      <c r="BE1359" s="30"/>
      <c r="BF1359" s="30"/>
      <c r="BG1359" s="30"/>
      <c r="BH1359" s="30"/>
      <c r="BI1359" s="30"/>
      <c r="BJ1359" s="30"/>
      <c r="BK1359" s="30"/>
      <c r="BL1359" s="30"/>
      <c r="BM1359" s="30"/>
      <c r="BN1359" s="30"/>
      <c r="BO1359" s="30"/>
      <c r="BP1359" s="30"/>
      <c r="BQ1359" s="30"/>
      <c r="BR1359" s="30"/>
      <c r="BS1359" s="30"/>
      <c r="BT1359" s="30"/>
      <c r="BU1359" s="30"/>
      <c r="BV1359" s="30"/>
      <c r="BW1359" s="30"/>
      <c r="BX1359" s="30"/>
      <c r="BY1359" s="30"/>
      <c r="BZ1359" s="30"/>
      <c r="CA1359" s="30"/>
      <c r="CB1359" s="30"/>
      <c r="CC1359" s="30"/>
      <c r="CD1359" s="30"/>
      <c r="CE1359" s="30"/>
      <c r="CF1359" s="30"/>
      <c r="CG1359" s="30"/>
      <c r="CH1359" s="30"/>
      <c r="CI1359" s="30"/>
      <c r="CJ1359" s="30"/>
      <c r="CK1359" s="30"/>
      <c r="CL1359" s="30"/>
      <c r="CM1359" s="30"/>
      <c r="CN1359" s="30"/>
    </row>
    <row r="1360" spans="1:92" x14ac:dyDescent="0.25">
      <c r="A1360" t="s">
        <v>143</v>
      </c>
      <c r="B1360" s="214" t="s">
        <v>811</v>
      </c>
      <c r="C1360" s="192"/>
      <c r="D1360" s="192" t="s">
        <v>806</v>
      </c>
      <c r="E1360" s="192"/>
      <c r="F1360" s="192"/>
      <c r="G1360" s="192"/>
      <c r="H1360" s="192"/>
      <c r="I1360" s="267"/>
      <c r="J1360" s="268"/>
      <c r="K1360" s="30"/>
      <c r="L1360" s="30"/>
      <c r="M1360" s="30"/>
      <c r="N1360" s="30"/>
      <c r="O1360" s="30"/>
      <c r="P1360" s="30"/>
      <c r="Q1360" s="30"/>
      <c r="T1360" s="204"/>
      <c r="U1360" s="30"/>
      <c r="V1360" s="30"/>
      <c r="W1360" s="30"/>
      <c r="X1360" s="30"/>
      <c r="Y1360" s="30"/>
      <c r="Z1360" s="30"/>
      <c r="AA1360" s="30"/>
      <c r="AB1360" s="30"/>
      <c r="AC1360" s="30"/>
      <c r="AD1360" s="30"/>
      <c r="AE1360" s="30"/>
      <c r="AF1360" s="30"/>
      <c r="AG1360" s="30"/>
      <c r="AH1360" s="30"/>
      <c r="AI1360" s="30"/>
      <c r="AJ1360" s="30"/>
      <c r="AK1360" s="30"/>
      <c r="AL1360" s="30"/>
      <c r="AM1360" s="30"/>
      <c r="AN1360" s="30"/>
      <c r="AO1360" s="30"/>
      <c r="AP1360" s="30"/>
      <c r="AQ1360" s="30"/>
      <c r="AR1360" s="30"/>
      <c r="AS1360" s="30"/>
      <c r="AT1360" s="30"/>
      <c r="AU1360" s="30"/>
      <c r="AV1360" s="30"/>
      <c r="AW1360" s="30"/>
      <c r="AX1360" s="30"/>
      <c r="AY1360" s="30"/>
      <c r="AZ1360" s="30"/>
      <c r="BA1360" s="30"/>
      <c r="BB1360" s="30"/>
      <c r="BC1360" s="30"/>
      <c r="BD1360" s="30"/>
      <c r="BE1360" s="30"/>
      <c r="BF1360" s="30"/>
      <c r="BG1360" s="30"/>
      <c r="BH1360" s="30"/>
      <c r="BI1360" s="30"/>
      <c r="BJ1360" s="30"/>
      <c r="BK1360" s="30"/>
      <c r="BL1360" s="30"/>
      <c r="BM1360" s="30"/>
      <c r="BN1360" s="30"/>
      <c r="BO1360" s="30"/>
      <c r="BP1360" s="30"/>
      <c r="BQ1360" s="30"/>
      <c r="BR1360" s="30"/>
      <c r="BS1360" s="30"/>
      <c r="BT1360" s="30"/>
      <c r="BU1360" s="30"/>
      <c r="BV1360" s="30"/>
      <c r="BW1360" s="30"/>
      <c r="BX1360" s="30"/>
      <c r="BY1360" s="30"/>
      <c r="BZ1360" s="30"/>
      <c r="CA1360" s="30"/>
      <c r="CB1360" s="30"/>
      <c r="CC1360" s="30"/>
      <c r="CD1360" s="30"/>
      <c r="CE1360" s="30"/>
      <c r="CF1360" s="30"/>
      <c r="CG1360" s="30"/>
      <c r="CH1360" s="30"/>
      <c r="CI1360" s="30"/>
      <c r="CJ1360" s="30"/>
      <c r="CK1360" s="30"/>
      <c r="CL1360" s="30"/>
      <c r="CM1360" s="30"/>
      <c r="CN1360" s="30"/>
    </row>
    <row r="1361" spans="1:92" x14ac:dyDescent="0.25">
      <c r="A1361" t="s">
        <v>143</v>
      </c>
      <c r="B1361" s="214"/>
      <c r="C1361" s="192"/>
      <c r="D1361" s="192" t="s">
        <v>806</v>
      </c>
      <c r="E1361" s="192"/>
      <c r="F1361" s="192"/>
      <c r="G1361" s="192"/>
      <c r="H1361" s="192"/>
      <c r="I1361" s="267"/>
      <c r="J1361" s="268"/>
      <c r="K1361" s="30"/>
      <c r="L1361" s="30"/>
      <c r="M1361" s="30"/>
      <c r="N1361" s="30"/>
      <c r="O1361" s="30"/>
      <c r="P1361" s="30"/>
      <c r="Q1361" s="30"/>
      <c r="T1361" s="204"/>
      <c r="U1361" s="30"/>
      <c r="V1361" s="30"/>
      <c r="W1361" s="30"/>
      <c r="X1361" s="30"/>
      <c r="Y1361" s="30"/>
      <c r="Z1361" s="30"/>
      <c r="AA1361" s="30"/>
      <c r="AB1361" s="30"/>
      <c r="AC1361" s="30"/>
      <c r="AD1361" s="30"/>
      <c r="AE1361" s="30"/>
      <c r="AF1361" s="30"/>
      <c r="AG1361" s="30"/>
      <c r="AH1361" s="30"/>
      <c r="AI1361" s="30"/>
      <c r="AJ1361" s="30"/>
      <c r="AK1361" s="30"/>
      <c r="AL1361" s="30"/>
      <c r="AM1361" s="30"/>
      <c r="AN1361" s="30"/>
      <c r="AO1361" s="30"/>
      <c r="AP1361" s="30"/>
      <c r="AQ1361" s="30"/>
      <c r="AR1361" s="30"/>
      <c r="AS1361" s="30"/>
      <c r="AT1361" s="30"/>
      <c r="AU1361" s="30"/>
      <c r="AV1361" s="30"/>
      <c r="AW1361" s="30"/>
      <c r="AX1361" s="30"/>
      <c r="AY1361" s="30"/>
      <c r="AZ1361" s="30"/>
      <c r="BA1361" s="30"/>
      <c r="BB1361" s="30"/>
      <c r="BC1361" s="30"/>
      <c r="BD1361" s="30"/>
      <c r="BE1361" s="30"/>
      <c r="BF1361" s="30"/>
      <c r="BG1361" s="30"/>
      <c r="BH1361" s="30"/>
      <c r="BI1361" s="30"/>
      <c r="BJ1361" s="30"/>
      <c r="BK1361" s="30"/>
      <c r="BL1361" s="30"/>
      <c r="BM1361" s="30"/>
      <c r="BN1361" s="30"/>
      <c r="BO1361" s="30"/>
      <c r="BP1361" s="30"/>
      <c r="BQ1361" s="30"/>
      <c r="BR1361" s="30"/>
      <c r="BS1361" s="30"/>
      <c r="BT1361" s="30"/>
      <c r="BU1361" s="30"/>
      <c r="BV1361" s="30"/>
      <c r="BW1361" s="30"/>
      <c r="BX1361" s="30"/>
      <c r="BY1361" s="30"/>
      <c r="BZ1361" s="30"/>
      <c r="CA1361" s="30"/>
      <c r="CB1361" s="30"/>
      <c r="CC1361" s="30"/>
      <c r="CD1361" s="30"/>
      <c r="CE1361" s="30"/>
      <c r="CF1361" s="30"/>
      <c r="CG1361" s="30"/>
      <c r="CH1361" s="30"/>
      <c r="CI1361" s="30"/>
      <c r="CJ1361" s="30"/>
      <c r="CK1361" s="30"/>
      <c r="CL1361" s="30"/>
      <c r="CM1361" s="30"/>
      <c r="CN1361" s="30"/>
    </row>
    <row r="1362" spans="1:92" x14ac:dyDescent="0.25">
      <c r="A1362" t="s">
        <v>143</v>
      </c>
      <c r="B1362" s="216" t="s">
        <v>812</v>
      </c>
      <c r="C1362" s="192"/>
      <c r="D1362" s="192" t="s">
        <v>806</v>
      </c>
      <c r="E1362" s="192"/>
      <c r="F1362" s="192"/>
      <c r="G1362" s="192"/>
      <c r="H1362" s="192"/>
      <c r="I1362" s="267"/>
      <c r="J1362" s="268"/>
      <c r="K1362" s="30"/>
      <c r="L1362" s="30"/>
      <c r="M1362" s="30"/>
      <c r="N1362" s="30"/>
      <c r="O1362" s="30"/>
      <c r="P1362" s="30"/>
      <c r="Q1362" s="30"/>
      <c r="T1362" s="204"/>
      <c r="U1362" s="30" t="e">
        <f ca="1">-+U1365*#REF!/12</f>
        <v>#REF!</v>
      </c>
      <c r="V1362" s="30" t="e">
        <f ca="1">-+V1365*#REF!/12</f>
        <v>#REF!</v>
      </c>
      <c r="W1362" s="30" t="e">
        <f ca="1">-+W1365*#REF!/12</f>
        <v>#REF!</v>
      </c>
      <c r="X1362" s="30" t="e">
        <f ca="1">-+X1365*#REF!/12</f>
        <v>#REF!</v>
      </c>
      <c r="Y1362" s="30" t="e">
        <f ca="1">-+Y1365*#REF!/12</f>
        <v>#REF!</v>
      </c>
      <c r="Z1362" s="30" t="e">
        <f ca="1">-+Z1365*#REF!/12</f>
        <v>#REF!</v>
      </c>
      <c r="AA1362" s="30" t="e">
        <f ca="1">-+AA1365*#REF!/12</f>
        <v>#REF!</v>
      </c>
      <c r="AB1362" s="30" t="e">
        <f ca="1">-+AB1365*#REF!/12</f>
        <v>#REF!</v>
      </c>
      <c r="AC1362" s="30" t="e">
        <f ca="1">-+AC1365*#REF!/12</f>
        <v>#REF!</v>
      </c>
      <c r="AD1362" s="30" t="e">
        <f ca="1">-+AD1365*#REF!/12</f>
        <v>#REF!</v>
      </c>
      <c r="AE1362" s="30" t="e">
        <f ca="1">-+AE1365*#REF!/12</f>
        <v>#REF!</v>
      </c>
      <c r="AF1362" s="30" t="e">
        <f ca="1">-+AF1365*#REF!/12</f>
        <v>#REF!</v>
      </c>
      <c r="AG1362" s="30" t="e">
        <f ca="1">-+AG1365*#REF!/12</f>
        <v>#REF!</v>
      </c>
      <c r="AH1362" s="30" t="e">
        <f ca="1">-+AH1365*#REF!/12</f>
        <v>#REF!</v>
      </c>
      <c r="AI1362" s="30" t="e">
        <f ca="1">-+AI1365*#REF!/12</f>
        <v>#REF!</v>
      </c>
      <c r="AJ1362" s="30" t="e">
        <f ca="1">-+AJ1365*#REF!/12</f>
        <v>#REF!</v>
      </c>
      <c r="AK1362" s="30" t="e">
        <f ca="1">-+AK1365*#REF!/12</f>
        <v>#REF!</v>
      </c>
      <c r="AL1362" s="30" t="e">
        <f ca="1">-+AL1365*#REF!/12</f>
        <v>#REF!</v>
      </c>
      <c r="AM1362" s="30" t="e">
        <f ca="1">-+AM1365*#REF!/12</f>
        <v>#REF!</v>
      </c>
      <c r="AN1362" s="30" t="e">
        <f ca="1">-+AN1365*#REF!/12</f>
        <v>#REF!</v>
      </c>
      <c r="AO1362" s="30" t="e">
        <f ca="1">-+AO1365*#REF!/12</f>
        <v>#REF!</v>
      </c>
      <c r="AP1362" s="30" t="e">
        <f ca="1">-+AP1365*#REF!/12</f>
        <v>#REF!</v>
      </c>
      <c r="AQ1362" s="30" t="e">
        <f ca="1">-+AQ1365*#REF!/12</f>
        <v>#REF!</v>
      </c>
      <c r="AR1362" s="30" t="e">
        <f ca="1">-+AR1365*#REF!/12</f>
        <v>#REF!</v>
      </c>
      <c r="AS1362" s="30" t="e">
        <f ca="1">-+AS1365*#REF!/12</f>
        <v>#REF!</v>
      </c>
      <c r="AT1362" s="30" t="e">
        <f ca="1">-+AT1365*#REF!/12</f>
        <v>#REF!</v>
      </c>
      <c r="AU1362" s="30" t="e">
        <f ca="1">-+AU1365*#REF!/12</f>
        <v>#REF!</v>
      </c>
      <c r="AV1362" s="30" t="e">
        <f ca="1">-+AV1365*#REF!/12</f>
        <v>#REF!</v>
      </c>
      <c r="AW1362" s="30" t="e">
        <f ca="1">-+AW1365*#REF!/12</f>
        <v>#REF!</v>
      </c>
      <c r="AX1362" s="30" t="e">
        <f ca="1">-+AX1365*#REF!/12</f>
        <v>#REF!</v>
      </c>
      <c r="AY1362" s="30" t="e">
        <f ca="1">-+AY1365*#REF!/12</f>
        <v>#REF!</v>
      </c>
      <c r="AZ1362" s="30" t="e">
        <f ca="1">-+AZ1365*#REF!/12</f>
        <v>#REF!</v>
      </c>
      <c r="BA1362" s="30" t="e">
        <f ca="1">-+BA1365*#REF!/12</f>
        <v>#REF!</v>
      </c>
      <c r="BB1362" s="30" t="e">
        <f ca="1">-+BB1365*#REF!/12</f>
        <v>#REF!</v>
      </c>
      <c r="BC1362" s="30" t="e">
        <f ca="1">-+BC1365*#REF!/12</f>
        <v>#REF!</v>
      </c>
      <c r="BD1362" s="30" t="e">
        <f ca="1">-+BD1365*#REF!/12</f>
        <v>#REF!</v>
      </c>
      <c r="BE1362" s="30" t="e">
        <f ca="1">-+BE1365*#REF!/12</f>
        <v>#REF!</v>
      </c>
      <c r="BF1362" s="30" t="e">
        <f ca="1">-+BF1365*#REF!/12</f>
        <v>#REF!</v>
      </c>
      <c r="BG1362" s="30" t="e">
        <f ca="1">-+BG1365*#REF!/12</f>
        <v>#REF!</v>
      </c>
      <c r="BH1362" s="30" t="e">
        <f ca="1">-+BH1365*#REF!/12</f>
        <v>#REF!</v>
      </c>
      <c r="BI1362" s="30" t="e">
        <f ca="1">-+BI1365*#REF!/12</f>
        <v>#REF!</v>
      </c>
      <c r="BJ1362" s="30" t="e">
        <f ca="1">-+BJ1365*#REF!/12</f>
        <v>#REF!</v>
      </c>
      <c r="BK1362" s="30" t="e">
        <f ca="1">-+BK1365*#REF!/12</f>
        <v>#REF!</v>
      </c>
      <c r="BL1362" s="30" t="e">
        <f ca="1">-+BL1365*#REF!/12</f>
        <v>#REF!</v>
      </c>
      <c r="BM1362" s="30" t="e">
        <f ca="1">-+BM1365*#REF!/12</f>
        <v>#REF!</v>
      </c>
      <c r="BN1362" s="30" t="e">
        <f ca="1">-+BN1365*#REF!/12</f>
        <v>#REF!</v>
      </c>
      <c r="BO1362" s="30" t="e">
        <f ca="1">-+BO1365*#REF!/12</f>
        <v>#REF!</v>
      </c>
      <c r="BP1362" s="30" t="e">
        <f ca="1">-+BP1365*#REF!/12</f>
        <v>#REF!</v>
      </c>
      <c r="BQ1362" s="30" t="e">
        <f ca="1">-+BQ1365*#REF!/12</f>
        <v>#REF!</v>
      </c>
      <c r="BR1362" s="30" t="e">
        <f ca="1">-+BR1365*#REF!/12</f>
        <v>#REF!</v>
      </c>
      <c r="BS1362" s="30" t="e">
        <f ca="1">-+BS1365*#REF!/12</f>
        <v>#REF!</v>
      </c>
      <c r="BT1362" s="30" t="e">
        <f ca="1">-+BT1365*#REF!/12</f>
        <v>#REF!</v>
      </c>
      <c r="BU1362" s="30" t="e">
        <f ca="1">-+BU1365*#REF!/12</f>
        <v>#REF!</v>
      </c>
      <c r="BV1362" s="30" t="e">
        <f ca="1">-+BV1365*#REF!/12</f>
        <v>#REF!</v>
      </c>
      <c r="BW1362" s="30" t="e">
        <f ca="1">-+BW1365*#REF!/12</f>
        <v>#REF!</v>
      </c>
      <c r="BX1362" s="30" t="e">
        <f ca="1">-+BX1365*#REF!/12</f>
        <v>#REF!</v>
      </c>
      <c r="BY1362" s="30" t="e">
        <f ca="1">-+BY1365*#REF!/12</f>
        <v>#REF!</v>
      </c>
      <c r="BZ1362" s="30" t="e">
        <f ca="1">-+BZ1365*#REF!/12</f>
        <v>#REF!</v>
      </c>
      <c r="CA1362" s="30" t="e">
        <f ca="1">-+CA1365*#REF!/12</f>
        <v>#REF!</v>
      </c>
      <c r="CB1362" s="30" t="e">
        <f ca="1">-+CB1365*#REF!/12</f>
        <v>#REF!</v>
      </c>
      <c r="CC1362" s="30" t="e">
        <f ca="1">-+CC1365*#REF!/12</f>
        <v>#REF!</v>
      </c>
      <c r="CD1362" s="30" t="e">
        <f ca="1">-+CD1365*#REF!/12</f>
        <v>#REF!</v>
      </c>
      <c r="CE1362" s="30" t="e">
        <f ca="1">-+CE1365*#REF!/12</f>
        <v>#REF!</v>
      </c>
      <c r="CF1362" s="30" t="e">
        <f ca="1">-+CF1365*#REF!/12</f>
        <v>#REF!</v>
      </c>
      <c r="CG1362" s="30" t="e">
        <f ca="1">-+CG1365*#REF!/12</f>
        <v>#REF!</v>
      </c>
      <c r="CH1362" s="30" t="e">
        <f ca="1">-+CH1365*#REF!/12</f>
        <v>#REF!</v>
      </c>
      <c r="CI1362" s="30" t="e">
        <f ca="1">-+CI1365*#REF!/12</f>
        <v>#REF!</v>
      </c>
      <c r="CJ1362" s="30" t="e">
        <f ca="1">-+CJ1365*#REF!/12</f>
        <v>#REF!</v>
      </c>
      <c r="CK1362" s="30" t="e">
        <f ca="1">-+CK1365*#REF!/12</f>
        <v>#REF!</v>
      </c>
      <c r="CL1362" s="30" t="e">
        <f ca="1">-+CL1365*#REF!/12</f>
        <v>#REF!</v>
      </c>
      <c r="CM1362" s="30" t="e">
        <f ca="1">-+CM1365*#REF!/12</f>
        <v>#REF!</v>
      </c>
      <c r="CN1362" s="30" t="e">
        <f ca="1">-+CN1365*#REF!/12</f>
        <v>#REF!</v>
      </c>
    </row>
    <row r="1363" spans="1:92" x14ac:dyDescent="0.25">
      <c r="A1363" t="s">
        <v>143</v>
      </c>
      <c r="B1363" s="214"/>
      <c r="C1363" s="192"/>
      <c r="D1363" s="192" t="s">
        <v>806</v>
      </c>
      <c r="E1363" s="192"/>
      <c r="F1363" s="192"/>
      <c r="G1363" s="192"/>
      <c r="H1363" s="192"/>
      <c r="I1363" s="267"/>
      <c r="J1363" s="268"/>
      <c r="K1363" s="30"/>
      <c r="L1363" s="30"/>
      <c r="M1363" s="30"/>
      <c r="N1363" s="30"/>
      <c r="O1363" s="30"/>
      <c r="P1363" s="30"/>
      <c r="Q1363" s="30"/>
      <c r="T1363" s="204"/>
      <c r="U1363" s="30"/>
      <c r="V1363" s="30"/>
      <c r="W1363" s="30"/>
      <c r="X1363" s="30"/>
      <c r="Y1363" s="30"/>
      <c r="Z1363" s="30"/>
      <c r="AA1363" s="30"/>
      <c r="AB1363" s="30"/>
      <c r="AC1363" s="30"/>
      <c r="AD1363" s="30"/>
      <c r="AE1363" s="30"/>
      <c r="AF1363" s="30"/>
      <c r="AG1363" s="30"/>
      <c r="AH1363" s="30"/>
      <c r="AI1363" s="30"/>
      <c r="AJ1363" s="30"/>
      <c r="AK1363" s="30"/>
      <c r="AL1363" s="30"/>
      <c r="AM1363" s="30"/>
      <c r="AN1363" s="30"/>
      <c r="AO1363" s="30"/>
      <c r="AP1363" s="30"/>
      <c r="AQ1363" s="30"/>
      <c r="AR1363" s="30"/>
      <c r="AS1363" s="30"/>
      <c r="AT1363" s="30"/>
      <c r="AU1363" s="30"/>
      <c r="AV1363" s="30"/>
      <c r="AW1363" s="30"/>
      <c r="AX1363" s="30"/>
      <c r="AY1363" s="30"/>
      <c r="AZ1363" s="30"/>
      <c r="BA1363" s="30"/>
      <c r="BB1363" s="30"/>
      <c r="BC1363" s="30"/>
      <c r="BD1363" s="30"/>
      <c r="BE1363" s="30"/>
      <c r="BF1363" s="30"/>
      <c r="BG1363" s="30"/>
      <c r="BH1363" s="30"/>
      <c r="BI1363" s="30"/>
      <c r="BJ1363" s="30"/>
      <c r="BK1363" s="30"/>
      <c r="BL1363" s="30"/>
      <c r="BM1363" s="30"/>
      <c r="BN1363" s="30"/>
      <c r="BO1363" s="30"/>
      <c r="BP1363" s="30"/>
      <c r="BQ1363" s="30"/>
      <c r="BR1363" s="30"/>
      <c r="BS1363" s="30"/>
      <c r="BT1363" s="30"/>
      <c r="BU1363" s="30"/>
      <c r="BV1363" s="30"/>
      <c r="BW1363" s="30"/>
      <c r="BX1363" s="30"/>
      <c r="BY1363" s="30"/>
      <c r="BZ1363" s="30"/>
      <c r="CA1363" s="30"/>
      <c r="CB1363" s="30"/>
      <c r="CC1363" s="30"/>
      <c r="CD1363" s="30"/>
      <c r="CE1363" s="30"/>
      <c r="CF1363" s="30"/>
      <c r="CG1363" s="30"/>
      <c r="CH1363" s="30"/>
      <c r="CI1363" s="30"/>
      <c r="CJ1363" s="30"/>
      <c r="CK1363" s="30"/>
      <c r="CL1363" s="30"/>
      <c r="CM1363" s="30"/>
      <c r="CN1363" s="30"/>
    </row>
    <row r="1364" spans="1:92" x14ac:dyDescent="0.25">
      <c r="A1364" t="s">
        <v>143</v>
      </c>
      <c r="B1364" s="174" t="s">
        <v>813</v>
      </c>
      <c r="C1364" s="192"/>
      <c r="D1364" s="192" t="s">
        <v>806</v>
      </c>
      <c r="E1364" s="192"/>
      <c r="F1364" s="192"/>
      <c r="G1364" s="192"/>
      <c r="H1364" s="192"/>
      <c r="I1364" s="267"/>
      <c r="J1364" s="268"/>
      <c r="T1364" s="205"/>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223" t="s">
        <v>354</v>
      </c>
      <c r="D1365" t="s">
        <v>806</v>
      </c>
      <c r="K1365" s="50">
        <f t="shared" ref="K1365:P1365" ca="1" si="979">+U1365</f>
        <v>0</v>
      </c>
      <c r="L1365" s="50" t="e">
        <f t="shared" ca="1" si="979"/>
        <v>#REF!</v>
      </c>
      <c r="M1365" s="50" t="e">
        <f t="shared" ca="1" si="979"/>
        <v>#REF!</v>
      </c>
      <c r="N1365" s="50" t="e">
        <f t="shared" ca="1" si="979"/>
        <v>#REF!</v>
      </c>
      <c r="O1365" s="50" t="e">
        <f t="shared" ca="1" si="979"/>
        <v>#REF!</v>
      </c>
      <c r="P1365" s="50" t="e">
        <f t="shared" ca="1" si="979"/>
        <v>#REF!</v>
      </c>
      <c r="Q1365" s="50"/>
      <c r="T1365" s="232">
        <f t="shared" ref="T1365:T1366" ca="1" si="980">IFERROR(INDEX(INDIRECT("Financials!$A:$AD"), MATCH(INDIRECT(ADDRESS(ROW(),2)), INDIRECT("Financials!$B:$B"), 0), MATCH(INDIRECT(ADDRESS(1,COLUMN())), INDIRECT("Financials!$1:$1"), 0)),0)</f>
        <v>0</v>
      </c>
      <c r="U1365" s="50">
        <f t="shared" ref="U1365:CF1365" ca="1" si="981">+T1368</f>
        <v>0</v>
      </c>
      <c r="V1365" s="50" t="e">
        <f t="shared" ca="1" si="981"/>
        <v>#REF!</v>
      </c>
      <c r="W1365" s="50" t="e">
        <f t="shared" ca="1" si="981"/>
        <v>#REF!</v>
      </c>
      <c r="X1365" s="50" t="e">
        <f t="shared" ca="1" si="981"/>
        <v>#REF!</v>
      </c>
      <c r="Y1365" s="50" t="e">
        <f t="shared" ca="1" si="981"/>
        <v>#REF!</v>
      </c>
      <c r="Z1365" s="50" t="e">
        <f t="shared" ca="1" si="981"/>
        <v>#REF!</v>
      </c>
      <c r="AA1365" s="50" t="e">
        <f t="shared" ca="1" si="981"/>
        <v>#REF!</v>
      </c>
      <c r="AB1365" s="50" t="e">
        <f t="shared" ca="1" si="981"/>
        <v>#REF!</v>
      </c>
      <c r="AC1365" s="50" t="e">
        <f t="shared" ca="1" si="981"/>
        <v>#REF!</v>
      </c>
      <c r="AD1365" s="50" t="e">
        <f t="shared" ca="1" si="981"/>
        <v>#REF!</v>
      </c>
      <c r="AE1365" s="50" t="e">
        <f t="shared" ca="1" si="981"/>
        <v>#REF!</v>
      </c>
      <c r="AF1365" s="50" t="e">
        <f t="shared" ca="1" si="981"/>
        <v>#REF!</v>
      </c>
      <c r="AG1365" s="50" t="e">
        <f t="shared" ca="1" si="981"/>
        <v>#REF!</v>
      </c>
      <c r="AH1365" s="50" t="e">
        <f t="shared" ca="1" si="981"/>
        <v>#REF!</v>
      </c>
      <c r="AI1365" s="50" t="e">
        <f t="shared" ca="1" si="981"/>
        <v>#REF!</v>
      </c>
      <c r="AJ1365" s="50" t="e">
        <f t="shared" ca="1" si="981"/>
        <v>#REF!</v>
      </c>
      <c r="AK1365" s="50" t="e">
        <f t="shared" ca="1" si="981"/>
        <v>#REF!</v>
      </c>
      <c r="AL1365" s="50" t="e">
        <f t="shared" ca="1" si="981"/>
        <v>#REF!</v>
      </c>
      <c r="AM1365" s="50" t="e">
        <f t="shared" ca="1" si="981"/>
        <v>#REF!</v>
      </c>
      <c r="AN1365" s="50" t="e">
        <f t="shared" ca="1" si="981"/>
        <v>#REF!</v>
      </c>
      <c r="AO1365" s="50" t="e">
        <f t="shared" ca="1" si="981"/>
        <v>#REF!</v>
      </c>
      <c r="AP1365" s="50" t="e">
        <f t="shared" ca="1" si="981"/>
        <v>#REF!</v>
      </c>
      <c r="AQ1365" s="50" t="e">
        <f t="shared" ca="1" si="981"/>
        <v>#REF!</v>
      </c>
      <c r="AR1365" s="50" t="e">
        <f t="shared" ca="1" si="981"/>
        <v>#REF!</v>
      </c>
      <c r="AS1365" s="50" t="e">
        <f t="shared" ca="1" si="981"/>
        <v>#REF!</v>
      </c>
      <c r="AT1365" s="50" t="e">
        <f t="shared" ca="1" si="981"/>
        <v>#REF!</v>
      </c>
      <c r="AU1365" s="50" t="e">
        <f t="shared" ca="1" si="981"/>
        <v>#REF!</v>
      </c>
      <c r="AV1365" s="50" t="e">
        <f t="shared" ca="1" si="981"/>
        <v>#REF!</v>
      </c>
      <c r="AW1365" s="50" t="e">
        <f t="shared" ca="1" si="981"/>
        <v>#REF!</v>
      </c>
      <c r="AX1365" s="50" t="e">
        <f t="shared" ca="1" si="981"/>
        <v>#REF!</v>
      </c>
      <c r="AY1365" s="50" t="e">
        <f t="shared" ca="1" si="981"/>
        <v>#REF!</v>
      </c>
      <c r="AZ1365" s="50" t="e">
        <f t="shared" ca="1" si="981"/>
        <v>#REF!</v>
      </c>
      <c r="BA1365" s="50" t="e">
        <f t="shared" ca="1" si="981"/>
        <v>#REF!</v>
      </c>
      <c r="BB1365" s="50" t="e">
        <f t="shared" ca="1" si="981"/>
        <v>#REF!</v>
      </c>
      <c r="BC1365" s="50" t="e">
        <f t="shared" ca="1" si="981"/>
        <v>#REF!</v>
      </c>
      <c r="BD1365" s="50" t="e">
        <f t="shared" ca="1" si="981"/>
        <v>#REF!</v>
      </c>
      <c r="BE1365" s="50" t="e">
        <f t="shared" ca="1" si="981"/>
        <v>#REF!</v>
      </c>
      <c r="BF1365" s="50" t="e">
        <f t="shared" ca="1" si="981"/>
        <v>#REF!</v>
      </c>
      <c r="BG1365" s="50" t="e">
        <f t="shared" ca="1" si="981"/>
        <v>#REF!</v>
      </c>
      <c r="BH1365" s="50" t="e">
        <f t="shared" ca="1" si="981"/>
        <v>#REF!</v>
      </c>
      <c r="BI1365" s="50" t="e">
        <f t="shared" ca="1" si="981"/>
        <v>#REF!</v>
      </c>
      <c r="BJ1365" s="50" t="e">
        <f t="shared" ca="1" si="981"/>
        <v>#REF!</v>
      </c>
      <c r="BK1365" s="50" t="e">
        <f t="shared" ca="1" si="981"/>
        <v>#REF!</v>
      </c>
      <c r="BL1365" s="50" t="e">
        <f t="shared" ca="1" si="981"/>
        <v>#REF!</v>
      </c>
      <c r="BM1365" s="50" t="e">
        <f t="shared" ca="1" si="981"/>
        <v>#REF!</v>
      </c>
      <c r="BN1365" s="50" t="e">
        <f t="shared" ca="1" si="981"/>
        <v>#REF!</v>
      </c>
      <c r="BO1365" s="50" t="e">
        <f t="shared" ca="1" si="981"/>
        <v>#REF!</v>
      </c>
      <c r="BP1365" s="50" t="e">
        <f t="shared" ca="1" si="981"/>
        <v>#REF!</v>
      </c>
      <c r="BQ1365" s="50" t="e">
        <f t="shared" ca="1" si="981"/>
        <v>#REF!</v>
      </c>
      <c r="BR1365" s="50" t="e">
        <f t="shared" ca="1" si="981"/>
        <v>#REF!</v>
      </c>
      <c r="BS1365" s="50" t="e">
        <f t="shared" ca="1" si="981"/>
        <v>#REF!</v>
      </c>
      <c r="BT1365" s="50" t="e">
        <f t="shared" ca="1" si="981"/>
        <v>#REF!</v>
      </c>
      <c r="BU1365" s="50" t="e">
        <f t="shared" ca="1" si="981"/>
        <v>#REF!</v>
      </c>
      <c r="BV1365" s="50" t="e">
        <f t="shared" ca="1" si="981"/>
        <v>#REF!</v>
      </c>
      <c r="BW1365" s="50" t="e">
        <f t="shared" ca="1" si="981"/>
        <v>#REF!</v>
      </c>
      <c r="BX1365" s="50" t="e">
        <f t="shared" ca="1" si="981"/>
        <v>#REF!</v>
      </c>
      <c r="BY1365" s="50" t="e">
        <f t="shared" ca="1" si="981"/>
        <v>#REF!</v>
      </c>
      <c r="BZ1365" s="50" t="e">
        <f t="shared" ca="1" si="981"/>
        <v>#REF!</v>
      </c>
      <c r="CA1365" s="50" t="e">
        <f t="shared" ca="1" si="981"/>
        <v>#REF!</v>
      </c>
      <c r="CB1365" s="50" t="e">
        <f t="shared" ca="1" si="981"/>
        <v>#REF!</v>
      </c>
      <c r="CC1365" s="50" t="e">
        <f t="shared" ca="1" si="981"/>
        <v>#REF!</v>
      </c>
      <c r="CD1365" s="50" t="e">
        <f t="shared" ca="1" si="981"/>
        <v>#REF!</v>
      </c>
      <c r="CE1365" s="50" t="e">
        <f t="shared" ca="1" si="981"/>
        <v>#REF!</v>
      </c>
      <c r="CF1365" s="50" t="e">
        <f t="shared" ca="1" si="981"/>
        <v>#REF!</v>
      </c>
      <c r="CG1365" s="50" t="e">
        <f t="shared" ref="CG1365:CN1365" ca="1" si="982">+CF1368</f>
        <v>#REF!</v>
      </c>
      <c r="CH1365" s="50" t="e">
        <f t="shared" ca="1" si="982"/>
        <v>#REF!</v>
      </c>
      <c r="CI1365" s="50" t="e">
        <f t="shared" ca="1" si="982"/>
        <v>#REF!</v>
      </c>
      <c r="CJ1365" s="50" t="e">
        <f t="shared" ca="1" si="982"/>
        <v>#REF!</v>
      </c>
      <c r="CK1365" s="50" t="e">
        <f t="shared" ca="1" si="982"/>
        <v>#REF!</v>
      </c>
      <c r="CL1365" s="50" t="e">
        <f t="shared" ca="1" si="982"/>
        <v>#REF!</v>
      </c>
      <c r="CM1365" s="50" t="e">
        <f t="shared" ca="1" si="982"/>
        <v>#REF!</v>
      </c>
      <c r="CN1365" s="50" t="e">
        <f t="shared" ca="1" si="982"/>
        <v>#REF!</v>
      </c>
    </row>
    <row r="1366" spans="1:92" x14ac:dyDescent="0.25">
      <c r="B1366" s="223" t="s">
        <v>814</v>
      </c>
      <c r="D1366" t="s">
        <v>806</v>
      </c>
      <c r="K1366" s="50" t="e">
        <f t="shared" ref="K1366:P1367" ca="1" si="983">SUMIF($3:$3, K$2, INDIRECT(ROW() &amp; ":" &amp; ROW()))</f>
        <v>#REF!</v>
      </c>
      <c r="L1366" s="50" t="e">
        <f t="shared" ca="1" si="983"/>
        <v>#REF!</v>
      </c>
      <c r="M1366" s="50" t="e">
        <f t="shared" ca="1" si="983"/>
        <v>#REF!</v>
      </c>
      <c r="N1366" s="50" t="e">
        <f t="shared" ca="1" si="983"/>
        <v>#REF!</v>
      </c>
      <c r="O1366" s="50" t="e">
        <f t="shared" ca="1" si="983"/>
        <v>#REF!</v>
      </c>
      <c r="P1366" s="50" t="e">
        <f t="shared" ca="1" si="983"/>
        <v>#REF!</v>
      </c>
      <c r="Q1366" s="50"/>
      <c r="T1366" s="232">
        <f t="shared" ca="1" si="980"/>
        <v>0</v>
      </c>
      <c r="U1366" s="50" t="e">
        <f t="shared" ref="U1366:CF1366" ca="1" si="984">-MIN(0,U1355+U1362)</f>
        <v>#REF!</v>
      </c>
      <c r="V1366" s="50" t="e">
        <f t="shared" ca="1" si="984"/>
        <v>#REF!</v>
      </c>
      <c r="W1366" s="50" t="e">
        <f t="shared" ca="1" si="984"/>
        <v>#REF!</v>
      </c>
      <c r="X1366" s="50" t="e">
        <f t="shared" ca="1" si="984"/>
        <v>#REF!</v>
      </c>
      <c r="Y1366" s="50" t="e">
        <f t="shared" ca="1" si="984"/>
        <v>#REF!</v>
      </c>
      <c r="Z1366" s="50" t="e">
        <f t="shared" ca="1" si="984"/>
        <v>#REF!</v>
      </c>
      <c r="AA1366" s="50" t="e">
        <f t="shared" ca="1" si="984"/>
        <v>#REF!</v>
      </c>
      <c r="AB1366" s="50" t="e">
        <f t="shared" ca="1" si="984"/>
        <v>#REF!</v>
      </c>
      <c r="AC1366" s="50" t="e">
        <f t="shared" ca="1" si="984"/>
        <v>#REF!</v>
      </c>
      <c r="AD1366" s="50" t="e">
        <f t="shared" ca="1" si="984"/>
        <v>#REF!</v>
      </c>
      <c r="AE1366" s="50" t="e">
        <f t="shared" ca="1" si="984"/>
        <v>#REF!</v>
      </c>
      <c r="AF1366" s="50" t="e">
        <f t="shared" ca="1" si="984"/>
        <v>#REF!</v>
      </c>
      <c r="AG1366" s="50" t="e">
        <f t="shared" ca="1" si="984"/>
        <v>#REF!</v>
      </c>
      <c r="AH1366" s="50" t="e">
        <f t="shared" ca="1" si="984"/>
        <v>#REF!</v>
      </c>
      <c r="AI1366" s="50" t="e">
        <f t="shared" ca="1" si="984"/>
        <v>#REF!</v>
      </c>
      <c r="AJ1366" s="50" t="e">
        <f t="shared" ca="1" si="984"/>
        <v>#REF!</v>
      </c>
      <c r="AK1366" s="50" t="e">
        <f t="shared" ca="1" si="984"/>
        <v>#REF!</v>
      </c>
      <c r="AL1366" s="50" t="e">
        <f t="shared" ca="1" si="984"/>
        <v>#REF!</v>
      </c>
      <c r="AM1366" s="50" t="e">
        <f t="shared" ca="1" si="984"/>
        <v>#REF!</v>
      </c>
      <c r="AN1366" s="50" t="e">
        <f t="shared" ca="1" si="984"/>
        <v>#REF!</v>
      </c>
      <c r="AO1366" s="50" t="e">
        <f t="shared" ca="1" si="984"/>
        <v>#REF!</v>
      </c>
      <c r="AP1366" s="50" t="e">
        <f t="shared" ca="1" si="984"/>
        <v>#REF!</v>
      </c>
      <c r="AQ1366" s="50" t="e">
        <f t="shared" ca="1" si="984"/>
        <v>#REF!</v>
      </c>
      <c r="AR1366" s="50" t="e">
        <f t="shared" ca="1" si="984"/>
        <v>#REF!</v>
      </c>
      <c r="AS1366" s="50" t="e">
        <f t="shared" ca="1" si="984"/>
        <v>#REF!</v>
      </c>
      <c r="AT1366" s="50" t="e">
        <f t="shared" ca="1" si="984"/>
        <v>#REF!</v>
      </c>
      <c r="AU1366" s="50" t="e">
        <f t="shared" ca="1" si="984"/>
        <v>#REF!</v>
      </c>
      <c r="AV1366" s="50" t="e">
        <f t="shared" ca="1" si="984"/>
        <v>#REF!</v>
      </c>
      <c r="AW1366" s="50" t="e">
        <f t="shared" ca="1" si="984"/>
        <v>#REF!</v>
      </c>
      <c r="AX1366" s="50" t="e">
        <f t="shared" ca="1" si="984"/>
        <v>#REF!</v>
      </c>
      <c r="AY1366" s="50" t="e">
        <f t="shared" ca="1" si="984"/>
        <v>#REF!</v>
      </c>
      <c r="AZ1366" s="50" t="e">
        <f t="shared" ca="1" si="984"/>
        <v>#REF!</v>
      </c>
      <c r="BA1366" s="50" t="e">
        <f t="shared" ca="1" si="984"/>
        <v>#REF!</v>
      </c>
      <c r="BB1366" s="50" t="e">
        <f t="shared" ca="1" si="984"/>
        <v>#REF!</v>
      </c>
      <c r="BC1366" s="50" t="e">
        <f t="shared" ca="1" si="984"/>
        <v>#REF!</v>
      </c>
      <c r="BD1366" s="50" t="e">
        <f t="shared" ca="1" si="984"/>
        <v>#REF!</v>
      </c>
      <c r="BE1366" s="50" t="e">
        <f t="shared" ca="1" si="984"/>
        <v>#REF!</v>
      </c>
      <c r="BF1366" s="50" t="e">
        <f t="shared" ca="1" si="984"/>
        <v>#REF!</v>
      </c>
      <c r="BG1366" s="50" t="e">
        <f t="shared" ca="1" si="984"/>
        <v>#REF!</v>
      </c>
      <c r="BH1366" s="50" t="e">
        <f t="shared" ca="1" si="984"/>
        <v>#REF!</v>
      </c>
      <c r="BI1366" s="50" t="e">
        <f t="shared" ca="1" si="984"/>
        <v>#REF!</v>
      </c>
      <c r="BJ1366" s="50" t="e">
        <f t="shared" ca="1" si="984"/>
        <v>#REF!</v>
      </c>
      <c r="BK1366" s="50" t="e">
        <f t="shared" ca="1" si="984"/>
        <v>#REF!</v>
      </c>
      <c r="BL1366" s="50" t="e">
        <f t="shared" ca="1" si="984"/>
        <v>#REF!</v>
      </c>
      <c r="BM1366" s="50" t="e">
        <f t="shared" ca="1" si="984"/>
        <v>#REF!</v>
      </c>
      <c r="BN1366" s="50" t="e">
        <f t="shared" ca="1" si="984"/>
        <v>#REF!</v>
      </c>
      <c r="BO1366" s="50" t="e">
        <f t="shared" ca="1" si="984"/>
        <v>#REF!</v>
      </c>
      <c r="BP1366" s="50" t="e">
        <f t="shared" ca="1" si="984"/>
        <v>#REF!</v>
      </c>
      <c r="BQ1366" s="50" t="e">
        <f t="shared" ca="1" si="984"/>
        <v>#REF!</v>
      </c>
      <c r="BR1366" s="50" t="e">
        <f t="shared" ca="1" si="984"/>
        <v>#REF!</v>
      </c>
      <c r="BS1366" s="50" t="e">
        <f t="shared" ca="1" si="984"/>
        <v>#REF!</v>
      </c>
      <c r="BT1366" s="50" t="e">
        <f t="shared" ca="1" si="984"/>
        <v>#REF!</v>
      </c>
      <c r="BU1366" s="50" t="e">
        <f t="shared" ca="1" si="984"/>
        <v>#REF!</v>
      </c>
      <c r="BV1366" s="50" t="e">
        <f t="shared" ca="1" si="984"/>
        <v>#REF!</v>
      </c>
      <c r="BW1366" s="50" t="e">
        <f t="shared" ca="1" si="984"/>
        <v>#REF!</v>
      </c>
      <c r="BX1366" s="50" t="e">
        <f t="shared" ca="1" si="984"/>
        <v>#REF!</v>
      </c>
      <c r="BY1366" s="50" t="e">
        <f t="shared" ca="1" si="984"/>
        <v>#REF!</v>
      </c>
      <c r="BZ1366" s="50" t="e">
        <f t="shared" ca="1" si="984"/>
        <v>#REF!</v>
      </c>
      <c r="CA1366" s="50" t="e">
        <f t="shared" ca="1" si="984"/>
        <v>#REF!</v>
      </c>
      <c r="CB1366" s="50" t="e">
        <f t="shared" ca="1" si="984"/>
        <v>#REF!</v>
      </c>
      <c r="CC1366" s="50" t="e">
        <f t="shared" ca="1" si="984"/>
        <v>#REF!</v>
      </c>
      <c r="CD1366" s="50" t="e">
        <f t="shared" ca="1" si="984"/>
        <v>#REF!</v>
      </c>
      <c r="CE1366" s="50" t="e">
        <f t="shared" ca="1" si="984"/>
        <v>#REF!</v>
      </c>
      <c r="CF1366" s="50" t="e">
        <f t="shared" ca="1" si="984"/>
        <v>#REF!</v>
      </c>
      <c r="CG1366" s="50" t="e">
        <f t="shared" ref="CG1366:CN1366" ca="1" si="985">-MIN(0,CG1355+CG1362)</f>
        <v>#REF!</v>
      </c>
      <c r="CH1366" s="50" t="e">
        <f t="shared" ca="1" si="985"/>
        <v>#REF!</v>
      </c>
      <c r="CI1366" s="50" t="e">
        <f t="shared" ca="1" si="985"/>
        <v>#REF!</v>
      </c>
      <c r="CJ1366" s="50" t="e">
        <f t="shared" ca="1" si="985"/>
        <v>#REF!</v>
      </c>
      <c r="CK1366" s="50" t="e">
        <f t="shared" ca="1" si="985"/>
        <v>#REF!</v>
      </c>
      <c r="CL1366" s="50" t="e">
        <f t="shared" ca="1" si="985"/>
        <v>#REF!</v>
      </c>
      <c r="CM1366" s="50" t="e">
        <f t="shared" ca="1" si="985"/>
        <v>#REF!</v>
      </c>
      <c r="CN1366" s="50" t="e">
        <f t="shared" ca="1" si="985"/>
        <v>#REF!</v>
      </c>
    </row>
    <row r="1367" spans="1:92" x14ac:dyDescent="0.25">
      <c r="B1367" s="223" t="s">
        <v>815</v>
      </c>
      <c r="D1367" t="s">
        <v>806</v>
      </c>
      <c r="K1367" s="50" t="e">
        <f t="shared" ca="1" si="983"/>
        <v>#REF!</v>
      </c>
      <c r="L1367" s="50" t="e">
        <f t="shared" ca="1" si="983"/>
        <v>#REF!</v>
      </c>
      <c r="M1367" s="50" t="e">
        <f t="shared" ca="1" si="983"/>
        <v>#REF!</v>
      </c>
      <c r="N1367" s="50" t="e">
        <f t="shared" ca="1" si="983"/>
        <v>#REF!</v>
      </c>
      <c r="O1367" s="50" t="e">
        <f t="shared" ca="1" si="983"/>
        <v>#REF!</v>
      </c>
      <c r="P1367" s="50" t="e">
        <f t="shared" ca="1" si="983"/>
        <v>#REF!</v>
      </c>
      <c r="Q1367" s="50"/>
      <c r="T1367" s="232"/>
      <c r="U1367" s="50" t="e">
        <f t="shared" ref="U1367:AZ1367" ca="1" si="986">+-MIN(SUM(U1365:U1366),MAX(0,SUM(U1355)))</f>
        <v>#REF!</v>
      </c>
      <c r="V1367" s="50" t="e">
        <f t="shared" ca="1" si="986"/>
        <v>#REF!</v>
      </c>
      <c r="W1367" s="50" t="e">
        <f t="shared" ca="1" si="986"/>
        <v>#REF!</v>
      </c>
      <c r="X1367" s="50" t="e">
        <f t="shared" ca="1" si="986"/>
        <v>#REF!</v>
      </c>
      <c r="Y1367" s="50" t="e">
        <f t="shared" ca="1" si="986"/>
        <v>#REF!</v>
      </c>
      <c r="Z1367" s="50" t="e">
        <f t="shared" ca="1" si="986"/>
        <v>#REF!</v>
      </c>
      <c r="AA1367" s="50" t="e">
        <f t="shared" ca="1" si="986"/>
        <v>#REF!</v>
      </c>
      <c r="AB1367" s="50" t="e">
        <f t="shared" ca="1" si="986"/>
        <v>#REF!</v>
      </c>
      <c r="AC1367" s="50" t="e">
        <f t="shared" ca="1" si="986"/>
        <v>#REF!</v>
      </c>
      <c r="AD1367" s="50" t="e">
        <f t="shared" ca="1" si="986"/>
        <v>#REF!</v>
      </c>
      <c r="AE1367" s="50" t="e">
        <f t="shared" ca="1" si="986"/>
        <v>#REF!</v>
      </c>
      <c r="AF1367" s="50" t="e">
        <f t="shared" ca="1" si="986"/>
        <v>#REF!</v>
      </c>
      <c r="AG1367" s="50" t="e">
        <f t="shared" ca="1" si="986"/>
        <v>#REF!</v>
      </c>
      <c r="AH1367" s="50" t="e">
        <f t="shared" ca="1" si="986"/>
        <v>#REF!</v>
      </c>
      <c r="AI1367" s="50" t="e">
        <f t="shared" ca="1" si="986"/>
        <v>#REF!</v>
      </c>
      <c r="AJ1367" s="50" t="e">
        <f t="shared" ca="1" si="986"/>
        <v>#REF!</v>
      </c>
      <c r="AK1367" s="50" t="e">
        <f t="shared" ca="1" si="986"/>
        <v>#REF!</v>
      </c>
      <c r="AL1367" s="50" t="e">
        <f t="shared" ca="1" si="986"/>
        <v>#REF!</v>
      </c>
      <c r="AM1367" s="50" t="e">
        <f t="shared" ca="1" si="986"/>
        <v>#REF!</v>
      </c>
      <c r="AN1367" s="50" t="e">
        <f t="shared" ca="1" si="986"/>
        <v>#REF!</v>
      </c>
      <c r="AO1367" s="50" t="e">
        <f t="shared" ca="1" si="986"/>
        <v>#REF!</v>
      </c>
      <c r="AP1367" s="50" t="e">
        <f t="shared" ca="1" si="986"/>
        <v>#REF!</v>
      </c>
      <c r="AQ1367" s="50" t="e">
        <f t="shared" ca="1" si="986"/>
        <v>#REF!</v>
      </c>
      <c r="AR1367" s="50" t="e">
        <f t="shared" ca="1" si="986"/>
        <v>#REF!</v>
      </c>
      <c r="AS1367" s="50" t="e">
        <f t="shared" ca="1" si="986"/>
        <v>#REF!</v>
      </c>
      <c r="AT1367" s="50" t="e">
        <f t="shared" ca="1" si="986"/>
        <v>#REF!</v>
      </c>
      <c r="AU1367" s="50" t="e">
        <f t="shared" ca="1" si="986"/>
        <v>#REF!</v>
      </c>
      <c r="AV1367" s="50" t="e">
        <f t="shared" ca="1" si="986"/>
        <v>#REF!</v>
      </c>
      <c r="AW1367" s="50" t="e">
        <f t="shared" ca="1" si="986"/>
        <v>#REF!</v>
      </c>
      <c r="AX1367" s="50" t="e">
        <f t="shared" ca="1" si="986"/>
        <v>#REF!</v>
      </c>
      <c r="AY1367" s="50" t="e">
        <f t="shared" ca="1" si="986"/>
        <v>#REF!</v>
      </c>
      <c r="AZ1367" s="50" t="e">
        <f t="shared" ca="1" si="986"/>
        <v>#REF!</v>
      </c>
      <c r="BA1367" s="50" t="e">
        <f t="shared" ref="BA1367:CN1367" ca="1" si="987">+-MIN(SUM(BA1365:BA1366),MAX(0,SUM(BA1355)))</f>
        <v>#REF!</v>
      </c>
      <c r="BB1367" s="50" t="e">
        <f t="shared" ca="1" si="987"/>
        <v>#REF!</v>
      </c>
      <c r="BC1367" s="50" t="e">
        <f t="shared" ca="1" si="987"/>
        <v>#REF!</v>
      </c>
      <c r="BD1367" s="50" t="e">
        <f t="shared" ca="1" si="987"/>
        <v>#REF!</v>
      </c>
      <c r="BE1367" s="50" t="e">
        <f t="shared" ca="1" si="987"/>
        <v>#REF!</v>
      </c>
      <c r="BF1367" s="50" t="e">
        <f t="shared" ca="1" si="987"/>
        <v>#REF!</v>
      </c>
      <c r="BG1367" s="50" t="e">
        <f t="shared" ca="1" si="987"/>
        <v>#REF!</v>
      </c>
      <c r="BH1367" s="50" t="e">
        <f t="shared" ca="1" si="987"/>
        <v>#REF!</v>
      </c>
      <c r="BI1367" s="50" t="e">
        <f t="shared" ca="1" si="987"/>
        <v>#REF!</v>
      </c>
      <c r="BJ1367" s="50" t="e">
        <f t="shared" ca="1" si="987"/>
        <v>#REF!</v>
      </c>
      <c r="BK1367" s="50" t="e">
        <f t="shared" ca="1" si="987"/>
        <v>#REF!</v>
      </c>
      <c r="BL1367" s="50" t="e">
        <f t="shared" ca="1" si="987"/>
        <v>#REF!</v>
      </c>
      <c r="BM1367" s="50" t="e">
        <f t="shared" ca="1" si="987"/>
        <v>#REF!</v>
      </c>
      <c r="BN1367" s="50" t="e">
        <f t="shared" ca="1" si="987"/>
        <v>#REF!</v>
      </c>
      <c r="BO1367" s="50" t="e">
        <f t="shared" ca="1" si="987"/>
        <v>#REF!</v>
      </c>
      <c r="BP1367" s="50" t="e">
        <f t="shared" ca="1" si="987"/>
        <v>#REF!</v>
      </c>
      <c r="BQ1367" s="50" t="e">
        <f t="shared" ca="1" si="987"/>
        <v>#REF!</v>
      </c>
      <c r="BR1367" s="50" t="e">
        <f t="shared" ca="1" si="987"/>
        <v>#REF!</v>
      </c>
      <c r="BS1367" s="50" t="e">
        <f t="shared" ca="1" si="987"/>
        <v>#REF!</v>
      </c>
      <c r="BT1367" s="50" t="e">
        <f t="shared" ca="1" si="987"/>
        <v>#REF!</v>
      </c>
      <c r="BU1367" s="50" t="e">
        <f t="shared" ca="1" si="987"/>
        <v>#REF!</v>
      </c>
      <c r="BV1367" s="50" t="e">
        <f t="shared" ca="1" si="987"/>
        <v>#REF!</v>
      </c>
      <c r="BW1367" s="50" t="e">
        <f t="shared" ca="1" si="987"/>
        <v>#REF!</v>
      </c>
      <c r="BX1367" s="50" t="e">
        <f t="shared" ca="1" si="987"/>
        <v>#REF!</v>
      </c>
      <c r="BY1367" s="50" t="e">
        <f t="shared" ca="1" si="987"/>
        <v>#REF!</v>
      </c>
      <c r="BZ1367" s="50" t="e">
        <f t="shared" ca="1" si="987"/>
        <v>#REF!</v>
      </c>
      <c r="CA1367" s="50" t="e">
        <f t="shared" ca="1" si="987"/>
        <v>#REF!</v>
      </c>
      <c r="CB1367" s="50" t="e">
        <f t="shared" ca="1" si="987"/>
        <v>#REF!</v>
      </c>
      <c r="CC1367" s="50" t="e">
        <f t="shared" ca="1" si="987"/>
        <v>#REF!</v>
      </c>
      <c r="CD1367" s="50" t="e">
        <f t="shared" ca="1" si="987"/>
        <v>#REF!</v>
      </c>
      <c r="CE1367" s="50" t="e">
        <f t="shared" ca="1" si="987"/>
        <v>#REF!</v>
      </c>
      <c r="CF1367" s="50" t="e">
        <f t="shared" ca="1" si="987"/>
        <v>#REF!</v>
      </c>
      <c r="CG1367" s="50" t="e">
        <f t="shared" ca="1" si="987"/>
        <v>#REF!</v>
      </c>
      <c r="CH1367" s="50" t="e">
        <f t="shared" ca="1" si="987"/>
        <v>#REF!</v>
      </c>
      <c r="CI1367" s="50" t="e">
        <f t="shared" ca="1" si="987"/>
        <v>#REF!</v>
      </c>
      <c r="CJ1367" s="50" t="e">
        <f t="shared" ca="1" si="987"/>
        <v>#REF!</v>
      </c>
      <c r="CK1367" s="50" t="e">
        <f t="shared" ca="1" si="987"/>
        <v>#REF!</v>
      </c>
      <c r="CL1367" s="50" t="e">
        <f t="shared" ca="1" si="987"/>
        <v>#REF!</v>
      </c>
      <c r="CM1367" s="50" t="e">
        <f t="shared" ca="1" si="987"/>
        <v>#REF!</v>
      </c>
      <c r="CN1367" s="50" t="e">
        <f t="shared" ca="1" si="987"/>
        <v>#REF!</v>
      </c>
    </row>
    <row r="1368" spans="1:92" x14ac:dyDescent="0.25">
      <c r="B1368" s="216" t="s">
        <v>816</v>
      </c>
      <c r="D1368" t="s">
        <v>806</v>
      </c>
      <c r="K1368" s="244" t="e">
        <f t="shared" ref="K1368:P1368" ca="1" si="988">SUMIF($4:$4, K$2, INDIRECT(ROW() &amp; ":" &amp; ROW()))</f>
        <v>#REF!</v>
      </c>
      <c r="L1368" s="244" t="e">
        <f t="shared" ca="1" si="988"/>
        <v>#REF!</v>
      </c>
      <c r="M1368" s="244" t="e">
        <f t="shared" ca="1" si="988"/>
        <v>#REF!</v>
      </c>
      <c r="N1368" s="244" t="e">
        <f t="shared" ca="1" si="988"/>
        <v>#REF!</v>
      </c>
      <c r="O1368" s="244" t="e">
        <f t="shared" ca="1" si="988"/>
        <v>#REF!</v>
      </c>
      <c r="P1368" s="244" t="e">
        <f t="shared" ca="1" si="988"/>
        <v>#REF!</v>
      </c>
      <c r="Q1368" s="30"/>
      <c r="T1368" s="286">
        <f t="shared" ref="T1368" ca="1" si="989">IFERROR(INDEX(INDIRECT("Financials!$A:$AD"), MATCH(INDIRECT(ADDRESS(ROW(),2)), INDIRECT("Financials!$B:$B"), 0), MATCH(INDIRECT(ADDRESS(1,COLUMN())), INDIRECT("Financials!$1:$1"), 0)),0)</f>
        <v>0</v>
      </c>
      <c r="U1368" s="244" t="e">
        <f t="shared" ref="U1368:AZ1368" ca="1" si="990">SUM(U1365:U1367)</f>
        <v>#REF!</v>
      </c>
      <c r="V1368" s="244" t="e">
        <f t="shared" ca="1" si="990"/>
        <v>#REF!</v>
      </c>
      <c r="W1368" s="244" t="e">
        <f t="shared" ca="1" si="990"/>
        <v>#REF!</v>
      </c>
      <c r="X1368" s="244" t="e">
        <f t="shared" ca="1" si="990"/>
        <v>#REF!</v>
      </c>
      <c r="Y1368" s="244" t="e">
        <f t="shared" ca="1" si="990"/>
        <v>#REF!</v>
      </c>
      <c r="Z1368" s="244" t="e">
        <f t="shared" ca="1" si="990"/>
        <v>#REF!</v>
      </c>
      <c r="AA1368" s="244" t="e">
        <f t="shared" ca="1" si="990"/>
        <v>#REF!</v>
      </c>
      <c r="AB1368" s="244" t="e">
        <f t="shared" ca="1" si="990"/>
        <v>#REF!</v>
      </c>
      <c r="AC1368" s="244" t="e">
        <f t="shared" ca="1" si="990"/>
        <v>#REF!</v>
      </c>
      <c r="AD1368" s="244" t="e">
        <f t="shared" ca="1" si="990"/>
        <v>#REF!</v>
      </c>
      <c r="AE1368" s="244" t="e">
        <f t="shared" ca="1" si="990"/>
        <v>#REF!</v>
      </c>
      <c r="AF1368" s="244" t="e">
        <f t="shared" ca="1" si="990"/>
        <v>#REF!</v>
      </c>
      <c r="AG1368" s="244" t="e">
        <f t="shared" ca="1" si="990"/>
        <v>#REF!</v>
      </c>
      <c r="AH1368" s="244" t="e">
        <f t="shared" ca="1" si="990"/>
        <v>#REF!</v>
      </c>
      <c r="AI1368" s="244" t="e">
        <f t="shared" ca="1" si="990"/>
        <v>#REF!</v>
      </c>
      <c r="AJ1368" s="244" t="e">
        <f t="shared" ca="1" si="990"/>
        <v>#REF!</v>
      </c>
      <c r="AK1368" s="244" t="e">
        <f t="shared" ca="1" si="990"/>
        <v>#REF!</v>
      </c>
      <c r="AL1368" s="244" t="e">
        <f t="shared" ca="1" si="990"/>
        <v>#REF!</v>
      </c>
      <c r="AM1368" s="244" t="e">
        <f t="shared" ca="1" si="990"/>
        <v>#REF!</v>
      </c>
      <c r="AN1368" s="244" t="e">
        <f t="shared" ca="1" si="990"/>
        <v>#REF!</v>
      </c>
      <c r="AO1368" s="244" t="e">
        <f t="shared" ca="1" si="990"/>
        <v>#REF!</v>
      </c>
      <c r="AP1368" s="244" t="e">
        <f t="shared" ca="1" si="990"/>
        <v>#REF!</v>
      </c>
      <c r="AQ1368" s="244" t="e">
        <f t="shared" ca="1" si="990"/>
        <v>#REF!</v>
      </c>
      <c r="AR1368" s="244" t="e">
        <f t="shared" ca="1" si="990"/>
        <v>#REF!</v>
      </c>
      <c r="AS1368" s="244" t="e">
        <f t="shared" ca="1" si="990"/>
        <v>#REF!</v>
      </c>
      <c r="AT1368" s="244" t="e">
        <f t="shared" ca="1" si="990"/>
        <v>#REF!</v>
      </c>
      <c r="AU1368" s="244" t="e">
        <f t="shared" ca="1" si="990"/>
        <v>#REF!</v>
      </c>
      <c r="AV1368" s="244" t="e">
        <f t="shared" ca="1" si="990"/>
        <v>#REF!</v>
      </c>
      <c r="AW1368" s="244" t="e">
        <f t="shared" ca="1" si="990"/>
        <v>#REF!</v>
      </c>
      <c r="AX1368" s="244" t="e">
        <f t="shared" ca="1" si="990"/>
        <v>#REF!</v>
      </c>
      <c r="AY1368" s="244" t="e">
        <f t="shared" ca="1" si="990"/>
        <v>#REF!</v>
      </c>
      <c r="AZ1368" s="244" t="e">
        <f t="shared" ca="1" si="990"/>
        <v>#REF!</v>
      </c>
      <c r="BA1368" s="244" t="e">
        <f t="shared" ref="BA1368:CN1368" ca="1" si="991">SUM(BA1365:BA1367)</f>
        <v>#REF!</v>
      </c>
      <c r="BB1368" s="244" t="e">
        <f t="shared" ca="1" si="991"/>
        <v>#REF!</v>
      </c>
      <c r="BC1368" s="244" t="e">
        <f t="shared" ca="1" si="991"/>
        <v>#REF!</v>
      </c>
      <c r="BD1368" s="244" t="e">
        <f t="shared" ca="1" si="991"/>
        <v>#REF!</v>
      </c>
      <c r="BE1368" s="244" t="e">
        <f t="shared" ca="1" si="991"/>
        <v>#REF!</v>
      </c>
      <c r="BF1368" s="244" t="e">
        <f t="shared" ca="1" si="991"/>
        <v>#REF!</v>
      </c>
      <c r="BG1368" s="244" t="e">
        <f t="shared" ca="1" si="991"/>
        <v>#REF!</v>
      </c>
      <c r="BH1368" s="244" t="e">
        <f t="shared" ca="1" si="991"/>
        <v>#REF!</v>
      </c>
      <c r="BI1368" s="244" t="e">
        <f t="shared" ca="1" si="991"/>
        <v>#REF!</v>
      </c>
      <c r="BJ1368" s="244" t="e">
        <f t="shared" ca="1" si="991"/>
        <v>#REF!</v>
      </c>
      <c r="BK1368" s="244" t="e">
        <f t="shared" ca="1" si="991"/>
        <v>#REF!</v>
      </c>
      <c r="BL1368" s="244" t="e">
        <f t="shared" ca="1" si="991"/>
        <v>#REF!</v>
      </c>
      <c r="BM1368" s="244" t="e">
        <f t="shared" ca="1" si="991"/>
        <v>#REF!</v>
      </c>
      <c r="BN1368" s="244" t="e">
        <f t="shared" ca="1" si="991"/>
        <v>#REF!</v>
      </c>
      <c r="BO1368" s="244" t="e">
        <f t="shared" ca="1" si="991"/>
        <v>#REF!</v>
      </c>
      <c r="BP1368" s="244" t="e">
        <f t="shared" ca="1" si="991"/>
        <v>#REF!</v>
      </c>
      <c r="BQ1368" s="244" t="e">
        <f t="shared" ca="1" si="991"/>
        <v>#REF!</v>
      </c>
      <c r="BR1368" s="244" t="e">
        <f t="shared" ca="1" si="991"/>
        <v>#REF!</v>
      </c>
      <c r="BS1368" s="244" t="e">
        <f t="shared" ca="1" si="991"/>
        <v>#REF!</v>
      </c>
      <c r="BT1368" s="244" t="e">
        <f t="shared" ca="1" si="991"/>
        <v>#REF!</v>
      </c>
      <c r="BU1368" s="244" t="e">
        <f t="shared" ca="1" si="991"/>
        <v>#REF!</v>
      </c>
      <c r="BV1368" s="244" t="e">
        <f t="shared" ca="1" si="991"/>
        <v>#REF!</v>
      </c>
      <c r="BW1368" s="244" t="e">
        <f t="shared" ca="1" si="991"/>
        <v>#REF!</v>
      </c>
      <c r="BX1368" s="244" t="e">
        <f t="shared" ca="1" si="991"/>
        <v>#REF!</v>
      </c>
      <c r="BY1368" s="244" t="e">
        <f t="shared" ca="1" si="991"/>
        <v>#REF!</v>
      </c>
      <c r="BZ1368" s="244" t="e">
        <f t="shared" ca="1" si="991"/>
        <v>#REF!</v>
      </c>
      <c r="CA1368" s="244" t="e">
        <f t="shared" ca="1" si="991"/>
        <v>#REF!</v>
      </c>
      <c r="CB1368" s="244" t="e">
        <f t="shared" ca="1" si="991"/>
        <v>#REF!</v>
      </c>
      <c r="CC1368" s="244" t="e">
        <f t="shared" ca="1" si="991"/>
        <v>#REF!</v>
      </c>
      <c r="CD1368" s="244" t="e">
        <f t="shared" ca="1" si="991"/>
        <v>#REF!</v>
      </c>
      <c r="CE1368" s="244" t="e">
        <f t="shared" ca="1" si="991"/>
        <v>#REF!</v>
      </c>
      <c r="CF1368" s="244" t="e">
        <f t="shared" ca="1" si="991"/>
        <v>#REF!</v>
      </c>
      <c r="CG1368" s="244" t="e">
        <f t="shared" ca="1" si="991"/>
        <v>#REF!</v>
      </c>
      <c r="CH1368" s="244" t="e">
        <f t="shared" ca="1" si="991"/>
        <v>#REF!</v>
      </c>
      <c r="CI1368" s="244" t="e">
        <f t="shared" ca="1" si="991"/>
        <v>#REF!</v>
      </c>
      <c r="CJ1368" s="244" t="e">
        <f t="shared" ca="1" si="991"/>
        <v>#REF!</v>
      </c>
      <c r="CK1368" s="244" t="e">
        <f t="shared" ca="1" si="991"/>
        <v>#REF!</v>
      </c>
      <c r="CL1368" s="244" t="e">
        <f t="shared" ca="1" si="991"/>
        <v>#REF!</v>
      </c>
      <c r="CM1368" s="244" t="e">
        <f t="shared" ca="1" si="991"/>
        <v>#REF!</v>
      </c>
      <c r="CN1368" s="244" t="e">
        <f t="shared" ca="1" si="991"/>
        <v>#REF!</v>
      </c>
    </row>
    <row r="1369" spans="1:92" x14ac:dyDescent="0.25">
      <c r="B1369" s="223"/>
      <c r="D1369" t="s">
        <v>806</v>
      </c>
      <c r="K1369" s="50"/>
      <c r="L1369" s="50"/>
      <c r="M1369" s="50"/>
      <c r="N1369" s="50"/>
      <c r="O1369" s="50"/>
      <c r="P1369" s="50"/>
      <c r="Q1369" s="50"/>
      <c r="T1369" s="232"/>
      <c r="U1369" s="50"/>
      <c r="V1369" s="50"/>
      <c r="W1369" s="50"/>
      <c r="X1369" s="50"/>
      <c r="Y1369" s="50"/>
      <c r="Z1369" s="50"/>
      <c r="AA1369" s="50"/>
      <c r="AB1369" s="50"/>
      <c r="AC1369" s="50"/>
      <c r="AD1369" s="50"/>
      <c r="AE1369" s="50"/>
      <c r="AF1369" s="50"/>
      <c r="AG1369" s="50"/>
      <c r="AH1369" s="50"/>
      <c r="AI1369" s="50"/>
      <c r="AJ1369" s="50"/>
      <c r="AK1369" s="50"/>
      <c r="AL1369" s="50"/>
      <c r="AM1369" s="50"/>
      <c r="AN1369" s="50"/>
      <c r="AO1369" s="50"/>
      <c r="AP1369" s="50"/>
      <c r="AQ1369" s="50"/>
      <c r="AR1369" s="50"/>
      <c r="AS1369" s="50"/>
      <c r="AT1369" s="50"/>
      <c r="AU1369" s="50"/>
      <c r="AV1369" s="50"/>
      <c r="AW1369" s="50"/>
      <c r="AX1369" s="50"/>
      <c r="AY1369" s="50"/>
      <c r="AZ1369" s="50"/>
      <c r="BA1369" s="50"/>
      <c r="BB1369" s="50"/>
      <c r="BC1369" s="50"/>
      <c r="BD1369" s="50"/>
      <c r="BE1369" s="50"/>
      <c r="BF1369" s="50"/>
      <c r="BG1369" s="50"/>
      <c r="BH1369" s="50"/>
      <c r="BI1369" s="50"/>
      <c r="BJ1369" s="50"/>
      <c r="BK1369" s="50"/>
      <c r="BL1369" s="50"/>
      <c r="BM1369" s="50"/>
      <c r="BN1369" s="50"/>
      <c r="BO1369" s="50"/>
      <c r="BP1369" s="50"/>
      <c r="BQ1369" s="50"/>
      <c r="BR1369" s="50"/>
      <c r="BS1369" s="50"/>
      <c r="BT1369" s="50"/>
      <c r="BU1369" s="50"/>
      <c r="BV1369" s="50"/>
      <c r="BW1369" s="50"/>
      <c r="BX1369" s="50"/>
      <c r="BY1369" s="50"/>
      <c r="BZ1369" s="50"/>
      <c r="CA1369" s="50"/>
      <c r="CB1369" s="50"/>
      <c r="CC1369" s="50"/>
      <c r="CD1369" s="50"/>
      <c r="CE1369" s="50"/>
      <c r="CF1369" s="50"/>
      <c r="CG1369" s="50"/>
      <c r="CH1369" s="50"/>
      <c r="CI1369" s="50"/>
      <c r="CJ1369" s="50"/>
      <c r="CK1369" s="50"/>
      <c r="CL1369" s="50"/>
      <c r="CM1369" s="50"/>
      <c r="CN1369" s="50"/>
    </row>
    <row r="1370" spans="1:92" x14ac:dyDescent="0.25">
      <c r="B1370" s="216" t="s">
        <v>817</v>
      </c>
      <c r="D1370" t="s">
        <v>806</v>
      </c>
      <c r="K1370" s="30"/>
      <c r="L1370" s="30"/>
      <c r="M1370" s="30"/>
      <c r="N1370" s="30"/>
      <c r="O1370" s="30"/>
      <c r="P1370" s="30"/>
      <c r="Q1370" s="30"/>
      <c r="T1370" s="204"/>
      <c r="U1370" s="30" t="e">
        <f t="shared" ref="U1370:CF1370" ca="1" si="992">+MAX(0,U1355+U1367)</f>
        <v>#REF!</v>
      </c>
      <c r="V1370" s="30" t="e">
        <f t="shared" ca="1" si="992"/>
        <v>#REF!</v>
      </c>
      <c r="W1370" s="30" t="e">
        <f t="shared" ca="1" si="992"/>
        <v>#REF!</v>
      </c>
      <c r="X1370" s="30" t="e">
        <f t="shared" ca="1" si="992"/>
        <v>#REF!</v>
      </c>
      <c r="Y1370" s="30" t="e">
        <f t="shared" ca="1" si="992"/>
        <v>#REF!</v>
      </c>
      <c r="Z1370" s="30" t="e">
        <f t="shared" ca="1" si="992"/>
        <v>#REF!</v>
      </c>
      <c r="AA1370" s="30" t="e">
        <f t="shared" ca="1" si="992"/>
        <v>#REF!</v>
      </c>
      <c r="AB1370" s="30" t="e">
        <f t="shared" ca="1" si="992"/>
        <v>#REF!</v>
      </c>
      <c r="AC1370" s="30" t="e">
        <f t="shared" ca="1" si="992"/>
        <v>#REF!</v>
      </c>
      <c r="AD1370" s="30" t="e">
        <f t="shared" ca="1" si="992"/>
        <v>#REF!</v>
      </c>
      <c r="AE1370" s="30" t="e">
        <f t="shared" ca="1" si="992"/>
        <v>#REF!</v>
      </c>
      <c r="AF1370" s="30" t="e">
        <f t="shared" ca="1" si="992"/>
        <v>#REF!</v>
      </c>
      <c r="AG1370" s="30" t="e">
        <f t="shared" ca="1" si="992"/>
        <v>#REF!</v>
      </c>
      <c r="AH1370" s="30" t="e">
        <f t="shared" ca="1" si="992"/>
        <v>#REF!</v>
      </c>
      <c r="AI1370" s="30" t="e">
        <f t="shared" ca="1" si="992"/>
        <v>#REF!</v>
      </c>
      <c r="AJ1370" s="30" t="e">
        <f t="shared" ca="1" si="992"/>
        <v>#REF!</v>
      </c>
      <c r="AK1370" s="30" t="e">
        <f t="shared" ca="1" si="992"/>
        <v>#REF!</v>
      </c>
      <c r="AL1370" s="30" t="e">
        <f t="shared" ca="1" si="992"/>
        <v>#REF!</v>
      </c>
      <c r="AM1370" s="30" t="e">
        <f t="shared" ca="1" si="992"/>
        <v>#REF!</v>
      </c>
      <c r="AN1370" s="30" t="e">
        <f t="shared" ca="1" si="992"/>
        <v>#REF!</v>
      </c>
      <c r="AO1370" s="30" t="e">
        <f t="shared" ca="1" si="992"/>
        <v>#REF!</v>
      </c>
      <c r="AP1370" s="30" t="e">
        <f t="shared" ca="1" si="992"/>
        <v>#REF!</v>
      </c>
      <c r="AQ1370" s="30" t="e">
        <f t="shared" ca="1" si="992"/>
        <v>#REF!</v>
      </c>
      <c r="AR1370" s="30" t="e">
        <f t="shared" ca="1" si="992"/>
        <v>#REF!</v>
      </c>
      <c r="AS1370" s="30" t="e">
        <f t="shared" ca="1" si="992"/>
        <v>#REF!</v>
      </c>
      <c r="AT1370" s="30" t="e">
        <f t="shared" ca="1" si="992"/>
        <v>#REF!</v>
      </c>
      <c r="AU1370" s="30" t="e">
        <f t="shared" ca="1" si="992"/>
        <v>#REF!</v>
      </c>
      <c r="AV1370" s="30" t="e">
        <f t="shared" ca="1" si="992"/>
        <v>#REF!</v>
      </c>
      <c r="AW1370" s="30" t="e">
        <f t="shared" ca="1" si="992"/>
        <v>#REF!</v>
      </c>
      <c r="AX1370" s="30" t="e">
        <f t="shared" ca="1" si="992"/>
        <v>#REF!</v>
      </c>
      <c r="AY1370" s="30" t="e">
        <f t="shared" ca="1" si="992"/>
        <v>#REF!</v>
      </c>
      <c r="AZ1370" s="30" t="e">
        <f t="shared" ca="1" si="992"/>
        <v>#REF!</v>
      </c>
      <c r="BA1370" s="30" t="e">
        <f t="shared" ca="1" si="992"/>
        <v>#REF!</v>
      </c>
      <c r="BB1370" s="30" t="e">
        <f t="shared" ca="1" si="992"/>
        <v>#REF!</v>
      </c>
      <c r="BC1370" s="30" t="e">
        <f t="shared" ca="1" si="992"/>
        <v>#REF!</v>
      </c>
      <c r="BD1370" s="30" t="e">
        <f t="shared" ca="1" si="992"/>
        <v>#REF!</v>
      </c>
      <c r="BE1370" s="30" t="e">
        <f t="shared" ca="1" si="992"/>
        <v>#REF!</v>
      </c>
      <c r="BF1370" s="30" t="e">
        <f t="shared" ca="1" si="992"/>
        <v>#REF!</v>
      </c>
      <c r="BG1370" s="30" t="e">
        <f t="shared" ca="1" si="992"/>
        <v>#REF!</v>
      </c>
      <c r="BH1370" s="30" t="e">
        <f t="shared" ca="1" si="992"/>
        <v>#REF!</v>
      </c>
      <c r="BI1370" s="30" t="e">
        <f t="shared" ca="1" si="992"/>
        <v>#REF!</v>
      </c>
      <c r="BJ1370" s="30" t="e">
        <f t="shared" ca="1" si="992"/>
        <v>#REF!</v>
      </c>
      <c r="BK1370" s="30" t="e">
        <f t="shared" ca="1" si="992"/>
        <v>#REF!</v>
      </c>
      <c r="BL1370" s="30" t="e">
        <f t="shared" ca="1" si="992"/>
        <v>#REF!</v>
      </c>
      <c r="BM1370" s="30" t="e">
        <f t="shared" ca="1" si="992"/>
        <v>#REF!</v>
      </c>
      <c r="BN1370" s="30" t="e">
        <f t="shared" ca="1" si="992"/>
        <v>#REF!</v>
      </c>
      <c r="BO1370" s="30" t="e">
        <f t="shared" ca="1" si="992"/>
        <v>#REF!</v>
      </c>
      <c r="BP1370" s="30" t="e">
        <f t="shared" ca="1" si="992"/>
        <v>#REF!</v>
      </c>
      <c r="BQ1370" s="30" t="e">
        <f t="shared" ca="1" si="992"/>
        <v>#REF!</v>
      </c>
      <c r="BR1370" s="30" t="e">
        <f t="shared" ca="1" si="992"/>
        <v>#REF!</v>
      </c>
      <c r="BS1370" s="30" t="e">
        <f t="shared" ca="1" si="992"/>
        <v>#REF!</v>
      </c>
      <c r="BT1370" s="30" t="e">
        <f t="shared" ca="1" si="992"/>
        <v>#REF!</v>
      </c>
      <c r="BU1370" s="30" t="e">
        <f t="shared" ca="1" si="992"/>
        <v>#REF!</v>
      </c>
      <c r="BV1370" s="30" t="e">
        <f t="shared" ca="1" si="992"/>
        <v>#REF!</v>
      </c>
      <c r="BW1370" s="30" t="e">
        <f t="shared" ca="1" si="992"/>
        <v>#REF!</v>
      </c>
      <c r="BX1370" s="30" t="e">
        <f t="shared" ca="1" si="992"/>
        <v>#REF!</v>
      </c>
      <c r="BY1370" s="30" t="e">
        <f t="shared" ca="1" si="992"/>
        <v>#REF!</v>
      </c>
      <c r="BZ1370" s="30" t="e">
        <f t="shared" ca="1" si="992"/>
        <v>#REF!</v>
      </c>
      <c r="CA1370" s="30" t="e">
        <f t="shared" ca="1" si="992"/>
        <v>#REF!</v>
      </c>
      <c r="CB1370" s="30" t="e">
        <f t="shared" ca="1" si="992"/>
        <v>#REF!</v>
      </c>
      <c r="CC1370" s="30" t="e">
        <f t="shared" ca="1" si="992"/>
        <v>#REF!</v>
      </c>
      <c r="CD1370" s="30" t="e">
        <f t="shared" ca="1" si="992"/>
        <v>#REF!</v>
      </c>
      <c r="CE1370" s="30" t="e">
        <f t="shared" ca="1" si="992"/>
        <v>#REF!</v>
      </c>
      <c r="CF1370" s="30" t="e">
        <f t="shared" ca="1" si="992"/>
        <v>#REF!</v>
      </c>
      <c r="CG1370" s="30" t="e">
        <f t="shared" ref="CG1370:CN1370" ca="1" si="993">+MAX(0,CG1355+CG1367)</f>
        <v>#REF!</v>
      </c>
      <c r="CH1370" s="30" t="e">
        <f t="shared" ca="1" si="993"/>
        <v>#REF!</v>
      </c>
      <c r="CI1370" s="30" t="e">
        <f t="shared" ca="1" si="993"/>
        <v>#REF!</v>
      </c>
      <c r="CJ1370" s="30" t="e">
        <f t="shared" ca="1" si="993"/>
        <v>#REF!</v>
      </c>
      <c r="CK1370" s="30" t="e">
        <f t="shared" ca="1" si="993"/>
        <v>#REF!</v>
      </c>
      <c r="CL1370" s="30" t="e">
        <f t="shared" ca="1" si="993"/>
        <v>#REF!</v>
      </c>
      <c r="CM1370" s="30" t="e">
        <f t="shared" ca="1" si="993"/>
        <v>#REF!</v>
      </c>
      <c r="CN1370" s="30" t="e">
        <f t="shared" ca="1" si="993"/>
        <v>#REF!</v>
      </c>
    </row>
    <row r="1371" spans="1:92" x14ac:dyDescent="0.25">
      <c r="B1371" s="223"/>
      <c r="D1371" t="s">
        <v>806</v>
      </c>
      <c r="K1371" s="50"/>
      <c r="L1371" s="50"/>
      <c r="M1371" s="50"/>
      <c r="N1371" s="50"/>
      <c r="O1371" s="50"/>
      <c r="P1371" s="50"/>
      <c r="Q1371" s="50"/>
      <c r="T1371" s="232"/>
      <c r="U1371" s="50"/>
      <c r="V1371" s="50"/>
      <c r="W1371" s="50"/>
      <c r="X1371" s="50"/>
      <c r="Y1371" s="50"/>
      <c r="Z1371" s="50"/>
      <c r="AA1371" s="50"/>
      <c r="AB1371" s="50"/>
      <c r="AC1371" s="50"/>
      <c r="AD1371" s="50"/>
      <c r="AE1371" s="50"/>
      <c r="AF1371" s="50"/>
      <c r="AG1371" s="50"/>
      <c r="AH1371" s="50"/>
      <c r="AI1371" s="50"/>
      <c r="AJ1371" s="50"/>
      <c r="AK1371" s="50"/>
      <c r="AL1371" s="50"/>
      <c r="AM1371" s="50"/>
      <c r="AN1371" s="50"/>
      <c r="AO1371" s="50"/>
      <c r="AP1371" s="50"/>
      <c r="AQ1371" s="50"/>
      <c r="AR1371" s="50"/>
      <c r="AS1371" s="50"/>
      <c r="AT1371" s="50"/>
      <c r="AU1371" s="50"/>
      <c r="AV1371" s="50"/>
      <c r="AW1371" s="50"/>
      <c r="AX1371" s="50"/>
      <c r="AY1371" s="50"/>
      <c r="AZ1371" s="50"/>
      <c r="BA1371" s="50"/>
      <c r="BB1371" s="50"/>
      <c r="BC1371" s="50"/>
      <c r="BD1371" s="50"/>
      <c r="BE1371" s="50"/>
      <c r="BF1371" s="50"/>
      <c r="BG1371" s="50"/>
      <c r="BH1371" s="50"/>
      <c r="BI1371" s="50"/>
      <c r="BJ1371" s="50"/>
      <c r="BK1371" s="50"/>
      <c r="BL1371" s="50"/>
      <c r="BM1371" s="50"/>
      <c r="BN1371" s="50"/>
      <c r="BO1371" s="50"/>
      <c r="BP1371" s="50"/>
      <c r="BQ1371" s="50"/>
      <c r="BR1371" s="50"/>
      <c r="BS1371" s="50"/>
      <c r="BT1371" s="50"/>
      <c r="BU1371" s="50"/>
      <c r="BV1371" s="50"/>
      <c r="BW1371" s="50"/>
      <c r="BX1371" s="50"/>
      <c r="BY1371" s="50"/>
      <c r="BZ1371" s="50"/>
      <c r="CA1371" s="50"/>
      <c r="CB1371" s="50"/>
      <c r="CC1371" s="50"/>
      <c r="CD1371" s="50"/>
      <c r="CE1371" s="50"/>
      <c r="CF1371" s="50"/>
      <c r="CG1371" s="50"/>
      <c r="CH1371" s="50"/>
      <c r="CI1371" s="50"/>
      <c r="CJ1371" s="50"/>
      <c r="CK1371" s="50"/>
      <c r="CL1371" s="50"/>
      <c r="CM1371" s="50"/>
      <c r="CN1371" s="50"/>
    </row>
    <row r="1372" spans="1:92" x14ac:dyDescent="0.25">
      <c r="A1372" t="s">
        <v>143</v>
      </c>
      <c r="B1372" s="174" t="s">
        <v>818</v>
      </c>
      <c r="C1372" s="192"/>
      <c r="D1372" s="192" t="s">
        <v>806</v>
      </c>
      <c r="E1372" s="192"/>
      <c r="F1372" s="192"/>
      <c r="G1372" s="192"/>
      <c r="H1372" s="192"/>
      <c r="I1372" s="267"/>
      <c r="J1372" s="268"/>
      <c r="T1372" s="205"/>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223" t="s">
        <v>354</v>
      </c>
      <c r="D1373" t="s">
        <v>806</v>
      </c>
      <c r="K1373" s="50">
        <f t="shared" ref="K1373:P1373" ca="1" si="994">+U1373</f>
        <v>0</v>
      </c>
      <c r="L1373" s="50" t="e">
        <f t="shared" ca="1" si="994"/>
        <v>#REF!</v>
      </c>
      <c r="M1373" s="50" t="e">
        <f t="shared" ca="1" si="994"/>
        <v>#REF!</v>
      </c>
      <c r="N1373" s="50" t="e">
        <f t="shared" ca="1" si="994"/>
        <v>#REF!</v>
      </c>
      <c r="O1373" s="50" t="e">
        <f t="shared" ca="1" si="994"/>
        <v>#REF!</v>
      </c>
      <c r="P1373" s="50" t="e">
        <f t="shared" ca="1" si="994"/>
        <v>#REF!</v>
      </c>
      <c r="Q1373" s="50"/>
      <c r="T1373" s="232"/>
      <c r="U1373" s="50">
        <f t="shared" ref="U1373:CF1373" ca="1" si="995">+T1376</f>
        <v>0</v>
      </c>
      <c r="V1373" s="50" t="e">
        <f t="shared" ca="1" si="995"/>
        <v>#REF!</v>
      </c>
      <c r="W1373" s="50" t="e">
        <f t="shared" ca="1" si="995"/>
        <v>#REF!</v>
      </c>
      <c r="X1373" s="50" t="e">
        <f t="shared" ca="1" si="995"/>
        <v>#REF!</v>
      </c>
      <c r="Y1373" s="50" t="e">
        <f t="shared" ca="1" si="995"/>
        <v>#REF!</v>
      </c>
      <c r="Z1373" s="50" t="e">
        <f t="shared" ca="1" si="995"/>
        <v>#REF!</v>
      </c>
      <c r="AA1373" s="50" t="e">
        <f t="shared" ca="1" si="995"/>
        <v>#REF!</v>
      </c>
      <c r="AB1373" s="50" t="e">
        <f t="shared" ca="1" si="995"/>
        <v>#REF!</v>
      </c>
      <c r="AC1373" s="50" t="e">
        <f t="shared" ca="1" si="995"/>
        <v>#REF!</v>
      </c>
      <c r="AD1373" s="50" t="e">
        <f t="shared" ca="1" si="995"/>
        <v>#REF!</v>
      </c>
      <c r="AE1373" s="50" t="e">
        <f t="shared" ca="1" si="995"/>
        <v>#REF!</v>
      </c>
      <c r="AF1373" s="50" t="e">
        <f t="shared" ca="1" si="995"/>
        <v>#REF!</v>
      </c>
      <c r="AG1373" s="50" t="e">
        <f t="shared" ca="1" si="995"/>
        <v>#REF!</v>
      </c>
      <c r="AH1373" s="50" t="e">
        <f t="shared" ca="1" si="995"/>
        <v>#REF!</v>
      </c>
      <c r="AI1373" s="50" t="e">
        <f t="shared" ca="1" si="995"/>
        <v>#REF!</v>
      </c>
      <c r="AJ1373" s="50" t="e">
        <f t="shared" ca="1" si="995"/>
        <v>#REF!</v>
      </c>
      <c r="AK1373" s="50" t="e">
        <f t="shared" ca="1" si="995"/>
        <v>#REF!</v>
      </c>
      <c r="AL1373" s="50" t="e">
        <f t="shared" ca="1" si="995"/>
        <v>#REF!</v>
      </c>
      <c r="AM1373" s="50" t="e">
        <f t="shared" ca="1" si="995"/>
        <v>#REF!</v>
      </c>
      <c r="AN1373" s="50" t="e">
        <f t="shared" ca="1" si="995"/>
        <v>#REF!</v>
      </c>
      <c r="AO1373" s="50" t="e">
        <f t="shared" ca="1" si="995"/>
        <v>#REF!</v>
      </c>
      <c r="AP1373" s="50" t="e">
        <f t="shared" ca="1" si="995"/>
        <v>#REF!</v>
      </c>
      <c r="AQ1373" s="50" t="e">
        <f t="shared" ca="1" si="995"/>
        <v>#REF!</v>
      </c>
      <c r="AR1373" s="50" t="e">
        <f t="shared" ca="1" si="995"/>
        <v>#REF!</v>
      </c>
      <c r="AS1373" s="50" t="e">
        <f t="shared" ca="1" si="995"/>
        <v>#REF!</v>
      </c>
      <c r="AT1373" s="50" t="e">
        <f t="shared" ca="1" si="995"/>
        <v>#REF!</v>
      </c>
      <c r="AU1373" s="50" t="e">
        <f t="shared" ca="1" si="995"/>
        <v>#REF!</v>
      </c>
      <c r="AV1373" s="50" t="e">
        <f t="shared" ca="1" si="995"/>
        <v>#REF!</v>
      </c>
      <c r="AW1373" s="50" t="e">
        <f t="shared" ca="1" si="995"/>
        <v>#REF!</v>
      </c>
      <c r="AX1373" s="50" t="e">
        <f t="shared" ca="1" si="995"/>
        <v>#REF!</v>
      </c>
      <c r="AY1373" s="50" t="e">
        <f t="shared" ca="1" si="995"/>
        <v>#REF!</v>
      </c>
      <c r="AZ1373" s="50" t="e">
        <f t="shared" ca="1" si="995"/>
        <v>#REF!</v>
      </c>
      <c r="BA1373" s="50" t="e">
        <f t="shared" ca="1" si="995"/>
        <v>#REF!</v>
      </c>
      <c r="BB1373" s="50" t="e">
        <f t="shared" ca="1" si="995"/>
        <v>#REF!</v>
      </c>
      <c r="BC1373" s="50" t="e">
        <f t="shared" ca="1" si="995"/>
        <v>#REF!</v>
      </c>
      <c r="BD1373" s="50" t="e">
        <f t="shared" ca="1" si="995"/>
        <v>#REF!</v>
      </c>
      <c r="BE1373" s="50" t="e">
        <f t="shared" ca="1" si="995"/>
        <v>#REF!</v>
      </c>
      <c r="BF1373" s="50" t="e">
        <f t="shared" ca="1" si="995"/>
        <v>#REF!</v>
      </c>
      <c r="BG1373" s="50" t="e">
        <f t="shared" ca="1" si="995"/>
        <v>#REF!</v>
      </c>
      <c r="BH1373" s="50" t="e">
        <f t="shared" ca="1" si="995"/>
        <v>#REF!</v>
      </c>
      <c r="BI1373" s="50" t="e">
        <f t="shared" ca="1" si="995"/>
        <v>#REF!</v>
      </c>
      <c r="BJ1373" s="50" t="e">
        <f t="shared" ca="1" si="995"/>
        <v>#REF!</v>
      </c>
      <c r="BK1373" s="50" t="e">
        <f t="shared" ca="1" si="995"/>
        <v>#REF!</v>
      </c>
      <c r="BL1373" s="50" t="e">
        <f t="shared" ca="1" si="995"/>
        <v>#REF!</v>
      </c>
      <c r="BM1373" s="50" t="e">
        <f t="shared" ca="1" si="995"/>
        <v>#REF!</v>
      </c>
      <c r="BN1373" s="50" t="e">
        <f t="shared" ca="1" si="995"/>
        <v>#REF!</v>
      </c>
      <c r="BO1373" s="50" t="e">
        <f t="shared" ca="1" si="995"/>
        <v>#REF!</v>
      </c>
      <c r="BP1373" s="50" t="e">
        <f t="shared" ca="1" si="995"/>
        <v>#REF!</v>
      </c>
      <c r="BQ1373" s="50" t="e">
        <f t="shared" ca="1" si="995"/>
        <v>#REF!</v>
      </c>
      <c r="BR1373" s="50" t="e">
        <f t="shared" ca="1" si="995"/>
        <v>#REF!</v>
      </c>
      <c r="BS1373" s="50" t="e">
        <f t="shared" ca="1" si="995"/>
        <v>#REF!</v>
      </c>
      <c r="BT1373" s="50" t="e">
        <f t="shared" ca="1" si="995"/>
        <v>#REF!</v>
      </c>
      <c r="BU1373" s="50" t="e">
        <f t="shared" ca="1" si="995"/>
        <v>#REF!</v>
      </c>
      <c r="BV1373" s="50" t="e">
        <f t="shared" ca="1" si="995"/>
        <v>#REF!</v>
      </c>
      <c r="BW1373" s="50" t="e">
        <f t="shared" ca="1" si="995"/>
        <v>#REF!</v>
      </c>
      <c r="BX1373" s="50" t="e">
        <f t="shared" ca="1" si="995"/>
        <v>#REF!</v>
      </c>
      <c r="BY1373" s="50" t="e">
        <f t="shared" ca="1" si="995"/>
        <v>#REF!</v>
      </c>
      <c r="BZ1373" s="50" t="e">
        <f t="shared" ca="1" si="995"/>
        <v>#REF!</v>
      </c>
      <c r="CA1373" s="50" t="e">
        <f t="shared" ca="1" si="995"/>
        <v>#REF!</v>
      </c>
      <c r="CB1373" s="50" t="e">
        <f t="shared" ca="1" si="995"/>
        <v>#REF!</v>
      </c>
      <c r="CC1373" s="50" t="e">
        <f t="shared" ca="1" si="995"/>
        <v>#REF!</v>
      </c>
      <c r="CD1373" s="50" t="e">
        <f t="shared" ca="1" si="995"/>
        <v>#REF!</v>
      </c>
      <c r="CE1373" s="50" t="e">
        <f t="shared" ca="1" si="995"/>
        <v>#REF!</v>
      </c>
      <c r="CF1373" s="50" t="e">
        <f t="shared" ca="1" si="995"/>
        <v>#REF!</v>
      </c>
      <c r="CG1373" s="50" t="e">
        <f t="shared" ref="CG1373:CN1373" ca="1" si="996">+CF1376</f>
        <v>#REF!</v>
      </c>
      <c r="CH1373" s="50" t="e">
        <f t="shared" ca="1" si="996"/>
        <v>#REF!</v>
      </c>
      <c r="CI1373" s="50" t="e">
        <f t="shared" ca="1" si="996"/>
        <v>#REF!</v>
      </c>
      <c r="CJ1373" s="50" t="e">
        <f t="shared" ca="1" si="996"/>
        <v>#REF!</v>
      </c>
      <c r="CK1373" s="50" t="e">
        <f t="shared" ca="1" si="996"/>
        <v>#REF!</v>
      </c>
      <c r="CL1373" s="50" t="e">
        <f t="shared" ca="1" si="996"/>
        <v>#REF!</v>
      </c>
      <c r="CM1373" s="50" t="e">
        <f t="shared" ca="1" si="996"/>
        <v>#REF!</v>
      </c>
      <c r="CN1373" s="50" t="e">
        <f t="shared" ca="1" si="996"/>
        <v>#REF!</v>
      </c>
    </row>
    <row r="1374" spans="1:92" x14ac:dyDescent="0.25">
      <c r="B1374" s="223" t="s">
        <v>819</v>
      </c>
      <c r="D1374" t="s">
        <v>806</v>
      </c>
      <c r="K1374" s="50" t="e">
        <f t="shared" ref="K1374:P1375" ca="1" si="997">SUMIF($3:$3, K$2, INDIRECT(ROW() &amp; ":" &amp; ROW()))</f>
        <v>#REF!</v>
      </c>
      <c r="L1374" s="50" t="e">
        <f t="shared" ca="1" si="997"/>
        <v>#REF!</v>
      </c>
      <c r="M1374" s="50" t="e">
        <f t="shared" ca="1" si="997"/>
        <v>#REF!</v>
      </c>
      <c r="N1374" s="50" t="e">
        <f t="shared" ca="1" si="997"/>
        <v>#REF!</v>
      </c>
      <c r="O1374" s="50" t="e">
        <f t="shared" ca="1" si="997"/>
        <v>#REF!</v>
      </c>
      <c r="P1374" s="50" t="e">
        <f t="shared" ca="1" si="997"/>
        <v>#REF!</v>
      </c>
      <c r="Q1374" s="50"/>
      <c r="T1374" s="232"/>
      <c r="U1374" s="50">
        <f t="shared" ref="U1374:CF1374" ca="1" si="998">+(U1365+U1373)*$H1359/12</f>
        <v>0</v>
      </c>
      <c r="V1374" s="50" t="e">
        <f t="shared" ca="1" si="998"/>
        <v>#REF!</v>
      </c>
      <c r="W1374" s="50" t="e">
        <f t="shared" ca="1" si="998"/>
        <v>#REF!</v>
      </c>
      <c r="X1374" s="50" t="e">
        <f t="shared" ca="1" si="998"/>
        <v>#REF!</v>
      </c>
      <c r="Y1374" s="50" t="e">
        <f t="shared" ca="1" si="998"/>
        <v>#REF!</v>
      </c>
      <c r="Z1374" s="50" t="e">
        <f t="shared" ca="1" si="998"/>
        <v>#REF!</v>
      </c>
      <c r="AA1374" s="50" t="e">
        <f t="shared" ca="1" si="998"/>
        <v>#REF!</v>
      </c>
      <c r="AB1374" s="50" t="e">
        <f t="shared" ca="1" si="998"/>
        <v>#REF!</v>
      </c>
      <c r="AC1374" s="50" t="e">
        <f t="shared" ca="1" si="998"/>
        <v>#REF!</v>
      </c>
      <c r="AD1374" s="50" t="e">
        <f t="shared" ca="1" si="998"/>
        <v>#REF!</v>
      </c>
      <c r="AE1374" s="50" t="e">
        <f t="shared" ca="1" si="998"/>
        <v>#REF!</v>
      </c>
      <c r="AF1374" s="50" t="e">
        <f t="shared" ca="1" si="998"/>
        <v>#REF!</v>
      </c>
      <c r="AG1374" s="50" t="e">
        <f t="shared" ca="1" si="998"/>
        <v>#REF!</v>
      </c>
      <c r="AH1374" s="50" t="e">
        <f t="shared" ca="1" si="998"/>
        <v>#REF!</v>
      </c>
      <c r="AI1374" s="50" t="e">
        <f t="shared" ca="1" si="998"/>
        <v>#REF!</v>
      </c>
      <c r="AJ1374" s="50" t="e">
        <f t="shared" ca="1" si="998"/>
        <v>#REF!</v>
      </c>
      <c r="AK1374" s="50" t="e">
        <f t="shared" ca="1" si="998"/>
        <v>#REF!</v>
      </c>
      <c r="AL1374" s="50" t="e">
        <f t="shared" ca="1" si="998"/>
        <v>#REF!</v>
      </c>
      <c r="AM1374" s="50" t="e">
        <f t="shared" ca="1" si="998"/>
        <v>#REF!</v>
      </c>
      <c r="AN1374" s="50" t="e">
        <f t="shared" ca="1" si="998"/>
        <v>#REF!</v>
      </c>
      <c r="AO1374" s="50" t="e">
        <f t="shared" ca="1" si="998"/>
        <v>#REF!</v>
      </c>
      <c r="AP1374" s="50" t="e">
        <f t="shared" ca="1" si="998"/>
        <v>#REF!</v>
      </c>
      <c r="AQ1374" s="50" t="e">
        <f t="shared" ca="1" si="998"/>
        <v>#REF!</v>
      </c>
      <c r="AR1374" s="50" t="e">
        <f t="shared" ca="1" si="998"/>
        <v>#REF!</v>
      </c>
      <c r="AS1374" s="50" t="e">
        <f t="shared" ca="1" si="998"/>
        <v>#REF!</v>
      </c>
      <c r="AT1374" s="50" t="e">
        <f t="shared" ca="1" si="998"/>
        <v>#REF!</v>
      </c>
      <c r="AU1374" s="50" t="e">
        <f t="shared" ca="1" si="998"/>
        <v>#REF!</v>
      </c>
      <c r="AV1374" s="50" t="e">
        <f t="shared" ca="1" si="998"/>
        <v>#REF!</v>
      </c>
      <c r="AW1374" s="50" t="e">
        <f t="shared" ca="1" si="998"/>
        <v>#REF!</v>
      </c>
      <c r="AX1374" s="50" t="e">
        <f t="shared" ca="1" si="998"/>
        <v>#REF!</v>
      </c>
      <c r="AY1374" s="50" t="e">
        <f t="shared" ca="1" si="998"/>
        <v>#REF!</v>
      </c>
      <c r="AZ1374" s="50" t="e">
        <f t="shared" ca="1" si="998"/>
        <v>#REF!</v>
      </c>
      <c r="BA1374" s="50" t="e">
        <f t="shared" ca="1" si="998"/>
        <v>#REF!</v>
      </c>
      <c r="BB1374" s="50" t="e">
        <f t="shared" ca="1" si="998"/>
        <v>#REF!</v>
      </c>
      <c r="BC1374" s="50" t="e">
        <f t="shared" ca="1" si="998"/>
        <v>#REF!</v>
      </c>
      <c r="BD1374" s="50" t="e">
        <f t="shared" ca="1" si="998"/>
        <v>#REF!</v>
      </c>
      <c r="BE1374" s="50" t="e">
        <f t="shared" ca="1" si="998"/>
        <v>#REF!</v>
      </c>
      <c r="BF1374" s="50" t="e">
        <f t="shared" ca="1" si="998"/>
        <v>#REF!</v>
      </c>
      <c r="BG1374" s="50" t="e">
        <f t="shared" ca="1" si="998"/>
        <v>#REF!</v>
      </c>
      <c r="BH1374" s="50" t="e">
        <f t="shared" ca="1" si="998"/>
        <v>#REF!</v>
      </c>
      <c r="BI1374" s="50" t="e">
        <f t="shared" ca="1" si="998"/>
        <v>#REF!</v>
      </c>
      <c r="BJ1374" s="50" t="e">
        <f t="shared" ca="1" si="998"/>
        <v>#REF!</v>
      </c>
      <c r="BK1374" s="50" t="e">
        <f t="shared" ca="1" si="998"/>
        <v>#REF!</v>
      </c>
      <c r="BL1374" s="50" t="e">
        <f t="shared" ca="1" si="998"/>
        <v>#REF!</v>
      </c>
      <c r="BM1374" s="50" t="e">
        <f t="shared" ca="1" si="998"/>
        <v>#REF!</v>
      </c>
      <c r="BN1374" s="50" t="e">
        <f t="shared" ca="1" si="998"/>
        <v>#REF!</v>
      </c>
      <c r="BO1374" s="50" t="e">
        <f t="shared" ca="1" si="998"/>
        <v>#REF!</v>
      </c>
      <c r="BP1374" s="50" t="e">
        <f t="shared" ca="1" si="998"/>
        <v>#REF!</v>
      </c>
      <c r="BQ1374" s="50" t="e">
        <f t="shared" ca="1" si="998"/>
        <v>#REF!</v>
      </c>
      <c r="BR1374" s="50" t="e">
        <f t="shared" ca="1" si="998"/>
        <v>#REF!</v>
      </c>
      <c r="BS1374" s="50" t="e">
        <f t="shared" ca="1" si="998"/>
        <v>#REF!</v>
      </c>
      <c r="BT1374" s="50" t="e">
        <f t="shared" ca="1" si="998"/>
        <v>#REF!</v>
      </c>
      <c r="BU1374" s="50" t="e">
        <f t="shared" ca="1" si="998"/>
        <v>#REF!</v>
      </c>
      <c r="BV1374" s="50" t="e">
        <f t="shared" ca="1" si="998"/>
        <v>#REF!</v>
      </c>
      <c r="BW1374" s="50" t="e">
        <f t="shared" ca="1" si="998"/>
        <v>#REF!</v>
      </c>
      <c r="BX1374" s="50" t="e">
        <f t="shared" ca="1" si="998"/>
        <v>#REF!</v>
      </c>
      <c r="BY1374" s="50" t="e">
        <f t="shared" ca="1" si="998"/>
        <v>#REF!</v>
      </c>
      <c r="BZ1374" s="50" t="e">
        <f t="shared" ca="1" si="998"/>
        <v>#REF!</v>
      </c>
      <c r="CA1374" s="50" t="e">
        <f t="shared" ca="1" si="998"/>
        <v>#REF!</v>
      </c>
      <c r="CB1374" s="50" t="e">
        <f t="shared" ca="1" si="998"/>
        <v>#REF!</v>
      </c>
      <c r="CC1374" s="50" t="e">
        <f t="shared" ca="1" si="998"/>
        <v>#REF!</v>
      </c>
      <c r="CD1374" s="50" t="e">
        <f t="shared" ca="1" si="998"/>
        <v>#REF!</v>
      </c>
      <c r="CE1374" s="50" t="e">
        <f t="shared" ca="1" si="998"/>
        <v>#REF!</v>
      </c>
      <c r="CF1374" s="50" t="e">
        <f t="shared" ca="1" si="998"/>
        <v>#REF!</v>
      </c>
      <c r="CG1374" s="50" t="e">
        <f t="shared" ref="CG1374:CN1374" ca="1" si="999">+(CG1365+CG1373)*$H1359/12</f>
        <v>#REF!</v>
      </c>
      <c r="CH1374" s="50" t="e">
        <f t="shared" ca="1" si="999"/>
        <v>#REF!</v>
      </c>
      <c r="CI1374" s="50" t="e">
        <f t="shared" ca="1" si="999"/>
        <v>#REF!</v>
      </c>
      <c r="CJ1374" s="50" t="e">
        <f t="shared" ca="1" si="999"/>
        <v>#REF!</v>
      </c>
      <c r="CK1374" s="50" t="e">
        <f t="shared" ca="1" si="999"/>
        <v>#REF!</v>
      </c>
      <c r="CL1374" s="50" t="e">
        <f t="shared" ca="1" si="999"/>
        <v>#REF!</v>
      </c>
      <c r="CM1374" s="50" t="e">
        <f t="shared" ca="1" si="999"/>
        <v>#REF!</v>
      </c>
      <c r="CN1374" s="50" t="e">
        <f t="shared" ca="1" si="999"/>
        <v>#REF!</v>
      </c>
    </row>
    <row r="1375" spans="1:92" x14ac:dyDescent="0.25">
      <c r="B1375" s="223" t="s">
        <v>820</v>
      </c>
      <c r="D1375" t="s">
        <v>806</v>
      </c>
      <c r="K1375" s="50" t="e">
        <f t="shared" ca="1" si="997"/>
        <v>#REF!</v>
      </c>
      <c r="L1375" s="50" t="e">
        <f t="shared" ca="1" si="997"/>
        <v>#REF!</v>
      </c>
      <c r="M1375" s="50" t="e">
        <f t="shared" ca="1" si="997"/>
        <v>#REF!</v>
      </c>
      <c r="N1375" s="50" t="e">
        <f t="shared" ca="1" si="997"/>
        <v>#REF!</v>
      </c>
      <c r="O1375" s="50" t="e">
        <f t="shared" ca="1" si="997"/>
        <v>#REF!</v>
      </c>
      <c r="P1375" s="50" t="e">
        <f t="shared" ca="1" si="997"/>
        <v>#REF!</v>
      </c>
      <c r="Q1375" s="50"/>
      <c r="T1375" s="232"/>
      <c r="U1375" s="50" t="e">
        <f t="shared" ref="U1375:AZ1375" ca="1" si="1000">+-MIN(SUM(U1373:U1374),MAX(0,SUM(U1370)))</f>
        <v>#REF!</v>
      </c>
      <c r="V1375" s="50" t="e">
        <f t="shared" ca="1" si="1000"/>
        <v>#REF!</v>
      </c>
      <c r="W1375" s="50" t="e">
        <f t="shared" ca="1" si="1000"/>
        <v>#REF!</v>
      </c>
      <c r="X1375" s="50" t="e">
        <f t="shared" ca="1" si="1000"/>
        <v>#REF!</v>
      </c>
      <c r="Y1375" s="50" t="e">
        <f t="shared" ca="1" si="1000"/>
        <v>#REF!</v>
      </c>
      <c r="Z1375" s="50" t="e">
        <f t="shared" ca="1" si="1000"/>
        <v>#REF!</v>
      </c>
      <c r="AA1375" s="50" t="e">
        <f t="shared" ca="1" si="1000"/>
        <v>#REF!</v>
      </c>
      <c r="AB1375" s="50" t="e">
        <f t="shared" ca="1" si="1000"/>
        <v>#REF!</v>
      </c>
      <c r="AC1375" s="50" t="e">
        <f t="shared" ca="1" si="1000"/>
        <v>#REF!</v>
      </c>
      <c r="AD1375" s="50" t="e">
        <f t="shared" ca="1" si="1000"/>
        <v>#REF!</v>
      </c>
      <c r="AE1375" s="50" t="e">
        <f t="shared" ca="1" si="1000"/>
        <v>#REF!</v>
      </c>
      <c r="AF1375" s="50" t="e">
        <f t="shared" ca="1" si="1000"/>
        <v>#REF!</v>
      </c>
      <c r="AG1375" s="50" t="e">
        <f t="shared" ca="1" si="1000"/>
        <v>#REF!</v>
      </c>
      <c r="AH1375" s="50" t="e">
        <f t="shared" ca="1" si="1000"/>
        <v>#REF!</v>
      </c>
      <c r="AI1375" s="50" t="e">
        <f t="shared" ca="1" si="1000"/>
        <v>#REF!</v>
      </c>
      <c r="AJ1375" s="50" t="e">
        <f t="shared" ca="1" si="1000"/>
        <v>#REF!</v>
      </c>
      <c r="AK1375" s="50" t="e">
        <f t="shared" ca="1" si="1000"/>
        <v>#REF!</v>
      </c>
      <c r="AL1375" s="50" t="e">
        <f t="shared" ca="1" si="1000"/>
        <v>#REF!</v>
      </c>
      <c r="AM1375" s="50" t="e">
        <f t="shared" ca="1" si="1000"/>
        <v>#REF!</v>
      </c>
      <c r="AN1375" s="50" t="e">
        <f t="shared" ca="1" si="1000"/>
        <v>#REF!</v>
      </c>
      <c r="AO1375" s="50" t="e">
        <f t="shared" ca="1" si="1000"/>
        <v>#REF!</v>
      </c>
      <c r="AP1375" s="50" t="e">
        <f t="shared" ca="1" si="1000"/>
        <v>#REF!</v>
      </c>
      <c r="AQ1375" s="50" t="e">
        <f t="shared" ca="1" si="1000"/>
        <v>#REF!</v>
      </c>
      <c r="AR1375" s="50" t="e">
        <f t="shared" ca="1" si="1000"/>
        <v>#REF!</v>
      </c>
      <c r="AS1375" s="50" t="e">
        <f t="shared" ca="1" si="1000"/>
        <v>#REF!</v>
      </c>
      <c r="AT1375" s="50" t="e">
        <f t="shared" ca="1" si="1000"/>
        <v>#REF!</v>
      </c>
      <c r="AU1375" s="50" t="e">
        <f t="shared" ca="1" si="1000"/>
        <v>#REF!</v>
      </c>
      <c r="AV1375" s="50" t="e">
        <f t="shared" ca="1" si="1000"/>
        <v>#REF!</v>
      </c>
      <c r="AW1375" s="50" t="e">
        <f t="shared" ca="1" si="1000"/>
        <v>#REF!</v>
      </c>
      <c r="AX1375" s="50" t="e">
        <f t="shared" ca="1" si="1000"/>
        <v>#REF!</v>
      </c>
      <c r="AY1375" s="50" t="e">
        <f t="shared" ca="1" si="1000"/>
        <v>#REF!</v>
      </c>
      <c r="AZ1375" s="50" t="e">
        <f t="shared" ca="1" si="1000"/>
        <v>#REF!</v>
      </c>
      <c r="BA1375" s="50" t="e">
        <f t="shared" ref="BA1375:CN1375" ca="1" si="1001">+-MIN(SUM(BA1373:BA1374),MAX(0,SUM(BA1370)))</f>
        <v>#REF!</v>
      </c>
      <c r="BB1375" s="50" t="e">
        <f t="shared" ca="1" si="1001"/>
        <v>#REF!</v>
      </c>
      <c r="BC1375" s="50" t="e">
        <f t="shared" ca="1" si="1001"/>
        <v>#REF!</v>
      </c>
      <c r="BD1375" s="50" t="e">
        <f t="shared" ca="1" si="1001"/>
        <v>#REF!</v>
      </c>
      <c r="BE1375" s="50" t="e">
        <f t="shared" ca="1" si="1001"/>
        <v>#REF!</v>
      </c>
      <c r="BF1375" s="50" t="e">
        <f t="shared" ca="1" si="1001"/>
        <v>#REF!</v>
      </c>
      <c r="BG1375" s="50" t="e">
        <f t="shared" ca="1" si="1001"/>
        <v>#REF!</v>
      </c>
      <c r="BH1375" s="50" t="e">
        <f t="shared" ca="1" si="1001"/>
        <v>#REF!</v>
      </c>
      <c r="BI1375" s="50" t="e">
        <f t="shared" ca="1" si="1001"/>
        <v>#REF!</v>
      </c>
      <c r="BJ1375" s="50" t="e">
        <f t="shared" ca="1" si="1001"/>
        <v>#REF!</v>
      </c>
      <c r="BK1375" s="50" t="e">
        <f t="shared" ca="1" si="1001"/>
        <v>#REF!</v>
      </c>
      <c r="BL1375" s="50" t="e">
        <f t="shared" ca="1" si="1001"/>
        <v>#REF!</v>
      </c>
      <c r="BM1375" s="50" t="e">
        <f t="shared" ca="1" si="1001"/>
        <v>#REF!</v>
      </c>
      <c r="BN1375" s="50" t="e">
        <f t="shared" ca="1" si="1001"/>
        <v>#REF!</v>
      </c>
      <c r="BO1375" s="50" t="e">
        <f t="shared" ca="1" si="1001"/>
        <v>#REF!</v>
      </c>
      <c r="BP1375" s="50" t="e">
        <f t="shared" ca="1" si="1001"/>
        <v>#REF!</v>
      </c>
      <c r="BQ1375" s="50" t="e">
        <f t="shared" ca="1" si="1001"/>
        <v>#REF!</v>
      </c>
      <c r="BR1375" s="50" t="e">
        <f t="shared" ca="1" si="1001"/>
        <v>#REF!</v>
      </c>
      <c r="BS1375" s="50" t="e">
        <f t="shared" ca="1" si="1001"/>
        <v>#REF!</v>
      </c>
      <c r="BT1375" s="50" t="e">
        <f t="shared" ca="1" si="1001"/>
        <v>#REF!</v>
      </c>
      <c r="BU1375" s="50" t="e">
        <f t="shared" ca="1" si="1001"/>
        <v>#REF!</v>
      </c>
      <c r="BV1375" s="50" t="e">
        <f t="shared" ca="1" si="1001"/>
        <v>#REF!</v>
      </c>
      <c r="BW1375" s="50" t="e">
        <f t="shared" ca="1" si="1001"/>
        <v>#REF!</v>
      </c>
      <c r="BX1375" s="50" t="e">
        <f t="shared" ca="1" si="1001"/>
        <v>#REF!</v>
      </c>
      <c r="BY1375" s="50" t="e">
        <f t="shared" ca="1" si="1001"/>
        <v>#REF!</v>
      </c>
      <c r="BZ1375" s="50" t="e">
        <f t="shared" ca="1" si="1001"/>
        <v>#REF!</v>
      </c>
      <c r="CA1375" s="50" t="e">
        <f t="shared" ca="1" si="1001"/>
        <v>#REF!</v>
      </c>
      <c r="CB1375" s="50" t="e">
        <f t="shared" ca="1" si="1001"/>
        <v>#REF!</v>
      </c>
      <c r="CC1375" s="50" t="e">
        <f t="shared" ca="1" si="1001"/>
        <v>#REF!</v>
      </c>
      <c r="CD1375" s="50" t="e">
        <f t="shared" ca="1" si="1001"/>
        <v>#REF!</v>
      </c>
      <c r="CE1375" s="50" t="e">
        <f t="shared" ca="1" si="1001"/>
        <v>#REF!</v>
      </c>
      <c r="CF1375" s="50" t="e">
        <f t="shared" ca="1" si="1001"/>
        <v>#REF!</v>
      </c>
      <c r="CG1375" s="50" t="e">
        <f t="shared" ca="1" si="1001"/>
        <v>#REF!</v>
      </c>
      <c r="CH1375" s="50" t="e">
        <f t="shared" ca="1" si="1001"/>
        <v>#REF!</v>
      </c>
      <c r="CI1375" s="50" t="e">
        <f t="shared" ca="1" si="1001"/>
        <v>#REF!</v>
      </c>
      <c r="CJ1375" s="50" t="e">
        <f t="shared" ca="1" si="1001"/>
        <v>#REF!</v>
      </c>
      <c r="CK1375" s="50" t="e">
        <f t="shared" ca="1" si="1001"/>
        <v>#REF!</v>
      </c>
      <c r="CL1375" s="50" t="e">
        <f t="shared" ca="1" si="1001"/>
        <v>#REF!</v>
      </c>
      <c r="CM1375" s="50" t="e">
        <f t="shared" ca="1" si="1001"/>
        <v>#REF!</v>
      </c>
      <c r="CN1375" s="50" t="e">
        <f t="shared" ca="1" si="1001"/>
        <v>#REF!</v>
      </c>
    </row>
    <row r="1376" spans="1:92" x14ac:dyDescent="0.25">
      <c r="B1376" s="216" t="s">
        <v>816</v>
      </c>
      <c r="D1376" t="s">
        <v>806</v>
      </c>
      <c r="K1376" s="244" t="e">
        <f t="shared" ref="K1376:P1376" ca="1" si="1002">SUMIF($4:$4, K$2, INDIRECT(ROW() &amp; ":" &amp; ROW()))</f>
        <v>#REF!</v>
      </c>
      <c r="L1376" s="244" t="e">
        <f t="shared" ca="1" si="1002"/>
        <v>#REF!</v>
      </c>
      <c r="M1376" s="244" t="e">
        <f t="shared" ca="1" si="1002"/>
        <v>#REF!</v>
      </c>
      <c r="N1376" s="244" t="e">
        <f t="shared" ca="1" si="1002"/>
        <v>#REF!</v>
      </c>
      <c r="O1376" s="244" t="e">
        <f t="shared" ca="1" si="1002"/>
        <v>#REF!</v>
      </c>
      <c r="P1376" s="244" t="e">
        <f t="shared" ca="1" si="1002"/>
        <v>#REF!</v>
      </c>
      <c r="Q1376" s="30"/>
      <c r="T1376" s="286">
        <f t="shared" ref="T1376" ca="1" si="1003">IFERROR(INDEX(INDIRECT("Financials!$A:$AD"), MATCH(INDIRECT(ADDRESS(ROW(),2)), INDIRECT("Financials!$B:$B"), 0), MATCH(INDIRECT(ADDRESS(1,COLUMN())), INDIRECT("Financials!$1:$1"), 0)),0)</f>
        <v>0</v>
      </c>
      <c r="U1376" s="244" t="e">
        <f t="shared" ref="U1376:AZ1376" ca="1" si="1004">SUM(U1373:U1375)</f>
        <v>#REF!</v>
      </c>
      <c r="V1376" s="244" t="e">
        <f t="shared" ca="1" si="1004"/>
        <v>#REF!</v>
      </c>
      <c r="W1376" s="244" t="e">
        <f t="shared" ca="1" si="1004"/>
        <v>#REF!</v>
      </c>
      <c r="X1376" s="244" t="e">
        <f t="shared" ca="1" si="1004"/>
        <v>#REF!</v>
      </c>
      <c r="Y1376" s="244" t="e">
        <f t="shared" ca="1" si="1004"/>
        <v>#REF!</v>
      </c>
      <c r="Z1376" s="244" t="e">
        <f t="shared" ca="1" si="1004"/>
        <v>#REF!</v>
      </c>
      <c r="AA1376" s="244" t="e">
        <f t="shared" ca="1" si="1004"/>
        <v>#REF!</v>
      </c>
      <c r="AB1376" s="244" t="e">
        <f t="shared" ca="1" si="1004"/>
        <v>#REF!</v>
      </c>
      <c r="AC1376" s="244" t="e">
        <f t="shared" ca="1" si="1004"/>
        <v>#REF!</v>
      </c>
      <c r="AD1376" s="244" t="e">
        <f t="shared" ca="1" si="1004"/>
        <v>#REF!</v>
      </c>
      <c r="AE1376" s="244" t="e">
        <f t="shared" ca="1" si="1004"/>
        <v>#REF!</v>
      </c>
      <c r="AF1376" s="244" t="e">
        <f t="shared" ca="1" si="1004"/>
        <v>#REF!</v>
      </c>
      <c r="AG1376" s="244" t="e">
        <f t="shared" ca="1" si="1004"/>
        <v>#REF!</v>
      </c>
      <c r="AH1376" s="244" t="e">
        <f t="shared" ca="1" si="1004"/>
        <v>#REF!</v>
      </c>
      <c r="AI1376" s="244" t="e">
        <f t="shared" ca="1" si="1004"/>
        <v>#REF!</v>
      </c>
      <c r="AJ1376" s="244" t="e">
        <f t="shared" ca="1" si="1004"/>
        <v>#REF!</v>
      </c>
      <c r="AK1376" s="244" t="e">
        <f t="shared" ca="1" si="1004"/>
        <v>#REF!</v>
      </c>
      <c r="AL1376" s="244" t="e">
        <f t="shared" ca="1" si="1004"/>
        <v>#REF!</v>
      </c>
      <c r="AM1376" s="244" t="e">
        <f t="shared" ca="1" si="1004"/>
        <v>#REF!</v>
      </c>
      <c r="AN1376" s="244" t="e">
        <f t="shared" ca="1" si="1004"/>
        <v>#REF!</v>
      </c>
      <c r="AO1376" s="244" t="e">
        <f t="shared" ca="1" si="1004"/>
        <v>#REF!</v>
      </c>
      <c r="AP1376" s="244" t="e">
        <f t="shared" ca="1" si="1004"/>
        <v>#REF!</v>
      </c>
      <c r="AQ1376" s="244" t="e">
        <f t="shared" ca="1" si="1004"/>
        <v>#REF!</v>
      </c>
      <c r="AR1376" s="244" t="e">
        <f t="shared" ca="1" si="1004"/>
        <v>#REF!</v>
      </c>
      <c r="AS1376" s="244" t="e">
        <f t="shared" ca="1" si="1004"/>
        <v>#REF!</v>
      </c>
      <c r="AT1376" s="244" t="e">
        <f t="shared" ca="1" si="1004"/>
        <v>#REF!</v>
      </c>
      <c r="AU1376" s="244" t="e">
        <f t="shared" ca="1" si="1004"/>
        <v>#REF!</v>
      </c>
      <c r="AV1376" s="244" t="e">
        <f t="shared" ca="1" si="1004"/>
        <v>#REF!</v>
      </c>
      <c r="AW1376" s="244" t="e">
        <f t="shared" ca="1" si="1004"/>
        <v>#REF!</v>
      </c>
      <c r="AX1376" s="244" t="e">
        <f t="shared" ca="1" si="1004"/>
        <v>#REF!</v>
      </c>
      <c r="AY1376" s="244" t="e">
        <f t="shared" ca="1" si="1004"/>
        <v>#REF!</v>
      </c>
      <c r="AZ1376" s="244" t="e">
        <f t="shared" ca="1" si="1004"/>
        <v>#REF!</v>
      </c>
      <c r="BA1376" s="244" t="e">
        <f t="shared" ref="BA1376:CN1376" ca="1" si="1005">SUM(BA1373:BA1375)</f>
        <v>#REF!</v>
      </c>
      <c r="BB1376" s="244" t="e">
        <f t="shared" ca="1" si="1005"/>
        <v>#REF!</v>
      </c>
      <c r="BC1376" s="244" t="e">
        <f t="shared" ca="1" si="1005"/>
        <v>#REF!</v>
      </c>
      <c r="BD1376" s="244" t="e">
        <f t="shared" ca="1" si="1005"/>
        <v>#REF!</v>
      </c>
      <c r="BE1376" s="244" t="e">
        <f t="shared" ca="1" si="1005"/>
        <v>#REF!</v>
      </c>
      <c r="BF1376" s="244" t="e">
        <f t="shared" ca="1" si="1005"/>
        <v>#REF!</v>
      </c>
      <c r="BG1376" s="244" t="e">
        <f t="shared" ca="1" si="1005"/>
        <v>#REF!</v>
      </c>
      <c r="BH1376" s="244" t="e">
        <f t="shared" ca="1" si="1005"/>
        <v>#REF!</v>
      </c>
      <c r="BI1376" s="244" t="e">
        <f t="shared" ca="1" si="1005"/>
        <v>#REF!</v>
      </c>
      <c r="BJ1376" s="244" t="e">
        <f t="shared" ca="1" si="1005"/>
        <v>#REF!</v>
      </c>
      <c r="BK1376" s="244" t="e">
        <f t="shared" ca="1" si="1005"/>
        <v>#REF!</v>
      </c>
      <c r="BL1376" s="244" t="e">
        <f t="shared" ca="1" si="1005"/>
        <v>#REF!</v>
      </c>
      <c r="BM1376" s="244" t="e">
        <f t="shared" ca="1" si="1005"/>
        <v>#REF!</v>
      </c>
      <c r="BN1376" s="244" t="e">
        <f t="shared" ca="1" si="1005"/>
        <v>#REF!</v>
      </c>
      <c r="BO1376" s="244" t="e">
        <f t="shared" ca="1" si="1005"/>
        <v>#REF!</v>
      </c>
      <c r="BP1376" s="244" t="e">
        <f t="shared" ca="1" si="1005"/>
        <v>#REF!</v>
      </c>
      <c r="BQ1376" s="244" t="e">
        <f t="shared" ca="1" si="1005"/>
        <v>#REF!</v>
      </c>
      <c r="BR1376" s="244" t="e">
        <f t="shared" ca="1" si="1005"/>
        <v>#REF!</v>
      </c>
      <c r="BS1376" s="244" t="e">
        <f t="shared" ca="1" si="1005"/>
        <v>#REF!</v>
      </c>
      <c r="BT1376" s="244" t="e">
        <f t="shared" ca="1" si="1005"/>
        <v>#REF!</v>
      </c>
      <c r="BU1376" s="244" t="e">
        <f t="shared" ca="1" si="1005"/>
        <v>#REF!</v>
      </c>
      <c r="BV1376" s="244" t="e">
        <f t="shared" ca="1" si="1005"/>
        <v>#REF!</v>
      </c>
      <c r="BW1376" s="244" t="e">
        <f t="shared" ca="1" si="1005"/>
        <v>#REF!</v>
      </c>
      <c r="BX1376" s="244" t="e">
        <f t="shared" ca="1" si="1005"/>
        <v>#REF!</v>
      </c>
      <c r="BY1376" s="244" t="e">
        <f t="shared" ca="1" si="1005"/>
        <v>#REF!</v>
      </c>
      <c r="BZ1376" s="244" t="e">
        <f t="shared" ca="1" si="1005"/>
        <v>#REF!</v>
      </c>
      <c r="CA1376" s="244" t="e">
        <f t="shared" ca="1" si="1005"/>
        <v>#REF!</v>
      </c>
      <c r="CB1376" s="244" t="e">
        <f t="shared" ca="1" si="1005"/>
        <v>#REF!</v>
      </c>
      <c r="CC1376" s="244" t="e">
        <f t="shared" ca="1" si="1005"/>
        <v>#REF!</v>
      </c>
      <c r="CD1376" s="244" t="e">
        <f t="shared" ca="1" si="1005"/>
        <v>#REF!</v>
      </c>
      <c r="CE1376" s="244" t="e">
        <f t="shared" ca="1" si="1005"/>
        <v>#REF!</v>
      </c>
      <c r="CF1376" s="244" t="e">
        <f t="shared" ca="1" si="1005"/>
        <v>#REF!</v>
      </c>
      <c r="CG1376" s="244" t="e">
        <f t="shared" ca="1" si="1005"/>
        <v>#REF!</v>
      </c>
      <c r="CH1376" s="244" t="e">
        <f t="shared" ca="1" si="1005"/>
        <v>#REF!</v>
      </c>
      <c r="CI1376" s="244" t="e">
        <f t="shared" ca="1" si="1005"/>
        <v>#REF!</v>
      </c>
      <c r="CJ1376" s="244" t="e">
        <f t="shared" ca="1" si="1005"/>
        <v>#REF!</v>
      </c>
      <c r="CK1376" s="244" t="e">
        <f t="shared" ca="1" si="1005"/>
        <v>#REF!</v>
      </c>
      <c r="CL1376" s="244" t="e">
        <f t="shared" ca="1" si="1005"/>
        <v>#REF!</v>
      </c>
      <c r="CM1376" s="244" t="e">
        <f t="shared" ca="1" si="1005"/>
        <v>#REF!</v>
      </c>
      <c r="CN1376" s="244" t="e">
        <f t="shared" ca="1" si="1005"/>
        <v>#REF!</v>
      </c>
    </row>
    <row r="1377" spans="1:92" x14ac:dyDescent="0.25">
      <c r="B1377" s="223"/>
      <c r="D1377" t="s">
        <v>806</v>
      </c>
      <c r="K1377" s="50"/>
      <c r="L1377" s="50"/>
      <c r="M1377" s="50"/>
      <c r="N1377" s="50"/>
      <c r="O1377" s="50"/>
      <c r="P1377" s="50"/>
      <c r="Q1377" s="50"/>
      <c r="T1377" s="232"/>
      <c r="U1377" s="50"/>
      <c r="V1377" s="50"/>
      <c r="W1377" s="50"/>
      <c r="X1377" s="50"/>
      <c r="Y1377" s="50"/>
      <c r="Z1377" s="50"/>
      <c r="AA1377" s="50"/>
      <c r="AB1377" s="50"/>
      <c r="AC1377" s="50"/>
      <c r="AD1377" s="50"/>
      <c r="AE1377" s="50"/>
      <c r="AF1377" s="50"/>
      <c r="AG1377" s="50"/>
      <c r="AH1377" s="50"/>
      <c r="AI1377" s="50"/>
      <c r="AJ1377" s="50"/>
      <c r="AK1377" s="50"/>
      <c r="AL1377" s="50"/>
      <c r="AM1377" s="50"/>
      <c r="AN1377" s="50"/>
      <c r="AO1377" s="50"/>
      <c r="AP1377" s="50"/>
      <c r="AQ1377" s="50"/>
      <c r="AR1377" s="50"/>
      <c r="AS1377" s="50"/>
      <c r="AT1377" s="50"/>
      <c r="AU1377" s="50"/>
      <c r="AV1377" s="50"/>
      <c r="AW1377" s="50"/>
      <c r="AX1377" s="50"/>
      <c r="AY1377" s="50"/>
      <c r="AZ1377" s="50"/>
      <c r="BA1377" s="50"/>
      <c r="BB1377" s="50"/>
      <c r="BC1377" s="50"/>
      <c r="BD1377" s="50"/>
      <c r="BE1377" s="50"/>
      <c r="BF1377" s="50"/>
      <c r="BG1377" s="50"/>
      <c r="BH1377" s="50"/>
      <c r="BI1377" s="50"/>
      <c r="BJ1377" s="50"/>
      <c r="BK1377" s="50"/>
      <c r="BL1377" s="50"/>
      <c r="BM1377" s="50"/>
      <c r="BN1377" s="50"/>
      <c r="BO1377" s="50"/>
      <c r="BP1377" s="50"/>
      <c r="BQ1377" s="50"/>
      <c r="BR1377" s="50"/>
      <c r="BS1377" s="50"/>
      <c r="BT1377" s="50"/>
      <c r="BU1377" s="50"/>
      <c r="BV1377" s="50"/>
      <c r="BW1377" s="50"/>
      <c r="BX1377" s="50"/>
      <c r="BY1377" s="50"/>
      <c r="BZ1377" s="50"/>
      <c r="CA1377" s="50"/>
      <c r="CB1377" s="50"/>
      <c r="CC1377" s="50"/>
      <c r="CD1377" s="50"/>
      <c r="CE1377" s="50"/>
      <c r="CF1377" s="50"/>
      <c r="CG1377" s="50"/>
      <c r="CH1377" s="50"/>
      <c r="CI1377" s="50"/>
      <c r="CJ1377" s="50"/>
      <c r="CK1377" s="50"/>
      <c r="CL1377" s="50"/>
      <c r="CM1377" s="50"/>
      <c r="CN1377" s="50"/>
    </row>
    <row r="1378" spans="1:92" x14ac:dyDescent="0.25">
      <c r="B1378" s="216" t="s">
        <v>821</v>
      </c>
      <c r="D1378" t="s">
        <v>806</v>
      </c>
      <c r="K1378" s="30"/>
      <c r="L1378" s="30"/>
      <c r="M1378" s="30"/>
      <c r="N1378" s="30"/>
      <c r="O1378" s="30"/>
      <c r="P1378" s="30"/>
      <c r="Q1378" s="30"/>
      <c r="T1378" s="204"/>
      <c r="U1378" s="30" t="e">
        <f t="shared" ref="U1378:CF1378" ca="1" si="1006">+U1370+U1375</f>
        <v>#REF!</v>
      </c>
      <c r="V1378" s="30" t="e">
        <f t="shared" ca="1" si="1006"/>
        <v>#REF!</v>
      </c>
      <c r="W1378" s="30" t="e">
        <f t="shared" ca="1" si="1006"/>
        <v>#REF!</v>
      </c>
      <c r="X1378" s="30" t="e">
        <f t="shared" ca="1" si="1006"/>
        <v>#REF!</v>
      </c>
      <c r="Y1378" s="30" t="e">
        <f t="shared" ca="1" si="1006"/>
        <v>#REF!</v>
      </c>
      <c r="Z1378" s="30" t="e">
        <f t="shared" ca="1" si="1006"/>
        <v>#REF!</v>
      </c>
      <c r="AA1378" s="30" t="e">
        <f t="shared" ca="1" si="1006"/>
        <v>#REF!</v>
      </c>
      <c r="AB1378" s="30" t="e">
        <f t="shared" ca="1" si="1006"/>
        <v>#REF!</v>
      </c>
      <c r="AC1378" s="30" t="e">
        <f t="shared" ca="1" si="1006"/>
        <v>#REF!</v>
      </c>
      <c r="AD1378" s="30" t="e">
        <f t="shared" ca="1" si="1006"/>
        <v>#REF!</v>
      </c>
      <c r="AE1378" s="30" t="e">
        <f t="shared" ca="1" si="1006"/>
        <v>#REF!</v>
      </c>
      <c r="AF1378" s="30" t="e">
        <f t="shared" ca="1" si="1006"/>
        <v>#REF!</v>
      </c>
      <c r="AG1378" s="30" t="e">
        <f t="shared" ca="1" si="1006"/>
        <v>#REF!</v>
      </c>
      <c r="AH1378" s="30" t="e">
        <f t="shared" ca="1" si="1006"/>
        <v>#REF!</v>
      </c>
      <c r="AI1378" s="30" t="e">
        <f t="shared" ca="1" si="1006"/>
        <v>#REF!</v>
      </c>
      <c r="AJ1378" s="30" t="e">
        <f t="shared" ca="1" si="1006"/>
        <v>#REF!</v>
      </c>
      <c r="AK1378" s="30" t="e">
        <f t="shared" ca="1" si="1006"/>
        <v>#REF!</v>
      </c>
      <c r="AL1378" s="30" t="e">
        <f t="shared" ca="1" si="1006"/>
        <v>#REF!</v>
      </c>
      <c r="AM1378" s="30" t="e">
        <f t="shared" ca="1" si="1006"/>
        <v>#REF!</v>
      </c>
      <c r="AN1378" s="30" t="e">
        <f t="shared" ca="1" si="1006"/>
        <v>#REF!</v>
      </c>
      <c r="AO1378" s="30" t="e">
        <f t="shared" ca="1" si="1006"/>
        <v>#REF!</v>
      </c>
      <c r="AP1378" s="30" t="e">
        <f t="shared" ca="1" si="1006"/>
        <v>#REF!</v>
      </c>
      <c r="AQ1378" s="30" t="e">
        <f t="shared" ca="1" si="1006"/>
        <v>#REF!</v>
      </c>
      <c r="AR1378" s="30" t="e">
        <f t="shared" ca="1" si="1006"/>
        <v>#REF!</v>
      </c>
      <c r="AS1378" s="30" t="e">
        <f t="shared" ca="1" si="1006"/>
        <v>#REF!</v>
      </c>
      <c r="AT1378" s="30" t="e">
        <f t="shared" ca="1" si="1006"/>
        <v>#REF!</v>
      </c>
      <c r="AU1378" s="30" t="e">
        <f t="shared" ca="1" si="1006"/>
        <v>#REF!</v>
      </c>
      <c r="AV1378" s="30" t="e">
        <f t="shared" ca="1" si="1006"/>
        <v>#REF!</v>
      </c>
      <c r="AW1378" s="30" t="e">
        <f t="shared" ca="1" si="1006"/>
        <v>#REF!</v>
      </c>
      <c r="AX1378" s="30" t="e">
        <f t="shared" ca="1" si="1006"/>
        <v>#REF!</v>
      </c>
      <c r="AY1378" s="30" t="e">
        <f t="shared" ca="1" si="1006"/>
        <v>#REF!</v>
      </c>
      <c r="AZ1378" s="30" t="e">
        <f t="shared" ca="1" si="1006"/>
        <v>#REF!</v>
      </c>
      <c r="BA1378" s="30" t="e">
        <f t="shared" ca="1" si="1006"/>
        <v>#REF!</v>
      </c>
      <c r="BB1378" s="30" t="e">
        <f t="shared" ca="1" si="1006"/>
        <v>#REF!</v>
      </c>
      <c r="BC1378" s="30" t="e">
        <f t="shared" ca="1" si="1006"/>
        <v>#REF!</v>
      </c>
      <c r="BD1378" s="30" t="e">
        <f t="shared" ca="1" si="1006"/>
        <v>#REF!</v>
      </c>
      <c r="BE1378" s="30" t="e">
        <f t="shared" ca="1" si="1006"/>
        <v>#REF!</v>
      </c>
      <c r="BF1378" s="30" t="e">
        <f t="shared" ca="1" si="1006"/>
        <v>#REF!</v>
      </c>
      <c r="BG1378" s="30" t="e">
        <f t="shared" ca="1" si="1006"/>
        <v>#REF!</v>
      </c>
      <c r="BH1378" s="30" t="e">
        <f t="shared" ca="1" si="1006"/>
        <v>#REF!</v>
      </c>
      <c r="BI1378" s="30" t="e">
        <f t="shared" ca="1" si="1006"/>
        <v>#REF!</v>
      </c>
      <c r="BJ1378" s="30" t="e">
        <f t="shared" ca="1" si="1006"/>
        <v>#REF!</v>
      </c>
      <c r="BK1378" s="30" t="e">
        <f t="shared" ca="1" si="1006"/>
        <v>#REF!</v>
      </c>
      <c r="BL1378" s="30" t="e">
        <f t="shared" ca="1" si="1006"/>
        <v>#REF!</v>
      </c>
      <c r="BM1378" s="30" t="e">
        <f t="shared" ca="1" si="1006"/>
        <v>#REF!</v>
      </c>
      <c r="BN1378" s="30" t="e">
        <f t="shared" ca="1" si="1006"/>
        <v>#REF!</v>
      </c>
      <c r="BO1378" s="30" t="e">
        <f t="shared" ca="1" si="1006"/>
        <v>#REF!</v>
      </c>
      <c r="BP1378" s="30" t="e">
        <f t="shared" ca="1" si="1006"/>
        <v>#REF!</v>
      </c>
      <c r="BQ1378" s="30" t="e">
        <f t="shared" ca="1" si="1006"/>
        <v>#REF!</v>
      </c>
      <c r="BR1378" s="30" t="e">
        <f t="shared" ca="1" si="1006"/>
        <v>#REF!</v>
      </c>
      <c r="BS1378" s="30" t="e">
        <f t="shared" ca="1" si="1006"/>
        <v>#REF!</v>
      </c>
      <c r="BT1378" s="30" t="e">
        <f t="shared" ca="1" si="1006"/>
        <v>#REF!</v>
      </c>
      <c r="BU1378" s="30" t="e">
        <f t="shared" ca="1" si="1006"/>
        <v>#REF!</v>
      </c>
      <c r="BV1378" s="30" t="e">
        <f t="shared" ca="1" si="1006"/>
        <v>#REF!</v>
      </c>
      <c r="BW1378" s="30" t="e">
        <f t="shared" ca="1" si="1006"/>
        <v>#REF!</v>
      </c>
      <c r="BX1378" s="30" t="e">
        <f t="shared" ca="1" si="1006"/>
        <v>#REF!</v>
      </c>
      <c r="BY1378" s="30" t="e">
        <f t="shared" ca="1" si="1006"/>
        <v>#REF!</v>
      </c>
      <c r="BZ1378" s="30" t="e">
        <f t="shared" ca="1" si="1006"/>
        <v>#REF!</v>
      </c>
      <c r="CA1378" s="30" t="e">
        <f t="shared" ca="1" si="1006"/>
        <v>#REF!</v>
      </c>
      <c r="CB1378" s="30" t="e">
        <f t="shared" ca="1" si="1006"/>
        <v>#REF!</v>
      </c>
      <c r="CC1378" s="30" t="e">
        <f t="shared" ca="1" si="1006"/>
        <v>#REF!</v>
      </c>
      <c r="CD1378" s="30" t="e">
        <f t="shared" ca="1" si="1006"/>
        <v>#REF!</v>
      </c>
      <c r="CE1378" s="30" t="e">
        <f t="shared" ca="1" si="1006"/>
        <v>#REF!</v>
      </c>
      <c r="CF1378" s="30" t="e">
        <f t="shared" ca="1" si="1006"/>
        <v>#REF!</v>
      </c>
      <c r="CG1378" s="30" t="e">
        <f t="shared" ref="CG1378:CN1378" ca="1" si="1007">+CG1370+CG1375</f>
        <v>#REF!</v>
      </c>
      <c r="CH1378" s="30" t="e">
        <f t="shared" ca="1" si="1007"/>
        <v>#REF!</v>
      </c>
      <c r="CI1378" s="30" t="e">
        <f t="shared" ca="1" si="1007"/>
        <v>#REF!</v>
      </c>
      <c r="CJ1378" s="30" t="e">
        <f t="shared" ca="1" si="1007"/>
        <v>#REF!</v>
      </c>
      <c r="CK1378" s="30" t="e">
        <f t="shared" ca="1" si="1007"/>
        <v>#REF!</v>
      </c>
      <c r="CL1378" s="30" t="e">
        <f t="shared" ca="1" si="1007"/>
        <v>#REF!</v>
      </c>
      <c r="CM1378" s="30" t="e">
        <f t="shared" ca="1" si="1007"/>
        <v>#REF!</v>
      </c>
      <c r="CN1378" s="30" t="e">
        <f t="shared" ca="1" si="1007"/>
        <v>#REF!</v>
      </c>
    </row>
    <row r="1379" spans="1:92" x14ac:dyDescent="0.25">
      <c r="B1379" s="223"/>
      <c r="D1379" t="s">
        <v>806</v>
      </c>
      <c r="K1379" s="50"/>
      <c r="L1379" s="50"/>
      <c r="M1379" s="50"/>
      <c r="N1379" s="50"/>
      <c r="O1379" s="50"/>
      <c r="P1379" s="50"/>
      <c r="Q1379" s="50"/>
      <c r="T1379" s="232"/>
      <c r="U1379" s="50"/>
      <c r="V1379" s="50"/>
      <c r="W1379" s="50"/>
      <c r="X1379" s="50"/>
      <c r="Y1379" s="50"/>
      <c r="Z1379" s="50"/>
      <c r="AA1379" s="50"/>
      <c r="AB1379" s="50"/>
      <c r="AC1379" s="50"/>
      <c r="AD1379" s="50"/>
      <c r="AE1379" s="50"/>
      <c r="AF1379" s="50"/>
      <c r="AG1379" s="50"/>
      <c r="AH1379" s="50"/>
      <c r="AI1379" s="50"/>
      <c r="AJ1379" s="50"/>
      <c r="AK1379" s="50"/>
      <c r="AL1379" s="50"/>
      <c r="AM1379" s="50"/>
      <c r="AN1379" s="50"/>
      <c r="AO1379" s="50"/>
      <c r="AP1379" s="50"/>
      <c r="AQ1379" s="50"/>
      <c r="AR1379" s="50"/>
      <c r="AS1379" s="50"/>
      <c r="AT1379" s="50"/>
      <c r="AU1379" s="50"/>
      <c r="AV1379" s="50"/>
      <c r="AW1379" s="50"/>
      <c r="AX1379" s="50"/>
      <c r="AY1379" s="50"/>
      <c r="AZ1379" s="50"/>
      <c r="BA1379" s="50"/>
      <c r="BB1379" s="50"/>
      <c r="BC1379" s="50"/>
      <c r="BD1379" s="50"/>
      <c r="BE1379" s="50"/>
      <c r="BF1379" s="50"/>
      <c r="BG1379" s="50"/>
      <c r="BH1379" s="50"/>
      <c r="BI1379" s="50"/>
      <c r="BJ1379" s="50"/>
      <c r="BK1379" s="50"/>
      <c r="BL1379" s="50"/>
      <c r="BM1379" s="50"/>
      <c r="BN1379" s="50"/>
      <c r="BO1379" s="50"/>
      <c r="BP1379" s="50"/>
      <c r="BQ1379" s="50"/>
      <c r="BR1379" s="50"/>
      <c r="BS1379" s="50"/>
      <c r="BT1379" s="50"/>
      <c r="BU1379" s="50"/>
      <c r="BV1379" s="50"/>
      <c r="BW1379" s="50"/>
      <c r="BX1379" s="50"/>
      <c r="BY1379" s="50"/>
      <c r="BZ1379" s="50"/>
      <c r="CA1379" s="50"/>
      <c r="CB1379" s="50"/>
      <c r="CC1379" s="50"/>
      <c r="CD1379" s="50"/>
      <c r="CE1379" s="50"/>
      <c r="CF1379" s="50"/>
      <c r="CG1379" s="50"/>
      <c r="CH1379" s="50"/>
      <c r="CI1379" s="50"/>
      <c r="CJ1379" s="50"/>
      <c r="CK1379" s="50"/>
      <c r="CL1379" s="50"/>
      <c r="CM1379" s="50"/>
      <c r="CN1379" s="50"/>
    </row>
    <row r="1380" spans="1:92" x14ac:dyDescent="0.25">
      <c r="A1380" t="s">
        <v>143</v>
      </c>
      <c r="B1380" s="174" t="s">
        <v>822</v>
      </c>
      <c r="C1380" s="192"/>
      <c r="D1380" s="192" t="s">
        <v>806</v>
      </c>
      <c r="E1380" s="192"/>
      <c r="F1380" s="192"/>
      <c r="G1380" s="192"/>
      <c r="H1380" s="192"/>
      <c r="I1380" s="267"/>
      <c r="J1380" s="268"/>
      <c r="T1380" s="205"/>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216" t="s">
        <v>823</v>
      </c>
      <c r="C1381" s="53"/>
      <c r="D1381" s="53" t="s">
        <v>806</v>
      </c>
      <c r="E1381" s="229"/>
      <c r="F1381" s="229"/>
      <c r="G1381" s="229"/>
      <c r="I1381" s="267"/>
      <c r="J1381" s="268"/>
      <c r="K1381" s="30" t="e">
        <f t="shared" ref="K1381:P1382" ca="1" si="1008">SUMIF($3:$3, K$2, INDIRECT(ROW() &amp; ":" &amp; ROW()))</f>
        <v>#REF!</v>
      </c>
      <c r="L1381" s="30" t="e">
        <f t="shared" ca="1" si="1008"/>
        <v>#REF!</v>
      </c>
      <c r="M1381" s="30" t="e">
        <f t="shared" ca="1" si="1008"/>
        <v>#REF!</v>
      </c>
      <c r="N1381" s="30" t="e">
        <f t="shared" ca="1" si="1008"/>
        <v>#REF!</v>
      </c>
      <c r="O1381" s="30" t="e">
        <f t="shared" ca="1" si="1008"/>
        <v>#REF!</v>
      </c>
      <c r="P1381" s="30" t="e">
        <f t="shared" ca="1" si="1008"/>
        <v>#REF!</v>
      </c>
      <c r="Q1381" s="30"/>
      <c r="T1381" s="204"/>
      <c r="U1381" s="30" t="e">
        <f t="shared" ref="U1381:CF1381" ca="1" si="1009">+U1378-U1382</f>
        <v>#REF!</v>
      </c>
      <c r="V1381" s="30" t="e">
        <f t="shared" ca="1" si="1009"/>
        <v>#REF!</v>
      </c>
      <c r="W1381" s="30" t="e">
        <f t="shared" ca="1" si="1009"/>
        <v>#REF!</v>
      </c>
      <c r="X1381" s="30" t="e">
        <f t="shared" ca="1" si="1009"/>
        <v>#REF!</v>
      </c>
      <c r="Y1381" s="30" t="e">
        <f t="shared" ca="1" si="1009"/>
        <v>#REF!</v>
      </c>
      <c r="Z1381" s="30" t="e">
        <f t="shared" ca="1" si="1009"/>
        <v>#REF!</v>
      </c>
      <c r="AA1381" s="30" t="e">
        <f t="shared" ca="1" si="1009"/>
        <v>#REF!</v>
      </c>
      <c r="AB1381" s="30" t="e">
        <f t="shared" ca="1" si="1009"/>
        <v>#REF!</v>
      </c>
      <c r="AC1381" s="30" t="e">
        <f t="shared" ca="1" si="1009"/>
        <v>#REF!</v>
      </c>
      <c r="AD1381" s="30" t="e">
        <f t="shared" ca="1" si="1009"/>
        <v>#REF!</v>
      </c>
      <c r="AE1381" s="30" t="e">
        <f t="shared" ca="1" si="1009"/>
        <v>#REF!</v>
      </c>
      <c r="AF1381" s="30" t="e">
        <f t="shared" ca="1" si="1009"/>
        <v>#REF!</v>
      </c>
      <c r="AG1381" s="30" t="e">
        <f t="shared" ca="1" si="1009"/>
        <v>#REF!</v>
      </c>
      <c r="AH1381" s="30" t="e">
        <f t="shared" ca="1" si="1009"/>
        <v>#REF!</v>
      </c>
      <c r="AI1381" s="30" t="e">
        <f t="shared" ca="1" si="1009"/>
        <v>#REF!</v>
      </c>
      <c r="AJ1381" s="30" t="e">
        <f t="shared" ca="1" si="1009"/>
        <v>#REF!</v>
      </c>
      <c r="AK1381" s="30" t="e">
        <f t="shared" ca="1" si="1009"/>
        <v>#REF!</v>
      </c>
      <c r="AL1381" s="30" t="e">
        <f t="shared" ca="1" si="1009"/>
        <v>#REF!</v>
      </c>
      <c r="AM1381" s="30" t="e">
        <f t="shared" ca="1" si="1009"/>
        <v>#REF!</v>
      </c>
      <c r="AN1381" s="30" t="e">
        <f t="shared" ca="1" si="1009"/>
        <v>#REF!</v>
      </c>
      <c r="AO1381" s="30" t="e">
        <f t="shared" ca="1" si="1009"/>
        <v>#REF!</v>
      </c>
      <c r="AP1381" s="30" t="e">
        <f t="shared" ca="1" si="1009"/>
        <v>#REF!</v>
      </c>
      <c r="AQ1381" s="30" t="e">
        <f t="shared" ca="1" si="1009"/>
        <v>#REF!</v>
      </c>
      <c r="AR1381" s="30" t="e">
        <f t="shared" ca="1" si="1009"/>
        <v>#REF!</v>
      </c>
      <c r="AS1381" s="30" t="e">
        <f t="shared" ca="1" si="1009"/>
        <v>#REF!</v>
      </c>
      <c r="AT1381" s="30" t="e">
        <f t="shared" ca="1" si="1009"/>
        <v>#REF!</v>
      </c>
      <c r="AU1381" s="30" t="e">
        <f t="shared" ca="1" si="1009"/>
        <v>#REF!</v>
      </c>
      <c r="AV1381" s="30" t="e">
        <f t="shared" ca="1" si="1009"/>
        <v>#REF!</v>
      </c>
      <c r="AW1381" s="30" t="e">
        <f t="shared" ca="1" si="1009"/>
        <v>#REF!</v>
      </c>
      <c r="AX1381" s="30" t="e">
        <f t="shared" ca="1" si="1009"/>
        <v>#REF!</v>
      </c>
      <c r="AY1381" s="30" t="e">
        <f t="shared" ca="1" si="1009"/>
        <v>#REF!</v>
      </c>
      <c r="AZ1381" s="30" t="e">
        <f t="shared" ca="1" si="1009"/>
        <v>#REF!</v>
      </c>
      <c r="BA1381" s="30" t="e">
        <f t="shared" ca="1" si="1009"/>
        <v>#REF!</v>
      </c>
      <c r="BB1381" s="30" t="e">
        <f t="shared" ca="1" si="1009"/>
        <v>#REF!</v>
      </c>
      <c r="BC1381" s="30" t="e">
        <f t="shared" ca="1" si="1009"/>
        <v>#REF!</v>
      </c>
      <c r="BD1381" s="30" t="e">
        <f t="shared" ca="1" si="1009"/>
        <v>#REF!</v>
      </c>
      <c r="BE1381" s="30" t="e">
        <f t="shared" ca="1" si="1009"/>
        <v>#REF!</v>
      </c>
      <c r="BF1381" s="30" t="e">
        <f t="shared" ca="1" si="1009"/>
        <v>#REF!</v>
      </c>
      <c r="BG1381" s="30" t="e">
        <f t="shared" ca="1" si="1009"/>
        <v>#REF!</v>
      </c>
      <c r="BH1381" s="30" t="e">
        <f t="shared" ca="1" si="1009"/>
        <v>#REF!</v>
      </c>
      <c r="BI1381" s="30" t="e">
        <f t="shared" ca="1" si="1009"/>
        <v>#REF!</v>
      </c>
      <c r="BJ1381" s="30" t="e">
        <f t="shared" ca="1" si="1009"/>
        <v>#REF!</v>
      </c>
      <c r="BK1381" s="30" t="e">
        <f t="shared" ca="1" si="1009"/>
        <v>#REF!</v>
      </c>
      <c r="BL1381" s="30" t="e">
        <f t="shared" ca="1" si="1009"/>
        <v>#REF!</v>
      </c>
      <c r="BM1381" s="30" t="e">
        <f t="shared" ca="1" si="1009"/>
        <v>#REF!</v>
      </c>
      <c r="BN1381" s="30" t="e">
        <f t="shared" ca="1" si="1009"/>
        <v>#REF!</v>
      </c>
      <c r="BO1381" s="30" t="e">
        <f t="shared" ca="1" si="1009"/>
        <v>#REF!</v>
      </c>
      <c r="BP1381" s="30" t="e">
        <f t="shared" ca="1" si="1009"/>
        <v>#REF!</v>
      </c>
      <c r="BQ1381" s="30" t="e">
        <f t="shared" ca="1" si="1009"/>
        <v>#REF!</v>
      </c>
      <c r="BR1381" s="30" t="e">
        <f t="shared" ca="1" si="1009"/>
        <v>#REF!</v>
      </c>
      <c r="BS1381" s="30" t="e">
        <f t="shared" ca="1" si="1009"/>
        <v>#REF!</v>
      </c>
      <c r="BT1381" s="30" t="e">
        <f t="shared" ca="1" si="1009"/>
        <v>#REF!</v>
      </c>
      <c r="BU1381" s="30" t="e">
        <f t="shared" ca="1" si="1009"/>
        <v>#REF!</v>
      </c>
      <c r="BV1381" s="30" t="e">
        <f t="shared" ca="1" si="1009"/>
        <v>#REF!</v>
      </c>
      <c r="BW1381" s="30" t="e">
        <f t="shared" ca="1" si="1009"/>
        <v>#REF!</v>
      </c>
      <c r="BX1381" s="30" t="e">
        <f t="shared" ca="1" si="1009"/>
        <v>#REF!</v>
      </c>
      <c r="BY1381" s="30" t="e">
        <f t="shared" ca="1" si="1009"/>
        <v>#REF!</v>
      </c>
      <c r="BZ1381" s="30" t="e">
        <f t="shared" ca="1" si="1009"/>
        <v>#REF!</v>
      </c>
      <c r="CA1381" s="30" t="e">
        <f t="shared" ca="1" si="1009"/>
        <v>#REF!</v>
      </c>
      <c r="CB1381" s="30" t="e">
        <f t="shared" ca="1" si="1009"/>
        <v>#REF!</v>
      </c>
      <c r="CC1381" s="30" t="e">
        <f t="shared" ca="1" si="1009"/>
        <v>#REF!</v>
      </c>
      <c r="CD1381" s="30" t="e">
        <f t="shared" ca="1" si="1009"/>
        <v>#REF!</v>
      </c>
      <c r="CE1381" s="30" t="e">
        <f t="shared" ca="1" si="1009"/>
        <v>#REF!</v>
      </c>
      <c r="CF1381" s="30" t="e">
        <f t="shared" ca="1" si="1009"/>
        <v>#REF!</v>
      </c>
      <c r="CG1381" s="30" t="e">
        <f t="shared" ref="CG1381:CN1381" ca="1" si="1010">+CG1378-CG1382</f>
        <v>#REF!</v>
      </c>
      <c r="CH1381" s="30" t="e">
        <f t="shared" ca="1" si="1010"/>
        <v>#REF!</v>
      </c>
      <c r="CI1381" s="30" t="e">
        <f t="shared" ca="1" si="1010"/>
        <v>#REF!</v>
      </c>
      <c r="CJ1381" s="30" t="e">
        <f t="shared" ca="1" si="1010"/>
        <v>#REF!</v>
      </c>
      <c r="CK1381" s="30" t="e">
        <f t="shared" ca="1" si="1010"/>
        <v>#REF!</v>
      </c>
      <c r="CL1381" s="30" t="e">
        <f t="shared" ca="1" si="1010"/>
        <v>#REF!</v>
      </c>
      <c r="CM1381" s="30" t="e">
        <f t="shared" ca="1" si="1010"/>
        <v>#REF!</v>
      </c>
      <c r="CN1381" s="30" t="e">
        <f t="shared" ca="1" si="1010"/>
        <v>#REF!</v>
      </c>
    </row>
    <row r="1382" spans="1:92" x14ac:dyDescent="0.25">
      <c r="B1382" s="216" t="s">
        <v>824</v>
      </c>
      <c r="C1382" s="53"/>
      <c r="D1382" s="53" t="s">
        <v>806</v>
      </c>
      <c r="E1382" s="229"/>
      <c r="F1382" s="229"/>
      <c r="G1382" s="229"/>
      <c r="I1382" s="267"/>
      <c r="J1382" s="268"/>
      <c r="K1382" s="30" t="e">
        <f t="shared" ca="1" si="1008"/>
        <v>#REF!</v>
      </c>
      <c r="L1382" s="30" t="e">
        <f t="shared" ca="1" si="1008"/>
        <v>#REF!</v>
      </c>
      <c r="M1382" s="30" t="e">
        <f t="shared" ca="1" si="1008"/>
        <v>#REF!</v>
      </c>
      <c r="N1382" s="30" t="e">
        <f t="shared" ca="1" si="1008"/>
        <v>#REF!</v>
      </c>
      <c r="O1382" s="30" t="e">
        <f t="shared" ca="1" si="1008"/>
        <v>#REF!</v>
      </c>
      <c r="P1382" s="30" t="e">
        <f t="shared" ca="1" si="1008"/>
        <v>#REF!</v>
      </c>
      <c r="Q1382" s="30"/>
      <c r="T1382" s="204"/>
      <c r="U1382" s="30" t="e">
        <f t="shared" ref="U1382:CF1382" ca="1" si="1011">+U1378*$H1360</f>
        <v>#REF!</v>
      </c>
      <c r="V1382" s="30" t="e">
        <f t="shared" ca="1" si="1011"/>
        <v>#REF!</v>
      </c>
      <c r="W1382" s="30" t="e">
        <f t="shared" ca="1" si="1011"/>
        <v>#REF!</v>
      </c>
      <c r="X1382" s="30" t="e">
        <f t="shared" ca="1" si="1011"/>
        <v>#REF!</v>
      </c>
      <c r="Y1382" s="30" t="e">
        <f t="shared" ca="1" si="1011"/>
        <v>#REF!</v>
      </c>
      <c r="Z1382" s="30" t="e">
        <f t="shared" ca="1" si="1011"/>
        <v>#REF!</v>
      </c>
      <c r="AA1382" s="30" t="e">
        <f t="shared" ca="1" si="1011"/>
        <v>#REF!</v>
      </c>
      <c r="AB1382" s="30" t="e">
        <f t="shared" ca="1" si="1011"/>
        <v>#REF!</v>
      </c>
      <c r="AC1382" s="30" t="e">
        <f t="shared" ca="1" si="1011"/>
        <v>#REF!</v>
      </c>
      <c r="AD1382" s="30" t="e">
        <f t="shared" ca="1" si="1011"/>
        <v>#REF!</v>
      </c>
      <c r="AE1382" s="30" t="e">
        <f t="shared" ca="1" si="1011"/>
        <v>#REF!</v>
      </c>
      <c r="AF1382" s="30" t="e">
        <f t="shared" ca="1" si="1011"/>
        <v>#REF!</v>
      </c>
      <c r="AG1382" s="30" t="e">
        <f t="shared" ca="1" si="1011"/>
        <v>#REF!</v>
      </c>
      <c r="AH1382" s="30" t="e">
        <f t="shared" ca="1" si="1011"/>
        <v>#REF!</v>
      </c>
      <c r="AI1382" s="30" t="e">
        <f t="shared" ca="1" si="1011"/>
        <v>#REF!</v>
      </c>
      <c r="AJ1382" s="30" t="e">
        <f t="shared" ca="1" si="1011"/>
        <v>#REF!</v>
      </c>
      <c r="AK1382" s="30" t="e">
        <f t="shared" ca="1" si="1011"/>
        <v>#REF!</v>
      </c>
      <c r="AL1382" s="30" t="e">
        <f t="shared" ca="1" si="1011"/>
        <v>#REF!</v>
      </c>
      <c r="AM1382" s="30" t="e">
        <f t="shared" ca="1" si="1011"/>
        <v>#REF!</v>
      </c>
      <c r="AN1382" s="30" t="e">
        <f t="shared" ca="1" si="1011"/>
        <v>#REF!</v>
      </c>
      <c r="AO1382" s="30" t="e">
        <f t="shared" ca="1" si="1011"/>
        <v>#REF!</v>
      </c>
      <c r="AP1382" s="30" t="e">
        <f t="shared" ca="1" si="1011"/>
        <v>#REF!</v>
      </c>
      <c r="AQ1382" s="30" t="e">
        <f t="shared" ca="1" si="1011"/>
        <v>#REF!</v>
      </c>
      <c r="AR1382" s="30" t="e">
        <f t="shared" ca="1" si="1011"/>
        <v>#REF!</v>
      </c>
      <c r="AS1382" s="30" t="e">
        <f t="shared" ca="1" si="1011"/>
        <v>#REF!</v>
      </c>
      <c r="AT1382" s="30" t="e">
        <f t="shared" ca="1" si="1011"/>
        <v>#REF!</v>
      </c>
      <c r="AU1382" s="30" t="e">
        <f t="shared" ca="1" si="1011"/>
        <v>#REF!</v>
      </c>
      <c r="AV1382" s="30" t="e">
        <f t="shared" ca="1" si="1011"/>
        <v>#REF!</v>
      </c>
      <c r="AW1382" s="30" t="e">
        <f t="shared" ca="1" si="1011"/>
        <v>#REF!</v>
      </c>
      <c r="AX1382" s="30" t="e">
        <f t="shared" ca="1" si="1011"/>
        <v>#REF!</v>
      </c>
      <c r="AY1382" s="30" t="e">
        <f t="shared" ca="1" si="1011"/>
        <v>#REF!</v>
      </c>
      <c r="AZ1382" s="30" t="e">
        <f t="shared" ca="1" si="1011"/>
        <v>#REF!</v>
      </c>
      <c r="BA1382" s="30" t="e">
        <f t="shared" ca="1" si="1011"/>
        <v>#REF!</v>
      </c>
      <c r="BB1382" s="30" t="e">
        <f t="shared" ca="1" si="1011"/>
        <v>#REF!</v>
      </c>
      <c r="BC1382" s="30" t="e">
        <f t="shared" ca="1" si="1011"/>
        <v>#REF!</v>
      </c>
      <c r="BD1382" s="30" t="e">
        <f t="shared" ca="1" si="1011"/>
        <v>#REF!</v>
      </c>
      <c r="BE1382" s="30" t="e">
        <f t="shared" ca="1" si="1011"/>
        <v>#REF!</v>
      </c>
      <c r="BF1382" s="30" t="e">
        <f t="shared" ca="1" si="1011"/>
        <v>#REF!</v>
      </c>
      <c r="BG1382" s="30" t="e">
        <f t="shared" ca="1" si="1011"/>
        <v>#REF!</v>
      </c>
      <c r="BH1382" s="30" t="e">
        <f t="shared" ca="1" si="1011"/>
        <v>#REF!</v>
      </c>
      <c r="BI1382" s="30" t="e">
        <f t="shared" ca="1" si="1011"/>
        <v>#REF!</v>
      </c>
      <c r="BJ1382" s="30" t="e">
        <f t="shared" ca="1" si="1011"/>
        <v>#REF!</v>
      </c>
      <c r="BK1382" s="30" t="e">
        <f t="shared" ca="1" si="1011"/>
        <v>#REF!</v>
      </c>
      <c r="BL1382" s="30" t="e">
        <f t="shared" ca="1" si="1011"/>
        <v>#REF!</v>
      </c>
      <c r="BM1382" s="30" t="e">
        <f t="shared" ca="1" si="1011"/>
        <v>#REF!</v>
      </c>
      <c r="BN1382" s="30" t="e">
        <f t="shared" ca="1" si="1011"/>
        <v>#REF!</v>
      </c>
      <c r="BO1382" s="30" t="e">
        <f t="shared" ca="1" si="1011"/>
        <v>#REF!</v>
      </c>
      <c r="BP1382" s="30" t="e">
        <f t="shared" ca="1" si="1011"/>
        <v>#REF!</v>
      </c>
      <c r="BQ1382" s="30" t="e">
        <f t="shared" ca="1" si="1011"/>
        <v>#REF!</v>
      </c>
      <c r="BR1382" s="30" t="e">
        <f t="shared" ca="1" si="1011"/>
        <v>#REF!</v>
      </c>
      <c r="BS1382" s="30" t="e">
        <f t="shared" ca="1" si="1011"/>
        <v>#REF!</v>
      </c>
      <c r="BT1382" s="30" t="e">
        <f t="shared" ca="1" si="1011"/>
        <v>#REF!</v>
      </c>
      <c r="BU1382" s="30" t="e">
        <f t="shared" ca="1" si="1011"/>
        <v>#REF!</v>
      </c>
      <c r="BV1382" s="30" t="e">
        <f t="shared" ca="1" si="1011"/>
        <v>#REF!</v>
      </c>
      <c r="BW1382" s="30" t="e">
        <f t="shared" ca="1" si="1011"/>
        <v>#REF!</v>
      </c>
      <c r="BX1382" s="30" t="e">
        <f t="shared" ca="1" si="1011"/>
        <v>#REF!</v>
      </c>
      <c r="BY1382" s="30" t="e">
        <f t="shared" ca="1" si="1011"/>
        <v>#REF!</v>
      </c>
      <c r="BZ1382" s="30" t="e">
        <f t="shared" ca="1" si="1011"/>
        <v>#REF!</v>
      </c>
      <c r="CA1382" s="30" t="e">
        <f t="shared" ca="1" si="1011"/>
        <v>#REF!</v>
      </c>
      <c r="CB1382" s="30" t="e">
        <f t="shared" ca="1" si="1011"/>
        <v>#REF!</v>
      </c>
      <c r="CC1382" s="30" t="e">
        <f t="shared" ca="1" si="1011"/>
        <v>#REF!</v>
      </c>
      <c r="CD1382" s="30" t="e">
        <f t="shared" ca="1" si="1011"/>
        <v>#REF!</v>
      </c>
      <c r="CE1382" s="30" t="e">
        <f t="shared" ca="1" si="1011"/>
        <v>#REF!</v>
      </c>
      <c r="CF1382" s="30" t="e">
        <f t="shared" ca="1" si="1011"/>
        <v>#REF!</v>
      </c>
      <c r="CG1382" s="30" t="e">
        <f t="shared" ref="CG1382:CN1382" ca="1" si="1012">+CG1378*$H1360</f>
        <v>#REF!</v>
      </c>
      <c r="CH1382" s="30" t="e">
        <f t="shared" ca="1" si="1012"/>
        <v>#REF!</v>
      </c>
      <c r="CI1382" s="30" t="e">
        <f t="shared" ca="1" si="1012"/>
        <v>#REF!</v>
      </c>
      <c r="CJ1382" s="30" t="e">
        <f t="shared" ca="1" si="1012"/>
        <v>#REF!</v>
      </c>
      <c r="CK1382" s="30" t="e">
        <f t="shared" ca="1" si="1012"/>
        <v>#REF!</v>
      </c>
      <c r="CL1382" s="30" t="e">
        <f t="shared" ca="1" si="1012"/>
        <v>#REF!</v>
      </c>
      <c r="CM1382" s="30" t="e">
        <f t="shared" ca="1" si="1012"/>
        <v>#REF!</v>
      </c>
      <c r="CN1382" s="30" t="e">
        <f t="shared" ca="1" si="1012"/>
        <v>#REF!</v>
      </c>
    </row>
    <row r="1383" spans="1:92" x14ac:dyDescent="0.25">
      <c r="D1383" t="s">
        <v>806</v>
      </c>
      <c r="K1383" s="295"/>
      <c r="L1383" s="295"/>
      <c r="M1383" s="295"/>
      <c r="N1383" s="295"/>
      <c r="O1383" s="295"/>
      <c r="P1383" s="295"/>
      <c r="Q1383" s="295"/>
      <c r="T1383" s="205"/>
    </row>
    <row r="1384" spans="1:92" x14ac:dyDescent="0.25">
      <c r="B1384" s="223"/>
      <c r="D1384" t="s">
        <v>806</v>
      </c>
      <c r="K1384" s="50"/>
      <c r="L1384" s="50"/>
      <c r="M1384" s="50"/>
      <c r="N1384" s="50"/>
      <c r="O1384" s="50"/>
      <c r="P1384" s="50"/>
      <c r="Q1384" s="50"/>
      <c r="T1384" s="232"/>
      <c r="U1384" s="50"/>
      <c r="V1384" s="50"/>
      <c r="W1384" s="50"/>
      <c r="X1384" s="50"/>
      <c r="Y1384" s="50"/>
      <c r="Z1384" s="50"/>
      <c r="AA1384" s="50"/>
      <c r="AB1384" s="50"/>
      <c r="AC1384" s="50"/>
      <c r="AD1384" s="50"/>
      <c r="AE1384" s="50"/>
      <c r="AF1384" s="50"/>
      <c r="AG1384" s="50"/>
      <c r="AH1384" s="50"/>
      <c r="AI1384" s="50"/>
      <c r="AJ1384" s="50"/>
      <c r="AK1384" s="50"/>
      <c r="AL1384" s="50"/>
      <c r="AM1384" s="50"/>
      <c r="AN1384" s="50"/>
      <c r="AO1384" s="50"/>
      <c r="AP1384" s="50"/>
      <c r="AQ1384" s="50"/>
      <c r="AR1384" s="50"/>
      <c r="AS1384" s="50"/>
      <c r="AT1384" s="50"/>
      <c r="AU1384" s="50"/>
      <c r="AV1384" s="50"/>
      <c r="AW1384" s="50"/>
      <c r="AX1384" s="50"/>
      <c r="AY1384" s="50"/>
      <c r="AZ1384" s="50"/>
      <c r="BA1384" s="50"/>
      <c r="BB1384" s="50"/>
      <c r="BC1384" s="50"/>
      <c r="BD1384" s="50"/>
      <c r="BE1384" s="50"/>
      <c r="BF1384" s="50"/>
      <c r="BG1384" s="50"/>
      <c r="BH1384" s="50"/>
      <c r="BI1384" s="50"/>
      <c r="BJ1384" s="50"/>
      <c r="BK1384" s="50"/>
      <c r="BL1384" s="50"/>
      <c r="BM1384" s="50"/>
      <c r="BN1384" s="50"/>
      <c r="BO1384" s="50"/>
      <c r="BP1384" s="50"/>
      <c r="BQ1384" s="50"/>
      <c r="BR1384" s="50"/>
      <c r="BS1384" s="50"/>
      <c r="BT1384" s="50"/>
      <c r="BU1384" s="50"/>
      <c r="BV1384" s="50"/>
      <c r="BW1384" s="50"/>
      <c r="BX1384" s="50"/>
      <c r="BY1384" s="50"/>
      <c r="BZ1384" s="50"/>
      <c r="CA1384" s="50"/>
      <c r="CB1384" s="50"/>
      <c r="CC1384" s="50"/>
      <c r="CD1384" s="50"/>
      <c r="CE1384" s="50"/>
      <c r="CF1384" s="50"/>
      <c r="CG1384" s="50"/>
      <c r="CH1384" s="50"/>
      <c r="CI1384" s="50"/>
      <c r="CJ1384" s="50"/>
      <c r="CK1384" s="50"/>
      <c r="CL1384" s="50"/>
      <c r="CM1384" s="50"/>
      <c r="CN1384" s="50"/>
    </row>
    <row r="1385" spans="1:92" x14ac:dyDescent="0.25">
      <c r="B1385" s="174" t="s">
        <v>825</v>
      </c>
      <c r="D1385" t="s">
        <v>806</v>
      </c>
      <c r="K1385" s="50"/>
      <c r="L1385" s="50"/>
      <c r="M1385" s="50"/>
      <c r="N1385" s="50"/>
      <c r="O1385" s="50"/>
      <c r="P1385" s="50"/>
      <c r="Q1385" s="50"/>
      <c r="T1385" s="232"/>
      <c r="U1385" s="50"/>
      <c r="V1385" s="50"/>
      <c r="W1385" s="50"/>
      <c r="X1385" s="50"/>
      <c r="Y1385" s="50"/>
      <c r="Z1385" s="50"/>
      <c r="AA1385" s="50"/>
      <c r="AB1385" s="50"/>
      <c r="AC1385" s="50"/>
      <c r="AD1385" s="50"/>
      <c r="AE1385" s="50"/>
      <c r="AF1385" s="50"/>
      <c r="AG1385" s="50"/>
      <c r="AH1385" s="50"/>
      <c r="AI1385" s="50"/>
      <c r="AJ1385" s="50"/>
      <c r="AK1385" s="50"/>
      <c r="AL1385" s="50"/>
      <c r="AM1385" s="50"/>
      <c r="AN1385" s="50"/>
      <c r="AO1385" s="50"/>
      <c r="AP1385" s="50"/>
      <c r="AQ1385" s="50"/>
      <c r="AR1385" s="50"/>
      <c r="AS1385" s="50"/>
      <c r="AT1385" s="50"/>
      <c r="AU1385" s="50"/>
      <c r="AV1385" s="50"/>
      <c r="AW1385" s="50"/>
      <c r="AX1385" s="50"/>
      <c r="AY1385" s="50"/>
      <c r="AZ1385" s="50"/>
      <c r="BA1385" s="50"/>
      <c r="BB1385" s="50"/>
      <c r="BC1385" s="50"/>
      <c r="BD1385" s="50"/>
      <c r="BE1385" s="50"/>
      <c r="BF1385" s="50"/>
      <c r="BG1385" s="50"/>
      <c r="BH1385" s="50"/>
      <c r="BI1385" s="50"/>
      <c r="BJ1385" s="50"/>
      <c r="BK1385" s="50"/>
      <c r="BL1385" s="50"/>
      <c r="BM1385" s="50"/>
      <c r="BN1385" s="50"/>
      <c r="BO1385" s="50"/>
      <c r="BP1385" s="50"/>
      <c r="BQ1385" s="50"/>
      <c r="BR1385" s="50"/>
      <c r="BS1385" s="50"/>
      <c r="BT1385" s="50"/>
      <c r="BU1385" s="50"/>
      <c r="BV1385" s="50"/>
      <c r="BW1385" s="50"/>
      <c r="BX1385" s="50"/>
      <c r="BY1385" s="50"/>
      <c r="BZ1385" s="50"/>
      <c r="CA1385" s="50"/>
      <c r="CB1385" s="50"/>
      <c r="CC1385" s="50"/>
      <c r="CD1385" s="50"/>
      <c r="CE1385" s="50"/>
      <c r="CF1385" s="50"/>
      <c r="CG1385" s="50"/>
      <c r="CH1385" s="50"/>
      <c r="CI1385" s="50"/>
      <c r="CJ1385" s="50"/>
      <c r="CK1385" s="50"/>
      <c r="CL1385" s="50"/>
      <c r="CM1385" s="50"/>
      <c r="CN1385" s="50"/>
    </row>
    <row r="1386" spans="1:92" x14ac:dyDescent="0.25">
      <c r="B1386" s="223" t="s">
        <v>814</v>
      </c>
      <c r="D1386" t="s">
        <v>806</v>
      </c>
      <c r="K1386" s="419" t="e">
        <f t="shared" ref="K1386:P1389" ca="1" si="1013">SUMIF($3:$3, K$2, INDIRECT(ROW() &amp; ":" &amp; ROW()))</f>
        <v>#REF!</v>
      </c>
      <c r="L1386" s="419" t="e">
        <f t="shared" ca="1" si="1013"/>
        <v>#REF!</v>
      </c>
      <c r="M1386" s="419" t="e">
        <f t="shared" ca="1" si="1013"/>
        <v>#REF!</v>
      </c>
      <c r="N1386" s="419" t="e">
        <f t="shared" ca="1" si="1013"/>
        <v>#REF!</v>
      </c>
      <c r="O1386" s="419" t="e">
        <f t="shared" ca="1" si="1013"/>
        <v>#REF!</v>
      </c>
      <c r="P1386" s="419" t="e">
        <f t="shared" ca="1" si="1013"/>
        <v>#REF!</v>
      </c>
      <c r="Q1386" s="419"/>
      <c r="T1386" s="420"/>
      <c r="U1386" s="419" t="e">
        <f t="shared" ref="U1386:CF1387" ca="1" si="1014">-U1366</f>
        <v>#REF!</v>
      </c>
      <c r="V1386" s="419" t="e">
        <f t="shared" ca="1" si="1014"/>
        <v>#REF!</v>
      </c>
      <c r="W1386" s="419" t="e">
        <f t="shared" ca="1" si="1014"/>
        <v>#REF!</v>
      </c>
      <c r="X1386" s="419" t="e">
        <f t="shared" ca="1" si="1014"/>
        <v>#REF!</v>
      </c>
      <c r="Y1386" s="419" t="e">
        <f t="shared" ca="1" si="1014"/>
        <v>#REF!</v>
      </c>
      <c r="Z1386" s="419" t="e">
        <f t="shared" ca="1" si="1014"/>
        <v>#REF!</v>
      </c>
      <c r="AA1386" s="419" t="e">
        <f t="shared" ca="1" si="1014"/>
        <v>#REF!</v>
      </c>
      <c r="AB1386" s="419" t="e">
        <f t="shared" ca="1" si="1014"/>
        <v>#REF!</v>
      </c>
      <c r="AC1386" s="419" t="e">
        <f t="shared" ca="1" si="1014"/>
        <v>#REF!</v>
      </c>
      <c r="AD1386" s="419" t="e">
        <f t="shared" ca="1" si="1014"/>
        <v>#REF!</v>
      </c>
      <c r="AE1386" s="419" t="e">
        <f t="shared" ca="1" si="1014"/>
        <v>#REF!</v>
      </c>
      <c r="AF1386" s="419" t="e">
        <f t="shared" ca="1" si="1014"/>
        <v>#REF!</v>
      </c>
      <c r="AG1386" s="419" t="e">
        <f t="shared" ca="1" si="1014"/>
        <v>#REF!</v>
      </c>
      <c r="AH1386" s="419" t="e">
        <f t="shared" ca="1" si="1014"/>
        <v>#REF!</v>
      </c>
      <c r="AI1386" s="419" t="e">
        <f t="shared" ca="1" si="1014"/>
        <v>#REF!</v>
      </c>
      <c r="AJ1386" s="419" t="e">
        <f t="shared" ca="1" si="1014"/>
        <v>#REF!</v>
      </c>
      <c r="AK1386" s="419" t="e">
        <f t="shared" ca="1" si="1014"/>
        <v>#REF!</v>
      </c>
      <c r="AL1386" s="419" t="e">
        <f t="shared" ca="1" si="1014"/>
        <v>#REF!</v>
      </c>
      <c r="AM1386" s="419" t="e">
        <f t="shared" ca="1" si="1014"/>
        <v>#REF!</v>
      </c>
      <c r="AN1386" s="419" t="e">
        <f t="shared" ca="1" si="1014"/>
        <v>#REF!</v>
      </c>
      <c r="AO1386" s="419" t="e">
        <f t="shared" ca="1" si="1014"/>
        <v>#REF!</v>
      </c>
      <c r="AP1386" s="419" t="e">
        <f t="shared" ca="1" si="1014"/>
        <v>#REF!</v>
      </c>
      <c r="AQ1386" s="419" t="e">
        <f t="shared" ca="1" si="1014"/>
        <v>#REF!</v>
      </c>
      <c r="AR1386" s="419" t="e">
        <f t="shared" ca="1" si="1014"/>
        <v>#REF!</v>
      </c>
      <c r="AS1386" s="419" t="e">
        <f t="shared" ca="1" si="1014"/>
        <v>#REF!</v>
      </c>
      <c r="AT1386" s="419" t="e">
        <f t="shared" ca="1" si="1014"/>
        <v>#REF!</v>
      </c>
      <c r="AU1386" s="419" t="e">
        <f t="shared" ca="1" si="1014"/>
        <v>#REF!</v>
      </c>
      <c r="AV1386" s="419" t="e">
        <f t="shared" ca="1" si="1014"/>
        <v>#REF!</v>
      </c>
      <c r="AW1386" s="419" t="e">
        <f t="shared" ca="1" si="1014"/>
        <v>#REF!</v>
      </c>
      <c r="AX1386" s="419" t="e">
        <f t="shared" ca="1" si="1014"/>
        <v>#REF!</v>
      </c>
      <c r="AY1386" s="419" t="e">
        <f t="shared" ca="1" si="1014"/>
        <v>#REF!</v>
      </c>
      <c r="AZ1386" s="419" t="e">
        <f t="shared" ca="1" si="1014"/>
        <v>#REF!</v>
      </c>
      <c r="BA1386" s="419" t="e">
        <f t="shared" ca="1" si="1014"/>
        <v>#REF!</v>
      </c>
      <c r="BB1386" s="419" t="e">
        <f t="shared" ca="1" si="1014"/>
        <v>#REF!</v>
      </c>
      <c r="BC1386" s="419" t="e">
        <f t="shared" ca="1" si="1014"/>
        <v>#REF!</v>
      </c>
      <c r="BD1386" s="419" t="e">
        <f t="shared" ca="1" si="1014"/>
        <v>#REF!</v>
      </c>
      <c r="BE1386" s="419" t="e">
        <f t="shared" ca="1" si="1014"/>
        <v>#REF!</v>
      </c>
      <c r="BF1386" s="419" t="e">
        <f t="shared" ca="1" si="1014"/>
        <v>#REF!</v>
      </c>
      <c r="BG1386" s="419" t="e">
        <f t="shared" ca="1" si="1014"/>
        <v>#REF!</v>
      </c>
      <c r="BH1386" s="419" t="e">
        <f t="shared" ca="1" si="1014"/>
        <v>#REF!</v>
      </c>
      <c r="BI1386" s="419" t="e">
        <f t="shared" ca="1" si="1014"/>
        <v>#REF!</v>
      </c>
      <c r="BJ1386" s="419" t="e">
        <f t="shared" ca="1" si="1014"/>
        <v>#REF!</v>
      </c>
      <c r="BK1386" s="419" t="e">
        <f t="shared" ca="1" si="1014"/>
        <v>#REF!</v>
      </c>
      <c r="BL1386" s="419" t="e">
        <f t="shared" ca="1" si="1014"/>
        <v>#REF!</v>
      </c>
      <c r="BM1386" s="419" t="e">
        <f t="shared" ca="1" si="1014"/>
        <v>#REF!</v>
      </c>
      <c r="BN1386" s="419" t="e">
        <f t="shared" ca="1" si="1014"/>
        <v>#REF!</v>
      </c>
      <c r="BO1386" s="419" t="e">
        <f t="shared" ca="1" si="1014"/>
        <v>#REF!</v>
      </c>
      <c r="BP1386" s="419" t="e">
        <f t="shared" ca="1" si="1014"/>
        <v>#REF!</v>
      </c>
      <c r="BQ1386" s="419" t="e">
        <f t="shared" ca="1" si="1014"/>
        <v>#REF!</v>
      </c>
      <c r="BR1386" s="419" t="e">
        <f t="shared" ca="1" si="1014"/>
        <v>#REF!</v>
      </c>
      <c r="BS1386" s="419" t="e">
        <f t="shared" ca="1" si="1014"/>
        <v>#REF!</v>
      </c>
      <c r="BT1386" s="419" t="e">
        <f t="shared" ca="1" si="1014"/>
        <v>#REF!</v>
      </c>
      <c r="BU1386" s="419" t="e">
        <f t="shared" ca="1" si="1014"/>
        <v>#REF!</v>
      </c>
      <c r="BV1386" s="419" t="e">
        <f t="shared" ca="1" si="1014"/>
        <v>#REF!</v>
      </c>
      <c r="BW1386" s="419" t="e">
        <f t="shared" ca="1" si="1014"/>
        <v>#REF!</v>
      </c>
      <c r="BX1386" s="419" t="e">
        <f t="shared" ca="1" si="1014"/>
        <v>#REF!</v>
      </c>
      <c r="BY1386" s="419" t="e">
        <f t="shared" ca="1" si="1014"/>
        <v>#REF!</v>
      </c>
      <c r="BZ1386" s="419" t="e">
        <f t="shared" ca="1" si="1014"/>
        <v>#REF!</v>
      </c>
      <c r="CA1386" s="419" t="e">
        <f t="shared" ca="1" si="1014"/>
        <v>#REF!</v>
      </c>
      <c r="CB1386" s="419" t="e">
        <f t="shared" ca="1" si="1014"/>
        <v>#REF!</v>
      </c>
      <c r="CC1386" s="419" t="e">
        <f t="shared" ca="1" si="1014"/>
        <v>#REF!</v>
      </c>
      <c r="CD1386" s="419" t="e">
        <f t="shared" ca="1" si="1014"/>
        <v>#REF!</v>
      </c>
      <c r="CE1386" s="419" t="e">
        <f t="shared" ca="1" si="1014"/>
        <v>#REF!</v>
      </c>
      <c r="CF1386" s="419" t="e">
        <f t="shared" ca="1" si="1014"/>
        <v>#REF!</v>
      </c>
      <c r="CG1386" s="419" t="e">
        <f t="shared" ref="CG1386:CN1387" ca="1" si="1015">-CG1366</f>
        <v>#REF!</v>
      </c>
      <c r="CH1386" s="419" t="e">
        <f t="shared" ca="1" si="1015"/>
        <v>#REF!</v>
      </c>
      <c r="CI1386" s="419" t="e">
        <f t="shared" ca="1" si="1015"/>
        <v>#REF!</v>
      </c>
      <c r="CJ1386" s="419" t="e">
        <f t="shared" ca="1" si="1015"/>
        <v>#REF!</v>
      </c>
      <c r="CK1386" s="419" t="e">
        <f t="shared" ca="1" si="1015"/>
        <v>#REF!</v>
      </c>
      <c r="CL1386" s="419" t="e">
        <f t="shared" ca="1" si="1015"/>
        <v>#REF!</v>
      </c>
      <c r="CM1386" s="419" t="e">
        <f t="shared" ca="1" si="1015"/>
        <v>#REF!</v>
      </c>
      <c r="CN1386" s="419" t="e">
        <f t="shared" ca="1" si="1015"/>
        <v>#REF!</v>
      </c>
    </row>
    <row r="1387" spans="1:92" x14ac:dyDescent="0.25">
      <c r="B1387" s="223" t="s">
        <v>815</v>
      </c>
      <c r="D1387" t="s">
        <v>806</v>
      </c>
      <c r="K1387" s="419" t="e">
        <f t="shared" ca="1" si="1013"/>
        <v>#REF!</v>
      </c>
      <c r="L1387" s="419" t="e">
        <f t="shared" ca="1" si="1013"/>
        <v>#REF!</v>
      </c>
      <c r="M1387" s="419" t="e">
        <f t="shared" ca="1" si="1013"/>
        <v>#REF!</v>
      </c>
      <c r="N1387" s="419" t="e">
        <f t="shared" ca="1" si="1013"/>
        <v>#REF!</v>
      </c>
      <c r="O1387" s="419" t="e">
        <f t="shared" ca="1" si="1013"/>
        <v>#REF!</v>
      </c>
      <c r="P1387" s="419" t="e">
        <f t="shared" ca="1" si="1013"/>
        <v>#REF!</v>
      </c>
      <c r="Q1387" s="419"/>
      <c r="T1387" s="420"/>
      <c r="U1387" s="419" t="e">
        <f t="shared" ca="1" si="1014"/>
        <v>#REF!</v>
      </c>
      <c r="V1387" s="419" t="e">
        <f t="shared" ca="1" si="1014"/>
        <v>#REF!</v>
      </c>
      <c r="W1387" s="419" t="e">
        <f t="shared" ca="1" si="1014"/>
        <v>#REF!</v>
      </c>
      <c r="X1387" s="419" t="e">
        <f t="shared" ca="1" si="1014"/>
        <v>#REF!</v>
      </c>
      <c r="Y1387" s="419" t="e">
        <f t="shared" ca="1" si="1014"/>
        <v>#REF!</v>
      </c>
      <c r="Z1387" s="419" t="e">
        <f t="shared" ca="1" si="1014"/>
        <v>#REF!</v>
      </c>
      <c r="AA1387" s="419" t="e">
        <f t="shared" ca="1" si="1014"/>
        <v>#REF!</v>
      </c>
      <c r="AB1387" s="419" t="e">
        <f t="shared" ca="1" si="1014"/>
        <v>#REF!</v>
      </c>
      <c r="AC1387" s="419" t="e">
        <f t="shared" ca="1" si="1014"/>
        <v>#REF!</v>
      </c>
      <c r="AD1387" s="419" t="e">
        <f t="shared" ca="1" si="1014"/>
        <v>#REF!</v>
      </c>
      <c r="AE1387" s="419" t="e">
        <f t="shared" ca="1" si="1014"/>
        <v>#REF!</v>
      </c>
      <c r="AF1387" s="419" t="e">
        <f t="shared" ca="1" si="1014"/>
        <v>#REF!</v>
      </c>
      <c r="AG1387" s="419" t="e">
        <f t="shared" ca="1" si="1014"/>
        <v>#REF!</v>
      </c>
      <c r="AH1387" s="419" t="e">
        <f t="shared" ca="1" si="1014"/>
        <v>#REF!</v>
      </c>
      <c r="AI1387" s="419" t="e">
        <f t="shared" ca="1" si="1014"/>
        <v>#REF!</v>
      </c>
      <c r="AJ1387" s="419" t="e">
        <f t="shared" ca="1" si="1014"/>
        <v>#REF!</v>
      </c>
      <c r="AK1387" s="419" t="e">
        <f t="shared" ca="1" si="1014"/>
        <v>#REF!</v>
      </c>
      <c r="AL1387" s="419" t="e">
        <f t="shared" ca="1" si="1014"/>
        <v>#REF!</v>
      </c>
      <c r="AM1387" s="419" t="e">
        <f t="shared" ca="1" si="1014"/>
        <v>#REF!</v>
      </c>
      <c r="AN1387" s="419" t="e">
        <f t="shared" ca="1" si="1014"/>
        <v>#REF!</v>
      </c>
      <c r="AO1387" s="419" t="e">
        <f t="shared" ca="1" si="1014"/>
        <v>#REF!</v>
      </c>
      <c r="AP1387" s="419" t="e">
        <f t="shared" ca="1" si="1014"/>
        <v>#REF!</v>
      </c>
      <c r="AQ1387" s="419" t="e">
        <f t="shared" ca="1" si="1014"/>
        <v>#REF!</v>
      </c>
      <c r="AR1387" s="419" t="e">
        <f t="shared" ca="1" si="1014"/>
        <v>#REF!</v>
      </c>
      <c r="AS1387" s="419" t="e">
        <f t="shared" ca="1" si="1014"/>
        <v>#REF!</v>
      </c>
      <c r="AT1387" s="419" t="e">
        <f t="shared" ca="1" si="1014"/>
        <v>#REF!</v>
      </c>
      <c r="AU1387" s="419" t="e">
        <f t="shared" ca="1" si="1014"/>
        <v>#REF!</v>
      </c>
      <c r="AV1387" s="419" t="e">
        <f t="shared" ca="1" si="1014"/>
        <v>#REF!</v>
      </c>
      <c r="AW1387" s="419" t="e">
        <f t="shared" ca="1" si="1014"/>
        <v>#REF!</v>
      </c>
      <c r="AX1387" s="419" t="e">
        <f t="shared" ca="1" si="1014"/>
        <v>#REF!</v>
      </c>
      <c r="AY1387" s="419" t="e">
        <f t="shared" ca="1" si="1014"/>
        <v>#REF!</v>
      </c>
      <c r="AZ1387" s="419" t="e">
        <f t="shared" ca="1" si="1014"/>
        <v>#REF!</v>
      </c>
      <c r="BA1387" s="419" t="e">
        <f t="shared" ca="1" si="1014"/>
        <v>#REF!</v>
      </c>
      <c r="BB1387" s="419" t="e">
        <f t="shared" ca="1" si="1014"/>
        <v>#REF!</v>
      </c>
      <c r="BC1387" s="419" t="e">
        <f t="shared" ca="1" si="1014"/>
        <v>#REF!</v>
      </c>
      <c r="BD1387" s="419" t="e">
        <f t="shared" ca="1" si="1014"/>
        <v>#REF!</v>
      </c>
      <c r="BE1387" s="419" t="e">
        <f t="shared" ca="1" si="1014"/>
        <v>#REF!</v>
      </c>
      <c r="BF1387" s="419" t="e">
        <f t="shared" ca="1" si="1014"/>
        <v>#REF!</v>
      </c>
      <c r="BG1387" s="419" t="e">
        <f t="shared" ca="1" si="1014"/>
        <v>#REF!</v>
      </c>
      <c r="BH1387" s="419" t="e">
        <f t="shared" ca="1" si="1014"/>
        <v>#REF!</v>
      </c>
      <c r="BI1387" s="419" t="e">
        <f t="shared" ca="1" si="1014"/>
        <v>#REF!</v>
      </c>
      <c r="BJ1387" s="419" t="e">
        <f t="shared" ca="1" si="1014"/>
        <v>#REF!</v>
      </c>
      <c r="BK1387" s="419" t="e">
        <f t="shared" ca="1" si="1014"/>
        <v>#REF!</v>
      </c>
      <c r="BL1387" s="419" t="e">
        <f t="shared" ca="1" si="1014"/>
        <v>#REF!</v>
      </c>
      <c r="BM1387" s="419" t="e">
        <f t="shared" ca="1" si="1014"/>
        <v>#REF!</v>
      </c>
      <c r="BN1387" s="419" t="e">
        <f t="shared" ca="1" si="1014"/>
        <v>#REF!</v>
      </c>
      <c r="BO1387" s="419" t="e">
        <f t="shared" ca="1" si="1014"/>
        <v>#REF!</v>
      </c>
      <c r="BP1387" s="419" t="e">
        <f t="shared" ca="1" si="1014"/>
        <v>#REF!</v>
      </c>
      <c r="BQ1387" s="419" t="e">
        <f t="shared" ca="1" si="1014"/>
        <v>#REF!</v>
      </c>
      <c r="BR1387" s="419" t="e">
        <f t="shared" ca="1" si="1014"/>
        <v>#REF!</v>
      </c>
      <c r="BS1387" s="419" t="e">
        <f t="shared" ca="1" si="1014"/>
        <v>#REF!</v>
      </c>
      <c r="BT1387" s="419" t="e">
        <f t="shared" ca="1" si="1014"/>
        <v>#REF!</v>
      </c>
      <c r="BU1387" s="419" t="e">
        <f t="shared" ca="1" si="1014"/>
        <v>#REF!</v>
      </c>
      <c r="BV1387" s="419" t="e">
        <f t="shared" ca="1" si="1014"/>
        <v>#REF!</v>
      </c>
      <c r="BW1387" s="419" t="e">
        <f t="shared" ca="1" si="1014"/>
        <v>#REF!</v>
      </c>
      <c r="BX1387" s="419" t="e">
        <f t="shared" ca="1" si="1014"/>
        <v>#REF!</v>
      </c>
      <c r="BY1387" s="419" t="e">
        <f t="shared" ca="1" si="1014"/>
        <v>#REF!</v>
      </c>
      <c r="BZ1387" s="419" t="e">
        <f t="shared" ca="1" si="1014"/>
        <v>#REF!</v>
      </c>
      <c r="CA1387" s="419" t="e">
        <f t="shared" ca="1" si="1014"/>
        <v>#REF!</v>
      </c>
      <c r="CB1387" s="419" t="e">
        <f t="shared" ca="1" si="1014"/>
        <v>#REF!</v>
      </c>
      <c r="CC1387" s="419" t="e">
        <f t="shared" ca="1" si="1014"/>
        <v>#REF!</v>
      </c>
      <c r="CD1387" s="419" t="e">
        <f t="shared" ca="1" si="1014"/>
        <v>#REF!</v>
      </c>
      <c r="CE1387" s="419" t="e">
        <f t="shared" ca="1" si="1014"/>
        <v>#REF!</v>
      </c>
      <c r="CF1387" s="419" t="e">
        <f t="shared" ca="1" si="1014"/>
        <v>#REF!</v>
      </c>
      <c r="CG1387" s="419" t="e">
        <f t="shared" ca="1" si="1015"/>
        <v>#REF!</v>
      </c>
      <c r="CH1387" s="419" t="e">
        <f t="shared" ca="1" si="1015"/>
        <v>#REF!</v>
      </c>
      <c r="CI1387" s="419" t="e">
        <f t="shared" ca="1" si="1015"/>
        <v>#REF!</v>
      </c>
      <c r="CJ1387" s="419" t="e">
        <f t="shared" ca="1" si="1015"/>
        <v>#REF!</v>
      </c>
      <c r="CK1387" s="419" t="e">
        <f t="shared" ca="1" si="1015"/>
        <v>#REF!</v>
      </c>
      <c r="CL1387" s="419" t="e">
        <f t="shared" ca="1" si="1015"/>
        <v>#REF!</v>
      </c>
      <c r="CM1387" s="419" t="e">
        <f t="shared" ca="1" si="1015"/>
        <v>#REF!</v>
      </c>
      <c r="CN1387" s="419" t="e">
        <f t="shared" ca="1" si="1015"/>
        <v>#REF!</v>
      </c>
    </row>
    <row r="1388" spans="1:92" x14ac:dyDescent="0.25">
      <c r="B1388" s="223" t="s">
        <v>820</v>
      </c>
      <c r="D1388" t="s">
        <v>806</v>
      </c>
      <c r="K1388" s="50" t="e">
        <f t="shared" ca="1" si="1013"/>
        <v>#REF!</v>
      </c>
      <c r="L1388" s="50" t="e">
        <f t="shared" ca="1" si="1013"/>
        <v>#REF!</v>
      </c>
      <c r="M1388" s="50" t="e">
        <f t="shared" ca="1" si="1013"/>
        <v>#REF!</v>
      </c>
      <c r="N1388" s="50" t="e">
        <f t="shared" ca="1" si="1013"/>
        <v>#REF!</v>
      </c>
      <c r="O1388" s="50" t="e">
        <f t="shared" ca="1" si="1013"/>
        <v>#REF!</v>
      </c>
      <c r="P1388" s="50" t="e">
        <f t="shared" ca="1" si="1013"/>
        <v>#REF!</v>
      </c>
      <c r="Q1388" s="50"/>
      <c r="T1388" s="232"/>
      <c r="U1388" s="50" t="e">
        <f t="shared" ref="U1388:CF1388" ca="1" si="1016">-U1375</f>
        <v>#REF!</v>
      </c>
      <c r="V1388" s="50" t="e">
        <f t="shared" ca="1" si="1016"/>
        <v>#REF!</v>
      </c>
      <c r="W1388" s="50" t="e">
        <f t="shared" ca="1" si="1016"/>
        <v>#REF!</v>
      </c>
      <c r="X1388" s="50" t="e">
        <f t="shared" ca="1" si="1016"/>
        <v>#REF!</v>
      </c>
      <c r="Y1388" s="50" t="e">
        <f t="shared" ca="1" si="1016"/>
        <v>#REF!</v>
      </c>
      <c r="Z1388" s="50" t="e">
        <f t="shared" ca="1" si="1016"/>
        <v>#REF!</v>
      </c>
      <c r="AA1388" s="50" t="e">
        <f t="shared" ca="1" si="1016"/>
        <v>#REF!</v>
      </c>
      <c r="AB1388" s="50" t="e">
        <f t="shared" ca="1" si="1016"/>
        <v>#REF!</v>
      </c>
      <c r="AC1388" s="50" t="e">
        <f t="shared" ca="1" si="1016"/>
        <v>#REF!</v>
      </c>
      <c r="AD1388" s="50" t="e">
        <f t="shared" ca="1" si="1016"/>
        <v>#REF!</v>
      </c>
      <c r="AE1388" s="50" t="e">
        <f t="shared" ca="1" si="1016"/>
        <v>#REF!</v>
      </c>
      <c r="AF1388" s="50" t="e">
        <f t="shared" ca="1" si="1016"/>
        <v>#REF!</v>
      </c>
      <c r="AG1388" s="50" t="e">
        <f t="shared" ca="1" si="1016"/>
        <v>#REF!</v>
      </c>
      <c r="AH1388" s="50" t="e">
        <f t="shared" ca="1" si="1016"/>
        <v>#REF!</v>
      </c>
      <c r="AI1388" s="50" t="e">
        <f t="shared" ca="1" si="1016"/>
        <v>#REF!</v>
      </c>
      <c r="AJ1388" s="50" t="e">
        <f t="shared" ca="1" si="1016"/>
        <v>#REF!</v>
      </c>
      <c r="AK1388" s="50" t="e">
        <f t="shared" ca="1" si="1016"/>
        <v>#REF!</v>
      </c>
      <c r="AL1388" s="50" t="e">
        <f t="shared" ca="1" si="1016"/>
        <v>#REF!</v>
      </c>
      <c r="AM1388" s="50" t="e">
        <f t="shared" ca="1" si="1016"/>
        <v>#REF!</v>
      </c>
      <c r="AN1388" s="50" t="e">
        <f t="shared" ca="1" si="1016"/>
        <v>#REF!</v>
      </c>
      <c r="AO1388" s="50" t="e">
        <f t="shared" ca="1" si="1016"/>
        <v>#REF!</v>
      </c>
      <c r="AP1388" s="50" t="e">
        <f t="shared" ca="1" si="1016"/>
        <v>#REF!</v>
      </c>
      <c r="AQ1388" s="50" t="e">
        <f t="shared" ca="1" si="1016"/>
        <v>#REF!</v>
      </c>
      <c r="AR1388" s="50" t="e">
        <f t="shared" ca="1" si="1016"/>
        <v>#REF!</v>
      </c>
      <c r="AS1388" s="50" t="e">
        <f t="shared" ca="1" si="1016"/>
        <v>#REF!</v>
      </c>
      <c r="AT1388" s="50" t="e">
        <f t="shared" ca="1" si="1016"/>
        <v>#REF!</v>
      </c>
      <c r="AU1388" s="50" t="e">
        <f t="shared" ca="1" si="1016"/>
        <v>#REF!</v>
      </c>
      <c r="AV1388" s="50" t="e">
        <f t="shared" ca="1" si="1016"/>
        <v>#REF!</v>
      </c>
      <c r="AW1388" s="50" t="e">
        <f t="shared" ca="1" si="1016"/>
        <v>#REF!</v>
      </c>
      <c r="AX1388" s="50" t="e">
        <f t="shared" ca="1" si="1016"/>
        <v>#REF!</v>
      </c>
      <c r="AY1388" s="50" t="e">
        <f t="shared" ca="1" si="1016"/>
        <v>#REF!</v>
      </c>
      <c r="AZ1388" s="50" t="e">
        <f t="shared" ca="1" si="1016"/>
        <v>#REF!</v>
      </c>
      <c r="BA1388" s="50" t="e">
        <f t="shared" ca="1" si="1016"/>
        <v>#REF!</v>
      </c>
      <c r="BB1388" s="50" t="e">
        <f t="shared" ca="1" si="1016"/>
        <v>#REF!</v>
      </c>
      <c r="BC1388" s="50" t="e">
        <f t="shared" ca="1" si="1016"/>
        <v>#REF!</v>
      </c>
      <c r="BD1388" s="50" t="e">
        <f t="shared" ca="1" si="1016"/>
        <v>#REF!</v>
      </c>
      <c r="BE1388" s="50" t="e">
        <f t="shared" ca="1" si="1016"/>
        <v>#REF!</v>
      </c>
      <c r="BF1388" s="50" t="e">
        <f t="shared" ca="1" si="1016"/>
        <v>#REF!</v>
      </c>
      <c r="BG1388" s="50" t="e">
        <f t="shared" ca="1" si="1016"/>
        <v>#REF!</v>
      </c>
      <c r="BH1388" s="50" t="e">
        <f t="shared" ca="1" si="1016"/>
        <v>#REF!</v>
      </c>
      <c r="BI1388" s="50" t="e">
        <f t="shared" ca="1" si="1016"/>
        <v>#REF!</v>
      </c>
      <c r="BJ1388" s="50" t="e">
        <f t="shared" ca="1" si="1016"/>
        <v>#REF!</v>
      </c>
      <c r="BK1388" s="50" t="e">
        <f t="shared" ca="1" si="1016"/>
        <v>#REF!</v>
      </c>
      <c r="BL1388" s="50" t="e">
        <f t="shared" ca="1" si="1016"/>
        <v>#REF!</v>
      </c>
      <c r="BM1388" s="50" t="e">
        <f t="shared" ca="1" si="1016"/>
        <v>#REF!</v>
      </c>
      <c r="BN1388" s="50" t="e">
        <f t="shared" ca="1" si="1016"/>
        <v>#REF!</v>
      </c>
      <c r="BO1388" s="50" t="e">
        <f t="shared" ca="1" si="1016"/>
        <v>#REF!</v>
      </c>
      <c r="BP1388" s="50" t="e">
        <f t="shared" ca="1" si="1016"/>
        <v>#REF!</v>
      </c>
      <c r="BQ1388" s="50" t="e">
        <f t="shared" ca="1" si="1016"/>
        <v>#REF!</v>
      </c>
      <c r="BR1388" s="50" t="e">
        <f t="shared" ca="1" si="1016"/>
        <v>#REF!</v>
      </c>
      <c r="BS1388" s="50" t="e">
        <f t="shared" ca="1" si="1016"/>
        <v>#REF!</v>
      </c>
      <c r="BT1388" s="50" t="e">
        <f t="shared" ca="1" si="1016"/>
        <v>#REF!</v>
      </c>
      <c r="BU1388" s="50" t="e">
        <f t="shared" ca="1" si="1016"/>
        <v>#REF!</v>
      </c>
      <c r="BV1388" s="50" t="e">
        <f t="shared" ca="1" si="1016"/>
        <v>#REF!</v>
      </c>
      <c r="BW1388" s="50" t="e">
        <f t="shared" ca="1" si="1016"/>
        <v>#REF!</v>
      </c>
      <c r="BX1388" s="50" t="e">
        <f t="shared" ca="1" si="1016"/>
        <v>#REF!</v>
      </c>
      <c r="BY1388" s="50" t="e">
        <f t="shared" ca="1" si="1016"/>
        <v>#REF!</v>
      </c>
      <c r="BZ1388" s="50" t="e">
        <f t="shared" ca="1" si="1016"/>
        <v>#REF!</v>
      </c>
      <c r="CA1388" s="50" t="e">
        <f t="shared" ca="1" si="1016"/>
        <v>#REF!</v>
      </c>
      <c r="CB1388" s="50" t="e">
        <f t="shared" ca="1" si="1016"/>
        <v>#REF!</v>
      </c>
      <c r="CC1388" s="50" t="e">
        <f t="shared" ca="1" si="1016"/>
        <v>#REF!</v>
      </c>
      <c r="CD1388" s="50" t="e">
        <f t="shared" ca="1" si="1016"/>
        <v>#REF!</v>
      </c>
      <c r="CE1388" s="50" t="e">
        <f t="shared" ca="1" si="1016"/>
        <v>#REF!</v>
      </c>
      <c r="CF1388" s="50" t="e">
        <f t="shared" ca="1" si="1016"/>
        <v>#REF!</v>
      </c>
      <c r="CG1388" s="50" t="e">
        <f t="shared" ref="CG1388:CN1388" ca="1" si="1017">-CG1375</f>
        <v>#REF!</v>
      </c>
      <c r="CH1388" s="50" t="e">
        <f t="shared" ca="1" si="1017"/>
        <v>#REF!</v>
      </c>
      <c r="CI1388" s="50" t="e">
        <f t="shared" ca="1" si="1017"/>
        <v>#REF!</v>
      </c>
      <c r="CJ1388" s="50" t="e">
        <f t="shared" ca="1" si="1017"/>
        <v>#REF!</v>
      </c>
      <c r="CK1388" s="50" t="e">
        <f t="shared" ca="1" si="1017"/>
        <v>#REF!</v>
      </c>
      <c r="CL1388" s="50" t="e">
        <f t="shared" ca="1" si="1017"/>
        <v>#REF!</v>
      </c>
      <c r="CM1388" s="50" t="e">
        <f t="shared" ca="1" si="1017"/>
        <v>#REF!</v>
      </c>
      <c r="CN1388" s="50" t="e">
        <f t="shared" ca="1" si="1017"/>
        <v>#REF!</v>
      </c>
    </row>
    <row r="1389" spans="1:92" x14ac:dyDescent="0.25">
      <c r="B1389" s="223" t="s">
        <v>826</v>
      </c>
      <c r="D1389" t="s">
        <v>806</v>
      </c>
      <c r="K1389" s="50" t="e">
        <f t="shared" ca="1" si="1013"/>
        <v>#REF!</v>
      </c>
      <c r="L1389" s="50" t="e">
        <f t="shared" ca="1" si="1013"/>
        <v>#REF!</v>
      </c>
      <c r="M1389" s="50" t="e">
        <f t="shared" ca="1" si="1013"/>
        <v>#REF!</v>
      </c>
      <c r="N1389" s="50" t="e">
        <f t="shared" ca="1" si="1013"/>
        <v>#REF!</v>
      </c>
      <c r="O1389" s="50" t="e">
        <f t="shared" ca="1" si="1013"/>
        <v>#REF!</v>
      </c>
      <c r="P1389" s="50" t="e">
        <f t="shared" ca="1" si="1013"/>
        <v>#REF!</v>
      </c>
      <c r="Q1389" s="50"/>
      <c r="T1389" s="232"/>
      <c r="U1389" s="50" t="e">
        <f t="shared" ref="U1389:CF1389" ca="1" si="1018">U1381</f>
        <v>#REF!</v>
      </c>
      <c r="V1389" s="50" t="e">
        <f t="shared" ca="1" si="1018"/>
        <v>#REF!</v>
      </c>
      <c r="W1389" s="50" t="e">
        <f t="shared" ca="1" si="1018"/>
        <v>#REF!</v>
      </c>
      <c r="X1389" s="50" t="e">
        <f t="shared" ca="1" si="1018"/>
        <v>#REF!</v>
      </c>
      <c r="Y1389" s="50" t="e">
        <f t="shared" ca="1" si="1018"/>
        <v>#REF!</v>
      </c>
      <c r="Z1389" s="50" t="e">
        <f t="shared" ca="1" si="1018"/>
        <v>#REF!</v>
      </c>
      <c r="AA1389" s="50" t="e">
        <f t="shared" ca="1" si="1018"/>
        <v>#REF!</v>
      </c>
      <c r="AB1389" s="50" t="e">
        <f t="shared" ca="1" si="1018"/>
        <v>#REF!</v>
      </c>
      <c r="AC1389" s="50" t="e">
        <f t="shared" ca="1" si="1018"/>
        <v>#REF!</v>
      </c>
      <c r="AD1389" s="50" t="e">
        <f t="shared" ca="1" si="1018"/>
        <v>#REF!</v>
      </c>
      <c r="AE1389" s="50" t="e">
        <f t="shared" ca="1" si="1018"/>
        <v>#REF!</v>
      </c>
      <c r="AF1389" s="50" t="e">
        <f t="shared" ca="1" si="1018"/>
        <v>#REF!</v>
      </c>
      <c r="AG1389" s="50" t="e">
        <f t="shared" ca="1" si="1018"/>
        <v>#REF!</v>
      </c>
      <c r="AH1389" s="50" t="e">
        <f t="shared" ca="1" si="1018"/>
        <v>#REF!</v>
      </c>
      <c r="AI1389" s="50" t="e">
        <f t="shared" ca="1" si="1018"/>
        <v>#REF!</v>
      </c>
      <c r="AJ1389" s="50" t="e">
        <f t="shared" ca="1" si="1018"/>
        <v>#REF!</v>
      </c>
      <c r="AK1389" s="50" t="e">
        <f t="shared" ca="1" si="1018"/>
        <v>#REF!</v>
      </c>
      <c r="AL1389" s="50" t="e">
        <f t="shared" ca="1" si="1018"/>
        <v>#REF!</v>
      </c>
      <c r="AM1389" s="50" t="e">
        <f t="shared" ca="1" si="1018"/>
        <v>#REF!</v>
      </c>
      <c r="AN1389" s="50" t="e">
        <f t="shared" ca="1" si="1018"/>
        <v>#REF!</v>
      </c>
      <c r="AO1389" s="50" t="e">
        <f t="shared" ca="1" si="1018"/>
        <v>#REF!</v>
      </c>
      <c r="AP1389" s="50" t="e">
        <f t="shared" ca="1" si="1018"/>
        <v>#REF!</v>
      </c>
      <c r="AQ1389" s="50" t="e">
        <f t="shared" ca="1" si="1018"/>
        <v>#REF!</v>
      </c>
      <c r="AR1389" s="50" t="e">
        <f t="shared" ca="1" si="1018"/>
        <v>#REF!</v>
      </c>
      <c r="AS1389" s="50" t="e">
        <f t="shared" ca="1" si="1018"/>
        <v>#REF!</v>
      </c>
      <c r="AT1389" s="50" t="e">
        <f t="shared" ca="1" si="1018"/>
        <v>#REF!</v>
      </c>
      <c r="AU1389" s="50" t="e">
        <f t="shared" ca="1" si="1018"/>
        <v>#REF!</v>
      </c>
      <c r="AV1389" s="50" t="e">
        <f t="shared" ca="1" si="1018"/>
        <v>#REF!</v>
      </c>
      <c r="AW1389" s="50" t="e">
        <f t="shared" ca="1" si="1018"/>
        <v>#REF!</v>
      </c>
      <c r="AX1389" s="50" t="e">
        <f t="shared" ca="1" si="1018"/>
        <v>#REF!</v>
      </c>
      <c r="AY1389" s="50" t="e">
        <f t="shared" ca="1" si="1018"/>
        <v>#REF!</v>
      </c>
      <c r="AZ1389" s="50" t="e">
        <f t="shared" ca="1" si="1018"/>
        <v>#REF!</v>
      </c>
      <c r="BA1389" s="50" t="e">
        <f t="shared" ca="1" si="1018"/>
        <v>#REF!</v>
      </c>
      <c r="BB1389" s="50" t="e">
        <f t="shared" ca="1" si="1018"/>
        <v>#REF!</v>
      </c>
      <c r="BC1389" s="50" t="e">
        <f t="shared" ca="1" si="1018"/>
        <v>#REF!</v>
      </c>
      <c r="BD1389" s="50" t="e">
        <f t="shared" ca="1" si="1018"/>
        <v>#REF!</v>
      </c>
      <c r="BE1389" s="50" t="e">
        <f t="shared" ca="1" si="1018"/>
        <v>#REF!</v>
      </c>
      <c r="BF1389" s="50" t="e">
        <f t="shared" ca="1" si="1018"/>
        <v>#REF!</v>
      </c>
      <c r="BG1389" s="50" t="e">
        <f t="shared" ca="1" si="1018"/>
        <v>#REF!</v>
      </c>
      <c r="BH1389" s="50" t="e">
        <f t="shared" ca="1" si="1018"/>
        <v>#REF!</v>
      </c>
      <c r="BI1389" s="50" t="e">
        <f t="shared" ca="1" si="1018"/>
        <v>#REF!</v>
      </c>
      <c r="BJ1389" s="50" t="e">
        <f t="shared" ca="1" si="1018"/>
        <v>#REF!</v>
      </c>
      <c r="BK1389" s="50" t="e">
        <f t="shared" ca="1" si="1018"/>
        <v>#REF!</v>
      </c>
      <c r="BL1389" s="50" t="e">
        <f t="shared" ca="1" si="1018"/>
        <v>#REF!</v>
      </c>
      <c r="BM1389" s="50" t="e">
        <f t="shared" ca="1" si="1018"/>
        <v>#REF!</v>
      </c>
      <c r="BN1389" s="50" t="e">
        <f t="shared" ca="1" si="1018"/>
        <v>#REF!</v>
      </c>
      <c r="BO1389" s="50" t="e">
        <f t="shared" ca="1" si="1018"/>
        <v>#REF!</v>
      </c>
      <c r="BP1389" s="50" t="e">
        <f t="shared" ca="1" si="1018"/>
        <v>#REF!</v>
      </c>
      <c r="BQ1389" s="50" t="e">
        <f t="shared" ca="1" si="1018"/>
        <v>#REF!</v>
      </c>
      <c r="BR1389" s="50" t="e">
        <f t="shared" ca="1" si="1018"/>
        <v>#REF!</v>
      </c>
      <c r="BS1389" s="50" t="e">
        <f t="shared" ca="1" si="1018"/>
        <v>#REF!</v>
      </c>
      <c r="BT1389" s="50" t="e">
        <f t="shared" ca="1" si="1018"/>
        <v>#REF!</v>
      </c>
      <c r="BU1389" s="50" t="e">
        <f t="shared" ca="1" si="1018"/>
        <v>#REF!</v>
      </c>
      <c r="BV1389" s="50" t="e">
        <f t="shared" ca="1" si="1018"/>
        <v>#REF!</v>
      </c>
      <c r="BW1389" s="50" t="e">
        <f t="shared" ca="1" si="1018"/>
        <v>#REF!</v>
      </c>
      <c r="BX1389" s="50" t="e">
        <f t="shared" ca="1" si="1018"/>
        <v>#REF!</v>
      </c>
      <c r="BY1389" s="50" t="e">
        <f t="shared" ca="1" si="1018"/>
        <v>#REF!</v>
      </c>
      <c r="BZ1389" s="50" t="e">
        <f t="shared" ca="1" si="1018"/>
        <v>#REF!</v>
      </c>
      <c r="CA1389" s="50" t="e">
        <f t="shared" ca="1" si="1018"/>
        <v>#REF!</v>
      </c>
      <c r="CB1389" s="50" t="e">
        <f t="shared" ca="1" si="1018"/>
        <v>#REF!</v>
      </c>
      <c r="CC1389" s="50" t="e">
        <f t="shared" ca="1" si="1018"/>
        <v>#REF!</v>
      </c>
      <c r="CD1389" s="50" t="e">
        <f t="shared" ca="1" si="1018"/>
        <v>#REF!</v>
      </c>
      <c r="CE1389" s="50" t="e">
        <f t="shared" ca="1" si="1018"/>
        <v>#REF!</v>
      </c>
      <c r="CF1389" s="50" t="e">
        <f t="shared" ca="1" si="1018"/>
        <v>#REF!</v>
      </c>
      <c r="CG1389" s="50" t="e">
        <f t="shared" ref="CG1389:CN1389" ca="1" si="1019">CG1381</f>
        <v>#REF!</v>
      </c>
      <c r="CH1389" s="50" t="e">
        <f t="shared" ca="1" si="1019"/>
        <v>#REF!</v>
      </c>
      <c r="CI1389" s="50" t="e">
        <f t="shared" ca="1" si="1019"/>
        <v>#REF!</v>
      </c>
      <c r="CJ1389" s="50" t="e">
        <f t="shared" ca="1" si="1019"/>
        <v>#REF!</v>
      </c>
      <c r="CK1389" s="50" t="e">
        <f t="shared" ca="1" si="1019"/>
        <v>#REF!</v>
      </c>
      <c r="CL1389" s="50" t="e">
        <f t="shared" ca="1" si="1019"/>
        <v>#REF!</v>
      </c>
      <c r="CM1389" s="50" t="e">
        <f t="shared" ca="1" si="1019"/>
        <v>#REF!</v>
      </c>
      <c r="CN1389" s="50" t="e">
        <f t="shared" ca="1" si="1019"/>
        <v>#REF!</v>
      </c>
    </row>
    <row r="1390" spans="1:92" x14ac:dyDescent="0.25">
      <c r="B1390" s="216" t="s">
        <v>827</v>
      </c>
      <c r="D1390" t="s">
        <v>806</v>
      </c>
      <c r="K1390" s="244" t="e">
        <f t="shared" ref="K1390:P1390" ca="1" si="1020">SUMIF($3:$3, INDIRECT(ADDRESS(ROW($B$2),COLUMN(),2)), INDIRECT(ROW() &amp; ":" &amp; ROW()))</f>
        <v>#REF!</v>
      </c>
      <c r="L1390" s="244" t="e">
        <f t="shared" ca="1" si="1020"/>
        <v>#REF!</v>
      </c>
      <c r="M1390" s="244" t="e">
        <f t="shared" ca="1" si="1020"/>
        <v>#REF!</v>
      </c>
      <c r="N1390" s="244" t="e">
        <f t="shared" ca="1" si="1020"/>
        <v>#REF!</v>
      </c>
      <c r="O1390" s="244" t="e">
        <f t="shared" ca="1" si="1020"/>
        <v>#REF!</v>
      </c>
      <c r="P1390" s="244" t="e">
        <f t="shared" ca="1" si="1020"/>
        <v>#REF!</v>
      </c>
      <c r="Q1390" s="30"/>
      <c r="T1390" s="286"/>
      <c r="U1390" s="244" t="e">
        <f t="shared" ref="U1390:AZ1390" ca="1" si="1021">SUM(U1386:U1389)</f>
        <v>#REF!</v>
      </c>
      <c r="V1390" s="244" t="e">
        <f t="shared" ca="1" si="1021"/>
        <v>#REF!</v>
      </c>
      <c r="W1390" s="244" t="e">
        <f t="shared" ca="1" si="1021"/>
        <v>#REF!</v>
      </c>
      <c r="X1390" s="244" t="e">
        <f t="shared" ca="1" si="1021"/>
        <v>#REF!</v>
      </c>
      <c r="Y1390" s="244" t="e">
        <f t="shared" ca="1" si="1021"/>
        <v>#REF!</v>
      </c>
      <c r="Z1390" s="244" t="e">
        <f t="shared" ca="1" si="1021"/>
        <v>#REF!</v>
      </c>
      <c r="AA1390" s="244" t="e">
        <f t="shared" ca="1" si="1021"/>
        <v>#REF!</v>
      </c>
      <c r="AB1390" s="244" t="e">
        <f t="shared" ca="1" si="1021"/>
        <v>#REF!</v>
      </c>
      <c r="AC1390" s="244" t="e">
        <f t="shared" ca="1" si="1021"/>
        <v>#REF!</v>
      </c>
      <c r="AD1390" s="244" t="e">
        <f t="shared" ca="1" si="1021"/>
        <v>#REF!</v>
      </c>
      <c r="AE1390" s="244" t="e">
        <f t="shared" ca="1" si="1021"/>
        <v>#REF!</v>
      </c>
      <c r="AF1390" s="244" t="e">
        <f t="shared" ca="1" si="1021"/>
        <v>#REF!</v>
      </c>
      <c r="AG1390" s="244" t="e">
        <f t="shared" ca="1" si="1021"/>
        <v>#REF!</v>
      </c>
      <c r="AH1390" s="244" t="e">
        <f t="shared" ca="1" si="1021"/>
        <v>#REF!</v>
      </c>
      <c r="AI1390" s="244" t="e">
        <f t="shared" ca="1" si="1021"/>
        <v>#REF!</v>
      </c>
      <c r="AJ1390" s="244" t="e">
        <f t="shared" ca="1" si="1021"/>
        <v>#REF!</v>
      </c>
      <c r="AK1390" s="244" t="e">
        <f t="shared" ca="1" si="1021"/>
        <v>#REF!</v>
      </c>
      <c r="AL1390" s="244" t="e">
        <f t="shared" ca="1" si="1021"/>
        <v>#REF!</v>
      </c>
      <c r="AM1390" s="244" t="e">
        <f t="shared" ca="1" si="1021"/>
        <v>#REF!</v>
      </c>
      <c r="AN1390" s="244" t="e">
        <f t="shared" ca="1" si="1021"/>
        <v>#REF!</v>
      </c>
      <c r="AO1390" s="244" t="e">
        <f t="shared" ca="1" si="1021"/>
        <v>#REF!</v>
      </c>
      <c r="AP1390" s="244" t="e">
        <f t="shared" ca="1" si="1021"/>
        <v>#REF!</v>
      </c>
      <c r="AQ1390" s="244" t="e">
        <f t="shared" ca="1" si="1021"/>
        <v>#REF!</v>
      </c>
      <c r="AR1390" s="244" t="e">
        <f t="shared" ca="1" si="1021"/>
        <v>#REF!</v>
      </c>
      <c r="AS1390" s="244" t="e">
        <f t="shared" ca="1" si="1021"/>
        <v>#REF!</v>
      </c>
      <c r="AT1390" s="244" t="e">
        <f t="shared" ca="1" si="1021"/>
        <v>#REF!</v>
      </c>
      <c r="AU1390" s="244" t="e">
        <f t="shared" ca="1" si="1021"/>
        <v>#REF!</v>
      </c>
      <c r="AV1390" s="244" t="e">
        <f t="shared" ca="1" si="1021"/>
        <v>#REF!</v>
      </c>
      <c r="AW1390" s="244" t="e">
        <f t="shared" ca="1" si="1021"/>
        <v>#REF!</v>
      </c>
      <c r="AX1390" s="244" t="e">
        <f t="shared" ca="1" si="1021"/>
        <v>#REF!</v>
      </c>
      <c r="AY1390" s="244" t="e">
        <f t="shared" ca="1" si="1021"/>
        <v>#REF!</v>
      </c>
      <c r="AZ1390" s="244" t="e">
        <f t="shared" ca="1" si="1021"/>
        <v>#REF!</v>
      </c>
      <c r="BA1390" s="244" t="e">
        <f t="shared" ref="BA1390:CN1390" ca="1" si="1022">SUM(BA1386:BA1389)</f>
        <v>#REF!</v>
      </c>
      <c r="BB1390" s="244" t="e">
        <f t="shared" ca="1" si="1022"/>
        <v>#REF!</v>
      </c>
      <c r="BC1390" s="244" t="e">
        <f t="shared" ca="1" si="1022"/>
        <v>#REF!</v>
      </c>
      <c r="BD1390" s="244" t="e">
        <f t="shared" ca="1" si="1022"/>
        <v>#REF!</v>
      </c>
      <c r="BE1390" s="244" t="e">
        <f t="shared" ca="1" si="1022"/>
        <v>#REF!</v>
      </c>
      <c r="BF1390" s="244" t="e">
        <f t="shared" ca="1" si="1022"/>
        <v>#REF!</v>
      </c>
      <c r="BG1390" s="244" t="e">
        <f t="shared" ca="1" si="1022"/>
        <v>#REF!</v>
      </c>
      <c r="BH1390" s="244" t="e">
        <f t="shared" ca="1" si="1022"/>
        <v>#REF!</v>
      </c>
      <c r="BI1390" s="244" t="e">
        <f t="shared" ca="1" si="1022"/>
        <v>#REF!</v>
      </c>
      <c r="BJ1390" s="244" t="e">
        <f t="shared" ca="1" si="1022"/>
        <v>#REF!</v>
      </c>
      <c r="BK1390" s="244" t="e">
        <f t="shared" ca="1" si="1022"/>
        <v>#REF!</v>
      </c>
      <c r="BL1390" s="244" t="e">
        <f t="shared" ca="1" si="1022"/>
        <v>#REF!</v>
      </c>
      <c r="BM1390" s="244" t="e">
        <f t="shared" ca="1" si="1022"/>
        <v>#REF!</v>
      </c>
      <c r="BN1390" s="244" t="e">
        <f t="shared" ca="1" si="1022"/>
        <v>#REF!</v>
      </c>
      <c r="BO1390" s="244" t="e">
        <f t="shared" ca="1" si="1022"/>
        <v>#REF!</v>
      </c>
      <c r="BP1390" s="244" t="e">
        <f t="shared" ca="1" si="1022"/>
        <v>#REF!</v>
      </c>
      <c r="BQ1390" s="244" t="e">
        <f t="shared" ca="1" si="1022"/>
        <v>#REF!</v>
      </c>
      <c r="BR1390" s="244" t="e">
        <f t="shared" ca="1" si="1022"/>
        <v>#REF!</v>
      </c>
      <c r="BS1390" s="244" t="e">
        <f t="shared" ca="1" si="1022"/>
        <v>#REF!</v>
      </c>
      <c r="BT1390" s="244" t="e">
        <f t="shared" ca="1" si="1022"/>
        <v>#REF!</v>
      </c>
      <c r="BU1390" s="244" t="e">
        <f t="shared" ca="1" si="1022"/>
        <v>#REF!</v>
      </c>
      <c r="BV1390" s="244" t="e">
        <f t="shared" ca="1" si="1022"/>
        <v>#REF!</v>
      </c>
      <c r="BW1390" s="244" t="e">
        <f t="shared" ca="1" si="1022"/>
        <v>#REF!</v>
      </c>
      <c r="BX1390" s="244" t="e">
        <f t="shared" ca="1" si="1022"/>
        <v>#REF!</v>
      </c>
      <c r="BY1390" s="244" t="e">
        <f t="shared" ca="1" si="1022"/>
        <v>#REF!</v>
      </c>
      <c r="BZ1390" s="244" t="e">
        <f t="shared" ca="1" si="1022"/>
        <v>#REF!</v>
      </c>
      <c r="CA1390" s="244" t="e">
        <f t="shared" ca="1" si="1022"/>
        <v>#REF!</v>
      </c>
      <c r="CB1390" s="244" t="e">
        <f t="shared" ca="1" si="1022"/>
        <v>#REF!</v>
      </c>
      <c r="CC1390" s="244" t="e">
        <f t="shared" ca="1" si="1022"/>
        <v>#REF!</v>
      </c>
      <c r="CD1390" s="244" t="e">
        <f t="shared" ca="1" si="1022"/>
        <v>#REF!</v>
      </c>
      <c r="CE1390" s="244" t="e">
        <f t="shared" ca="1" si="1022"/>
        <v>#REF!</v>
      </c>
      <c r="CF1390" s="244" t="e">
        <f t="shared" ca="1" si="1022"/>
        <v>#REF!</v>
      </c>
      <c r="CG1390" s="244" t="e">
        <f t="shared" ca="1" si="1022"/>
        <v>#REF!</v>
      </c>
      <c r="CH1390" s="244" t="e">
        <f t="shared" ca="1" si="1022"/>
        <v>#REF!</v>
      </c>
      <c r="CI1390" s="244" t="e">
        <f t="shared" ca="1" si="1022"/>
        <v>#REF!</v>
      </c>
      <c r="CJ1390" s="244" t="e">
        <f t="shared" ca="1" si="1022"/>
        <v>#REF!</v>
      </c>
      <c r="CK1390" s="244" t="e">
        <f t="shared" ca="1" si="1022"/>
        <v>#REF!</v>
      </c>
      <c r="CL1390" s="244" t="e">
        <f t="shared" ca="1" si="1022"/>
        <v>#REF!</v>
      </c>
      <c r="CM1390" s="244" t="e">
        <f t="shared" ca="1" si="1022"/>
        <v>#REF!</v>
      </c>
      <c r="CN1390" s="244" t="e">
        <f t="shared" ca="1" si="1022"/>
        <v>#REF!</v>
      </c>
    </row>
    <row r="1391" spans="1:92" x14ac:dyDescent="0.25">
      <c r="B1391" s="223"/>
      <c r="D1391" t="s">
        <v>806</v>
      </c>
      <c r="K1391" s="50"/>
      <c r="L1391" s="50"/>
      <c r="M1391" s="50"/>
      <c r="N1391" s="50"/>
      <c r="O1391" s="50"/>
      <c r="P1391" s="50"/>
      <c r="Q1391" s="50"/>
      <c r="T1391" s="232"/>
      <c r="U1391" s="50"/>
      <c r="V1391" s="50"/>
      <c r="W1391" s="50"/>
      <c r="X1391" s="50"/>
      <c r="Y1391" s="50"/>
      <c r="Z1391" s="50"/>
      <c r="AA1391" s="50"/>
      <c r="AB1391" s="50"/>
      <c r="AC1391" s="50"/>
      <c r="AD1391" s="50"/>
      <c r="AE1391" s="50"/>
      <c r="AF1391" s="50"/>
      <c r="AG1391" s="50"/>
      <c r="AH1391" s="50"/>
      <c r="AI1391" s="50"/>
      <c r="AJ1391" s="50"/>
      <c r="AK1391" s="50"/>
      <c r="AL1391" s="50"/>
      <c r="AM1391" s="50"/>
      <c r="AN1391" s="50"/>
      <c r="AO1391" s="50"/>
      <c r="AP1391" s="50"/>
      <c r="AQ1391" s="50"/>
      <c r="AR1391" s="50"/>
      <c r="AS1391" s="50"/>
      <c r="AT1391" s="50"/>
      <c r="AU1391" s="50"/>
      <c r="AV1391" s="50"/>
      <c r="AW1391" s="50"/>
      <c r="AX1391" s="50"/>
      <c r="AY1391" s="50"/>
      <c r="AZ1391" s="50"/>
      <c r="BA1391" s="50"/>
      <c r="BB1391" s="50"/>
      <c r="BC1391" s="50"/>
      <c r="BD1391" s="50"/>
      <c r="BE1391" s="50"/>
      <c r="BF1391" s="50"/>
      <c r="BG1391" s="50"/>
      <c r="BH1391" s="50"/>
      <c r="BI1391" s="50"/>
      <c r="BJ1391" s="50"/>
      <c r="BK1391" s="50"/>
      <c r="BL1391" s="50"/>
      <c r="BM1391" s="50"/>
      <c r="BN1391" s="50"/>
      <c r="BO1391" s="50"/>
      <c r="BP1391" s="50"/>
      <c r="BQ1391" s="50"/>
      <c r="BR1391" s="50"/>
      <c r="BS1391" s="50"/>
      <c r="BT1391" s="50"/>
      <c r="BU1391" s="50"/>
      <c r="BV1391" s="50"/>
      <c r="BW1391" s="50"/>
      <c r="BX1391" s="50"/>
      <c r="BY1391" s="50"/>
      <c r="BZ1391" s="50"/>
      <c r="CA1391" s="50"/>
      <c r="CB1391" s="50"/>
      <c r="CC1391" s="50"/>
      <c r="CD1391" s="50"/>
      <c r="CE1391" s="50"/>
      <c r="CF1391" s="50"/>
      <c r="CG1391" s="50"/>
      <c r="CH1391" s="50"/>
      <c r="CI1391" s="50"/>
      <c r="CJ1391" s="50"/>
      <c r="CK1391" s="50"/>
      <c r="CL1391" s="50"/>
      <c r="CM1391" s="50"/>
      <c r="CN1391" s="50"/>
    </row>
    <row r="1392" spans="1:92" x14ac:dyDescent="0.25">
      <c r="B1392" s="209" t="s">
        <v>828</v>
      </c>
      <c r="C1392" s="285"/>
      <c r="D1392" s="285" t="s">
        <v>806</v>
      </c>
      <c r="E1392" s="421"/>
      <c r="F1392" s="421"/>
      <c r="G1392" s="421"/>
      <c r="H1392" s="192"/>
      <c r="K1392" s="50"/>
      <c r="L1392" s="50"/>
      <c r="M1392" s="50"/>
      <c r="N1392" s="50"/>
      <c r="O1392" s="50"/>
      <c r="P1392" s="50"/>
      <c r="Q1392" s="50"/>
      <c r="T1392" s="232"/>
      <c r="U1392" s="50"/>
      <c r="V1392" s="50"/>
      <c r="W1392" s="50"/>
      <c r="X1392" s="50"/>
      <c r="Y1392" s="50"/>
      <c r="Z1392" s="50"/>
      <c r="AA1392" s="50"/>
      <c r="AB1392" s="50"/>
      <c r="AC1392" s="50"/>
      <c r="AD1392" s="50"/>
      <c r="AE1392" s="50"/>
      <c r="AF1392" s="50"/>
      <c r="AG1392" s="50"/>
      <c r="AH1392" s="50"/>
      <c r="AI1392" s="50"/>
      <c r="AJ1392" s="50"/>
      <c r="AK1392" s="50"/>
      <c r="AL1392" s="50"/>
      <c r="AM1392" s="50"/>
      <c r="AN1392" s="50"/>
      <c r="AO1392" s="50"/>
      <c r="AP1392" s="50"/>
      <c r="AQ1392" s="50"/>
      <c r="AR1392" s="50"/>
      <c r="AS1392" s="50"/>
      <c r="AT1392" s="50"/>
      <c r="AU1392" s="50"/>
      <c r="AV1392" s="50"/>
      <c r="AW1392" s="50"/>
      <c r="AX1392" s="50"/>
      <c r="AY1392" s="50"/>
      <c r="AZ1392" s="50"/>
      <c r="BA1392" s="50"/>
      <c r="BB1392" s="50"/>
      <c r="BC1392" s="50"/>
      <c r="BD1392" s="50"/>
      <c r="BE1392" s="50"/>
      <c r="BF1392" s="50"/>
      <c r="BG1392" s="50"/>
      <c r="BH1392" s="50"/>
      <c r="BI1392" s="50"/>
      <c r="BJ1392" s="50"/>
      <c r="BK1392" s="50"/>
      <c r="BL1392" s="50"/>
      <c r="BM1392" s="50"/>
      <c r="BN1392" s="50"/>
      <c r="BO1392" s="50"/>
      <c r="BP1392" s="50"/>
      <c r="BQ1392" s="50"/>
      <c r="BR1392" s="50"/>
      <c r="BS1392" s="50"/>
      <c r="BT1392" s="50"/>
      <c r="BU1392" s="50"/>
      <c r="BV1392" s="50"/>
      <c r="BW1392" s="50"/>
      <c r="BX1392" s="50"/>
      <c r="BY1392" s="50"/>
      <c r="BZ1392" s="50"/>
      <c r="CA1392" s="50"/>
      <c r="CB1392" s="50"/>
      <c r="CC1392" s="50"/>
      <c r="CD1392" s="50"/>
      <c r="CE1392" s="50"/>
      <c r="CF1392" s="50"/>
      <c r="CG1392" s="50"/>
      <c r="CH1392" s="50"/>
      <c r="CI1392" s="50"/>
      <c r="CJ1392" s="50"/>
      <c r="CK1392" s="50"/>
      <c r="CL1392" s="50"/>
      <c r="CM1392" s="50"/>
      <c r="CN1392" s="50"/>
    </row>
    <row r="1393" spans="1:92" x14ac:dyDescent="0.25">
      <c r="B1393" s="223"/>
      <c r="D1393" t="s">
        <v>806</v>
      </c>
      <c r="K1393" s="50"/>
      <c r="L1393" s="50"/>
      <c r="M1393" s="50"/>
      <c r="N1393" s="50"/>
      <c r="O1393" s="50"/>
      <c r="P1393" s="50"/>
      <c r="Q1393" s="50"/>
      <c r="T1393" s="232"/>
      <c r="U1393" s="50"/>
      <c r="V1393" s="50"/>
      <c r="W1393" s="50"/>
      <c r="X1393" s="50"/>
      <c r="Y1393" s="50"/>
      <c r="Z1393" s="50"/>
      <c r="AA1393" s="50"/>
      <c r="AB1393" s="50"/>
      <c r="AC1393" s="50"/>
      <c r="AD1393" s="50"/>
      <c r="AE1393" s="50"/>
      <c r="AF1393" s="50"/>
      <c r="AG1393" s="50"/>
      <c r="AH1393" s="50"/>
      <c r="AI1393" s="50"/>
      <c r="AJ1393" s="50"/>
      <c r="AK1393" s="50"/>
      <c r="AL1393" s="50"/>
      <c r="AM1393" s="50"/>
      <c r="AN1393" s="50"/>
      <c r="AO1393" s="50"/>
      <c r="AP1393" s="50"/>
      <c r="AQ1393" s="50"/>
      <c r="AR1393" s="50"/>
      <c r="AS1393" s="50"/>
      <c r="AT1393" s="50"/>
      <c r="AU1393" s="50"/>
      <c r="AV1393" s="50"/>
      <c r="AW1393" s="50"/>
      <c r="AX1393" s="50"/>
      <c r="AY1393" s="50"/>
      <c r="AZ1393" s="50"/>
      <c r="BA1393" s="50"/>
      <c r="BB1393" s="50"/>
      <c r="BC1393" s="50"/>
      <c r="BD1393" s="50"/>
      <c r="BE1393" s="50"/>
      <c r="BF1393" s="50"/>
      <c r="BG1393" s="50"/>
      <c r="BH1393" s="50"/>
      <c r="BI1393" s="50"/>
      <c r="BJ1393" s="50"/>
      <c r="BK1393" s="50"/>
      <c r="BL1393" s="50"/>
      <c r="BM1393" s="50"/>
      <c r="BN1393" s="50"/>
      <c r="BO1393" s="50"/>
      <c r="BP1393" s="50"/>
      <c r="BQ1393" s="50"/>
      <c r="BR1393" s="50"/>
      <c r="BS1393" s="50"/>
      <c r="BT1393" s="50"/>
      <c r="BU1393" s="50"/>
      <c r="BV1393" s="50"/>
      <c r="BW1393" s="50"/>
      <c r="BX1393" s="50"/>
      <c r="BY1393" s="50"/>
      <c r="BZ1393" s="50"/>
      <c r="CA1393" s="50"/>
      <c r="CB1393" s="50"/>
      <c r="CC1393" s="50"/>
      <c r="CD1393" s="50"/>
      <c r="CE1393" s="50"/>
      <c r="CF1393" s="50"/>
      <c r="CG1393" s="50"/>
      <c r="CH1393" s="50"/>
      <c r="CI1393" s="50"/>
      <c r="CJ1393" s="50"/>
      <c r="CK1393" s="50"/>
      <c r="CL1393" s="50"/>
      <c r="CM1393" s="50"/>
      <c r="CN1393" s="50"/>
    </row>
    <row r="1394" spans="1:92" x14ac:dyDescent="0.25">
      <c r="B1394" s="174" t="s">
        <v>829</v>
      </c>
      <c r="D1394" t="s">
        <v>806</v>
      </c>
      <c r="K1394" s="50">
        <f t="shared" ref="K1394:P1397" ca="1" si="1023">SUMIF($3:$3, K$2, INDIRECT(ROW() &amp; ":" &amp; ROW()))</f>
        <v>0</v>
      </c>
      <c r="L1394" s="50">
        <f t="shared" ca="1" si="1023"/>
        <v>0</v>
      </c>
      <c r="M1394" s="50">
        <f t="shared" ca="1" si="1023"/>
        <v>0</v>
      </c>
      <c r="N1394" s="50">
        <f t="shared" ca="1" si="1023"/>
        <v>0</v>
      </c>
      <c r="O1394" s="50">
        <f t="shared" ca="1" si="1023"/>
        <v>0</v>
      </c>
      <c r="P1394" s="50">
        <f t="shared" ca="1" si="1023"/>
        <v>0</v>
      </c>
      <c r="Q1394" s="50"/>
      <c r="T1394" s="327"/>
      <c r="U1394" s="328"/>
      <c r="V1394" s="328"/>
      <c r="W1394" s="328"/>
      <c r="X1394" s="328"/>
      <c r="Y1394" s="328"/>
      <c r="Z1394" s="328"/>
      <c r="AA1394" s="328"/>
      <c r="AB1394" s="328"/>
      <c r="AC1394" s="328"/>
      <c r="AD1394" s="328"/>
      <c r="AE1394" s="328"/>
      <c r="AF1394" s="328"/>
      <c r="AG1394" s="328"/>
      <c r="AH1394" s="328"/>
      <c r="AI1394" s="328"/>
      <c r="AJ1394" s="328"/>
      <c r="AK1394" s="328"/>
      <c r="AL1394" s="328"/>
      <c r="AM1394" s="328"/>
      <c r="AN1394" s="328"/>
      <c r="AO1394" s="328"/>
      <c r="AP1394" s="328"/>
      <c r="AQ1394" s="328"/>
      <c r="AR1394" s="328"/>
      <c r="AS1394" s="328"/>
      <c r="AT1394" s="328"/>
      <c r="AU1394" s="328"/>
      <c r="AV1394" s="328"/>
      <c r="AW1394" s="328"/>
      <c r="AX1394" s="328"/>
      <c r="AY1394" s="328"/>
      <c r="AZ1394" s="328"/>
      <c r="BA1394" s="328"/>
      <c r="BB1394" s="328"/>
      <c r="BC1394" s="328"/>
      <c r="BD1394" s="328"/>
      <c r="BE1394" s="328"/>
      <c r="BF1394" s="328"/>
      <c r="BG1394" s="328"/>
      <c r="BH1394" s="328"/>
      <c r="BI1394" s="328"/>
      <c r="BJ1394" s="328"/>
      <c r="BK1394" s="328"/>
      <c r="BL1394" s="328"/>
      <c r="BM1394" s="328"/>
      <c r="BN1394" s="328"/>
      <c r="BO1394" s="328"/>
      <c r="BP1394" s="328"/>
      <c r="BQ1394" s="328"/>
      <c r="BR1394" s="328"/>
      <c r="BS1394" s="328"/>
      <c r="BT1394" s="328"/>
      <c r="BU1394" s="328"/>
      <c r="BV1394" s="328"/>
      <c r="BW1394" s="328"/>
      <c r="BX1394" s="328"/>
      <c r="BY1394" s="328"/>
      <c r="BZ1394" s="328"/>
      <c r="CA1394" s="328"/>
      <c r="CB1394" s="328"/>
      <c r="CC1394" s="328"/>
      <c r="CD1394" s="328"/>
      <c r="CE1394" s="328"/>
      <c r="CF1394" s="328"/>
      <c r="CG1394" s="328"/>
      <c r="CH1394" s="328"/>
      <c r="CI1394" s="328"/>
      <c r="CJ1394" s="328"/>
      <c r="CK1394" s="328"/>
      <c r="CL1394" s="328"/>
      <c r="CM1394" s="328"/>
      <c r="CN1394" s="328"/>
    </row>
    <row r="1395" spans="1:92" x14ac:dyDescent="0.25">
      <c r="B1395" s="223" t="s">
        <v>830</v>
      </c>
      <c r="D1395" t="s">
        <v>806</v>
      </c>
      <c r="E1395" s="102" t="s">
        <v>203</v>
      </c>
      <c r="K1395" s="50" t="e">
        <f t="shared" ca="1" si="1023"/>
        <v>#REF!</v>
      </c>
      <c r="L1395" s="50" t="e">
        <f t="shared" ca="1" si="1023"/>
        <v>#REF!</v>
      </c>
      <c r="M1395" s="50" t="e">
        <f t="shared" ca="1" si="1023"/>
        <v>#REF!</v>
      </c>
      <c r="N1395" s="50" t="e">
        <f t="shared" ca="1" si="1023"/>
        <v>#REF!</v>
      </c>
      <c r="O1395" s="50" t="e">
        <f t="shared" ca="1" si="1023"/>
        <v>#REF!</v>
      </c>
      <c r="P1395" s="50" t="e">
        <f t="shared" ca="1" si="1023"/>
        <v>#REF!</v>
      </c>
      <c r="Q1395" s="50"/>
      <c r="T1395" s="232"/>
      <c r="U1395" s="50" t="e">
        <f t="shared" ref="U1395:CF1395" ca="1" si="1024">-+U1362</f>
        <v>#REF!</v>
      </c>
      <c r="V1395" s="50" t="e">
        <f t="shared" ca="1" si="1024"/>
        <v>#REF!</v>
      </c>
      <c r="W1395" s="50" t="e">
        <f t="shared" ca="1" si="1024"/>
        <v>#REF!</v>
      </c>
      <c r="X1395" s="50" t="e">
        <f t="shared" ca="1" si="1024"/>
        <v>#REF!</v>
      </c>
      <c r="Y1395" s="50" t="e">
        <f t="shared" ca="1" si="1024"/>
        <v>#REF!</v>
      </c>
      <c r="Z1395" s="50" t="e">
        <f t="shared" ca="1" si="1024"/>
        <v>#REF!</v>
      </c>
      <c r="AA1395" s="50" t="e">
        <f t="shared" ca="1" si="1024"/>
        <v>#REF!</v>
      </c>
      <c r="AB1395" s="50" t="e">
        <f t="shared" ca="1" si="1024"/>
        <v>#REF!</v>
      </c>
      <c r="AC1395" s="50" t="e">
        <f t="shared" ca="1" si="1024"/>
        <v>#REF!</v>
      </c>
      <c r="AD1395" s="50" t="e">
        <f t="shared" ca="1" si="1024"/>
        <v>#REF!</v>
      </c>
      <c r="AE1395" s="50" t="e">
        <f t="shared" ca="1" si="1024"/>
        <v>#REF!</v>
      </c>
      <c r="AF1395" s="50" t="e">
        <f t="shared" ca="1" si="1024"/>
        <v>#REF!</v>
      </c>
      <c r="AG1395" s="50" t="e">
        <f t="shared" ca="1" si="1024"/>
        <v>#REF!</v>
      </c>
      <c r="AH1395" s="50" t="e">
        <f t="shared" ca="1" si="1024"/>
        <v>#REF!</v>
      </c>
      <c r="AI1395" s="50" t="e">
        <f t="shared" ca="1" si="1024"/>
        <v>#REF!</v>
      </c>
      <c r="AJ1395" s="50" t="e">
        <f t="shared" ca="1" si="1024"/>
        <v>#REF!</v>
      </c>
      <c r="AK1395" s="50" t="e">
        <f t="shared" ca="1" si="1024"/>
        <v>#REF!</v>
      </c>
      <c r="AL1395" s="50" t="e">
        <f t="shared" ca="1" si="1024"/>
        <v>#REF!</v>
      </c>
      <c r="AM1395" s="50" t="e">
        <f t="shared" ca="1" si="1024"/>
        <v>#REF!</v>
      </c>
      <c r="AN1395" s="50" t="e">
        <f t="shared" ca="1" si="1024"/>
        <v>#REF!</v>
      </c>
      <c r="AO1395" s="50" t="e">
        <f t="shared" ca="1" si="1024"/>
        <v>#REF!</v>
      </c>
      <c r="AP1395" s="50" t="e">
        <f t="shared" ca="1" si="1024"/>
        <v>#REF!</v>
      </c>
      <c r="AQ1395" s="50" t="e">
        <f t="shared" ca="1" si="1024"/>
        <v>#REF!</v>
      </c>
      <c r="AR1395" s="50" t="e">
        <f t="shared" ca="1" si="1024"/>
        <v>#REF!</v>
      </c>
      <c r="AS1395" s="50" t="e">
        <f t="shared" ca="1" si="1024"/>
        <v>#REF!</v>
      </c>
      <c r="AT1395" s="50" t="e">
        <f t="shared" ca="1" si="1024"/>
        <v>#REF!</v>
      </c>
      <c r="AU1395" s="50" t="e">
        <f t="shared" ca="1" si="1024"/>
        <v>#REF!</v>
      </c>
      <c r="AV1395" s="50" t="e">
        <f t="shared" ca="1" si="1024"/>
        <v>#REF!</v>
      </c>
      <c r="AW1395" s="50" t="e">
        <f t="shared" ca="1" si="1024"/>
        <v>#REF!</v>
      </c>
      <c r="AX1395" s="50" t="e">
        <f t="shared" ca="1" si="1024"/>
        <v>#REF!</v>
      </c>
      <c r="AY1395" s="50" t="e">
        <f t="shared" ca="1" si="1024"/>
        <v>#REF!</v>
      </c>
      <c r="AZ1395" s="50" t="e">
        <f t="shared" ca="1" si="1024"/>
        <v>#REF!</v>
      </c>
      <c r="BA1395" s="50" t="e">
        <f t="shared" ca="1" si="1024"/>
        <v>#REF!</v>
      </c>
      <c r="BB1395" s="50" t="e">
        <f t="shared" ca="1" si="1024"/>
        <v>#REF!</v>
      </c>
      <c r="BC1395" s="50" t="e">
        <f t="shared" ca="1" si="1024"/>
        <v>#REF!</v>
      </c>
      <c r="BD1395" s="50" t="e">
        <f t="shared" ca="1" si="1024"/>
        <v>#REF!</v>
      </c>
      <c r="BE1395" s="50" t="e">
        <f t="shared" ca="1" si="1024"/>
        <v>#REF!</v>
      </c>
      <c r="BF1395" s="50" t="e">
        <f t="shared" ca="1" si="1024"/>
        <v>#REF!</v>
      </c>
      <c r="BG1395" s="50" t="e">
        <f t="shared" ca="1" si="1024"/>
        <v>#REF!</v>
      </c>
      <c r="BH1395" s="50" t="e">
        <f t="shared" ca="1" si="1024"/>
        <v>#REF!</v>
      </c>
      <c r="BI1395" s="50" t="e">
        <f t="shared" ca="1" si="1024"/>
        <v>#REF!</v>
      </c>
      <c r="BJ1395" s="50" t="e">
        <f t="shared" ca="1" si="1024"/>
        <v>#REF!</v>
      </c>
      <c r="BK1395" s="50" t="e">
        <f t="shared" ca="1" si="1024"/>
        <v>#REF!</v>
      </c>
      <c r="BL1395" s="50" t="e">
        <f t="shared" ca="1" si="1024"/>
        <v>#REF!</v>
      </c>
      <c r="BM1395" s="50" t="e">
        <f t="shared" ca="1" si="1024"/>
        <v>#REF!</v>
      </c>
      <c r="BN1395" s="50" t="e">
        <f t="shared" ca="1" si="1024"/>
        <v>#REF!</v>
      </c>
      <c r="BO1395" s="50" t="e">
        <f t="shared" ca="1" si="1024"/>
        <v>#REF!</v>
      </c>
      <c r="BP1395" s="50" t="e">
        <f t="shared" ca="1" si="1024"/>
        <v>#REF!</v>
      </c>
      <c r="BQ1395" s="50" t="e">
        <f t="shared" ca="1" si="1024"/>
        <v>#REF!</v>
      </c>
      <c r="BR1395" s="50" t="e">
        <f t="shared" ca="1" si="1024"/>
        <v>#REF!</v>
      </c>
      <c r="BS1395" s="50" t="e">
        <f t="shared" ca="1" si="1024"/>
        <v>#REF!</v>
      </c>
      <c r="BT1395" s="50" t="e">
        <f t="shared" ca="1" si="1024"/>
        <v>#REF!</v>
      </c>
      <c r="BU1395" s="50" t="e">
        <f t="shared" ca="1" si="1024"/>
        <v>#REF!</v>
      </c>
      <c r="BV1395" s="50" t="e">
        <f t="shared" ca="1" si="1024"/>
        <v>#REF!</v>
      </c>
      <c r="BW1395" s="50" t="e">
        <f t="shared" ca="1" si="1024"/>
        <v>#REF!</v>
      </c>
      <c r="BX1395" s="50" t="e">
        <f t="shared" ca="1" si="1024"/>
        <v>#REF!</v>
      </c>
      <c r="BY1395" s="50" t="e">
        <f t="shared" ca="1" si="1024"/>
        <v>#REF!</v>
      </c>
      <c r="BZ1395" s="50" t="e">
        <f t="shared" ca="1" si="1024"/>
        <v>#REF!</v>
      </c>
      <c r="CA1395" s="50" t="e">
        <f t="shared" ca="1" si="1024"/>
        <v>#REF!</v>
      </c>
      <c r="CB1395" s="50" t="e">
        <f t="shared" ca="1" si="1024"/>
        <v>#REF!</v>
      </c>
      <c r="CC1395" s="50" t="e">
        <f t="shared" ca="1" si="1024"/>
        <v>#REF!</v>
      </c>
      <c r="CD1395" s="50" t="e">
        <f t="shared" ca="1" si="1024"/>
        <v>#REF!</v>
      </c>
      <c r="CE1395" s="50" t="e">
        <f t="shared" ca="1" si="1024"/>
        <v>#REF!</v>
      </c>
      <c r="CF1395" s="50" t="e">
        <f t="shared" ca="1" si="1024"/>
        <v>#REF!</v>
      </c>
      <c r="CG1395" s="50" t="e">
        <f t="shared" ref="CG1395:CN1395" ca="1" si="1025">-+CG1362</f>
        <v>#REF!</v>
      </c>
      <c r="CH1395" s="50" t="e">
        <f t="shared" ca="1" si="1025"/>
        <v>#REF!</v>
      </c>
      <c r="CI1395" s="50" t="e">
        <f t="shared" ca="1" si="1025"/>
        <v>#REF!</v>
      </c>
      <c r="CJ1395" s="50" t="e">
        <f t="shared" ca="1" si="1025"/>
        <v>#REF!</v>
      </c>
      <c r="CK1395" s="50" t="e">
        <f t="shared" ca="1" si="1025"/>
        <v>#REF!</v>
      </c>
      <c r="CL1395" s="50" t="e">
        <f t="shared" ca="1" si="1025"/>
        <v>#REF!</v>
      </c>
      <c r="CM1395" s="50" t="e">
        <f t="shared" ca="1" si="1025"/>
        <v>#REF!</v>
      </c>
      <c r="CN1395" s="50" t="e">
        <f t="shared" ca="1" si="1025"/>
        <v>#REF!</v>
      </c>
    </row>
    <row r="1396" spans="1:92" x14ac:dyDescent="0.25">
      <c r="B1396" s="223" t="s">
        <v>831</v>
      </c>
      <c r="D1396" t="s">
        <v>806</v>
      </c>
      <c r="E1396" s="102" t="s">
        <v>203</v>
      </c>
      <c r="K1396" s="50" t="e">
        <f t="shared" ca="1" si="1023"/>
        <v>#REF!</v>
      </c>
      <c r="L1396" s="50" t="e">
        <f t="shared" ca="1" si="1023"/>
        <v>#REF!</v>
      </c>
      <c r="M1396" s="50" t="e">
        <f t="shared" ca="1" si="1023"/>
        <v>#REF!</v>
      </c>
      <c r="N1396" s="50" t="e">
        <f t="shared" ca="1" si="1023"/>
        <v>#REF!</v>
      </c>
      <c r="O1396" s="50" t="e">
        <f t="shared" ca="1" si="1023"/>
        <v>#REF!</v>
      </c>
      <c r="P1396" s="50" t="e">
        <f t="shared" ca="1" si="1023"/>
        <v>#REF!</v>
      </c>
      <c r="Q1396" s="50"/>
      <c r="T1396" s="232"/>
      <c r="U1396" s="50" t="e">
        <f t="shared" ref="U1396:CF1396" ca="1" si="1026">+U1382</f>
        <v>#REF!</v>
      </c>
      <c r="V1396" s="50" t="e">
        <f t="shared" ca="1" si="1026"/>
        <v>#REF!</v>
      </c>
      <c r="W1396" s="50" t="e">
        <f t="shared" ca="1" si="1026"/>
        <v>#REF!</v>
      </c>
      <c r="X1396" s="50" t="e">
        <f t="shared" ca="1" si="1026"/>
        <v>#REF!</v>
      </c>
      <c r="Y1396" s="50" t="e">
        <f t="shared" ca="1" si="1026"/>
        <v>#REF!</v>
      </c>
      <c r="Z1396" s="50" t="e">
        <f t="shared" ca="1" si="1026"/>
        <v>#REF!</v>
      </c>
      <c r="AA1396" s="50" t="e">
        <f t="shared" ca="1" si="1026"/>
        <v>#REF!</v>
      </c>
      <c r="AB1396" s="50" t="e">
        <f t="shared" ca="1" si="1026"/>
        <v>#REF!</v>
      </c>
      <c r="AC1396" s="50" t="e">
        <f t="shared" ca="1" si="1026"/>
        <v>#REF!</v>
      </c>
      <c r="AD1396" s="50" t="e">
        <f t="shared" ca="1" si="1026"/>
        <v>#REF!</v>
      </c>
      <c r="AE1396" s="50" t="e">
        <f t="shared" ca="1" si="1026"/>
        <v>#REF!</v>
      </c>
      <c r="AF1396" s="50" t="e">
        <f t="shared" ca="1" si="1026"/>
        <v>#REF!</v>
      </c>
      <c r="AG1396" s="50" t="e">
        <f t="shared" ca="1" si="1026"/>
        <v>#REF!</v>
      </c>
      <c r="AH1396" s="50" t="e">
        <f t="shared" ca="1" si="1026"/>
        <v>#REF!</v>
      </c>
      <c r="AI1396" s="50" t="e">
        <f t="shared" ca="1" si="1026"/>
        <v>#REF!</v>
      </c>
      <c r="AJ1396" s="50" t="e">
        <f t="shared" ca="1" si="1026"/>
        <v>#REF!</v>
      </c>
      <c r="AK1396" s="50" t="e">
        <f t="shared" ca="1" si="1026"/>
        <v>#REF!</v>
      </c>
      <c r="AL1396" s="50" t="e">
        <f t="shared" ca="1" si="1026"/>
        <v>#REF!</v>
      </c>
      <c r="AM1396" s="50" t="e">
        <f t="shared" ca="1" si="1026"/>
        <v>#REF!</v>
      </c>
      <c r="AN1396" s="50" t="e">
        <f t="shared" ca="1" si="1026"/>
        <v>#REF!</v>
      </c>
      <c r="AO1396" s="50" t="e">
        <f t="shared" ca="1" si="1026"/>
        <v>#REF!</v>
      </c>
      <c r="AP1396" s="50" t="e">
        <f t="shared" ca="1" si="1026"/>
        <v>#REF!</v>
      </c>
      <c r="AQ1396" s="50" t="e">
        <f t="shared" ca="1" si="1026"/>
        <v>#REF!</v>
      </c>
      <c r="AR1396" s="50" t="e">
        <f t="shared" ca="1" si="1026"/>
        <v>#REF!</v>
      </c>
      <c r="AS1396" s="50" t="e">
        <f t="shared" ca="1" si="1026"/>
        <v>#REF!</v>
      </c>
      <c r="AT1396" s="50" t="e">
        <f t="shared" ca="1" si="1026"/>
        <v>#REF!</v>
      </c>
      <c r="AU1396" s="50" t="e">
        <f t="shared" ca="1" si="1026"/>
        <v>#REF!</v>
      </c>
      <c r="AV1396" s="50" t="e">
        <f t="shared" ca="1" si="1026"/>
        <v>#REF!</v>
      </c>
      <c r="AW1396" s="50" t="e">
        <f t="shared" ca="1" si="1026"/>
        <v>#REF!</v>
      </c>
      <c r="AX1396" s="50" t="e">
        <f t="shared" ca="1" si="1026"/>
        <v>#REF!</v>
      </c>
      <c r="AY1396" s="50" t="e">
        <f t="shared" ca="1" si="1026"/>
        <v>#REF!</v>
      </c>
      <c r="AZ1396" s="50" t="e">
        <f t="shared" ca="1" si="1026"/>
        <v>#REF!</v>
      </c>
      <c r="BA1396" s="50" t="e">
        <f t="shared" ca="1" si="1026"/>
        <v>#REF!</v>
      </c>
      <c r="BB1396" s="50" t="e">
        <f t="shared" ca="1" si="1026"/>
        <v>#REF!</v>
      </c>
      <c r="BC1396" s="50" t="e">
        <f t="shared" ca="1" si="1026"/>
        <v>#REF!</v>
      </c>
      <c r="BD1396" s="50" t="e">
        <f t="shared" ca="1" si="1026"/>
        <v>#REF!</v>
      </c>
      <c r="BE1396" s="50" t="e">
        <f t="shared" ca="1" si="1026"/>
        <v>#REF!</v>
      </c>
      <c r="BF1396" s="50" t="e">
        <f t="shared" ca="1" si="1026"/>
        <v>#REF!</v>
      </c>
      <c r="BG1396" s="50" t="e">
        <f t="shared" ca="1" si="1026"/>
        <v>#REF!</v>
      </c>
      <c r="BH1396" s="50" t="e">
        <f t="shared" ca="1" si="1026"/>
        <v>#REF!</v>
      </c>
      <c r="BI1396" s="50" t="e">
        <f t="shared" ca="1" si="1026"/>
        <v>#REF!</v>
      </c>
      <c r="BJ1396" s="50" t="e">
        <f t="shared" ca="1" si="1026"/>
        <v>#REF!</v>
      </c>
      <c r="BK1396" s="50" t="e">
        <f t="shared" ca="1" si="1026"/>
        <v>#REF!</v>
      </c>
      <c r="BL1396" s="50" t="e">
        <f t="shared" ca="1" si="1026"/>
        <v>#REF!</v>
      </c>
      <c r="BM1396" s="50" t="e">
        <f t="shared" ca="1" si="1026"/>
        <v>#REF!</v>
      </c>
      <c r="BN1396" s="50" t="e">
        <f t="shared" ca="1" si="1026"/>
        <v>#REF!</v>
      </c>
      <c r="BO1396" s="50" t="e">
        <f t="shared" ca="1" si="1026"/>
        <v>#REF!</v>
      </c>
      <c r="BP1396" s="50" t="e">
        <f t="shared" ca="1" si="1026"/>
        <v>#REF!</v>
      </c>
      <c r="BQ1396" s="50" t="e">
        <f t="shared" ca="1" si="1026"/>
        <v>#REF!</v>
      </c>
      <c r="BR1396" s="50" t="e">
        <f t="shared" ca="1" si="1026"/>
        <v>#REF!</v>
      </c>
      <c r="BS1396" s="50" t="e">
        <f t="shared" ca="1" si="1026"/>
        <v>#REF!</v>
      </c>
      <c r="BT1396" s="50" t="e">
        <f t="shared" ca="1" si="1026"/>
        <v>#REF!</v>
      </c>
      <c r="BU1396" s="50" t="e">
        <f t="shared" ca="1" si="1026"/>
        <v>#REF!</v>
      </c>
      <c r="BV1396" s="50" t="e">
        <f t="shared" ca="1" si="1026"/>
        <v>#REF!</v>
      </c>
      <c r="BW1396" s="50" t="e">
        <f t="shared" ca="1" si="1026"/>
        <v>#REF!</v>
      </c>
      <c r="BX1396" s="50" t="e">
        <f t="shared" ca="1" si="1026"/>
        <v>#REF!</v>
      </c>
      <c r="BY1396" s="50" t="e">
        <f t="shared" ca="1" si="1026"/>
        <v>#REF!</v>
      </c>
      <c r="BZ1396" s="50" t="e">
        <f t="shared" ca="1" si="1026"/>
        <v>#REF!</v>
      </c>
      <c r="CA1396" s="50" t="e">
        <f t="shared" ca="1" si="1026"/>
        <v>#REF!</v>
      </c>
      <c r="CB1396" s="50" t="e">
        <f t="shared" ca="1" si="1026"/>
        <v>#REF!</v>
      </c>
      <c r="CC1396" s="50" t="e">
        <f t="shared" ca="1" si="1026"/>
        <v>#REF!</v>
      </c>
      <c r="CD1396" s="50" t="e">
        <f t="shared" ca="1" si="1026"/>
        <v>#REF!</v>
      </c>
      <c r="CE1396" s="50" t="e">
        <f t="shared" ca="1" si="1026"/>
        <v>#REF!</v>
      </c>
      <c r="CF1396" s="50" t="e">
        <f t="shared" ca="1" si="1026"/>
        <v>#REF!</v>
      </c>
      <c r="CG1396" s="50" t="e">
        <f t="shared" ref="CG1396:CN1396" ca="1" si="1027">+CG1382</f>
        <v>#REF!</v>
      </c>
      <c r="CH1396" s="50" t="e">
        <f t="shared" ca="1" si="1027"/>
        <v>#REF!</v>
      </c>
      <c r="CI1396" s="50" t="e">
        <f t="shared" ca="1" si="1027"/>
        <v>#REF!</v>
      </c>
      <c r="CJ1396" s="50" t="e">
        <f t="shared" ca="1" si="1027"/>
        <v>#REF!</v>
      </c>
      <c r="CK1396" s="50" t="e">
        <f t="shared" ca="1" si="1027"/>
        <v>#REF!</v>
      </c>
      <c r="CL1396" s="50" t="e">
        <f t="shared" ca="1" si="1027"/>
        <v>#REF!</v>
      </c>
      <c r="CM1396" s="50" t="e">
        <f t="shared" ca="1" si="1027"/>
        <v>#REF!</v>
      </c>
      <c r="CN1396" s="50" t="e">
        <f t="shared" ca="1" si="1027"/>
        <v>#REF!</v>
      </c>
    </row>
    <row r="1397" spans="1:92" x14ac:dyDescent="0.25">
      <c r="B1397" s="216" t="s">
        <v>832</v>
      </c>
      <c r="D1397" t="s">
        <v>806</v>
      </c>
      <c r="E1397" s="102" t="s">
        <v>203</v>
      </c>
      <c r="K1397" s="244" t="e">
        <f t="shared" ca="1" si="1023"/>
        <v>#REF!</v>
      </c>
      <c r="L1397" s="244" t="e">
        <f t="shared" ca="1" si="1023"/>
        <v>#REF!</v>
      </c>
      <c r="M1397" s="244" t="e">
        <f t="shared" ca="1" si="1023"/>
        <v>#REF!</v>
      </c>
      <c r="N1397" s="244" t="e">
        <f t="shared" ca="1" si="1023"/>
        <v>#REF!</v>
      </c>
      <c r="O1397" s="244" t="e">
        <f t="shared" ca="1" si="1023"/>
        <v>#REF!</v>
      </c>
      <c r="P1397" s="244" t="e">
        <f t="shared" ca="1" si="1023"/>
        <v>#REF!</v>
      </c>
      <c r="Q1397" s="30"/>
      <c r="T1397" s="286"/>
      <c r="U1397" s="244" t="e">
        <f t="shared" ref="U1397:AZ1397" ca="1" si="1028">SUM(U1395:U1396)</f>
        <v>#REF!</v>
      </c>
      <c r="V1397" s="244" t="e">
        <f t="shared" ca="1" si="1028"/>
        <v>#REF!</v>
      </c>
      <c r="W1397" s="244" t="e">
        <f t="shared" ca="1" si="1028"/>
        <v>#REF!</v>
      </c>
      <c r="X1397" s="244" t="e">
        <f t="shared" ca="1" si="1028"/>
        <v>#REF!</v>
      </c>
      <c r="Y1397" s="244" t="e">
        <f t="shared" ca="1" si="1028"/>
        <v>#REF!</v>
      </c>
      <c r="Z1397" s="244" t="e">
        <f t="shared" ca="1" si="1028"/>
        <v>#REF!</v>
      </c>
      <c r="AA1397" s="244" t="e">
        <f t="shared" ca="1" si="1028"/>
        <v>#REF!</v>
      </c>
      <c r="AB1397" s="244" t="e">
        <f t="shared" ca="1" si="1028"/>
        <v>#REF!</v>
      </c>
      <c r="AC1397" s="244" t="e">
        <f t="shared" ca="1" si="1028"/>
        <v>#REF!</v>
      </c>
      <c r="AD1397" s="244" t="e">
        <f t="shared" ca="1" si="1028"/>
        <v>#REF!</v>
      </c>
      <c r="AE1397" s="244" t="e">
        <f t="shared" ca="1" si="1028"/>
        <v>#REF!</v>
      </c>
      <c r="AF1397" s="244" t="e">
        <f t="shared" ca="1" si="1028"/>
        <v>#REF!</v>
      </c>
      <c r="AG1397" s="244" t="e">
        <f t="shared" ca="1" si="1028"/>
        <v>#REF!</v>
      </c>
      <c r="AH1397" s="244" t="e">
        <f t="shared" ca="1" si="1028"/>
        <v>#REF!</v>
      </c>
      <c r="AI1397" s="244" t="e">
        <f t="shared" ca="1" si="1028"/>
        <v>#REF!</v>
      </c>
      <c r="AJ1397" s="244" t="e">
        <f t="shared" ca="1" si="1028"/>
        <v>#REF!</v>
      </c>
      <c r="AK1397" s="244" t="e">
        <f t="shared" ca="1" si="1028"/>
        <v>#REF!</v>
      </c>
      <c r="AL1397" s="244" t="e">
        <f t="shared" ca="1" si="1028"/>
        <v>#REF!</v>
      </c>
      <c r="AM1397" s="244" t="e">
        <f t="shared" ca="1" si="1028"/>
        <v>#REF!</v>
      </c>
      <c r="AN1397" s="244" t="e">
        <f t="shared" ca="1" si="1028"/>
        <v>#REF!</v>
      </c>
      <c r="AO1397" s="244" t="e">
        <f t="shared" ca="1" si="1028"/>
        <v>#REF!</v>
      </c>
      <c r="AP1397" s="244" t="e">
        <f t="shared" ca="1" si="1028"/>
        <v>#REF!</v>
      </c>
      <c r="AQ1397" s="244" t="e">
        <f t="shared" ca="1" si="1028"/>
        <v>#REF!</v>
      </c>
      <c r="AR1397" s="244" t="e">
        <f t="shared" ca="1" si="1028"/>
        <v>#REF!</v>
      </c>
      <c r="AS1397" s="244" t="e">
        <f t="shared" ca="1" si="1028"/>
        <v>#REF!</v>
      </c>
      <c r="AT1397" s="244" t="e">
        <f t="shared" ca="1" si="1028"/>
        <v>#REF!</v>
      </c>
      <c r="AU1397" s="244" t="e">
        <f t="shared" ca="1" si="1028"/>
        <v>#REF!</v>
      </c>
      <c r="AV1397" s="244" t="e">
        <f t="shared" ca="1" si="1028"/>
        <v>#REF!</v>
      </c>
      <c r="AW1397" s="244" t="e">
        <f t="shared" ca="1" si="1028"/>
        <v>#REF!</v>
      </c>
      <c r="AX1397" s="244" t="e">
        <f t="shared" ca="1" si="1028"/>
        <v>#REF!</v>
      </c>
      <c r="AY1397" s="244" t="e">
        <f t="shared" ca="1" si="1028"/>
        <v>#REF!</v>
      </c>
      <c r="AZ1397" s="244" t="e">
        <f t="shared" ca="1" si="1028"/>
        <v>#REF!</v>
      </c>
      <c r="BA1397" s="244" t="e">
        <f t="shared" ref="BA1397:CN1397" ca="1" si="1029">SUM(BA1395:BA1396)</f>
        <v>#REF!</v>
      </c>
      <c r="BB1397" s="244" t="e">
        <f t="shared" ca="1" si="1029"/>
        <v>#REF!</v>
      </c>
      <c r="BC1397" s="244" t="e">
        <f t="shared" ca="1" si="1029"/>
        <v>#REF!</v>
      </c>
      <c r="BD1397" s="244" t="e">
        <f t="shared" ca="1" si="1029"/>
        <v>#REF!</v>
      </c>
      <c r="BE1397" s="244" t="e">
        <f t="shared" ca="1" si="1029"/>
        <v>#REF!</v>
      </c>
      <c r="BF1397" s="244" t="e">
        <f t="shared" ca="1" si="1029"/>
        <v>#REF!</v>
      </c>
      <c r="BG1397" s="244" t="e">
        <f t="shared" ca="1" si="1029"/>
        <v>#REF!</v>
      </c>
      <c r="BH1397" s="244" t="e">
        <f t="shared" ca="1" si="1029"/>
        <v>#REF!</v>
      </c>
      <c r="BI1397" s="244" t="e">
        <f t="shared" ca="1" si="1029"/>
        <v>#REF!</v>
      </c>
      <c r="BJ1397" s="244" t="e">
        <f t="shared" ca="1" si="1029"/>
        <v>#REF!</v>
      </c>
      <c r="BK1397" s="244" t="e">
        <f t="shared" ca="1" si="1029"/>
        <v>#REF!</v>
      </c>
      <c r="BL1397" s="244" t="e">
        <f t="shared" ca="1" si="1029"/>
        <v>#REF!</v>
      </c>
      <c r="BM1397" s="244" t="e">
        <f t="shared" ca="1" si="1029"/>
        <v>#REF!</v>
      </c>
      <c r="BN1397" s="244" t="e">
        <f t="shared" ca="1" si="1029"/>
        <v>#REF!</v>
      </c>
      <c r="BO1397" s="244" t="e">
        <f t="shared" ca="1" si="1029"/>
        <v>#REF!</v>
      </c>
      <c r="BP1397" s="244" t="e">
        <f t="shared" ca="1" si="1029"/>
        <v>#REF!</v>
      </c>
      <c r="BQ1397" s="244" t="e">
        <f t="shared" ca="1" si="1029"/>
        <v>#REF!</v>
      </c>
      <c r="BR1397" s="244" t="e">
        <f t="shared" ca="1" si="1029"/>
        <v>#REF!</v>
      </c>
      <c r="BS1397" s="244" t="e">
        <f t="shared" ca="1" si="1029"/>
        <v>#REF!</v>
      </c>
      <c r="BT1397" s="244" t="e">
        <f t="shared" ca="1" si="1029"/>
        <v>#REF!</v>
      </c>
      <c r="BU1397" s="244" t="e">
        <f t="shared" ca="1" si="1029"/>
        <v>#REF!</v>
      </c>
      <c r="BV1397" s="244" t="e">
        <f t="shared" ca="1" si="1029"/>
        <v>#REF!</v>
      </c>
      <c r="BW1397" s="244" t="e">
        <f t="shared" ca="1" si="1029"/>
        <v>#REF!</v>
      </c>
      <c r="BX1397" s="244" t="e">
        <f t="shared" ca="1" si="1029"/>
        <v>#REF!</v>
      </c>
      <c r="BY1397" s="244" t="e">
        <f t="shared" ca="1" si="1029"/>
        <v>#REF!</v>
      </c>
      <c r="BZ1397" s="244" t="e">
        <f t="shared" ca="1" si="1029"/>
        <v>#REF!</v>
      </c>
      <c r="CA1397" s="244" t="e">
        <f t="shared" ca="1" si="1029"/>
        <v>#REF!</v>
      </c>
      <c r="CB1397" s="244" t="e">
        <f t="shared" ca="1" si="1029"/>
        <v>#REF!</v>
      </c>
      <c r="CC1397" s="244" t="e">
        <f t="shared" ca="1" si="1029"/>
        <v>#REF!</v>
      </c>
      <c r="CD1397" s="244" t="e">
        <f t="shared" ca="1" si="1029"/>
        <v>#REF!</v>
      </c>
      <c r="CE1397" s="244" t="e">
        <f t="shared" ca="1" si="1029"/>
        <v>#REF!</v>
      </c>
      <c r="CF1397" s="244" t="e">
        <f t="shared" ca="1" si="1029"/>
        <v>#REF!</v>
      </c>
      <c r="CG1397" s="244" t="e">
        <f t="shared" ca="1" si="1029"/>
        <v>#REF!</v>
      </c>
      <c r="CH1397" s="244" t="e">
        <f t="shared" ca="1" si="1029"/>
        <v>#REF!</v>
      </c>
      <c r="CI1397" s="244" t="e">
        <f t="shared" ca="1" si="1029"/>
        <v>#REF!</v>
      </c>
      <c r="CJ1397" s="244" t="e">
        <f t="shared" ca="1" si="1029"/>
        <v>#REF!</v>
      </c>
      <c r="CK1397" s="244" t="e">
        <f t="shared" ca="1" si="1029"/>
        <v>#REF!</v>
      </c>
      <c r="CL1397" s="244" t="e">
        <f t="shared" ca="1" si="1029"/>
        <v>#REF!</v>
      </c>
      <c r="CM1397" s="244" t="e">
        <f t="shared" ca="1" si="1029"/>
        <v>#REF!</v>
      </c>
      <c r="CN1397" s="244" t="e">
        <f t="shared" ca="1" si="1029"/>
        <v>#REF!</v>
      </c>
    </row>
    <row r="1398" spans="1:92" x14ac:dyDescent="0.25">
      <c r="B1398"/>
      <c r="I1398" s="102"/>
      <c r="J1398"/>
      <c r="T1398" s="205"/>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137"/>
      <c r="B1399" s="137"/>
      <c r="C1399" s="137"/>
      <c r="D1399" s="137" t="s">
        <v>833</v>
      </c>
      <c r="E1399" s="157" t="s">
        <v>833</v>
      </c>
      <c r="F1399" s="157"/>
      <c r="G1399" s="157"/>
      <c r="H1399" s="157"/>
      <c r="I1399" s="157"/>
      <c r="J1399" s="137"/>
      <c r="K1399" s="137"/>
      <c r="L1399" s="137"/>
      <c r="M1399" s="137"/>
      <c r="N1399" s="137"/>
      <c r="O1399" s="137"/>
      <c r="P1399" s="137"/>
      <c r="Q1399" s="137"/>
      <c r="T1399" s="422"/>
      <c r="U1399" s="423" t="e">
        <f>ADDRESS(ROW(#REF!),COLUMN(#REF!),4)</f>
        <v>#REF!</v>
      </c>
      <c r="V1399" s="423" t="e">
        <f>ADDRESS(ROW(#REF!),COLUMN(#REF!),4)</f>
        <v>#REF!</v>
      </c>
      <c r="W1399" s="423" t="e">
        <f>ADDRESS(ROW(#REF!),COLUMN(#REF!),4)</f>
        <v>#REF!</v>
      </c>
      <c r="X1399" s="423" t="e">
        <f>ADDRESS(ROW(#REF!),COLUMN(#REF!),4)</f>
        <v>#REF!</v>
      </c>
      <c r="Y1399" s="423" t="e">
        <f>ADDRESS(ROW(#REF!),COLUMN(#REF!),4)</f>
        <v>#REF!</v>
      </c>
      <c r="Z1399" s="423" t="e">
        <f>ADDRESS(ROW(#REF!),COLUMN(#REF!),4)</f>
        <v>#REF!</v>
      </c>
      <c r="AA1399" s="423" t="e">
        <f>ADDRESS(ROW(#REF!),COLUMN(#REF!),4)</f>
        <v>#REF!</v>
      </c>
      <c r="AB1399" s="423" t="e">
        <f>ADDRESS(ROW(#REF!),COLUMN(#REF!),4)</f>
        <v>#REF!</v>
      </c>
      <c r="AC1399" s="423" t="e">
        <f>ADDRESS(ROW(#REF!),COLUMN(#REF!),4)</f>
        <v>#REF!</v>
      </c>
      <c r="AD1399" s="423" t="e">
        <f>ADDRESS(ROW(#REF!),COLUMN(#REF!),4)</f>
        <v>#REF!</v>
      </c>
      <c r="AE1399" s="423" t="e">
        <f>ADDRESS(ROW(#REF!),COLUMN(#REF!),4)</f>
        <v>#REF!</v>
      </c>
      <c r="AF1399" s="423" t="e">
        <f>ADDRESS(ROW(#REF!),COLUMN(#REF!),4)</f>
        <v>#REF!</v>
      </c>
      <c r="AG1399" s="423" t="e">
        <f>ADDRESS(ROW(#REF!),COLUMN(#REF!),4)</f>
        <v>#REF!</v>
      </c>
      <c r="AH1399" s="423" t="e">
        <f>ADDRESS(ROW(#REF!),COLUMN(#REF!),4)</f>
        <v>#REF!</v>
      </c>
      <c r="AI1399" s="423" t="e">
        <f>ADDRESS(ROW(#REF!),COLUMN(#REF!),4)</f>
        <v>#REF!</v>
      </c>
      <c r="AJ1399" s="423" t="e">
        <f>ADDRESS(ROW(#REF!),COLUMN(#REF!),4)</f>
        <v>#REF!</v>
      </c>
      <c r="AK1399" s="423" t="e">
        <f>ADDRESS(ROW(#REF!),COLUMN(#REF!),4)</f>
        <v>#REF!</v>
      </c>
      <c r="AL1399" s="423" t="e">
        <f>ADDRESS(ROW(#REF!),COLUMN(#REF!),4)</f>
        <v>#REF!</v>
      </c>
      <c r="AM1399" s="423" t="e">
        <f>ADDRESS(ROW(#REF!),COLUMN(#REF!),4)</f>
        <v>#REF!</v>
      </c>
      <c r="AN1399" s="423" t="e">
        <f>ADDRESS(ROW(#REF!),COLUMN(#REF!),4)</f>
        <v>#REF!</v>
      </c>
      <c r="AO1399" s="423" t="e">
        <f>ADDRESS(ROW(#REF!),COLUMN(#REF!),4)</f>
        <v>#REF!</v>
      </c>
      <c r="AP1399" s="423" t="e">
        <f>ADDRESS(ROW(#REF!),COLUMN(#REF!),4)</f>
        <v>#REF!</v>
      </c>
      <c r="AQ1399" s="423" t="e">
        <f>ADDRESS(ROW(#REF!),COLUMN(#REF!),4)</f>
        <v>#REF!</v>
      </c>
      <c r="AR1399" s="423" t="e">
        <f>ADDRESS(ROW(#REF!),COLUMN(#REF!),4)</f>
        <v>#REF!</v>
      </c>
      <c r="AS1399" s="423" t="e">
        <f>ADDRESS(ROW(#REF!),COLUMN(#REF!),4)</f>
        <v>#REF!</v>
      </c>
      <c r="AT1399" s="423" t="e">
        <f>ADDRESS(ROW(#REF!),COLUMN(#REF!),4)</f>
        <v>#REF!</v>
      </c>
      <c r="AU1399" s="423" t="e">
        <f>ADDRESS(ROW(#REF!),COLUMN(#REF!),4)</f>
        <v>#REF!</v>
      </c>
      <c r="AV1399" s="423" t="e">
        <f>ADDRESS(ROW(#REF!),COLUMN(#REF!),4)</f>
        <v>#REF!</v>
      </c>
      <c r="AW1399" s="423" t="e">
        <f>ADDRESS(ROW(#REF!),COLUMN(#REF!),4)</f>
        <v>#REF!</v>
      </c>
      <c r="AX1399" s="423" t="e">
        <f>ADDRESS(ROW(#REF!),COLUMN(#REF!),4)</f>
        <v>#REF!</v>
      </c>
      <c r="AY1399" s="423" t="e">
        <f>ADDRESS(ROW(#REF!),COLUMN(#REF!),4)</f>
        <v>#REF!</v>
      </c>
      <c r="AZ1399" s="423" t="e">
        <f>ADDRESS(ROW(#REF!),COLUMN(#REF!),4)</f>
        <v>#REF!</v>
      </c>
      <c r="BA1399" s="423" t="e">
        <f>ADDRESS(ROW(#REF!),COLUMN(#REF!),4)</f>
        <v>#REF!</v>
      </c>
      <c r="BB1399" s="423" t="e">
        <f>ADDRESS(ROW(#REF!),COLUMN(#REF!),4)</f>
        <v>#REF!</v>
      </c>
      <c r="BC1399" s="423" t="e">
        <f>ADDRESS(ROW(#REF!),COLUMN(#REF!),4)</f>
        <v>#REF!</v>
      </c>
      <c r="BD1399" s="423" t="e">
        <f>ADDRESS(ROW(#REF!),COLUMN(#REF!),4)</f>
        <v>#REF!</v>
      </c>
      <c r="BE1399" s="423" t="e">
        <f>ADDRESS(ROW(#REF!),COLUMN(#REF!),4)</f>
        <v>#REF!</v>
      </c>
      <c r="BF1399" s="423" t="e">
        <f>ADDRESS(ROW(#REF!),COLUMN(#REF!),4)</f>
        <v>#REF!</v>
      </c>
      <c r="BG1399" s="423" t="e">
        <f>ADDRESS(ROW(#REF!),COLUMN(#REF!),4)</f>
        <v>#REF!</v>
      </c>
      <c r="BH1399" s="423" t="e">
        <f>ADDRESS(ROW(#REF!),COLUMN(#REF!),4)</f>
        <v>#REF!</v>
      </c>
      <c r="BI1399" s="423" t="e">
        <f>ADDRESS(ROW(#REF!),COLUMN(#REF!),4)</f>
        <v>#REF!</v>
      </c>
      <c r="BJ1399" s="423" t="e">
        <f>ADDRESS(ROW(#REF!),COLUMN(#REF!),4)</f>
        <v>#REF!</v>
      </c>
      <c r="BK1399" s="423" t="e">
        <f>ADDRESS(ROW(#REF!),COLUMN(#REF!),4)</f>
        <v>#REF!</v>
      </c>
      <c r="BL1399" s="423" t="e">
        <f>ADDRESS(ROW(#REF!),COLUMN(#REF!),4)</f>
        <v>#REF!</v>
      </c>
      <c r="BM1399" s="423" t="e">
        <f>ADDRESS(ROW(#REF!),COLUMN(#REF!),4)</f>
        <v>#REF!</v>
      </c>
      <c r="BN1399" s="423" t="e">
        <f>ADDRESS(ROW(#REF!),COLUMN(#REF!),4)</f>
        <v>#REF!</v>
      </c>
      <c r="BO1399" s="423" t="e">
        <f>ADDRESS(ROW(#REF!),COLUMN(#REF!),4)</f>
        <v>#REF!</v>
      </c>
      <c r="BP1399" s="423" t="e">
        <f>ADDRESS(ROW(#REF!),COLUMN(#REF!),4)</f>
        <v>#REF!</v>
      </c>
      <c r="BQ1399" s="423" t="e">
        <f>ADDRESS(ROW(#REF!),COLUMN(#REF!),4)</f>
        <v>#REF!</v>
      </c>
      <c r="BR1399" s="423" t="e">
        <f>ADDRESS(ROW(#REF!),COLUMN(#REF!),4)</f>
        <v>#REF!</v>
      </c>
      <c r="BS1399" s="423" t="e">
        <f>ADDRESS(ROW(#REF!),COLUMN(#REF!),4)</f>
        <v>#REF!</v>
      </c>
      <c r="BT1399" s="423" t="e">
        <f>ADDRESS(ROW(#REF!),COLUMN(#REF!),4)</f>
        <v>#REF!</v>
      </c>
      <c r="BU1399" s="423" t="e">
        <f>ADDRESS(ROW(#REF!),COLUMN(#REF!),4)</f>
        <v>#REF!</v>
      </c>
      <c r="BV1399" s="423" t="e">
        <f>ADDRESS(ROW(#REF!),COLUMN(#REF!),4)</f>
        <v>#REF!</v>
      </c>
      <c r="BW1399" s="423" t="e">
        <f>ADDRESS(ROW(#REF!),COLUMN(#REF!),4)</f>
        <v>#REF!</v>
      </c>
      <c r="BX1399" s="423" t="e">
        <f>ADDRESS(ROW(#REF!),COLUMN(#REF!),4)</f>
        <v>#REF!</v>
      </c>
      <c r="BY1399" s="423" t="e">
        <f>ADDRESS(ROW(#REF!),COLUMN(#REF!),4)</f>
        <v>#REF!</v>
      </c>
      <c r="BZ1399" s="423" t="e">
        <f>ADDRESS(ROW(#REF!),COLUMN(#REF!),4)</f>
        <v>#REF!</v>
      </c>
      <c r="CA1399" s="423" t="e">
        <f>ADDRESS(ROW(#REF!),COLUMN(#REF!),4)</f>
        <v>#REF!</v>
      </c>
      <c r="CB1399" s="423" t="e">
        <f>ADDRESS(ROW(#REF!),COLUMN(#REF!),4)</f>
        <v>#REF!</v>
      </c>
      <c r="CC1399" s="423" t="e">
        <f>ADDRESS(ROW(#REF!),COLUMN(#REF!),4)</f>
        <v>#REF!</v>
      </c>
      <c r="CD1399" s="423" t="e">
        <f>ADDRESS(ROW(#REF!),COLUMN(#REF!),4)</f>
        <v>#REF!</v>
      </c>
      <c r="CE1399" s="423" t="e">
        <f>ADDRESS(ROW(#REF!),COLUMN(#REF!),4)</f>
        <v>#REF!</v>
      </c>
      <c r="CF1399" s="423" t="e">
        <f>ADDRESS(ROW(#REF!),COLUMN(#REF!),4)</f>
        <v>#REF!</v>
      </c>
      <c r="CG1399" s="423" t="e">
        <f>ADDRESS(ROW(#REF!),COLUMN(#REF!),4)</f>
        <v>#REF!</v>
      </c>
      <c r="CH1399" s="423" t="e">
        <f>ADDRESS(ROW(#REF!),COLUMN(#REF!),4)</f>
        <v>#REF!</v>
      </c>
      <c r="CI1399" s="423" t="e">
        <f>ADDRESS(ROW(#REF!),COLUMN(#REF!),4)</f>
        <v>#REF!</v>
      </c>
      <c r="CJ1399" s="423" t="e">
        <f>ADDRESS(ROW(#REF!),COLUMN(#REF!),4)</f>
        <v>#REF!</v>
      </c>
      <c r="CK1399" s="423" t="e">
        <f>ADDRESS(ROW(#REF!),COLUMN(#REF!),4)</f>
        <v>#REF!</v>
      </c>
      <c r="CL1399" s="423" t="e">
        <f>ADDRESS(ROW(#REF!),COLUMN(#REF!),4)</f>
        <v>#REF!</v>
      </c>
      <c r="CM1399" s="423" t="e">
        <f>ADDRESS(ROW(#REF!),COLUMN(#REF!),4)</f>
        <v>#REF!</v>
      </c>
      <c r="CN1399" s="423" t="e">
        <f>ADDRESS(ROW(#REF!),COLUMN(#REF!),4)</f>
        <v>#REF!</v>
      </c>
    </row>
    <row r="1400" spans="1:92" x14ac:dyDescent="0.25">
      <c r="A1400" s="424"/>
      <c r="B1400" s="425" t="s">
        <v>834</v>
      </c>
      <c r="C1400" s="426"/>
      <c r="D1400" s="427" t="s">
        <v>833</v>
      </c>
      <c r="E1400" s="428"/>
      <c r="F1400" s="428"/>
      <c r="G1400" s="428"/>
      <c r="H1400" s="429"/>
      <c r="I1400" s="428"/>
      <c r="J1400" s="427"/>
      <c r="K1400" s="430" t="str">
        <f>+"Year "&amp;K1402</f>
        <v>Year 1</v>
      </c>
      <c r="L1400" s="430" t="str">
        <f t="shared" ref="L1400:P1400" si="1030">+"Year "&amp;L1402</f>
        <v>Year 2</v>
      </c>
      <c r="M1400" s="430" t="str">
        <f t="shared" si="1030"/>
        <v>Year 3</v>
      </c>
      <c r="N1400" s="430" t="str">
        <f t="shared" si="1030"/>
        <v>Year 4</v>
      </c>
      <c r="O1400" s="430" t="str">
        <f t="shared" si="1030"/>
        <v>Year 5</v>
      </c>
      <c r="P1400" s="430" t="str">
        <f t="shared" si="1030"/>
        <v>Year 6</v>
      </c>
      <c r="Q1400" s="427"/>
      <c r="T1400" s="431"/>
      <c r="U1400" s="432" t="str">
        <f>+"Month "&amp;U1401</f>
        <v>Month 1</v>
      </c>
      <c r="V1400" s="432" t="str">
        <f t="shared" ref="V1400:CG1400" si="1031">+"Month "&amp;V1401</f>
        <v>Month 2</v>
      </c>
      <c r="W1400" s="432" t="str">
        <f t="shared" si="1031"/>
        <v>Month 3</v>
      </c>
      <c r="X1400" s="432" t="str">
        <f t="shared" si="1031"/>
        <v>Month 4</v>
      </c>
      <c r="Y1400" s="432" t="str">
        <f t="shared" si="1031"/>
        <v>Month 5</v>
      </c>
      <c r="Z1400" s="432" t="str">
        <f t="shared" si="1031"/>
        <v>Month 6</v>
      </c>
      <c r="AA1400" s="432" t="str">
        <f t="shared" si="1031"/>
        <v>Month 7</v>
      </c>
      <c r="AB1400" s="432" t="str">
        <f t="shared" si="1031"/>
        <v>Month 8</v>
      </c>
      <c r="AC1400" s="432" t="str">
        <f t="shared" si="1031"/>
        <v>Month 9</v>
      </c>
      <c r="AD1400" s="432" t="str">
        <f t="shared" si="1031"/>
        <v>Month 10</v>
      </c>
      <c r="AE1400" s="432" t="str">
        <f t="shared" si="1031"/>
        <v>Month 11</v>
      </c>
      <c r="AF1400" s="432" t="str">
        <f t="shared" si="1031"/>
        <v>Month 12</v>
      </c>
      <c r="AG1400" s="432" t="str">
        <f t="shared" si="1031"/>
        <v>Month 13</v>
      </c>
      <c r="AH1400" s="432" t="str">
        <f t="shared" si="1031"/>
        <v>Month 14</v>
      </c>
      <c r="AI1400" s="432" t="str">
        <f t="shared" si="1031"/>
        <v>Month 15</v>
      </c>
      <c r="AJ1400" s="432" t="str">
        <f t="shared" si="1031"/>
        <v>Month 16</v>
      </c>
      <c r="AK1400" s="432" t="str">
        <f t="shared" si="1031"/>
        <v>Month 17</v>
      </c>
      <c r="AL1400" s="432" t="str">
        <f t="shared" si="1031"/>
        <v>Month 18</v>
      </c>
      <c r="AM1400" s="432" t="str">
        <f t="shared" si="1031"/>
        <v>Month 19</v>
      </c>
      <c r="AN1400" s="432" t="str">
        <f t="shared" si="1031"/>
        <v>Month 20</v>
      </c>
      <c r="AO1400" s="432" t="str">
        <f t="shared" si="1031"/>
        <v>Month 21</v>
      </c>
      <c r="AP1400" s="432" t="str">
        <f t="shared" si="1031"/>
        <v>Month 22</v>
      </c>
      <c r="AQ1400" s="432" t="str">
        <f t="shared" si="1031"/>
        <v>Month 23</v>
      </c>
      <c r="AR1400" s="432" t="str">
        <f t="shared" si="1031"/>
        <v>Month 24</v>
      </c>
      <c r="AS1400" s="432" t="str">
        <f t="shared" si="1031"/>
        <v>Month 25</v>
      </c>
      <c r="AT1400" s="432" t="str">
        <f t="shared" si="1031"/>
        <v>Month 26</v>
      </c>
      <c r="AU1400" s="432" t="str">
        <f t="shared" si="1031"/>
        <v>Month 27</v>
      </c>
      <c r="AV1400" s="432" t="str">
        <f t="shared" si="1031"/>
        <v>Month 28</v>
      </c>
      <c r="AW1400" s="432" t="str">
        <f t="shared" si="1031"/>
        <v>Month 29</v>
      </c>
      <c r="AX1400" s="432" t="str">
        <f t="shared" si="1031"/>
        <v>Month 30</v>
      </c>
      <c r="AY1400" s="432" t="str">
        <f t="shared" si="1031"/>
        <v>Month 31</v>
      </c>
      <c r="AZ1400" s="432" t="str">
        <f t="shared" si="1031"/>
        <v>Month 32</v>
      </c>
      <c r="BA1400" s="432" t="str">
        <f t="shared" si="1031"/>
        <v>Month 33</v>
      </c>
      <c r="BB1400" s="432" t="str">
        <f t="shared" si="1031"/>
        <v>Month 34</v>
      </c>
      <c r="BC1400" s="432" t="str">
        <f t="shared" si="1031"/>
        <v>Month 35</v>
      </c>
      <c r="BD1400" s="432" t="str">
        <f t="shared" si="1031"/>
        <v>Month 36</v>
      </c>
      <c r="BE1400" s="432" t="str">
        <f t="shared" si="1031"/>
        <v>Month 37</v>
      </c>
      <c r="BF1400" s="432" t="str">
        <f t="shared" si="1031"/>
        <v>Month 38</v>
      </c>
      <c r="BG1400" s="432" t="str">
        <f t="shared" si="1031"/>
        <v>Month 39</v>
      </c>
      <c r="BH1400" s="432" t="str">
        <f t="shared" si="1031"/>
        <v>Month 40</v>
      </c>
      <c r="BI1400" s="432" t="str">
        <f t="shared" si="1031"/>
        <v>Month 41</v>
      </c>
      <c r="BJ1400" s="432" t="str">
        <f t="shared" si="1031"/>
        <v>Month 42</v>
      </c>
      <c r="BK1400" s="432" t="str">
        <f t="shared" si="1031"/>
        <v>Month 43</v>
      </c>
      <c r="BL1400" s="432" t="str">
        <f t="shared" si="1031"/>
        <v>Month 44</v>
      </c>
      <c r="BM1400" s="432" t="str">
        <f t="shared" si="1031"/>
        <v>Month 45</v>
      </c>
      <c r="BN1400" s="432" t="str">
        <f t="shared" si="1031"/>
        <v>Month 46</v>
      </c>
      <c r="BO1400" s="432" t="str">
        <f t="shared" si="1031"/>
        <v>Month 47</v>
      </c>
      <c r="BP1400" s="432" t="str">
        <f t="shared" si="1031"/>
        <v>Month 48</v>
      </c>
      <c r="BQ1400" s="432" t="str">
        <f t="shared" si="1031"/>
        <v>Month 49</v>
      </c>
      <c r="BR1400" s="432" t="str">
        <f t="shared" si="1031"/>
        <v>Month 50</v>
      </c>
      <c r="BS1400" s="432" t="str">
        <f t="shared" si="1031"/>
        <v>Month 51</v>
      </c>
      <c r="BT1400" s="432" t="str">
        <f t="shared" si="1031"/>
        <v>Month 52</v>
      </c>
      <c r="BU1400" s="432" t="str">
        <f t="shared" si="1031"/>
        <v>Month 53</v>
      </c>
      <c r="BV1400" s="432" t="str">
        <f t="shared" si="1031"/>
        <v>Month 54</v>
      </c>
      <c r="BW1400" s="432" t="str">
        <f t="shared" si="1031"/>
        <v>Month 55</v>
      </c>
      <c r="BX1400" s="432" t="str">
        <f t="shared" si="1031"/>
        <v>Month 56</v>
      </c>
      <c r="BY1400" s="432" t="str">
        <f t="shared" si="1031"/>
        <v>Month 57</v>
      </c>
      <c r="BZ1400" s="432" t="str">
        <f t="shared" si="1031"/>
        <v>Month 58</v>
      </c>
      <c r="CA1400" s="432" t="str">
        <f t="shared" si="1031"/>
        <v>Month 59</v>
      </c>
      <c r="CB1400" s="432" t="str">
        <f t="shared" si="1031"/>
        <v>Month 60</v>
      </c>
      <c r="CC1400" s="432" t="str">
        <f t="shared" si="1031"/>
        <v>Month 61</v>
      </c>
      <c r="CD1400" s="432" t="str">
        <f t="shared" si="1031"/>
        <v>Month 62</v>
      </c>
      <c r="CE1400" s="432" t="str">
        <f t="shared" si="1031"/>
        <v>Month 63</v>
      </c>
      <c r="CF1400" s="432" t="str">
        <f t="shared" si="1031"/>
        <v>Month 64</v>
      </c>
      <c r="CG1400" s="432" t="str">
        <f t="shared" si="1031"/>
        <v>Month 65</v>
      </c>
      <c r="CH1400" s="432" t="str">
        <f t="shared" ref="CH1400:CN1400" si="1032">+"Month "&amp;CH1401</f>
        <v>Month 66</v>
      </c>
      <c r="CI1400" s="432" t="str">
        <f t="shared" si="1032"/>
        <v>Month 67</v>
      </c>
      <c r="CJ1400" s="432" t="str">
        <f t="shared" si="1032"/>
        <v>Month 68</v>
      </c>
      <c r="CK1400" s="432" t="str">
        <f t="shared" si="1032"/>
        <v>Month 69</v>
      </c>
      <c r="CL1400" s="432" t="str">
        <f t="shared" si="1032"/>
        <v>Month 70</v>
      </c>
      <c r="CM1400" s="432" t="str">
        <f t="shared" si="1032"/>
        <v>Month 71</v>
      </c>
      <c r="CN1400" s="432" t="str">
        <f t="shared" si="1032"/>
        <v>Month 72</v>
      </c>
    </row>
    <row r="1401" spans="1:92" outlineLevel="1" x14ac:dyDescent="0.25">
      <c r="A1401" s="424"/>
      <c r="B1401" s="433" t="s">
        <v>174</v>
      </c>
      <c r="C1401" s="427"/>
      <c r="D1401" s="427" t="s">
        <v>833</v>
      </c>
      <c r="E1401" s="434"/>
      <c r="F1401" s="434"/>
      <c r="G1401" s="434"/>
      <c r="H1401" s="435"/>
      <c r="I1401" s="434"/>
      <c r="J1401" s="427"/>
      <c r="K1401" s="427"/>
      <c r="L1401" s="427"/>
      <c r="M1401" s="427"/>
      <c r="N1401" s="427"/>
      <c r="O1401" s="427"/>
      <c r="P1401" s="427"/>
      <c r="Q1401" s="427"/>
      <c r="T1401" s="436"/>
      <c r="U1401" s="437">
        <f>+T1401+1</f>
        <v>1</v>
      </c>
      <c r="V1401" s="437">
        <f t="shared" ref="V1401:CG1401" si="1033">+U1401+1</f>
        <v>2</v>
      </c>
      <c r="W1401" s="437">
        <f t="shared" si="1033"/>
        <v>3</v>
      </c>
      <c r="X1401" s="437">
        <f t="shared" si="1033"/>
        <v>4</v>
      </c>
      <c r="Y1401" s="437">
        <f t="shared" si="1033"/>
        <v>5</v>
      </c>
      <c r="Z1401" s="437">
        <f t="shared" si="1033"/>
        <v>6</v>
      </c>
      <c r="AA1401" s="437">
        <f t="shared" si="1033"/>
        <v>7</v>
      </c>
      <c r="AB1401" s="437">
        <f t="shared" si="1033"/>
        <v>8</v>
      </c>
      <c r="AC1401" s="437">
        <f t="shared" si="1033"/>
        <v>9</v>
      </c>
      <c r="AD1401" s="437">
        <f t="shared" si="1033"/>
        <v>10</v>
      </c>
      <c r="AE1401" s="437">
        <f t="shared" si="1033"/>
        <v>11</v>
      </c>
      <c r="AF1401" s="437">
        <f t="shared" si="1033"/>
        <v>12</v>
      </c>
      <c r="AG1401" s="437">
        <f t="shared" si="1033"/>
        <v>13</v>
      </c>
      <c r="AH1401" s="437">
        <f t="shared" si="1033"/>
        <v>14</v>
      </c>
      <c r="AI1401" s="437">
        <f t="shared" si="1033"/>
        <v>15</v>
      </c>
      <c r="AJ1401" s="437">
        <f t="shared" si="1033"/>
        <v>16</v>
      </c>
      <c r="AK1401" s="437">
        <f t="shared" si="1033"/>
        <v>17</v>
      </c>
      <c r="AL1401" s="437">
        <f t="shared" si="1033"/>
        <v>18</v>
      </c>
      <c r="AM1401" s="437">
        <f t="shared" si="1033"/>
        <v>19</v>
      </c>
      <c r="AN1401" s="437">
        <f t="shared" si="1033"/>
        <v>20</v>
      </c>
      <c r="AO1401" s="437">
        <f t="shared" si="1033"/>
        <v>21</v>
      </c>
      <c r="AP1401" s="437">
        <f t="shared" si="1033"/>
        <v>22</v>
      </c>
      <c r="AQ1401" s="437">
        <f t="shared" si="1033"/>
        <v>23</v>
      </c>
      <c r="AR1401" s="437">
        <f t="shared" si="1033"/>
        <v>24</v>
      </c>
      <c r="AS1401" s="437">
        <f t="shared" si="1033"/>
        <v>25</v>
      </c>
      <c r="AT1401" s="437">
        <f t="shared" si="1033"/>
        <v>26</v>
      </c>
      <c r="AU1401" s="437">
        <f t="shared" si="1033"/>
        <v>27</v>
      </c>
      <c r="AV1401" s="437">
        <f t="shared" si="1033"/>
        <v>28</v>
      </c>
      <c r="AW1401" s="437">
        <f t="shared" si="1033"/>
        <v>29</v>
      </c>
      <c r="AX1401" s="437">
        <f t="shared" si="1033"/>
        <v>30</v>
      </c>
      <c r="AY1401" s="437">
        <f t="shared" si="1033"/>
        <v>31</v>
      </c>
      <c r="AZ1401" s="437">
        <f t="shared" si="1033"/>
        <v>32</v>
      </c>
      <c r="BA1401" s="437">
        <f t="shared" si="1033"/>
        <v>33</v>
      </c>
      <c r="BB1401" s="437">
        <f t="shared" si="1033"/>
        <v>34</v>
      </c>
      <c r="BC1401" s="437">
        <f t="shared" si="1033"/>
        <v>35</v>
      </c>
      <c r="BD1401" s="437">
        <f t="shared" si="1033"/>
        <v>36</v>
      </c>
      <c r="BE1401" s="437">
        <f t="shared" si="1033"/>
        <v>37</v>
      </c>
      <c r="BF1401" s="437">
        <f t="shared" si="1033"/>
        <v>38</v>
      </c>
      <c r="BG1401" s="437">
        <f t="shared" si="1033"/>
        <v>39</v>
      </c>
      <c r="BH1401" s="437">
        <f t="shared" si="1033"/>
        <v>40</v>
      </c>
      <c r="BI1401" s="437">
        <f t="shared" si="1033"/>
        <v>41</v>
      </c>
      <c r="BJ1401" s="437">
        <f t="shared" si="1033"/>
        <v>42</v>
      </c>
      <c r="BK1401" s="437">
        <f t="shared" si="1033"/>
        <v>43</v>
      </c>
      <c r="BL1401" s="437">
        <f t="shared" si="1033"/>
        <v>44</v>
      </c>
      <c r="BM1401" s="437">
        <f t="shared" si="1033"/>
        <v>45</v>
      </c>
      <c r="BN1401" s="437">
        <f t="shared" si="1033"/>
        <v>46</v>
      </c>
      <c r="BO1401" s="437">
        <f t="shared" si="1033"/>
        <v>47</v>
      </c>
      <c r="BP1401" s="437">
        <f t="shared" si="1033"/>
        <v>48</v>
      </c>
      <c r="BQ1401" s="437">
        <f t="shared" si="1033"/>
        <v>49</v>
      </c>
      <c r="BR1401" s="437">
        <f t="shared" si="1033"/>
        <v>50</v>
      </c>
      <c r="BS1401" s="437">
        <f t="shared" si="1033"/>
        <v>51</v>
      </c>
      <c r="BT1401" s="437">
        <f t="shared" si="1033"/>
        <v>52</v>
      </c>
      <c r="BU1401" s="437">
        <f t="shared" si="1033"/>
        <v>53</v>
      </c>
      <c r="BV1401" s="437">
        <f t="shared" si="1033"/>
        <v>54</v>
      </c>
      <c r="BW1401" s="437">
        <f t="shared" si="1033"/>
        <v>55</v>
      </c>
      <c r="BX1401" s="437">
        <f t="shared" si="1033"/>
        <v>56</v>
      </c>
      <c r="BY1401" s="437">
        <f t="shared" si="1033"/>
        <v>57</v>
      </c>
      <c r="BZ1401" s="437">
        <f t="shared" si="1033"/>
        <v>58</v>
      </c>
      <c r="CA1401" s="437">
        <f t="shared" si="1033"/>
        <v>59</v>
      </c>
      <c r="CB1401" s="437">
        <f t="shared" si="1033"/>
        <v>60</v>
      </c>
      <c r="CC1401" s="437">
        <f t="shared" si="1033"/>
        <v>61</v>
      </c>
      <c r="CD1401" s="437">
        <f t="shared" si="1033"/>
        <v>62</v>
      </c>
      <c r="CE1401" s="437">
        <f t="shared" si="1033"/>
        <v>63</v>
      </c>
      <c r="CF1401" s="437">
        <f t="shared" si="1033"/>
        <v>64</v>
      </c>
      <c r="CG1401" s="437">
        <f t="shared" si="1033"/>
        <v>65</v>
      </c>
      <c r="CH1401" s="437">
        <f t="shared" ref="CH1401:CN1401" si="1034">+CG1401+1</f>
        <v>66</v>
      </c>
      <c r="CI1401" s="437">
        <f t="shared" si="1034"/>
        <v>67</v>
      </c>
      <c r="CJ1401" s="437">
        <f t="shared" si="1034"/>
        <v>68</v>
      </c>
      <c r="CK1401" s="437">
        <f t="shared" si="1034"/>
        <v>69</v>
      </c>
      <c r="CL1401" s="437">
        <f t="shared" si="1034"/>
        <v>70</v>
      </c>
      <c r="CM1401" s="437">
        <f t="shared" si="1034"/>
        <v>71</v>
      </c>
      <c r="CN1401" s="437">
        <f t="shared" si="1034"/>
        <v>72</v>
      </c>
    </row>
    <row r="1402" spans="1:92" outlineLevel="1" x14ac:dyDescent="0.25">
      <c r="A1402" s="424"/>
      <c r="B1402" s="433" t="s">
        <v>835</v>
      </c>
      <c r="C1402" s="427"/>
      <c r="D1402" s="427" t="s">
        <v>833</v>
      </c>
      <c r="E1402" s="434"/>
      <c r="F1402" s="434"/>
      <c r="G1402" s="434"/>
      <c r="H1402" s="435"/>
      <c r="I1402" s="434"/>
      <c r="J1402" s="427"/>
      <c r="K1402" s="438">
        <v>1</v>
      </c>
      <c r="L1402" s="438">
        <f>+K1402+1</f>
        <v>2</v>
      </c>
      <c r="M1402" s="438">
        <f t="shared" ref="M1402:P1402" si="1035">+L1402+1</f>
        <v>3</v>
      </c>
      <c r="N1402" s="438">
        <f t="shared" si="1035"/>
        <v>4</v>
      </c>
      <c r="O1402" s="438">
        <f t="shared" si="1035"/>
        <v>5</v>
      </c>
      <c r="P1402" s="438">
        <f t="shared" si="1035"/>
        <v>6</v>
      </c>
      <c r="Q1402" s="438"/>
      <c r="T1402" s="436"/>
      <c r="U1402" s="437" t="str">
        <f>+"Year "&amp;ROUNDUP(U1401/12,0)</f>
        <v>Year 1</v>
      </c>
      <c r="V1402" s="437" t="str">
        <f t="shared" ref="V1402:CG1402" si="1036">+"Year "&amp;ROUNDUP(V1401/12,0)</f>
        <v>Year 1</v>
      </c>
      <c r="W1402" s="437" t="str">
        <f t="shared" si="1036"/>
        <v>Year 1</v>
      </c>
      <c r="X1402" s="437" t="str">
        <f t="shared" si="1036"/>
        <v>Year 1</v>
      </c>
      <c r="Y1402" s="437" t="str">
        <f t="shared" si="1036"/>
        <v>Year 1</v>
      </c>
      <c r="Z1402" s="437" t="str">
        <f t="shared" si="1036"/>
        <v>Year 1</v>
      </c>
      <c r="AA1402" s="437" t="str">
        <f t="shared" si="1036"/>
        <v>Year 1</v>
      </c>
      <c r="AB1402" s="437" t="str">
        <f t="shared" si="1036"/>
        <v>Year 1</v>
      </c>
      <c r="AC1402" s="437" t="str">
        <f t="shared" si="1036"/>
        <v>Year 1</v>
      </c>
      <c r="AD1402" s="437" t="str">
        <f t="shared" si="1036"/>
        <v>Year 1</v>
      </c>
      <c r="AE1402" s="437" t="str">
        <f t="shared" si="1036"/>
        <v>Year 1</v>
      </c>
      <c r="AF1402" s="437" t="str">
        <f t="shared" si="1036"/>
        <v>Year 1</v>
      </c>
      <c r="AG1402" s="437" t="str">
        <f t="shared" si="1036"/>
        <v>Year 2</v>
      </c>
      <c r="AH1402" s="437" t="str">
        <f t="shared" si="1036"/>
        <v>Year 2</v>
      </c>
      <c r="AI1402" s="437" t="str">
        <f t="shared" si="1036"/>
        <v>Year 2</v>
      </c>
      <c r="AJ1402" s="437" t="str">
        <f t="shared" si="1036"/>
        <v>Year 2</v>
      </c>
      <c r="AK1402" s="437" t="str">
        <f t="shared" si="1036"/>
        <v>Year 2</v>
      </c>
      <c r="AL1402" s="437" t="str">
        <f t="shared" si="1036"/>
        <v>Year 2</v>
      </c>
      <c r="AM1402" s="437" t="str">
        <f t="shared" si="1036"/>
        <v>Year 2</v>
      </c>
      <c r="AN1402" s="437" t="str">
        <f t="shared" si="1036"/>
        <v>Year 2</v>
      </c>
      <c r="AO1402" s="437" t="str">
        <f t="shared" si="1036"/>
        <v>Year 2</v>
      </c>
      <c r="AP1402" s="437" t="str">
        <f t="shared" si="1036"/>
        <v>Year 2</v>
      </c>
      <c r="AQ1402" s="437" t="str">
        <f t="shared" si="1036"/>
        <v>Year 2</v>
      </c>
      <c r="AR1402" s="437" t="str">
        <f t="shared" si="1036"/>
        <v>Year 2</v>
      </c>
      <c r="AS1402" s="437" t="str">
        <f t="shared" si="1036"/>
        <v>Year 3</v>
      </c>
      <c r="AT1402" s="437" t="str">
        <f t="shared" si="1036"/>
        <v>Year 3</v>
      </c>
      <c r="AU1402" s="437" t="str">
        <f t="shared" si="1036"/>
        <v>Year 3</v>
      </c>
      <c r="AV1402" s="437" t="str">
        <f t="shared" si="1036"/>
        <v>Year 3</v>
      </c>
      <c r="AW1402" s="437" t="str">
        <f t="shared" si="1036"/>
        <v>Year 3</v>
      </c>
      <c r="AX1402" s="437" t="str">
        <f t="shared" si="1036"/>
        <v>Year 3</v>
      </c>
      <c r="AY1402" s="437" t="str">
        <f t="shared" si="1036"/>
        <v>Year 3</v>
      </c>
      <c r="AZ1402" s="437" t="str">
        <f t="shared" si="1036"/>
        <v>Year 3</v>
      </c>
      <c r="BA1402" s="437" t="str">
        <f t="shared" si="1036"/>
        <v>Year 3</v>
      </c>
      <c r="BB1402" s="437" t="str">
        <f t="shared" si="1036"/>
        <v>Year 3</v>
      </c>
      <c r="BC1402" s="437" t="str">
        <f t="shared" si="1036"/>
        <v>Year 3</v>
      </c>
      <c r="BD1402" s="437" t="str">
        <f t="shared" si="1036"/>
        <v>Year 3</v>
      </c>
      <c r="BE1402" s="437" t="str">
        <f t="shared" si="1036"/>
        <v>Year 4</v>
      </c>
      <c r="BF1402" s="437" t="str">
        <f t="shared" si="1036"/>
        <v>Year 4</v>
      </c>
      <c r="BG1402" s="437" t="str">
        <f t="shared" si="1036"/>
        <v>Year 4</v>
      </c>
      <c r="BH1402" s="437" t="str">
        <f t="shared" si="1036"/>
        <v>Year 4</v>
      </c>
      <c r="BI1402" s="437" t="str">
        <f t="shared" si="1036"/>
        <v>Year 4</v>
      </c>
      <c r="BJ1402" s="437" t="str">
        <f t="shared" si="1036"/>
        <v>Year 4</v>
      </c>
      <c r="BK1402" s="437" t="str">
        <f t="shared" si="1036"/>
        <v>Year 4</v>
      </c>
      <c r="BL1402" s="437" t="str">
        <f t="shared" si="1036"/>
        <v>Year 4</v>
      </c>
      <c r="BM1402" s="437" t="str">
        <f t="shared" si="1036"/>
        <v>Year 4</v>
      </c>
      <c r="BN1402" s="437" t="str">
        <f t="shared" si="1036"/>
        <v>Year 4</v>
      </c>
      <c r="BO1402" s="437" t="str">
        <f t="shared" si="1036"/>
        <v>Year 4</v>
      </c>
      <c r="BP1402" s="437" t="str">
        <f t="shared" si="1036"/>
        <v>Year 4</v>
      </c>
      <c r="BQ1402" s="437" t="str">
        <f t="shared" si="1036"/>
        <v>Year 5</v>
      </c>
      <c r="BR1402" s="437" t="str">
        <f t="shared" si="1036"/>
        <v>Year 5</v>
      </c>
      <c r="BS1402" s="437" t="str">
        <f t="shared" si="1036"/>
        <v>Year 5</v>
      </c>
      <c r="BT1402" s="437" t="str">
        <f t="shared" si="1036"/>
        <v>Year 5</v>
      </c>
      <c r="BU1402" s="437" t="str">
        <f t="shared" si="1036"/>
        <v>Year 5</v>
      </c>
      <c r="BV1402" s="437" t="str">
        <f t="shared" si="1036"/>
        <v>Year 5</v>
      </c>
      <c r="BW1402" s="437" t="str">
        <f t="shared" si="1036"/>
        <v>Year 5</v>
      </c>
      <c r="BX1402" s="437" t="str">
        <f t="shared" si="1036"/>
        <v>Year 5</v>
      </c>
      <c r="BY1402" s="437" t="str">
        <f t="shared" si="1036"/>
        <v>Year 5</v>
      </c>
      <c r="BZ1402" s="437" t="str">
        <f t="shared" si="1036"/>
        <v>Year 5</v>
      </c>
      <c r="CA1402" s="437" t="str">
        <f t="shared" si="1036"/>
        <v>Year 5</v>
      </c>
      <c r="CB1402" s="437" t="str">
        <f t="shared" si="1036"/>
        <v>Year 5</v>
      </c>
      <c r="CC1402" s="437" t="str">
        <f t="shared" si="1036"/>
        <v>Year 6</v>
      </c>
      <c r="CD1402" s="437" t="str">
        <f t="shared" si="1036"/>
        <v>Year 6</v>
      </c>
      <c r="CE1402" s="437" t="str">
        <f t="shared" si="1036"/>
        <v>Year 6</v>
      </c>
      <c r="CF1402" s="437" t="str">
        <f t="shared" si="1036"/>
        <v>Year 6</v>
      </c>
      <c r="CG1402" s="437" t="str">
        <f t="shared" si="1036"/>
        <v>Year 6</v>
      </c>
      <c r="CH1402" s="437" t="str">
        <f t="shared" ref="CH1402:CN1402" si="1037">+"Year "&amp;ROUNDUP(CH1401/12,0)</f>
        <v>Year 6</v>
      </c>
      <c r="CI1402" s="437" t="str">
        <f t="shared" si="1037"/>
        <v>Year 6</v>
      </c>
      <c r="CJ1402" s="437" t="str">
        <f t="shared" si="1037"/>
        <v>Year 6</v>
      </c>
      <c r="CK1402" s="437" t="str">
        <f t="shared" si="1037"/>
        <v>Year 6</v>
      </c>
      <c r="CL1402" s="437" t="str">
        <f t="shared" si="1037"/>
        <v>Year 6</v>
      </c>
      <c r="CM1402" s="437" t="str">
        <f t="shared" si="1037"/>
        <v>Year 6</v>
      </c>
      <c r="CN1402" s="437" t="str">
        <f t="shared" si="1037"/>
        <v>Year 6</v>
      </c>
    </row>
    <row r="1403" spans="1:92" outlineLevel="1" x14ac:dyDescent="0.25">
      <c r="A1403" s="424"/>
      <c r="B1403" s="433" t="s">
        <v>836</v>
      </c>
      <c r="C1403" s="427"/>
      <c r="D1403" s="427" t="s">
        <v>833</v>
      </c>
      <c r="E1403" s="434"/>
      <c r="F1403" s="434"/>
      <c r="G1403" s="434"/>
      <c r="H1403" s="435"/>
      <c r="I1403" s="434"/>
      <c r="J1403" s="427"/>
      <c r="K1403" s="427"/>
      <c r="L1403" s="427"/>
      <c r="M1403" s="427"/>
      <c r="N1403" s="427"/>
      <c r="O1403" s="427"/>
      <c r="P1403" s="427"/>
      <c r="Q1403" s="427"/>
      <c r="T1403" s="436"/>
      <c r="U1403" s="437" t="str">
        <f>IF(U1402&lt;&gt;V1402,U1402,"N/A")</f>
        <v>N/A</v>
      </c>
      <c r="V1403" s="437" t="str">
        <f t="shared" ref="V1403:CG1403" si="1038">IF(V1402&lt;&gt;W1402,V1402,"N/A")</f>
        <v>N/A</v>
      </c>
      <c r="W1403" s="437" t="str">
        <f t="shared" si="1038"/>
        <v>N/A</v>
      </c>
      <c r="X1403" s="437" t="str">
        <f t="shared" si="1038"/>
        <v>N/A</v>
      </c>
      <c r="Y1403" s="437" t="str">
        <f t="shared" si="1038"/>
        <v>N/A</v>
      </c>
      <c r="Z1403" s="437" t="str">
        <f t="shared" si="1038"/>
        <v>N/A</v>
      </c>
      <c r="AA1403" s="437" t="str">
        <f t="shared" si="1038"/>
        <v>N/A</v>
      </c>
      <c r="AB1403" s="437" t="str">
        <f t="shared" si="1038"/>
        <v>N/A</v>
      </c>
      <c r="AC1403" s="437" t="str">
        <f t="shared" si="1038"/>
        <v>N/A</v>
      </c>
      <c r="AD1403" s="437" t="str">
        <f t="shared" si="1038"/>
        <v>N/A</v>
      </c>
      <c r="AE1403" s="437" t="str">
        <f t="shared" si="1038"/>
        <v>N/A</v>
      </c>
      <c r="AF1403" s="437" t="str">
        <f t="shared" si="1038"/>
        <v>Year 1</v>
      </c>
      <c r="AG1403" s="437" t="str">
        <f t="shared" si="1038"/>
        <v>N/A</v>
      </c>
      <c r="AH1403" s="437" t="str">
        <f t="shared" si="1038"/>
        <v>N/A</v>
      </c>
      <c r="AI1403" s="437" t="str">
        <f t="shared" si="1038"/>
        <v>N/A</v>
      </c>
      <c r="AJ1403" s="437" t="str">
        <f t="shared" si="1038"/>
        <v>N/A</v>
      </c>
      <c r="AK1403" s="437" t="str">
        <f t="shared" si="1038"/>
        <v>N/A</v>
      </c>
      <c r="AL1403" s="437" t="str">
        <f t="shared" si="1038"/>
        <v>N/A</v>
      </c>
      <c r="AM1403" s="437" t="str">
        <f t="shared" si="1038"/>
        <v>N/A</v>
      </c>
      <c r="AN1403" s="437" t="str">
        <f t="shared" si="1038"/>
        <v>N/A</v>
      </c>
      <c r="AO1403" s="437" t="str">
        <f t="shared" si="1038"/>
        <v>N/A</v>
      </c>
      <c r="AP1403" s="437" t="str">
        <f t="shared" si="1038"/>
        <v>N/A</v>
      </c>
      <c r="AQ1403" s="437" t="str">
        <f t="shared" si="1038"/>
        <v>N/A</v>
      </c>
      <c r="AR1403" s="437" t="str">
        <f t="shared" si="1038"/>
        <v>Year 2</v>
      </c>
      <c r="AS1403" s="437" t="str">
        <f t="shared" si="1038"/>
        <v>N/A</v>
      </c>
      <c r="AT1403" s="437" t="str">
        <f t="shared" si="1038"/>
        <v>N/A</v>
      </c>
      <c r="AU1403" s="437" t="str">
        <f t="shared" si="1038"/>
        <v>N/A</v>
      </c>
      <c r="AV1403" s="437" t="str">
        <f t="shared" si="1038"/>
        <v>N/A</v>
      </c>
      <c r="AW1403" s="437" t="str">
        <f t="shared" si="1038"/>
        <v>N/A</v>
      </c>
      <c r="AX1403" s="437" t="str">
        <f t="shared" si="1038"/>
        <v>N/A</v>
      </c>
      <c r="AY1403" s="437" t="str">
        <f t="shared" si="1038"/>
        <v>N/A</v>
      </c>
      <c r="AZ1403" s="437" t="str">
        <f t="shared" si="1038"/>
        <v>N/A</v>
      </c>
      <c r="BA1403" s="437" t="str">
        <f t="shared" si="1038"/>
        <v>N/A</v>
      </c>
      <c r="BB1403" s="437" t="str">
        <f t="shared" si="1038"/>
        <v>N/A</v>
      </c>
      <c r="BC1403" s="437" t="str">
        <f t="shared" si="1038"/>
        <v>N/A</v>
      </c>
      <c r="BD1403" s="437" t="str">
        <f t="shared" si="1038"/>
        <v>Year 3</v>
      </c>
      <c r="BE1403" s="437" t="str">
        <f t="shared" si="1038"/>
        <v>N/A</v>
      </c>
      <c r="BF1403" s="437" t="str">
        <f t="shared" si="1038"/>
        <v>N/A</v>
      </c>
      <c r="BG1403" s="437" t="str">
        <f t="shared" si="1038"/>
        <v>N/A</v>
      </c>
      <c r="BH1403" s="437" t="str">
        <f t="shared" si="1038"/>
        <v>N/A</v>
      </c>
      <c r="BI1403" s="437" t="str">
        <f t="shared" si="1038"/>
        <v>N/A</v>
      </c>
      <c r="BJ1403" s="437" t="str">
        <f t="shared" si="1038"/>
        <v>N/A</v>
      </c>
      <c r="BK1403" s="437" t="str">
        <f t="shared" si="1038"/>
        <v>N/A</v>
      </c>
      <c r="BL1403" s="437" t="str">
        <f t="shared" si="1038"/>
        <v>N/A</v>
      </c>
      <c r="BM1403" s="437" t="str">
        <f t="shared" si="1038"/>
        <v>N/A</v>
      </c>
      <c r="BN1403" s="437" t="str">
        <f t="shared" si="1038"/>
        <v>N/A</v>
      </c>
      <c r="BO1403" s="437" t="str">
        <f t="shared" si="1038"/>
        <v>N/A</v>
      </c>
      <c r="BP1403" s="437" t="str">
        <f t="shared" si="1038"/>
        <v>Year 4</v>
      </c>
      <c r="BQ1403" s="437" t="str">
        <f t="shared" si="1038"/>
        <v>N/A</v>
      </c>
      <c r="BR1403" s="437" t="str">
        <f t="shared" si="1038"/>
        <v>N/A</v>
      </c>
      <c r="BS1403" s="437" t="str">
        <f t="shared" si="1038"/>
        <v>N/A</v>
      </c>
      <c r="BT1403" s="437" t="str">
        <f t="shared" si="1038"/>
        <v>N/A</v>
      </c>
      <c r="BU1403" s="437" t="str">
        <f t="shared" si="1038"/>
        <v>N/A</v>
      </c>
      <c r="BV1403" s="437" t="str">
        <f t="shared" si="1038"/>
        <v>N/A</v>
      </c>
      <c r="BW1403" s="437" t="str">
        <f t="shared" si="1038"/>
        <v>N/A</v>
      </c>
      <c r="BX1403" s="437" t="str">
        <f t="shared" si="1038"/>
        <v>N/A</v>
      </c>
      <c r="BY1403" s="437" t="str">
        <f t="shared" si="1038"/>
        <v>N/A</v>
      </c>
      <c r="BZ1403" s="437" t="str">
        <f t="shared" si="1038"/>
        <v>N/A</v>
      </c>
      <c r="CA1403" s="437" t="str">
        <f t="shared" si="1038"/>
        <v>N/A</v>
      </c>
      <c r="CB1403" s="437" t="str">
        <f t="shared" si="1038"/>
        <v>Year 5</v>
      </c>
      <c r="CC1403" s="437" t="str">
        <f t="shared" si="1038"/>
        <v>N/A</v>
      </c>
      <c r="CD1403" s="437" t="str">
        <f t="shared" si="1038"/>
        <v>N/A</v>
      </c>
      <c r="CE1403" s="437" t="str">
        <f t="shared" si="1038"/>
        <v>N/A</v>
      </c>
      <c r="CF1403" s="437" t="str">
        <f t="shared" si="1038"/>
        <v>N/A</v>
      </c>
      <c r="CG1403" s="437" t="str">
        <f t="shared" si="1038"/>
        <v>N/A</v>
      </c>
      <c r="CH1403" s="437" t="str">
        <f t="shared" ref="CH1403:CN1403" si="1039">IF(CH1402&lt;&gt;CI1402,CH1402,"N/A")</f>
        <v>N/A</v>
      </c>
      <c r="CI1403" s="437" t="str">
        <f t="shared" si="1039"/>
        <v>N/A</v>
      </c>
      <c r="CJ1403" s="437" t="str">
        <f t="shared" si="1039"/>
        <v>N/A</v>
      </c>
      <c r="CK1403" s="437" t="str">
        <f t="shared" si="1039"/>
        <v>N/A</v>
      </c>
      <c r="CL1403" s="437" t="str">
        <f t="shared" si="1039"/>
        <v>N/A</v>
      </c>
      <c r="CM1403" s="437" t="str">
        <f t="shared" si="1039"/>
        <v>N/A</v>
      </c>
      <c r="CN1403" s="437" t="str">
        <f t="shared" si="1039"/>
        <v>Year 6</v>
      </c>
    </row>
    <row r="1404" spans="1:92" x14ac:dyDescent="0.25">
      <c r="A1404" s="137"/>
      <c r="B1404" s="137"/>
      <c r="C1404" s="137"/>
      <c r="D1404" s="137" t="s">
        <v>837</v>
      </c>
      <c r="E1404" s="157" t="s">
        <v>837</v>
      </c>
      <c r="F1404" s="157"/>
      <c r="G1404" s="157"/>
      <c r="H1404" s="157"/>
      <c r="I1404" s="157"/>
      <c r="J1404" s="137"/>
      <c r="K1404" s="137"/>
      <c r="L1404" s="137"/>
      <c r="M1404" s="137"/>
      <c r="N1404" s="137"/>
      <c r="O1404" s="137"/>
      <c r="P1404" s="137"/>
      <c r="Q1404" s="137"/>
      <c r="T1404" s="422"/>
      <c r="U1404" s="423" t="e">
        <f>ADDRESS(ROW(#REF!),COLUMN(#REF!),4)</f>
        <v>#REF!</v>
      </c>
      <c r="V1404" s="423" t="e">
        <f>ADDRESS(ROW(#REF!),COLUMN(#REF!),4)</f>
        <v>#REF!</v>
      </c>
      <c r="W1404" s="423" t="e">
        <f>ADDRESS(ROW(#REF!),COLUMN(#REF!),4)</f>
        <v>#REF!</v>
      </c>
      <c r="X1404" s="423" t="e">
        <f>ADDRESS(ROW(#REF!),COLUMN(#REF!),4)</f>
        <v>#REF!</v>
      </c>
      <c r="Y1404" s="423" t="e">
        <f>ADDRESS(ROW(#REF!),COLUMN(#REF!),4)</f>
        <v>#REF!</v>
      </c>
      <c r="Z1404" s="423" t="e">
        <f>ADDRESS(ROW(#REF!),COLUMN(#REF!),4)</f>
        <v>#REF!</v>
      </c>
      <c r="AA1404" s="423" t="e">
        <f>ADDRESS(ROW(#REF!),COLUMN(#REF!),4)</f>
        <v>#REF!</v>
      </c>
      <c r="AB1404" s="423" t="e">
        <f>ADDRESS(ROW(#REF!),COLUMN(#REF!),4)</f>
        <v>#REF!</v>
      </c>
      <c r="AC1404" s="423" t="e">
        <f>ADDRESS(ROW(#REF!),COLUMN(#REF!),4)</f>
        <v>#REF!</v>
      </c>
      <c r="AD1404" s="423" t="e">
        <f>ADDRESS(ROW(#REF!),COLUMN(#REF!),4)</f>
        <v>#REF!</v>
      </c>
      <c r="AE1404" s="423" t="e">
        <f>ADDRESS(ROW(#REF!),COLUMN(#REF!),4)</f>
        <v>#REF!</v>
      </c>
      <c r="AF1404" s="423" t="e">
        <f>ADDRESS(ROW(#REF!),COLUMN(#REF!),4)</f>
        <v>#REF!</v>
      </c>
      <c r="AG1404" s="423" t="e">
        <f>ADDRESS(ROW(#REF!),COLUMN(#REF!),4)</f>
        <v>#REF!</v>
      </c>
      <c r="AH1404" s="423" t="e">
        <f>ADDRESS(ROW(#REF!),COLUMN(#REF!),4)</f>
        <v>#REF!</v>
      </c>
      <c r="AI1404" s="423" t="e">
        <f>ADDRESS(ROW(#REF!),COLUMN(#REF!),4)</f>
        <v>#REF!</v>
      </c>
      <c r="AJ1404" s="423" t="e">
        <f>ADDRESS(ROW(#REF!),COLUMN(#REF!),4)</f>
        <v>#REF!</v>
      </c>
      <c r="AK1404" s="423" t="e">
        <f>ADDRESS(ROW(#REF!),COLUMN(#REF!),4)</f>
        <v>#REF!</v>
      </c>
      <c r="AL1404" s="423" t="e">
        <f>ADDRESS(ROW(#REF!),COLUMN(#REF!),4)</f>
        <v>#REF!</v>
      </c>
      <c r="AM1404" s="423" t="e">
        <f>ADDRESS(ROW(#REF!),COLUMN(#REF!),4)</f>
        <v>#REF!</v>
      </c>
      <c r="AN1404" s="423" t="e">
        <f>ADDRESS(ROW(#REF!),COLUMN(#REF!),4)</f>
        <v>#REF!</v>
      </c>
      <c r="AO1404" s="423" t="e">
        <f>ADDRESS(ROW(#REF!),COLUMN(#REF!),4)</f>
        <v>#REF!</v>
      </c>
      <c r="AP1404" s="423" t="e">
        <f>ADDRESS(ROW(#REF!),COLUMN(#REF!),4)</f>
        <v>#REF!</v>
      </c>
      <c r="AQ1404" s="423" t="e">
        <f>ADDRESS(ROW(#REF!),COLUMN(#REF!),4)</f>
        <v>#REF!</v>
      </c>
      <c r="AR1404" s="423" t="e">
        <f>ADDRESS(ROW(#REF!),COLUMN(#REF!),4)</f>
        <v>#REF!</v>
      </c>
      <c r="AS1404" s="423" t="e">
        <f>ADDRESS(ROW(#REF!),COLUMN(#REF!),4)</f>
        <v>#REF!</v>
      </c>
      <c r="AT1404" s="423" t="e">
        <f>ADDRESS(ROW(#REF!),COLUMN(#REF!),4)</f>
        <v>#REF!</v>
      </c>
      <c r="AU1404" s="423" t="e">
        <f>ADDRESS(ROW(#REF!),COLUMN(#REF!),4)</f>
        <v>#REF!</v>
      </c>
      <c r="AV1404" s="423" t="e">
        <f>ADDRESS(ROW(#REF!),COLUMN(#REF!),4)</f>
        <v>#REF!</v>
      </c>
      <c r="AW1404" s="423" t="e">
        <f>ADDRESS(ROW(#REF!),COLUMN(#REF!),4)</f>
        <v>#REF!</v>
      </c>
      <c r="AX1404" s="423" t="e">
        <f>ADDRESS(ROW(#REF!),COLUMN(#REF!),4)</f>
        <v>#REF!</v>
      </c>
      <c r="AY1404" s="423" t="e">
        <f>ADDRESS(ROW(#REF!),COLUMN(#REF!),4)</f>
        <v>#REF!</v>
      </c>
      <c r="AZ1404" s="423" t="e">
        <f>ADDRESS(ROW(#REF!),COLUMN(#REF!),4)</f>
        <v>#REF!</v>
      </c>
      <c r="BA1404" s="423" t="e">
        <f>ADDRESS(ROW(#REF!),COLUMN(#REF!),4)</f>
        <v>#REF!</v>
      </c>
      <c r="BB1404" s="423" t="e">
        <f>ADDRESS(ROW(#REF!),COLUMN(#REF!),4)</f>
        <v>#REF!</v>
      </c>
      <c r="BC1404" s="423" t="e">
        <f>ADDRESS(ROW(#REF!),COLUMN(#REF!),4)</f>
        <v>#REF!</v>
      </c>
      <c r="BD1404" s="423" t="e">
        <f>ADDRESS(ROW(#REF!),COLUMN(#REF!),4)</f>
        <v>#REF!</v>
      </c>
      <c r="BE1404" s="423" t="e">
        <f>ADDRESS(ROW(#REF!),COLUMN(#REF!),4)</f>
        <v>#REF!</v>
      </c>
      <c r="BF1404" s="423" t="e">
        <f>ADDRESS(ROW(#REF!),COLUMN(#REF!),4)</f>
        <v>#REF!</v>
      </c>
      <c r="BG1404" s="423" t="e">
        <f>ADDRESS(ROW(#REF!),COLUMN(#REF!),4)</f>
        <v>#REF!</v>
      </c>
      <c r="BH1404" s="423" t="e">
        <f>ADDRESS(ROW(#REF!),COLUMN(#REF!),4)</f>
        <v>#REF!</v>
      </c>
      <c r="BI1404" s="423" t="e">
        <f>ADDRESS(ROW(#REF!),COLUMN(#REF!),4)</f>
        <v>#REF!</v>
      </c>
      <c r="BJ1404" s="423" t="e">
        <f>ADDRESS(ROW(#REF!),COLUMN(#REF!),4)</f>
        <v>#REF!</v>
      </c>
      <c r="BK1404" s="423" t="e">
        <f>ADDRESS(ROW(#REF!),COLUMN(#REF!),4)</f>
        <v>#REF!</v>
      </c>
      <c r="BL1404" s="423" t="e">
        <f>ADDRESS(ROW(#REF!),COLUMN(#REF!),4)</f>
        <v>#REF!</v>
      </c>
      <c r="BM1404" s="423" t="e">
        <f>ADDRESS(ROW(#REF!),COLUMN(#REF!),4)</f>
        <v>#REF!</v>
      </c>
      <c r="BN1404" s="423" t="e">
        <f>ADDRESS(ROW(#REF!),COLUMN(#REF!),4)</f>
        <v>#REF!</v>
      </c>
      <c r="BO1404" s="423" t="e">
        <f>ADDRESS(ROW(#REF!),COLUMN(#REF!),4)</f>
        <v>#REF!</v>
      </c>
      <c r="BP1404" s="423" t="e">
        <f>ADDRESS(ROW(#REF!),COLUMN(#REF!),4)</f>
        <v>#REF!</v>
      </c>
      <c r="BQ1404" s="423" t="e">
        <f>ADDRESS(ROW(#REF!),COLUMN(#REF!),4)</f>
        <v>#REF!</v>
      </c>
      <c r="BR1404" s="423" t="e">
        <f>ADDRESS(ROW(#REF!),COLUMN(#REF!),4)</f>
        <v>#REF!</v>
      </c>
      <c r="BS1404" s="423" t="e">
        <f>ADDRESS(ROW(#REF!),COLUMN(#REF!),4)</f>
        <v>#REF!</v>
      </c>
      <c r="BT1404" s="423" t="e">
        <f>ADDRESS(ROW(#REF!),COLUMN(#REF!),4)</f>
        <v>#REF!</v>
      </c>
      <c r="BU1404" s="423" t="e">
        <f>ADDRESS(ROW(#REF!),COLUMN(#REF!),4)</f>
        <v>#REF!</v>
      </c>
      <c r="BV1404" s="423" t="e">
        <f>ADDRESS(ROW(#REF!),COLUMN(#REF!),4)</f>
        <v>#REF!</v>
      </c>
      <c r="BW1404" s="423" t="e">
        <f>ADDRESS(ROW(#REF!),COLUMN(#REF!),4)</f>
        <v>#REF!</v>
      </c>
      <c r="BX1404" s="423" t="e">
        <f>ADDRESS(ROW(#REF!),COLUMN(#REF!),4)</f>
        <v>#REF!</v>
      </c>
      <c r="BY1404" s="423" t="e">
        <f>ADDRESS(ROW(#REF!),COLUMN(#REF!),4)</f>
        <v>#REF!</v>
      </c>
      <c r="BZ1404" s="423" t="e">
        <f>ADDRESS(ROW(#REF!),COLUMN(#REF!),4)</f>
        <v>#REF!</v>
      </c>
      <c r="CA1404" s="423" t="e">
        <f>ADDRESS(ROW(#REF!),COLUMN(#REF!),4)</f>
        <v>#REF!</v>
      </c>
      <c r="CB1404" s="423" t="e">
        <f>ADDRESS(ROW(#REF!),COLUMN(#REF!),4)</f>
        <v>#REF!</v>
      </c>
      <c r="CC1404" s="423" t="e">
        <f>ADDRESS(ROW(#REF!),COLUMN(#REF!),4)</f>
        <v>#REF!</v>
      </c>
      <c r="CD1404" s="423" t="e">
        <f>ADDRESS(ROW(#REF!),COLUMN(#REF!),4)</f>
        <v>#REF!</v>
      </c>
      <c r="CE1404" s="423" t="e">
        <f>ADDRESS(ROW(#REF!),COLUMN(#REF!),4)</f>
        <v>#REF!</v>
      </c>
      <c r="CF1404" s="423" t="e">
        <f>ADDRESS(ROW(#REF!),COLUMN(#REF!),4)</f>
        <v>#REF!</v>
      </c>
      <c r="CG1404" s="423" t="e">
        <f>ADDRESS(ROW(#REF!),COLUMN(#REF!),4)</f>
        <v>#REF!</v>
      </c>
      <c r="CH1404" s="423" t="e">
        <f>ADDRESS(ROW(#REF!),COLUMN(#REF!),4)</f>
        <v>#REF!</v>
      </c>
      <c r="CI1404" s="423" t="e">
        <f>ADDRESS(ROW(#REF!),COLUMN(#REF!),4)</f>
        <v>#REF!</v>
      </c>
      <c r="CJ1404" s="423" t="e">
        <f>ADDRESS(ROW(#REF!),COLUMN(#REF!),4)</f>
        <v>#REF!</v>
      </c>
      <c r="CK1404" s="423" t="e">
        <f>ADDRESS(ROW(#REF!),COLUMN(#REF!),4)</f>
        <v>#REF!</v>
      </c>
      <c r="CL1404" s="423" t="e">
        <f>ADDRESS(ROW(#REF!),COLUMN(#REF!),4)</f>
        <v>#REF!</v>
      </c>
      <c r="CM1404" s="423" t="e">
        <f>ADDRESS(ROW(#REF!),COLUMN(#REF!),4)</f>
        <v>#REF!</v>
      </c>
      <c r="CN1404" s="423" t="e">
        <f>ADDRESS(ROW(#REF!),COLUMN(#REF!),4)</f>
        <v>#REF!</v>
      </c>
    </row>
    <row r="1405" spans="1:92" x14ac:dyDescent="0.25">
      <c r="B1405"/>
      <c r="D1405" s="178" t="s">
        <v>837</v>
      </c>
      <c r="I1405" s="102"/>
      <c r="J1405"/>
      <c r="T1405" s="355"/>
      <c r="U1405" s="356"/>
      <c r="V1405" s="356"/>
      <c r="W1405" s="356"/>
      <c r="X1405" s="356"/>
      <c r="Y1405" s="356"/>
      <c r="Z1405" s="356"/>
      <c r="AA1405" s="356"/>
      <c r="AB1405" s="356"/>
      <c r="AC1405" s="356"/>
      <c r="AD1405" s="356"/>
      <c r="AE1405" s="356"/>
      <c r="AF1405" s="356"/>
      <c r="AG1405" s="356"/>
      <c r="AH1405" s="356"/>
      <c r="AI1405" s="356"/>
      <c r="AJ1405" s="356"/>
      <c r="AK1405" s="356"/>
      <c r="AL1405" s="356"/>
      <c r="AM1405" s="356"/>
      <c r="AN1405" s="356"/>
      <c r="AO1405" s="356"/>
      <c r="AP1405" s="356"/>
      <c r="AQ1405" s="356"/>
      <c r="AR1405" s="356"/>
      <c r="AS1405" s="356"/>
      <c r="AT1405" s="356"/>
      <c r="AU1405" s="356"/>
      <c r="AV1405" s="356"/>
      <c r="AW1405" s="356"/>
      <c r="AX1405" s="356"/>
      <c r="AY1405" s="356"/>
      <c r="AZ1405" s="356"/>
      <c r="BA1405" s="356"/>
      <c r="BB1405" s="356"/>
      <c r="BC1405" s="356"/>
      <c r="BD1405" s="356"/>
      <c r="BE1405" s="356"/>
      <c r="BF1405" s="356"/>
      <c r="BG1405" s="356"/>
      <c r="BH1405" s="356"/>
      <c r="BI1405" s="356"/>
      <c r="BJ1405" s="356"/>
      <c r="BK1405" s="356"/>
      <c r="BL1405" s="356"/>
      <c r="BM1405" s="356"/>
      <c r="BN1405" s="356"/>
      <c r="BO1405" s="356"/>
      <c r="BP1405" s="356"/>
      <c r="BQ1405" s="356"/>
      <c r="BR1405" s="356"/>
      <c r="BS1405" s="356"/>
      <c r="BT1405" s="356"/>
      <c r="BU1405" s="356"/>
      <c r="BV1405" s="356"/>
      <c r="BW1405" s="356"/>
      <c r="BX1405" s="356"/>
      <c r="BY1405" s="356"/>
      <c r="BZ1405" s="356"/>
      <c r="CA1405" s="356"/>
      <c r="CB1405" s="356"/>
      <c r="CC1405" s="356"/>
      <c r="CD1405" s="356"/>
      <c r="CE1405" s="356"/>
      <c r="CF1405" s="356"/>
      <c r="CG1405" s="356"/>
      <c r="CH1405" s="356"/>
      <c r="CI1405" s="356"/>
      <c r="CJ1405" s="356"/>
      <c r="CK1405" s="356"/>
      <c r="CL1405" s="356"/>
      <c r="CM1405" s="356"/>
      <c r="CN1405" s="356"/>
    </row>
    <row r="1406" spans="1:92" s="295" customFormat="1" x14ac:dyDescent="0.25">
      <c r="B1406" s="174" t="s">
        <v>838</v>
      </c>
      <c r="D1406" s="178" t="s">
        <v>837</v>
      </c>
      <c r="E1406" s="102"/>
      <c r="F1406" s="102"/>
      <c r="G1406" s="102"/>
      <c r="H1406" s="102"/>
      <c r="I1406" s="102"/>
      <c r="T1406" s="205"/>
    </row>
    <row r="1407" spans="1:92" x14ac:dyDescent="0.25">
      <c r="B1407"/>
      <c r="I1407" s="102"/>
      <c r="J1407"/>
      <c r="T1407" s="205"/>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137"/>
      <c r="B1408" s="137"/>
      <c r="C1408" s="137"/>
      <c r="D1408" s="137" t="s">
        <v>839</v>
      </c>
      <c r="E1408" s="157" t="s">
        <v>839</v>
      </c>
      <c r="F1408" s="157"/>
      <c r="G1408" s="157"/>
      <c r="H1408" s="157"/>
      <c r="I1408" s="157"/>
      <c r="J1408" s="137"/>
      <c r="K1408" s="137"/>
      <c r="L1408" s="137"/>
      <c r="M1408" s="137"/>
      <c r="N1408" s="137"/>
      <c r="O1408" s="137"/>
      <c r="P1408" s="137"/>
      <c r="Q1408" s="137"/>
      <c r="T1408" s="422"/>
      <c r="U1408" s="423" t="str">
        <f t="shared" ref="U1408:CF1408" si="1040">ADDRESS(ROW(U1404),COLUMN(U1404),4)</f>
        <v>U1404</v>
      </c>
      <c r="V1408" s="423" t="str">
        <f t="shared" si="1040"/>
        <v>V1404</v>
      </c>
      <c r="W1408" s="423" t="str">
        <f t="shared" si="1040"/>
        <v>W1404</v>
      </c>
      <c r="X1408" s="423" t="str">
        <f t="shared" si="1040"/>
        <v>X1404</v>
      </c>
      <c r="Y1408" s="423" t="str">
        <f t="shared" si="1040"/>
        <v>Y1404</v>
      </c>
      <c r="Z1408" s="423" t="str">
        <f t="shared" si="1040"/>
        <v>Z1404</v>
      </c>
      <c r="AA1408" s="423" t="str">
        <f t="shared" si="1040"/>
        <v>AA1404</v>
      </c>
      <c r="AB1408" s="423" t="str">
        <f t="shared" si="1040"/>
        <v>AB1404</v>
      </c>
      <c r="AC1408" s="423" t="str">
        <f t="shared" si="1040"/>
        <v>AC1404</v>
      </c>
      <c r="AD1408" s="423" t="str">
        <f t="shared" si="1040"/>
        <v>AD1404</v>
      </c>
      <c r="AE1408" s="423" t="str">
        <f t="shared" si="1040"/>
        <v>AE1404</v>
      </c>
      <c r="AF1408" s="423" t="str">
        <f t="shared" si="1040"/>
        <v>AF1404</v>
      </c>
      <c r="AG1408" s="423" t="str">
        <f t="shared" si="1040"/>
        <v>AG1404</v>
      </c>
      <c r="AH1408" s="423" t="str">
        <f t="shared" si="1040"/>
        <v>AH1404</v>
      </c>
      <c r="AI1408" s="423" t="str">
        <f t="shared" si="1040"/>
        <v>AI1404</v>
      </c>
      <c r="AJ1408" s="423" t="str">
        <f t="shared" si="1040"/>
        <v>AJ1404</v>
      </c>
      <c r="AK1408" s="423" t="str">
        <f t="shared" si="1040"/>
        <v>AK1404</v>
      </c>
      <c r="AL1408" s="423" t="str">
        <f t="shared" si="1040"/>
        <v>AL1404</v>
      </c>
      <c r="AM1408" s="423" t="str">
        <f t="shared" si="1040"/>
        <v>AM1404</v>
      </c>
      <c r="AN1408" s="423" t="str">
        <f t="shared" si="1040"/>
        <v>AN1404</v>
      </c>
      <c r="AO1408" s="423" t="str">
        <f t="shared" si="1040"/>
        <v>AO1404</v>
      </c>
      <c r="AP1408" s="423" t="str">
        <f t="shared" si="1040"/>
        <v>AP1404</v>
      </c>
      <c r="AQ1408" s="423" t="str">
        <f t="shared" si="1040"/>
        <v>AQ1404</v>
      </c>
      <c r="AR1408" s="423" t="str">
        <f t="shared" si="1040"/>
        <v>AR1404</v>
      </c>
      <c r="AS1408" s="423" t="str">
        <f t="shared" si="1040"/>
        <v>AS1404</v>
      </c>
      <c r="AT1408" s="423" t="str">
        <f t="shared" si="1040"/>
        <v>AT1404</v>
      </c>
      <c r="AU1408" s="423" t="str">
        <f t="shared" si="1040"/>
        <v>AU1404</v>
      </c>
      <c r="AV1408" s="423" t="str">
        <f t="shared" si="1040"/>
        <v>AV1404</v>
      </c>
      <c r="AW1408" s="423" t="str">
        <f t="shared" si="1040"/>
        <v>AW1404</v>
      </c>
      <c r="AX1408" s="423" t="str">
        <f t="shared" si="1040"/>
        <v>AX1404</v>
      </c>
      <c r="AY1408" s="423" t="str">
        <f t="shared" si="1040"/>
        <v>AY1404</v>
      </c>
      <c r="AZ1408" s="423" t="str">
        <f t="shared" si="1040"/>
        <v>AZ1404</v>
      </c>
      <c r="BA1408" s="423" t="str">
        <f t="shared" si="1040"/>
        <v>BA1404</v>
      </c>
      <c r="BB1408" s="423" t="str">
        <f t="shared" si="1040"/>
        <v>BB1404</v>
      </c>
      <c r="BC1408" s="423" t="str">
        <f t="shared" si="1040"/>
        <v>BC1404</v>
      </c>
      <c r="BD1408" s="423" t="str">
        <f t="shared" si="1040"/>
        <v>BD1404</v>
      </c>
      <c r="BE1408" s="423" t="str">
        <f t="shared" si="1040"/>
        <v>BE1404</v>
      </c>
      <c r="BF1408" s="423" t="str">
        <f t="shared" si="1040"/>
        <v>BF1404</v>
      </c>
      <c r="BG1408" s="423" t="str">
        <f t="shared" si="1040"/>
        <v>BG1404</v>
      </c>
      <c r="BH1408" s="423" t="str">
        <f t="shared" si="1040"/>
        <v>BH1404</v>
      </c>
      <c r="BI1408" s="423" t="str">
        <f t="shared" si="1040"/>
        <v>BI1404</v>
      </c>
      <c r="BJ1408" s="423" t="str">
        <f t="shared" si="1040"/>
        <v>BJ1404</v>
      </c>
      <c r="BK1408" s="423" t="str">
        <f t="shared" si="1040"/>
        <v>BK1404</v>
      </c>
      <c r="BL1408" s="423" t="str">
        <f t="shared" si="1040"/>
        <v>BL1404</v>
      </c>
      <c r="BM1408" s="423" t="str">
        <f t="shared" si="1040"/>
        <v>BM1404</v>
      </c>
      <c r="BN1408" s="423" t="str">
        <f t="shared" si="1040"/>
        <v>BN1404</v>
      </c>
      <c r="BO1408" s="423" t="str">
        <f t="shared" si="1040"/>
        <v>BO1404</v>
      </c>
      <c r="BP1408" s="423" t="str">
        <f t="shared" si="1040"/>
        <v>BP1404</v>
      </c>
      <c r="BQ1408" s="423" t="str">
        <f t="shared" si="1040"/>
        <v>BQ1404</v>
      </c>
      <c r="BR1408" s="423" t="str">
        <f t="shared" si="1040"/>
        <v>BR1404</v>
      </c>
      <c r="BS1408" s="423" t="str">
        <f t="shared" si="1040"/>
        <v>BS1404</v>
      </c>
      <c r="BT1408" s="423" t="str">
        <f t="shared" si="1040"/>
        <v>BT1404</v>
      </c>
      <c r="BU1408" s="423" t="str">
        <f t="shared" si="1040"/>
        <v>BU1404</v>
      </c>
      <c r="BV1408" s="423" t="str">
        <f t="shared" si="1040"/>
        <v>BV1404</v>
      </c>
      <c r="BW1408" s="423" t="str">
        <f t="shared" si="1040"/>
        <v>BW1404</v>
      </c>
      <c r="BX1408" s="423" t="str">
        <f t="shared" si="1040"/>
        <v>BX1404</v>
      </c>
      <c r="BY1408" s="423" t="str">
        <f t="shared" si="1040"/>
        <v>BY1404</v>
      </c>
      <c r="BZ1408" s="423" t="str">
        <f t="shared" si="1040"/>
        <v>BZ1404</v>
      </c>
      <c r="CA1408" s="423" t="str">
        <f t="shared" si="1040"/>
        <v>CA1404</v>
      </c>
      <c r="CB1408" s="423" t="str">
        <f t="shared" si="1040"/>
        <v>CB1404</v>
      </c>
      <c r="CC1408" s="423" t="str">
        <f t="shared" si="1040"/>
        <v>CC1404</v>
      </c>
      <c r="CD1408" s="423" t="str">
        <f t="shared" si="1040"/>
        <v>CD1404</v>
      </c>
      <c r="CE1408" s="423" t="str">
        <f t="shared" si="1040"/>
        <v>CE1404</v>
      </c>
      <c r="CF1408" s="423" t="str">
        <f t="shared" si="1040"/>
        <v>CF1404</v>
      </c>
      <c r="CG1408" s="423" t="str">
        <f t="shared" ref="CG1408:CN1408" si="1041">ADDRESS(ROW(CG1404),COLUMN(CG1404),4)</f>
        <v>CG1404</v>
      </c>
      <c r="CH1408" s="423" t="str">
        <f t="shared" si="1041"/>
        <v>CH1404</v>
      </c>
      <c r="CI1408" s="423" t="str">
        <f t="shared" si="1041"/>
        <v>CI1404</v>
      </c>
      <c r="CJ1408" s="423" t="str">
        <f t="shared" si="1041"/>
        <v>CJ1404</v>
      </c>
      <c r="CK1408" s="423" t="str">
        <f t="shared" si="1041"/>
        <v>CK1404</v>
      </c>
      <c r="CL1408" s="423" t="str">
        <f t="shared" si="1041"/>
        <v>CL1404</v>
      </c>
      <c r="CM1408" s="423" t="str">
        <f t="shared" si="1041"/>
        <v>CM1404</v>
      </c>
      <c r="CN1408" s="423" t="str">
        <f t="shared" si="1041"/>
        <v>CN1404</v>
      </c>
    </row>
    <row r="1409" spans="1:92" s="295" customFormat="1" x14ac:dyDescent="0.25">
      <c r="B1409" s="174" t="s">
        <v>838</v>
      </c>
      <c r="D1409" s="178" t="s">
        <v>839</v>
      </c>
      <c r="E1409" s="102"/>
      <c r="F1409" s="102"/>
      <c r="G1409" s="102"/>
      <c r="H1409" s="102"/>
      <c r="I1409" s="102"/>
      <c r="T1409" s="205"/>
    </row>
    <row r="1410" spans="1:92" x14ac:dyDescent="0.25">
      <c r="B1410"/>
      <c r="I1410" s="102"/>
      <c r="J1410"/>
      <c r="T1410" s="205"/>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07"/>
      <c r="B1411" s="133" t="s">
        <v>840</v>
      </c>
      <c r="C1411" s="133" t="s">
        <v>840</v>
      </c>
      <c r="D1411" s="133"/>
      <c r="E1411" s="134" t="s">
        <v>840</v>
      </c>
      <c r="F1411" s="134"/>
      <c r="G1411" s="134" t="s">
        <v>840</v>
      </c>
      <c r="H1411" s="135"/>
      <c r="I1411" s="134" t="s">
        <v>840</v>
      </c>
      <c r="J1411" s="133"/>
      <c r="K1411" s="133" t="s">
        <v>840</v>
      </c>
      <c r="L1411" s="133" t="s">
        <v>840</v>
      </c>
      <c r="M1411" s="133" t="s">
        <v>840</v>
      </c>
      <c r="N1411" s="133" t="s">
        <v>840</v>
      </c>
      <c r="O1411" s="133" t="s">
        <v>840</v>
      </c>
      <c r="P1411" s="107"/>
      <c r="Q1411" s="107"/>
      <c r="T1411" s="439">
        <f t="shared" ref="T1411" ca="1" si="1042">IFERROR(INDEX(INDIRECT("Financials!$A:$AD"), MATCH(INDIRECT(ADDRESS(ROW(),2)), INDIRECT("Financials!$B:$B"), 0), MATCH(INDIRECT(ADDRESS(1,COLUMN())), INDIRECT("Financials!$1:$1"), 0)),0)</f>
        <v>0</v>
      </c>
      <c r="U1411" s="440">
        <v>1</v>
      </c>
      <c r="V1411" s="440">
        <v>1</v>
      </c>
      <c r="W1411" s="440">
        <v>1</v>
      </c>
      <c r="X1411" s="440">
        <v>1</v>
      </c>
      <c r="Y1411" s="440">
        <v>1</v>
      </c>
      <c r="Z1411" s="440">
        <v>1</v>
      </c>
      <c r="AA1411" s="440">
        <v>1</v>
      </c>
      <c r="AB1411" s="440">
        <v>1</v>
      </c>
      <c r="AC1411" s="440">
        <v>1</v>
      </c>
      <c r="AD1411" s="440">
        <v>1</v>
      </c>
      <c r="AE1411" s="440">
        <v>1</v>
      </c>
      <c r="AF1411" s="440">
        <v>1</v>
      </c>
      <c r="AG1411" s="440">
        <v>1</v>
      </c>
      <c r="AH1411" s="440">
        <v>1</v>
      </c>
      <c r="AI1411" s="440">
        <v>1</v>
      </c>
      <c r="AJ1411" s="440">
        <v>1</v>
      </c>
      <c r="AK1411" s="440">
        <v>1</v>
      </c>
      <c r="AL1411" s="440">
        <v>1</v>
      </c>
      <c r="AM1411" s="440">
        <v>1</v>
      </c>
      <c r="AN1411" s="440">
        <v>1</v>
      </c>
      <c r="AO1411" s="440">
        <v>1</v>
      </c>
      <c r="AP1411" s="440">
        <v>1</v>
      </c>
      <c r="AQ1411" s="440">
        <v>1</v>
      </c>
      <c r="AR1411" s="440">
        <v>1</v>
      </c>
      <c r="AS1411" s="440">
        <v>1</v>
      </c>
      <c r="AT1411" s="440">
        <v>1</v>
      </c>
      <c r="AU1411" s="440">
        <v>1</v>
      </c>
      <c r="AV1411" s="440">
        <v>1</v>
      </c>
      <c r="AW1411" s="440">
        <v>1</v>
      </c>
      <c r="AX1411" s="440">
        <v>1</v>
      </c>
      <c r="AY1411" s="440">
        <v>1</v>
      </c>
      <c r="AZ1411" s="440">
        <v>1</v>
      </c>
      <c r="BA1411" s="440">
        <v>1</v>
      </c>
      <c r="BB1411" s="440">
        <v>1</v>
      </c>
      <c r="BC1411" s="440">
        <v>1</v>
      </c>
      <c r="BD1411" s="440">
        <v>1</v>
      </c>
      <c r="BE1411" s="440">
        <v>1</v>
      </c>
      <c r="BF1411" s="440">
        <v>1</v>
      </c>
      <c r="BG1411" s="440">
        <v>1</v>
      </c>
      <c r="BH1411" s="440">
        <v>1</v>
      </c>
      <c r="BI1411" s="440">
        <v>1</v>
      </c>
      <c r="BJ1411" s="440">
        <v>1</v>
      </c>
      <c r="BK1411" s="440">
        <v>1</v>
      </c>
      <c r="BL1411" s="440">
        <v>1</v>
      </c>
      <c r="BM1411" s="440">
        <v>1</v>
      </c>
      <c r="BN1411" s="440">
        <v>1</v>
      </c>
      <c r="BO1411" s="440">
        <v>1</v>
      </c>
      <c r="BP1411" s="440">
        <v>1</v>
      </c>
      <c r="BQ1411" s="440">
        <v>1</v>
      </c>
      <c r="BR1411" s="440">
        <v>1</v>
      </c>
      <c r="BS1411" s="440">
        <v>1</v>
      </c>
      <c r="BT1411" s="440">
        <v>1</v>
      </c>
      <c r="BU1411" s="440">
        <v>1</v>
      </c>
      <c r="BV1411" s="440">
        <v>1</v>
      </c>
      <c r="BW1411" s="440">
        <v>1</v>
      </c>
      <c r="BX1411" s="440">
        <v>1</v>
      </c>
      <c r="BY1411" s="440">
        <v>1</v>
      </c>
      <c r="BZ1411" s="440">
        <v>1</v>
      </c>
      <c r="CA1411" s="440">
        <v>1</v>
      </c>
      <c r="CB1411" s="440">
        <v>1</v>
      </c>
      <c r="CC1411" s="440">
        <v>1</v>
      </c>
      <c r="CD1411" s="440">
        <v>1</v>
      </c>
      <c r="CE1411" s="440">
        <v>1</v>
      </c>
      <c r="CF1411" s="440">
        <v>1</v>
      </c>
      <c r="CG1411" s="440">
        <v>1</v>
      </c>
      <c r="CH1411" s="440">
        <v>1</v>
      </c>
      <c r="CI1411" s="440">
        <v>1</v>
      </c>
      <c r="CJ1411" s="440">
        <v>1</v>
      </c>
      <c r="CK1411" s="440">
        <v>1</v>
      </c>
      <c r="CL1411" s="440">
        <v>1</v>
      </c>
      <c r="CM1411" s="440">
        <v>1</v>
      </c>
      <c r="CN1411" s="440">
        <v>1</v>
      </c>
    </row>
    <row r="1412" spans="1:92" x14ac:dyDescent="0.25">
      <c r="A1412" s="137"/>
      <c r="B1412" s="208"/>
      <c r="C1412" s="139"/>
      <c r="D1412" s="137" t="s">
        <v>841</v>
      </c>
      <c r="E1412" s="140" t="s">
        <v>841</v>
      </c>
      <c r="F1412" s="140"/>
      <c r="G1412" s="311" t="s">
        <v>842</v>
      </c>
      <c r="H1412" s="312" t="s">
        <v>843</v>
      </c>
      <c r="I1412" s="221" t="s">
        <v>43</v>
      </c>
      <c r="J1412" s="222"/>
      <c r="K1412" s="139"/>
      <c r="L1412" s="139"/>
      <c r="M1412" s="139"/>
      <c r="N1412" s="139"/>
      <c r="O1412" s="139"/>
      <c r="P1412" s="139"/>
      <c r="Q1412" s="139"/>
      <c r="T1412" s="262"/>
      <c r="U1412" s="187"/>
      <c r="V1412" s="187"/>
      <c r="W1412" s="187"/>
      <c r="X1412" s="187"/>
      <c r="Y1412" s="187"/>
      <c r="Z1412" s="187"/>
      <c r="AA1412" s="187"/>
      <c r="AB1412" s="187"/>
      <c r="AC1412" s="187"/>
      <c r="AD1412" s="187"/>
      <c r="AE1412" s="187"/>
      <c r="AF1412" s="187"/>
      <c r="AG1412" s="187"/>
      <c r="AH1412" s="187"/>
      <c r="AI1412" s="187"/>
      <c r="AJ1412" s="187"/>
      <c r="AK1412" s="187"/>
      <c r="AL1412" s="187"/>
      <c r="AM1412" s="187"/>
      <c r="AN1412" s="187"/>
      <c r="AO1412" s="187"/>
      <c r="AP1412" s="187"/>
      <c r="AQ1412" s="187"/>
      <c r="AR1412" s="187"/>
      <c r="AS1412" s="187"/>
      <c r="AT1412" s="187"/>
      <c r="AU1412" s="187"/>
      <c r="AV1412" s="187"/>
      <c r="AW1412" s="187"/>
      <c r="AX1412" s="187"/>
      <c r="AY1412" s="187"/>
      <c r="AZ1412" s="187"/>
      <c r="BA1412" s="187"/>
      <c r="BB1412" s="187"/>
      <c r="BC1412" s="187"/>
      <c r="BD1412" s="187"/>
      <c r="BE1412" s="187"/>
      <c r="BF1412" s="187"/>
      <c r="BG1412" s="187"/>
      <c r="BH1412" s="187"/>
      <c r="BI1412" s="187"/>
      <c r="BJ1412" s="187"/>
      <c r="BK1412" s="187"/>
      <c r="BL1412" s="187"/>
      <c r="BM1412" s="187"/>
      <c r="BN1412" s="187"/>
      <c r="BO1412" s="187"/>
      <c r="BP1412" s="187"/>
      <c r="BQ1412" s="187"/>
      <c r="BR1412" s="187"/>
      <c r="BS1412" s="187"/>
      <c r="BT1412" s="187"/>
      <c r="BU1412" s="187"/>
      <c r="BV1412" s="187"/>
      <c r="BW1412" s="187"/>
      <c r="BX1412" s="187"/>
      <c r="BY1412" s="187"/>
      <c r="BZ1412" s="187"/>
      <c r="CA1412" s="187"/>
      <c r="CB1412" s="187"/>
      <c r="CC1412" s="187"/>
      <c r="CD1412" s="187"/>
      <c r="CE1412" s="187"/>
      <c r="CF1412" s="187"/>
      <c r="CG1412" s="187"/>
      <c r="CH1412" s="187"/>
      <c r="CI1412" s="187"/>
      <c r="CJ1412" s="187"/>
      <c r="CK1412" s="187"/>
      <c r="CL1412" s="187"/>
      <c r="CM1412" s="187"/>
      <c r="CN1412" s="187"/>
    </row>
    <row r="1413" spans="1:92" ht="17.25" x14ac:dyDescent="0.4">
      <c r="A1413" s="26"/>
      <c r="B1413" s="441"/>
      <c r="D1413" t="s">
        <v>841</v>
      </c>
      <c r="I1413" s="102"/>
      <c r="J1413" s="442"/>
      <c r="K1413" s="443"/>
      <c r="L1413" s="443"/>
      <c r="M1413" s="443"/>
      <c r="N1413" s="443"/>
      <c r="O1413" s="443"/>
      <c r="P1413" s="443"/>
      <c r="Q1413" s="443"/>
      <c r="T1413" s="444"/>
      <c r="U1413" s="443"/>
      <c r="V1413" s="443"/>
      <c r="W1413" s="443"/>
      <c r="X1413" s="443"/>
      <c r="Y1413" s="443"/>
      <c r="Z1413" s="443"/>
      <c r="AA1413" s="443"/>
      <c r="AB1413" s="443"/>
      <c r="AC1413" s="443"/>
      <c r="AD1413" s="443"/>
      <c r="AE1413" s="443"/>
      <c r="AF1413" s="443"/>
      <c r="AG1413" s="443"/>
      <c r="AH1413" s="443"/>
      <c r="AI1413" s="443"/>
      <c r="AJ1413" s="443"/>
      <c r="AK1413" s="443"/>
      <c r="AL1413" s="443"/>
      <c r="AM1413" s="443"/>
      <c r="AN1413" s="443"/>
      <c r="AO1413" s="443"/>
      <c r="AP1413" s="443"/>
      <c r="AQ1413" s="443"/>
      <c r="AR1413" s="443"/>
      <c r="AS1413" s="443"/>
      <c r="AT1413" s="443"/>
      <c r="AU1413" s="443"/>
      <c r="AV1413" s="443"/>
      <c r="AW1413" s="443"/>
      <c r="AX1413" s="443"/>
      <c r="AY1413" s="443"/>
      <c r="AZ1413" s="443"/>
      <c r="BA1413" s="443"/>
      <c r="BB1413" s="443"/>
      <c r="BC1413" s="443"/>
      <c r="BD1413" s="443"/>
      <c r="BE1413" s="443"/>
      <c r="BF1413" s="443"/>
      <c r="BG1413" s="443"/>
      <c r="BH1413" s="443"/>
      <c r="BI1413" s="443"/>
      <c r="BJ1413" s="443"/>
      <c r="BK1413" s="443"/>
      <c r="BL1413" s="443"/>
      <c r="BM1413" s="443"/>
      <c r="BN1413" s="443"/>
      <c r="BO1413" s="443"/>
      <c r="BP1413" s="443"/>
      <c r="BQ1413" s="443"/>
      <c r="BR1413" s="443"/>
      <c r="BS1413" s="443"/>
      <c r="BT1413" s="443"/>
      <c r="BU1413" s="443"/>
      <c r="BV1413" s="443"/>
      <c r="BW1413" s="443"/>
      <c r="BX1413" s="443"/>
      <c r="BY1413" s="443"/>
      <c r="BZ1413" s="443"/>
      <c r="CA1413" s="443"/>
      <c r="CB1413" s="443"/>
      <c r="CC1413" s="443"/>
      <c r="CD1413" s="443"/>
      <c r="CE1413" s="443"/>
      <c r="CF1413" s="443"/>
      <c r="CG1413" s="443"/>
      <c r="CH1413" s="443"/>
      <c r="CI1413" s="443"/>
      <c r="CJ1413" s="443"/>
      <c r="CK1413" s="443"/>
      <c r="CL1413" s="443"/>
      <c r="CM1413" s="443"/>
      <c r="CN1413" s="443"/>
    </row>
    <row r="1414" spans="1:92" x14ac:dyDescent="0.25">
      <c r="A1414" s="26"/>
      <c r="B1414" s="216" t="s">
        <v>376</v>
      </c>
      <c r="D1414" t="s">
        <v>841</v>
      </c>
      <c r="E1414" s="210" t="str">
        <f>+I1412</f>
        <v>Cash</v>
      </c>
      <c r="I1414" s="102"/>
      <c r="J1414" s="30"/>
      <c r="K1414" s="302">
        <f t="shared" ref="K1414:P1414" ca="1" si="1043">IFERROR(INDEX(INDIRECT("Financials!$A:$CX"), MATCH(SUBSTITUTE($B1414,"Driver: ",""), INDIRECT("Financials!$B:$B"), 0), MATCH(K$1, INDIRECT("Financials!$1:$1"), 0)),0)</f>
        <v>0</v>
      </c>
      <c r="L1414" s="302">
        <f t="shared" ca="1" si="1043"/>
        <v>0</v>
      </c>
      <c r="M1414" s="302">
        <f t="shared" ca="1" si="1043"/>
        <v>0</v>
      </c>
      <c r="N1414" s="302">
        <f t="shared" ca="1" si="1043"/>
        <v>0</v>
      </c>
      <c r="O1414" s="302">
        <f t="shared" ca="1" si="1043"/>
        <v>0</v>
      </c>
      <c r="P1414" s="302">
        <f t="shared" ca="1" si="1043"/>
        <v>0</v>
      </c>
      <c r="Q1414" s="302"/>
      <c r="T1414" s="204"/>
      <c r="U1414" s="302">
        <f t="shared" ref="U1414:CF1414" ca="1" si="1044">IFERROR(INDEX(INDIRECT("Financials!$A:$CX"), MATCH(SUBSTITUTE($B1414,"Driver: ",""), INDIRECT("Financials!$B:$B"), 0), MATCH(U$1, INDIRECT("Financials!$1:$1"), 0)),0)</f>
        <v>0</v>
      </c>
      <c r="V1414" s="302">
        <f t="shared" ca="1" si="1044"/>
        <v>0</v>
      </c>
      <c r="W1414" s="302">
        <f t="shared" ca="1" si="1044"/>
        <v>0</v>
      </c>
      <c r="X1414" s="302">
        <f t="shared" ca="1" si="1044"/>
        <v>0</v>
      </c>
      <c r="Y1414" s="302">
        <f t="shared" ca="1" si="1044"/>
        <v>0</v>
      </c>
      <c r="Z1414" s="302">
        <f t="shared" ca="1" si="1044"/>
        <v>0</v>
      </c>
      <c r="AA1414" s="302">
        <f t="shared" ca="1" si="1044"/>
        <v>0</v>
      </c>
      <c r="AB1414" s="302">
        <f t="shared" ca="1" si="1044"/>
        <v>0</v>
      </c>
      <c r="AC1414" s="302">
        <f t="shared" ca="1" si="1044"/>
        <v>0</v>
      </c>
      <c r="AD1414" s="302">
        <f t="shared" ca="1" si="1044"/>
        <v>0</v>
      </c>
      <c r="AE1414" s="302">
        <f t="shared" ca="1" si="1044"/>
        <v>0</v>
      </c>
      <c r="AF1414" s="302">
        <f t="shared" ca="1" si="1044"/>
        <v>0</v>
      </c>
      <c r="AG1414" s="302">
        <f t="shared" ca="1" si="1044"/>
        <v>0</v>
      </c>
      <c r="AH1414" s="302">
        <f t="shared" ca="1" si="1044"/>
        <v>0</v>
      </c>
      <c r="AI1414" s="302">
        <f t="shared" ca="1" si="1044"/>
        <v>0</v>
      </c>
      <c r="AJ1414" s="302">
        <f t="shared" ca="1" si="1044"/>
        <v>0</v>
      </c>
      <c r="AK1414" s="302">
        <f t="shared" ca="1" si="1044"/>
        <v>0</v>
      </c>
      <c r="AL1414" s="302">
        <f t="shared" ca="1" si="1044"/>
        <v>0</v>
      </c>
      <c r="AM1414" s="302">
        <f t="shared" ca="1" si="1044"/>
        <v>0</v>
      </c>
      <c r="AN1414" s="302">
        <f t="shared" ca="1" si="1044"/>
        <v>0</v>
      </c>
      <c r="AO1414" s="302">
        <f t="shared" ca="1" si="1044"/>
        <v>0</v>
      </c>
      <c r="AP1414" s="302">
        <f t="shared" ca="1" si="1044"/>
        <v>0</v>
      </c>
      <c r="AQ1414" s="302">
        <f t="shared" ca="1" si="1044"/>
        <v>0</v>
      </c>
      <c r="AR1414" s="302">
        <f t="shared" ca="1" si="1044"/>
        <v>0</v>
      </c>
      <c r="AS1414" s="302">
        <f t="shared" ca="1" si="1044"/>
        <v>0</v>
      </c>
      <c r="AT1414" s="302">
        <f t="shared" ca="1" si="1044"/>
        <v>0</v>
      </c>
      <c r="AU1414" s="302">
        <f t="shared" ca="1" si="1044"/>
        <v>0</v>
      </c>
      <c r="AV1414" s="302">
        <f t="shared" ca="1" si="1044"/>
        <v>0</v>
      </c>
      <c r="AW1414" s="302">
        <f t="shared" ca="1" si="1044"/>
        <v>0</v>
      </c>
      <c r="AX1414" s="302">
        <f t="shared" ca="1" si="1044"/>
        <v>0</v>
      </c>
      <c r="AY1414" s="302">
        <f t="shared" ca="1" si="1044"/>
        <v>0</v>
      </c>
      <c r="AZ1414" s="302">
        <f t="shared" ca="1" si="1044"/>
        <v>0</v>
      </c>
      <c r="BA1414" s="302">
        <f t="shared" ca="1" si="1044"/>
        <v>0</v>
      </c>
      <c r="BB1414" s="302">
        <f t="shared" ca="1" si="1044"/>
        <v>0</v>
      </c>
      <c r="BC1414" s="302">
        <f t="shared" ca="1" si="1044"/>
        <v>0</v>
      </c>
      <c r="BD1414" s="302">
        <f t="shared" ca="1" si="1044"/>
        <v>0</v>
      </c>
      <c r="BE1414" s="302">
        <f t="shared" ca="1" si="1044"/>
        <v>0</v>
      </c>
      <c r="BF1414" s="302">
        <f t="shared" ca="1" si="1044"/>
        <v>0</v>
      </c>
      <c r="BG1414" s="302">
        <f t="shared" ca="1" si="1044"/>
        <v>0</v>
      </c>
      <c r="BH1414" s="302">
        <f t="shared" ca="1" si="1044"/>
        <v>0</v>
      </c>
      <c r="BI1414" s="302">
        <f t="shared" ca="1" si="1044"/>
        <v>0</v>
      </c>
      <c r="BJ1414" s="302">
        <f t="shared" ca="1" si="1044"/>
        <v>0</v>
      </c>
      <c r="BK1414" s="302">
        <f t="shared" ca="1" si="1044"/>
        <v>0</v>
      </c>
      <c r="BL1414" s="302">
        <f t="shared" ca="1" si="1044"/>
        <v>0</v>
      </c>
      <c r="BM1414" s="302">
        <f t="shared" ca="1" si="1044"/>
        <v>0</v>
      </c>
      <c r="BN1414" s="302">
        <f t="shared" ca="1" si="1044"/>
        <v>0</v>
      </c>
      <c r="BO1414" s="302">
        <f t="shared" ca="1" si="1044"/>
        <v>0</v>
      </c>
      <c r="BP1414" s="302">
        <f t="shared" ca="1" si="1044"/>
        <v>0</v>
      </c>
      <c r="BQ1414" s="302">
        <f t="shared" ca="1" si="1044"/>
        <v>0</v>
      </c>
      <c r="BR1414" s="302">
        <f t="shared" ca="1" si="1044"/>
        <v>0</v>
      </c>
      <c r="BS1414" s="302">
        <f t="shared" ca="1" si="1044"/>
        <v>0</v>
      </c>
      <c r="BT1414" s="302">
        <f t="shared" ca="1" si="1044"/>
        <v>0</v>
      </c>
      <c r="BU1414" s="302">
        <f t="shared" ca="1" si="1044"/>
        <v>0</v>
      </c>
      <c r="BV1414" s="302">
        <f t="shared" ca="1" si="1044"/>
        <v>0</v>
      </c>
      <c r="BW1414" s="302">
        <f t="shared" ca="1" si="1044"/>
        <v>0</v>
      </c>
      <c r="BX1414" s="302">
        <f t="shared" ca="1" si="1044"/>
        <v>0</v>
      </c>
      <c r="BY1414" s="302">
        <f t="shared" ca="1" si="1044"/>
        <v>0</v>
      </c>
      <c r="BZ1414" s="302">
        <f t="shared" ca="1" si="1044"/>
        <v>0</v>
      </c>
      <c r="CA1414" s="302">
        <f t="shared" ca="1" si="1044"/>
        <v>0</v>
      </c>
      <c r="CB1414" s="302">
        <f t="shared" ca="1" si="1044"/>
        <v>0</v>
      </c>
      <c r="CC1414" s="302">
        <f t="shared" ca="1" si="1044"/>
        <v>0</v>
      </c>
      <c r="CD1414" s="302">
        <f t="shared" ca="1" si="1044"/>
        <v>0</v>
      </c>
      <c r="CE1414" s="302">
        <f t="shared" ca="1" si="1044"/>
        <v>0</v>
      </c>
      <c r="CF1414" s="302">
        <f t="shared" ca="1" si="1044"/>
        <v>0</v>
      </c>
      <c r="CG1414" s="302">
        <f t="shared" ref="CG1414:CN1414" ca="1" si="1045">IFERROR(INDEX(INDIRECT("Financials!$A:$CX"), MATCH(SUBSTITUTE($B1414,"Driver: ",""), INDIRECT("Financials!$B:$B"), 0), MATCH(CG$1, INDIRECT("Financials!$1:$1"), 0)),0)</f>
        <v>0</v>
      </c>
      <c r="CH1414" s="302">
        <f t="shared" ca="1" si="1045"/>
        <v>0</v>
      </c>
      <c r="CI1414" s="302">
        <f t="shared" ca="1" si="1045"/>
        <v>0</v>
      </c>
      <c r="CJ1414" s="302">
        <f t="shared" ca="1" si="1045"/>
        <v>0</v>
      </c>
      <c r="CK1414" s="302">
        <f t="shared" ca="1" si="1045"/>
        <v>0</v>
      </c>
      <c r="CL1414" s="302">
        <f t="shared" ca="1" si="1045"/>
        <v>0</v>
      </c>
      <c r="CM1414" s="302">
        <f t="shared" ca="1" si="1045"/>
        <v>0</v>
      </c>
      <c r="CN1414" s="302">
        <f t="shared" ca="1" si="1045"/>
        <v>0</v>
      </c>
    </row>
    <row r="1415" spans="1:92" x14ac:dyDescent="0.25">
      <c r="A1415" s="26"/>
      <c r="B1415" s="216"/>
      <c r="D1415" t="s">
        <v>841</v>
      </c>
      <c r="I1415" s="229"/>
      <c r="J1415" s="53"/>
      <c r="K1415" s="445"/>
      <c r="L1415" s="445"/>
      <c r="M1415" s="445"/>
      <c r="N1415" s="445"/>
      <c r="O1415" s="445"/>
      <c r="P1415" s="445"/>
      <c r="Q1415" s="445"/>
      <c r="T1415" s="446"/>
      <c r="U1415" s="445"/>
      <c r="V1415" s="445"/>
      <c r="W1415" s="445"/>
      <c r="X1415" s="445"/>
      <c r="Y1415" s="445"/>
      <c r="Z1415" s="445"/>
      <c r="AA1415" s="445"/>
      <c r="AB1415" s="445"/>
      <c r="AC1415" s="445"/>
      <c r="AD1415" s="445"/>
      <c r="AE1415" s="445"/>
      <c r="AF1415" s="445"/>
      <c r="AG1415" s="445"/>
      <c r="AH1415" s="445"/>
      <c r="AI1415" s="445"/>
      <c r="AJ1415" s="445"/>
      <c r="AK1415" s="445"/>
      <c r="AL1415" s="445"/>
      <c r="AM1415" s="445"/>
      <c r="AN1415" s="445"/>
      <c r="AO1415" s="445"/>
      <c r="AP1415" s="445"/>
      <c r="AQ1415" s="445"/>
      <c r="AR1415" s="445"/>
      <c r="AS1415" s="445"/>
      <c r="AT1415" s="445"/>
      <c r="AU1415" s="445"/>
      <c r="AV1415" s="445"/>
      <c r="AW1415" s="445"/>
      <c r="AX1415" s="445"/>
      <c r="AY1415" s="445"/>
      <c r="AZ1415" s="445"/>
      <c r="BA1415" s="445"/>
      <c r="BB1415" s="445"/>
      <c r="BC1415" s="445"/>
      <c r="BD1415" s="445"/>
      <c r="BE1415" s="445"/>
      <c r="BF1415" s="445"/>
      <c r="BG1415" s="445"/>
      <c r="BH1415" s="445"/>
      <c r="BI1415" s="445"/>
      <c r="BJ1415" s="445"/>
      <c r="BK1415" s="445"/>
      <c r="BL1415" s="445"/>
      <c r="BM1415" s="445"/>
      <c r="BN1415" s="445"/>
      <c r="BO1415" s="445"/>
      <c r="BP1415" s="445"/>
      <c r="BQ1415" s="445"/>
      <c r="BR1415" s="445"/>
      <c r="BS1415" s="445"/>
      <c r="BT1415" s="445"/>
      <c r="BU1415" s="445"/>
      <c r="BV1415" s="445"/>
      <c r="BW1415" s="445"/>
      <c r="BX1415" s="445"/>
      <c r="BY1415" s="445"/>
      <c r="BZ1415" s="445"/>
      <c r="CA1415" s="445"/>
      <c r="CB1415" s="445"/>
      <c r="CC1415" s="445"/>
      <c r="CD1415" s="445"/>
      <c r="CE1415" s="445"/>
      <c r="CF1415" s="445"/>
      <c r="CG1415" s="445"/>
      <c r="CH1415" s="445"/>
      <c r="CI1415" s="445"/>
      <c r="CJ1415" s="445"/>
      <c r="CK1415" s="445"/>
      <c r="CL1415" s="445"/>
      <c r="CM1415" s="445"/>
      <c r="CN1415" s="445"/>
    </row>
    <row r="1416" spans="1:92" x14ac:dyDescent="0.25">
      <c r="A1416" s="26"/>
      <c r="B1416" s="447" t="s">
        <v>844</v>
      </c>
      <c r="D1416" t="s">
        <v>841</v>
      </c>
      <c r="H1416" s="249" t="s">
        <v>99</v>
      </c>
      <c r="I1416" s="249" t="s">
        <v>100</v>
      </c>
      <c r="J1416" s="17"/>
      <c r="K1416" s="448"/>
      <c r="L1416" s="448"/>
      <c r="M1416" s="448"/>
      <c r="N1416" s="448"/>
      <c r="O1416" s="448"/>
      <c r="P1416" s="448"/>
      <c r="Q1416" s="448"/>
      <c r="T1416" s="237"/>
      <c r="U1416" s="148"/>
      <c r="V1416" s="148"/>
      <c r="W1416" s="148"/>
      <c r="X1416" s="148"/>
      <c r="Y1416" s="148"/>
      <c r="Z1416" s="148"/>
      <c r="AA1416" s="148"/>
      <c r="AB1416" s="148"/>
      <c r="AC1416" s="148"/>
      <c r="AD1416" s="148"/>
      <c r="AE1416" s="148"/>
      <c r="AF1416" s="148"/>
      <c r="AG1416" s="148"/>
      <c r="AH1416" s="148"/>
      <c r="AI1416" s="148"/>
      <c r="AJ1416" s="148"/>
      <c r="AK1416" s="148"/>
      <c r="AL1416" s="148"/>
      <c r="AM1416" s="148"/>
      <c r="AN1416" s="148"/>
      <c r="AO1416" s="148"/>
      <c r="AP1416" s="148"/>
      <c r="AQ1416" s="148"/>
      <c r="AR1416" s="148"/>
      <c r="AS1416" s="148"/>
      <c r="AT1416" s="148"/>
      <c r="AU1416" s="148"/>
      <c r="AV1416" s="148"/>
      <c r="AW1416" s="148"/>
      <c r="AX1416" s="148"/>
      <c r="AY1416" s="148"/>
      <c r="AZ1416" s="148"/>
      <c r="BA1416" s="148"/>
      <c r="BB1416" s="148"/>
      <c r="BC1416" s="148"/>
      <c r="BD1416" s="148"/>
      <c r="BE1416" s="148"/>
      <c r="BF1416" s="148"/>
      <c r="BG1416" s="148"/>
      <c r="BH1416" s="148"/>
      <c r="BI1416" s="148"/>
      <c r="BJ1416" s="148"/>
      <c r="BK1416" s="148"/>
      <c r="BL1416" s="148"/>
      <c r="BM1416" s="148"/>
      <c r="BN1416" s="148"/>
      <c r="BO1416" s="148"/>
      <c r="BP1416" s="148"/>
      <c r="BQ1416" s="148"/>
      <c r="BR1416" s="148"/>
      <c r="BS1416" s="148"/>
      <c r="BT1416" s="148"/>
      <c r="BU1416" s="148"/>
      <c r="BV1416" s="148"/>
      <c r="BW1416" s="148"/>
      <c r="BX1416" s="148"/>
      <c r="BY1416" s="148"/>
      <c r="BZ1416" s="148"/>
      <c r="CA1416" s="148"/>
      <c r="CB1416" s="148"/>
      <c r="CC1416" s="148"/>
      <c r="CD1416" s="148"/>
      <c r="CE1416" s="148"/>
      <c r="CF1416" s="148"/>
      <c r="CG1416" s="148"/>
      <c r="CH1416" s="148"/>
      <c r="CI1416" s="148"/>
      <c r="CJ1416" s="148"/>
      <c r="CK1416" s="148"/>
      <c r="CL1416" s="148"/>
      <c r="CM1416" s="148"/>
      <c r="CN1416" s="148"/>
    </row>
    <row r="1417" spans="1:92" x14ac:dyDescent="0.25">
      <c r="A1417" t="s">
        <v>206</v>
      </c>
      <c r="B1417" s="96" t="s">
        <v>845</v>
      </c>
      <c r="D1417" t="s">
        <v>841</v>
      </c>
      <c r="H1417" s="56">
        <v>100000</v>
      </c>
      <c r="I1417" s="449">
        <v>46023</v>
      </c>
      <c r="J1417" s="449"/>
      <c r="K1417" s="3">
        <f t="shared" ref="K1417:P1418" ca="1" si="1046">SUMIF($3:$3, K$2, INDIRECT(ROW() &amp; ":" &amp; ROW()))</f>
        <v>0</v>
      </c>
      <c r="L1417" s="3">
        <f t="shared" ca="1" si="1046"/>
        <v>100000</v>
      </c>
      <c r="M1417" s="3">
        <f t="shared" ca="1" si="1046"/>
        <v>0</v>
      </c>
      <c r="N1417" s="3">
        <f t="shared" ca="1" si="1046"/>
        <v>0</v>
      </c>
      <c r="O1417" s="3">
        <f t="shared" ca="1" si="1046"/>
        <v>0</v>
      </c>
      <c r="P1417" s="3">
        <f t="shared" ca="1" si="1046"/>
        <v>0</v>
      </c>
      <c r="Q1417" s="3"/>
      <c r="T1417" s="232"/>
      <c r="U1417" s="3">
        <f t="shared" ref="U1417:CF1417" si="1047">$H1417*(EOMONTH($I1417,0)=U$2)</f>
        <v>0</v>
      </c>
      <c r="V1417" s="3">
        <f t="shared" si="1047"/>
        <v>0</v>
      </c>
      <c r="W1417" s="3">
        <f t="shared" si="1047"/>
        <v>0</v>
      </c>
      <c r="X1417" s="3">
        <f t="shared" si="1047"/>
        <v>0</v>
      </c>
      <c r="Y1417" s="3">
        <f t="shared" si="1047"/>
        <v>0</v>
      </c>
      <c r="Z1417" s="3">
        <f t="shared" si="1047"/>
        <v>0</v>
      </c>
      <c r="AA1417" s="3">
        <f t="shared" si="1047"/>
        <v>0</v>
      </c>
      <c r="AB1417" s="3">
        <f t="shared" si="1047"/>
        <v>0</v>
      </c>
      <c r="AC1417" s="3">
        <f t="shared" si="1047"/>
        <v>0</v>
      </c>
      <c r="AD1417" s="3">
        <f t="shared" si="1047"/>
        <v>0</v>
      </c>
      <c r="AE1417" s="3">
        <f t="shared" si="1047"/>
        <v>0</v>
      </c>
      <c r="AF1417" s="3">
        <f t="shared" si="1047"/>
        <v>0</v>
      </c>
      <c r="AG1417" s="3">
        <f t="shared" si="1047"/>
        <v>100000</v>
      </c>
      <c r="AH1417" s="3">
        <f t="shared" si="1047"/>
        <v>0</v>
      </c>
      <c r="AI1417" s="3">
        <f t="shared" si="1047"/>
        <v>0</v>
      </c>
      <c r="AJ1417" s="3">
        <f t="shared" si="1047"/>
        <v>0</v>
      </c>
      <c r="AK1417" s="3">
        <f t="shared" si="1047"/>
        <v>0</v>
      </c>
      <c r="AL1417" s="3">
        <f t="shared" si="1047"/>
        <v>0</v>
      </c>
      <c r="AM1417" s="3">
        <f t="shared" si="1047"/>
        <v>0</v>
      </c>
      <c r="AN1417" s="3">
        <f t="shared" si="1047"/>
        <v>0</v>
      </c>
      <c r="AO1417" s="3">
        <f t="shared" si="1047"/>
        <v>0</v>
      </c>
      <c r="AP1417" s="3">
        <f t="shared" si="1047"/>
        <v>0</v>
      </c>
      <c r="AQ1417" s="3">
        <f t="shared" si="1047"/>
        <v>0</v>
      </c>
      <c r="AR1417" s="3">
        <f t="shared" si="1047"/>
        <v>0</v>
      </c>
      <c r="AS1417" s="3">
        <f t="shared" si="1047"/>
        <v>0</v>
      </c>
      <c r="AT1417" s="3">
        <f t="shared" si="1047"/>
        <v>0</v>
      </c>
      <c r="AU1417" s="3">
        <f t="shared" si="1047"/>
        <v>0</v>
      </c>
      <c r="AV1417" s="3">
        <f t="shared" si="1047"/>
        <v>0</v>
      </c>
      <c r="AW1417" s="3">
        <f t="shared" si="1047"/>
        <v>0</v>
      </c>
      <c r="AX1417" s="3">
        <f t="shared" si="1047"/>
        <v>0</v>
      </c>
      <c r="AY1417" s="3">
        <f t="shared" si="1047"/>
        <v>0</v>
      </c>
      <c r="AZ1417" s="3">
        <f t="shared" si="1047"/>
        <v>0</v>
      </c>
      <c r="BA1417" s="3">
        <f t="shared" si="1047"/>
        <v>0</v>
      </c>
      <c r="BB1417" s="3">
        <f t="shared" si="1047"/>
        <v>0</v>
      </c>
      <c r="BC1417" s="3">
        <f t="shared" si="1047"/>
        <v>0</v>
      </c>
      <c r="BD1417" s="3">
        <f t="shared" si="1047"/>
        <v>0</v>
      </c>
      <c r="BE1417" s="3">
        <f t="shared" si="1047"/>
        <v>0</v>
      </c>
      <c r="BF1417" s="3">
        <f t="shared" si="1047"/>
        <v>0</v>
      </c>
      <c r="BG1417" s="3">
        <f t="shared" si="1047"/>
        <v>0</v>
      </c>
      <c r="BH1417" s="3">
        <f t="shared" si="1047"/>
        <v>0</v>
      </c>
      <c r="BI1417" s="3">
        <f t="shared" si="1047"/>
        <v>0</v>
      </c>
      <c r="BJ1417" s="3">
        <f t="shared" si="1047"/>
        <v>0</v>
      </c>
      <c r="BK1417" s="3">
        <f t="shared" si="1047"/>
        <v>0</v>
      </c>
      <c r="BL1417" s="3">
        <f t="shared" si="1047"/>
        <v>0</v>
      </c>
      <c r="BM1417" s="3">
        <f t="shared" si="1047"/>
        <v>0</v>
      </c>
      <c r="BN1417" s="3">
        <f t="shared" si="1047"/>
        <v>0</v>
      </c>
      <c r="BO1417" s="3">
        <f t="shared" si="1047"/>
        <v>0</v>
      </c>
      <c r="BP1417" s="3">
        <f t="shared" si="1047"/>
        <v>0</v>
      </c>
      <c r="BQ1417" s="3">
        <f t="shared" si="1047"/>
        <v>0</v>
      </c>
      <c r="BR1417" s="3">
        <f t="shared" si="1047"/>
        <v>0</v>
      </c>
      <c r="BS1417" s="3">
        <f t="shared" si="1047"/>
        <v>0</v>
      </c>
      <c r="BT1417" s="3">
        <f t="shared" si="1047"/>
        <v>0</v>
      </c>
      <c r="BU1417" s="3">
        <f t="shared" si="1047"/>
        <v>0</v>
      </c>
      <c r="BV1417" s="3">
        <f t="shared" si="1047"/>
        <v>0</v>
      </c>
      <c r="BW1417" s="3">
        <f t="shared" si="1047"/>
        <v>0</v>
      </c>
      <c r="BX1417" s="3">
        <f t="shared" si="1047"/>
        <v>0</v>
      </c>
      <c r="BY1417" s="3">
        <f t="shared" si="1047"/>
        <v>0</v>
      </c>
      <c r="BZ1417" s="3">
        <f t="shared" si="1047"/>
        <v>0</v>
      </c>
      <c r="CA1417" s="3">
        <f t="shared" si="1047"/>
        <v>0</v>
      </c>
      <c r="CB1417" s="3">
        <f t="shared" si="1047"/>
        <v>0</v>
      </c>
      <c r="CC1417" s="3">
        <f t="shared" si="1047"/>
        <v>0</v>
      </c>
      <c r="CD1417" s="3">
        <f t="shared" si="1047"/>
        <v>0</v>
      </c>
      <c r="CE1417" s="3">
        <f t="shared" si="1047"/>
        <v>0</v>
      </c>
      <c r="CF1417" s="3">
        <f t="shared" si="1047"/>
        <v>0</v>
      </c>
      <c r="CG1417" s="3">
        <f t="shared" ref="CG1417:CN1417" si="1048">$H1417*(EOMONTH($I1417,0)=CG$2)</f>
        <v>0</v>
      </c>
      <c r="CH1417" s="3">
        <f t="shared" si="1048"/>
        <v>0</v>
      </c>
      <c r="CI1417" s="3">
        <f t="shared" si="1048"/>
        <v>0</v>
      </c>
      <c r="CJ1417" s="3">
        <f t="shared" si="1048"/>
        <v>0</v>
      </c>
      <c r="CK1417" s="3">
        <f t="shared" si="1048"/>
        <v>0</v>
      </c>
      <c r="CL1417" s="3">
        <f t="shared" si="1048"/>
        <v>0</v>
      </c>
      <c r="CM1417" s="3">
        <f t="shared" si="1048"/>
        <v>0</v>
      </c>
      <c r="CN1417" s="3">
        <f t="shared" si="1048"/>
        <v>0</v>
      </c>
    </row>
    <row r="1418" spans="1:92" x14ac:dyDescent="0.25">
      <c r="A1418" s="26" t="s">
        <v>362</v>
      </c>
      <c r="B1418" s="216" t="s">
        <v>846</v>
      </c>
      <c r="C1418" s="102" t="s">
        <v>76</v>
      </c>
      <c r="D1418" t="s">
        <v>841</v>
      </c>
      <c r="I1418" s="102"/>
      <c r="J1418"/>
      <c r="K1418" s="450">
        <f t="shared" ca="1" si="1046"/>
        <v>0</v>
      </c>
      <c r="L1418" s="450">
        <f t="shared" ca="1" si="1046"/>
        <v>100000</v>
      </c>
      <c r="M1418" s="450">
        <f t="shared" ca="1" si="1046"/>
        <v>0</v>
      </c>
      <c r="N1418" s="450">
        <f t="shared" ca="1" si="1046"/>
        <v>0</v>
      </c>
      <c r="O1418" s="450">
        <f t="shared" ca="1" si="1046"/>
        <v>0</v>
      </c>
      <c r="P1418" s="450">
        <f t="shared" ca="1" si="1046"/>
        <v>0</v>
      </c>
      <c r="Q1418" s="31"/>
      <c r="T1418" s="306">
        <f t="shared" ref="T1418" ca="1" si="1049">IFERROR(INDEX(INDIRECT("Financials!$A:$AD"), MATCH(INDIRECT(ADDRESS(ROW(),2)), INDIRECT("Financials!$B:$B"), 0), MATCH(INDIRECT(ADDRESS(1,COLUMN())), INDIRECT("Financials!$1:$1"), 0)),0)</f>
        <v>0</v>
      </c>
      <c r="U1418" s="450">
        <f ca="1">SUM(U1417:OFFSET(U1418,-1,0))</f>
        <v>0</v>
      </c>
      <c r="V1418" s="450">
        <f ca="1">SUM(V1417:OFFSET(V1418,-1,0))</f>
        <v>0</v>
      </c>
      <c r="W1418" s="450">
        <f ca="1">SUM(W1417:OFFSET(W1418,-1,0))</f>
        <v>0</v>
      </c>
      <c r="X1418" s="450">
        <f ca="1">SUM(X1417:OFFSET(X1418,-1,0))</f>
        <v>0</v>
      </c>
      <c r="Y1418" s="450">
        <f ca="1">SUM(Y1417:OFFSET(Y1418,-1,0))</f>
        <v>0</v>
      </c>
      <c r="Z1418" s="450">
        <f ca="1">SUM(Z1417:OFFSET(Z1418,-1,0))</f>
        <v>0</v>
      </c>
      <c r="AA1418" s="450">
        <f ca="1">SUM(AA1417:OFFSET(AA1418,-1,0))</f>
        <v>0</v>
      </c>
      <c r="AB1418" s="450">
        <f ca="1">SUM(AB1417:OFFSET(AB1418,-1,0))</f>
        <v>0</v>
      </c>
      <c r="AC1418" s="450">
        <f ca="1">SUM(AC1417:OFFSET(AC1418,-1,0))</f>
        <v>0</v>
      </c>
      <c r="AD1418" s="450">
        <f ca="1">SUM(AD1417:OFFSET(AD1418,-1,0))</f>
        <v>0</v>
      </c>
      <c r="AE1418" s="450">
        <f ca="1">SUM(AE1417:OFFSET(AE1418,-1,0))</f>
        <v>0</v>
      </c>
      <c r="AF1418" s="450">
        <f ca="1">SUM(AF1417:OFFSET(AF1418,-1,0))</f>
        <v>0</v>
      </c>
      <c r="AG1418" s="450">
        <f ca="1">SUM(AG1417:OFFSET(AG1418,-1,0))</f>
        <v>100000</v>
      </c>
      <c r="AH1418" s="450">
        <f ca="1">SUM(AH1417:OFFSET(AH1418,-1,0))</f>
        <v>0</v>
      </c>
      <c r="AI1418" s="450">
        <f ca="1">SUM(AI1417:OFFSET(AI1418,-1,0))</f>
        <v>0</v>
      </c>
      <c r="AJ1418" s="450">
        <f ca="1">SUM(AJ1417:OFFSET(AJ1418,-1,0))</f>
        <v>0</v>
      </c>
      <c r="AK1418" s="450">
        <f ca="1">SUM(AK1417:OFFSET(AK1418,-1,0))</f>
        <v>0</v>
      </c>
      <c r="AL1418" s="450">
        <f ca="1">SUM(AL1417:OFFSET(AL1418,-1,0))</f>
        <v>0</v>
      </c>
      <c r="AM1418" s="450">
        <f ca="1">SUM(AM1417:OFFSET(AM1418,-1,0))</f>
        <v>0</v>
      </c>
      <c r="AN1418" s="450">
        <f ca="1">SUM(AN1417:OFFSET(AN1418,-1,0))</f>
        <v>0</v>
      </c>
      <c r="AO1418" s="450">
        <f ca="1">SUM(AO1417:OFFSET(AO1418,-1,0))</f>
        <v>0</v>
      </c>
      <c r="AP1418" s="450">
        <f ca="1">SUM(AP1417:OFFSET(AP1418,-1,0))</f>
        <v>0</v>
      </c>
      <c r="AQ1418" s="450">
        <f ca="1">SUM(AQ1417:OFFSET(AQ1418,-1,0))</f>
        <v>0</v>
      </c>
      <c r="AR1418" s="450">
        <f ca="1">SUM(AR1417:OFFSET(AR1418,-1,0))</f>
        <v>0</v>
      </c>
      <c r="AS1418" s="450">
        <f ca="1">SUM(AS1417:OFFSET(AS1418,-1,0))</f>
        <v>0</v>
      </c>
      <c r="AT1418" s="450">
        <f ca="1">SUM(AT1417:OFFSET(AT1418,-1,0))</f>
        <v>0</v>
      </c>
      <c r="AU1418" s="450">
        <f ca="1">SUM(AU1417:OFFSET(AU1418,-1,0))</f>
        <v>0</v>
      </c>
      <c r="AV1418" s="450">
        <f ca="1">SUM(AV1417:OFFSET(AV1418,-1,0))</f>
        <v>0</v>
      </c>
      <c r="AW1418" s="450">
        <f ca="1">SUM(AW1417:OFFSET(AW1418,-1,0))</f>
        <v>0</v>
      </c>
      <c r="AX1418" s="450">
        <f ca="1">SUM(AX1417:OFFSET(AX1418,-1,0))</f>
        <v>0</v>
      </c>
      <c r="AY1418" s="450">
        <f ca="1">SUM(AY1417:OFFSET(AY1418,-1,0))</f>
        <v>0</v>
      </c>
      <c r="AZ1418" s="450">
        <f ca="1">SUM(AZ1417:OFFSET(AZ1418,-1,0))</f>
        <v>0</v>
      </c>
      <c r="BA1418" s="450">
        <f ca="1">SUM(BA1417:OFFSET(BA1418,-1,0))</f>
        <v>0</v>
      </c>
      <c r="BB1418" s="450">
        <f ca="1">SUM(BB1417:OFFSET(BB1418,-1,0))</f>
        <v>0</v>
      </c>
      <c r="BC1418" s="450">
        <f ca="1">SUM(BC1417:OFFSET(BC1418,-1,0))</f>
        <v>0</v>
      </c>
      <c r="BD1418" s="450">
        <f ca="1">SUM(BD1417:OFFSET(BD1418,-1,0))</f>
        <v>0</v>
      </c>
      <c r="BE1418" s="450">
        <f ca="1">SUM(BE1417:OFFSET(BE1418,-1,0))</f>
        <v>0</v>
      </c>
      <c r="BF1418" s="450">
        <f ca="1">SUM(BF1417:OFFSET(BF1418,-1,0))</f>
        <v>0</v>
      </c>
      <c r="BG1418" s="450">
        <f ca="1">SUM(BG1417:OFFSET(BG1418,-1,0))</f>
        <v>0</v>
      </c>
      <c r="BH1418" s="450">
        <f ca="1">SUM(BH1417:OFFSET(BH1418,-1,0))</f>
        <v>0</v>
      </c>
      <c r="BI1418" s="450">
        <f ca="1">SUM(BI1417:OFFSET(BI1418,-1,0))</f>
        <v>0</v>
      </c>
      <c r="BJ1418" s="450">
        <f ca="1">SUM(BJ1417:OFFSET(BJ1418,-1,0))</f>
        <v>0</v>
      </c>
      <c r="BK1418" s="450">
        <f ca="1">SUM(BK1417:OFFSET(BK1418,-1,0))</f>
        <v>0</v>
      </c>
      <c r="BL1418" s="450">
        <f ca="1">SUM(BL1417:OFFSET(BL1418,-1,0))</f>
        <v>0</v>
      </c>
      <c r="BM1418" s="450">
        <f ca="1">SUM(BM1417:OFFSET(BM1418,-1,0))</f>
        <v>0</v>
      </c>
      <c r="BN1418" s="450">
        <f ca="1">SUM(BN1417:OFFSET(BN1418,-1,0))</f>
        <v>0</v>
      </c>
      <c r="BO1418" s="450">
        <f ca="1">SUM(BO1417:OFFSET(BO1418,-1,0))</f>
        <v>0</v>
      </c>
      <c r="BP1418" s="450">
        <f ca="1">SUM(BP1417:OFFSET(BP1418,-1,0))</f>
        <v>0</v>
      </c>
      <c r="BQ1418" s="450">
        <f ca="1">SUM(BQ1417:OFFSET(BQ1418,-1,0))</f>
        <v>0</v>
      </c>
      <c r="BR1418" s="450">
        <f ca="1">SUM(BR1417:OFFSET(BR1418,-1,0))</f>
        <v>0</v>
      </c>
      <c r="BS1418" s="450">
        <f ca="1">SUM(BS1417:OFFSET(BS1418,-1,0))</f>
        <v>0</v>
      </c>
      <c r="BT1418" s="450">
        <f ca="1">SUM(BT1417:OFFSET(BT1418,-1,0))</f>
        <v>0</v>
      </c>
      <c r="BU1418" s="450">
        <f ca="1">SUM(BU1417:OFFSET(BU1418,-1,0))</f>
        <v>0</v>
      </c>
      <c r="BV1418" s="450">
        <f ca="1">SUM(BV1417:OFFSET(BV1418,-1,0))</f>
        <v>0</v>
      </c>
      <c r="BW1418" s="450">
        <f ca="1">SUM(BW1417:OFFSET(BW1418,-1,0))</f>
        <v>0</v>
      </c>
      <c r="BX1418" s="450">
        <f ca="1">SUM(BX1417:OFFSET(BX1418,-1,0))</f>
        <v>0</v>
      </c>
      <c r="BY1418" s="450">
        <f ca="1">SUM(BY1417:OFFSET(BY1418,-1,0))</f>
        <v>0</v>
      </c>
      <c r="BZ1418" s="450">
        <f ca="1">SUM(BZ1417:OFFSET(BZ1418,-1,0))</f>
        <v>0</v>
      </c>
      <c r="CA1418" s="450">
        <f ca="1">SUM(CA1417:OFFSET(CA1418,-1,0))</f>
        <v>0</v>
      </c>
      <c r="CB1418" s="450">
        <f ca="1">SUM(CB1417:OFFSET(CB1418,-1,0))</f>
        <v>0</v>
      </c>
      <c r="CC1418" s="450">
        <f ca="1">SUM(CC1417:OFFSET(CC1418,-1,0))</f>
        <v>0</v>
      </c>
      <c r="CD1418" s="450">
        <f ca="1">SUM(CD1417:OFFSET(CD1418,-1,0))</f>
        <v>0</v>
      </c>
      <c r="CE1418" s="450">
        <f ca="1">SUM(CE1417:OFFSET(CE1418,-1,0))</f>
        <v>0</v>
      </c>
      <c r="CF1418" s="450">
        <f ca="1">SUM(CF1417:OFFSET(CF1418,-1,0))</f>
        <v>0</v>
      </c>
      <c r="CG1418" s="450">
        <f ca="1">SUM(CG1417:OFFSET(CG1418,-1,0))</f>
        <v>0</v>
      </c>
      <c r="CH1418" s="450">
        <f ca="1">SUM(CH1417:OFFSET(CH1418,-1,0))</f>
        <v>0</v>
      </c>
      <c r="CI1418" s="450">
        <f ca="1">SUM(CI1417:OFFSET(CI1418,-1,0))</f>
        <v>0</v>
      </c>
      <c r="CJ1418" s="450">
        <f ca="1">SUM(CJ1417:OFFSET(CJ1418,-1,0))</f>
        <v>0</v>
      </c>
      <c r="CK1418" s="450">
        <f ca="1">SUM(CK1417:OFFSET(CK1418,-1,0))</f>
        <v>0</v>
      </c>
      <c r="CL1418" s="450">
        <f ca="1">SUM(CL1417:OFFSET(CL1418,-1,0))</f>
        <v>0</v>
      </c>
      <c r="CM1418" s="450">
        <f ca="1">SUM(CM1417:OFFSET(CM1418,-1,0))</f>
        <v>0</v>
      </c>
      <c r="CN1418" s="450">
        <f ca="1">SUM(CN1417:OFFSET(CN1418,-1,0))</f>
        <v>0</v>
      </c>
    </row>
    <row r="1419" spans="1:92" x14ac:dyDescent="0.25">
      <c r="A1419" s="26"/>
      <c r="B1419" s="178"/>
      <c r="C1419" s="102"/>
      <c r="D1419" t="s">
        <v>841</v>
      </c>
      <c r="I1419" s="102"/>
      <c r="J1419"/>
      <c r="T1419" s="205"/>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26" t="s">
        <v>847</v>
      </c>
      <c r="B1420" s="216" t="s">
        <v>840</v>
      </c>
      <c r="C1420" s="102" t="s">
        <v>61</v>
      </c>
      <c r="D1420" s="53" t="s">
        <v>841</v>
      </c>
      <c r="E1420" s="229"/>
      <c r="F1420" s="229"/>
      <c r="G1420" s="229"/>
      <c r="I1420" s="229"/>
      <c r="J1420" s="53"/>
      <c r="K1420" s="31">
        <f t="shared" ref="K1420:P1420" ca="1" si="1050">SUMIF($4:$4, K$2, INDIRECT(ROW() &amp; ":" &amp; ROW()))</f>
        <v>0</v>
      </c>
      <c r="L1420" s="31">
        <f t="shared" ca="1" si="1050"/>
        <v>100000</v>
      </c>
      <c r="M1420" s="31">
        <f t="shared" ca="1" si="1050"/>
        <v>100000</v>
      </c>
      <c r="N1420" s="31">
        <f t="shared" ca="1" si="1050"/>
        <v>100000</v>
      </c>
      <c r="O1420" s="31">
        <f t="shared" ca="1" si="1050"/>
        <v>100000</v>
      </c>
      <c r="P1420" s="31">
        <f t="shared" ca="1" si="1050"/>
        <v>100000</v>
      </c>
      <c r="Q1420" s="31"/>
      <c r="T1420" s="204">
        <f t="shared" ref="T1420" ca="1" si="1051">IFERROR(INDEX(INDIRECT("Financials!$A:$AD"), MATCH(INDIRECT(ADDRESS(ROW(),2)), INDIRECT("Financials!$B:$B"), 0), MATCH(INDIRECT(ADDRESS(1,COLUMN())), INDIRECT("Financials!$1:$1"), 0)),0)</f>
        <v>0</v>
      </c>
      <c r="U1420" s="31">
        <f t="shared" ref="U1420:CF1420" ca="1" si="1052">T1420+U1418</f>
        <v>0</v>
      </c>
      <c r="V1420" s="31">
        <f t="shared" ca="1" si="1052"/>
        <v>0</v>
      </c>
      <c r="W1420" s="31">
        <f t="shared" ca="1" si="1052"/>
        <v>0</v>
      </c>
      <c r="X1420" s="31">
        <f t="shared" ca="1" si="1052"/>
        <v>0</v>
      </c>
      <c r="Y1420" s="31">
        <f t="shared" ca="1" si="1052"/>
        <v>0</v>
      </c>
      <c r="Z1420" s="31">
        <f t="shared" ca="1" si="1052"/>
        <v>0</v>
      </c>
      <c r="AA1420" s="31">
        <f t="shared" ca="1" si="1052"/>
        <v>0</v>
      </c>
      <c r="AB1420" s="31">
        <f t="shared" ca="1" si="1052"/>
        <v>0</v>
      </c>
      <c r="AC1420" s="31">
        <f t="shared" ca="1" si="1052"/>
        <v>0</v>
      </c>
      <c r="AD1420" s="31">
        <f t="shared" ca="1" si="1052"/>
        <v>0</v>
      </c>
      <c r="AE1420" s="31">
        <f t="shared" ca="1" si="1052"/>
        <v>0</v>
      </c>
      <c r="AF1420" s="31">
        <f t="shared" ca="1" si="1052"/>
        <v>0</v>
      </c>
      <c r="AG1420" s="31">
        <f t="shared" ca="1" si="1052"/>
        <v>100000</v>
      </c>
      <c r="AH1420" s="31">
        <f t="shared" ca="1" si="1052"/>
        <v>100000</v>
      </c>
      <c r="AI1420" s="31">
        <f t="shared" ca="1" si="1052"/>
        <v>100000</v>
      </c>
      <c r="AJ1420" s="31">
        <f t="shared" ca="1" si="1052"/>
        <v>100000</v>
      </c>
      <c r="AK1420" s="31">
        <f t="shared" ca="1" si="1052"/>
        <v>100000</v>
      </c>
      <c r="AL1420" s="31">
        <f t="shared" ca="1" si="1052"/>
        <v>100000</v>
      </c>
      <c r="AM1420" s="31">
        <f t="shared" ca="1" si="1052"/>
        <v>100000</v>
      </c>
      <c r="AN1420" s="31">
        <f t="shared" ca="1" si="1052"/>
        <v>100000</v>
      </c>
      <c r="AO1420" s="31">
        <f t="shared" ca="1" si="1052"/>
        <v>100000</v>
      </c>
      <c r="AP1420" s="31">
        <f t="shared" ca="1" si="1052"/>
        <v>100000</v>
      </c>
      <c r="AQ1420" s="31">
        <f t="shared" ca="1" si="1052"/>
        <v>100000</v>
      </c>
      <c r="AR1420" s="31">
        <f t="shared" ca="1" si="1052"/>
        <v>100000</v>
      </c>
      <c r="AS1420" s="31">
        <f t="shared" ca="1" si="1052"/>
        <v>100000</v>
      </c>
      <c r="AT1420" s="31">
        <f t="shared" ca="1" si="1052"/>
        <v>100000</v>
      </c>
      <c r="AU1420" s="31">
        <f t="shared" ca="1" si="1052"/>
        <v>100000</v>
      </c>
      <c r="AV1420" s="31">
        <f t="shared" ca="1" si="1052"/>
        <v>100000</v>
      </c>
      <c r="AW1420" s="31">
        <f t="shared" ca="1" si="1052"/>
        <v>100000</v>
      </c>
      <c r="AX1420" s="31">
        <f t="shared" ca="1" si="1052"/>
        <v>100000</v>
      </c>
      <c r="AY1420" s="31">
        <f t="shared" ca="1" si="1052"/>
        <v>100000</v>
      </c>
      <c r="AZ1420" s="31">
        <f t="shared" ca="1" si="1052"/>
        <v>100000</v>
      </c>
      <c r="BA1420" s="31">
        <f t="shared" ca="1" si="1052"/>
        <v>100000</v>
      </c>
      <c r="BB1420" s="31">
        <f t="shared" ca="1" si="1052"/>
        <v>100000</v>
      </c>
      <c r="BC1420" s="31">
        <f t="shared" ca="1" si="1052"/>
        <v>100000</v>
      </c>
      <c r="BD1420" s="31">
        <f t="shared" ca="1" si="1052"/>
        <v>100000</v>
      </c>
      <c r="BE1420" s="31">
        <f t="shared" ca="1" si="1052"/>
        <v>100000</v>
      </c>
      <c r="BF1420" s="31">
        <f t="shared" ca="1" si="1052"/>
        <v>100000</v>
      </c>
      <c r="BG1420" s="31">
        <f t="shared" ca="1" si="1052"/>
        <v>100000</v>
      </c>
      <c r="BH1420" s="31">
        <f t="shared" ca="1" si="1052"/>
        <v>100000</v>
      </c>
      <c r="BI1420" s="31">
        <f t="shared" ca="1" si="1052"/>
        <v>100000</v>
      </c>
      <c r="BJ1420" s="31">
        <f t="shared" ca="1" si="1052"/>
        <v>100000</v>
      </c>
      <c r="BK1420" s="31">
        <f t="shared" ca="1" si="1052"/>
        <v>100000</v>
      </c>
      <c r="BL1420" s="31">
        <f t="shared" ca="1" si="1052"/>
        <v>100000</v>
      </c>
      <c r="BM1420" s="31">
        <f t="shared" ca="1" si="1052"/>
        <v>100000</v>
      </c>
      <c r="BN1420" s="31">
        <f t="shared" ca="1" si="1052"/>
        <v>100000</v>
      </c>
      <c r="BO1420" s="31">
        <f t="shared" ca="1" si="1052"/>
        <v>100000</v>
      </c>
      <c r="BP1420" s="31">
        <f t="shared" ca="1" si="1052"/>
        <v>100000</v>
      </c>
      <c r="BQ1420" s="31">
        <f t="shared" ca="1" si="1052"/>
        <v>100000</v>
      </c>
      <c r="BR1420" s="31">
        <f t="shared" ca="1" si="1052"/>
        <v>100000</v>
      </c>
      <c r="BS1420" s="31">
        <f t="shared" ca="1" si="1052"/>
        <v>100000</v>
      </c>
      <c r="BT1420" s="31">
        <f t="shared" ca="1" si="1052"/>
        <v>100000</v>
      </c>
      <c r="BU1420" s="31">
        <f t="shared" ca="1" si="1052"/>
        <v>100000</v>
      </c>
      <c r="BV1420" s="31">
        <f t="shared" ca="1" si="1052"/>
        <v>100000</v>
      </c>
      <c r="BW1420" s="31">
        <f t="shared" ca="1" si="1052"/>
        <v>100000</v>
      </c>
      <c r="BX1420" s="31">
        <f t="shared" ca="1" si="1052"/>
        <v>100000</v>
      </c>
      <c r="BY1420" s="31">
        <f t="shared" ca="1" si="1052"/>
        <v>100000</v>
      </c>
      <c r="BZ1420" s="31">
        <f t="shared" ca="1" si="1052"/>
        <v>100000</v>
      </c>
      <c r="CA1420" s="31">
        <f t="shared" ca="1" si="1052"/>
        <v>100000</v>
      </c>
      <c r="CB1420" s="31">
        <f t="shared" ca="1" si="1052"/>
        <v>100000</v>
      </c>
      <c r="CC1420" s="31">
        <f t="shared" ca="1" si="1052"/>
        <v>100000</v>
      </c>
      <c r="CD1420" s="31">
        <f t="shared" ca="1" si="1052"/>
        <v>100000</v>
      </c>
      <c r="CE1420" s="31">
        <f t="shared" ca="1" si="1052"/>
        <v>100000</v>
      </c>
      <c r="CF1420" s="31">
        <f t="shared" ca="1" si="1052"/>
        <v>100000</v>
      </c>
      <c r="CG1420" s="31">
        <f t="shared" ref="CG1420:CN1420" ca="1" si="1053">CF1420+CG1418</f>
        <v>100000</v>
      </c>
      <c r="CH1420" s="31">
        <f t="shared" ca="1" si="1053"/>
        <v>100000</v>
      </c>
      <c r="CI1420" s="31">
        <f t="shared" ca="1" si="1053"/>
        <v>100000</v>
      </c>
      <c r="CJ1420" s="31">
        <f t="shared" ca="1" si="1053"/>
        <v>100000</v>
      </c>
      <c r="CK1420" s="31">
        <f t="shared" ca="1" si="1053"/>
        <v>100000</v>
      </c>
      <c r="CL1420" s="31">
        <f t="shared" ca="1" si="1053"/>
        <v>100000</v>
      </c>
      <c r="CM1420" s="31">
        <f t="shared" ca="1" si="1053"/>
        <v>100000</v>
      </c>
      <c r="CN1420" s="31">
        <f t="shared" ca="1" si="1053"/>
        <v>100000</v>
      </c>
    </row>
    <row r="1421" spans="1:92" ht="17.25" x14ac:dyDescent="0.4">
      <c r="B1421" s="369"/>
      <c r="C1421" s="369"/>
      <c r="D1421" s="369"/>
      <c r="E1421" s="194"/>
      <c r="F1421" s="451"/>
      <c r="G1421" s="451"/>
      <c r="I1421" s="452" t="s">
        <v>848</v>
      </c>
      <c r="J1421" s="442"/>
      <c r="K1421" s="443"/>
      <c r="L1421" s="443"/>
      <c r="M1421" s="443"/>
      <c r="N1421" s="443"/>
      <c r="O1421" s="443"/>
      <c r="P1421" s="443"/>
      <c r="Q1421" s="443"/>
      <c r="T1421" s="444"/>
      <c r="U1421" s="443"/>
      <c r="V1421" s="443"/>
      <c r="W1421" s="443"/>
      <c r="X1421" s="443"/>
      <c r="Y1421" s="443"/>
      <c r="Z1421" s="443"/>
      <c r="AA1421" s="443"/>
      <c r="AB1421" s="443"/>
      <c r="AC1421" s="443"/>
      <c r="AD1421" s="443"/>
      <c r="AE1421" s="443"/>
      <c r="AF1421" s="443"/>
      <c r="AG1421" s="443"/>
      <c r="AH1421" s="443"/>
      <c r="AI1421" s="443"/>
      <c r="AJ1421" s="443"/>
      <c r="AK1421" s="443"/>
      <c r="AL1421" s="443"/>
      <c r="AM1421" s="443"/>
      <c r="AN1421" s="443"/>
      <c r="AO1421" s="443"/>
      <c r="AP1421" s="443"/>
      <c r="AQ1421" s="443"/>
      <c r="AR1421" s="443"/>
      <c r="AS1421" s="443"/>
      <c r="AT1421" s="443"/>
      <c r="AU1421" s="443"/>
      <c r="AV1421" s="443"/>
      <c r="AW1421" s="443"/>
      <c r="AX1421" s="443"/>
      <c r="AY1421" s="443"/>
      <c r="AZ1421" s="443"/>
      <c r="BA1421" s="443"/>
      <c r="BB1421" s="443"/>
      <c r="BC1421" s="443"/>
      <c r="BD1421" s="443"/>
      <c r="BE1421" s="443"/>
      <c r="BF1421" s="443"/>
      <c r="BG1421" s="443"/>
      <c r="BH1421" s="443"/>
      <c r="BI1421" s="443"/>
      <c r="BJ1421" s="443"/>
      <c r="BK1421" s="443"/>
      <c r="BL1421" s="443"/>
      <c r="BM1421" s="443"/>
      <c r="BN1421" s="443"/>
      <c r="BO1421" s="443"/>
      <c r="BP1421" s="443"/>
      <c r="BQ1421" s="443"/>
      <c r="BR1421" s="443"/>
      <c r="BS1421" s="443"/>
      <c r="BT1421" s="443"/>
      <c r="BU1421" s="443"/>
      <c r="BV1421" s="443"/>
      <c r="BW1421" s="443"/>
      <c r="BX1421" s="443"/>
      <c r="BY1421" s="443"/>
      <c r="BZ1421" s="443"/>
      <c r="CA1421" s="443"/>
      <c r="CB1421" s="443"/>
      <c r="CC1421" s="443"/>
      <c r="CD1421" s="443"/>
      <c r="CE1421" s="443"/>
      <c r="CF1421" s="443"/>
      <c r="CG1421" s="443"/>
      <c r="CH1421" s="443"/>
      <c r="CI1421" s="443"/>
      <c r="CJ1421" s="443"/>
      <c r="CK1421" s="443"/>
      <c r="CL1421" s="443"/>
      <c r="CM1421" s="443"/>
      <c r="CN1421" s="443"/>
    </row>
    <row r="1422" spans="1:92" x14ac:dyDescent="0.25">
      <c r="A1422" s="137"/>
      <c r="B1422" s="208"/>
      <c r="C1422" s="139"/>
      <c r="D1422" s="137" t="s">
        <v>849</v>
      </c>
      <c r="E1422" s="140" t="s">
        <v>849</v>
      </c>
      <c r="F1422" s="140"/>
      <c r="G1422" s="140"/>
      <c r="H1422" s="141"/>
      <c r="I1422" s="221" t="s">
        <v>43</v>
      </c>
      <c r="J1422" s="222"/>
      <c r="K1422" s="139"/>
      <c r="L1422" s="139"/>
      <c r="M1422" s="139"/>
      <c r="N1422" s="139"/>
      <c r="O1422" s="139"/>
      <c r="P1422" s="139"/>
      <c r="Q1422" s="139"/>
      <c r="T1422" s="262"/>
      <c r="U1422" s="187"/>
      <c r="V1422" s="187"/>
      <c r="W1422" s="187"/>
      <c r="X1422" s="187"/>
      <c r="Y1422" s="187"/>
      <c r="Z1422" s="187"/>
      <c r="AA1422" s="187"/>
      <c r="AB1422" s="187"/>
      <c r="AC1422" s="187"/>
      <c r="AD1422" s="187"/>
      <c r="AE1422" s="187"/>
      <c r="AF1422" s="187"/>
      <c r="AG1422" s="187"/>
      <c r="AH1422" s="187"/>
      <c r="AI1422" s="187"/>
      <c r="AJ1422" s="187"/>
      <c r="AK1422" s="187"/>
      <c r="AL1422" s="187"/>
      <c r="AM1422" s="187"/>
      <c r="AN1422" s="187"/>
      <c r="AO1422" s="187"/>
      <c r="AP1422" s="187"/>
      <c r="AQ1422" s="187"/>
      <c r="AR1422" s="187"/>
      <c r="AS1422" s="187"/>
      <c r="AT1422" s="187"/>
      <c r="AU1422" s="187"/>
      <c r="AV1422" s="187"/>
      <c r="AW1422" s="187"/>
      <c r="AX1422" s="187"/>
      <c r="AY1422" s="187"/>
      <c r="AZ1422" s="187"/>
      <c r="BA1422" s="187"/>
      <c r="BB1422" s="187"/>
      <c r="BC1422" s="187"/>
      <c r="BD1422" s="187"/>
      <c r="BE1422" s="187"/>
      <c r="BF1422" s="187"/>
      <c r="BG1422" s="187"/>
      <c r="BH1422" s="187"/>
      <c r="BI1422" s="187"/>
      <c r="BJ1422" s="187"/>
      <c r="BK1422" s="187"/>
      <c r="BL1422" s="187"/>
      <c r="BM1422" s="187"/>
      <c r="BN1422" s="187"/>
      <c r="BO1422" s="187"/>
      <c r="BP1422" s="187"/>
      <c r="BQ1422" s="187"/>
      <c r="BR1422" s="187"/>
      <c r="BS1422" s="187"/>
      <c r="BT1422" s="187"/>
      <c r="BU1422" s="187"/>
      <c r="BV1422" s="187"/>
      <c r="BW1422" s="187"/>
      <c r="BX1422" s="187"/>
      <c r="BY1422" s="187"/>
      <c r="BZ1422" s="187"/>
      <c r="CA1422" s="187"/>
      <c r="CB1422" s="187"/>
      <c r="CC1422" s="187"/>
      <c r="CD1422" s="187"/>
      <c r="CE1422" s="187"/>
      <c r="CF1422" s="187"/>
      <c r="CG1422" s="187"/>
      <c r="CH1422" s="187"/>
      <c r="CI1422" s="187"/>
      <c r="CJ1422" s="187"/>
      <c r="CK1422" s="187"/>
      <c r="CL1422" s="187"/>
      <c r="CM1422" s="187"/>
      <c r="CN1422" s="187"/>
    </row>
    <row r="1423" spans="1:92" x14ac:dyDescent="0.25">
      <c r="B1423" s="28" t="s">
        <v>850</v>
      </c>
      <c r="C1423" s="53"/>
      <c r="D1423" s="295" t="s">
        <v>849</v>
      </c>
      <c r="E1423" s="210" t="str">
        <f>+I1421</f>
        <v>Minimum:</v>
      </c>
      <c r="F1423" s="453"/>
      <c r="G1423" s="453"/>
      <c r="I1423" s="252"/>
      <c r="J1423" s="30"/>
      <c r="K1423" s="302">
        <f t="shared" ref="K1423:P1423" ca="1" si="1054">IFERROR(INDEX(INDIRECT("Financials!$A:$CX"), MATCH(SUBSTITUTE($B1423,"Driver: ",""), INDIRECT("Financials!$B:$B"), 0), MATCH(K$1, INDIRECT("Financials!$1:$1"), 0)),0)</f>
        <v>0</v>
      </c>
      <c r="L1423" s="302">
        <f t="shared" ca="1" si="1054"/>
        <v>0</v>
      </c>
      <c r="M1423" s="302">
        <f t="shared" ca="1" si="1054"/>
        <v>0</v>
      </c>
      <c r="N1423" s="302">
        <f t="shared" ca="1" si="1054"/>
        <v>0</v>
      </c>
      <c r="O1423" s="302">
        <f t="shared" ca="1" si="1054"/>
        <v>0</v>
      </c>
      <c r="P1423" s="302">
        <f t="shared" ca="1" si="1054"/>
        <v>0</v>
      </c>
      <c r="Q1423" s="302"/>
      <c r="T1423" s="204"/>
      <c r="U1423" s="302">
        <f t="shared" ref="U1423:CF1423" ca="1" si="1055">IFERROR(INDEX(INDIRECT("Financials!$A:$CX"), MATCH(SUBSTITUTE($B1423,"Driver: ",""), INDIRECT("Financials!$B:$B"), 0), MATCH(U$1, INDIRECT("Financials!$1:$1"), 0)),0)</f>
        <v>0</v>
      </c>
      <c r="V1423" s="302">
        <f t="shared" ca="1" si="1055"/>
        <v>0</v>
      </c>
      <c r="W1423" s="302">
        <f t="shared" ca="1" si="1055"/>
        <v>0</v>
      </c>
      <c r="X1423" s="302">
        <f t="shared" ca="1" si="1055"/>
        <v>0</v>
      </c>
      <c r="Y1423" s="302">
        <f t="shared" ca="1" si="1055"/>
        <v>0</v>
      </c>
      <c r="Z1423" s="302">
        <f t="shared" ca="1" si="1055"/>
        <v>0</v>
      </c>
      <c r="AA1423" s="302">
        <f t="shared" ca="1" si="1055"/>
        <v>0</v>
      </c>
      <c r="AB1423" s="302">
        <f t="shared" ca="1" si="1055"/>
        <v>0</v>
      </c>
      <c r="AC1423" s="302">
        <f t="shared" ca="1" si="1055"/>
        <v>0</v>
      </c>
      <c r="AD1423" s="302">
        <f t="shared" ca="1" si="1055"/>
        <v>0</v>
      </c>
      <c r="AE1423" s="302">
        <f t="shared" ca="1" si="1055"/>
        <v>0</v>
      </c>
      <c r="AF1423" s="302">
        <f t="shared" ca="1" si="1055"/>
        <v>0</v>
      </c>
      <c r="AG1423" s="302">
        <f t="shared" ca="1" si="1055"/>
        <v>0</v>
      </c>
      <c r="AH1423" s="302">
        <f t="shared" ca="1" si="1055"/>
        <v>0</v>
      </c>
      <c r="AI1423" s="302">
        <f t="shared" ca="1" si="1055"/>
        <v>0</v>
      </c>
      <c r="AJ1423" s="302">
        <f t="shared" ca="1" si="1055"/>
        <v>0</v>
      </c>
      <c r="AK1423" s="302">
        <f t="shared" ca="1" si="1055"/>
        <v>0</v>
      </c>
      <c r="AL1423" s="302">
        <f t="shared" ca="1" si="1055"/>
        <v>0</v>
      </c>
      <c r="AM1423" s="302">
        <f t="shared" ca="1" si="1055"/>
        <v>0</v>
      </c>
      <c r="AN1423" s="302">
        <f t="shared" ca="1" si="1055"/>
        <v>0</v>
      </c>
      <c r="AO1423" s="302">
        <f t="shared" ca="1" si="1055"/>
        <v>0</v>
      </c>
      <c r="AP1423" s="302">
        <f t="shared" ca="1" si="1055"/>
        <v>0</v>
      </c>
      <c r="AQ1423" s="302">
        <f t="shared" ca="1" si="1055"/>
        <v>0</v>
      </c>
      <c r="AR1423" s="302">
        <f t="shared" ca="1" si="1055"/>
        <v>0</v>
      </c>
      <c r="AS1423" s="302">
        <f t="shared" ca="1" si="1055"/>
        <v>0</v>
      </c>
      <c r="AT1423" s="302">
        <f t="shared" ca="1" si="1055"/>
        <v>0</v>
      </c>
      <c r="AU1423" s="302">
        <f t="shared" ca="1" si="1055"/>
        <v>0</v>
      </c>
      <c r="AV1423" s="302">
        <f t="shared" ca="1" si="1055"/>
        <v>0</v>
      </c>
      <c r="AW1423" s="302">
        <f t="shared" ca="1" si="1055"/>
        <v>0</v>
      </c>
      <c r="AX1423" s="302">
        <f t="shared" ca="1" si="1055"/>
        <v>0</v>
      </c>
      <c r="AY1423" s="302">
        <f t="shared" ca="1" si="1055"/>
        <v>0</v>
      </c>
      <c r="AZ1423" s="302">
        <f t="shared" ca="1" si="1055"/>
        <v>0</v>
      </c>
      <c r="BA1423" s="302">
        <f t="shared" ca="1" si="1055"/>
        <v>0</v>
      </c>
      <c r="BB1423" s="302">
        <f t="shared" ca="1" si="1055"/>
        <v>0</v>
      </c>
      <c r="BC1423" s="302">
        <f t="shared" ca="1" si="1055"/>
        <v>0</v>
      </c>
      <c r="BD1423" s="302">
        <f t="shared" ca="1" si="1055"/>
        <v>0</v>
      </c>
      <c r="BE1423" s="302">
        <f t="shared" ca="1" si="1055"/>
        <v>0</v>
      </c>
      <c r="BF1423" s="302">
        <f t="shared" ca="1" si="1055"/>
        <v>0</v>
      </c>
      <c r="BG1423" s="302">
        <f t="shared" ca="1" si="1055"/>
        <v>0</v>
      </c>
      <c r="BH1423" s="302">
        <f t="shared" ca="1" si="1055"/>
        <v>0</v>
      </c>
      <c r="BI1423" s="302">
        <f t="shared" ca="1" si="1055"/>
        <v>0</v>
      </c>
      <c r="BJ1423" s="302">
        <f t="shared" ca="1" si="1055"/>
        <v>0</v>
      </c>
      <c r="BK1423" s="302">
        <f t="shared" ca="1" si="1055"/>
        <v>0</v>
      </c>
      <c r="BL1423" s="302">
        <f t="shared" ca="1" si="1055"/>
        <v>0</v>
      </c>
      <c r="BM1423" s="302">
        <f t="shared" ca="1" si="1055"/>
        <v>0</v>
      </c>
      <c r="BN1423" s="302">
        <f t="shared" ca="1" si="1055"/>
        <v>0</v>
      </c>
      <c r="BO1423" s="302">
        <f t="shared" ca="1" si="1055"/>
        <v>0</v>
      </c>
      <c r="BP1423" s="302">
        <f t="shared" ca="1" si="1055"/>
        <v>0</v>
      </c>
      <c r="BQ1423" s="302">
        <f t="shared" ca="1" si="1055"/>
        <v>0</v>
      </c>
      <c r="BR1423" s="302">
        <f t="shared" ca="1" si="1055"/>
        <v>0</v>
      </c>
      <c r="BS1423" s="302">
        <f t="shared" ca="1" si="1055"/>
        <v>0</v>
      </c>
      <c r="BT1423" s="302">
        <f t="shared" ca="1" si="1055"/>
        <v>0</v>
      </c>
      <c r="BU1423" s="302">
        <f t="shared" ca="1" si="1055"/>
        <v>0</v>
      </c>
      <c r="BV1423" s="302">
        <f t="shared" ca="1" si="1055"/>
        <v>0</v>
      </c>
      <c r="BW1423" s="302">
        <f t="shared" ca="1" si="1055"/>
        <v>0</v>
      </c>
      <c r="BX1423" s="302">
        <f t="shared" ca="1" si="1055"/>
        <v>0</v>
      </c>
      <c r="BY1423" s="302">
        <f t="shared" ca="1" si="1055"/>
        <v>0</v>
      </c>
      <c r="BZ1423" s="302">
        <f t="shared" ca="1" si="1055"/>
        <v>0</v>
      </c>
      <c r="CA1423" s="302">
        <f t="shared" ca="1" si="1055"/>
        <v>0</v>
      </c>
      <c r="CB1423" s="302">
        <f t="shared" ca="1" si="1055"/>
        <v>0</v>
      </c>
      <c r="CC1423" s="302">
        <f t="shared" ca="1" si="1055"/>
        <v>0</v>
      </c>
      <c r="CD1423" s="302">
        <f t="shared" ca="1" si="1055"/>
        <v>0</v>
      </c>
      <c r="CE1423" s="302">
        <f t="shared" ca="1" si="1055"/>
        <v>0</v>
      </c>
      <c r="CF1423" s="302">
        <f t="shared" ca="1" si="1055"/>
        <v>0</v>
      </c>
      <c r="CG1423" s="302">
        <f t="shared" ref="CG1423:CN1423" ca="1" si="1056">IFERROR(INDEX(INDIRECT("Financials!$A:$CX"), MATCH(SUBSTITUTE($B1423,"Driver: ",""), INDIRECT("Financials!$B:$B"), 0), MATCH(CG$1, INDIRECT("Financials!$1:$1"), 0)),0)</f>
        <v>0</v>
      </c>
      <c r="CH1423" s="302">
        <f t="shared" ca="1" si="1056"/>
        <v>0</v>
      </c>
      <c r="CI1423" s="302">
        <f t="shared" ca="1" si="1056"/>
        <v>0</v>
      </c>
      <c r="CJ1423" s="302">
        <f t="shared" ca="1" si="1056"/>
        <v>0</v>
      </c>
      <c r="CK1423" s="302">
        <f t="shared" ca="1" si="1056"/>
        <v>0</v>
      </c>
      <c r="CL1423" s="302">
        <f t="shared" ca="1" si="1056"/>
        <v>0</v>
      </c>
      <c r="CM1423" s="302">
        <f t="shared" ca="1" si="1056"/>
        <v>0</v>
      </c>
      <c r="CN1423" s="302">
        <f t="shared" ca="1" si="1056"/>
        <v>0</v>
      </c>
    </row>
    <row r="1424" spans="1:92" x14ac:dyDescent="0.25">
      <c r="B1424" s="28"/>
      <c r="C1424" s="53"/>
      <c r="D1424" s="295" t="s">
        <v>849</v>
      </c>
      <c r="E1424" s="194"/>
      <c r="F1424" s="453"/>
      <c r="G1424" s="453"/>
      <c r="H1424" s="454"/>
      <c r="I1424" s="453"/>
      <c r="J1424" s="445"/>
      <c r="K1424" s="445"/>
      <c r="L1424" s="445"/>
      <c r="M1424" s="445"/>
      <c r="N1424" s="445"/>
      <c r="O1424" s="445"/>
      <c r="P1424" s="445"/>
      <c r="Q1424" s="445"/>
      <c r="T1424" s="446"/>
      <c r="U1424" s="445"/>
      <c r="V1424" s="445"/>
      <c r="W1424" s="445"/>
      <c r="X1424" s="445"/>
      <c r="Y1424" s="445"/>
      <c r="Z1424" s="445"/>
      <c r="AA1424" s="445"/>
      <c r="AB1424" s="445"/>
      <c r="AC1424" s="445"/>
      <c r="AD1424" s="445"/>
      <c r="AE1424" s="445"/>
      <c r="AF1424" s="445"/>
      <c r="AG1424" s="445"/>
      <c r="AH1424" s="445"/>
      <c r="AI1424" s="445"/>
      <c r="AJ1424" s="445"/>
      <c r="AK1424" s="445"/>
      <c r="AL1424" s="445"/>
      <c r="AM1424" s="445"/>
      <c r="AN1424" s="445"/>
      <c r="AO1424" s="445"/>
      <c r="AP1424" s="445"/>
      <c r="AQ1424" s="445"/>
      <c r="AR1424" s="445"/>
      <c r="AS1424" s="445"/>
      <c r="AT1424" s="445"/>
      <c r="AU1424" s="445"/>
      <c r="AV1424" s="445"/>
      <c r="AW1424" s="445"/>
      <c r="AX1424" s="445"/>
      <c r="AY1424" s="445"/>
      <c r="AZ1424" s="445"/>
      <c r="BA1424" s="445"/>
      <c r="BB1424" s="445"/>
      <c r="BC1424" s="445"/>
      <c r="BD1424" s="445"/>
      <c r="BE1424" s="445"/>
      <c r="BF1424" s="445"/>
      <c r="BG1424" s="445"/>
      <c r="BH1424" s="445"/>
      <c r="BI1424" s="445"/>
      <c r="BJ1424" s="445"/>
      <c r="BK1424" s="445"/>
      <c r="BL1424" s="445"/>
      <c r="BM1424" s="445"/>
      <c r="BN1424" s="445"/>
      <c r="BO1424" s="445"/>
      <c r="BP1424" s="445"/>
      <c r="BQ1424" s="445"/>
      <c r="BR1424" s="445"/>
      <c r="BS1424" s="445"/>
      <c r="BT1424" s="445"/>
      <c r="BU1424" s="445"/>
      <c r="BV1424" s="445"/>
      <c r="BW1424" s="445"/>
      <c r="BX1424" s="445"/>
      <c r="BY1424" s="445"/>
      <c r="BZ1424" s="445"/>
      <c r="CA1424" s="445"/>
      <c r="CB1424" s="445"/>
      <c r="CC1424" s="445"/>
      <c r="CD1424" s="445"/>
      <c r="CE1424" s="445"/>
      <c r="CF1424" s="445"/>
      <c r="CG1424" s="445"/>
      <c r="CH1424" s="445"/>
      <c r="CI1424" s="445"/>
      <c r="CJ1424" s="445"/>
      <c r="CK1424" s="445"/>
      <c r="CL1424" s="445"/>
      <c r="CM1424" s="445"/>
      <c r="CN1424" s="445"/>
    </row>
    <row r="1425" spans="1:92" x14ac:dyDescent="0.25">
      <c r="B1425" s="28"/>
      <c r="C1425" s="53"/>
      <c r="D1425" s="295" t="s">
        <v>849</v>
      </c>
      <c r="E1425" s="194"/>
      <c r="F1425" s="453"/>
      <c r="G1425" s="453"/>
      <c r="H1425" s="454"/>
      <c r="I1425" s="453"/>
      <c r="J1425" s="445"/>
      <c r="K1425" s="445"/>
      <c r="L1425" s="445"/>
      <c r="M1425" s="445"/>
      <c r="N1425" s="445"/>
      <c r="O1425" s="445"/>
      <c r="P1425" s="445"/>
      <c r="Q1425" s="445"/>
      <c r="T1425" s="446"/>
      <c r="U1425" s="445"/>
      <c r="V1425" s="445"/>
      <c r="W1425" s="445"/>
      <c r="X1425" s="445"/>
      <c r="Y1425" s="445"/>
      <c r="Z1425" s="445"/>
      <c r="AA1425" s="445"/>
      <c r="AB1425" s="445"/>
      <c r="AC1425" s="445"/>
      <c r="AD1425" s="445"/>
      <c r="AE1425" s="445"/>
      <c r="AF1425" s="445"/>
      <c r="AG1425" s="445"/>
      <c r="AH1425" s="445"/>
      <c r="AI1425" s="445"/>
      <c r="AJ1425" s="445"/>
      <c r="AK1425" s="445"/>
      <c r="AL1425" s="445"/>
      <c r="AM1425" s="445"/>
      <c r="AN1425" s="445"/>
      <c r="AO1425" s="445"/>
      <c r="AP1425" s="445"/>
      <c r="AQ1425" s="445"/>
      <c r="AR1425" s="445"/>
      <c r="AS1425" s="445"/>
      <c r="AT1425" s="445"/>
      <c r="AU1425" s="445"/>
      <c r="AV1425" s="445"/>
      <c r="AW1425" s="445"/>
      <c r="AX1425" s="445"/>
      <c r="AY1425" s="445"/>
      <c r="AZ1425" s="445"/>
      <c r="BA1425" s="445"/>
      <c r="BB1425" s="445"/>
      <c r="BC1425" s="445"/>
      <c r="BD1425" s="445"/>
      <c r="BE1425" s="445"/>
      <c r="BF1425" s="445"/>
      <c r="BG1425" s="445"/>
      <c r="BH1425" s="445"/>
      <c r="BI1425" s="445"/>
      <c r="BJ1425" s="445"/>
      <c r="BK1425" s="445"/>
      <c r="BL1425" s="445"/>
      <c r="BM1425" s="445"/>
      <c r="BN1425" s="445"/>
      <c r="BO1425" s="445"/>
      <c r="BP1425" s="445"/>
      <c r="BQ1425" s="445"/>
      <c r="BR1425" s="445"/>
      <c r="BS1425" s="445"/>
      <c r="BT1425" s="445"/>
      <c r="BU1425" s="445"/>
      <c r="BV1425" s="445"/>
      <c r="BW1425" s="445"/>
      <c r="BX1425" s="445"/>
      <c r="BY1425" s="445"/>
      <c r="BZ1425" s="445"/>
      <c r="CA1425" s="445"/>
      <c r="CB1425" s="445"/>
      <c r="CC1425" s="445"/>
      <c r="CD1425" s="445"/>
      <c r="CE1425" s="445"/>
      <c r="CF1425" s="445"/>
      <c r="CG1425" s="445"/>
      <c r="CH1425" s="445"/>
      <c r="CI1425" s="445"/>
      <c r="CJ1425" s="445"/>
      <c r="CK1425" s="445"/>
      <c r="CL1425" s="445"/>
      <c r="CM1425" s="445"/>
      <c r="CN1425" s="445"/>
    </row>
    <row r="1426" spans="1:92" ht="13.7" customHeight="1" x14ac:dyDescent="0.25">
      <c r="B1426" s="455"/>
      <c r="C1426" s="456"/>
      <c r="D1426" s="457" t="s">
        <v>849</v>
      </c>
      <c r="E1426" s="458"/>
      <c r="F1426" s="459"/>
      <c r="G1426" s="249" t="s">
        <v>99</v>
      </c>
      <c r="H1426" s="249" t="s">
        <v>100</v>
      </c>
      <c r="I1426" s="459" t="s">
        <v>851</v>
      </c>
      <c r="J1426" s="448"/>
      <c r="K1426" s="448"/>
      <c r="L1426" s="448"/>
      <c r="M1426" s="448"/>
      <c r="N1426" s="448"/>
      <c r="O1426" s="448"/>
      <c r="P1426" s="448"/>
      <c r="Q1426" s="448"/>
      <c r="T1426" s="237"/>
      <c r="U1426" s="148"/>
      <c r="V1426" s="148"/>
      <c r="W1426" s="148"/>
      <c r="X1426" s="148"/>
      <c r="Y1426" s="148"/>
      <c r="Z1426" s="148"/>
      <c r="AA1426" s="148"/>
      <c r="AB1426" s="148"/>
      <c r="AC1426" s="148"/>
      <c r="AD1426" s="148"/>
      <c r="AE1426" s="148"/>
      <c r="AF1426" s="148"/>
      <c r="AG1426" s="148"/>
      <c r="AH1426" s="148"/>
      <c r="AI1426" s="148"/>
      <c r="AJ1426" s="148"/>
      <c r="AK1426" s="148"/>
      <c r="AL1426" s="148"/>
      <c r="AM1426" s="148"/>
      <c r="AN1426" s="148"/>
      <c r="AO1426" s="148"/>
      <c r="AP1426" s="148"/>
      <c r="AQ1426" s="148"/>
      <c r="AR1426" s="148"/>
      <c r="AS1426" s="148"/>
      <c r="AT1426" s="148"/>
      <c r="AU1426" s="148"/>
      <c r="AV1426" s="148"/>
      <c r="AW1426" s="148"/>
      <c r="AX1426" s="148"/>
      <c r="AY1426" s="148"/>
      <c r="AZ1426" s="148"/>
      <c r="BA1426" s="148"/>
      <c r="BB1426" s="148"/>
      <c r="BC1426" s="148"/>
      <c r="BD1426" s="148"/>
      <c r="BE1426" s="148"/>
      <c r="BF1426" s="148"/>
      <c r="BG1426" s="148"/>
      <c r="BH1426" s="148"/>
      <c r="BI1426" s="148"/>
      <c r="BJ1426" s="148"/>
      <c r="BK1426" s="148"/>
      <c r="BL1426" s="148"/>
      <c r="BM1426" s="148"/>
      <c r="BN1426" s="148"/>
      <c r="BO1426" s="148"/>
      <c r="BP1426" s="148"/>
      <c r="BQ1426" s="148"/>
      <c r="BR1426" s="148"/>
      <c r="BS1426" s="148"/>
      <c r="BT1426" s="148"/>
      <c r="BU1426" s="148"/>
      <c r="BV1426" s="148"/>
      <c r="BW1426" s="148"/>
      <c r="BX1426" s="148"/>
      <c r="BY1426" s="148"/>
      <c r="BZ1426" s="148"/>
      <c r="CA1426" s="148"/>
      <c r="CB1426" s="148"/>
      <c r="CC1426" s="148"/>
      <c r="CD1426" s="148"/>
      <c r="CE1426" s="148"/>
      <c r="CF1426" s="148"/>
      <c r="CG1426" s="148"/>
      <c r="CH1426" s="148"/>
      <c r="CI1426" s="148"/>
      <c r="CJ1426" s="148"/>
      <c r="CK1426" s="148"/>
      <c r="CL1426" s="148"/>
      <c r="CM1426" s="148"/>
      <c r="CN1426" s="148"/>
    </row>
    <row r="1427" spans="1:92" x14ac:dyDescent="0.25">
      <c r="A1427" t="s">
        <v>298</v>
      </c>
      <c r="B1427" s="460" t="s">
        <v>852</v>
      </c>
      <c r="D1427" s="295" t="s">
        <v>849</v>
      </c>
      <c r="F1427" s="198"/>
      <c r="G1427" s="92">
        <v>45658</v>
      </c>
      <c r="H1427" s="56">
        <v>10000000</v>
      </c>
      <c r="I1427" s="56">
        <v>25000000</v>
      </c>
      <c r="J1427" s="56"/>
      <c r="K1427" s="50">
        <f t="shared" ref="K1427:P1428" ca="1" si="1057">SUMIF($3:$3, INDIRECT(ADDRESS(ROW($A$2),COLUMN(),2)), INDIRECT(ROW() &amp; ":" &amp; ROW()))</f>
        <v>10000000</v>
      </c>
      <c r="L1427" s="3">
        <f t="shared" ca="1" si="1057"/>
        <v>0</v>
      </c>
      <c r="M1427" s="3">
        <f t="shared" ca="1" si="1057"/>
        <v>0</v>
      </c>
      <c r="N1427" s="3">
        <f t="shared" ca="1" si="1057"/>
        <v>0</v>
      </c>
      <c r="O1427" s="3">
        <f t="shared" ca="1" si="1057"/>
        <v>0</v>
      </c>
      <c r="P1427" s="3">
        <f t="shared" ca="1" si="1057"/>
        <v>0</v>
      </c>
      <c r="Q1427" s="3"/>
      <c r="T1427" s="232"/>
      <c r="U1427" s="3">
        <f t="shared" ref="U1427:CF1427" si="1058">$H1427*(EOMONTH($G1427,0)=EOMONTH(U$2,0))</f>
        <v>10000000</v>
      </c>
      <c r="V1427" s="3">
        <f t="shared" si="1058"/>
        <v>0</v>
      </c>
      <c r="W1427" s="3">
        <f t="shared" si="1058"/>
        <v>0</v>
      </c>
      <c r="X1427" s="3">
        <f t="shared" si="1058"/>
        <v>0</v>
      </c>
      <c r="Y1427" s="3">
        <f t="shared" si="1058"/>
        <v>0</v>
      </c>
      <c r="Z1427" s="3">
        <f t="shared" si="1058"/>
        <v>0</v>
      </c>
      <c r="AA1427" s="3">
        <f t="shared" si="1058"/>
        <v>0</v>
      </c>
      <c r="AB1427" s="3">
        <f t="shared" si="1058"/>
        <v>0</v>
      </c>
      <c r="AC1427" s="3">
        <f t="shared" si="1058"/>
        <v>0</v>
      </c>
      <c r="AD1427" s="3">
        <f t="shared" si="1058"/>
        <v>0</v>
      </c>
      <c r="AE1427" s="3">
        <f t="shared" si="1058"/>
        <v>0</v>
      </c>
      <c r="AF1427" s="3">
        <f t="shared" si="1058"/>
        <v>0</v>
      </c>
      <c r="AG1427" s="3">
        <f t="shared" si="1058"/>
        <v>0</v>
      </c>
      <c r="AH1427" s="3">
        <f t="shared" si="1058"/>
        <v>0</v>
      </c>
      <c r="AI1427" s="3">
        <f t="shared" si="1058"/>
        <v>0</v>
      </c>
      <c r="AJ1427" s="3">
        <f t="shared" si="1058"/>
        <v>0</v>
      </c>
      <c r="AK1427" s="3">
        <f t="shared" si="1058"/>
        <v>0</v>
      </c>
      <c r="AL1427" s="3">
        <f t="shared" si="1058"/>
        <v>0</v>
      </c>
      <c r="AM1427" s="3">
        <f t="shared" si="1058"/>
        <v>0</v>
      </c>
      <c r="AN1427" s="3">
        <f t="shared" si="1058"/>
        <v>0</v>
      </c>
      <c r="AO1427" s="3">
        <f t="shared" si="1058"/>
        <v>0</v>
      </c>
      <c r="AP1427" s="3">
        <f t="shared" si="1058"/>
        <v>0</v>
      </c>
      <c r="AQ1427" s="3">
        <f t="shared" si="1058"/>
        <v>0</v>
      </c>
      <c r="AR1427" s="3">
        <f t="shared" si="1058"/>
        <v>0</v>
      </c>
      <c r="AS1427" s="3">
        <f t="shared" si="1058"/>
        <v>0</v>
      </c>
      <c r="AT1427" s="3">
        <f t="shared" si="1058"/>
        <v>0</v>
      </c>
      <c r="AU1427" s="3">
        <f t="shared" si="1058"/>
        <v>0</v>
      </c>
      <c r="AV1427" s="3">
        <f t="shared" si="1058"/>
        <v>0</v>
      </c>
      <c r="AW1427" s="3">
        <f t="shared" si="1058"/>
        <v>0</v>
      </c>
      <c r="AX1427" s="3">
        <f t="shared" si="1058"/>
        <v>0</v>
      </c>
      <c r="AY1427" s="3">
        <f t="shared" si="1058"/>
        <v>0</v>
      </c>
      <c r="AZ1427" s="3">
        <f t="shared" si="1058"/>
        <v>0</v>
      </c>
      <c r="BA1427" s="3">
        <f t="shared" si="1058"/>
        <v>0</v>
      </c>
      <c r="BB1427" s="3">
        <f t="shared" si="1058"/>
        <v>0</v>
      </c>
      <c r="BC1427" s="3">
        <f t="shared" si="1058"/>
        <v>0</v>
      </c>
      <c r="BD1427" s="3">
        <f t="shared" si="1058"/>
        <v>0</v>
      </c>
      <c r="BE1427" s="3">
        <f t="shared" si="1058"/>
        <v>0</v>
      </c>
      <c r="BF1427" s="3">
        <f t="shared" si="1058"/>
        <v>0</v>
      </c>
      <c r="BG1427" s="3">
        <f t="shared" si="1058"/>
        <v>0</v>
      </c>
      <c r="BH1427" s="3">
        <f t="shared" si="1058"/>
        <v>0</v>
      </c>
      <c r="BI1427" s="3">
        <f t="shared" si="1058"/>
        <v>0</v>
      </c>
      <c r="BJ1427" s="3">
        <f t="shared" si="1058"/>
        <v>0</v>
      </c>
      <c r="BK1427" s="3">
        <f t="shared" si="1058"/>
        <v>0</v>
      </c>
      <c r="BL1427" s="3">
        <f t="shared" si="1058"/>
        <v>0</v>
      </c>
      <c r="BM1427" s="3">
        <f t="shared" si="1058"/>
        <v>0</v>
      </c>
      <c r="BN1427" s="3">
        <f t="shared" si="1058"/>
        <v>0</v>
      </c>
      <c r="BO1427" s="3">
        <f t="shared" si="1058"/>
        <v>0</v>
      </c>
      <c r="BP1427" s="3">
        <f t="shared" si="1058"/>
        <v>0</v>
      </c>
      <c r="BQ1427" s="3">
        <f t="shared" si="1058"/>
        <v>0</v>
      </c>
      <c r="BR1427" s="3">
        <f t="shared" si="1058"/>
        <v>0</v>
      </c>
      <c r="BS1427" s="3">
        <f t="shared" si="1058"/>
        <v>0</v>
      </c>
      <c r="BT1427" s="3">
        <f t="shared" si="1058"/>
        <v>0</v>
      </c>
      <c r="BU1427" s="3">
        <f t="shared" si="1058"/>
        <v>0</v>
      </c>
      <c r="BV1427" s="3">
        <f t="shared" si="1058"/>
        <v>0</v>
      </c>
      <c r="BW1427" s="3">
        <f t="shared" si="1058"/>
        <v>0</v>
      </c>
      <c r="BX1427" s="3">
        <f t="shared" si="1058"/>
        <v>0</v>
      </c>
      <c r="BY1427" s="3">
        <f t="shared" si="1058"/>
        <v>0</v>
      </c>
      <c r="BZ1427" s="3">
        <f t="shared" si="1058"/>
        <v>0</v>
      </c>
      <c r="CA1427" s="3">
        <f t="shared" si="1058"/>
        <v>0</v>
      </c>
      <c r="CB1427" s="3">
        <f t="shared" si="1058"/>
        <v>0</v>
      </c>
      <c r="CC1427" s="3">
        <f t="shared" si="1058"/>
        <v>0</v>
      </c>
      <c r="CD1427" s="3">
        <f t="shared" si="1058"/>
        <v>0</v>
      </c>
      <c r="CE1427" s="3">
        <f t="shared" si="1058"/>
        <v>0</v>
      </c>
      <c r="CF1427" s="3">
        <f t="shared" si="1058"/>
        <v>0</v>
      </c>
      <c r="CG1427" s="3">
        <f t="shared" ref="CG1427:CN1427" si="1059">$H1427*(EOMONTH($G1427,0)=EOMONTH(CG$2,0))</f>
        <v>0</v>
      </c>
      <c r="CH1427" s="3">
        <f t="shared" si="1059"/>
        <v>0</v>
      </c>
      <c r="CI1427" s="3">
        <f t="shared" si="1059"/>
        <v>0</v>
      </c>
      <c r="CJ1427" s="3">
        <f t="shared" si="1059"/>
        <v>0</v>
      </c>
      <c r="CK1427" s="3">
        <f t="shared" si="1059"/>
        <v>0</v>
      </c>
      <c r="CL1427" s="3">
        <f t="shared" si="1059"/>
        <v>0</v>
      </c>
      <c r="CM1427" s="3">
        <f t="shared" si="1059"/>
        <v>0</v>
      </c>
      <c r="CN1427" s="3">
        <f t="shared" si="1059"/>
        <v>0</v>
      </c>
    </row>
    <row r="1428" spans="1:92" x14ac:dyDescent="0.25">
      <c r="A1428" t="s">
        <v>143</v>
      </c>
      <c r="B1428" s="384" t="s">
        <v>846</v>
      </c>
      <c r="C1428" s="102" t="s">
        <v>76</v>
      </c>
      <c r="D1428" s="461" t="s">
        <v>849</v>
      </c>
      <c r="E1428" s="229"/>
      <c r="F1428" s="252"/>
      <c r="G1428" s="252"/>
      <c r="H1428" s="56"/>
      <c r="I1428" s="421"/>
      <c r="J1428" s="421"/>
      <c r="K1428" s="31">
        <f t="shared" ca="1" si="1057"/>
        <v>10000000</v>
      </c>
      <c r="L1428" s="31">
        <f t="shared" ca="1" si="1057"/>
        <v>0</v>
      </c>
      <c r="M1428" s="31">
        <f t="shared" ca="1" si="1057"/>
        <v>0</v>
      </c>
      <c r="N1428" s="31">
        <f t="shared" ca="1" si="1057"/>
        <v>0</v>
      </c>
      <c r="O1428" s="31">
        <f t="shared" ca="1" si="1057"/>
        <v>0</v>
      </c>
      <c r="P1428" s="31">
        <f t="shared" ca="1" si="1057"/>
        <v>0</v>
      </c>
      <c r="Q1428" s="31"/>
      <c r="T1428" s="286">
        <f t="shared" ref="T1428" ca="1" si="1060">IFERROR(INDEX(INDIRECT("Financials!$A:$AD"), MATCH(INDIRECT(ADDRESS(ROW(),2)), INDIRECT("Financials!$B:$B"), 0), MATCH(INDIRECT(ADDRESS(1,COLUMN())), INDIRECT("Financials!$1:$1"), 0)),0)</f>
        <v>0</v>
      </c>
      <c r="U1428" s="31">
        <f t="shared" ref="U1428:AZ1428" si="1061">SUM(U1427:U1427)</f>
        <v>10000000</v>
      </c>
      <c r="V1428" s="31">
        <f t="shared" si="1061"/>
        <v>0</v>
      </c>
      <c r="W1428" s="31">
        <f t="shared" si="1061"/>
        <v>0</v>
      </c>
      <c r="X1428" s="31">
        <f t="shared" si="1061"/>
        <v>0</v>
      </c>
      <c r="Y1428" s="31">
        <f t="shared" si="1061"/>
        <v>0</v>
      </c>
      <c r="Z1428" s="31">
        <f t="shared" si="1061"/>
        <v>0</v>
      </c>
      <c r="AA1428" s="31">
        <f t="shared" si="1061"/>
        <v>0</v>
      </c>
      <c r="AB1428" s="31">
        <f t="shared" si="1061"/>
        <v>0</v>
      </c>
      <c r="AC1428" s="31">
        <f t="shared" si="1061"/>
        <v>0</v>
      </c>
      <c r="AD1428" s="31">
        <f t="shared" si="1061"/>
        <v>0</v>
      </c>
      <c r="AE1428" s="31">
        <f t="shared" si="1061"/>
        <v>0</v>
      </c>
      <c r="AF1428" s="31">
        <f t="shared" si="1061"/>
        <v>0</v>
      </c>
      <c r="AG1428" s="31">
        <f t="shared" si="1061"/>
        <v>0</v>
      </c>
      <c r="AH1428" s="31">
        <f t="shared" si="1061"/>
        <v>0</v>
      </c>
      <c r="AI1428" s="31">
        <f t="shared" si="1061"/>
        <v>0</v>
      </c>
      <c r="AJ1428" s="31">
        <f t="shared" si="1061"/>
        <v>0</v>
      </c>
      <c r="AK1428" s="31">
        <f t="shared" si="1061"/>
        <v>0</v>
      </c>
      <c r="AL1428" s="31">
        <f t="shared" si="1061"/>
        <v>0</v>
      </c>
      <c r="AM1428" s="31">
        <f t="shared" si="1061"/>
        <v>0</v>
      </c>
      <c r="AN1428" s="31">
        <f t="shared" si="1061"/>
        <v>0</v>
      </c>
      <c r="AO1428" s="31">
        <f t="shared" si="1061"/>
        <v>0</v>
      </c>
      <c r="AP1428" s="31">
        <f t="shared" si="1061"/>
        <v>0</v>
      </c>
      <c r="AQ1428" s="31">
        <f t="shared" si="1061"/>
        <v>0</v>
      </c>
      <c r="AR1428" s="31">
        <f t="shared" si="1061"/>
        <v>0</v>
      </c>
      <c r="AS1428" s="31">
        <f t="shared" si="1061"/>
        <v>0</v>
      </c>
      <c r="AT1428" s="31">
        <f t="shared" si="1061"/>
        <v>0</v>
      </c>
      <c r="AU1428" s="31">
        <f t="shared" si="1061"/>
        <v>0</v>
      </c>
      <c r="AV1428" s="31">
        <f t="shared" si="1061"/>
        <v>0</v>
      </c>
      <c r="AW1428" s="31">
        <f t="shared" si="1061"/>
        <v>0</v>
      </c>
      <c r="AX1428" s="31">
        <f t="shared" si="1061"/>
        <v>0</v>
      </c>
      <c r="AY1428" s="31">
        <f t="shared" si="1061"/>
        <v>0</v>
      </c>
      <c r="AZ1428" s="31">
        <f t="shared" si="1061"/>
        <v>0</v>
      </c>
      <c r="BA1428" s="31">
        <f t="shared" ref="BA1428:CN1428" si="1062">SUM(BA1427:BA1427)</f>
        <v>0</v>
      </c>
      <c r="BB1428" s="31">
        <f t="shared" si="1062"/>
        <v>0</v>
      </c>
      <c r="BC1428" s="31">
        <f t="shared" si="1062"/>
        <v>0</v>
      </c>
      <c r="BD1428" s="31">
        <f t="shared" si="1062"/>
        <v>0</v>
      </c>
      <c r="BE1428" s="31">
        <f t="shared" si="1062"/>
        <v>0</v>
      </c>
      <c r="BF1428" s="31">
        <f t="shared" si="1062"/>
        <v>0</v>
      </c>
      <c r="BG1428" s="31">
        <f t="shared" si="1062"/>
        <v>0</v>
      </c>
      <c r="BH1428" s="31">
        <f t="shared" si="1062"/>
        <v>0</v>
      </c>
      <c r="BI1428" s="31">
        <f t="shared" si="1062"/>
        <v>0</v>
      </c>
      <c r="BJ1428" s="31">
        <f t="shared" si="1062"/>
        <v>0</v>
      </c>
      <c r="BK1428" s="31">
        <f t="shared" si="1062"/>
        <v>0</v>
      </c>
      <c r="BL1428" s="31">
        <f t="shared" si="1062"/>
        <v>0</v>
      </c>
      <c r="BM1428" s="31">
        <f t="shared" si="1062"/>
        <v>0</v>
      </c>
      <c r="BN1428" s="31">
        <f t="shared" si="1062"/>
        <v>0</v>
      </c>
      <c r="BO1428" s="31">
        <f t="shared" si="1062"/>
        <v>0</v>
      </c>
      <c r="BP1428" s="31">
        <f t="shared" si="1062"/>
        <v>0</v>
      </c>
      <c r="BQ1428" s="31">
        <f t="shared" si="1062"/>
        <v>0</v>
      </c>
      <c r="BR1428" s="31">
        <f t="shared" si="1062"/>
        <v>0</v>
      </c>
      <c r="BS1428" s="31">
        <f t="shared" si="1062"/>
        <v>0</v>
      </c>
      <c r="BT1428" s="31">
        <f t="shared" si="1062"/>
        <v>0</v>
      </c>
      <c r="BU1428" s="31">
        <f t="shared" si="1062"/>
        <v>0</v>
      </c>
      <c r="BV1428" s="31">
        <f t="shared" si="1062"/>
        <v>0</v>
      </c>
      <c r="BW1428" s="31">
        <f t="shared" si="1062"/>
        <v>0</v>
      </c>
      <c r="BX1428" s="31">
        <f t="shared" si="1062"/>
        <v>0</v>
      </c>
      <c r="BY1428" s="31">
        <f t="shared" si="1062"/>
        <v>0</v>
      </c>
      <c r="BZ1428" s="31">
        <f t="shared" si="1062"/>
        <v>0</v>
      </c>
      <c r="CA1428" s="31">
        <f t="shared" si="1062"/>
        <v>0</v>
      </c>
      <c r="CB1428" s="31">
        <f t="shared" si="1062"/>
        <v>0</v>
      </c>
      <c r="CC1428" s="31">
        <f t="shared" si="1062"/>
        <v>0</v>
      </c>
      <c r="CD1428" s="31">
        <f t="shared" si="1062"/>
        <v>0</v>
      </c>
      <c r="CE1428" s="31">
        <f t="shared" si="1062"/>
        <v>0</v>
      </c>
      <c r="CF1428" s="31">
        <f t="shared" si="1062"/>
        <v>0</v>
      </c>
      <c r="CG1428" s="31">
        <f t="shared" si="1062"/>
        <v>0</v>
      </c>
      <c r="CH1428" s="31">
        <f t="shared" si="1062"/>
        <v>0</v>
      </c>
      <c r="CI1428" s="31">
        <f t="shared" si="1062"/>
        <v>0</v>
      </c>
      <c r="CJ1428" s="31">
        <f t="shared" si="1062"/>
        <v>0</v>
      </c>
      <c r="CK1428" s="31">
        <f t="shared" si="1062"/>
        <v>0</v>
      </c>
      <c r="CL1428" s="31">
        <f t="shared" si="1062"/>
        <v>0</v>
      </c>
      <c r="CM1428" s="31">
        <f t="shared" si="1062"/>
        <v>0</v>
      </c>
      <c r="CN1428" s="31">
        <f t="shared" si="1062"/>
        <v>0</v>
      </c>
    </row>
    <row r="1429" spans="1:92" x14ac:dyDescent="0.25">
      <c r="A1429" t="s">
        <v>143</v>
      </c>
      <c r="B1429" s="384"/>
      <c r="C1429" s="102"/>
      <c r="D1429" s="461" t="s">
        <v>849</v>
      </c>
      <c r="E1429" s="229"/>
      <c r="F1429" s="252"/>
      <c r="G1429" s="252"/>
      <c r="H1429" s="56"/>
      <c r="I1429" s="421"/>
      <c r="J1429" s="421"/>
      <c r="K1429" s="31"/>
      <c r="L1429" s="31"/>
      <c r="M1429" s="31"/>
      <c r="N1429" s="31"/>
      <c r="O1429" s="31"/>
      <c r="P1429" s="31"/>
      <c r="Q1429" s="31"/>
      <c r="T1429" s="204"/>
      <c r="U1429" s="31"/>
      <c r="V1429" s="31"/>
      <c r="W1429" s="31"/>
      <c r="X1429" s="31"/>
      <c r="Y1429" s="31"/>
      <c r="Z1429" s="31"/>
      <c r="AA1429" s="31"/>
      <c r="AB1429" s="31"/>
      <c r="AC1429" s="31"/>
      <c r="AD1429" s="31"/>
      <c r="AE1429" s="31"/>
      <c r="AF1429" s="31"/>
      <c r="AG1429" s="31"/>
      <c r="AH1429" s="31"/>
      <c r="AI1429" s="31"/>
      <c r="AJ1429" s="31"/>
      <c r="AK1429" s="31"/>
      <c r="AL1429" s="31"/>
      <c r="AM1429" s="31"/>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row>
    <row r="1430" spans="1:92" x14ac:dyDescent="0.25">
      <c r="A1430" s="53" t="s">
        <v>853</v>
      </c>
      <c r="B1430" s="384" t="s">
        <v>840</v>
      </c>
      <c r="C1430" s="102" t="s">
        <v>61</v>
      </c>
      <c r="D1430" s="461" t="s">
        <v>849</v>
      </c>
      <c r="E1430" s="229"/>
      <c r="F1430" s="229"/>
      <c r="G1430" s="229"/>
      <c r="I1430" s="229"/>
      <c r="J1430" s="53"/>
      <c r="K1430" s="30">
        <f t="shared" ref="K1430:P1430" ca="1" si="1063">SUMIF($4:$4, INDIRECT(ADDRESS(ROW($A$2),COLUMN(),2)), INDIRECT(ROW() &amp; ":" &amp; ROW()))</f>
        <v>10000000</v>
      </c>
      <c r="L1430" s="30">
        <f t="shared" ca="1" si="1063"/>
        <v>10000000</v>
      </c>
      <c r="M1430" s="30">
        <f t="shared" ca="1" si="1063"/>
        <v>10000000</v>
      </c>
      <c r="N1430" s="30">
        <f t="shared" ca="1" si="1063"/>
        <v>10000000</v>
      </c>
      <c r="O1430" s="30">
        <f t="shared" ca="1" si="1063"/>
        <v>10000000</v>
      </c>
      <c r="P1430" s="30">
        <f t="shared" ca="1" si="1063"/>
        <v>10000000</v>
      </c>
      <c r="Q1430" s="30"/>
      <c r="T1430" s="204">
        <f t="shared" ref="T1430" ca="1" si="1064">IFERROR(INDEX(INDIRECT("Financials!$A:$AD"), MATCH(INDIRECT(ADDRESS(ROW(),2)), INDIRECT("Financials!$B:$B"), 0), MATCH(INDIRECT(ADDRESS(1,COLUMN())), INDIRECT("Financials!$1:$1"), 0)),0)</f>
        <v>0</v>
      </c>
      <c r="U1430" s="31">
        <f t="shared" ref="U1430:CF1430" ca="1" si="1065">+U1428+T1430</f>
        <v>10000000</v>
      </c>
      <c r="V1430" s="31">
        <f t="shared" ca="1" si="1065"/>
        <v>10000000</v>
      </c>
      <c r="W1430" s="31">
        <f t="shared" ca="1" si="1065"/>
        <v>10000000</v>
      </c>
      <c r="X1430" s="31">
        <f t="shared" ca="1" si="1065"/>
        <v>10000000</v>
      </c>
      <c r="Y1430" s="31">
        <f t="shared" ca="1" si="1065"/>
        <v>10000000</v>
      </c>
      <c r="Z1430" s="31">
        <f t="shared" ca="1" si="1065"/>
        <v>10000000</v>
      </c>
      <c r="AA1430" s="31">
        <f t="shared" ca="1" si="1065"/>
        <v>10000000</v>
      </c>
      <c r="AB1430" s="31">
        <f t="shared" ca="1" si="1065"/>
        <v>10000000</v>
      </c>
      <c r="AC1430" s="31">
        <f t="shared" ca="1" si="1065"/>
        <v>10000000</v>
      </c>
      <c r="AD1430" s="31">
        <f t="shared" ca="1" si="1065"/>
        <v>10000000</v>
      </c>
      <c r="AE1430" s="31">
        <f t="shared" ca="1" si="1065"/>
        <v>10000000</v>
      </c>
      <c r="AF1430" s="31">
        <f t="shared" ca="1" si="1065"/>
        <v>10000000</v>
      </c>
      <c r="AG1430" s="31">
        <f t="shared" ca="1" si="1065"/>
        <v>10000000</v>
      </c>
      <c r="AH1430" s="31">
        <f t="shared" ca="1" si="1065"/>
        <v>10000000</v>
      </c>
      <c r="AI1430" s="31">
        <f t="shared" ca="1" si="1065"/>
        <v>10000000</v>
      </c>
      <c r="AJ1430" s="31">
        <f t="shared" ca="1" si="1065"/>
        <v>10000000</v>
      </c>
      <c r="AK1430" s="31">
        <f t="shared" ca="1" si="1065"/>
        <v>10000000</v>
      </c>
      <c r="AL1430" s="31">
        <f t="shared" ca="1" si="1065"/>
        <v>10000000</v>
      </c>
      <c r="AM1430" s="31">
        <f t="shared" ca="1" si="1065"/>
        <v>10000000</v>
      </c>
      <c r="AN1430" s="31">
        <f t="shared" ca="1" si="1065"/>
        <v>10000000</v>
      </c>
      <c r="AO1430" s="31">
        <f t="shared" ca="1" si="1065"/>
        <v>10000000</v>
      </c>
      <c r="AP1430" s="31">
        <f t="shared" ca="1" si="1065"/>
        <v>10000000</v>
      </c>
      <c r="AQ1430" s="31">
        <f t="shared" ca="1" si="1065"/>
        <v>10000000</v>
      </c>
      <c r="AR1430" s="31">
        <f t="shared" ca="1" si="1065"/>
        <v>10000000</v>
      </c>
      <c r="AS1430" s="31">
        <f t="shared" ca="1" si="1065"/>
        <v>10000000</v>
      </c>
      <c r="AT1430" s="31">
        <f t="shared" ca="1" si="1065"/>
        <v>10000000</v>
      </c>
      <c r="AU1430" s="31">
        <f t="shared" ca="1" si="1065"/>
        <v>10000000</v>
      </c>
      <c r="AV1430" s="31">
        <f t="shared" ca="1" si="1065"/>
        <v>10000000</v>
      </c>
      <c r="AW1430" s="31">
        <f t="shared" ca="1" si="1065"/>
        <v>10000000</v>
      </c>
      <c r="AX1430" s="31">
        <f t="shared" ca="1" si="1065"/>
        <v>10000000</v>
      </c>
      <c r="AY1430" s="31">
        <f t="shared" ca="1" si="1065"/>
        <v>10000000</v>
      </c>
      <c r="AZ1430" s="31">
        <f t="shared" ca="1" si="1065"/>
        <v>10000000</v>
      </c>
      <c r="BA1430" s="31">
        <f t="shared" ca="1" si="1065"/>
        <v>10000000</v>
      </c>
      <c r="BB1430" s="31">
        <f t="shared" ca="1" si="1065"/>
        <v>10000000</v>
      </c>
      <c r="BC1430" s="31">
        <f t="shared" ca="1" si="1065"/>
        <v>10000000</v>
      </c>
      <c r="BD1430" s="31">
        <f t="shared" ca="1" si="1065"/>
        <v>10000000</v>
      </c>
      <c r="BE1430" s="31">
        <f t="shared" ca="1" si="1065"/>
        <v>10000000</v>
      </c>
      <c r="BF1430" s="31">
        <f t="shared" ca="1" si="1065"/>
        <v>10000000</v>
      </c>
      <c r="BG1430" s="31">
        <f t="shared" ca="1" si="1065"/>
        <v>10000000</v>
      </c>
      <c r="BH1430" s="31">
        <f t="shared" ca="1" si="1065"/>
        <v>10000000</v>
      </c>
      <c r="BI1430" s="31">
        <f t="shared" ca="1" si="1065"/>
        <v>10000000</v>
      </c>
      <c r="BJ1430" s="31">
        <f t="shared" ca="1" si="1065"/>
        <v>10000000</v>
      </c>
      <c r="BK1430" s="31">
        <f t="shared" ca="1" si="1065"/>
        <v>10000000</v>
      </c>
      <c r="BL1430" s="31">
        <f t="shared" ca="1" si="1065"/>
        <v>10000000</v>
      </c>
      <c r="BM1430" s="31">
        <f t="shared" ca="1" si="1065"/>
        <v>10000000</v>
      </c>
      <c r="BN1430" s="31">
        <f t="shared" ca="1" si="1065"/>
        <v>10000000</v>
      </c>
      <c r="BO1430" s="31">
        <f t="shared" ca="1" si="1065"/>
        <v>10000000</v>
      </c>
      <c r="BP1430" s="31">
        <f t="shared" ca="1" si="1065"/>
        <v>10000000</v>
      </c>
      <c r="BQ1430" s="31">
        <f t="shared" ca="1" si="1065"/>
        <v>10000000</v>
      </c>
      <c r="BR1430" s="31">
        <f t="shared" ca="1" si="1065"/>
        <v>10000000</v>
      </c>
      <c r="BS1430" s="31">
        <f t="shared" ca="1" si="1065"/>
        <v>10000000</v>
      </c>
      <c r="BT1430" s="31">
        <f t="shared" ca="1" si="1065"/>
        <v>10000000</v>
      </c>
      <c r="BU1430" s="31">
        <f t="shared" ca="1" si="1065"/>
        <v>10000000</v>
      </c>
      <c r="BV1430" s="31">
        <f t="shared" ca="1" si="1065"/>
        <v>10000000</v>
      </c>
      <c r="BW1430" s="31">
        <f t="shared" ca="1" si="1065"/>
        <v>10000000</v>
      </c>
      <c r="BX1430" s="31">
        <f t="shared" ca="1" si="1065"/>
        <v>10000000</v>
      </c>
      <c r="BY1430" s="31">
        <f t="shared" ca="1" si="1065"/>
        <v>10000000</v>
      </c>
      <c r="BZ1430" s="31">
        <f t="shared" ca="1" si="1065"/>
        <v>10000000</v>
      </c>
      <c r="CA1430" s="31">
        <f t="shared" ca="1" si="1065"/>
        <v>10000000</v>
      </c>
      <c r="CB1430" s="31">
        <f t="shared" ca="1" si="1065"/>
        <v>10000000</v>
      </c>
      <c r="CC1430" s="31">
        <f t="shared" ca="1" si="1065"/>
        <v>10000000</v>
      </c>
      <c r="CD1430" s="31">
        <f t="shared" ca="1" si="1065"/>
        <v>10000000</v>
      </c>
      <c r="CE1430" s="31">
        <f t="shared" ca="1" si="1065"/>
        <v>10000000</v>
      </c>
      <c r="CF1430" s="31">
        <f t="shared" ca="1" si="1065"/>
        <v>10000000</v>
      </c>
      <c r="CG1430" s="31">
        <f t="shared" ref="CG1430:CN1430" ca="1" si="1066">+CG1428+CF1430</f>
        <v>10000000</v>
      </c>
      <c r="CH1430" s="31">
        <f t="shared" ca="1" si="1066"/>
        <v>10000000</v>
      </c>
      <c r="CI1430" s="31">
        <f t="shared" ca="1" si="1066"/>
        <v>10000000</v>
      </c>
      <c r="CJ1430" s="31">
        <f t="shared" ca="1" si="1066"/>
        <v>10000000</v>
      </c>
      <c r="CK1430" s="31">
        <f t="shared" ca="1" si="1066"/>
        <v>10000000</v>
      </c>
      <c r="CL1430" s="31">
        <f t="shared" ca="1" si="1066"/>
        <v>10000000</v>
      </c>
      <c r="CM1430" s="31">
        <f t="shared" ca="1" si="1066"/>
        <v>10000000</v>
      </c>
      <c r="CN1430" s="31">
        <f t="shared" ca="1" si="1066"/>
        <v>10000000</v>
      </c>
    </row>
    <row r="1431" spans="1:92" x14ac:dyDescent="0.25">
      <c r="A1431" t="s">
        <v>143</v>
      </c>
      <c r="B1431" s="384"/>
      <c r="C1431" s="102"/>
      <c r="D1431" s="461" t="s">
        <v>849</v>
      </c>
      <c r="E1431" s="229"/>
      <c r="F1431" s="252"/>
      <c r="G1431" s="252"/>
      <c r="H1431" s="56"/>
      <c r="I1431" s="421"/>
      <c r="J1431" s="421"/>
      <c r="K1431" s="31"/>
      <c r="L1431" s="31"/>
      <c r="M1431" s="31"/>
      <c r="N1431" s="31"/>
      <c r="O1431" s="31"/>
      <c r="P1431" s="31"/>
      <c r="Q1431" s="31"/>
      <c r="T1431" s="204"/>
      <c r="U1431" s="31"/>
      <c r="V1431" s="31"/>
      <c r="W1431" s="31"/>
      <c r="X1431" s="31"/>
      <c r="Y1431" s="31"/>
      <c r="Z1431" s="31"/>
      <c r="AA1431" s="31"/>
      <c r="AB1431" s="31"/>
      <c r="AC1431" s="31"/>
      <c r="AD1431" s="31"/>
      <c r="AE1431" s="31"/>
      <c r="AF1431" s="31"/>
      <c r="AG1431" s="31"/>
      <c r="AH1431" s="31"/>
      <c r="AI1431" s="31"/>
      <c r="AJ1431" s="31"/>
      <c r="AK1431" s="31"/>
      <c r="AL1431" s="31"/>
      <c r="AM1431" s="31"/>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row>
    <row r="1432" spans="1:92" x14ac:dyDescent="0.25">
      <c r="A1432" t="s">
        <v>143</v>
      </c>
      <c r="B1432" s="384"/>
      <c r="C1432" s="102"/>
      <c r="D1432" s="461" t="s">
        <v>849</v>
      </c>
      <c r="E1432" s="229"/>
      <c r="F1432" s="252"/>
      <c r="G1432" s="252"/>
      <c r="H1432" s="56"/>
      <c r="I1432" s="421"/>
      <c r="J1432" s="421"/>
      <c r="K1432" s="31"/>
      <c r="L1432" s="31"/>
      <c r="M1432" s="31"/>
      <c r="N1432" s="31"/>
      <c r="O1432" s="31"/>
      <c r="P1432" s="31"/>
      <c r="Q1432" s="31"/>
      <c r="T1432" s="204"/>
      <c r="U1432" s="31"/>
      <c r="V1432" s="31"/>
      <c r="W1432" s="31"/>
      <c r="X1432" s="31"/>
      <c r="Y1432" s="31"/>
      <c r="Z1432" s="31"/>
      <c r="AA1432" s="31"/>
      <c r="AB1432" s="31"/>
      <c r="AC1432" s="31"/>
      <c r="AD1432" s="31"/>
      <c r="AE1432" s="31"/>
      <c r="AF1432" s="31"/>
      <c r="AG1432" s="31"/>
      <c r="AH1432" s="31"/>
      <c r="AI1432" s="31"/>
      <c r="AJ1432" s="31"/>
      <c r="AK1432" s="31"/>
      <c r="AL1432" s="31"/>
      <c r="AM1432" s="31"/>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row>
    <row r="1433" spans="1:92" x14ac:dyDescent="0.25">
      <c r="B1433" s="7"/>
      <c r="D1433" s="295" t="s">
        <v>849</v>
      </c>
      <c r="H1433" s="249"/>
      <c r="I1433" s="234"/>
      <c r="K1433" s="53"/>
      <c r="L1433" s="53"/>
      <c r="M1433" s="53"/>
      <c r="N1433" s="53"/>
      <c r="O1433" s="53"/>
      <c r="P1433" s="53"/>
      <c r="Q1433" s="53"/>
      <c r="T1433" s="205"/>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143</v>
      </c>
      <c r="B1434" s="7" t="s">
        <v>854</v>
      </c>
      <c r="D1434" s="295" t="s">
        <v>849</v>
      </c>
      <c r="H1434" s="194"/>
      <c r="T1434" s="205"/>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10"/>
      <c r="D1435" s="295" t="s">
        <v>849</v>
      </c>
      <c r="I1435" s="102"/>
      <c r="J1435"/>
      <c r="T1435" s="20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7" t="s">
        <v>855</v>
      </c>
      <c r="C1436" s="148"/>
      <c r="D1436" s="147" t="s">
        <v>849</v>
      </c>
      <c r="E1436" s="149"/>
      <c r="F1436" s="149"/>
      <c r="G1436" s="149"/>
      <c r="H1436" s="106"/>
      <c r="I1436" s="149"/>
      <c r="J1436" s="148"/>
      <c r="K1436" s="148"/>
      <c r="L1436" s="148"/>
      <c r="M1436" s="148"/>
      <c r="N1436" s="148"/>
      <c r="O1436" s="148"/>
      <c r="P1436" s="148"/>
      <c r="Q1436" s="148"/>
      <c r="T1436" s="462"/>
      <c r="U1436" s="463"/>
      <c r="V1436" s="463"/>
      <c r="W1436" s="463"/>
      <c r="X1436" s="463"/>
      <c r="Y1436" s="463"/>
      <c r="Z1436" s="463"/>
      <c r="AA1436" s="463"/>
      <c r="AB1436" s="463"/>
      <c r="AC1436" s="463"/>
      <c r="AD1436" s="463"/>
      <c r="AE1436" s="463"/>
      <c r="AF1436" s="463"/>
      <c r="AG1436" s="463"/>
      <c r="AH1436" s="463"/>
      <c r="AI1436" s="463"/>
      <c r="AJ1436" s="463"/>
      <c r="AK1436" s="463"/>
      <c r="AL1436" s="463"/>
      <c r="AM1436" s="463"/>
      <c r="AN1436" s="463"/>
      <c r="AO1436" s="463"/>
      <c r="AP1436" s="463"/>
      <c r="AQ1436" s="463"/>
      <c r="AR1436" s="463"/>
      <c r="AS1436" s="463"/>
      <c r="AT1436" s="463"/>
      <c r="AU1436" s="463"/>
      <c r="AV1436" s="463"/>
      <c r="AW1436" s="463"/>
      <c r="AX1436" s="463"/>
      <c r="AY1436" s="463"/>
      <c r="AZ1436" s="463"/>
      <c r="BA1436" s="463"/>
      <c r="BB1436" s="463"/>
      <c r="BC1436" s="463"/>
      <c r="BD1436" s="463"/>
      <c r="BE1436" s="463"/>
      <c r="BF1436" s="463"/>
      <c r="BG1436" s="463"/>
      <c r="BH1436" s="463"/>
      <c r="BI1436" s="463"/>
      <c r="BJ1436" s="463"/>
      <c r="BK1436" s="463"/>
      <c r="BL1436" s="463"/>
      <c r="BM1436" s="463"/>
      <c r="BN1436" s="463"/>
      <c r="BO1436" s="463"/>
      <c r="BP1436" s="463"/>
      <c r="BQ1436" s="463"/>
      <c r="BR1436" s="463"/>
      <c r="BS1436" s="463"/>
      <c r="BT1436" s="463"/>
      <c r="BU1436" s="463"/>
      <c r="BV1436" s="463"/>
      <c r="BW1436" s="463"/>
      <c r="BX1436" s="463"/>
      <c r="BY1436" s="463"/>
      <c r="BZ1436" s="463"/>
      <c r="CA1436" s="463"/>
      <c r="CB1436" s="463"/>
      <c r="CC1436" s="463"/>
      <c r="CD1436" s="463"/>
      <c r="CE1436" s="463"/>
      <c r="CF1436" s="463"/>
      <c r="CG1436" s="463"/>
      <c r="CH1436" s="463"/>
      <c r="CI1436" s="463"/>
      <c r="CJ1436" s="463"/>
      <c r="CK1436" s="463"/>
      <c r="CL1436" s="463"/>
      <c r="CM1436" s="463"/>
      <c r="CN1436" s="463"/>
    </row>
    <row r="1437" spans="1:92" x14ac:dyDescent="0.25">
      <c r="A1437" t="s">
        <v>301</v>
      </c>
      <c r="B1437" s="464" t="s">
        <v>856</v>
      </c>
      <c r="C1437" s="465"/>
      <c r="D1437" s="295" t="s">
        <v>849</v>
      </c>
      <c r="I1437" s="102"/>
      <c r="J1437"/>
      <c r="K1437" s="34" t="e">
        <f t="shared" ref="K1437:P1437" ca="1" si="1067">SUMIF($4:$4, INDIRECT(ADDRESS(2,COLUMN(),2)), INDIRECT(ROW() &amp; ":" &amp; ROW()))</f>
        <v>#DIV/0!</v>
      </c>
      <c r="L1437" s="34" t="e">
        <f t="shared" ca="1" si="1067"/>
        <v>#DIV/0!</v>
      </c>
      <c r="M1437" s="34" t="e">
        <f t="shared" ca="1" si="1067"/>
        <v>#DIV/0!</v>
      </c>
      <c r="N1437" s="34" t="e">
        <f t="shared" ca="1" si="1067"/>
        <v>#DIV/0!</v>
      </c>
      <c r="O1437" s="34" t="e">
        <f t="shared" ca="1" si="1067"/>
        <v>#DIV/0!</v>
      </c>
      <c r="P1437" s="34" t="e">
        <f t="shared" ca="1" si="1067"/>
        <v>#DIV/0!</v>
      </c>
      <c r="Q1437" s="34"/>
      <c r="T1437" s="271">
        <f t="shared" ref="T1437" ca="1" si="1068">IFERROR(INDEX(INDIRECT("Financials!$A:$AD"), MATCH(INDIRECT(ADDRESS(ROW(),2)), INDIRECT("Financials!$B:$B"), 0), MATCH(INDIRECT(ADDRESS(1,COLUMN())), INDIRECT("Financials!$1:$1"), 0)),0)</f>
        <v>0</v>
      </c>
      <c r="U1437" s="35" t="e">
        <f t="shared" ref="U1437:CF1437" ca="1" si="1069">U1441/U1442</f>
        <v>#DIV/0!</v>
      </c>
      <c r="V1437" s="35" t="e">
        <f t="shared" ca="1" si="1069"/>
        <v>#DIV/0!</v>
      </c>
      <c r="W1437" s="35" t="e">
        <f t="shared" ca="1" si="1069"/>
        <v>#DIV/0!</v>
      </c>
      <c r="X1437" s="35" t="e">
        <f t="shared" ca="1" si="1069"/>
        <v>#DIV/0!</v>
      </c>
      <c r="Y1437" s="35" t="e">
        <f t="shared" ca="1" si="1069"/>
        <v>#DIV/0!</v>
      </c>
      <c r="Z1437" s="35" t="e">
        <f t="shared" ca="1" si="1069"/>
        <v>#DIV/0!</v>
      </c>
      <c r="AA1437" s="35" t="e">
        <f t="shared" ca="1" si="1069"/>
        <v>#DIV/0!</v>
      </c>
      <c r="AB1437" s="35" t="e">
        <f t="shared" ca="1" si="1069"/>
        <v>#DIV/0!</v>
      </c>
      <c r="AC1437" s="35" t="e">
        <f t="shared" ca="1" si="1069"/>
        <v>#DIV/0!</v>
      </c>
      <c r="AD1437" s="35" t="e">
        <f t="shared" ca="1" si="1069"/>
        <v>#DIV/0!</v>
      </c>
      <c r="AE1437" s="35" t="e">
        <f t="shared" ca="1" si="1069"/>
        <v>#DIV/0!</v>
      </c>
      <c r="AF1437" s="35" t="e">
        <f t="shared" ca="1" si="1069"/>
        <v>#DIV/0!</v>
      </c>
      <c r="AG1437" s="35" t="e">
        <f t="shared" ca="1" si="1069"/>
        <v>#DIV/0!</v>
      </c>
      <c r="AH1437" s="35" t="e">
        <f t="shared" ca="1" si="1069"/>
        <v>#DIV/0!</v>
      </c>
      <c r="AI1437" s="35" t="e">
        <f t="shared" ca="1" si="1069"/>
        <v>#DIV/0!</v>
      </c>
      <c r="AJ1437" s="35" t="e">
        <f t="shared" ca="1" si="1069"/>
        <v>#DIV/0!</v>
      </c>
      <c r="AK1437" s="35" t="e">
        <f t="shared" ca="1" si="1069"/>
        <v>#DIV/0!</v>
      </c>
      <c r="AL1437" s="35" t="e">
        <f t="shared" ca="1" si="1069"/>
        <v>#DIV/0!</v>
      </c>
      <c r="AM1437" s="35" t="e">
        <f t="shared" ca="1" si="1069"/>
        <v>#DIV/0!</v>
      </c>
      <c r="AN1437" s="35" t="e">
        <f t="shared" ca="1" si="1069"/>
        <v>#DIV/0!</v>
      </c>
      <c r="AO1437" s="35" t="e">
        <f t="shared" ca="1" si="1069"/>
        <v>#DIV/0!</v>
      </c>
      <c r="AP1437" s="35" t="e">
        <f t="shared" ca="1" si="1069"/>
        <v>#DIV/0!</v>
      </c>
      <c r="AQ1437" s="35" t="e">
        <f t="shared" ca="1" si="1069"/>
        <v>#DIV/0!</v>
      </c>
      <c r="AR1437" s="35" t="e">
        <f t="shared" ca="1" si="1069"/>
        <v>#DIV/0!</v>
      </c>
      <c r="AS1437" s="35" t="e">
        <f t="shared" ca="1" si="1069"/>
        <v>#DIV/0!</v>
      </c>
      <c r="AT1437" s="35" t="e">
        <f t="shared" ca="1" si="1069"/>
        <v>#DIV/0!</v>
      </c>
      <c r="AU1437" s="35" t="e">
        <f t="shared" ca="1" si="1069"/>
        <v>#DIV/0!</v>
      </c>
      <c r="AV1437" s="35" t="e">
        <f t="shared" ca="1" si="1069"/>
        <v>#DIV/0!</v>
      </c>
      <c r="AW1437" s="35" t="e">
        <f t="shared" ca="1" si="1069"/>
        <v>#DIV/0!</v>
      </c>
      <c r="AX1437" s="35" t="e">
        <f t="shared" ca="1" si="1069"/>
        <v>#DIV/0!</v>
      </c>
      <c r="AY1437" s="35" t="e">
        <f t="shared" ca="1" si="1069"/>
        <v>#DIV/0!</v>
      </c>
      <c r="AZ1437" s="35" t="e">
        <f t="shared" ca="1" si="1069"/>
        <v>#DIV/0!</v>
      </c>
      <c r="BA1437" s="35" t="e">
        <f t="shared" ca="1" si="1069"/>
        <v>#DIV/0!</v>
      </c>
      <c r="BB1437" s="35" t="e">
        <f t="shared" ca="1" si="1069"/>
        <v>#DIV/0!</v>
      </c>
      <c r="BC1437" s="35" t="e">
        <f t="shared" ca="1" si="1069"/>
        <v>#DIV/0!</v>
      </c>
      <c r="BD1437" s="35" t="e">
        <f t="shared" ca="1" si="1069"/>
        <v>#DIV/0!</v>
      </c>
      <c r="BE1437" s="35" t="e">
        <f t="shared" ca="1" si="1069"/>
        <v>#DIV/0!</v>
      </c>
      <c r="BF1437" s="35" t="e">
        <f t="shared" ca="1" si="1069"/>
        <v>#DIV/0!</v>
      </c>
      <c r="BG1437" s="35" t="e">
        <f t="shared" ca="1" si="1069"/>
        <v>#DIV/0!</v>
      </c>
      <c r="BH1437" s="35" t="e">
        <f t="shared" ca="1" si="1069"/>
        <v>#DIV/0!</v>
      </c>
      <c r="BI1437" s="35" t="e">
        <f t="shared" ca="1" si="1069"/>
        <v>#DIV/0!</v>
      </c>
      <c r="BJ1437" s="35" t="e">
        <f t="shared" ca="1" si="1069"/>
        <v>#DIV/0!</v>
      </c>
      <c r="BK1437" s="35" t="e">
        <f t="shared" ca="1" si="1069"/>
        <v>#DIV/0!</v>
      </c>
      <c r="BL1437" s="35" t="e">
        <f t="shared" ca="1" si="1069"/>
        <v>#DIV/0!</v>
      </c>
      <c r="BM1437" s="35" t="e">
        <f t="shared" ca="1" si="1069"/>
        <v>#DIV/0!</v>
      </c>
      <c r="BN1437" s="35" t="e">
        <f t="shared" ca="1" si="1069"/>
        <v>#DIV/0!</v>
      </c>
      <c r="BO1437" s="35" t="e">
        <f t="shared" ca="1" si="1069"/>
        <v>#DIV/0!</v>
      </c>
      <c r="BP1437" s="35" t="e">
        <f t="shared" ca="1" si="1069"/>
        <v>#DIV/0!</v>
      </c>
      <c r="BQ1437" s="35" t="e">
        <f t="shared" ca="1" si="1069"/>
        <v>#DIV/0!</v>
      </c>
      <c r="BR1437" s="35" t="e">
        <f t="shared" ca="1" si="1069"/>
        <v>#DIV/0!</v>
      </c>
      <c r="BS1437" s="35" t="e">
        <f t="shared" ca="1" si="1069"/>
        <v>#DIV/0!</v>
      </c>
      <c r="BT1437" s="35" t="e">
        <f t="shared" ca="1" si="1069"/>
        <v>#DIV/0!</v>
      </c>
      <c r="BU1437" s="35" t="e">
        <f t="shared" ca="1" si="1069"/>
        <v>#DIV/0!</v>
      </c>
      <c r="BV1437" s="35" t="e">
        <f t="shared" ca="1" si="1069"/>
        <v>#DIV/0!</v>
      </c>
      <c r="BW1437" s="35" t="e">
        <f t="shared" ca="1" si="1069"/>
        <v>#DIV/0!</v>
      </c>
      <c r="BX1437" s="35" t="e">
        <f t="shared" ca="1" si="1069"/>
        <v>#DIV/0!</v>
      </c>
      <c r="BY1437" s="35" t="e">
        <f t="shared" ca="1" si="1069"/>
        <v>#DIV/0!</v>
      </c>
      <c r="BZ1437" s="35" t="e">
        <f t="shared" ca="1" si="1069"/>
        <v>#DIV/0!</v>
      </c>
      <c r="CA1437" s="35" t="e">
        <f t="shared" ca="1" si="1069"/>
        <v>#DIV/0!</v>
      </c>
      <c r="CB1437" s="35" t="e">
        <f t="shared" ca="1" si="1069"/>
        <v>#DIV/0!</v>
      </c>
      <c r="CC1437" s="35" t="e">
        <f t="shared" ca="1" si="1069"/>
        <v>#DIV/0!</v>
      </c>
      <c r="CD1437" s="35" t="e">
        <f t="shared" ca="1" si="1069"/>
        <v>#DIV/0!</v>
      </c>
      <c r="CE1437" s="35" t="e">
        <f t="shared" ca="1" si="1069"/>
        <v>#DIV/0!</v>
      </c>
      <c r="CF1437" s="35" t="e">
        <f t="shared" ca="1" si="1069"/>
        <v>#DIV/0!</v>
      </c>
      <c r="CG1437" s="35" t="e">
        <f t="shared" ref="CG1437:CN1437" ca="1" si="1070">CG1441/CG1442</f>
        <v>#DIV/0!</v>
      </c>
      <c r="CH1437" s="35" t="e">
        <f t="shared" ca="1" si="1070"/>
        <v>#DIV/0!</v>
      </c>
      <c r="CI1437" s="35" t="e">
        <f t="shared" ca="1" si="1070"/>
        <v>#DIV/0!</v>
      </c>
      <c r="CJ1437" s="35" t="e">
        <f t="shared" ca="1" si="1070"/>
        <v>#DIV/0!</v>
      </c>
      <c r="CK1437" s="35" t="e">
        <f t="shared" ca="1" si="1070"/>
        <v>#DIV/0!</v>
      </c>
      <c r="CL1437" s="35" t="e">
        <f t="shared" ca="1" si="1070"/>
        <v>#DIV/0!</v>
      </c>
      <c r="CM1437" s="35" t="e">
        <f t="shared" ca="1" si="1070"/>
        <v>#DIV/0!</v>
      </c>
      <c r="CN1437" s="35" t="e">
        <f t="shared" ca="1" si="1070"/>
        <v>#DIV/0!</v>
      </c>
    </row>
    <row r="1438" spans="1:92" collapsed="1" x14ac:dyDescent="0.25">
      <c r="B1438" s="7" t="s">
        <v>62</v>
      </c>
      <c r="C1438" s="10"/>
      <c r="D1438" s="147" t="s">
        <v>849</v>
      </c>
      <c r="I1438" s="102"/>
      <c r="J1438"/>
      <c r="K1438" s="34" t="e">
        <f t="shared" ref="K1438:P1438" ca="1" si="1071">1-SUM(K1437:K1437)</f>
        <v>#DIV/0!</v>
      </c>
      <c r="L1438" s="34" t="e">
        <f t="shared" ca="1" si="1071"/>
        <v>#DIV/0!</v>
      </c>
      <c r="M1438" s="34" t="e">
        <f t="shared" ca="1" si="1071"/>
        <v>#DIV/0!</v>
      </c>
      <c r="N1438" s="34" t="e">
        <f t="shared" ca="1" si="1071"/>
        <v>#DIV/0!</v>
      </c>
      <c r="O1438" s="34" t="e">
        <f t="shared" ca="1" si="1071"/>
        <v>#DIV/0!</v>
      </c>
      <c r="P1438" s="34" t="e">
        <f t="shared" ca="1" si="1071"/>
        <v>#DIV/0!</v>
      </c>
      <c r="Q1438" s="34"/>
      <c r="T1438" s="271"/>
      <c r="U1438" s="35" t="e">
        <f t="shared" ref="U1438:AZ1438" ca="1" si="1072">1-SUM(U1437:U1437)</f>
        <v>#DIV/0!</v>
      </c>
      <c r="V1438" s="35" t="e">
        <f t="shared" ca="1" si="1072"/>
        <v>#DIV/0!</v>
      </c>
      <c r="W1438" s="35" t="e">
        <f t="shared" ca="1" si="1072"/>
        <v>#DIV/0!</v>
      </c>
      <c r="X1438" s="35" t="e">
        <f t="shared" ca="1" si="1072"/>
        <v>#DIV/0!</v>
      </c>
      <c r="Y1438" s="35" t="e">
        <f t="shared" ca="1" si="1072"/>
        <v>#DIV/0!</v>
      </c>
      <c r="Z1438" s="35" t="e">
        <f t="shared" ca="1" si="1072"/>
        <v>#DIV/0!</v>
      </c>
      <c r="AA1438" s="35" t="e">
        <f t="shared" ca="1" si="1072"/>
        <v>#DIV/0!</v>
      </c>
      <c r="AB1438" s="35" t="e">
        <f t="shared" ca="1" si="1072"/>
        <v>#DIV/0!</v>
      </c>
      <c r="AC1438" s="35" t="e">
        <f t="shared" ca="1" si="1072"/>
        <v>#DIV/0!</v>
      </c>
      <c r="AD1438" s="35" t="e">
        <f t="shared" ca="1" si="1072"/>
        <v>#DIV/0!</v>
      </c>
      <c r="AE1438" s="35" t="e">
        <f t="shared" ca="1" si="1072"/>
        <v>#DIV/0!</v>
      </c>
      <c r="AF1438" s="35" t="e">
        <f t="shared" ca="1" si="1072"/>
        <v>#DIV/0!</v>
      </c>
      <c r="AG1438" s="35" t="e">
        <f t="shared" ca="1" si="1072"/>
        <v>#DIV/0!</v>
      </c>
      <c r="AH1438" s="35" t="e">
        <f t="shared" ca="1" si="1072"/>
        <v>#DIV/0!</v>
      </c>
      <c r="AI1438" s="35" t="e">
        <f t="shared" ca="1" si="1072"/>
        <v>#DIV/0!</v>
      </c>
      <c r="AJ1438" s="35" t="e">
        <f t="shared" ca="1" si="1072"/>
        <v>#DIV/0!</v>
      </c>
      <c r="AK1438" s="35" t="e">
        <f t="shared" ca="1" si="1072"/>
        <v>#DIV/0!</v>
      </c>
      <c r="AL1438" s="35" t="e">
        <f t="shared" ca="1" si="1072"/>
        <v>#DIV/0!</v>
      </c>
      <c r="AM1438" s="35" t="e">
        <f t="shared" ca="1" si="1072"/>
        <v>#DIV/0!</v>
      </c>
      <c r="AN1438" s="35" t="e">
        <f t="shared" ca="1" si="1072"/>
        <v>#DIV/0!</v>
      </c>
      <c r="AO1438" s="35" t="e">
        <f t="shared" ca="1" si="1072"/>
        <v>#DIV/0!</v>
      </c>
      <c r="AP1438" s="35" t="e">
        <f t="shared" ca="1" si="1072"/>
        <v>#DIV/0!</v>
      </c>
      <c r="AQ1438" s="35" t="e">
        <f t="shared" ca="1" si="1072"/>
        <v>#DIV/0!</v>
      </c>
      <c r="AR1438" s="35" t="e">
        <f t="shared" ca="1" si="1072"/>
        <v>#DIV/0!</v>
      </c>
      <c r="AS1438" s="35" t="e">
        <f t="shared" ca="1" si="1072"/>
        <v>#DIV/0!</v>
      </c>
      <c r="AT1438" s="35" t="e">
        <f t="shared" ca="1" si="1072"/>
        <v>#DIV/0!</v>
      </c>
      <c r="AU1438" s="35" t="e">
        <f t="shared" ca="1" si="1072"/>
        <v>#DIV/0!</v>
      </c>
      <c r="AV1438" s="35" t="e">
        <f t="shared" ca="1" si="1072"/>
        <v>#DIV/0!</v>
      </c>
      <c r="AW1438" s="35" t="e">
        <f t="shared" ca="1" si="1072"/>
        <v>#DIV/0!</v>
      </c>
      <c r="AX1438" s="35" t="e">
        <f t="shared" ca="1" si="1072"/>
        <v>#DIV/0!</v>
      </c>
      <c r="AY1438" s="35" t="e">
        <f t="shared" ca="1" si="1072"/>
        <v>#DIV/0!</v>
      </c>
      <c r="AZ1438" s="35" t="e">
        <f t="shared" ca="1" si="1072"/>
        <v>#DIV/0!</v>
      </c>
      <c r="BA1438" s="35" t="e">
        <f t="shared" ref="BA1438:CN1438" ca="1" si="1073">1-SUM(BA1437:BA1437)</f>
        <v>#DIV/0!</v>
      </c>
      <c r="BB1438" s="35" t="e">
        <f t="shared" ca="1" si="1073"/>
        <v>#DIV/0!</v>
      </c>
      <c r="BC1438" s="35" t="e">
        <f t="shared" ca="1" si="1073"/>
        <v>#DIV/0!</v>
      </c>
      <c r="BD1438" s="35" t="e">
        <f t="shared" ca="1" si="1073"/>
        <v>#DIV/0!</v>
      </c>
      <c r="BE1438" s="35" t="e">
        <f t="shared" ca="1" si="1073"/>
        <v>#DIV/0!</v>
      </c>
      <c r="BF1438" s="35" t="e">
        <f t="shared" ca="1" si="1073"/>
        <v>#DIV/0!</v>
      </c>
      <c r="BG1438" s="35" t="e">
        <f t="shared" ca="1" si="1073"/>
        <v>#DIV/0!</v>
      </c>
      <c r="BH1438" s="35" t="e">
        <f t="shared" ca="1" si="1073"/>
        <v>#DIV/0!</v>
      </c>
      <c r="BI1438" s="35" t="e">
        <f t="shared" ca="1" si="1073"/>
        <v>#DIV/0!</v>
      </c>
      <c r="BJ1438" s="35" t="e">
        <f t="shared" ca="1" si="1073"/>
        <v>#DIV/0!</v>
      </c>
      <c r="BK1438" s="35" t="e">
        <f t="shared" ca="1" si="1073"/>
        <v>#DIV/0!</v>
      </c>
      <c r="BL1438" s="35" t="e">
        <f t="shared" ca="1" si="1073"/>
        <v>#DIV/0!</v>
      </c>
      <c r="BM1438" s="35" t="e">
        <f t="shared" ca="1" si="1073"/>
        <v>#DIV/0!</v>
      </c>
      <c r="BN1438" s="35" t="e">
        <f t="shared" ca="1" si="1073"/>
        <v>#DIV/0!</v>
      </c>
      <c r="BO1438" s="35" t="e">
        <f t="shared" ca="1" si="1073"/>
        <v>#DIV/0!</v>
      </c>
      <c r="BP1438" s="35" t="e">
        <f t="shared" ca="1" si="1073"/>
        <v>#DIV/0!</v>
      </c>
      <c r="BQ1438" s="35" t="e">
        <f t="shared" ca="1" si="1073"/>
        <v>#DIV/0!</v>
      </c>
      <c r="BR1438" s="35" t="e">
        <f t="shared" ca="1" si="1073"/>
        <v>#DIV/0!</v>
      </c>
      <c r="BS1438" s="35" t="e">
        <f t="shared" ca="1" si="1073"/>
        <v>#DIV/0!</v>
      </c>
      <c r="BT1438" s="35" t="e">
        <f t="shared" ca="1" si="1073"/>
        <v>#DIV/0!</v>
      </c>
      <c r="BU1438" s="35" t="e">
        <f t="shared" ca="1" si="1073"/>
        <v>#DIV/0!</v>
      </c>
      <c r="BV1438" s="35" t="e">
        <f t="shared" ca="1" si="1073"/>
        <v>#DIV/0!</v>
      </c>
      <c r="BW1438" s="35" t="e">
        <f t="shared" ca="1" si="1073"/>
        <v>#DIV/0!</v>
      </c>
      <c r="BX1438" s="35" t="e">
        <f t="shared" ca="1" si="1073"/>
        <v>#DIV/0!</v>
      </c>
      <c r="BY1438" s="35" t="e">
        <f t="shared" ca="1" si="1073"/>
        <v>#DIV/0!</v>
      </c>
      <c r="BZ1438" s="35" t="e">
        <f t="shared" ca="1" si="1073"/>
        <v>#DIV/0!</v>
      </c>
      <c r="CA1438" s="35" t="e">
        <f t="shared" ca="1" si="1073"/>
        <v>#DIV/0!</v>
      </c>
      <c r="CB1438" s="35" t="e">
        <f t="shared" ca="1" si="1073"/>
        <v>#DIV/0!</v>
      </c>
      <c r="CC1438" s="35" t="e">
        <f t="shared" ca="1" si="1073"/>
        <v>#DIV/0!</v>
      </c>
      <c r="CD1438" s="35" t="e">
        <f t="shared" ca="1" si="1073"/>
        <v>#DIV/0!</v>
      </c>
      <c r="CE1438" s="35" t="e">
        <f t="shared" ca="1" si="1073"/>
        <v>#DIV/0!</v>
      </c>
      <c r="CF1438" s="35" t="e">
        <f t="shared" ca="1" si="1073"/>
        <v>#DIV/0!</v>
      </c>
      <c r="CG1438" s="35" t="e">
        <f t="shared" ca="1" si="1073"/>
        <v>#DIV/0!</v>
      </c>
      <c r="CH1438" s="35" t="e">
        <f t="shared" ca="1" si="1073"/>
        <v>#DIV/0!</v>
      </c>
      <c r="CI1438" s="35" t="e">
        <f t="shared" ca="1" si="1073"/>
        <v>#DIV/0!</v>
      </c>
      <c r="CJ1438" s="35" t="e">
        <f t="shared" ca="1" si="1073"/>
        <v>#DIV/0!</v>
      </c>
      <c r="CK1438" s="35" t="e">
        <f t="shared" ca="1" si="1073"/>
        <v>#DIV/0!</v>
      </c>
      <c r="CL1438" s="35" t="e">
        <f t="shared" ca="1" si="1073"/>
        <v>#DIV/0!</v>
      </c>
      <c r="CM1438" s="35" t="e">
        <f t="shared" ca="1" si="1073"/>
        <v>#DIV/0!</v>
      </c>
      <c r="CN1438" s="35" t="e">
        <f t="shared" ca="1" si="1073"/>
        <v>#DIV/0!</v>
      </c>
    </row>
    <row r="1439" spans="1:92" x14ac:dyDescent="0.25">
      <c r="B1439" s="37"/>
      <c r="C1439" s="10"/>
      <c r="D1439" s="147" t="s">
        <v>849</v>
      </c>
      <c r="I1439" s="102"/>
      <c r="J1439"/>
      <c r="T1439" s="205"/>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7" t="s">
        <v>79</v>
      </c>
      <c r="D1440" s="295" t="s">
        <v>849</v>
      </c>
      <c r="I1440" s="102"/>
      <c r="J1440"/>
      <c r="T1440" s="205"/>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318</v>
      </c>
      <c r="B1441" s="49" t="s">
        <v>856</v>
      </c>
      <c r="D1441" s="295" t="s">
        <v>849</v>
      </c>
      <c r="I1441" s="102"/>
      <c r="J1441"/>
      <c r="K1441" s="61">
        <f t="shared" ref="K1441:P1442" ca="1" si="1074">SUMIF($4:$4, INDIRECT(ADDRESS(ROW($A$2),COLUMN(),2)), INDIRECT(ROW() &amp; ":" &amp; ROW()))</f>
        <v>0</v>
      </c>
      <c r="L1441" s="61">
        <f t="shared" ca="1" si="1074"/>
        <v>0</v>
      </c>
      <c r="M1441" s="61">
        <f t="shared" ca="1" si="1074"/>
        <v>0</v>
      </c>
      <c r="N1441" s="61">
        <f t="shared" ca="1" si="1074"/>
        <v>0</v>
      </c>
      <c r="O1441" s="61">
        <f t="shared" ca="1" si="1074"/>
        <v>0</v>
      </c>
      <c r="P1441" s="61">
        <f t="shared" ca="1" si="1074"/>
        <v>0</v>
      </c>
      <c r="Q1441" s="61"/>
      <c r="T1441" s="215">
        <f t="shared" ref="T1441:T1442" ca="1" si="1075">IFERROR(INDEX(INDIRECT("Financials!$A:$AD"), MATCH(INDIRECT(ADDRESS(ROW(),2)), INDIRECT("Financials!$B:$B"), 0), MATCH(INDIRECT(ADDRESS(1,COLUMN())), INDIRECT("Financials!$1:$1"), 0)),0)</f>
        <v>0</v>
      </c>
      <c r="U1441" s="42">
        <f t="shared" ref="U1441:CF1441" ca="1" si="1076">T1441</f>
        <v>0</v>
      </c>
      <c r="V1441" s="42">
        <f t="shared" ca="1" si="1076"/>
        <v>0</v>
      </c>
      <c r="W1441" s="42">
        <f t="shared" ca="1" si="1076"/>
        <v>0</v>
      </c>
      <c r="X1441" s="42">
        <f t="shared" ca="1" si="1076"/>
        <v>0</v>
      </c>
      <c r="Y1441" s="42">
        <f t="shared" ca="1" si="1076"/>
        <v>0</v>
      </c>
      <c r="Z1441" s="42">
        <f t="shared" ca="1" si="1076"/>
        <v>0</v>
      </c>
      <c r="AA1441" s="42">
        <f t="shared" ca="1" si="1076"/>
        <v>0</v>
      </c>
      <c r="AB1441" s="42">
        <f t="shared" ca="1" si="1076"/>
        <v>0</v>
      </c>
      <c r="AC1441" s="42">
        <f t="shared" ca="1" si="1076"/>
        <v>0</v>
      </c>
      <c r="AD1441" s="42">
        <f t="shared" ca="1" si="1076"/>
        <v>0</v>
      </c>
      <c r="AE1441" s="42">
        <f t="shared" ca="1" si="1076"/>
        <v>0</v>
      </c>
      <c r="AF1441" s="42">
        <f t="shared" ca="1" si="1076"/>
        <v>0</v>
      </c>
      <c r="AG1441" s="42">
        <f t="shared" ca="1" si="1076"/>
        <v>0</v>
      </c>
      <c r="AH1441" s="42">
        <f t="shared" ca="1" si="1076"/>
        <v>0</v>
      </c>
      <c r="AI1441" s="42">
        <f t="shared" ca="1" si="1076"/>
        <v>0</v>
      </c>
      <c r="AJ1441" s="42">
        <f t="shared" ca="1" si="1076"/>
        <v>0</v>
      </c>
      <c r="AK1441" s="42">
        <f t="shared" ca="1" si="1076"/>
        <v>0</v>
      </c>
      <c r="AL1441" s="42">
        <f t="shared" ca="1" si="1076"/>
        <v>0</v>
      </c>
      <c r="AM1441" s="42">
        <f t="shared" ca="1" si="1076"/>
        <v>0</v>
      </c>
      <c r="AN1441" s="42">
        <f t="shared" ca="1" si="1076"/>
        <v>0</v>
      </c>
      <c r="AO1441" s="42">
        <f t="shared" ca="1" si="1076"/>
        <v>0</v>
      </c>
      <c r="AP1441" s="42">
        <f t="shared" ca="1" si="1076"/>
        <v>0</v>
      </c>
      <c r="AQ1441" s="42">
        <f t="shared" ca="1" si="1076"/>
        <v>0</v>
      </c>
      <c r="AR1441" s="42">
        <f t="shared" ca="1" si="1076"/>
        <v>0</v>
      </c>
      <c r="AS1441" s="42">
        <f t="shared" ca="1" si="1076"/>
        <v>0</v>
      </c>
      <c r="AT1441" s="42">
        <f t="shared" ca="1" si="1076"/>
        <v>0</v>
      </c>
      <c r="AU1441" s="42">
        <f t="shared" ca="1" si="1076"/>
        <v>0</v>
      </c>
      <c r="AV1441" s="42">
        <f t="shared" ca="1" si="1076"/>
        <v>0</v>
      </c>
      <c r="AW1441" s="42">
        <f t="shared" ca="1" si="1076"/>
        <v>0</v>
      </c>
      <c r="AX1441" s="42">
        <f t="shared" ca="1" si="1076"/>
        <v>0</v>
      </c>
      <c r="AY1441" s="42">
        <f t="shared" ca="1" si="1076"/>
        <v>0</v>
      </c>
      <c r="AZ1441" s="42">
        <f t="shared" ca="1" si="1076"/>
        <v>0</v>
      </c>
      <c r="BA1441" s="42">
        <f t="shared" ca="1" si="1076"/>
        <v>0</v>
      </c>
      <c r="BB1441" s="42">
        <f t="shared" ca="1" si="1076"/>
        <v>0</v>
      </c>
      <c r="BC1441" s="42">
        <f t="shared" ca="1" si="1076"/>
        <v>0</v>
      </c>
      <c r="BD1441" s="42">
        <f t="shared" ca="1" si="1076"/>
        <v>0</v>
      </c>
      <c r="BE1441" s="42">
        <f t="shared" ca="1" si="1076"/>
        <v>0</v>
      </c>
      <c r="BF1441" s="42">
        <f t="shared" ca="1" si="1076"/>
        <v>0</v>
      </c>
      <c r="BG1441" s="42">
        <f t="shared" ca="1" si="1076"/>
        <v>0</v>
      </c>
      <c r="BH1441" s="42">
        <f t="shared" ca="1" si="1076"/>
        <v>0</v>
      </c>
      <c r="BI1441" s="42">
        <f t="shared" ca="1" si="1076"/>
        <v>0</v>
      </c>
      <c r="BJ1441" s="42">
        <f t="shared" ca="1" si="1076"/>
        <v>0</v>
      </c>
      <c r="BK1441" s="42">
        <f t="shared" ca="1" si="1076"/>
        <v>0</v>
      </c>
      <c r="BL1441" s="42">
        <f t="shared" ca="1" si="1076"/>
        <v>0</v>
      </c>
      <c r="BM1441" s="42">
        <f t="shared" ca="1" si="1076"/>
        <v>0</v>
      </c>
      <c r="BN1441" s="42">
        <f t="shared" ca="1" si="1076"/>
        <v>0</v>
      </c>
      <c r="BO1441" s="42">
        <f t="shared" ca="1" si="1076"/>
        <v>0</v>
      </c>
      <c r="BP1441" s="42">
        <f t="shared" ca="1" si="1076"/>
        <v>0</v>
      </c>
      <c r="BQ1441" s="42">
        <f t="shared" ca="1" si="1076"/>
        <v>0</v>
      </c>
      <c r="BR1441" s="42">
        <f t="shared" ca="1" si="1076"/>
        <v>0</v>
      </c>
      <c r="BS1441" s="42">
        <f t="shared" ca="1" si="1076"/>
        <v>0</v>
      </c>
      <c r="BT1441" s="42">
        <f t="shared" ca="1" si="1076"/>
        <v>0</v>
      </c>
      <c r="BU1441" s="42">
        <f t="shared" ca="1" si="1076"/>
        <v>0</v>
      </c>
      <c r="BV1441" s="42">
        <f t="shared" ca="1" si="1076"/>
        <v>0</v>
      </c>
      <c r="BW1441" s="42">
        <f t="shared" ca="1" si="1076"/>
        <v>0</v>
      </c>
      <c r="BX1441" s="42">
        <f t="shared" ca="1" si="1076"/>
        <v>0</v>
      </c>
      <c r="BY1441" s="42">
        <f t="shared" ca="1" si="1076"/>
        <v>0</v>
      </c>
      <c r="BZ1441" s="42">
        <f t="shared" ca="1" si="1076"/>
        <v>0</v>
      </c>
      <c r="CA1441" s="42">
        <f t="shared" ca="1" si="1076"/>
        <v>0</v>
      </c>
      <c r="CB1441" s="42">
        <f t="shared" ca="1" si="1076"/>
        <v>0</v>
      </c>
      <c r="CC1441" s="42">
        <f t="shared" ca="1" si="1076"/>
        <v>0</v>
      </c>
      <c r="CD1441" s="42">
        <f t="shared" ca="1" si="1076"/>
        <v>0</v>
      </c>
      <c r="CE1441" s="42">
        <f t="shared" ca="1" si="1076"/>
        <v>0</v>
      </c>
      <c r="CF1441" s="42">
        <f t="shared" ca="1" si="1076"/>
        <v>0</v>
      </c>
      <c r="CG1441" s="42">
        <f t="shared" ref="CG1441:CN1441" ca="1" si="1077">CF1441</f>
        <v>0</v>
      </c>
      <c r="CH1441" s="42">
        <f t="shared" ca="1" si="1077"/>
        <v>0</v>
      </c>
      <c r="CI1441" s="42">
        <f t="shared" ca="1" si="1077"/>
        <v>0</v>
      </c>
      <c r="CJ1441" s="42">
        <f t="shared" ca="1" si="1077"/>
        <v>0</v>
      </c>
      <c r="CK1441" s="42">
        <f t="shared" ca="1" si="1077"/>
        <v>0</v>
      </c>
      <c r="CL1441" s="42">
        <f t="shared" ca="1" si="1077"/>
        <v>0</v>
      </c>
      <c r="CM1441" s="42">
        <f t="shared" ca="1" si="1077"/>
        <v>0</v>
      </c>
      <c r="CN1441" s="42">
        <f t="shared" ca="1" si="1077"/>
        <v>0</v>
      </c>
    </row>
    <row r="1442" spans="1:92" x14ac:dyDescent="0.25">
      <c r="B1442" s="28" t="s">
        <v>857</v>
      </c>
      <c r="D1442" t="s">
        <v>849</v>
      </c>
      <c r="I1442" s="102"/>
      <c r="J1442"/>
      <c r="K1442" s="201">
        <f t="shared" ca="1" si="1074"/>
        <v>0</v>
      </c>
      <c r="L1442" s="201">
        <f t="shared" ca="1" si="1074"/>
        <v>0</v>
      </c>
      <c r="M1442" s="201">
        <f t="shared" ca="1" si="1074"/>
        <v>0</v>
      </c>
      <c r="N1442" s="201">
        <f t="shared" ca="1" si="1074"/>
        <v>0</v>
      </c>
      <c r="O1442" s="201">
        <f t="shared" ca="1" si="1074"/>
        <v>0</v>
      </c>
      <c r="P1442" s="201">
        <f t="shared" ca="1" si="1074"/>
        <v>0</v>
      </c>
      <c r="Q1442" s="212"/>
      <c r="T1442" s="213">
        <f t="shared" ca="1" si="1075"/>
        <v>0</v>
      </c>
      <c r="U1442" s="212">
        <f t="shared" ref="U1442:AZ1442" ca="1" si="1078">SUM(U1439:U1441)</f>
        <v>0</v>
      </c>
      <c r="V1442" s="212">
        <f t="shared" ca="1" si="1078"/>
        <v>0</v>
      </c>
      <c r="W1442" s="212">
        <f t="shared" ca="1" si="1078"/>
        <v>0</v>
      </c>
      <c r="X1442" s="212">
        <f t="shared" ca="1" si="1078"/>
        <v>0</v>
      </c>
      <c r="Y1442" s="212">
        <f t="shared" ca="1" si="1078"/>
        <v>0</v>
      </c>
      <c r="Z1442" s="212">
        <f t="shared" ca="1" si="1078"/>
        <v>0</v>
      </c>
      <c r="AA1442" s="212">
        <f t="shared" ca="1" si="1078"/>
        <v>0</v>
      </c>
      <c r="AB1442" s="212">
        <f t="shared" ca="1" si="1078"/>
        <v>0</v>
      </c>
      <c r="AC1442" s="212">
        <f t="shared" ca="1" si="1078"/>
        <v>0</v>
      </c>
      <c r="AD1442" s="212">
        <f t="shared" ca="1" si="1078"/>
        <v>0</v>
      </c>
      <c r="AE1442" s="212">
        <f t="shared" ca="1" si="1078"/>
        <v>0</v>
      </c>
      <c r="AF1442" s="212">
        <f t="shared" ca="1" si="1078"/>
        <v>0</v>
      </c>
      <c r="AG1442" s="212">
        <f t="shared" ca="1" si="1078"/>
        <v>0</v>
      </c>
      <c r="AH1442" s="212">
        <f t="shared" ca="1" si="1078"/>
        <v>0</v>
      </c>
      <c r="AI1442" s="212">
        <f t="shared" ca="1" si="1078"/>
        <v>0</v>
      </c>
      <c r="AJ1442" s="212">
        <f t="shared" ca="1" si="1078"/>
        <v>0</v>
      </c>
      <c r="AK1442" s="212">
        <f t="shared" ca="1" si="1078"/>
        <v>0</v>
      </c>
      <c r="AL1442" s="212">
        <f t="shared" ca="1" si="1078"/>
        <v>0</v>
      </c>
      <c r="AM1442" s="212">
        <f t="shared" ca="1" si="1078"/>
        <v>0</v>
      </c>
      <c r="AN1442" s="212">
        <f t="shared" ca="1" si="1078"/>
        <v>0</v>
      </c>
      <c r="AO1442" s="212">
        <f t="shared" ca="1" si="1078"/>
        <v>0</v>
      </c>
      <c r="AP1442" s="212">
        <f t="shared" ca="1" si="1078"/>
        <v>0</v>
      </c>
      <c r="AQ1442" s="212">
        <f t="shared" ca="1" si="1078"/>
        <v>0</v>
      </c>
      <c r="AR1442" s="212">
        <f t="shared" ca="1" si="1078"/>
        <v>0</v>
      </c>
      <c r="AS1442" s="212">
        <f t="shared" ca="1" si="1078"/>
        <v>0</v>
      </c>
      <c r="AT1442" s="212">
        <f t="shared" ca="1" si="1078"/>
        <v>0</v>
      </c>
      <c r="AU1442" s="212">
        <f t="shared" ca="1" si="1078"/>
        <v>0</v>
      </c>
      <c r="AV1442" s="212">
        <f t="shared" ca="1" si="1078"/>
        <v>0</v>
      </c>
      <c r="AW1442" s="212">
        <f t="shared" ca="1" si="1078"/>
        <v>0</v>
      </c>
      <c r="AX1442" s="212">
        <f t="shared" ca="1" si="1078"/>
        <v>0</v>
      </c>
      <c r="AY1442" s="212">
        <f t="shared" ca="1" si="1078"/>
        <v>0</v>
      </c>
      <c r="AZ1442" s="212">
        <f t="shared" ca="1" si="1078"/>
        <v>0</v>
      </c>
      <c r="BA1442" s="212">
        <f t="shared" ref="BA1442:CN1442" ca="1" si="1079">SUM(BA1439:BA1441)</f>
        <v>0</v>
      </c>
      <c r="BB1442" s="212">
        <f t="shared" ca="1" si="1079"/>
        <v>0</v>
      </c>
      <c r="BC1442" s="212">
        <f t="shared" ca="1" si="1079"/>
        <v>0</v>
      </c>
      <c r="BD1442" s="212">
        <f t="shared" ca="1" si="1079"/>
        <v>0</v>
      </c>
      <c r="BE1442" s="212">
        <f t="shared" ca="1" si="1079"/>
        <v>0</v>
      </c>
      <c r="BF1442" s="212">
        <f t="shared" ca="1" si="1079"/>
        <v>0</v>
      </c>
      <c r="BG1442" s="212">
        <f t="shared" ca="1" si="1079"/>
        <v>0</v>
      </c>
      <c r="BH1442" s="212">
        <f t="shared" ca="1" si="1079"/>
        <v>0</v>
      </c>
      <c r="BI1442" s="212">
        <f t="shared" ca="1" si="1079"/>
        <v>0</v>
      </c>
      <c r="BJ1442" s="212">
        <f t="shared" ca="1" si="1079"/>
        <v>0</v>
      </c>
      <c r="BK1442" s="212">
        <f t="shared" ca="1" si="1079"/>
        <v>0</v>
      </c>
      <c r="BL1442" s="212">
        <f t="shared" ca="1" si="1079"/>
        <v>0</v>
      </c>
      <c r="BM1442" s="212">
        <f t="shared" ca="1" si="1079"/>
        <v>0</v>
      </c>
      <c r="BN1442" s="212">
        <f t="shared" ca="1" si="1079"/>
        <v>0</v>
      </c>
      <c r="BO1442" s="212">
        <f t="shared" ca="1" si="1079"/>
        <v>0</v>
      </c>
      <c r="BP1442" s="212">
        <f t="shared" ca="1" si="1079"/>
        <v>0</v>
      </c>
      <c r="BQ1442" s="212">
        <f t="shared" ca="1" si="1079"/>
        <v>0</v>
      </c>
      <c r="BR1442" s="212">
        <f t="shared" ca="1" si="1079"/>
        <v>0</v>
      </c>
      <c r="BS1442" s="212">
        <f t="shared" ca="1" si="1079"/>
        <v>0</v>
      </c>
      <c r="BT1442" s="212">
        <f t="shared" ca="1" si="1079"/>
        <v>0</v>
      </c>
      <c r="BU1442" s="212">
        <f t="shared" ca="1" si="1079"/>
        <v>0</v>
      </c>
      <c r="BV1442" s="212">
        <f t="shared" ca="1" si="1079"/>
        <v>0</v>
      </c>
      <c r="BW1442" s="212">
        <f t="shared" ca="1" si="1079"/>
        <v>0</v>
      </c>
      <c r="BX1442" s="212">
        <f t="shared" ca="1" si="1079"/>
        <v>0</v>
      </c>
      <c r="BY1442" s="212">
        <f t="shared" ca="1" si="1079"/>
        <v>0</v>
      </c>
      <c r="BZ1442" s="212">
        <f t="shared" ca="1" si="1079"/>
        <v>0</v>
      </c>
      <c r="CA1442" s="212">
        <f t="shared" ca="1" si="1079"/>
        <v>0</v>
      </c>
      <c r="CB1442" s="212">
        <f t="shared" ca="1" si="1079"/>
        <v>0</v>
      </c>
      <c r="CC1442" s="212">
        <f t="shared" ca="1" si="1079"/>
        <v>0</v>
      </c>
      <c r="CD1442" s="212">
        <f t="shared" ca="1" si="1079"/>
        <v>0</v>
      </c>
      <c r="CE1442" s="212">
        <f t="shared" ca="1" si="1079"/>
        <v>0</v>
      </c>
      <c r="CF1442" s="212">
        <f t="shared" ca="1" si="1079"/>
        <v>0</v>
      </c>
      <c r="CG1442" s="212">
        <f t="shared" ca="1" si="1079"/>
        <v>0</v>
      </c>
      <c r="CH1442" s="212">
        <f t="shared" ca="1" si="1079"/>
        <v>0</v>
      </c>
      <c r="CI1442" s="212">
        <f t="shared" ca="1" si="1079"/>
        <v>0</v>
      </c>
      <c r="CJ1442" s="212">
        <f t="shared" ca="1" si="1079"/>
        <v>0</v>
      </c>
      <c r="CK1442" s="212">
        <f t="shared" ca="1" si="1079"/>
        <v>0</v>
      </c>
      <c r="CL1442" s="212">
        <f t="shared" ca="1" si="1079"/>
        <v>0</v>
      </c>
      <c r="CM1442" s="212">
        <f t="shared" ca="1" si="1079"/>
        <v>0</v>
      </c>
      <c r="CN1442" s="212">
        <f t="shared" ca="1" si="1079"/>
        <v>0</v>
      </c>
    </row>
    <row r="1443" spans="1:92" x14ac:dyDescent="0.25">
      <c r="T1443" s="205"/>
    </row>
    <row r="1444" spans="1:92" s="107" customFormat="1" ht="14.25" customHeight="1" x14ac:dyDescent="0.25">
      <c r="B1444" s="466"/>
      <c r="D1444" s="467"/>
      <c r="E1444" s="135"/>
      <c r="F1444" s="135"/>
      <c r="G1444" s="135"/>
      <c r="H1444" s="135"/>
      <c r="I1444" s="135"/>
      <c r="K1444" s="468"/>
      <c r="L1444" s="468"/>
      <c r="M1444" s="468"/>
      <c r="N1444" s="468"/>
      <c r="O1444" s="468"/>
      <c r="P1444" s="468"/>
      <c r="Q1444" s="468"/>
      <c r="T1444" s="469"/>
      <c r="U1444" s="470"/>
      <c r="V1444" s="470"/>
      <c r="W1444" s="470"/>
      <c r="X1444" s="470"/>
      <c r="Y1444" s="470"/>
      <c r="Z1444" s="470"/>
      <c r="AA1444" s="470"/>
      <c r="AB1444" s="470"/>
      <c r="AC1444" s="470"/>
      <c r="AD1444" s="470"/>
      <c r="AE1444" s="470"/>
      <c r="AF1444" s="470"/>
      <c r="AG1444" s="470"/>
      <c r="AH1444" s="470"/>
      <c r="AI1444" s="470"/>
      <c r="AJ1444" s="470"/>
      <c r="AK1444" s="470"/>
      <c r="AL1444" s="470"/>
      <c r="AM1444" s="470"/>
      <c r="AN1444" s="470"/>
      <c r="AO1444" s="470"/>
      <c r="AP1444" s="470"/>
      <c r="AQ1444" s="470"/>
      <c r="AR1444" s="470"/>
      <c r="AS1444" s="470"/>
      <c r="AT1444" s="470"/>
      <c r="AU1444" s="470"/>
      <c r="AV1444" s="470"/>
      <c r="AW1444" s="470"/>
      <c r="AX1444" s="470"/>
      <c r="AY1444" s="470"/>
      <c r="AZ1444" s="470"/>
      <c r="BA1444" s="470"/>
      <c r="BB1444" s="470"/>
      <c r="BC1444" s="470"/>
      <c r="BD1444" s="470"/>
      <c r="BE1444" s="470"/>
      <c r="BF1444" s="470"/>
      <c r="BG1444" s="470"/>
      <c r="BH1444" s="470"/>
      <c r="BI1444" s="470"/>
      <c r="BJ1444" s="470"/>
      <c r="BK1444" s="470"/>
      <c r="BL1444" s="470"/>
      <c r="BM1444" s="470"/>
      <c r="BN1444" s="470"/>
      <c r="BO1444" s="470"/>
      <c r="BP1444" s="470"/>
      <c r="BQ1444" s="470"/>
      <c r="BR1444" s="470"/>
      <c r="BS1444" s="470"/>
      <c r="BT1444" s="470"/>
      <c r="BU1444" s="470"/>
      <c r="BV1444" s="470"/>
      <c r="BW1444" s="470"/>
      <c r="BX1444" s="470"/>
      <c r="BY1444" s="470"/>
      <c r="BZ1444" s="470"/>
      <c r="CA1444" s="470"/>
      <c r="CB1444" s="470"/>
      <c r="CC1444" s="470"/>
      <c r="CD1444" s="470"/>
      <c r="CE1444" s="470"/>
      <c r="CF1444" s="470"/>
      <c r="CG1444" s="470"/>
      <c r="CH1444" s="470"/>
      <c r="CI1444" s="470"/>
      <c r="CJ1444" s="470"/>
      <c r="CK1444" s="470"/>
      <c r="CL1444" s="470"/>
      <c r="CM1444" s="470"/>
      <c r="CN1444" s="470"/>
    </row>
    <row r="1445" spans="1:92" x14ac:dyDescent="0.25">
      <c r="A1445" s="137"/>
      <c r="B1445" s="208" t="s">
        <v>858</v>
      </c>
      <c r="C1445" s="139"/>
      <c r="D1445" s="137" t="s">
        <v>859</v>
      </c>
      <c r="E1445" s="140" t="s">
        <v>859</v>
      </c>
      <c r="F1445" s="140"/>
      <c r="G1445" s="140" t="s">
        <v>860</v>
      </c>
      <c r="H1445" s="141"/>
      <c r="I1445" s="221"/>
      <c r="J1445" s="222"/>
      <c r="K1445" s="139"/>
      <c r="L1445" s="139"/>
      <c r="M1445" s="139"/>
      <c r="N1445" s="139"/>
      <c r="O1445" s="139"/>
      <c r="P1445" s="139"/>
      <c r="Q1445" s="139"/>
      <c r="T1445" s="262"/>
      <c r="U1445" s="187"/>
      <c r="V1445" s="187"/>
      <c r="W1445" s="187"/>
      <c r="X1445" s="187"/>
      <c r="Y1445" s="187"/>
      <c r="Z1445" s="187"/>
      <c r="AA1445" s="187"/>
      <c r="AB1445" s="187"/>
      <c r="AC1445" s="187"/>
      <c r="AD1445" s="187"/>
      <c r="AE1445" s="187"/>
      <c r="AF1445" s="187"/>
      <c r="AG1445" s="187"/>
      <c r="AH1445" s="187"/>
      <c r="AI1445" s="187"/>
      <c r="AJ1445" s="187"/>
      <c r="AK1445" s="187"/>
      <c r="AL1445" s="187"/>
      <c r="AM1445" s="187"/>
      <c r="AN1445" s="187"/>
      <c r="AO1445" s="187"/>
      <c r="AP1445" s="187"/>
      <c r="AQ1445" s="187"/>
      <c r="AR1445" s="187"/>
      <c r="AS1445" s="187"/>
      <c r="AT1445" s="187"/>
      <c r="AU1445" s="187"/>
      <c r="AV1445" s="187"/>
      <c r="AW1445" s="187"/>
      <c r="AX1445" s="187"/>
      <c r="AY1445" s="187"/>
      <c r="AZ1445" s="187"/>
      <c r="BA1445" s="187"/>
      <c r="BB1445" s="187"/>
      <c r="BC1445" s="187"/>
      <c r="BD1445" s="187"/>
      <c r="BE1445" s="187"/>
      <c r="BF1445" s="187"/>
      <c r="BG1445" s="187"/>
      <c r="BH1445" s="187"/>
      <c r="BI1445" s="187"/>
      <c r="BJ1445" s="187"/>
      <c r="BK1445" s="187"/>
      <c r="BL1445" s="187"/>
      <c r="BM1445" s="187"/>
      <c r="BN1445" s="187"/>
      <c r="BO1445" s="187"/>
      <c r="BP1445" s="187"/>
      <c r="BQ1445" s="187"/>
      <c r="BR1445" s="187"/>
      <c r="BS1445" s="187"/>
      <c r="BT1445" s="187"/>
      <c r="BU1445" s="187"/>
      <c r="BV1445" s="187"/>
      <c r="BW1445" s="187"/>
      <c r="BX1445" s="187"/>
      <c r="BY1445" s="187"/>
      <c r="BZ1445" s="187"/>
      <c r="CA1445" s="187"/>
      <c r="CB1445" s="187"/>
      <c r="CC1445" s="187"/>
      <c r="CD1445" s="187"/>
      <c r="CE1445" s="187"/>
      <c r="CF1445" s="187"/>
      <c r="CG1445" s="187"/>
      <c r="CH1445" s="187"/>
      <c r="CI1445" s="187"/>
      <c r="CJ1445" s="187"/>
      <c r="CK1445" s="187"/>
      <c r="CL1445" s="187"/>
      <c r="CM1445" s="187"/>
      <c r="CN1445" s="187"/>
    </row>
    <row r="1446" spans="1:92" x14ac:dyDescent="0.25">
      <c r="B1446" s="174" t="s">
        <v>861</v>
      </c>
      <c r="D1446" t="s">
        <v>859</v>
      </c>
      <c r="H1446" s="106"/>
      <c r="I1446" s="106"/>
      <c r="J1446" s="10"/>
      <c r="K1446" s="10"/>
      <c r="L1446" s="10"/>
      <c r="M1446" s="10"/>
      <c r="N1446" s="10"/>
      <c r="O1446" s="10"/>
      <c r="P1446" s="10"/>
      <c r="Q1446" s="10"/>
      <c r="T1446" s="205"/>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143</v>
      </c>
      <c r="B1447" s="214" t="s">
        <v>862</v>
      </c>
      <c r="D1447" t="s">
        <v>859</v>
      </c>
      <c r="J1447" s="471"/>
      <c r="K1447" s="472">
        <v>0.05</v>
      </c>
      <c r="L1447" s="472">
        <v>0.05</v>
      </c>
      <c r="M1447" s="472">
        <v>0.05</v>
      </c>
      <c r="N1447" s="472">
        <v>0.05</v>
      </c>
      <c r="O1447" s="472">
        <v>0.05</v>
      </c>
      <c r="P1447" s="472">
        <v>0.05</v>
      </c>
      <c r="Q1447" s="472"/>
      <c r="T1447" s="271"/>
      <c r="U1447" s="34">
        <f ca="1">INDEX($A:$CN,ROW(),MATCH(INDIRECT(ADDRESS(3,COLUMN(),2)),$2:$2,0))</f>
        <v>0.05</v>
      </c>
      <c r="V1447" s="34">
        <f ca="1">INDEX($A:$CN,ROW(),MATCH(INDIRECT(ADDRESS(3,COLUMN(),2)),$2:$2,0))</f>
        <v>0.05</v>
      </c>
      <c r="W1447" s="34">
        <f ca="1">INDEX($A:$CN,ROW(),MATCH(INDIRECT(ADDRESS(3,COLUMN(),2)),$2:$2,0))</f>
        <v>0.05</v>
      </c>
      <c r="X1447" s="34">
        <f ca="1">INDEX($A:$CN,ROW(),MATCH(INDIRECT(ADDRESS(3,COLUMN(),2)),$2:$2,0))</f>
        <v>0.05</v>
      </c>
      <c r="Y1447" s="34">
        <f ca="1">INDEX($A:$CN,ROW(),MATCH(INDIRECT(ADDRESS(3,COLUMN(),2)),$2:$2,0))</f>
        <v>0.05</v>
      </c>
      <c r="Z1447" s="34">
        <f ca="1">INDEX($A:$CN,ROW(),MATCH(INDIRECT(ADDRESS(3,COLUMN(),2)),$2:$2,0))</f>
        <v>0.05</v>
      </c>
      <c r="AA1447" s="34">
        <f ca="1">INDEX($A:$CN,ROW(),MATCH(INDIRECT(ADDRESS(3,COLUMN(),2)),$2:$2,0))</f>
        <v>0.05</v>
      </c>
      <c r="AB1447" s="34">
        <f ca="1">INDEX($A:$CN,ROW(),MATCH(INDIRECT(ADDRESS(3,COLUMN(),2)),$2:$2,0))</f>
        <v>0.05</v>
      </c>
      <c r="AC1447" s="34">
        <f ca="1">INDEX($A:$CN,ROW(),MATCH(INDIRECT(ADDRESS(3,COLUMN(),2)),$2:$2,0))</f>
        <v>0.05</v>
      </c>
      <c r="AD1447" s="34">
        <f ca="1">INDEX($A:$CN,ROW(),MATCH(INDIRECT(ADDRESS(3,COLUMN(),2)),$2:$2,0))</f>
        <v>0.05</v>
      </c>
      <c r="AE1447" s="34">
        <f ca="1">INDEX($A:$CN,ROW(),MATCH(INDIRECT(ADDRESS(3,COLUMN(),2)),$2:$2,0))</f>
        <v>0.05</v>
      </c>
      <c r="AF1447" s="34">
        <f ca="1">INDEX($A:$CN,ROW(),MATCH(INDIRECT(ADDRESS(3,COLUMN(),2)),$2:$2,0))</f>
        <v>0.05</v>
      </c>
      <c r="AG1447" s="34">
        <f ca="1">INDEX($A:$CN,ROW(),MATCH(INDIRECT(ADDRESS(3,COLUMN(),2)),$2:$2,0))</f>
        <v>0.05</v>
      </c>
      <c r="AH1447" s="34">
        <f ca="1">INDEX($A:$CN,ROW(),MATCH(INDIRECT(ADDRESS(3,COLUMN(),2)),$2:$2,0))</f>
        <v>0.05</v>
      </c>
      <c r="AI1447" s="34">
        <f ca="1">INDEX($A:$CN,ROW(),MATCH(INDIRECT(ADDRESS(3,COLUMN(),2)),$2:$2,0))</f>
        <v>0.05</v>
      </c>
      <c r="AJ1447" s="34">
        <f ca="1">INDEX($A:$CN,ROW(),MATCH(INDIRECT(ADDRESS(3,COLUMN(),2)),$2:$2,0))</f>
        <v>0.05</v>
      </c>
      <c r="AK1447" s="34">
        <f ca="1">INDEX($A:$CN,ROW(),MATCH(INDIRECT(ADDRESS(3,COLUMN(),2)),$2:$2,0))</f>
        <v>0.05</v>
      </c>
      <c r="AL1447" s="34">
        <f ca="1">INDEX($A:$CN,ROW(),MATCH(INDIRECT(ADDRESS(3,COLUMN(),2)),$2:$2,0))</f>
        <v>0.05</v>
      </c>
      <c r="AM1447" s="34">
        <f ca="1">INDEX($A:$CN,ROW(),MATCH(INDIRECT(ADDRESS(3,COLUMN(),2)),$2:$2,0))</f>
        <v>0.05</v>
      </c>
      <c r="AN1447" s="34">
        <f ca="1">INDEX($A:$CN,ROW(),MATCH(INDIRECT(ADDRESS(3,COLUMN(),2)),$2:$2,0))</f>
        <v>0.05</v>
      </c>
      <c r="AO1447" s="34">
        <f ca="1">INDEX($A:$CN,ROW(),MATCH(INDIRECT(ADDRESS(3,COLUMN(),2)),$2:$2,0))</f>
        <v>0.05</v>
      </c>
      <c r="AP1447" s="34">
        <f ca="1">INDEX($A:$CN,ROW(),MATCH(INDIRECT(ADDRESS(3,COLUMN(),2)),$2:$2,0))</f>
        <v>0.05</v>
      </c>
      <c r="AQ1447" s="34">
        <f ca="1">INDEX($A:$CN,ROW(),MATCH(INDIRECT(ADDRESS(3,COLUMN(),2)),$2:$2,0))</f>
        <v>0.05</v>
      </c>
      <c r="AR1447" s="34">
        <f ca="1">INDEX($A:$CN,ROW(),MATCH(INDIRECT(ADDRESS(3,COLUMN(),2)),$2:$2,0))</f>
        <v>0.05</v>
      </c>
      <c r="AS1447" s="34">
        <f ca="1">INDEX($A:$CN,ROW(),MATCH(INDIRECT(ADDRESS(3,COLUMN(),2)),$2:$2,0))</f>
        <v>0.05</v>
      </c>
      <c r="AT1447" s="34">
        <f ca="1">INDEX($A:$CN,ROW(),MATCH(INDIRECT(ADDRESS(3,COLUMN(),2)),$2:$2,0))</f>
        <v>0.05</v>
      </c>
      <c r="AU1447" s="34">
        <f ca="1">INDEX($A:$CN,ROW(),MATCH(INDIRECT(ADDRESS(3,COLUMN(),2)),$2:$2,0))</f>
        <v>0.05</v>
      </c>
      <c r="AV1447" s="34">
        <f ca="1">INDEX($A:$CN,ROW(),MATCH(INDIRECT(ADDRESS(3,COLUMN(),2)),$2:$2,0))</f>
        <v>0.05</v>
      </c>
      <c r="AW1447" s="34">
        <f ca="1">INDEX($A:$CN,ROW(),MATCH(INDIRECT(ADDRESS(3,COLUMN(),2)),$2:$2,0))</f>
        <v>0.05</v>
      </c>
      <c r="AX1447" s="34">
        <f ca="1">INDEX($A:$CN,ROW(),MATCH(INDIRECT(ADDRESS(3,COLUMN(),2)),$2:$2,0))</f>
        <v>0.05</v>
      </c>
      <c r="AY1447" s="34">
        <f ca="1">INDEX($A:$CN,ROW(),MATCH(INDIRECT(ADDRESS(3,COLUMN(),2)),$2:$2,0))</f>
        <v>0.05</v>
      </c>
      <c r="AZ1447" s="34">
        <f ca="1">INDEX($A:$CN,ROW(),MATCH(INDIRECT(ADDRESS(3,COLUMN(),2)),$2:$2,0))</f>
        <v>0.05</v>
      </c>
      <c r="BA1447" s="34">
        <f ca="1">INDEX($A:$CN,ROW(),MATCH(INDIRECT(ADDRESS(3,COLUMN(),2)),$2:$2,0))</f>
        <v>0.05</v>
      </c>
      <c r="BB1447" s="34">
        <f ca="1">INDEX($A:$CN,ROW(),MATCH(INDIRECT(ADDRESS(3,COLUMN(),2)),$2:$2,0))</f>
        <v>0.05</v>
      </c>
      <c r="BC1447" s="34">
        <f ca="1">INDEX($A:$CN,ROW(),MATCH(INDIRECT(ADDRESS(3,COLUMN(),2)),$2:$2,0))</f>
        <v>0.05</v>
      </c>
      <c r="BD1447" s="34">
        <f ca="1">INDEX($A:$CN,ROW(),MATCH(INDIRECT(ADDRESS(3,COLUMN(),2)),$2:$2,0))</f>
        <v>0.05</v>
      </c>
      <c r="BE1447" s="34">
        <f ca="1">INDEX($A:$CN,ROW(),MATCH(INDIRECT(ADDRESS(3,COLUMN(),2)),$2:$2,0))</f>
        <v>0.05</v>
      </c>
      <c r="BF1447" s="34">
        <f ca="1">INDEX($A:$CN,ROW(),MATCH(INDIRECT(ADDRESS(3,COLUMN(),2)),$2:$2,0))</f>
        <v>0.05</v>
      </c>
      <c r="BG1447" s="34">
        <f ca="1">INDEX($A:$CN,ROW(),MATCH(INDIRECT(ADDRESS(3,COLUMN(),2)),$2:$2,0))</f>
        <v>0.05</v>
      </c>
      <c r="BH1447" s="34">
        <f ca="1">INDEX($A:$CN,ROW(),MATCH(INDIRECT(ADDRESS(3,COLUMN(),2)),$2:$2,0))</f>
        <v>0.05</v>
      </c>
      <c r="BI1447" s="34">
        <f ca="1">INDEX($A:$CN,ROW(),MATCH(INDIRECT(ADDRESS(3,COLUMN(),2)),$2:$2,0))</f>
        <v>0.05</v>
      </c>
      <c r="BJ1447" s="34">
        <f ca="1">INDEX($A:$CN,ROW(),MATCH(INDIRECT(ADDRESS(3,COLUMN(),2)),$2:$2,0))</f>
        <v>0.05</v>
      </c>
      <c r="BK1447" s="34">
        <f ca="1">INDEX($A:$CN,ROW(),MATCH(INDIRECT(ADDRESS(3,COLUMN(),2)),$2:$2,0))</f>
        <v>0.05</v>
      </c>
      <c r="BL1447" s="34">
        <f ca="1">INDEX($A:$CN,ROW(),MATCH(INDIRECT(ADDRESS(3,COLUMN(),2)),$2:$2,0))</f>
        <v>0.05</v>
      </c>
      <c r="BM1447" s="34">
        <f ca="1">INDEX($A:$CN,ROW(),MATCH(INDIRECT(ADDRESS(3,COLUMN(),2)),$2:$2,0))</f>
        <v>0.05</v>
      </c>
      <c r="BN1447" s="34">
        <f ca="1">INDEX($A:$CN,ROW(),MATCH(INDIRECT(ADDRESS(3,COLUMN(),2)),$2:$2,0))</f>
        <v>0.05</v>
      </c>
      <c r="BO1447" s="34">
        <f ca="1">INDEX($A:$CN,ROW(),MATCH(INDIRECT(ADDRESS(3,COLUMN(),2)),$2:$2,0))</f>
        <v>0.05</v>
      </c>
      <c r="BP1447" s="34">
        <f ca="1">INDEX($A:$CN,ROW(),MATCH(INDIRECT(ADDRESS(3,COLUMN(),2)),$2:$2,0))</f>
        <v>0.05</v>
      </c>
      <c r="BQ1447" s="34">
        <f ca="1">INDEX($A:$CN,ROW(),MATCH(INDIRECT(ADDRESS(3,COLUMN(),2)),$2:$2,0))</f>
        <v>0.05</v>
      </c>
      <c r="BR1447" s="34">
        <f ca="1">INDEX($A:$CN,ROW(),MATCH(INDIRECT(ADDRESS(3,COLUMN(),2)),$2:$2,0))</f>
        <v>0.05</v>
      </c>
      <c r="BS1447" s="34">
        <f ca="1">INDEX($A:$CN,ROW(),MATCH(INDIRECT(ADDRESS(3,COLUMN(),2)),$2:$2,0))</f>
        <v>0.05</v>
      </c>
      <c r="BT1447" s="34">
        <f ca="1">INDEX($A:$CN,ROW(),MATCH(INDIRECT(ADDRESS(3,COLUMN(),2)),$2:$2,0))</f>
        <v>0.05</v>
      </c>
      <c r="BU1447" s="34">
        <f ca="1">INDEX($A:$CN,ROW(),MATCH(INDIRECT(ADDRESS(3,COLUMN(),2)),$2:$2,0))</f>
        <v>0.05</v>
      </c>
      <c r="BV1447" s="34">
        <f ca="1">INDEX($A:$CN,ROW(),MATCH(INDIRECT(ADDRESS(3,COLUMN(),2)),$2:$2,0))</f>
        <v>0.05</v>
      </c>
      <c r="BW1447" s="34">
        <f ca="1">INDEX($A:$CN,ROW(),MATCH(INDIRECT(ADDRESS(3,COLUMN(),2)),$2:$2,0))</f>
        <v>0.05</v>
      </c>
      <c r="BX1447" s="34">
        <f ca="1">INDEX($A:$CN,ROW(),MATCH(INDIRECT(ADDRESS(3,COLUMN(),2)),$2:$2,0))</f>
        <v>0.05</v>
      </c>
      <c r="BY1447" s="34">
        <f ca="1">INDEX($A:$CN,ROW(),MATCH(INDIRECT(ADDRESS(3,COLUMN(),2)),$2:$2,0))</f>
        <v>0.05</v>
      </c>
      <c r="BZ1447" s="34">
        <f ca="1">INDEX($A:$CN,ROW(),MATCH(INDIRECT(ADDRESS(3,COLUMN(),2)),$2:$2,0))</f>
        <v>0.05</v>
      </c>
      <c r="CA1447" s="34">
        <f ca="1">INDEX($A:$CN,ROW(),MATCH(INDIRECT(ADDRESS(3,COLUMN(),2)),$2:$2,0))</f>
        <v>0.05</v>
      </c>
      <c r="CB1447" s="34">
        <f ca="1">INDEX($A:$CN,ROW(),MATCH(INDIRECT(ADDRESS(3,COLUMN(),2)),$2:$2,0))</f>
        <v>0.05</v>
      </c>
      <c r="CC1447" s="34">
        <f ca="1">INDEX($A:$CN,ROW(),MATCH(INDIRECT(ADDRESS(3,COLUMN(),2)),$2:$2,0))</f>
        <v>0.05</v>
      </c>
      <c r="CD1447" s="34">
        <f ca="1">INDEX($A:$CN,ROW(),MATCH(INDIRECT(ADDRESS(3,COLUMN(),2)),$2:$2,0))</f>
        <v>0.05</v>
      </c>
      <c r="CE1447" s="34">
        <f ca="1">INDEX($A:$CN,ROW(),MATCH(INDIRECT(ADDRESS(3,COLUMN(),2)),$2:$2,0))</f>
        <v>0.05</v>
      </c>
      <c r="CF1447" s="34">
        <f ca="1">INDEX($A:$CN,ROW(),MATCH(INDIRECT(ADDRESS(3,COLUMN(),2)),$2:$2,0))</f>
        <v>0.05</v>
      </c>
      <c r="CG1447" s="34">
        <f ca="1">INDEX($A:$CN,ROW(),MATCH(INDIRECT(ADDRESS(3,COLUMN(),2)),$2:$2,0))</f>
        <v>0.05</v>
      </c>
      <c r="CH1447" s="34">
        <f ca="1">INDEX($A:$CN,ROW(),MATCH(INDIRECT(ADDRESS(3,COLUMN(),2)),$2:$2,0))</f>
        <v>0.05</v>
      </c>
      <c r="CI1447" s="34">
        <f ca="1">INDEX($A:$CN,ROW(),MATCH(INDIRECT(ADDRESS(3,COLUMN(),2)),$2:$2,0))</f>
        <v>0.05</v>
      </c>
      <c r="CJ1447" s="34">
        <f ca="1">INDEX($A:$CN,ROW(),MATCH(INDIRECT(ADDRESS(3,COLUMN(),2)),$2:$2,0))</f>
        <v>0.05</v>
      </c>
      <c r="CK1447" s="34">
        <f ca="1">INDEX($A:$CN,ROW(),MATCH(INDIRECT(ADDRESS(3,COLUMN(),2)),$2:$2,0))</f>
        <v>0.05</v>
      </c>
      <c r="CL1447" s="34">
        <f ca="1">INDEX($A:$CN,ROW(),MATCH(INDIRECT(ADDRESS(3,COLUMN(),2)),$2:$2,0))</f>
        <v>0.05</v>
      </c>
      <c r="CM1447" s="34">
        <f ca="1">INDEX($A:$CN,ROW(),MATCH(INDIRECT(ADDRESS(3,COLUMN(),2)),$2:$2,0))</f>
        <v>0.05</v>
      </c>
      <c r="CN1447" s="34">
        <f ca="1">INDEX($A:$CN,ROW(),MATCH(INDIRECT(ADDRESS(3,COLUMN(),2)),$2:$2,0))</f>
        <v>0.05</v>
      </c>
    </row>
    <row r="1448" spans="1:92" x14ac:dyDescent="0.25">
      <c r="B1448" s="238"/>
      <c r="C1448" s="148"/>
      <c r="D1448" t="s">
        <v>859</v>
      </c>
      <c r="E1448" s="149"/>
      <c r="F1448" s="149"/>
      <c r="G1448" s="149"/>
      <c r="H1448" s="106"/>
      <c r="I1448" s="210"/>
      <c r="J1448" s="226"/>
      <c r="K1448" s="148"/>
      <c r="L1448" s="148"/>
      <c r="M1448" s="148"/>
      <c r="N1448" s="148"/>
      <c r="O1448" s="148"/>
      <c r="P1448" s="148"/>
      <c r="Q1448" s="148"/>
      <c r="T1448" s="269"/>
      <c r="U1448" s="191"/>
      <c r="V1448" s="191"/>
      <c r="W1448" s="191"/>
      <c r="X1448" s="191"/>
      <c r="Y1448" s="191"/>
      <c r="Z1448" s="191"/>
      <c r="AA1448" s="191"/>
      <c r="AB1448" s="191"/>
      <c r="AC1448" s="191"/>
      <c r="AD1448" s="191"/>
      <c r="AE1448" s="191"/>
      <c r="AF1448" s="191"/>
      <c r="AG1448" s="191"/>
      <c r="AH1448" s="191"/>
      <c r="AI1448" s="191"/>
      <c r="AJ1448" s="191"/>
      <c r="AK1448" s="191"/>
      <c r="AL1448" s="191"/>
      <c r="AM1448" s="191"/>
      <c r="AN1448" s="191"/>
      <c r="AO1448" s="191"/>
      <c r="AP1448" s="191"/>
      <c r="AQ1448" s="191"/>
      <c r="AR1448" s="191"/>
      <c r="AS1448" s="191"/>
      <c r="AT1448" s="191"/>
      <c r="AU1448" s="191"/>
      <c r="AV1448" s="191"/>
      <c r="AW1448" s="191"/>
      <c r="AX1448" s="191"/>
      <c r="AY1448" s="191"/>
      <c r="AZ1448" s="191"/>
      <c r="BA1448" s="191"/>
      <c r="BB1448" s="191"/>
      <c r="BC1448" s="191"/>
      <c r="BD1448" s="191"/>
      <c r="BE1448" s="191"/>
      <c r="BF1448" s="191"/>
      <c r="BG1448" s="191"/>
      <c r="BH1448" s="191"/>
      <c r="BI1448" s="191"/>
      <c r="BJ1448" s="191"/>
      <c r="BK1448" s="191"/>
      <c r="BL1448" s="191"/>
      <c r="BM1448" s="191"/>
      <c r="BN1448" s="191"/>
      <c r="BO1448" s="191"/>
      <c r="BP1448" s="191"/>
      <c r="BQ1448" s="191"/>
      <c r="BR1448" s="191"/>
      <c r="BS1448" s="191"/>
      <c r="BT1448" s="191"/>
      <c r="BU1448" s="191"/>
      <c r="BV1448" s="191"/>
      <c r="BW1448" s="191"/>
      <c r="BX1448" s="191"/>
      <c r="BY1448" s="191"/>
      <c r="BZ1448" s="191"/>
      <c r="CA1448" s="191"/>
      <c r="CB1448" s="191"/>
      <c r="CC1448" s="191"/>
      <c r="CD1448" s="191"/>
      <c r="CE1448" s="191"/>
      <c r="CF1448" s="191"/>
      <c r="CG1448" s="191"/>
      <c r="CH1448" s="191"/>
      <c r="CI1448" s="191"/>
      <c r="CJ1448" s="191"/>
      <c r="CK1448" s="191"/>
      <c r="CL1448" s="191"/>
      <c r="CM1448" s="191"/>
      <c r="CN1448" s="191"/>
    </row>
    <row r="1449" spans="1:92" x14ac:dyDescent="0.25">
      <c r="B1449" s="174" t="s">
        <v>863</v>
      </c>
      <c r="D1449" t="s">
        <v>859</v>
      </c>
      <c r="H1449" s="412" t="s">
        <v>864</v>
      </c>
      <c r="I1449" s="412" t="s">
        <v>865</v>
      </c>
      <c r="J1449" s="473"/>
      <c r="K1449" s="473"/>
      <c r="L1449" s="473"/>
      <c r="M1449" s="473"/>
      <c r="N1449" s="473"/>
      <c r="O1449" s="473"/>
      <c r="P1449" s="473"/>
      <c r="Q1449" s="473"/>
      <c r="T1449" s="205"/>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206</v>
      </c>
      <c r="B1450" s="96" t="s">
        <v>866</v>
      </c>
      <c r="D1450" t="s">
        <v>859</v>
      </c>
      <c r="H1450" s="56">
        <v>100000</v>
      </c>
      <c r="I1450" s="449">
        <v>45658</v>
      </c>
      <c r="J1450" s="474"/>
      <c r="K1450" s="50">
        <f t="shared" ref="K1450:P1451" ca="1" si="1080">SUMIF($3:$3, K$2, INDIRECT(ROW() &amp; ":" &amp; ROW()))</f>
        <v>-99999.999999999985</v>
      </c>
      <c r="L1450" s="50">
        <f t="shared" ca="1" si="1080"/>
        <v>-105000</v>
      </c>
      <c r="M1450" s="50">
        <f t="shared" ca="1" si="1080"/>
        <v>-110250</v>
      </c>
      <c r="N1450" s="50">
        <f t="shared" ca="1" si="1080"/>
        <v>-115762.50000000001</v>
      </c>
      <c r="O1450" s="50">
        <f t="shared" ca="1" si="1080"/>
        <v>-121550.625</v>
      </c>
      <c r="P1450" s="50">
        <f t="shared" ca="1" si="1080"/>
        <v>-127628.15625000001</v>
      </c>
      <c r="Q1450" s="50"/>
      <c r="T1450" s="205"/>
      <c r="U1450" s="475">
        <f t="shared" ref="U1450:CF1450" ca="1" si="1081">-+$H1450*(1+U1447)^(YEAR(U$2)-YEAR(MAX($I1450,$T$2)))*(EOMONTH($I1450,0)&lt;=EOMONTH(U$2,0))/U$7</f>
        <v>-8333.3333333333339</v>
      </c>
      <c r="V1450" s="475">
        <f t="shared" ca="1" si="1081"/>
        <v>-8333.3333333333339</v>
      </c>
      <c r="W1450" s="475">
        <f t="shared" ca="1" si="1081"/>
        <v>-8333.3333333333339</v>
      </c>
      <c r="X1450" s="475">
        <f t="shared" ca="1" si="1081"/>
        <v>-8333.3333333333339</v>
      </c>
      <c r="Y1450" s="475">
        <f t="shared" ca="1" si="1081"/>
        <v>-8333.3333333333339</v>
      </c>
      <c r="Z1450" s="475">
        <f t="shared" ca="1" si="1081"/>
        <v>-8333.3333333333339</v>
      </c>
      <c r="AA1450" s="475">
        <f t="shared" ca="1" si="1081"/>
        <v>-8333.3333333333339</v>
      </c>
      <c r="AB1450" s="475">
        <f t="shared" ca="1" si="1081"/>
        <v>-8333.3333333333339</v>
      </c>
      <c r="AC1450" s="475">
        <f t="shared" ca="1" si="1081"/>
        <v>-8333.3333333333339</v>
      </c>
      <c r="AD1450" s="475">
        <f t="shared" ca="1" si="1081"/>
        <v>-8333.3333333333339</v>
      </c>
      <c r="AE1450" s="475">
        <f t="shared" ca="1" si="1081"/>
        <v>-8333.3333333333339</v>
      </c>
      <c r="AF1450" s="475">
        <f t="shared" ca="1" si="1081"/>
        <v>-8333.3333333333339</v>
      </c>
      <c r="AG1450" s="475">
        <f t="shared" ca="1" si="1081"/>
        <v>-8750</v>
      </c>
      <c r="AH1450" s="475">
        <f t="shared" ca="1" si="1081"/>
        <v>-8750</v>
      </c>
      <c r="AI1450" s="475">
        <f t="shared" ca="1" si="1081"/>
        <v>-8750</v>
      </c>
      <c r="AJ1450" s="475">
        <f t="shared" ca="1" si="1081"/>
        <v>-8750</v>
      </c>
      <c r="AK1450" s="475">
        <f t="shared" ca="1" si="1081"/>
        <v>-8750</v>
      </c>
      <c r="AL1450" s="475">
        <f t="shared" ca="1" si="1081"/>
        <v>-8750</v>
      </c>
      <c r="AM1450" s="475">
        <f t="shared" ca="1" si="1081"/>
        <v>-8750</v>
      </c>
      <c r="AN1450" s="475">
        <f t="shared" ca="1" si="1081"/>
        <v>-8750</v>
      </c>
      <c r="AO1450" s="475">
        <f t="shared" ca="1" si="1081"/>
        <v>-8750</v>
      </c>
      <c r="AP1450" s="475">
        <f t="shared" ca="1" si="1081"/>
        <v>-8750</v>
      </c>
      <c r="AQ1450" s="475">
        <f t="shared" ca="1" si="1081"/>
        <v>-8750</v>
      </c>
      <c r="AR1450" s="475">
        <f t="shared" ca="1" si="1081"/>
        <v>-8750</v>
      </c>
      <c r="AS1450" s="475">
        <f t="shared" ca="1" si="1081"/>
        <v>-9187.5</v>
      </c>
      <c r="AT1450" s="475">
        <f t="shared" ca="1" si="1081"/>
        <v>-9187.5</v>
      </c>
      <c r="AU1450" s="475">
        <f t="shared" ca="1" si="1081"/>
        <v>-9187.5</v>
      </c>
      <c r="AV1450" s="475">
        <f t="shared" ca="1" si="1081"/>
        <v>-9187.5</v>
      </c>
      <c r="AW1450" s="475">
        <f t="shared" ca="1" si="1081"/>
        <v>-9187.5</v>
      </c>
      <c r="AX1450" s="475">
        <f t="shared" ca="1" si="1081"/>
        <v>-9187.5</v>
      </c>
      <c r="AY1450" s="475">
        <f t="shared" ca="1" si="1081"/>
        <v>-9187.5</v>
      </c>
      <c r="AZ1450" s="475">
        <f t="shared" ca="1" si="1081"/>
        <v>-9187.5</v>
      </c>
      <c r="BA1450" s="475">
        <f t="shared" ca="1" si="1081"/>
        <v>-9187.5</v>
      </c>
      <c r="BB1450" s="475">
        <f t="shared" ca="1" si="1081"/>
        <v>-9187.5</v>
      </c>
      <c r="BC1450" s="475">
        <f t="shared" ca="1" si="1081"/>
        <v>-9187.5</v>
      </c>
      <c r="BD1450" s="475">
        <f t="shared" ca="1" si="1081"/>
        <v>-9187.5</v>
      </c>
      <c r="BE1450" s="475">
        <f t="shared" ca="1" si="1081"/>
        <v>-9646.8750000000018</v>
      </c>
      <c r="BF1450" s="475">
        <f t="shared" ca="1" si="1081"/>
        <v>-9646.8750000000018</v>
      </c>
      <c r="BG1450" s="475">
        <f t="shared" ca="1" si="1081"/>
        <v>-9646.8750000000018</v>
      </c>
      <c r="BH1450" s="475">
        <f t="shared" ca="1" si="1081"/>
        <v>-9646.8750000000018</v>
      </c>
      <c r="BI1450" s="475">
        <f t="shared" ca="1" si="1081"/>
        <v>-9646.8750000000018</v>
      </c>
      <c r="BJ1450" s="475">
        <f t="shared" ca="1" si="1081"/>
        <v>-9646.8750000000018</v>
      </c>
      <c r="BK1450" s="475">
        <f t="shared" ca="1" si="1081"/>
        <v>-9646.8750000000018</v>
      </c>
      <c r="BL1450" s="475">
        <f t="shared" ca="1" si="1081"/>
        <v>-9646.8750000000018</v>
      </c>
      <c r="BM1450" s="475">
        <f t="shared" ca="1" si="1081"/>
        <v>-9646.8750000000018</v>
      </c>
      <c r="BN1450" s="475">
        <f t="shared" ca="1" si="1081"/>
        <v>-9646.8750000000018</v>
      </c>
      <c r="BO1450" s="475">
        <f t="shared" ca="1" si="1081"/>
        <v>-9646.8750000000018</v>
      </c>
      <c r="BP1450" s="475">
        <f t="shared" ca="1" si="1081"/>
        <v>-9646.8750000000018</v>
      </c>
      <c r="BQ1450" s="475">
        <f t="shared" ca="1" si="1081"/>
        <v>-10129.21875</v>
      </c>
      <c r="BR1450" s="475">
        <f t="shared" ca="1" si="1081"/>
        <v>-10129.21875</v>
      </c>
      <c r="BS1450" s="475">
        <f t="shared" ca="1" si="1081"/>
        <v>-10129.21875</v>
      </c>
      <c r="BT1450" s="475">
        <f t="shared" ca="1" si="1081"/>
        <v>-10129.21875</v>
      </c>
      <c r="BU1450" s="475">
        <f t="shared" ca="1" si="1081"/>
        <v>-10129.21875</v>
      </c>
      <c r="BV1450" s="475">
        <f t="shared" ca="1" si="1081"/>
        <v>-10129.21875</v>
      </c>
      <c r="BW1450" s="475">
        <f t="shared" ca="1" si="1081"/>
        <v>-10129.21875</v>
      </c>
      <c r="BX1450" s="475">
        <f t="shared" ca="1" si="1081"/>
        <v>-10129.21875</v>
      </c>
      <c r="BY1450" s="475">
        <f t="shared" ca="1" si="1081"/>
        <v>-10129.21875</v>
      </c>
      <c r="BZ1450" s="475">
        <f t="shared" ca="1" si="1081"/>
        <v>-10129.21875</v>
      </c>
      <c r="CA1450" s="475">
        <f t="shared" ca="1" si="1081"/>
        <v>-10129.21875</v>
      </c>
      <c r="CB1450" s="475">
        <f t="shared" ca="1" si="1081"/>
        <v>-10129.21875</v>
      </c>
      <c r="CC1450" s="475">
        <f t="shared" ca="1" si="1081"/>
        <v>-10635.679687500002</v>
      </c>
      <c r="CD1450" s="475">
        <f t="shared" ca="1" si="1081"/>
        <v>-10635.679687500002</v>
      </c>
      <c r="CE1450" s="475">
        <f t="shared" ca="1" si="1081"/>
        <v>-10635.679687500002</v>
      </c>
      <c r="CF1450" s="475">
        <f t="shared" ca="1" si="1081"/>
        <v>-10635.679687500002</v>
      </c>
      <c r="CG1450" s="475">
        <f t="shared" ref="CG1450:CN1450" ca="1" si="1082">-+$H1450*(1+CG1447)^(YEAR(CG$2)-YEAR(MAX($I1450,$T$2)))*(EOMONTH($I1450,0)&lt;=EOMONTH(CG$2,0))/CG$7</f>
        <v>-10635.679687500002</v>
      </c>
      <c r="CH1450" s="475">
        <f t="shared" ca="1" si="1082"/>
        <v>-10635.679687500002</v>
      </c>
      <c r="CI1450" s="475">
        <f t="shared" ca="1" si="1082"/>
        <v>-10635.679687500002</v>
      </c>
      <c r="CJ1450" s="475">
        <f t="shared" ca="1" si="1082"/>
        <v>-10635.679687500002</v>
      </c>
      <c r="CK1450" s="475">
        <f t="shared" ca="1" si="1082"/>
        <v>-10635.679687500002</v>
      </c>
      <c r="CL1450" s="475">
        <f t="shared" ca="1" si="1082"/>
        <v>-10635.679687500002</v>
      </c>
      <c r="CM1450" s="475">
        <f t="shared" ca="1" si="1082"/>
        <v>-10635.679687500002</v>
      </c>
      <c r="CN1450" s="475">
        <f t="shared" ca="1" si="1082"/>
        <v>-10635.679687500002</v>
      </c>
    </row>
    <row r="1451" spans="1:92" ht="14.25" customHeight="1" x14ac:dyDescent="0.25">
      <c r="A1451" t="s">
        <v>245</v>
      </c>
      <c r="B1451" s="216" t="s">
        <v>867</v>
      </c>
      <c r="C1451" t="s">
        <v>25</v>
      </c>
      <c r="D1451" t="s">
        <v>859</v>
      </c>
      <c r="I1451" s="102"/>
      <c r="J1451"/>
      <c r="K1451" s="244">
        <f t="shared" ca="1" si="1080"/>
        <v>-99999.999999999985</v>
      </c>
      <c r="L1451" s="244">
        <f t="shared" ca="1" si="1080"/>
        <v>-105000</v>
      </c>
      <c r="M1451" s="244">
        <f t="shared" ca="1" si="1080"/>
        <v>-110250</v>
      </c>
      <c r="N1451" s="244">
        <f t="shared" ca="1" si="1080"/>
        <v>-115762.50000000001</v>
      </c>
      <c r="O1451" s="244">
        <f t="shared" ca="1" si="1080"/>
        <v>-121550.625</v>
      </c>
      <c r="P1451" s="244">
        <f t="shared" ca="1" si="1080"/>
        <v>-127628.15625000001</v>
      </c>
      <c r="Q1451" s="244"/>
      <c r="R1451" s="203">
        <f>SUM(R1450)</f>
        <v>0</v>
      </c>
      <c r="S1451" s="31"/>
      <c r="T1451" s="205"/>
      <c r="U1451" s="203">
        <f ca="1">SUM(OFFSET(U1451,-1,0):U1450)</f>
        <v>-8333.3333333333339</v>
      </c>
      <c r="V1451" s="203">
        <f ca="1">SUM(OFFSET(V1451,-1,0):V1450)</f>
        <v>-8333.3333333333339</v>
      </c>
      <c r="W1451" s="203">
        <f ca="1">SUM(OFFSET(W1451,-1,0):W1450)</f>
        <v>-8333.3333333333339</v>
      </c>
      <c r="X1451" s="203">
        <f ca="1">SUM(OFFSET(X1451,-1,0):X1450)</f>
        <v>-8333.3333333333339</v>
      </c>
      <c r="Y1451" s="203">
        <f ca="1">SUM(OFFSET(Y1451,-1,0):Y1450)</f>
        <v>-8333.3333333333339</v>
      </c>
      <c r="Z1451" s="203">
        <f ca="1">SUM(OFFSET(Z1451,-1,0):Z1450)</f>
        <v>-8333.3333333333339</v>
      </c>
      <c r="AA1451" s="203">
        <f ca="1">SUM(OFFSET(AA1451,-1,0):AA1450)</f>
        <v>-8333.3333333333339</v>
      </c>
      <c r="AB1451" s="203">
        <f ca="1">SUM(OFFSET(AB1451,-1,0):AB1450)</f>
        <v>-8333.3333333333339</v>
      </c>
      <c r="AC1451" s="203">
        <f ca="1">SUM(OFFSET(AC1451,-1,0):AC1450)</f>
        <v>-8333.3333333333339</v>
      </c>
      <c r="AD1451" s="203">
        <f ca="1">SUM(OFFSET(AD1451,-1,0):AD1450)</f>
        <v>-8333.3333333333339</v>
      </c>
      <c r="AE1451" s="203">
        <f ca="1">SUM(OFFSET(AE1451,-1,0):AE1450)</f>
        <v>-8333.3333333333339</v>
      </c>
      <c r="AF1451" s="203">
        <f ca="1">SUM(OFFSET(AF1451,-1,0):AF1450)</f>
        <v>-8333.3333333333339</v>
      </c>
      <c r="AG1451" s="203">
        <f ca="1">SUM(OFFSET(AG1451,-1,0):AG1450)</f>
        <v>-8750</v>
      </c>
      <c r="AH1451" s="203">
        <f ca="1">SUM(OFFSET(AH1451,-1,0):AH1450)</f>
        <v>-8750</v>
      </c>
      <c r="AI1451" s="203">
        <f ca="1">SUM(OFFSET(AI1451,-1,0):AI1450)</f>
        <v>-8750</v>
      </c>
      <c r="AJ1451" s="203">
        <f ca="1">SUM(OFFSET(AJ1451,-1,0):AJ1450)</f>
        <v>-8750</v>
      </c>
      <c r="AK1451" s="203">
        <f ca="1">SUM(OFFSET(AK1451,-1,0):AK1450)</f>
        <v>-8750</v>
      </c>
      <c r="AL1451" s="203">
        <f ca="1">SUM(OFFSET(AL1451,-1,0):AL1450)</f>
        <v>-8750</v>
      </c>
      <c r="AM1451" s="203">
        <f ca="1">SUM(OFFSET(AM1451,-1,0):AM1450)</f>
        <v>-8750</v>
      </c>
      <c r="AN1451" s="203">
        <f ca="1">SUM(OFFSET(AN1451,-1,0):AN1450)</f>
        <v>-8750</v>
      </c>
      <c r="AO1451" s="203">
        <f ca="1">SUM(OFFSET(AO1451,-1,0):AO1450)</f>
        <v>-8750</v>
      </c>
      <c r="AP1451" s="203">
        <f ca="1">SUM(OFFSET(AP1451,-1,0):AP1450)</f>
        <v>-8750</v>
      </c>
      <c r="AQ1451" s="203">
        <f ca="1">SUM(OFFSET(AQ1451,-1,0):AQ1450)</f>
        <v>-8750</v>
      </c>
      <c r="AR1451" s="203">
        <f ca="1">SUM(OFFSET(AR1451,-1,0):AR1450)</f>
        <v>-8750</v>
      </c>
      <c r="AS1451" s="203">
        <f ca="1">SUM(OFFSET(AS1451,-1,0):AS1450)</f>
        <v>-9187.5</v>
      </c>
      <c r="AT1451" s="203">
        <f ca="1">SUM(OFFSET(AT1451,-1,0):AT1450)</f>
        <v>-9187.5</v>
      </c>
      <c r="AU1451" s="203">
        <f ca="1">SUM(OFFSET(AU1451,-1,0):AU1450)</f>
        <v>-9187.5</v>
      </c>
      <c r="AV1451" s="203">
        <f ca="1">SUM(OFFSET(AV1451,-1,0):AV1450)</f>
        <v>-9187.5</v>
      </c>
      <c r="AW1451" s="203">
        <f ca="1">SUM(OFFSET(AW1451,-1,0):AW1450)</f>
        <v>-9187.5</v>
      </c>
      <c r="AX1451" s="203">
        <f ca="1">SUM(OFFSET(AX1451,-1,0):AX1450)</f>
        <v>-9187.5</v>
      </c>
      <c r="AY1451" s="203">
        <f ca="1">SUM(OFFSET(AY1451,-1,0):AY1450)</f>
        <v>-9187.5</v>
      </c>
      <c r="AZ1451" s="203">
        <f ca="1">SUM(OFFSET(AZ1451,-1,0):AZ1450)</f>
        <v>-9187.5</v>
      </c>
      <c r="BA1451" s="203">
        <f ca="1">SUM(OFFSET(BA1451,-1,0):BA1450)</f>
        <v>-9187.5</v>
      </c>
      <c r="BB1451" s="203">
        <f ca="1">SUM(OFFSET(BB1451,-1,0):BB1450)</f>
        <v>-9187.5</v>
      </c>
      <c r="BC1451" s="203">
        <f ca="1">SUM(OFFSET(BC1451,-1,0):BC1450)</f>
        <v>-9187.5</v>
      </c>
      <c r="BD1451" s="203">
        <f ca="1">SUM(OFFSET(BD1451,-1,0):BD1450)</f>
        <v>-9187.5</v>
      </c>
      <c r="BE1451" s="203">
        <f ca="1">SUM(OFFSET(BE1451,-1,0):BE1450)</f>
        <v>-9646.8750000000018</v>
      </c>
      <c r="BF1451" s="203">
        <f ca="1">SUM(OFFSET(BF1451,-1,0):BF1450)</f>
        <v>-9646.8750000000018</v>
      </c>
      <c r="BG1451" s="203">
        <f ca="1">SUM(OFFSET(BG1451,-1,0):BG1450)</f>
        <v>-9646.8750000000018</v>
      </c>
      <c r="BH1451" s="203">
        <f ca="1">SUM(OFFSET(BH1451,-1,0):BH1450)</f>
        <v>-9646.8750000000018</v>
      </c>
      <c r="BI1451" s="203">
        <f ca="1">SUM(OFFSET(BI1451,-1,0):BI1450)</f>
        <v>-9646.8750000000018</v>
      </c>
      <c r="BJ1451" s="203">
        <f ca="1">SUM(OFFSET(BJ1451,-1,0):BJ1450)</f>
        <v>-9646.8750000000018</v>
      </c>
      <c r="BK1451" s="203">
        <f ca="1">SUM(OFFSET(BK1451,-1,0):BK1450)</f>
        <v>-9646.8750000000018</v>
      </c>
      <c r="BL1451" s="203">
        <f ca="1">SUM(OFFSET(BL1451,-1,0):BL1450)</f>
        <v>-9646.8750000000018</v>
      </c>
      <c r="BM1451" s="203">
        <f ca="1">SUM(OFFSET(BM1451,-1,0):BM1450)</f>
        <v>-9646.8750000000018</v>
      </c>
      <c r="BN1451" s="203">
        <f ca="1">SUM(OFFSET(BN1451,-1,0):BN1450)</f>
        <v>-9646.8750000000018</v>
      </c>
      <c r="BO1451" s="203">
        <f ca="1">SUM(OFFSET(BO1451,-1,0):BO1450)</f>
        <v>-9646.8750000000018</v>
      </c>
      <c r="BP1451" s="203">
        <f ca="1">SUM(OFFSET(BP1451,-1,0):BP1450)</f>
        <v>-9646.8750000000018</v>
      </c>
      <c r="BQ1451" s="203">
        <f ca="1">SUM(OFFSET(BQ1451,-1,0):BQ1450)</f>
        <v>-10129.21875</v>
      </c>
      <c r="BR1451" s="203">
        <f ca="1">SUM(OFFSET(BR1451,-1,0):BR1450)</f>
        <v>-10129.21875</v>
      </c>
      <c r="BS1451" s="203">
        <f ca="1">SUM(OFFSET(BS1451,-1,0):BS1450)</f>
        <v>-10129.21875</v>
      </c>
      <c r="BT1451" s="203">
        <f ca="1">SUM(OFFSET(BT1451,-1,0):BT1450)</f>
        <v>-10129.21875</v>
      </c>
      <c r="BU1451" s="203">
        <f ca="1">SUM(OFFSET(BU1451,-1,0):BU1450)</f>
        <v>-10129.21875</v>
      </c>
      <c r="BV1451" s="203">
        <f ca="1">SUM(OFFSET(BV1451,-1,0):BV1450)</f>
        <v>-10129.21875</v>
      </c>
      <c r="BW1451" s="203">
        <f ca="1">SUM(OFFSET(BW1451,-1,0):BW1450)</f>
        <v>-10129.21875</v>
      </c>
      <c r="BX1451" s="203">
        <f ca="1">SUM(OFFSET(BX1451,-1,0):BX1450)</f>
        <v>-10129.21875</v>
      </c>
      <c r="BY1451" s="203">
        <f ca="1">SUM(OFFSET(BY1451,-1,0):BY1450)</f>
        <v>-10129.21875</v>
      </c>
      <c r="BZ1451" s="203">
        <f ca="1">SUM(OFFSET(BZ1451,-1,0):BZ1450)</f>
        <v>-10129.21875</v>
      </c>
      <c r="CA1451" s="203">
        <f ca="1">SUM(OFFSET(CA1451,-1,0):CA1450)</f>
        <v>-10129.21875</v>
      </c>
      <c r="CB1451" s="203">
        <f ca="1">SUM(OFFSET(CB1451,-1,0):CB1450)</f>
        <v>-10129.21875</v>
      </c>
      <c r="CC1451" s="203">
        <f ca="1">SUM(OFFSET(CC1451,-1,0):CC1450)</f>
        <v>-10635.679687500002</v>
      </c>
      <c r="CD1451" s="203">
        <f ca="1">SUM(OFFSET(CD1451,-1,0):CD1450)</f>
        <v>-10635.679687500002</v>
      </c>
      <c r="CE1451" s="203">
        <f ca="1">SUM(OFFSET(CE1451,-1,0):CE1450)</f>
        <v>-10635.679687500002</v>
      </c>
      <c r="CF1451" s="203">
        <f ca="1">SUM(OFFSET(CF1451,-1,0):CF1450)</f>
        <v>-10635.679687500002</v>
      </c>
      <c r="CG1451" s="203">
        <f ca="1">SUM(OFFSET(CG1451,-1,0):CG1450)</f>
        <v>-10635.679687500002</v>
      </c>
      <c r="CH1451" s="203">
        <f ca="1">SUM(OFFSET(CH1451,-1,0):CH1450)</f>
        <v>-10635.679687500002</v>
      </c>
      <c r="CI1451" s="203">
        <f ca="1">SUM(OFFSET(CI1451,-1,0):CI1450)</f>
        <v>-10635.679687500002</v>
      </c>
      <c r="CJ1451" s="203">
        <f ca="1">SUM(OFFSET(CJ1451,-1,0):CJ1450)</f>
        <v>-10635.679687500002</v>
      </c>
      <c r="CK1451" s="203">
        <f ca="1">SUM(OFFSET(CK1451,-1,0):CK1450)</f>
        <v>-10635.679687500002</v>
      </c>
      <c r="CL1451" s="203">
        <f ca="1">SUM(OFFSET(CL1451,-1,0):CL1450)</f>
        <v>-10635.679687500002</v>
      </c>
      <c r="CM1451" s="203">
        <f ca="1">SUM(OFFSET(CM1451,-1,0):CM1450)</f>
        <v>-10635.679687500002</v>
      </c>
      <c r="CN1451" s="203">
        <f ca="1">SUM(OFFSET(CN1451,-1,0):CN1450)</f>
        <v>-10635.679687500002</v>
      </c>
    </row>
    <row r="1452" spans="1:92" x14ac:dyDescent="0.25">
      <c r="A1452" t="s">
        <v>151</v>
      </c>
      <c r="B1452" s="214" t="s">
        <v>868</v>
      </c>
      <c r="D1452" t="s">
        <v>859</v>
      </c>
      <c r="I1452" s="476"/>
      <c r="J1452" s="477"/>
      <c r="K1452" s="61">
        <f t="shared" ref="K1452:P1452" ca="1" si="1083">SUMIF($4:$4, K$2, INDIRECT(ROW() &amp; ":" &amp; ROW()))</f>
        <v>1</v>
      </c>
      <c r="L1452" s="61">
        <f t="shared" ca="1" si="1083"/>
        <v>1</v>
      </c>
      <c r="M1452" s="61">
        <f t="shared" ca="1" si="1083"/>
        <v>1</v>
      </c>
      <c r="N1452" s="61">
        <f t="shared" ca="1" si="1083"/>
        <v>1</v>
      </c>
      <c r="O1452" s="61">
        <f t="shared" ca="1" si="1083"/>
        <v>1</v>
      </c>
      <c r="P1452" s="61">
        <f t="shared" ca="1" si="1083"/>
        <v>1</v>
      </c>
      <c r="Q1452" s="61"/>
      <c r="T1452" s="478"/>
      <c r="U1452" s="479">
        <f ca="1">+COUNTIF(U1450:OFFSET(U1452,-2,0),"&lt;"&amp;0)</f>
        <v>1</v>
      </c>
      <c r="V1452" s="479">
        <f ca="1">+COUNTIF(V1450:OFFSET(V1452,-2,0),"&lt;"&amp;0)</f>
        <v>1</v>
      </c>
      <c r="W1452" s="479">
        <f ca="1">+COUNTIF(W1450:OFFSET(W1452,-2,0),"&lt;"&amp;0)</f>
        <v>1</v>
      </c>
      <c r="X1452" s="479">
        <f ca="1">+COUNTIF(X1450:OFFSET(X1452,-2,0),"&lt;"&amp;0)</f>
        <v>1</v>
      </c>
      <c r="Y1452" s="479">
        <f ca="1">+COUNTIF(Y1450:OFFSET(Y1452,-2,0),"&lt;"&amp;0)</f>
        <v>1</v>
      </c>
      <c r="Z1452" s="479">
        <f ca="1">+COUNTIF(Z1450:OFFSET(Z1452,-2,0),"&lt;"&amp;0)</f>
        <v>1</v>
      </c>
      <c r="AA1452" s="479">
        <f ca="1">+COUNTIF(AA1450:OFFSET(AA1452,-2,0),"&lt;"&amp;0)</f>
        <v>1</v>
      </c>
      <c r="AB1452" s="479">
        <f ca="1">+COUNTIF(AB1450:OFFSET(AB1452,-2,0),"&lt;"&amp;0)</f>
        <v>1</v>
      </c>
      <c r="AC1452" s="479">
        <f ca="1">+COUNTIF(AC1450:OFFSET(AC1452,-2,0),"&lt;"&amp;0)</f>
        <v>1</v>
      </c>
      <c r="AD1452" s="479">
        <f ca="1">+COUNTIF(AD1450:OFFSET(AD1452,-2,0),"&lt;"&amp;0)</f>
        <v>1</v>
      </c>
      <c r="AE1452" s="479">
        <f ca="1">+COUNTIF(AE1450:OFFSET(AE1452,-2,0),"&lt;"&amp;0)</f>
        <v>1</v>
      </c>
      <c r="AF1452" s="479">
        <f ca="1">+COUNTIF(AF1450:OFFSET(AF1452,-2,0),"&lt;"&amp;0)</f>
        <v>1</v>
      </c>
      <c r="AG1452" s="479">
        <f ca="1">+COUNTIF(AG1450:OFFSET(AG1452,-2,0),"&lt;"&amp;0)</f>
        <v>1</v>
      </c>
      <c r="AH1452" s="479">
        <f ca="1">+COUNTIF(AH1450:OFFSET(AH1452,-2,0),"&lt;"&amp;0)</f>
        <v>1</v>
      </c>
      <c r="AI1452" s="479">
        <f ca="1">+COUNTIF(AI1450:OFFSET(AI1452,-2,0),"&lt;"&amp;0)</f>
        <v>1</v>
      </c>
      <c r="AJ1452" s="479">
        <f ca="1">+COUNTIF(AJ1450:OFFSET(AJ1452,-2,0),"&lt;"&amp;0)</f>
        <v>1</v>
      </c>
      <c r="AK1452" s="479">
        <f ca="1">+COUNTIF(AK1450:OFFSET(AK1452,-2,0),"&lt;"&amp;0)</f>
        <v>1</v>
      </c>
      <c r="AL1452" s="479">
        <f ca="1">+COUNTIF(AL1450:OFFSET(AL1452,-2,0),"&lt;"&amp;0)</f>
        <v>1</v>
      </c>
      <c r="AM1452" s="479">
        <f ca="1">+COUNTIF(AM1450:OFFSET(AM1452,-2,0),"&lt;"&amp;0)</f>
        <v>1</v>
      </c>
      <c r="AN1452" s="479">
        <f ca="1">+COUNTIF(AN1450:OFFSET(AN1452,-2,0),"&lt;"&amp;0)</f>
        <v>1</v>
      </c>
      <c r="AO1452" s="479">
        <f ca="1">+COUNTIF(AO1450:OFFSET(AO1452,-2,0),"&lt;"&amp;0)</f>
        <v>1</v>
      </c>
      <c r="AP1452" s="479">
        <f ca="1">+COUNTIF(AP1450:OFFSET(AP1452,-2,0),"&lt;"&amp;0)</f>
        <v>1</v>
      </c>
      <c r="AQ1452" s="479">
        <f ca="1">+COUNTIF(AQ1450:OFFSET(AQ1452,-2,0),"&lt;"&amp;0)</f>
        <v>1</v>
      </c>
      <c r="AR1452" s="479">
        <f ca="1">+COUNTIF(AR1450:OFFSET(AR1452,-2,0),"&lt;"&amp;0)</f>
        <v>1</v>
      </c>
      <c r="AS1452" s="479">
        <f ca="1">+COUNTIF(AS1450:OFFSET(AS1452,-2,0),"&lt;"&amp;0)</f>
        <v>1</v>
      </c>
      <c r="AT1452" s="479">
        <f ca="1">+COUNTIF(AT1450:OFFSET(AT1452,-2,0),"&lt;"&amp;0)</f>
        <v>1</v>
      </c>
      <c r="AU1452" s="479">
        <f ca="1">+COUNTIF(AU1450:OFFSET(AU1452,-2,0),"&lt;"&amp;0)</f>
        <v>1</v>
      </c>
      <c r="AV1452" s="479">
        <f ca="1">+COUNTIF(AV1450:OFFSET(AV1452,-2,0),"&lt;"&amp;0)</f>
        <v>1</v>
      </c>
      <c r="AW1452" s="479">
        <f ca="1">+COUNTIF(AW1450:OFFSET(AW1452,-2,0),"&lt;"&amp;0)</f>
        <v>1</v>
      </c>
      <c r="AX1452" s="479">
        <f ca="1">+COUNTIF(AX1450:OFFSET(AX1452,-2,0),"&lt;"&amp;0)</f>
        <v>1</v>
      </c>
      <c r="AY1452" s="479">
        <f ca="1">+COUNTIF(AY1450:OFFSET(AY1452,-2,0),"&lt;"&amp;0)</f>
        <v>1</v>
      </c>
      <c r="AZ1452" s="479">
        <f ca="1">+COUNTIF(AZ1450:OFFSET(AZ1452,-2,0),"&lt;"&amp;0)</f>
        <v>1</v>
      </c>
      <c r="BA1452" s="479">
        <f ca="1">+COUNTIF(BA1450:OFFSET(BA1452,-2,0),"&lt;"&amp;0)</f>
        <v>1</v>
      </c>
      <c r="BB1452" s="479">
        <f ca="1">+COUNTIF(BB1450:OFFSET(BB1452,-2,0),"&lt;"&amp;0)</f>
        <v>1</v>
      </c>
      <c r="BC1452" s="479">
        <f ca="1">+COUNTIF(BC1450:OFFSET(BC1452,-2,0),"&lt;"&amp;0)</f>
        <v>1</v>
      </c>
      <c r="BD1452" s="479">
        <f ca="1">+COUNTIF(BD1450:OFFSET(BD1452,-2,0),"&lt;"&amp;0)</f>
        <v>1</v>
      </c>
      <c r="BE1452" s="479">
        <f ca="1">+COUNTIF(BE1450:OFFSET(BE1452,-2,0),"&lt;"&amp;0)</f>
        <v>1</v>
      </c>
      <c r="BF1452" s="479">
        <f ca="1">+COUNTIF(BF1450:OFFSET(BF1452,-2,0),"&lt;"&amp;0)</f>
        <v>1</v>
      </c>
      <c r="BG1452" s="479">
        <f ca="1">+COUNTIF(BG1450:OFFSET(BG1452,-2,0),"&lt;"&amp;0)</f>
        <v>1</v>
      </c>
      <c r="BH1452" s="479">
        <f ca="1">+COUNTIF(BH1450:OFFSET(BH1452,-2,0),"&lt;"&amp;0)</f>
        <v>1</v>
      </c>
      <c r="BI1452" s="479">
        <f ca="1">+COUNTIF(BI1450:OFFSET(BI1452,-2,0),"&lt;"&amp;0)</f>
        <v>1</v>
      </c>
      <c r="BJ1452" s="479">
        <f ca="1">+COUNTIF(BJ1450:OFFSET(BJ1452,-2,0),"&lt;"&amp;0)</f>
        <v>1</v>
      </c>
      <c r="BK1452" s="479">
        <f ca="1">+COUNTIF(BK1450:OFFSET(BK1452,-2,0),"&lt;"&amp;0)</f>
        <v>1</v>
      </c>
      <c r="BL1452" s="479">
        <f ca="1">+COUNTIF(BL1450:OFFSET(BL1452,-2,0),"&lt;"&amp;0)</f>
        <v>1</v>
      </c>
      <c r="BM1452" s="479">
        <f ca="1">+COUNTIF(BM1450:OFFSET(BM1452,-2,0),"&lt;"&amp;0)</f>
        <v>1</v>
      </c>
      <c r="BN1452" s="479">
        <f ca="1">+COUNTIF(BN1450:OFFSET(BN1452,-2,0),"&lt;"&amp;0)</f>
        <v>1</v>
      </c>
      <c r="BO1452" s="479">
        <f ca="1">+COUNTIF(BO1450:OFFSET(BO1452,-2,0),"&lt;"&amp;0)</f>
        <v>1</v>
      </c>
      <c r="BP1452" s="479">
        <f ca="1">+COUNTIF(BP1450:OFFSET(BP1452,-2,0),"&lt;"&amp;0)</f>
        <v>1</v>
      </c>
      <c r="BQ1452" s="479">
        <f ca="1">+COUNTIF(BQ1450:OFFSET(BQ1452,-2,0),"&lt;"&amp;0)</f>
        <v>1</v>
      </c>
      <c r="BR1452" s="479">
        <f ca="1">+COUNTIF(BR1450:OFFSET(BR1452,-2,0),"&lt;"&amp;0)</f>
        <v>1</v>
      </c>
      <c r="BS1452" s="479">
        <f ca="1">+COUNTIF(BS1450:OFFSET(BS1452,-2,0),"&lt;"&amp;0)</f>
        <v>1</v>
      </c>
      <c r="BT1452" s="479">
        <f ca="1">+COUNTIF(BT1450:OFFSET(BT1452,-2,0),"&lt;"&amp;0)</f>
        <v>1</v>
      </c>
      <c r="BU1452" s="479">
        <f ca="1">+COUNTIF(BU1450:OFFSET(BU1452,-2,0),"&lt;"&amp;0)</f>
        <v>1</v>
      </c>
      <c r="BV1452" s="479">
        <f ca="1">+COUNTIF(BV1450:OFFSET(BV1452,-2,0),"&lt;"&amp;0)</f>
        <v>1</v>
      </c>
      <c r="BW1452" s="479">
        <f ca="1">+COUNTIF(BW1450:OFFSET(BW1452,-2,0),"&lt;"&amp;0)</f>
        <v>1</v>
      </c>
      <c r="BX1452" s="479">
        <f ca="1">+COUNTIF(BX1450:OFFSET(BX1452,-2,0),"&lt;"&amp;0)</f>
        <v>1</v>
      </c>
      <c r="BY1452" s="479">
        <f ca="1">+COUNTIF(BY1450:OFFSET(BY1452,-2,0),"&lt;"&amp;0)</f>
        <v>1</v>
      </c>
      <c r="BZ1452" s="479">
        <f ca="1">+COUNTIF(BZ1450:OFFSET(BZ1452,-2,0),"&lt;"&amp;0)</f>
        <v>1</v>
      </c>
      <c r="CA1452" s="479">
        <f ca="1">+COUNTIF(CA1450:OFFSET(CA1452,-2,0),"&lt;"&amp;0)</f>
        <v>1</v>
      </c>
      <c r="CB1452" s="479">
        <f ca="1">+COUNTIF(CB1450:OFFSET(CB1452,-2,0),"&lt;"&amp;0)</f>
        <v>1</v>
      </c>
      <c r="CC1452" s="479">
        <f ca="1">+COUNTIF(CC1450:OFFSET(CC1452,-2,0),"&lt;"&amp;0)</f>
        <v>1</v>
      </c>
      <c r="CD1452" s="479">
        <f ca="1">+COUNTIF(CD1450:OFFSET(CD1452,-2,0),"&lt;"&amp;0)</f>
        <v>1</v>
      </c>
      <c r="CE1452" s="479">
        <f ca="1">+COUNTIF(CE1450:OFFSET(CE1452,-2,0),"&lt;"&amp;0)</f>
        <v>1</v>
      </c>
      <c r="CF1452" s="479">
        <f ca="1">+COUNTIF(CF1450:OFFSET(CF1452,-2,0),"&lt;"&amp;0)</f>
        <v>1</v>
      </c>
      <c r="CG1452" s="479">
        <f ca="1">+COUNTIF(CG1450:OFFSET(CG1452,-2,0),"&lt;"&amp;0)</f>
        <v>1</v>
      </c>
      <c r="CH1452" s="479">
        <f ca="1">+COUNTIF(CH1450:OFFSET(CH1452,-2,0),"&lt;"&amp;0)</f>
        <v>1</v>
      </c>
      <c r="CI1452" s="479">
        <f ca="1">+COUNTIF(CI1450:OFFSET(CI1452,-2,0),"&lt;"&amp;0)</f>
        <v>1</v>
      </c>
      <c r="CJ1452" s="479">
        <f ca="1">+COUNTIF(CJ1450:OFFSET(CJ1452,-2,0),"&lt;"&amp;0)</f>
        <v>1</v>
      </c>
      <c r="CK1452" s="479">
        <f ca="1">+COUNTIF(CK1450:OFFSET(CK1452,-2,0),"&lt;"&amp;0)</f>
        <v>1</v>
      </c>
      <c r="CL1452" s="479">
        <f ca="1">+COUNTIF(CL1450:OFFSET(CL1452,-2,0),"&lt;"&amp;0)</f>
        <v>1</v>
      </c>
      <c r="CM1452" s="479">
        <f ca="1">+COUNTIF(CM1450:OFFSET(CM1452,-2,0),"&lt;"&amp;0)</f>
        <v>1</v>
      </c>
      <c r="CN1452" s="479">
        <f ca="1">+COUNTIF(CN1450:OFFSET(CN1452,-2,0),"&lt;"&amp;0)</f>
        <v>1</v>
      </c>
    </row>
    <row r="1453" spans="1:92" x14ac:dyDescent="0.25">
      <c r="B1453" s="214"/>
      <c r="I1453" s="476"/>
      <c r="J1453" s="477"/>
      <c r="K1453" s="61"/>
      <c r="L1453" s="61"/>
      <c r="M1453" s="61"/>
      <c r="N1453" s="61"/>
      <c r="O1453" s="61"/>
      <c r="P1453" s="61"/>
      <c r="Q1453" s="61"/>
      <c r="T1453" s="478"/>
      <c r="U1453" s="479"/>
      <c r="V1453" s="479"/>
      <c r="W1453" s="479"/>
      <c r="X1453" s="479"/>
      <c r="Y1453" s="479"/>
      <c r="Z1453" s="479"/>
      <c r="AA1453" s="479"/>
      <c r="AB1453" s="479"/>
      <c r="AC1453" s="479"/>
      <c r="AD1453" s="479"/>
      <c r="AE1453" s="479"/>
      <c r="AF1453" s="479"/>
      <c r="AG1453" s="479"/>
      <c r="AH1453" s="479"/>
      <c r="AI1453" s="479"/>
      <c r="AJ1453" s="479"/>
      <c r="AK1453" s="479"/>
      <c r="AL1453" s="479"/>
      <c r="AM1453" s="479"/>
      <c r="AN1453" s="479"/>
      <c r="AO1453" s="479"/>
      <c r="AP1453" s="479"/>
      <c r="AQ1453" s="479"/>
      <c r="AR1453" s="479"/>
      <c r="AS1453" s="479"/>
      <c r="AT1453" s="479"/>
      <c r="AU1453" s="479"/>
      <c r="AV1453" s="479"/>
      <c r="AW1453" s="479"/>
      <c r="AX1453" s="479"/>
      <c r="AY1453" s="479"/>
      <c r="AZ1453" s="479"/>
      <c r="BA1453" s="479"/>
      <c r="BB1453" s="479"/>
      <c r="BC1453" s="479"/>
      <c r="BD1453" s="479"/>
      <c r="BE1453" s="479"/>
      <c r="BF1453" s="479"/>
      <c r="BG1453" s="479"/>
      <c r="BH1453" s="479"/>
      <c r="BI1453" s="479"/>
      <c r="BJ1453" s="479"/>
      <c r="BK1453" s="479"/>
      <c r="BL1453" s="479"/>
      <c r="BM1453" s="479"/>
      <c r="BN1453" s="479"/>
      <c r="BO1453" s="479"/>
      <c r="BP1453" s="479"/>
      <c r="BQ1453" s="479"/>
      <c r="BR1453" s="479"/>
      <c r="BS1453" s="479"/>
      <c r="BT1453" s="479"/>
      <c r="BU1453" s="479"/>
      <c r="BV1453" s="479"/>
      <c r="BW1453" s="479"/>
      <c r="BX1453" s="479"/>
      <c r="BY1453" s="479"/>
      <c r="BZ1453" s="479"/>
      <c r="CA1453" s="479"/>
      <c r="CB1453" s="479"/>
      <c r="CC1453" s="479"/>
      <c r="CD1453" s="479"/>
      <c r="CE1453" s="479"/>
      <c r="CF1453" s="479"/>
      <c r="CG1453" s="479"/>
      <c r="CH1453" s="479"/>
      <c r="CI1453" s="479"/>
      <c r="CJ1453" s="479"/>
      <c r="CK1453" s="479"/>
      <c r="CL1453" s="479"/>
      <c r="CM1453" s="479"/>
      <c r="CN1453" s="479"/>
    </row>
    <row r="1454" spans="1:92" x14ac:dyDescent="0.25">
      <c r="A1454" s="137"/>
      <c r="B1454" s="208" t="s">
        <v>858</v>
      </c>
      <c r="C1454" s="139"/>
      <c r="D1454" s="137" t="s">
        <v>869</v>
      </c>
      <c r="E1454" s="140" t="s">
        <v>869</v>
      </c>
      <c r="F1454" s="140"/>
      <c r="G1454" s="140" t="s">
        <v>870</v>
      </c>
      <c r="H1454" s="141"/>
      <c r="I1454" s="221"/>
      <c r="J1454" s="222"/>
      <c r="K1454" s="139"/>
      <c r="L1454" s="139"/>
      <c r="M1454" s="139"/>
      <c r="N1454" s="139"/>
      <c r="O1454" s="139"/>
      <c r="P1454" s="139"/>
      <c r="Q1454" s="139"/>
      <c r="T1454" s="262"/>
      <c r="U1454" s="187"/>
      <c r="V1454" s="187"/>
      <c r="W1454" s="187"/>
      <c r="X1454" s="187"/>
      <c r="Y1454" s="187"/>
      <c r="Z1454" s="187"/>
      <c r="AA1454" s="187"/>
      <c r="AB1454" s="187"/>
      <c r="AC1454" s="187"/>
      <c r="AD1454" s="187"/>
      <c r="AE1454" s="187"/>
      <c r="AF1454" s="187"/>
      <c r="AG1454" s="187"/>
      <c r="AH1454" s="187"/>
      <c r="AI1454" s="187"/>
      <c r="AJ1454" s="187"/>
      <c r="AK1454" s="187"/>
      <c r="AL1454" s="187"/>
      <c r="AM1454" s="187"/>
      <c r="AN1454" s="187"/>
      <c r="AO1454" s="187"/>
      <c r="AP1454" s="187"/>
      <c r="AQ1454" s="187"/>
      <c r="AR1454" s="187"/>
      <c r="AS1454" s="187"/>
      <c r="AT1454" s="187"/>
      <c r="AU1454" s="187"/>
      <c r="AV1454" s="187"/>
      <c r="AW1454" s="187"/>
      <c r="AX1454" s="187"/>
      <c r="AY1454" s="187"/>
      <c r="AZ1454" s="187"/>
      <c r="BA1454" s="187"/>
      <c r="BB1454" s="187"/>
      <c r="BC1454" s="187"/>
      <c r="BD1454" s="187"/>
      <c r="BE1454" s="187"/>
      <c r="BF1454" s="187"/>
      <c r="BG1454" s="187"/>
      <c r="BH1454" s="187"/>
      <c r="BI1454" s="187"/>
      <c r="BJ1454" s="187"/>
      <c r="BK1454" s="187"/>
      <c r="BL1454" s="187"/>
      <c r="BM1454" s="187"/>
      <c r="BN1454" s="187"/>
      <c r="BO1454" s="187"/>
      <c r="BP1454" s="187"/>
      <c r="BQ1454" s="187"/>
      <c r="BR1454" s="187"/>
      <c r="BS1454" s="187"/>
      <c r="BT1454" s="187"/>
      <c r="BU1454" s="187"/>
      <c r="BV1454" s="187"/>
      <c r="BW1454" s="187"/>
      <c r="BX1454" s="187"/>
      <c r="BY1454" s="187"/>
      <c r="BZ1454" s="187"/>
      <c r="CA1454" s="187"/>
      <c r="CB1454" s="187"/>
      <c r="CC1454" s="187"/>
      <c r="CD1454" s="187"/>
      <c r="CE1454" s="187"/>
      <c r="CF1454" s="187"/>
      <c r="CG1454" s="187"/>
      <c r="CH1454" s="187"/>
      <c r="CI1454" s="187"/>
      <c r="CJ1454" s="187"/>
      <c r="CK1454" s="187"/>
      <c r="CL1454" s="187"/>
      <c r="CM1454" s="187"/>
      <c r="CN1454" s="187"/>
    </row>
    <row r="1455" spans="1:92" x14ac:dyDescent="0.25">
      <c r="B1455" s="174" t="s">
        <v>861</v>
      </c>
      <c r="D1455" t="s">
        <v>869</v>
      </c>
      <c r="H1455" s="106"/>
      <c r="I1455" s="106"/>
      <c r="J1455" s="10"/>
      <c r="K1455" s="10"/>
      <c r="L1455" s="10"/>
      <c r="M1455" s="10"/>
      <c r="N1455" s="10"/>
      <c r="O1455" s="10"/>
      <c r="P1455" s="10"/>
      <c r="Q1455" s="10"/>
      <c r="T1455" s="20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143</v>
      </c>
      <c r="B1456" s="214" t="s">
        <v>862</v>
      </c>
      <c r="D1456" t="s">
        <v>869</v>
      </c>
      <c r="J1456" s="471"/>
      <c r="K1456" s="472">
        <v>0.05</v>
      </c>
      <c r="L1456" s="472">
        <v>0.05</v>
      </c>
      <c r="M1456" s="472">
        <v>0.05</v>
      </c>
      <c r="N1456" s="472">
        <v>0.05</v>
      </c>
      <c r="O1456" s="472">
        <v>0.05</v>
      </c>
      <c r="P1456" s="472">
        <v>0.05</v>
      </c>
      <c r="Q1456" s="472"/>
      <c r="T1456" s="271"/>
      <c r="U1456" s="34">
        <f ca="1">INDEX($A:$CN,ROW(),MATCH(INDIRECT(ADDRESS(3,COLUMN(),2)),$2:$2,0))</f>
        <v>0.05</v>
      </c>
      <c r="V1456" s="34">
        <f ca="1">INDEX($A:$CN,ROW(),MATCH(INDIRECT(ADDRESS(3,COLUMN(),2)),$2:$2,0))</f>
        <v>0.05</v>
      </c>
      <c r="W1456" s="34">
        <f ca="1">INDEX($A:$CN,ROW(),MATCH(INDIRECT(ADDRESS(3,COLUMN(),2)),$2:$2,0))</f>
        <v>0.05</v>
      </c>
      <c r="X1456" s="34">
        <f ca="1">INDEX($A:$CN,ROW(),MATCH(INDIRECT(ADDRESS(3,COLUMN(),2)),$2:$2,0))</f>
        <v>0.05</v>
      </c>
      <c r="Y1456" s="34">
        <f ca="1">INDEX($A:$CN,ROW(),MATCH(INDIRECT(ADDRESS(3,COLUMN(),2)),$2:$2,0))</f>
        <v>0.05</v>
      </c>
      <c r="Z1456" s="34">
        <f ca="1">INDEX($A:$CN,ROW(),MATCH(INDIRECT(ADDRESS(3,COLUMN(),2)),$2:$2,0))</f>
        <v>0.05</v>
      </c>
      <c r="AA1456" s="34">
        <f ca="1">INDEX($A:$CN,ROW(),MATCH(INDIRECT(ADDRESS(3,COLUMN(),2)),$2:$2,0))</f>
        <v>0.05</v>
      </c>
      <c r="AB1456" s="34">
        <f ca="1">INDEX($A:$CN,ROW(),MATCH(INDIRECT(ADDRESS(3,COLUMN(),2)),$2:$2,0))</f>
        <v>0.05</v>
      </c>
      <c r="AC1456" s="34">
        <f ca="1">INDEX($A:$CN,ROW(),MATCH(INDIRECT(ADDRESS(3,COLUMN(),2)),$2:$2,0))</f>
        <v>0.05</v>
      </c>
      <c r="AD1456" s="34">
        <f ca="1">INDEX($A:$CN,ROW(),MATCH(INDIRECT(ADDRESS(3,COLUMN(),2)),$2:$2,0))</f>
        <v>0.05</v>
      </c>
      <c r="AE1456" s="34">
        <f ca="1">INDEX($A:$CN,ROW(),MATCH(INDIRECT(ADDRESS(3,COLUMN(),2)),$2:$2,0))</f>
        <v>0.05</v>
      </c>
      <c r="AF1456" s="34">
        <f ca="1">INDEX($A:$CN,ROW(),MATCH(INDIRECT(ADDRESS(3,COLUMN(),2)),$2:$2,0))</f>
        <v>0.05</v>
      </c>
      <c r="AG1456" s="34">
        <f ca="1">INDEX($A:$CN,ROW(),MATCH(INDIRECT(ADDRESS(3,COLUMN(),2)),$2:$2,0))</f>
        <v>0.05</v>
      </c>
      <c r="AH1456" s="34">
        <f ca="1">INDEX($A:$CN,ROW(),MATCH(INDIRECT(ADDRESS(3,COLUMN(),2)),$2:$2,0))</f>
        <v>0.05</v>
      </c>
      <c r="AI1456" s="34">
        <f ca="1">INDEX($A:$CN,ROW(),MATCH(INDIRECT(ADDRESS(3,COLUMN(),2)),$2:$2,0))</f>
        <v>0.05</v>
      </c>
      <c r="AJ1456" s="34">
        <f ca="1">INDEX($A:$CN,ROW(),MATCH(INDIRECT(ADDRESS(3,COLUMN(),2)),$2:$2,0))</f>
        <v>0.05</v>
      </c>
      <c r="AK1456" s="34">
        <f ca="1">INDEX($A:$CN,ROW(),MATCH(INDIRECT(ADDRESS(3,COLUMN(),2)),$2:$2,0))</f>
        <v>0.05</v>
      </c>
      <c r="AL1456" s="34">
        <f ca="1">INDEX($A:$CN,ROW(),MATCH(INDIRECT(ADDRESS(3,COLUMN(),2)),$2:$2,0))</f>
        <v>0.05</v>
      </c>
      <c r="AM1456" s="34">
        <f ca="1">INDEX($A:$CN,ROW(),MATCH(INDIRECT(ADDRESS(3,COLUMN(),2)),$2:$2,0))</f>
        <v>0.05</v>
      </c>
      <c r="AN1456" s="34">
        <f ca="1">INDEX($A:$CN,ROW(),MATCH(INDIRECT(ADDRESS(3,COLUMN(),2)),$2:$2,0))</f>
        <v>0.05</v>
      </c>
      <c r="AO1456" s="34">
        <f ca="1">INDEX($A:$CN,ROW(),MATCH(INDIRECT(ADDRESS(3,COLUMN(),2)),$2:$2,0))</f>
        <v>0.05</v>
      </c>
      <c r="AP1456" s="34">
        <f ca="1">INDEX($A:$CN,ROW(),MATCH(INDIRECT(ADDRESS(3,COLUMN(),2)),$2:$2,0))</f>
        <v>0.05</v>
      </c>
      <c r="AQ1456" s="34">
        <f ca="1">INDEX($A:$CN,ROW(),MATCH(INDIRECT(ADDRESS(3,COLUMN(),2)),$2:$2,0))</f>
        <v>0.05</v>
      </c>
      <c r="AR1456" s="34">
        <f ca="1">INDEX($A:$CN,ROW(),MATCH(INDIRECT(ADDRESS(3,COLUMN(),2)),$2:$2,0))</f>
        <v>0.05</v>
      </c>
      <c r="AS1456" s="34">
        <f ca="1">INDEX($A:$CN,ROW(),MATCH(INDIRECT(ADDRESS(3,COLUMN(),2)),$2:$2,0))</f>
        <v>0.05</v>
      </c>
      <c r="AT1456" s="34">
        <f ca="1">INDEX($A:$CN,ROW(),MATCH(INDIRECT(ADDRESS(3,COLUMN(),2)),$2:$2,0))</f>
        <v>0.05</v>
      </c>
      <c r="AU1456" s="34">
        <f ca="1">INDEX($A:$CN,ROW(),MATCH(INDIRECT(ADDRESS(3,COLUMN(),2)),$2:$2,0))</f>
        <v>0.05</v>
      </c>
      <c r="AV1456" s="34">
        <f ca="1">INDEX($A:$CN,ROW(),MATCH(INDIRECT(ADDRESS(3,COLUMN(),2)),$2:$2,0))</f>
        <v>0.05</v>
      </c>
      <c r="AW1456" s="34">
        <f ca="1">INDEX($A:$CN,ROW(),MATCH(INDIRECT(ADDRESS(3,COLUMN(),2)),$2:$2,0))</f>
        <v>0.05</v>
      </c>
      <c r="AX1456" s="34">
        <f ca="1">INDEX($A:$CN,ROW(),MATCH(INDIRECT(ADDRESS(3,COLUMN(),2)),$2:$2,0))</f>
        <v>0.05</v>
      </c>
      <c r="AY1456" s="34">
        <f ca="1">INDEX($A:$CN,ROW(),MATCH(INDIRECT(ADDRESS(3,COLUMN(),2)),$2:$2,0))</f>
        <v>0.05</v>
      </c>
      <c r="AZ1456" s="34">
        <f ca="1">INDEX($A:$CN,ROW(),MATCH(INDIRECT(ADDRESS(3,COLUMN(),2)),$2:$2,0))</f>
        <v>0.05</v>
      </c>
      <c r="BA1456" s="34">
        <f ca="1">INDEX($A:$CN,ROW(),MATCH(INDIRECT(ADDRESS(3,COLUMN(),2)),$2:$2,0))</f>
        <v>0.05</v>
      </c>
      <c r="BB1456" s="34">
        <f ca="1">INDEX($A:$CN,ROW(),MATCH(INDIRECT(ADDRESS(3,COLUMN(),2)),$2:$2,0))</f>
        <v>0.05</v>
      </c>
      <c r="BC1456" s="34">
        <f ca="1">INDEX($A:$CN,ROW(),MATCH(INDIRECT(ADDRESS(3,COLUMN(),2)),$2:$2,0))</f>
        <v>0.05</v>
      </c>
      <c r="BD1456" s="34">
        <f ca="1">INDEX($A:$CN,ROW(),MATCH(INDIRECT(ADDRESS(3,COLUMN(),2)),$2:$2,0))</f>
        <v>0.05</v>
      </c>
      <c r="BE1456" s="34">
        <f ca="1">INDEX($A:$CN,ROW(),MATCH(INDIRECT(ADDRESS(3,COLUMN(),2)),$2:$2,0))</f>
        <v>0.05</v>
      </c>
      <c r="BF1456" s="34">
        <f ca="1">INDEX($A:$CN,ROW(),MATCH(INDIRECT(ADDRESS(3,COLUMN(),2)),$2:$2,0))</f>
        <v>0.05</v>
      </c>
      <c r="BG1456" s="34">
        <f ca="1">INDEX($A:$CN,ROW(),MATCH(INDIRECT(ADDRESS(3,COLUMN(),2)),$2:$2,0))</f>
        <v>0.05</v>
      </c>
      <c r="BH1456" s="34">
        <f ca="1">INDEX($A:$CN,ROW(),MATCH(INDIRECT(ADDRESS(3,COLUMN(),2)),$2:$2,0))</f>
        <v>0.05</v>
      </c>
      <c r="BI1456" s="34">
        <f ca="1">INDEX($A:$CN,ROW(),MATCH(INDIRECT(ADDRESS(3,COLUMN(),2)),$2:$2,0))</f>
        <v>0.05</v>
      </c>
      <c r="BJ1456" s="34">
        <f ca="1">INDEX($A:$CN,ROW(),MATCH(INDIRECT(ADDRESS(3,COLUMN(),2)),$2:$2,0))</f>
        <v>0.05</v>
      </c>
      <c r="BK1456" s="34">
        <f ca="1">INDEX($A:$CN,ROW(),MATCH(INDIRECT(ADDRESS(3,COLUMN(),2)),$2:$2,0))</f>
        <v>0.05</v>
      </c>
      <c r="BL1456" s="34">
        <f ca="1">INDEX($A:$CN,ROW(),MATCH(INDIRECT(ADDRESS(3,COLUMN(),2)),$2:$2,0))</f>
        <v>0.05</v>
      </c>
      <c r="BM1456" s="34">
        <f ca="1">INDEX($A:$CN,ROW(),MATCH(INDIRECT(ADDRESS(3,COLUMN(),2)),$2:$2,0))</f>
        <v>0.05</v>
      </c>
      <c r="BN1456" s="34">
        <f ca="1">INDEX($A:$CN,ROW(),MATCH(INDIRECT(ADDRESS(3,COLUMN(),2)),$2:$2,0))</f>
        <v>0.05</v>
      </c>
      <c r="BO1456" s="34">
        <f ca="1">INDEX($A:$CN,ROW(),MATCH(INDIRECT(ADDRESS(3,COLUMN(),2)),$2:$2,0))</f>
        <v>0.05</v>
      </c>
      <c r="BP1456" s="34">
        <f ca="1">INDEX($A:$CN,ROW(),MATCH(INDIRECT(ADDRESS(3,COLUMN(),2)),$2:$2,0))</f>
        <v>0.05</v>
      </c>
      <c r="BQ1456" s="34">
        <f ca="1">INDEX($A:$CN,ROW(),MATCH(INDIRECT(ADDRESS(3,COLUMN(),2)),$2:$2,0))</f>
        <v>0.05</v>
      </c>
      <c r="BR1456" s="34">
        <f ca="1">INDEX($A:$CN,ROW(),MATCH(INDIRECT(ADDRESS(3,COLUMN(),2)),$2:$2,0))</f>
        <v>0.05</v>
      </c>
      <c r="BS1456" s="34">
        <f ca="1">INDEX($A:$CN,ROW(),MATCH(INDIRECT(ADDRESS(3,COLUMN(),2)),$2:$2,0))</f>
        <v>0.05</v>
      </c>
      <c r="BT1456" s="34">
        <f ca="1">INDEX($A:$CN,ROW(),MATCH(INDIRECT(ADDRESS(3,COLUMN(),2)),$2:$2,0))</f>
        <v>0.05</v>
      </c>
      <c r="BU1456" s="34">
        <f ca="1">INDEX($A:$CN,ROW(),MATCH(INDIRECT(ADDRESS(3,COLUMN(),2)),$2:$2,0))</f>
        <v>0.05</v>
      </c>
      <c r="BV1456" s="34">
        <f ca="1">INDEX($A:$CN,ROW(),MATCH(INDIRECT(ADDRESS(3,COLUMN(),2)),$2:$2,0))</f>
        <v>0.05</v>
      </c>
      <c r="BW1456" s="34">
        <f ca="1">INDEX($A:$CN,ROW(),MATCH(INDIRECT(ADDRESS(3,COLUMN(),2)),$2:$2,0))</f>
        <v>0.05</v>
      </c>
      <c r="BX1456" s="34">
        <f ca="1">INDEX($A:$CN,ROW(),MATCH(INDIRECT(ADDRESS(3,COLUMN(),2)),$2:$2,0))</f>
        <v>0.05</v>
      </c>
      <c r="BY1456" s="34">
        <f ca="1">INDEX($A:$CN,ROW(),MATCH(INDIRECT(ADDRESS(3,COLUMN(),2)),$2:$2,0))</f>
        <v>0.05</v>
      </c>
      <c r="BZ1456" s="34">
        <f ca="1">INDEX($A:$CN,ROW(),MATCH(INDIRECT(ADDRESS(3,COLUMN(),2)),$2:$2,0))</f>
        <v>0.05</v>
      </c>
      <c r="CA1456" s="34">
        <f ca="1">INDEX($A:$CN,ROW(),MATCH(INDIRECT(ADDRESS(3,COLUMN(),2)),$2:$2,0))</f>
        <v>0.05</v>
      </c>
      <c r="CB1456" s="34">
        <f ca="1">INDEX($A:$CN,ROW(),MATCH(INDIRECT(ADDRESS(3,COLUMN(),2)),$2:$2,0))</f>
        <v>0.05</v>
      </c>
      <c r="CC1456" s="34">
        <f ca="1">INDEX($A:$CN,ROW(),MATCH(INDIRECT(ADDRESS(3,COLUMN(),2)),$2:$2,0))</f>
        <v>0.05</v>
      </c>
      <c r="CD1456" s="34">
        <f ca="1">INDEX($A:$CN,ROW(),MATCH(INDIRECT(ADDRESS(3,COLUMN(),2)),$2:$2,0))</f>
        <v>0.05</v>
      </c>
      <c r="CE1456" s="34">
        <f ca="1">INDEX($A:$CN,ROW(),MATCH(INDIRECT(ADDRESS(3,COLUMN(),2)),$2:$2,0))</f>
        <v>0.05</v>
      </c>
      <c r="CF1456" s="34">
        <f ca="1">INDEX($A:$CN,ROW(),MATCH(INDIRECT(ADDRESS(3,COLUMN(),2)),$2:$2,0))</f>
        <v>0.05</v>
      </c>
      <c r="CG1456" s="34">
        <f ca="1">INDEX($A:$CN,ROW(),MATCH(INDIRECT(ADDRESS(3,COLUMN(),2)),$2:$2,0))</f>
        <v>0.05</v>
      </c>
      <c r="CH1456" s="34">
        <f ca="1">INDEX($A:$CN,ROW(),MATCH(INDIRECT(ADDRESS(3,COLUMN(),2)),$2:$2,0))</f>
        <v>0.05</v>
      </c>
      <c r="CI1456" s="34">
        <f ca="1">INDEX($A:$CN,ROW(),MATCH(INDIRECT(ADDRESS(3,COLUMN(),2)),$2:$2,0))</f>
        <v>0.05</v>
      </c>
      <c r="CJ1456" s="34">
        <f ca="1">INDEX($A:$CN,ROW(),MATCH(INDIRECT(ADDRESS(3,COLUMN(),2)),$2:$2,0))</f>
        <v>0.05</v>
      </c>
      <c r="CK1456" s="34">
        <f ca="1">INDEX($A:$CN,ROW(),MATCH(INDIRECT(ADDRESS(3,COLUMN(),2)),$2:$2,0))</f>
        <v>0.05</v>
      </c>
      <c r="CL1456" s="34">
        <f ca="1">INDEX($A:$CN,ROW(),MATCH(INDIRECT(ADDRESS(3,COLUMN(),2)),$2:$2,0))</f>
        <v>0.05</v>
      </c>
      <c r="CM1456" s="34">
        <f ca="1">INDEX($A:$CN,ROW(),MATCH(INDIRECT(ADDRESS(3,COLUMN(),2)),$2:$2,0))</f>
        <v>0.05</v>
      </c>
      <c r="CN1456" s="34">
        <f ca="1">INDEX($A:$CN,ROW(),MATCH(INDIRECT(ADDRESS(3,COLUMN(),2)),$2:$2,0))</f>
        <v>0.05</v>
      </c>
    </row>
    <row r="1457" spans="1:92" x14ac:dyDescent="0.25">
      <c r="B1457" s="238"/>
      <c r="C1457" s="148"/>
      <c r="D1457" t="s">
        <v>869</v>
      </c>
      <c r="E1457" s="149"/>
      <c r="F1457" s="149"/>
      <c r="G1457" s="149"/>
      <c r="H1457" s="106"/>
      <c r="I1457" s="210"/>
      <c r="J1457" s="226"/>
      <c r="K1457" s="148"/>
      <c r="L1457" s="148"/>
      <c r="M1457" s="148"/>
      <c r="N1457" s="148"/>
      <c r="O1457" s="148"/>
      <c r="P1457" s="148"/>
      <c r="Q1457" s="148"/>
      <c r="T1457" s="269"/>
      <c r="U1457" s="191"/>
      <c r="V1457" s="191"/>
      <c r="W1457" s="191"/>
      <c r="X1457" s="191"/>
      <c r="Y1457" s="191"/>
      <c r="Z1457" s="191"/>
      <c r="AA1457" s="191"/>
      <c r="AB1457" s="191"/>
      <c r="AC1457" s="191"/>
      <c r="AD1457" s="191"/>
      <c r="AE1457" s="191"/>
      <c r="AF1457" s="191"/>
      <c r="AG1457" s="191"/>
      <c r="AH1457" s="191"/>
      <c r="AI1457" s="191"/>
      <c r="AJ1457" s="191"/>
      <c r="AK1457" s="191"/>
      <c r="AL1457" s="191"/>
      <c r="AM1457" s="191"/>
      <c r="AN1457" s="191"/>
      <c r="AO1457" s="191"/>
      <c r="AP1457" s="191"/>
      <c r="AQ1457" s="191"/>
      <c r="AR1457" s="191"/>
      <c r="AS1457" s="191"/>
      <c r="AT1457" s="191"/>
      <c r="AU1457" s="191"/>
      <c r="AV1457" s="191"/>
      <c r="AW1457" s="191"/>
      <c r="AX1457" s="191"/>
      <c r="AY1457" s="191"/>
      <c r="AZ1457" s="191"/>
      <c r="BA1457" s="191"/>
      <c r="BB1457" s="191"/>
      <c r="BC1457" s="191"/>
      <c r="BD1457" s="191"/>
      <c r="BE1457" s="191"/>
      <c r="BF1457" s="191"/>
      <c r="BG1457" s="191"/>
      <c r="BH1457" s="191"/>
      <c r="BI1457" s="191"/>
      <c r="BJ1457" s="191"/>
      <c r="BK1457" s="191"/>
      <c r="BL1457" s="191"/>
      <c r="BM1457" s="191"/>
      <c r="BN1457" s="191"/>
      <c r="BO1457" s="191"/>
      <c r="BP1457" s="191"/>
      <c r="BQ1457" s="191"/>
      <c r="BR1457" s="191"/>
      <c r="BS1457" s="191"/>
      <c r="BT1457" s="191"/>
      <c r="BU1457" s="191"/>
      <c r="BV1457" s="191"/>
      <c r="BW1457" s="191"/>
      <c r="BX1457" s="191"/>
      <c r="BY1457" s="191"/>
      <c r="BZ1457" s="191"/>
      <c r="CA1457" s="191"/>
      <c r="CB1457" s="191"/>
      <c r="CC1457" s="191"/>
      <c r="CD1457" s="191"/>
      <c r="CE1457" s="191"/>
      <c r="CF1457" s="191"/>
      <c r="CG1457" s="191"/>
      <c r="CH1457" s="191"/>
      <c r="CI1457" s="191"/>
      <c r="CJ1457" s="191"/>
      <c r="CK1457" s="191"/>
      <c r="CL1457" s="191"/>
      <c r="CM1457" s="191"/>
      <c r="CN1457" s="191"/>
    </row>
    <row r="1458" spans="1:92" x14ac:dyDescent="0.25">
      <c r="B1458" s="174" t="s">
        <v>863</v>
      </c>
      <c r="D1458" t="s">
        <v>869</v>
      </c>
      <c r="G1458" s="412" t="s">
        <v>864</v>
      </c>
      <c r="H1458" s="412" t="s">
        <v>865</v>
      </c>
      <c r="I1458" s="412" t="s">
        <v>871</v>
      </c>
      <c r="J1458" s="473"/>
      <c r="K1458" s="473"/>
      <c r="L1458" s="473"/>
      <c r="M1458" s="473"/>
      <c r="N1458" s="473"/>
      <c r="O1458" s="473"/>
      <c r="P1458" s="473"/>
      <c r="Q1458" s="473"/>
      <c r="T1458" s="205"/>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206</v>
      </c>
      <c r="B1459" s="96" t="s">
        <v>866</v>
      </c>
      <c r="D1459" t="s">
        <v>869</v>
      </c>
      <c r="G1459" s="56">
        <v>100000</v>
      </c>
      <c r="H1459" s="449">
        <v>45658</v>
      </c>
      <c r="I1459" s="449">
        <v>46418</v>
      </c>
      <c r="J1459" s="474"/>
      <c r="K1459" s="50">
        <f t="shared" ref="K1459:P1460" ca="1" si="1084">SUMIF($3:$3, K$2, INDIRECT(ROW() &amp; ":" &amp; ROW()))</f>
        <v>-99999.999999999985</v>
      </c>
      <c r="L1459" s="50">
        <f t="shared" ca="1" si="1084"/>
        <v>-105000</v>
      </c>
      <c r="M1459" s="50">
        <f t="shared" ca="1" si="1084"/>
        <v>0</v>
      </c>
      <c r="N1459" s="50">
        <f t="shared" ca="1" si="1084"/>
        <v>0</v>
      </c>
      <c r="O1459" s="50">
        <f t="shared" ca="1" si="1084"/>
        <v>0</v>
      </c>
      <c r="P1459" s="50">
        <f t="shared" ca="1" si="1084"/>
        <v>0</v>
      </c>
      <c r="Q1459" s="50"/>
      <c r="T1459" s="205"/>
      <c r="U1459" s="475">
        <f t="shared" ref="U1459:CF1459" ca="1" si="1085">-+$G1459*(1+U1456)^(YEAR(U$2)-YEAR(MAX($H1459,$T$2)))*(EOMONTH($H1459,0)&lt;=EOMONTH(U$2,0))*(EOMONTH($I1459,0)&gt;EOMONTH(U$2,0))/U$7</f>
        <v>-8333.3333333333339</v>
      </c>
      <c r="V1459" s="475">
        <f t="shared" ca="1" si="1085"/>
        <v>-8333.3333333333339</v>
      </c>
      <c r="W1459" s="475">
        <f t="shared" ca="1" si="1085"/>
        <v>-8333.3333333333339</v>
      </c>
      <c r="X1459" s="475">
        <f t="shared" ca="1" si="1085"/>
        <v>-8333.3333333333339</v>
      </c>
      <c r="Y1459" s="475">
        <f t="shared" ca="1" si="1085"/>
        <v>-8333.3333333333339</v>
      </c>
      <c r="Z1459" s="475">
        <f t="shared" ca="1" si="1085"/>
        <v>-8333.3333333333339</v>
      </c>
      <c r="AA1459" s="475">
        <f t="shared" ca="1" si="1085"/>
        <v>-8333.3333333333339</v>
      </c>
      <c r="AB1459" s="475">
        <f t="shared" ca="1" si="1085"/>
        <v>-8333.3333333333339</v>
      </c>
      <c r="AC1459" s="475">
        <f t="shared" ca="1" si="1085"/>
        <v>-8333.3333333333339</v>
      </c>
      <c r="AD1459" s="475">
        <f t="shared" ca="1" si="1085"/>
        <v>-8333.3333333333339</v>
      </c>
      <c r="AE1459" s="475">
        <f t="shared" ca="1" si="1085"/>
        <v>-8333.3333333333339</v>
      </c>
      <c r="AF1459" s="475">
        <f t="shared" ca="1" si="1085"/>
        <v>-8333.3333333333339</v>
      </c>
      <c r="AG1459" s="475">
        <f t="shared" ca="1" si="1085"/>
        <v>-8750</v>
      </c>
      <c r="AH1459" s="475">
        <f t="shared" ca="1" si="1085"/>
        <v>-8750</v>
      </c>
      <c r="AI1459" s="475">
        <f t="shared" ca="1" si="1085"/>
        <v>-8750</v>
      </c>
      <c r="AJ1459" s="475">
        <f t="shared" ca="1" si="1085"/>
        <v>-8750</v>
      </c>
      <c r="AK1459" s="475">
        <f t="shared" ca="1" si="1085"/>
        <v>-8750</v>
      </c>
      <c r="AL1459" s="475">
        <f t="shared" ca="1" si="1085"/>
        <v>-8750</v>
      </c>
      <c r="AM1459" s="475">
        <f t="shared" ca="1" si="1085"/>
        <v>-8750</v>
      </c>
      <c r="AN1459" s="475">
        <f t="shared" ca="1" si="1085"/>
        <v>-8750</v>
      </c>
      <c r="AO1459" s="475">
        <f t="shared" ca="1" si="1085"/>
        <v>-8750</v>
      </c>
      <c r="AP1459" s="475">
        <f t="shared" ca="1" si="1085"/>
        <v>-8750</v>
      </c>
      <c r="AQ1459" s="475">
        <f t="shared" ca="1" si="1085"/>
        <v>-8750</v>
      </c>
      <c r="AR1459" s="475">
        <f t="shared" ca="1" si="1085"/>
        <v>-8750</v>
      </c>
      <c r="AS1459" s="475">
        <f t="shared" ca="1" si="1085"/>
        <v>0</v>
      </c>
      <c r="AT1459" s="475">
        <f t="shared" ca="1" si="1085"/>
        <v>0</v>
      </c>
      <c r="AU1459" s="475">
        <f t="shared" ca="1" si="1085"/>
        <v>0</v>
      </c>
      <c r="AV1459" s="475">
        <f t="shared" ca="1" si="1085"/>
        <v>0</v>
      </c>
      <c r="AW1459" s="475">
        <f t="shared" ca="1" si="1085"/>
        <v>0</v>
      </c>
      <c r="AX1459" s="475">
        <f t="shared" ca="1" si="1085"/>
        <v>0</v>
      </c>
      <c r="AY1459" s="475">
        <f t="shared" ca="1" si="1085"/>
        <v>0</v>
      </c>
      <c r="AZ1459" s="475">
        <f t="shared" ca="1" si="1085"/>
        <v>0</v>
      </c>
      <c r="BA1459" s="475">
        <f t="shared" ca="1" si="1085"/>
        <v>0</v>
      </c>
      <c r="BB1459" s="475">
        <f t="shared" ca="1" si="1085"/>
        <v>0</v>
      </c>
      <c r="BC1459" s="475">
        <f t="shared" ca="1" si="1085"/>
        <v>0</v>
      </c>
      <c r="BD1459" s="475">
        <f t="shared" ca="1" si="1085"/>
        <v>0</v>
      </c>
      <c r="BE1459" s="475">
        <f t="shared" ca="1" si="1085"/>
        <v>0</v>
      </c>
      <c r="BF1459" s="475">
        <f t="shared" ca="1" si="1085"/>
        <v>0</v>
      </c>
      <c r="BG1459" s="475">
        <f t="shared" ca="1" si="1085"/>
        <v>0</v>
      </c>
      <c r="BH1459" s="475">
        <f t="shared" ca="1" si="1085"/>
        <v>0</v>
      </c>
      <c r="BI1459" s="475">
        <f t="shared" ca="1" si="1085"/>
        <v>0</v>
      </c>
      <c r="BJ1459" s="475">
        <f t="shared" ca="1" si="1085"/>
        <v>0</v>
      </c>
      <c r="BK1459" s="475">
        <f t="shared" ca="1" si="1085"/>
        <v>0</v>
      </c>
      <c r="BL1459" s="475">
        <f t="shared" ca="1" si="1085"/>
        <v>0</v>
      </c>
      <c r="BM1459" s="475">
        <f t="shared" ca="1" si="1085"/>
        <v>0</v>
      </c>
      <c r="BN1459" s="475">
        <f t="shared" ca="1" si="1085"/>
        <v>0</v>
      </c>
      <c r="BO1459" s="475">
        <f t="shared" ca="1" si="1085"/>
        <v>0</v>
      </c>
      <c r="BP1459" s="475">
        <f t="shared" ca="1" si="1085"/>
        <v>0</v>
      </c>
      <c r="BQ1459" s="475">
        <f t="shared" ca="1" si="1085"/>
        <v>0</v>
      </c>
      <c r="BR1459" s="475">
        <f t="shared" ca="1" si="1085"/>
        <v>0</v>
      </c>
      <c r="BS1459" s="475">
        <f t="shared" ca="1" si="1085"/>
        <v>0</v>
      </c>
      <c r="BT1459" s="475">
        <f t="shared" ca="1" si="1085"/>
        <v>0</v>
      </c>
      <c r="BU1459" s="475">
        <f t="shared" ca="1" si="1085"/>
        <v>0</v>
      </c>
      <c r="BV1459" s="475">
        <f t="shared" ca="1" si="1085"/>
        <v>0</v>
      </c>
      <c r="BW1459" s="475">
        <f t="shared" ca="1" si="1085"/>
        <v>0</v>
      </c>
      <c r="BX1459" s="475">
        <f t="shared" ca="1" si="1085"/>
        <v>0</v>
      </c>
      <c r="BY1459" s="475">
        <f t="shared" ca="1" si="1085"/>
        <v>0</v>
      </c>
      <c r="BZ1459" s="475">
        <f t="shared" ca="1" si="1085"/>
        <v>0</v>
      </c>
      <c r="CA1459" s="475">
        <f t="shared" ca="1" si="1085"/>
        <v>0</v>
      </c>
      <c r="CB1459" s="475">
        <f t="shared" ca="1" si="1085"/>
        <v>0</v>
      </c>
      <c r="CC1459" s="475">
        <f t="shared" ca="1" si="1085"/>
        <v>0</v>
      </c>
      <c r="CD1459" s="475">
        <f t="shared" ca="1" si="1085"/>
        <v>0</v>
      </c>
      <c r="CE1459" s="475">
        <f t="shared" ca="1" si="1085"/>
        <v>0</v>
      </c>
      <c r="CF1459" s="475">
        <f t="shared" ca="1" si="1085"/>
        <v>0</v>
      </c>
      <c r="CG1459" s="475">
        <f t="shared" ref="CG1459:CN1459" ca="1" si="1086">-+$G1459*(1+CG1456)^(YEAR(CG$2)-YEAR(MAX($H1459,$T$2)))*(EOMONTH($H1459,0)&lt;=EOMONTH(CG$2,0))*(EOMONTH($I1459,0)&gt;EOMONTH(CG$2,0))/CG$7</f>
        <v>0</v>
      </c>
      <c r="CH1459" s="475">
        <f t="shared" ca="1" si="1086"/>
        <v>0</v>
      </c>
      <c r="CI1459" s="475">
        <f t="shared" ca="1" si="1086"/>
        <v>0</v>
      </c>
      <c r="CJ1459" s="475">
        <f t="shared" ca="1" si="1086"/>
        <v>0</v>
      </c>
      <c r="CK1459" s="475">
        <f t="shared" ca="1" si="1086"/>
        <v>0</v>
      </c>
      <c r="CL1459" s="475">
        <f t="shared" ca="1" si="1086"/>
        <v>0</v>
      </c>
      <c r="CM1459" s="475">
        <f t="shared" ca="1" si="1086"/>
        <v>0</v>
      </c>
      <c r="CN1459" s="475">
        <f t="shared" ca="1" si="1086"/>
        <v>0</v>
      </c>
    </row>
    <row r="1460" spans="1:92" ht="14.25" customHeight="1" x14ac:dyDescent="0.25">
      <c r="A1460" t="s">
        <v>245</v>
      </c>
      <c r="B1460" s="216" t="s">
        <v>867</v>
      </c>
      <c r="C1460" t="s">
        <v>25</v>
      </c>
      <c r="D1460" t="s">
        <v>869</v>
      </c>
      <c r="I1460" s="102"/>
      <c r="J1460"/>
      <c r="K1460" s="244">
        <f t="shared" ca="1" si="1084"/>
        <v>-99999.999999999985</v>
      </c>
      <c r="L1460" s="244">
        <f t="shared" ca="1" si="1084"/>
        <v>-105000</v>
      </c>
      <c r="M1460" s="244">
        <f t="shared" ca="1" si="1084"/>
        <v>0</v>
      </c>
      <c r="N1460" s="244">
        <f t="shared" ca="1" si="1084"/>
        <v>0</v>
      </c>
      <c r="O1460" s="244">
        <f t="shared" ca="1" si="1084"/>
        <v>0</v>
      </c>
      <c r="P1460" s="244">
        <f t="shared" ca="1" si="1084"/>
        <v>0</v>
      </c>
      <c r="Q1460" s="244"/>
      <c r="R1460" s="203">
        <f>SUM(R1459)</f>
        <v>0</v>
      </c>
      <c r="S1460" s="31"/>
      <c r="T1460" s="205"/>
      <c r="U1460" s="203">
        <f ca="1">SUM(OFFSET(U1460,-1,0):U1459)</f>
        <v>-8333.3333333333339</v>
      </c>
      <c r="V1460" s="203">
        <f ca="1">SUM(OFFSET(V1460,-1,0):V1459)</f>
        <v>-8333.3333333333339</v>
      </c>
      <c r="W1460" s="203">
        <f ca="1">SUM(OFFSET(W1460,-1,0):W1459)</f>
        <v>-8333.3333333333339</v>
      </c>
      <c r="X1460" s="203">
        <f ca="1">SUM(OFFSET(X1460,-1,0):X1459)</f>
        <v>-8333.3333333333339</v>
      </c>
      <c r="Y1460" s="203">
        <f ca="1">SUM(OFFSET(Y1460,-1,0):Y1459)</f>
        <v>-8333.3333333333339</v>
      </c>
      <c r="Z1460" s="203">
        <f ca="1">SUM(OFFSET(Z1460,-1,0):Z1459)</f>
        <v>-8333.3333333333339</v>
      </c>
      <c r="AA1460" s="203">
        <f ca="1">SUM(OFFSET(AA1460,-1,0):AA1459)</f>
        <v>-8333.3333333333339</v>
      </c>
      <c r="AB1460" s="203">
        <f ca="1">SUM(OFFSET(AB1460,-1,0):AB1459)</f>
        <v>-8333.3333333333339</v>
      </c>
      <c r="AC1460" s="203">
        <f ca="1">SUM(OFFSET(AC1460,-1,0):AC1459)</f>
        <v>-8333.3333333333339</v>
      </c>
      <c r="AD1460" s="203">
        <f ca="1">SUM(OFFSET(AD1460,-1,0):AD1459)</f>
        <v>-8333.3333333333339</v>
      </c>
      <c r="AE1460" s="203">
        <f ca="1">SUM(OFFSET(AE1460,-1,0):AE1459)</f>
        <v>-8333.3333333333339</v>
      </c>
      <c r="AF1460" s="203">
        <f ca="1">SUM(OFFSET(AF1460,-1,0):AF1459)</f>
        <v>-8333.3333333333339</v>
      </c>
      <c r="AG1460" s="203">
        <f ca="1">SUM(OFFSET(AG1460,-1,0):AG1459)</f>
        <v>-8750</v>
      </c>
      <c r="AH1460" s="203">
        <f ca="1">SUM(OFFSET(AH1460,-1,0):AH1459)</f>
        <v>-8750</v>
      </c>
      <c r="AI1460" s="203">
        <f ca="1">SUM(OFFSET(AI1460,-1,0):AI1459)</f>
        <v>-8750</v>
      </c>
      <c r="AJ1460" s="203">
        <f ca="1">SUM(OFFSET(AJ1460,-1,0):AJ1459)</f>
        <v>-8750</v>
      </c>
      <c r="AK1460" s="203">
        <f ca="1">SUM(OFFSET(AK1460,-1,0):AK1459)</f>
        <v>-8750</v>
      </c>
      <c r="AL1460" s="203">
        <f ca="1">SUM(OFFSET(AL1460,-1,0):AL1459)</f>
        <v>-8750</v>
      </c>
      <c r="AM1460" s="203">
        <f ca="1">SUM(OFFSET(AM1460,-1,0):AM1459)</f>
        <v>-8750</v>
      </c>
      <c r="AN1460" s="203">
        <f ca="1">SUM(OFFSET(AN1460,-1,0):AN1459)</f>
        <v>-8750</v>
      </c>
      <c r="AO1460" s="203">
        <f ca="1">SUM(OFFSET(AO1460,-1,0):AO1459)</f>
        <v>-8750</v>
      </c>
      <c r="AP1460" s="203">
        <f ca="1">SUM(OFFSET(AP1460,-1,0):AP1459)</f>
        <v>-8750</v>
      </c>
      <c r="AQ1460" s="203">
        <f ca="1">SUM(OFFSET(AQ1460,-1,0):AQ1459)</f>
        <v>-8750</v>
      </c>
      <c r="AR1460" s="203">
        <f ca="1">SUM(OFFSET(AR1460,-1,0):AR1459)</f>
        <v>-8750</v>
      </c>
      <c r="AS1460" s="203">
        <f ca="1">SUM(OFFSET(AS1460,-1,0):AS1459)</f>
        <v>0</v>
      </c>
      <c r="AT1460" s="203">
        <f ca="1">SUM(OFFSET(AT1460,-1,0):AT1459)</f>
        <v>0</v>
      </c>
      <c r="AU1460" s="203">
        <f ca="1">SUM(OFFSET(AU1460,-1,0):AU1459)</f>
        <v>0</v>
      </c>
      <c r="AV1460" s="203">
        <f ca="1">SUM(OFFSET(AV1460,-1,0):AV1459)</f>
        <v>0</v>
      </c>
      <c r="AW1460" s="203">
        <f ca="1">SUM(OFFSET(AW1460,-1,0):AW1459)</f>
        <v>0</v>
      </c>
      <c r="AX1460" s="203">
        <f ca="1">SUM(OFFSET(AX1460,-1,0):AX1459)</f>
        <v>0</v>
      </c>
      <c r="AY1460" s="203">
        <f ca="1">SUM(OFFSET(AY1460,-1,0):AY1459)</f>
        <v>0</v>
      </c>
      <c r="AZ1460" s="203">
        <f ca="1">SUM(OFFSET(AZ1460,-1,0):AZ1459)</f>
        <v>0</v>
      </c>
      <c r="BA1460" s="203">
        <f ca="1">SUM(OFFSET(BA1460,-1,0):BA1459)</f>
        <v>0</v>
      </c>
      <c r="BB1460" s="203">
        <f ca="1">SUM(OFFSET(BB1460,-1,0):BB1459)</f>
        <v>0</v>
      </c>
      <c r="BC1460" s="203">
        <f ca="1">SUM(OFFSET(BC1460,-1,0):BC1459)</f>
        <v>0</v>
      </c>
      <c r="BD1460" s="203">
        <f ca="1">SUM(OFFSET(BD1460,-1,0):BD1459)</f>
        <v>0</v>
      </c>
      <c r="BE1460" s="203">
        <f ca="1">SUM(OFFSET(BE1460,-1,0):BE1459)</f>
        <v>0</v>
      </c>
      <c r="BF1460" s="203">
        <f ca="1">SUM(OFFSET(BF1460,-1,0):BF1459)</f>
        <v>0</v>
      </c>
      <c r="BG1460" s="203">
        <f ca="1">SUM(OFFSET(BG1460,-1,0):BG1459)</f>
        <v>0</v>
      </c>
      <c r="BH1460" s="203">
        <f ca="1">SUM(OFFSET(BH1460,-1,0):BH1459)</f>
        <v>0</v>
      </c>
      <c r="BI1460" s="203">
        <f ca="1">SUM(OFFSET(BI1460,-1,0):BI1459)</f>
        <v>0</v>
      </c>
      <c r="BJ1460" s="203">
        <f ca="1">SUM(OFFSET(BJ1460,-1,0):BJ1459)</f>
        <v>0</v>
      </c>
      <c r="BK1460" s="203">
        <f ca="1">SUM(OFFSET(BK1460,-1,0):BK1459)</f>
        <v>0</v>
      </c>
      <c r="BL1460" s="203">
        <f ca="1">SUM(OFFSET(BL1460,-1,0):BL1459)</f>
        <v>0</v>
      </c>
      <c r="BM1460" s="203">
        <f ca="1">SUM(OFFSET(BM1460,-1,0):BM1459)</f>
        <v>0</v>
      </c>
      <c r="BN1460" s="203">
        <f ca="1">SUM(OFFSET(BN1460,-1,0):BN1459)</f>
        <v>0</v>
      </c>
      <c r="BO1460" s="203">
        <f ca="1">SUM(OFFSET(BO1460,-1,0):BO1459)</f>
        <v>0</v>
      </c>
      <c r="BP1460" s="203">
        <f ca="1">SUM(OFFSET(BP1460,-1,0):BP1459)</f>
        <v>0</v>
      </c>
      <c r="BQ1460" s="203">
        <f ca="1">SUM(OFFSET(BQ1460,-1,0):BQ1459)</f>
        <v>0</v>
      </c>
      <c r="BR1460" s="203">
        <f ca="1">SUM(OFFSET(BR1460,-1,0):BR1459)</f>
        <v>0</v>
      </c>
      <c r="BS1460" s="203">
        <f ca="1">SUM(OFFSET(BS1460,-1,0):BS1459)</f>
        <v>0</v>
      </c>
      <c r="BT1460" s="203">
        <f ca="1">SUM(OFFSET(BT1460,-1,0):BT1459)</f>
        <v>0</v>
      </c>
      <c r="BU1460" s="203">
        <f ca="1">SUM(OFFSET(BU1460,-1,0):BU1459)</f>
        <v>0</v>
      </c>
      <c r="BV1460" s="203">
        <f ca="1">SUM(OFFSET(BV1460,-1,0):BV1459)</f>
        <v>0</v>
      </c>
      <c r="BW1460" s="203">
        <f ca="1">SUM(OFFSET(BW1460,-1,0):BW1459)</f>
        <v>0</v>
      </c>
      <c r="BX1460" s="203">
        <f ca="1">SUM(OFFSET(BX1460,-1,0):BX1459)</f>
        <v>0</v>
      </c>
      <c r="BY1460" s="203">
        <f ca="1">SUM(OFFSET(BY1460,-1,0):BY1459)</f>
        <v>0</v>
      </c>
      <c r="BZ1460" s="203">
        <f ca="1">SUM(OFFSET(BZ1460,-1,0):BZ1459)</f>
        <v>0</v>
      </c>
      <c r="CA1460" s="203">
        <f ca="1">SUM(OFFSET(CA1460,-1,0):CA1459)</f>
        <v>0</v>
      </c>
      <c r="CB1460" s="203">
        <f ca="1">SUM(OFFSET(CB1460,-1,0):CB1459)</f>
        <v>0</v>
      </c>
      <c r="CC1460" s="203">
        <f ca="1">SUM(OFFSET(CC1460,-1,0):CC1459)</f>
        <v>0</v>
      </c>
      <c r="CD1460" s="203">
        <f ca="1">SUM(OFFSET(CD1460,-1,0):CD1459)</f>
        <v>0</v>
      </c>
      <c r="CE1460" s="203">
        <f ca="1">SUM(OFFSET(CE1460,-1,0):CE1459)</f>
        <v>0</v>
      </c>
      <c r="CF1460" s="203">
        <f ca="1">SUM(OFFSET(CF1460,-1,0):CF1459)</f>
        <v>0</v>
      </c>
      <c r="CG1460" s="203">
        <f ca="1">SUM(OFFSET(CG1460,-1,0):CG1459)</f>
        <v>0</v>
      </c>
      <c r="CH1460" s="203">
        <f ca="1">SUM(OFFSET(CH1460,-1,0):CH1459)</f>
        <v>0</v>
      </c>
      <c r="CI1460" s="203">
        <f ca="1">SUM(OFFSET(CI1460,-1,0):CI1459)</f>
        <v>0</v>
      </c>
      <c r="CJ1460" s="203">
        <f ca="1">SUM(OFFSET(CJ1460,-1,0):CJ1459)</f>
        <v>0</v>
      </c>
      <c r="CK1460" s="203">
        <f ca="1">SUM(OFFSET(CK1460,-1,0):CK1459)</f>
        <v>0</v>
      </c>
      <c r="CL1460" s="203">
        <f ca="1">SUM(OFFSET(CL1460,-1,0):CL1459)</f>
        <v>0</v>
      </c>
      <c r="CM1460" s="203">
        <f ca="1">SUM(OFFSET(CM1460,-1,0):CM1459)</f>
        <v>0</v>
      </c>
      <c r="CN1460" s="203">
        <f ca="1">SUM(OFFSET(CN1460,-1,0):CN1459)</f>
        <v>0</v>
      </c>
    </row>
    <row r="1461" spans="1:92" x14ac:dyDescent="0.25">
      <c r="A1461" t="s">
        <v>151</v>
      </c>
      <c r="B1461" s="214" t="s">
        <v>868</v>
      </c>
      <c r="D1461" t="s">
        <v>869</v>
      </c>
      <c r="I1461" s="476"/>
      <c r="J1461" s="477"/>
      <c r="K1461" s="61">
        <f t="shared" ref="K1461:P1461" ca="1" si="1087">SUMIF($4:$4, K$2, INDIRECT(ROW() &amp; ":" &amp; ROW()))</f>
        <v>1</v>
      </c>
      <c r="L1461" s="61">
        <f t="shared" ca="1" si="1087"/>
        <v>1</v>
      </c>
      <c r="M1461" s="61">
        <f t="shared" ca="1" si="1087"/>
        <v>0</v>
      </c>
      <c r="N1461" s="61">
        <f t="shared" ca="1" si="1087"/>
        <v>0</v>
      </c>
      <c r="O1461" s="61">
        <f t="shared" ca="1" si="1087"/>
        <v>0</v>
      </c>
      <c r="P1461" s="61">
        <f t="shared" ca="1" si="1087"/>
        <v>0</v>
      </c>
      <c r="Q1461" s="61"/>
      <c r="T1461" s="478"/>
      <c r="U1461" s="479">
        <f ca="1">+COUNTIF(U1459:OFFSET(U1461,-2,0),"&lt;"&amp;0)</f>
        <v>1</v>
      </c>
      <c r="V1461" s="479">
        <f ca="1">+COUNTIF(V1459:OFFSET(V1461,-2,0),"&lt;"&amp;0)</f>
        <v>1</v>
      </c>
      <c r="W1461" s="479">
        <f ca="1">+COUNTIF(W1459:OFFSET(W1461,-2,0),"&lt;"&amp;0)</f>
        <v>1</v>
      </c>
      <c r="X1461" s="479">
        <f ca="1">+COUNTIF(X1459:OFFSET(X1461,-2,0),"&lt;"&amp;0)</f>
        <v>1</v>
      </c>
      <c r="Y1461" s="479">
        <f ca="1">+COUNTIF(Y1459:OFFSET(Y1461,-2,0),"&lt;"&amp;0)</f>
        <v>1</v>
      </c>
      <c r="Z1461" s="479">
        <f ca="1">+COUNTIF(Z1459:OFFSET(Z1461,-2,0),"&lt;"&amp;0)</f>
        <v>1</v>
      </c>
      <c r="AA1461" s="479">
        <f ca="1">+COUNTIF(AA1459:OFFSET(AA1461,-2,0),"&lt;"&amp;0)</f>
        <v>1</v>
      </c>
      <c r="AB1461" s="479">
        <f ca="1">+COUNTIF(AB1459:OFFSET(AB1461,-2,0),"&lt;"&amp;0)</f>
        <v>1</v>
      </c>
      <c r="AC1461" s="479">
        <f ca="1">+COUNTIF(AC1459:OFFSET(AC1461,-2,0),"&lt;"&amp;0)</f>
        <v>1</v>
      </c>
      <c r="AD1461" s="479">
        <f ca="1">+COUNTIF(AD1459:OFFSET(AD1461,-2,0),"&lt;"&amp;0)</f>
        <v>1</v>
      </c>
      <c r="AE1461" s="479">
        <f ca="1">+COUNTIF(AE1459:OFFSET(AE1461,-2,0),"&lt;"&amp;0)</f>
        <v>1</v>
      </c>
      <c r="AF1461" s="479">
        <f ca="1">+COUNTIF(AF1459:OFFSET(AF1461,-2,0),"&lt;"&amp;0)</f>
        <v>1</v>
      </c>
      <c r="AG1461" s="479">
        <f ca="1">+COUNTIF(AG1459:OFFSET(AG1461,-2,0),"&lt;"&amp;0)</f>
        <v>1</v>
      </c>
      <c r="AH1461" s="479">
        <f ca="1">+COUNTIF(AH1459:OFFSET(AH1461,-2,0),"&lt;"&amp;0)</f>
        <v>1</v>
      </c>
      <c r="AI1461" s="479">
        <f ca="1">+COUNTIF(AI1459:OFFSET(AI1461,-2,0),"&lt;"&amp;0)</f>
        <v>1</v>
      </c>
      <c r="AJ1461" s="479">
        <f ca="1">+COUNTIF(AJ1459:OFFSET(AJ1461,-2,0),"&lt;"&amp;0)</f>
        <v>1</v>
      </c>
      <c r="AK1461" s="479">
        <f ca="1">+COUNTIF(AK1459:OFFSET(AK1461,-2,0),"&lt;"&amp;0)</f>
        <v>1</v>
      </c>
      <c r="AL1461" s="479">
        <f ca="1">+COUNTIF(AL1459:OFFSET(AL1461,-2,0),"&lt;"&amp;0)</f>
        <v>1</v>
      </c>
      <c r="AM1461" s="479">
        <f ca="1">+COUNTIF(AM1459:OFFSET(AM1461,-2,0),"&lt;"&amp;0)</f>
        <v>1</v>
      </c>
      <c r="AN1461" s="479">
        <f ca="1">+COUNTIF(AN1459:OFFSET(AN1461,-2,0),"&lt;"&amp;0)</f>
        <v>1</v>
      </c>
      <c r="AO1461" s="479">
        <f ca="1">+COUNTIF(AO1459:OFFSET(AO1461,-2,0),"&lt;"&amp;0)</f>
        <v>1</v>
      </c>
      <c r="AP1461" s="479">
        <f ca="1">+COUNTIF(AP1459:OFFSET(AP1461,-2,0),"&lt;"&amp;0)</f>
        <v>1</v>
      </c>
      <c r="AQ1461" s="479">
        <f ca="1">+COUNTIF(AQ1459:OFFSET(AQ1461,-2,0),"&lt;"&amp;0)</f>
        <v>1</v>
      </c>
      <c r="AR1461" s="479">
        <f ca="1">+COUNTIF(AR1459:OFFSET(AR1461,-2,0),"&lt;"&amp;0)</f>
        <v>1</v>
      </c>
      <c r="AS1461" s="479">
        <f ca="1">+COUNTIF(AS1459:OFFSET(AS1461,-2,0),"&lt;"&amp;0)</f>
        <v>0</v>
      </c>
      <c r="AT1461" s="479">
        <f ca="1">+COUNTIF(AT1459:OFFSET(AT1461,-2,0),"&lt;"&amp;0)</f>
        <v>0</v>
      </c>
      <c r="AU1461" s="479">
        <f ca="1">+COUNTIF(AU1459:OFFSET(AU1461,-2,0),"&lt;"&amp;0)</f>
        <v>0</v>
      </c>
      <c r="AV1461" s="479">
        <f ca="1">+COUNTIF(AV1459:OFFSET(AV1461,-2,0),"&lt;"&amp;0)</f>
        <v>0</v>
      </c>
      <c r="AW1461" s="479">
        <f ca="1">+COUNTIF(AW1459:OFFSET(AW1461,-2,0),"&lt;"&amp;0)</f>
        <v>0</v>
      </c>
      <c r="AX1461" s="479">
        <f ca="1">+COUNTIF(AX1459:OFFSET(AX1461,-2,0),"&lt;"&amp;0)</f>
        <v>0</v>
      </c>
      <c r="AY1461" s="479">
        <f ca="1">+COUNTIF(AY1459:OFFSET(AY1461,-2,0),"&lt;"&amp;0)</f>
        <v>0</v>
      </c>
      <c r="AZ1461" s="479">
        <f ca="1">+COUNTIF(AZ1459:OFFSET(AZ1461,-2,0),"&lt;"&amp;0)</f>
        <v>0</v>
      </c>
      <c r="BA1461" s="479">
        <f ca="1">+COUNTIF(BA1459:OFFSET(BA1461,-2,0),"&lt;"&amp;0)</f>
        <v>0</v>
      </c>
      <c r="BB1461" s="479">
        <f ca="1">+COUNTIF(BB1459:OFFSET(BB1461,-2,0),"&lt;"&amp;0)</f>
        <v>0</v>
      </c>
      <c r="BC1461" s="479">
        <f ca="1">+COUNTIF(BC1459:OFFSET(BC1461,-2,0),"&lt;"&amp;0)</f>
        <v>0</v>
      </c>
      <c r="BD1461" s="479">
        <f ca="1">+COUNTIF(BD1459:OFFSET(BD1461,-2,0),"&lt;"&amp;0)</f>
        <v>0</v>
      </c>
      <c r="BE1461" s="479">
        <f ca="1">+COUNTIF(BE1459:OFFSET(BE1461,-2,0),"&lt;"&amp;0)</f>
        <v>0</v>
      </c>
      <c r="BF1461" s="479">
        <f ca="1">+COUNTIF(BF1459:OFFSET(BF1461,-2,0),"&lt;"&amp;0)</f>
        <v>0</v>
      </c>
      <c r="BG1461" s="479">
        <f ca="1">+COUNTIF(BG1459:OFFSET(BG1461,-2,0),"&lt;"&amp;0)</f>
        <v>0</v>
      </c>
      <c r="BH1461" s="479">
        <f ca="1">+COUNTIF(BH1459:OFFSET(BH1461,-2,0),"&lt;"&amp;0)</f>
        <v>0</v>
      </c>
      <c r="BI1461" s="479">
        <f ca="1">+COUNTIF(BI1459:OFFSET(BI1461,-2,0),"&lt;"&amp;0)</f>
        <v>0</v>
      </c>
      <c r="BJ1461" s="479">
        <f ca="1">+COUNTIF(BJ1459:OFFSET(BJ1461,-2,0),"&lt;"&amp;0)</f>
        <v>0</v>
      </c>
      <c r="BK1461" s="479">
        <f ca="1">+COUNTIF(BK1459:OFFSET(BK1461,-2,0),"&lt;"&amp;0)</f>
        <v>0</v>
      </c>
      <c r="BL1461" s="479">
        <f ca="1">+COUNTIF(BL1459:OFFSET(BL1461,-2,0),"&lt;"&amp;0)</f>
        <v>0</v>
      </c>
      <c r="BM1461" s="479">
        <f ca="1">+COUNTIF(BM1459:OFFSET(BM1461,-2,0),"&lt;"&amp;0)</f>
        <v>0</v>
      </c>
      <c r="BN1461" s="479">
        <f ca="1">+COUNTIF(BN1459:OFFSET(BN1461,-2,0),"&lt;"&amp;0)</f>
        <v>0</v>
      </c>
      <c r="BO1461" s="479">
        <f ca="1">+COUNTIF(BO1459:OFFSET(BO1461,-2,0),"&lt;"&amp;0)</f>
        <v>0</v>
      </c>
      <c r="BP1461" s="479">
        <f ca="1">+COUNTIF(BP1459:OFFSET(BP1461,-2,0),"&lt;"&amp;0)</f>
        <v>0</v>
      </c>
      <c r="BQ1461" s="479">
        <f ca="1">+COUNTIF(BQ1459:OFFSET(BQ1461,-2,0),"&lt;"&amp;0)</f>
        <v>0</v>
      </c>
      <c r="BR1461" s="479">
        <f ca="1">+COUNTIF(BR1459:OFFSET(BR1461,-2,0),"&lt;"&amp;0)</f>
        <v>0</v>
      </c>
      <c r="BS1461" s="479">
        <f ca="1">+COUNTIF(BS1459:OFFSET(BS1461,-2,0),"&lt;"&amp;0)</f>
        <v>0</v>
      </c>
      <c r="BT1461" s="479">
        <f ca="1">+COUNTIF(BT1459:OFFSET(BT1461,-2,0),"&lt;"&amp;0)</f>
        <v>0</v>
      </c>
      <c r="BU1461" s="479">
        <f ca="1">+COUNTIF(BU1459:OFFSET(BU1461,-2,0),"&lt;"&amp;0)</f>
        <v>0</v>
      </c>
      <c r="BV1461" s="479">
        <f ca="1">+COUNTIF(BV1459:OFFSET(BV1461,-2,0),"&lt;"&amp;0)</f>
        <v>0</v>
      </c>
      <c r="BW1461" s="479">
        <f ca="1">+COUNTIF(BW1459:OFFSET(BW1461,-2,0),"&lt;"&amp;0)</f>
        <v>0</v>
      </c>
      <c r="BX1461" s="479">
        <f ca="1">+COUNTIF(BX1459:OFFSET(BX1461,-2,0),"&lt;"&amp;0)</f>
        <v>0</v>
      </c>
      <c r="BY1461" s="479">
        <f ca="1">+COUNTIF(BY1459:OFFSET(BY1461,-2,0),"&lt;"&amp;0)</f>
        <v>0</v>
      </c>
      <c r="BZ1461" s="479">
        <f ca="1">+COUNTIF(BZ1459:OFFSET(BZ1461,-2,0),"&lt;"&amp;0)</f>
        <v>0</v>
      </c>
      <c r="CA1461" s="479">
        <f ca="1">+COUNTIF(CA1459:OFFSET(CA1461,-2,0),"&lt;"&amp;0)</f>
        <v>0</v>
      </c>
      <c r="CB1461" s="479">
        <f ca="1">+COUNTIF(CB1459:OFFSET(CB1461,-2,0),"&lt;"&amp;0)</f>
        <v>0</v>
      </c>
      <c r="CC1461" s="479">
        <f ca="1">+COUNTIF(CC1459:OFFSET(CC1461,-2,0),"&lt;"&amp;0)</f>
        <v>0</v>
      </c>
      <c r="CD1461" s="479">
        <f ca="1">+COUNTIF(CD1459:OFFSET(CD1461,-2,0),"&lt;"&amp;0)</f>
        <v>0</v>
      </c>
      <c r="CE1461" s="479">
        <f ca="1">+COUNTIF(CE1459:OFFSET(CE1461,-2,0),"&lt;"&amp;0)</f>
        <v>0</v>
      </c>
      <c r="CF1461" s="479">
        <f ca="1">+COUNTIF(CF1459:OFFSET(CF1461,-2,0),"&lt;"&amp;0)</f>
        <v>0</v>
      </c>
      <c r="CG1461" s="479">
        <f ca="1">+COUNTIF(CG1459:OFFSET(CG1461,-2,0),"&lt;"&amp;0)</f>
        <v>0</v>
      </c>
      <c r="CH1461" s="479">
        <f ca="1">+COUNTIF(CH1459:OFFSET(CH1461,-2,0),"&lt;"&amp;0)</f>
        <v>0</v>
      </c>
      <c r="CI1461" s="479">
        <f ca="1">+COUNTIF(CI1459:OFFSET(CI1461,-2,0),"&lt;"&amp;0)</f>
        <v>0</v>
      </c>
      <c r="CJ1461" s="479">
        <f ca="1">+COUNTIF(CJ1459:OFFSET(CJ1461,-2,0),"&lt;"&amp;0)</f>
        <v>0</v>
      </c>
      <c r="CK1461" s="479">
        <f ca="1">+COUNTIF(CK1459:OFFSET(CK1461,-2,0),"&lt;"&amp;0)</f>
        <v>0</v>
      </c>
      <c r="CL1461" s="479">
        <f ca="1">+COUNTIF(CL1459:OFFSET(CL1461,-2,0),"&lt;"&amp;0)</f>
        <v>0</v>
      </c>
      <c r="CM1461" s="479">
        <f ca="1">+COUNTIF(CM1459:OFFSET(CM1461,-2,0),"&lt;"&amp;0)</f>
        <v>0</v>
      </c>
      <c r="CN1461" s="479">
        <f ca="1">+COUNTIF(CN1459:OFFSET(CN1461,-2,0),"&lt;"&amp;0)</f>
        <v>0</v>
      </c>
    </row>
    <row r="1462" spans="1:92" s="107" customFormat="1" x14ac:dyDescent="0.25">
      <c r="B1462" s="480"/>
      <c r="E1462" s="135"/>
      <c r="F1462" s="135"/>
      <c r="G1462" s="135"/>
      <c r="H1462" s="135"/>
      <c r="I1462" s="481"/>
      <c r="J1462" s="482"/>
      <c r="K1462" s="483"/>
      <c r="L1462" s="483"/>
      <c r="M1462" s="483"/>
      <c r="N1462" s="483"/>
      <c r="O1462" s="483"/>
      <c r="P1462" s="483"/>
      <c r="Q1462" s="483"/>
      <c r="T1462" s="484"/>
      <c r="U1462" s="485"/>
      <c r="V1462" s="485"/>
      <c r="W1462" s="485"/>
      <c r="X1462" s="485"/>
      <c r="Y1462" s="485"/>
      <c r="Z1462" s="485"/>
      <c r="AA1462" s="485"/>
      <c r="AB1462" s="485"/>
      <c r="AC1462" s="485"/>
      <c r="AD1462" s="485"/>
      <c r="AE1462" s="485"/>
      <c r="AF1462" s="485"/>
      <c r="AG1462" s="485"/>
      <c r="AH1462" s="485"/>
      <c r="AI1462" s="485"/>
      <c r="AJ1462" s="485"/>
      <c r="AK1462" s="485"/>
      <c r="AL1462" s="485"/>
      <c r="AM1462" s="485"/>
      <c r="AN1462" s="485"/>
      <c r="AO1462" s="485"/>
      <c r="AP1462" s="485"/>
      <c r="AQ1462" s="485"/>
      <c r="AR1462" s="485"/>
      <c r="AS1462" s="485"/>
      <c r="AT1462" s="485"/>
      <c r="AU1462" s="485"/>
      <c r="AV1462" s="485"/>
      <c r="AW1462" s="485"/>
      <c r="AX1462" s="485"/>
      <c r="AY1462" s="485"/>
      <c r="AZ1462" s="485"/>
      <c r="BA1462" s="485"/>
      <c r="BB1462" s="485"/>
      <c r="BC1462" s="485"/>
      <c r="BD1462" s="485"/>
      <c r="BE1462" s="485"/>
      <c r="BF1462" s="485"/>
      <c r="BG1462" s="485"/>
      <c r="BH1462" s="485"/>
      <c r="BI1462" s="485"/>
      <c r="BJ1462" s="485"/>
      <c r="BK1462" s="485"/>
      <c r="BL1462" s="485"/>
      <c r="BM1462" s="485"/>
      <c r="BN1462" s="485"/>
      <c r="BO1462" s="485"/>
      <c r="BP1462" s="485"/>
      <c r="BQ1462" s="485"/>
      <c r="BR1462" s="485"/>
      <c r="BS1462" s="485"/>
      <c r="BT1462" s="485"/>
      <c r="BU1462" s="485"/>
      <c r="BV1462" s="485"/>
      <c r="BW1462" s="485"/>
      <c r="BX1462" s="485"/>
      <c r="BY1462" s="485"/>
      <c r="BZ1462" s="485"/>
      <c r="CA1462" s="485"/>
      <c r="CB1462" s="485"/>
      <c r="CC1462" s="485"/>
      <c r="CD1462" s="485"/>
      <c r="CE1462" s="485"/>
      <c r="CF1462" s="485"/>
      <c r="CG1462" s="485"/>
      <c r="CH1462" s="485"/>
      <c r="CI1462" s="485"/>
      <c r="CJ1462" s="485"/>
      <c r="CK1462" s="485"/>
      <c r="CL1462" s="485"/>
      <c r="CM1462" s="485"/>
      <c r="CN1462" s="485"/>
    </row>
    <row r="1463" spans="1:92" x14ac:dyDescent="0.25">
      <c r="A1463" s="137"/>
      <c r="B1463" s="208" t="s">
        <v>858</v>
      </c>
      <c r="C1463" s="139"/>
      <c r="D1463" s="137" t="s">
        <v>872</v>
      </c>
      <c r="E1463" s="140" t="s">
        <v>869</v>
      </c>
      <c r="F1463" s="140"/>
      <c r="G1463" s="140" t="s">
        <v>873</v>
      </c>
      <c r="H1463" s="141"/>
      <c r="I1463" s="221"/>
      <c r="J1463" s="222"/>
      <c r="K1463" s="139"/>
      <c r="L1463" s="139"/>
      <c r="M1463" s="139"/>
      <c r="N1463" s="139"/>
      <c r="O1463" s="139"/>
      <c r="P1463" s="139"/>
      <c r="Q1463" s="139"/>
      <c r="T1463" s="262"/>
      <c r="U1463" s="187"/>
      <c r="V1463" s="187"/>
      <c r="W1463" s="187"/>
      <c r="X1463" s="187"/>
      <c r="Y1463" s="187"/>
      <c r="Z1463" s="187"/>
      <c r="AA1463" s="187"/>
      <c r="AB1463" s="187"/>
      <c r="AC1463" s="187"/>
      <c r="AD1463" s="187"/>
      <c r="AE1463" s="187"/>
      <c r="AF1463" s="187"/>
      <c r="AG1463" s="187"/>
      <c r="AH1463" s="187"/>
      <c r="AI1463" s="187"/>
      <c r="AJ1463" s="187"/>
      <c r="AK1463" s="187"/>
      <c r="AL1463" s="187"/>
      <c r="AM1463" s="187"/>
      <c r="AN1463" s="187"/>
      <c r="AO1463" s="187"/>
      <c r="AP1463" s="187"/>
      <c r="AQ1463" s="187"/>
      <c r="AR1463" s="187"/>
      <c r="AS1463" s="187"/>
      <c r="AT1463" s="187"/>
      <c r="AU1463" s="187"/>
      <c r="AV1463" s="187"/>
      <c r="AW1463" s="187"/>
      <c r="AX1463" s="187"/>
      <c r="AY1463" s="187"/>
      <c r="AZ1463" s="187"/>
      <c r="BA1463" s="187"/>
      <c r="BB1463" s="187"/>
      <c r="BC1463" s="187"/>
      <c r="BD1463" s="187"/>
      <c r="BE1463" s="187"/>
      <c r="BF1463" s="187"/>
      <c r="BG1463" s="187"/>
      <c r="BH1463" s="187"/>
      <c r="BI1463" s="187"/>
      <c r="BJ1463" s="187"/>
      <c r="BK1463" s="187"/>
      <c r="BL1463" s="187"/>
      <c r="BM1463" s="187"/>
      <c r="BN1463" s="187"/>
      <c r="BO1463" s="187"/>
      <c r="BP1463" s="187"/>
      <c r="BQ1463" s="187"/>
      <c r="BR1463" s="187"/>
      <c r="BS1463" s="187"/>
      <c r="BT1463" s="187"/>
      <c r="BU1463" s="187"/>
      <c r="BV1463" s="187"/>
      <c r="BW1463" s="187"/>
      <c r="BX1463" s="187"/>
      <c r="BY1463" s="187"/>
      <c r="BZ1463" s="187"/>
      <c r="CA1463" s="187"/>
      <c r="CB1463" s="187"/>
      <c r="CC1463" s="187"/>
      <c r="CD1463" s="187"/>
      <c r="CE1463" s="187"/>
      <c r="CF1463" s="187"/>
      <c r="CG1463" s="187"/>
      <c r="CH1463" s="187"/>
      <c r="CI1463" s="187"/>
      <c r="CJ1463" s="187"/>
      <c r="CK1463" s="187"/>
      <c r="CL1463" s="187"/>
      <c r="CM1463" s="187"/>
      <c r="CN1463" s="187"/>
    </row>
    <row r="1464" spans="1:92" x14ac:dyDescent="0.25">
      <c r="B1464" s="174" t="s">
        <v>863</v>
      </c>
      <c r="D1464" t="s">
        <v>872</v>
      </c>
      <c r="G1464" s="412" t="s">
        <v>864</v>
      </c>
      <c r="H1464" s="412" t="s">
        <v>874</v>
      </c>
      <c r="I1464" s="412" t="s">
        <v>875</v>
      </c>
      <c r="J1464" s="473"/>
      <c r="K1464" s="473"/>
      <c r="L1464" s="473"/>
      <c r="M1464" s="473"/>
      <c r="N1464" s="473"/>
      <c r="O1464" s="473"/>
      <c r="P1464" s="473"/>
      <c r="Q1464" s="473"/>
      <c r="T1464" s="205"/>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206</v>
      </c>
      <c r="B1465" s="96" t="s">
        <v>866</v>
      </c>
      <c r="D1465" t="s">
        <v>872</v>
      </c>
      <c r="G1465" s="56">
        <v>100000</v>
      </c>
      <c r="H1465" s="486">
        <v>1</v>
      </c>
      <c r="I1465" s="486">
        <v>5</v>
      </c>
      <c r="J1465" s="474"/>
      <c r="K1465" s="50">
        <f t="shared" ref="K1465:P1466" ca="1" si="1088">SUMIF($3:$3, K$2, INDIRECT(ROW() &amp; ":" &amp; ROW()))</f>
        <v>-41666.666666666672</v>
      </c>
      <c r="L1465" s="50">
        <f t="shared" ca="1" si="1088"/>
        <v>0</v>
      </c>
      <c r="M1465" s="50">
        <f t="shared" ca="1" si="1088"/>
        <v>0</v>
      </c>
      <c r="N1465" s="50">
        <f t="shared" ca="1" si="1088"/>
        <v>0</v>
      </c>
      <c r="O1465" s="50">
        <f t="shared" ca="1" si="1088"/>
        <v>0</v>
      </c>
      <c r="P1465" s="50">
        <f t="shared" ca="1" si="1088"/>
        <v>0</v>
      </c>
      <c r="Q1465" s="50"/>
      <c r="T1465" s="205"/>
      <c r="U1465" s="475">
        <f t="shared" ref="U1465:CF1465" si="1089">-+$G1465/U$7*($H1465&lt;=(COLUMN()-COLUMN($U1464)+1)*($I1465&gt;=(COLUMN()-COLUMN($U1464)+1)))</f>
        <v>-8333.3333333333339</v>
      </c>
      <c r="V1465" s="475">
        <f t="shared" si="1089"/>
        <v>-8333.3333333333339</v>
      </c>
      <c r="W1465" s="475">
        <f t="shared" si="1089"/>
        <v>-8333.3333333333339</v>
      </c>
      <c r="X1465" s="475">
        <f t="shared" si="1089"/>
        <v>-8333.3333333333339</v>
      </c>
      <c r="Y1465" s="475">
        <f t="shared" si="1089"/>
        <v>-8333.3333333333339</v>
      </c>
      <c r="Z1465" s="475">
        <f t="shared" si="1089"/>
        <v>0</v>
      </c>
      <c r="AA1465" s="475">
        <f t="shared" si="1089"/>
        <v>0</v>
      </c>
      <c r="AB1465" s="475">
        <f t="shared" si="1089"/>
        <v>0</v>
      </c>
      <c r="AC1465" s="475">
        <f t="shared" si="1089"/>
        <v>0</v>
      </c>
      <c r="AD1465" s="475">
        <f t="shared" si="1089"/>
        <v>0</v>
      </c>
      <c r="AE1465" s="475">
        <f t="shared" si="1089"/>
        <v>0</v>
      </c>
      <c r="AF1465" s="475">
        <f t="shared" si="1089"/>
        <v>0</v>
      </c>
      <c r="AG1465" s="475">
        <f t="shared" si="1089"/>
        <v>0</v>
      </c>
      <c r="AH1465" s="475">
        <f t="shared" si="1089"/>
        <v>0</v>
      </c>
      <c r="AI1465" s="475">
        <f t="shared" si="1089"/>
        <v>0</v>
      </c>
      <c r="AJ1465" s="475">
        <f t="shared" si="1089"/>
        <v>0</v>
      </c>
      <c r="AK1465" s="475">
        <f t="shared" si="1089"/>
        <v>0</v>
      </c>
      <c r="AL1465" s="475">
        <f t="shared" si="1089"/>
        <v>0</v>
      </c>
      <c r="AM1465" s="475">
        <f t="shared" si="1089"/>
        <v>0</v>
      </c>
      <c r="AN1465" s="475">
        <f t="shared" si="1089"/>
        <v>0</v>
      </c>
      <c r="AO1465" s="475">
        <f t="shared" si="1089"/>
        <v>0</v>
      </c>
      <c r="AP1465" s="475">
        <f t="shared" si="1089"/>
        <v>0</v>
      </c>
      <c r="AQ1465" s="475">
        <f t="shared" si="1089"/>
        <v>0</v>
      </c>
      <c r="AR1465" s="475">
        <f t="shared" si="1089"/>
        <v>0</v>
      </c>
      <c r="AS1465" s="475">
        <f t="shared" si="1089"/>
        <v>0</v>
      </c>
      <c r="AT1465" s="475">
        <f t="shared" si="1089"/>
        <v>0</v>
      </c>
      <c r="AU1465" s="475">
        <f t="shared" si="1089"/>
        <v>0</v>
      </c>
      <c r="AV1465" s="475">
        <f t="shared" si="1089"/>
        <v>0</v>
      </c>
      <c r="AW1465" s="475">
        <f t="shared" si="1089"/>
        <v>0</v>
      </c>
      <c r="AX1465" s="475">
        <f t="shared" si="1089"/>
        <v>0</v>
      </c>
      <c r="AY1465" s="475">
        <f t="shared" si="1089"/>
        <v>0</v>
      </c>
      <c r="AZ1465" s="475">
        <f t="shared" si="1089"/>
        <v>0</v>
      </c>
      <c r="BA1465" s="475">
        <f t="shared" si="1089"/>
        <v>0</v>
      </c>
      <c r="BB1465" s="475">
        <f t="shared" si="1089"/>
        <v>0</v>
      </c>
      <c r="BC1465" s="475">
        <f t="shared" si="1089"/>
        <v>0</v>
      </c>
      <c r="BD1465" s="475">
        <f t="shared" si="1089"/>
        <v>0</v>
      </c>
      <c r="BE1465" s="475">
        <f t="shared" si="1089"/>
        <v>0</v>
      </c>
      <c r="BF1465" s="475">
        <f t="shared" si="1089"/>
        <v>0</v>
      </c>
      <c r="BG1465" s="475">
        <f t="shared" si="1089"/>
        <v>0</v>
      </c>
      <c r="BH1465" s="475">
        <f t="shared" si="1089"/>
        <v>0</v>
      </c>
      <c r="BI1465" s="475">
        <f t="shared" si="1089"/>
        <v>0</v>
      </c>
      <c r="BJ1465" s="475">
        <f t="shared" si="1089"/>
        <v>0</v>
      </c>
      <c r="BK1465" s="475">
        <f t="shared" si="1089"/>
        <v>0</v>
      </c>
      <c r="BL1465" s="475">
        <f t="shared" si="1089"/>
        <v>0</v>
      </c>
      <c r="BM1465" s="475">
        <f t="shared" si="1089"/>
        <v>0</v>
      </c>
      <c r="BN1465" s="475">
        <f t="shared" si="1089"/>
        <v>0</v>
      </c>
      <c r="BO1465" s="475">
        <f t="shared" si="1089"/>
        <v>0</v>
      </c>
      <c r="BP1465" s="475">
        <f t="shared" si="1089"/>
        <v>0</v>
      </c>
      <c r="BQ1465" s="475">
        <f t="shared" si="1089"/>
        <v>0</v>
      </c>
      <c r="BR1465" s="475">
        <f t="shared" si="1089"/>
        <v>0</v>
      </c>
      <c r="BS1465" s="475">
        <f t="shared" si="1089"/>
        <v>0</v>
      </c>
      <c r="BT1465" s="475">
        <f t="shared" si="1089"/>
        <v>0</v>
      </c>
      <c r="BU1465" s="475">
        <f t="shared" si="1089"/>
        <v>0</v>
      </c>
      <c r="BV1465" s="475">
        <f t="shared" si="1089"/>
        <v>0</v>
      </c>
      <c r="BW1465" s="475">
        <f t="shared" si="1089"/>
        <v>0</v>
      </c>
      <c r="BX1465" s="475">
        <f t="shared" si="1089"/>
        <v>0</v>
      </c>
      <c r="BY1465" s="475">
        <f t="shared" si="1089"/>
        <v>0</v>
      </c>
      <c r="BZ1465" s="475">
        <f t="shared" si="1089"/>
        <v>0</v>
      </c>
      <c r="CA1465" s="475">
        <f t="shared" si="1089"/>
        <v>0</v>
      </c>
      <c r="CB1465" s="475">
        <f t="shared" si="1089"/>
        <v>0</v>
      </c>
      <c r="CC1465" s="475">
        <f t="shared" si="1089"/>
        <v>0</v>
      </c>
      <c r="CD1465" s="475">
        <f t="shared" si="1089"/>
        <v>0</v>
      </c>
      <c r="CE1465" s="475">
        <f t="shared" si="1089"/>
        <v>0</v>
      </c>
      <c r="CF1465" s="475">
        <f t="shared" si="1089"/>
        <v>0</v>
      </c>
      <c r="CG1465" s="475">
        <f t="shared" ref="CG1465:CN1465" si="1090">-+$G1465/CG$7*($H1465&lt;=(COLUMN()-COLUMN($U1464)+1)*($I1465&gt;=(COLUMN()-COLUMN($U1464)+1)))</f>
        <v>0</v>
      </c>
      <c r="CH1465" s="475">
        <f t="shared" si="1090"/>
        <v>0</v>
      </c>
      <c r="CI1465" s="475">
        <f t="shared" si="1090"/>
        <v>0</v>
      </c>
      <c r="CJ1465" s="475">
        <f t="shared" si="1090"/>
        <v>0</v>
      </c>
      <c r="CK1465" s="475">
        <f t="shared" si="1090"/>
        <v>0</v>
      </c>
      <c r="CL1465" s="475">
        <f t="shared" si="1090"/>
        <v>0</v>
      </c>
      <c r="CM1465" s="475">
        <f t="shared" si="1090"/>
        <v>0</v>
      </c>
      <c r="CN1465" s="475">
        <f t="shared" si="1090"/>
        <v>0</v>
      </c>
    </row>
    <row r="1466" spans="1:92" ht="14.25" customHeight="1" x14ac:dyDescent="0.25">
      <c r="A1466" t="s">
        <v>245</v>
      </c>
      <c r="B1466" s="216" t="s">
        <v>867</v>
      </c>
      <c r="C1466" t="s">
        <v>25</v>
      </c>
      <c r="D1466" t="s">
        <v>872</v>
      </c>
      <c r="I1466" s="102"/>
      <c r="J1466"/>
      <c r="K1466" s="244">
        <f t="shared" ca="1" si="1088"/>
        <v>-41666.666666666672</v>
      </c>
      <c r="L1466" s="244">
        <f t="shared" ca="1" si="1088"/>
        <v>0</v>
      </c>
      <c r="M1466" s="244">
        <f t="shared" ca="1" si="1088"/>
        <v>0</v>
      </c>
      <c r="N1466" s="244">
        <f t="shared" ca="1" si="1088"/>
        <v>0</v>
      </c>
      <c r="O1466" s="244">
        <f t="shared" ca="1" si="1088"/>
        <v>0</v>
      </c>
      <c r="P1466" s="244">
        <f t="shared" ca="1" si="1088"/>
        <v>0</v>
      </c>
      <c r="Q1466" s="244"/>
      <c r="R1466" s="203">
        <f>SUM(R1465)</f>
        <v>0</v>
      </c>
      <c r="S1466" s="31"/>
      <c r="T1466" s="205"/>
      <c r="U1466" s="203">
        <f ca="1">SUM(OFFSET(U1466,-1,0):U1465)</f>
        <v>-8333.3333333333339</v>
      </c>
      <c r="V1466" s="203">
        <f ca="1">SUM(OFFSET(V1466,-1,0):V1465)</f>
        <v>-8333.3333333333339</v>
      </c>
      <c r="W1466" s="203">
        <f ca="1">SUM(OFFSET(W1466,-1,0):W1465)</f>
        <v>-8333.3333333333339</v>
      </c>
      <c r="X1466" s="203">
        <f ca="1">SUM(OFFSET(X1466,-1,0):X1465)</f>
        <v>-8333.3333333333339</v>
      </c>
      <c r="Y1466" s="203">
        <f ca="1">SUM(OFFSET(Y1466,-1,0):Y1465)</f>
        <v>-8333.3333333333339</v>
      </c>
      <c r="Z1466" s="203">
        <f ca="1">SUM(OFFSET(Z1466,-1,0):Z1465)</f>
        <v>0</v>
      </c>
      <c r="AA1466" s="203">
        <f ca="1">SUM(OFFSET(AA1466,-1,0):AA1465)</f>
        <v>0</v>
      </c>
      <c r="AB1466" s="203">
        <f ca="1">SUM(OFFSET(AB1466,-1,0):AB1465)</f>
        <v>0</v>
      </c>
      <c r="AC1466" s="203">
        <f ca="1">SUM(OFFSET(AC1466,-1,0):AC1465)</f>
        <v>0</v>
      </c>
      <c r="AD1466" s="203">
        <f ca="1">SUM(OFFSET(AD1466,-1,0):AD1465)</f>
        <v>0</v>
      </c>
      <c r="AE1466" s="203">
        <f ca="1">SUM(OFFSET(AE1466,-1,0):AE1465)</f>
        <v>0</v>
      </c>
      <c r="AF1466" s="203">
        <f ca="1">SUM(OFFSET(AF1466,-1,0):AF1465)</f>
        <v>0</v>
      </c>
      <c r="AG1466" s="203">
        <f ca="1">SUM(OFFSET(AG1466,-1,0):AG1465)</f>
        <v>0</v>
      </c>
      <c r="AH1466" s="203">
        <f ca="1">SUM(OFFSET(AH1466,-1,0):AH1465)</f>
        <v>0</v>
      </c>
      <c r="AI1466" s="203">
        <f ca="1">SUM(OFFSET(AI1466,-1,0):AI1465)</f>
        <v>0</v>
      </c>
      <c r="AJ1466" s="203">
        <f ca="1">SUM(OFFSET(AJ1466,-1,0):AJ1465)</f>
        <v>0</v>
      </c>
      <c r="AK1466" s="203">
        <f ca="1">SUM(OFFSET(AK1466,-1,0):AK1465)</f>
        <v>0</v>
      </c>
      <c r="AL1466" s="203">
        <f ca="1">SUM(OFFSET(AL1466,-1,0):AL1465)</f>
        <v>0</v>
      </c>
      <c r="AM1466" s="203">
        <f ca="1">SUM(OFFSET(AM1466,-1,0):AM1465)</f>
        <v>0</v>
      </c>
      <c r="AN1466" s="203">
        <f ca="1">SUM(OFFSET(AN1466,-1,0):AN1465)</f>
        <v>0</v>
      </c>
      <c r="AO1466" s="203">
        <f ca="1">SUM(OFFSET(AO1466,-1,0):AO1465)</f>
        <v>0</v>
      </c>
      <c r="AP1466" s="203">
        <f ca="1">SUM(OFFSET(AP1466,-1,0):AP1465)</f>
        <v>0</v>
      </c>
      <c r="AQ1466" s="203">
        <f ca="1">SUM(OFFSET(AQ1466,-1,0):AQ1465)</f>
        <v>0</v>
      </c>
      <c r="AR1466" s="203">
        <f ca="1">SUM(OFFSET(AR1466,-1,0):AR1465)</f>
        <v>0</v>
      </c>
      <c r="AS1466" s="203">
        <f ca="1">SUM(OFFSET(AS1466,-1,0):AS1465)</f>
        <v>0</v>
      </c>
      <c r="AT1466" s="203">
        <f ca="1">SUM(OFFSET(AT1466,-1,0):AT1465)</f>
        <v>0</v>
      </c>
      <c r="AU1466" s="203">
        <f ca="1">SUM(OFFSET(AU1466,-1,0):AU1465)</f>
        <v>0</v>
      </c>
      <c r="AV1466" s="203">
        <f ca="1">SUM(OFFSET(AV1466,-1,0):AV1465)</f>
        <v>0</v>
      </c>
      <c r="AW1466" s="203">
        <f ca="1">SUM(OFFSET(AW1466,-1,0):AW1465)</f>
        <v>0</v>
      </c>
      <c r="AX1466" s="203">
        <f ca="1">SUM(OFFSET(AX1466,-1,0):AX1465)</f>
        <v>0</v>
      </c>
      <c r="AY1466" s="203">
        <f ca="1">SUM(OFFSET(AY1466,-1,0):AY1465)</f>
        <v>0</v>
      </c>
      <c r="AZ1466" s="203">
        <f ca="1">SUM(OFFSET(AZ1466,-1,0):AZ1465)</f>
        <v>0</v>
      </c>
      <c r="BA1466" s="203">
        <f ca="1">SUM(OFFSET(BA1466,-1,0):BA1465)</f>
        <v>0</v>
      </c>
      <c r="BB1466" s="203">
        <f ca="1">SUM(OFFSET(BB1466,-1,0):BB1465)</f>
        <v>0</v>
      </c>
      <c r="BC1466" s="203">
        <f ca="1">SUM(OFFSET(BC1466,-1,0):BC1465)</f>
        <v>0</v>
      </c>
      <c r="BD1466" s="203">
        <f ca="1">SUM(OFFSET(BD1466,-1,0):BD1465)</f>
        <v>0</v>
      </c>
      <c r="BE1466" s="203">
        <f ca="1">SUM(OFFSET(BE1466,-1,0):BE1465)</f>
        <v>0</v>
      </c>
      <c r="BF1466" s="203">
        <f ca="1">SUM(OFFSET(BF1466,-1,0):BF1465)</f>
        <v>0</v>
      </c>
      <c r="BG1466" s="203">
        <f ca="1">SUM(OFFSET(BG1466,-1,0):BG1465)</f>
        <v>0</v>
      </c>
      <c r="BH1466" s="203">
        <f ca="1">SUM(OFFSET(BH1466,-1,0):BH1465)</f>
        <v>0</v>
      </c>
      <c r="BI1466" s="203">
        <f ca="1">SUM(OFFSET(BI1466,-1,0):BI1465)</f>
        <v>0</v>
      </c>
      <c r="BJ1466" s="203">
        <f ca="1">SUM(OFFSET(BJ1466,-1,0):BJ1465)</f>
        <v>0</v>
      </c>
      <c r="BK1466" s="203">
        <f ca="1">SUM(OFFSET(BK1466,-1,0):BK1465)</f>
        <v>0</v>
      </c>
      <c r="BL1466" s="203">
        <f ca="1">SUM(OFFSET(BL1466,-1,0):BL1465)</f>
        <v>0</v>
      </c>
      <c r="BM1466" s="203">
        <f ca="1">SUM(OFFSET(BM1466,-1,0):BM1465)</f>
        <v>0</v>
      </c>
      <c r="BN1466" s="203">
        <f ca="1">SUM(OFFSET(BN1466,-1,0):BN1465)</f>
        <v>0</v>
      </c>
      <c r="BO1466" s="203">
        <f ca="1">SUM(OFFSET(BO1466,-1,0):BO1465)</f>
        <v>0</v>
      </c>
      <c r="BP1466" s="203">
        <f ca="1">SUM(OFFSET(BP1466,-1,0):BP1465)</f>
        <v>0</v>
      </c>
      <c r="BQ1466" s="203">
        <f ca="1">SUM(OFFSET(BQ1466,-1,0):BQ1465)</f>
        <v>0</v>
      </c>
      <c r="BR1466" s="203">
        <f ca="1">SUM(OFFSET(BR1466,-1,0):BR1465)</f>
        <v>0</v>
      </c>
      <c r="BS1466" s="203">
        <f ca="1">SUM(OFFSET(BS1466,-1,0):BS1465)</f>
        <v>0</v>
      </c>
      <c r="BT1466" s="203">
        <f ca="1">SUM(OFFSET(BT1466,-1,0):BT1465)</f>
        <v>0</v>
      </c>
      <c r="BU1466" s="203">
        <f ca="1">SUM(OFFSET(BU1466,-1,0):BU1465)</f>
        <v>0</v>
      </c>
      <c r="BV1466" s="203">
        <f ca="1">SUM(OFFSET(BV1466,-1,0):BV1465)</f>
        <v>0</v>
      </c>
      <c r="BW1466" s="203">
        <f ca="1">SUM(OFFSET(BW1466,-1,0):BW1465)</f>
        <v>0</v>
      </c>
      <c r="BX1466" s="203">
        <f ca="1">SUM(OFFSET(BX1466,-1,0):BX1465)</f>
        <v>0</v>
      </c>
      <c r="BY1466" s="203">
        <f ca="1">SUM(OFFSET(BY1466,-1,0):BY1465)</f>
        <v>0</v>
      </c>
      <c r="BZ1466" s="203">
        <f ca="1">SUM(OFFSET(BZ1466,-1,0):BZ1465)</f>
        <v>0</v>
      </c>
      <c r="CA1466" s="203">
        <f ca="1">SUM(OFFSET(CA1466,-1,0):CA1465)</f>
        <v>0</v>
      </c>
      <c r="CB1466" s="203">
        <f ca="1">SUM(OFFSET(CB1466,-1,0):CB1465)</f>
        <v>0</v>
      </c>
      <c r="CC1466" s="203">
        <f ca="1">SUM(OFFSET(CC1466,-1,0):CC1465)</f>
        <v>0</v>
      </c>
      <c r="CD1466" s="203">
        <f ca="1">SUM(OFFSET(CD1466,-1,0):CD1465)</f>
        <v>0</v>
      </c>
      <c r="CE1466" s="203">
        <f ca="1">SUM(OFFSET(CE1466,-1,0):CE1465)</f>
        <v>0</v>
      </c>
      <c r="CF1466" s="203">
        <f ca="1">SUM(OFFSET(CF1466,-1,0):CF1465)</f>
        <v>0</v>
      </c>
      <c r="CG1466" s="203">
        <f ca="1">SUM(OFFSET(CG1466,-1,0):CG1465)</f>
        <v>0</v>
      </c>
      <c r="CH1466" s="203">
        <f ca="1">SUM(OFFSET(CH1466,-1,0):CH1465)</f>
        <v>0</v>
      </c>
      <c r="CI1466" s="203">
        <f ca="1">SUM(OFFSET(CI1466,-1,0):CI1465)</f>
        <v>0</v>
      </c>
      <c r="CJ1466" s="203">
        <f ca="1">SUM(OFFSET(CJ1466,-1,0):CJ1465)</f>
        <v>0</v>
      </c>
      <c r="CK1466" s="203">
        <f ca="1">SUM(OFFSET(CK1466,-1,0):CK1465)</f>
        <v>0</v>
      </c>
      <c r="CL1466" s="203">
        <f ca="1">SUM(OFFSET(CL1466,-1,0):CL1465)</f>
        <v>0</v>
      </c>
      <c r="CM1466" s="203">
        <f ca="1">SUM(OFFSET(CM1466,-1,0):CM1465)</f>
        <v>0</v>
      </c>
      <c r="CN1466" s="203">
        <f ca="1">SUM(OFFSET(CN1466,-1,0):CN1465)</f>
        <v>0</v>
      </c>
    </row>
    <row r="1467" spans="1:92" x14ac:dyDescent="0.25">
      <c r="A1467" t="s">
        <v>151</v>
      </c>
      <c r="B1467" s="214" t="s">
        <v>868</v>
      </c>
      <c r="D1467" t="s">
        <v>872</v>
      </c>
      <c r="I1467" s="476"/>
      <c r="J1467" s="477"/>
      <c r="K1467" s="61">
        <f t="shared" ref="K1467:P1467" ca="1" si="1091">SUMIF($4:$4, K$2, INDIRECT(ROW() &amp; ":" &amp; ROW()))</f>
        <v>0</v>
      </c>
      <c r="L1467" s="61">
        <f t="shared" ca="1" si="1091"/>
        <v>0</v>
      </c>
      <c r="M1467" s="61">
        <f t="shared" ca="1" si="1091"/>
        <v>0</v>
      </c>
      <c r="N1467" s="61">
        <f t="shared" ca="1" si="1091"/>
        <v>0</v>
      </c>
      <c r="O1467" s="61">
        <f t="shared" ca="1" si="1091"/>
        <v>0</v>
      </c>
      <c r="P1467" s="61">
        <f t="shared" ca="1" si="1091"/>
        <v>0</v>
      </c>
      <c r="Q1467" s="61"/>
      <c r="T1467" s="478"/>
      <c r="U1467" s="479">
        <f ca="1">+COUNTIF(U1465:OFFSET(U1467,-2,0),"&lt;"&amp;0)</f>
        <v>1</v>
      </c>
      <c r="V1467" s="479">
        <f ca="1">+COUNTIF(V1465:OFFSET(V1467,-2,0),"&lt;"&amp;0)</f>
        <v>1</v>
      </c>
      <c r="W1467" s="479">
        <f ca="1">+COUNTIF(W1465:OFFSET(W1467,-2,0),"&lt;"&amp;0)</f>
        <v>1</v>
      </c>
      <c r="X1467" s="479">
        <f ca="1">+COUNTIF(X1465:OFFSET(X1467,-2,0),"&lt;"&amp;0)</f>
        <v>1</v>
      </c>
      <c r="Y1467" s="479">
        <f ca="1">+COUNTIF(Y1465:OFFSET(Y1467,-2,0),"&lt;"&amp;0)</f>
        <v>1</v>
      </c>
      <c r="Z1467" s="479">
        <f ca="1">+COUNTIF(Z1465:OFFSET(Z1467,-2,0),"&lt;"&amp;0)</f>
        <v>0</v>
      </c>
      <c r="AA1467" s="479">
        <f ca="1">+COUNTIF(AA1465:OFFSET(AA1467,-2,0),"&lt;"&amp;0)</f>
        <v>0</v>
      </c>
      <c r="AB1467" s="479">
        <f ca="1">+COUNTIF(AB1465:OFFSET(AB1467,-2,0),"&lt;"&amp;0)</f>
        <v>0</v>
      </c>
      <c r="AC1467" s="479">
        <f ca="1">+COUNTIF(AC1465:OFFSET(AC1467,-2,0),"&lt;"&amp;0)</f>
        <v>0</v>
      </c>
      <c r="AD1467" s="479">
        <f ca="1">+COUNTIF(AD1465:OFFSET(AD1467,-2,0),"&lt;"&amp;0)</f>
        <v>0</v>
      </c>
      <c r="AE1467" s="479">
        <f ca="1">+COUNTIF(AE1465:OFFSET(AE1467,-2,0),"&lt;"&amp;0)</f>
        <v>0</v>
      </c>
      <c r="AF1467" s="479">
        <f ca="1">+COUNTIF(AF1465:OFFSET(AF1467,-2,0),"&lt;"&amp;0)</f>
        <v>0</v>
      </c>
      <c r="AG1467" s="479">
        <f ca="1">+COUNTIF(AG1465:OFFSET(AG1467,-2,0),"&lt;"&amp;0)</f>
        <v>0</v>
      </c>
      <c r="AH1467" s="479">
        <f ca="1">+COUNTIF(AH1465:OFFSET(AH1467,-2,0),"&lt;"&amp;0)</f>
        <v>0</v>
      </c>
      <c r="AI1467" s="479">
        <f ca="1">+COUNTIF(AI1465:OFFSET(AI1467,-2,0),"&lt;"&amp;0)</f>
        <v>0</v>
      </c>
      <c r="AJ1467" s="479">
        <f ca="1">+COUNTIF(AJ1465:OFFSET(AJ1467,-2,0),"&lt;"&amp;0)</f>
        <v>0</v>
      </c>
      <c r="AK1467" s="479">
        <f ca="1">+COUNTIF(AK1465:OFFSET(AK1467,-2,0),"&lt;"&amp;0)</f>
        <v>0</v>
      </c>
      <c r="AL1467" s="479">
        <f ca="1">+COUNTIF(AL1465:OFFSET(AL1467,-2,0),"&lt;"&amp;0)</f>
        <v>0</v>
      </c>
      <c r="AM1467" s="479">
        <f ca="1">+COUNTIF(AM1465:OFFSET(AM1467,-2,0),"&lt;"&amp;0)</f>
        <v>0</v>
      </c>
      <c r="AN1467" s="479">
        <f ca="1">+COUNTIF(AN1465:OFFSET(AN1467,-2,0),"&lt;"&amp;0)</f>
        <v>0</v>
      </c>
      <c r="AO1467" s="479">
        <f ca="1">+COUNTIF(AO1465:OFFSET(AO1467,-2,0),"&lt;"&amp;0)</f>
        <v>0</v>
      </c>
      <c r="AP1467" s="479">
        <f ca="1">+COUNTIF(AP1465:OFFSET(AP1467,-2,0),"&lt;"&amp;0)</f>
        <v>0</v>
      </c>
      <c r="AQ1467" s="479">
        <f ca="1">+COUNTIF(AQ1465:OFFSET(AQ1467,-2,0),"&lt;"&amp;0)</f>
        <v>0</v>
      </c>
      <c r="AR1467" s="479">
        <f ca="1">+COUNTIF(AR1465:OFFSET(AR1467,-2,0),"&lt;"&amp;0)</f>
        <v>0</v>
      </c>
      <c r="AS1467" s="479">
        <f ca="1">+COUNTIF(AS1465:OFFSET(AS1467,-2,0),"&lt;"&amp;0)</f>
        <v>0</v>
      </c>
      <c r="AT1467" s="479">
        <f ca="1">+COUNTIF(AT1465:OFFSET(AT1467,-2,0),"&lt;"&amp;0)</f>
        <v>0</v>
      </c>
      <c r="AU1467" s="479">
        <f ca="1">+COUNTIF(AU1465:OFFSET(AU1467,-2,0),"&lt;"&amp;0)</f>
        <v>0</v>
      </c>
      <c r="AV1467" s="479">
        <f ca="1">+COUNTIF(AV1465:OFFSET(AV1467,-2,0),"&lt;"&amp;0)</f>
        <v>0</v>
      </c>
      <c r="AW1467" s="479">
        <f ca="1">+COUNTIF(AW1465:OFFSET(AW1467,-2,0),"&lt;"&amp;0)</f>
        <v>0</v>
      </c>
      <c r="AX1467" s="479">
        <f ca="1">+COUNTIF(AX1465:OFFSET(AX1467,-2,0),"&lt;"&amp;0)</f>
        <v>0</v>
      </c>
      <c r="AY1467" s="479">
        <f ca="1">+COUNTIF(AY1465:OFFSET(AY1467,-2,0),"&lt;"&amp;0)</f>
        <v>0</v>
      </c>
      <c r="AZ1467" s="479">
        <f ca="1">+COUNTIF(AZ1465:OFFSET(AZ1467,-2,0),"&lt;"&amp;0)</f>
        <v>0</v>
      </c>
      <c r="BA1467" s="479">
        <f ca="1">+COUNTIF(BA1465:OFFSET(BA1467,-2,0),"&lt;"&amp;0)</f>
        <v>0</v>
      </c>
      <c r="BB1467" s="479">
        <f ca="1">+COUNTIF(BB1465:OFFSET(BB1467,-2,0),"&lt;"&amp;0)</f>
        <v>0</v>
      </c>
      <c r="BC1467" s="479">
        <f ca="1">+COUNTIF(BC1465:OFFSET(BC1467,-2,0),"&lt;"&amp;0)</f>
        <v>0</v>
      </c>
      <c r="BD1467" s="479">
        <f ca="1">+COUNTIF(BD1465:OFFSET(BD1467,-2,0),"&lt;"&amp;0)</f>
        <v>0</v>
      </c>
      <c r="BE1467" s="479">
        <f ca="1">+COUNTIF(BE1465:OFFSET(BE1467,-2,0),"&lt;"&amp;0)</f>
        <v>0</v>
      </c>
      <c r="BF1467" s="479">
        <f ca="1">+COUNTIF(BF1465:OFFSET(BF1467,-2,0),"&lt;"&amp;0)</f>
        <v>0</v>
      </c>
      <c r="BG1467" s="479">
        <f ca="1">+COUNTIF(BG1465:OFFSET(BG1467,-2,0),"&lt;"&amp;0)</f>
        <v>0</v>
      </c>
      <c r="BH1467" s="479">
        <f ca="1">+COUNTIF(BH1465:OFFSET(BH1467,-2,0),"&lt;"&amp;0)</f>
        <v>0</v>
      </c>
      <c r="BI1467" s="479">
        <f ca="1">+COUNTIF(BI1465:OFFSET(BI1467,-2,0),"&lt;"&amp;0)</f>
        <v>0</v>
      </c>
      <c r="BJ1467" s="479">
        <f ca="1">+COUNTIF(BJ1465:OFFSET(BJ1467,-2,0),"&lt;"&amp;0)</f>
        <v>0</v>
      </c>
      <c r="BK1467" s="479">
        <f ca="1">+COUNTIF(BK1465:OFFSET(BK1467,-2,0),"&lt;"&amp;0)</f>
        <v>0</v>
      </c>
      <c r="BL1467" s="479">
        <f ca="1">+COUNTIF(BL1465:OFFSET(BL1467,-2,0),"&lt;"&amp;0)</f>
        <v>0</v>
      </c>
      <c r="BM1467" s="479">
        <f ca="1">+COUNTIF(BM1465:OFFSET(BM1467,-2,0),"&lt;"&amp;0)</f>
        <v>0</v>
      </c>
      <c r="BN1467" s="479">
        <f ca="1">+COUNTIF(BN1465:OFFSET(BN1467,-2,0),"&lt;"&amp;0)</f>
        <v>0</v>
      </c>
      <c r="BO1467" s="479">
        <f ca="1">+COUNTIF(BO1465:OFFSET(BO1467,-2,0),"&lt;"&amp;0)</f>
        <v>0</v>
      </c>
      <c r="BP1467" s="479">
        <f ca="1">+COUNTIF(BP1465:OFFSET(BP1467,-2,0),"&lt;"&amp;0)</f>
        <v>0</v>
      </c>
      <c r="BQ1467" s="479">
        <f ca="1">+COUNTIF(BQ1465:OFFSET(BQ1467,-2,0),"&lt;"&amp;0)</f>
        <v>0</v>
      </c>
      <c r="BR1467" s="479">
        <f ca="1">+COUNTIF(BR1465:OFFSET(BR1467,-2,0),"&lt;"&amp;0)</f>
        <v>0</v>
      </c>
      <c r="BS1467" s="479">
        <f ca="1">+COUNTIF(BS1465:OFFSET(BS1467,-2,0),"&lt;"&amp;0)</f>
        <v>0</v>
      </c>
      <c r="BT1467" s="479">
        <f ca="1">+COUNTIF(BT1465:OFFSET(BT1467,-2,0),"&lt;"&amp;0)</f>
        <v>0</v>
      </c>
      <c r="BU1467" s="479">
        <f ca="1">+COUNTIF(BU1465:OFFSET(BU1467,-2,0),"&lt;"&amp;0)</f>
        <v>0</v>
      </c>
      <c r="BV1467" s="479">
        <f ca="1">+COUNTIF(BV1465:OFFSET(BV1467,-2,0),"&lt;"&amp;0)</f>
        <v>0</v>
      </c>
      <c r="BW1467" s="479">
        <f ca="1">+COUNTIF(BW1465:OFFSET(BW1467,-2,0),"&lt;"&amp;0)</f>
        <v>0</v>
      </c>
      <c r="BX1467" s="479">
        <f ca="1">+COUNTIF(BX1465:OFFSET(BX1467,-2,0),"&lt;"&amp;0)</f>
        <v>0</v>
      </c>
      <c r="BY1467" s="479">
        <f ca="1">+COUNTIF(BY1465:OFFSET(BY1467,-2,0),"&lt;"&amp;0)</f>
        <v>0</v>
      </c>
      <c r="BZ1467" s="479">
        <f ca="1">+COUNTIF(BZ1465:OFFSET(BZ1467,-2,0),"&lt;"&amp;0)</f>
        <v>0</v>
      </c>
      <c r="CA1467" s="479">
        <f ca="1">+COUNTIF(CA1465:OFFSET(CA1467,-2,0),"&lt;"&amp;0)</f>
        <v>0</v>
      </c>
      <c r="CB1467" s="479">
        <f ca="1">+COUNTIF(CB1465:OFFSET(CB1467,-2,0),"&lt;"&amp;0)</f>
        <v>0</v>
      </c>
      <c r="CC1467" s="479">
        <f ca="1">+COUNTIF(CC1465:OFFSET(CC1467,-2,0),"&lt;"&amp;0)</f>
        <v>0</v>
      </c>
      <c r="CD1467" s="479">
        <f ca="1">+COUNTIF(CD1465:OFFSET(CD1467,-2,0),"&lt;"&amp;0)</f>
        <v>0</v>
      </c>
      <c r="CE1467" s="479">
        <f ca="1">+COUNTIF(CE1465:OFFSET(CE1467,-2,0),"&lt;"&amp;0)</f>
        <v>0</v>
      </c>
      <c r="CF1467" s="479">
        <f ca="1">+COUNTIF(CF1465:OFFSET(CF1467,-2,0),"&lt;"&amp;0)</f>
        <v>0</v>
      </c>
      <c r="CG1467" s="479">
        <f ca="1">+COUNTIF(CG1465:OFFSET(CG1467,-2,0),"&lt;"&amp;0)</f>
        <v>0</v>
      </c>
      <c r="CH1467" s="479">
        <f ca="1">+COUNTIF(CH1465:OFFSET(CH1467,-2,0),"&lt;"&amp;0)</f>
        <v>0</v>
      </c>
      <c r="CI1467" s="479">
        <f ca="1">+COUNTIF(CI1465:OFFSET(CI1467,-2,0),"&lt;"&amp;0)</f>
        <v>0</v>
      </c>
      <c r="CJ1467" s="479">
        <f ca="1">+COUNTIF(CJ1465:OFFSET(CJ1467,-2,0),"&lt;"&amp;0)</f>
        <v>0</v>
      </c>
      <c r="CK1467" s="479">
        <f ca="1">+COUNTIF(CK1465:OFFSET(CK1467,-2,0),"&lt;"&amp;0)</f>
        <v>0</v>
      </c>
      <c r="CL1467" s="479">
        <f ca="1">+COUNTIF(CL1465:OFFSET(CL1467,-2,0),"&lt;"&amp;0)</f>
        <v>0</v>
      </c>
      <c r="CM1467" s="479">
        <f ca="1">+COUNTIF(CM1465:OFFSET(CM1467,-2,0),"&lt;"&amp;0)</f>
        <v>0</v>
      </c>
      <c r="CN1467" s="479">
        <f ca="1">+COUNTIF(CN1465:OFFSET(CN1467,-2,0),"&lt;"&amp;0)</f>
        <v>0</v>
      </c>
    </row>
    <row r="1468" spans="1:92" s="107" customFormat="1" x14ac:dyDescent="0.25">
      <c r="B1468" s="480"/>
      <c r="E1468" s="135"/>
      <c r="F1468" s="135"/>
      <c r="G1468" s="135"/>
      <c r="H1468" s="135"/>
      <c r="I1468" s="481"/>
      <c r="J1468" s="482"/>
      <c r="K1468" s="483"/>
      <c r="L1468" s="483"/>
      <c r="M1468" s="483"/>
      <c r="N1468" s="483"/>
      <c r="O1468" s="483"/>
      <c r="P1468" s="483"/>
      <c r="Q1468" s="483"/>
      <c r="T1468" s="484"/>
      <c r="U1468" s="485"/>
      <c r="V1468" s="485"/>
      <c r="W1468" s="485"/>
      <c r="X1468" s="485"/>
      <c r="Y1468" s="485"/>
      <c r="Z1468" s="485"/>
      <c r="AA1468" s="485"/>
      <c r="AB1468" s="485"/>
      <c r="AC1468" s="485"/>
      <c r="AD1468" s="485"/>
      <c r="AE1468" s="485"/>
      <c r="AF1468" s="485"/>
      <c r="AG1468" s="485"/>
      <c r="AH1468" s="485"/>
      <c r="AI1468" s="485"/>
      <c r="AJ1468" s="485"/>
      <c r="AK1468" s="485"/>
      <c r="AL1468" s="485"/>
      <c r="AM1468" s="485"/>
      <c r="AN1468" s="485"/>
      <c r="AO1468" s="485"/>
      <c r="AP1468" s="485"/>
      <c r="AQ1468" s="485"/>
      <c r="AR1468" s="485"/>
      <c r="AS1468" s="485"/>
      <c r="AT1468" s="485"/>
      <c r="AU1468" s="485"/>
      <c r="AV1468" s="485"/>
      <c r="AW1468" s="485"/>
      <c r="AX1468" s="485"/>
      <c r="AY1468" s="485"/>
      <c r="AZ1468" s="485"/>
      <c r="BA1468" s="485"/>
      <c r="BB1468" s="485"/>
      <c r="BC1468" s="485"/>
      <c r="BD1468" s="485"/>
      <c r="BE1468" s="485"/>
      <c r="BF1468" s="485"/>
      <c r="BG1468" s="485"/>
      <c r="BH1468" s="485"/>
      <c r="BI1468" s="485"/>
      <c r="BJ1468" s="485"/>
      <c r="BK1468" s="485"/>
      <c r="BL1468" s="485"/>
      <c r="BM1468" s="485"/>
      <c r="BN1468" s="485"/>
      <c r="BO1468" s="485"/>
      <c r="BP1468" s="485"/>
      <c r="BQ1468" s="485"/>
      <c r="BR1468" s="485"/>
      <c r="BS1468" s="485"/>
      <c r="BT1468" s="485"/>
      <c r="BU1468" s="485"/>
      <c r="BV1468" s="485"/>
      <c r="BW1468" s="485"/>
      <c r="BX1468" s="485"/>
      <c r="BY1468" s="485"/>
      <c r="BZ1468" s="485"/>
      <c r="CA1468" s="485"/>
      <c r="CB1468" s="485"/>
      <c r="CC1468" s="485"/>
      <c r="CD1468" s="485"/>
      <c r="CE1468" s="485"/>
      <c r="CF1468" s="485"/>
      <c r="CG1468" s="485"/>
      <c r="CH1468" s="485"/>
      <c r="CI1468" s="485"/>
      <c r="CJ1468" s="485"/>
      <c r="CK1468" s="485"/>
      <c r="CL1468" s="485"/>
      <c r="CM1468" s="485"/>
      <c r="CN1468" s="485"/>
    </row>
    <row r="1469" spans="1:92" x14ac:dyDescent="0.25">
      <c r="A1469" s="137"/>
      <c r="B1469" s="208" t="s">
        <v>858</v>
      </c>
      <c r="C1469" s="139"/>
      <c r="D1469" s="137" t="s">
        <v>876</v>
      </c>
      <c r="E1469" s="140" t="s">
        <v>876</v>
      </c>
      <c r="F1469" s="140"/>
      <c r="G1469" s="140" t="s">
        <v>877</v>
      </c>
      <c r="H1469" s="487"/>
      <c r="I1469" s="221"/>
      <c r="J1469" s="222"/>
      <c r="K1469" s="139"/>
      <c r="L1469" s="139"/>
      <c r="M1469" s="139"/>
      <c r="N1469" s="139"/>
      <c r="O1469" s="139"/>
      <c r="P1469" s="139"/>
      <c r="Q1469" s="139"/>
      <c r="T1469" s="262"/>
      <c r="U1469" s="187"/>
      <c r="V1469" s="187"/>
      <c r="W1469" s="187"/>
      <c r="X1469" s="187"/>
      <c r="Y1469" s="187"/>
      <c r="Z1469" s="187"/>
      <c r="AA1469" s="187"/>
      <c r="AB1469" s="187"/>
      <c r="AC1469" s="187"/>
      <c r="AD1469" s="187"/>
      <c r="AE1469" s="187"/>
      <c r="AF1469" s="187"/>
      <c r="AG1469" s="187"/>
      <c r="AH1469" s="187"/>
      <c r="AI1469" s="187"/>
      <c r="AJ1469" s="187"/>
      <c r="AK1469" s="187"/>
      <c r="AL1469" s="187"/>
      <c r="AM1469" s="187"/>
      <c r="AN1469" s="187"/>
      <c r="AO1469" s="187"/>
      <c r="AP1469" s="187"/>
      <c r="AQ1469" s="187"/>
      <c r="AR1469" s="187"/>
      <c r="AS1469" s="187"/>
      <c r="AT1469" s="187"/>
      <c r="AU1469" s="187"/>
      <c r="AV1469" s="187"/>
      <c r="AW1469" s="187"/>
      <c r="AX1469" s="187"/>
      <c r="AY1469" s="187"/>
      <c r="AZ1469" s="187"/>
      <c r="BA1469" s="187"/>
      <c r="BB1469" s="187"/>
      <c r="BC1469" s="187"/>
      <c r="BD1469" s="187"/>
      <c r="BE1469" s="187"/>
      <c r="BF1469" s="187"/>
      <c r="BG1469" s="187"/>
      <c r="BH1469" s="187"/>
      <c r="BI1469" s="187"/>
      <c r="BJ1469" s="187"/>
      <c r="BK1469" s="187"/>
      <c r="BL1469" s="187"/>
      <c r="BM1469" s="187"/>
      <c r="BN1469" s="187"/>
      <c r="BO1469" s="187"/>
      <c r="BP1469" s="187"/>
      <c r="BQ1469" s="187"/>
      <c r="BR1469" s="187"/>
      <c r="BS1469" s="187"/>
      <c r="BT1469" s="187"/>
      <c r="BU1469" s="187"/>
      <c r="BV1469" s="187"/>
      <c r="BW1469" s="187"/>
      <c r="BX1469" s="187"/>
      <c r="BY1469" s="187"/>
      <c r="BZ1469" s="187"/>
      <c r="CA1469" s="187"/>
      <c r="CB1469" s="187"/>
      <c r="CC1469" s="187"/>
      <c r="CD1469" s="187"/>
      <c r="CE1469" s="187"/>
      <c r="CF1469" s="187"/>
      <c r="CG1469" s="187"/>
      <c r="CH1469" s="187"/>
      <c r="CI1469" s="187"/>
      <c r="CJ1469" s="187"/>
      <c r="CK1469" s="187"/>
      <c r="CL1469" s="187"/>
      <c r="CM1469" s="187"/>
      <c r="CN1469" s="187"/>
    </row>
    <row r="1470" spans="1:92" x14ac:dyDescent="0.25">
      <c r="B1470" s="174" t="s">
        <v>861</v>
      </c>
      <c r="D1470" t="s">
        <v>876</v>
      </c>
      <c r="H1470" s="106"/>
      <c r="I1470" s="106"/>
      <c r="J1470" s="10"/>
      <c r="K1470" s="10"/>
      <c r="L1470" s="10"/>
      <c r="M1470" s="10"/>
      <c r="N1470" s="10"/>
      <c r="O1470" s="10"/>
      <c r="P1470" s="10"/>
      <c r="Q1470" s="10"/>
      <c r="T1470" s="205"/>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143</v>
      </c>
      <c r="B1471" s="214" t="s">
        <v>862</v>
      </c>
      <c r="D1471" t="s">
        <v>876</v>
      </c>
      <c r="J1471" s="471"/>
      <c r="K1471" s="472">
        <v>0.05</v>
      </c>
      <c r="L1471" s="472">
        <v>0.05</v>
      </c>
      <c r="M1471" s="472">
        <v>0.05</v>
      </c>
      <c r="N1471" s="472">
        <v>0.05</v>
      </c>
      <c r="O1471" s="472">
        <v>0.05</v>
      </c>
      <c r="P1471" s="472">
        <v>0.05</v>
      </c>
      <c r="Q1471" s="472"/>
      <c r="T1471" s="271"/>
      <c r="U1471" s="34">
        <f ca="1">INDEX($A:$CN,ROW(),MATCH(INDIRECT(ADDRESS(3,COLUMN(),2)),$2:$2,0))</f>
        <v>0.05</v>
      </c>
      <c r="V1471" s="34">
        <f ca="1">INDEX($A:$CN,ROW(),MATCH(INDIRECT(ADDRESS(3,COLUMN(),2)),$2:$2,0))</f>
        <v>0.05</v>
      </c>
      <c r="W1471" s="34">
        <f ca="1">INDEX($A:$CN,ROW(),MATCH(INDIRECT(ADDRESS(3,COLUMN(),2)),$2:$2,0))</f>
        <v>0.05</v>
      </c>
      <c r="X1471" s="34">
        <f ca="1">INDEX($A:$CN,ROW(),MATCH(INDIRECT(ADDRESS(3,COLUMN(),2)),$2:$2,0))</f>
        <v>0.05</v>
      </c>
      <c r="Y1471" s="34">
        <f ca="1">INDEX($A:$CN,ROW(),MATCH(INDIRECT(ADDRESS(3,COLUMN(),2)),$2:$2,0))</f>
        <v>0.05</v>
      </c>
      <c r="Z1471" s="34">
        <f ca="1">INDEX($A:$CN,ROW(),MATCH(INDIRECT(ADDRESS(3,COLUMN(),2)),$2:$2,0))</f>
        <v>0.05</v>
      </c>
      <c r="AA1471" s="34">
        <f ca="1">INDEX($A:$CN,ROW(),MATCH(INDIRECT(ADDRESS(3,COLUMN(),2)),$2:$2,0))</f>
        <v>0.05</v>
      </c>
      <c r="AB1471" s="34">
        <f ca="1">INDEX($A:$CN,ROW(),MATCH(INDIRECT(ADDRESS(3,COLUMN(),2)),$2:$2,0))</f>
        <v>0.05</v>
      </c>
      <c r="AC1471" s="34">
        <f ca="1">INDEX($A:$CN,ROW(),MATCH(INDIRECT(ADDRESS(3,COLUMN(),2)),$2:$2,0))</f>
        <v>0.05</v>
      </c>
      <c r="AD1471" s="34">
        <f ca="1">INDEX($A:$CN,ROW(),MATCH(INDIRECT(ADDRESS(3,COLUMN(),2)),$2:$2,0))</f>
        <v>0.05</v>
      </c>
      <c r="AE1471" s="34">
        <f ca="1">INDEX($A:$CN,ROW(),MATCH(INDIRECT(ADDRESS(3,COLUMN(),2)),$2:$2,0))</f>
        <v>0.05</v>
      </c>
      <c r="AF1471" s="34">
        <f ca="1">INDEX($A:$CN,ROW(),MATCH(INDIRECT(ADDRESS(3,COLUMN(),2)),$2:$2,0))</f>
        <v>0.05</v>
      </c>
      <c r="AG1471" s="34">
        <f ca="1">INDEX($A:$CN,ROW(),MATCH(INDIRECT(ADDRESS(3,COLUMN(),2)),$2:$2,0))</f>
        <v>0.05</v>
      </c>
      <c r="AH1471" s="34">
        <f ca="1">INDEX($A:$CN,ROW(),MATCH(INDIRECT(ADDRESS(3,COLUMN(),2)),$2:$2,0))</f>
        <v>0.05</v>
      </c>
      <c r="AI1471" s="34">
        <f ca="1">INDEX($A:$CN,ROW(),MATCH(INDIRECT(ADDRESS(3,COLUMN(),2)),$2:$2,0))</f>
        <v>0.05</v>
      </c>
      <c r="AJ1471" s="34">
        <f ca="1">INDEX($A:$CN,ROW(),MATCH(INDIRECT(ADDRESS(3,COLUMN(),2)),$2:$2,0))</f>
        <v>0.05</v>
      </c>
      <c r="AK1471" s="34">
        <f ca="1">INDEX($A:$CN,ROW(),MATCH(INDIRECT(ADDRESS(3,COLUMN(),2)),$2:$2,0))</f>
        <v>0.05</v>
      </c>
      <c r="AL1471" s="34">
        <f ca="1">INDEX($A:$CN,ROW(),MATCH(INDIRECT(ADDRESS(3,COLUMN(),2)),$2:$2,0))</f>
        <v>0.05</v>
      </c>
      <c r="AM1471" s="34">
        <f ca="1">INDEX($A:$CN,ROW(),MATCH(INDIRECT(ADDRESS(3,COLUMN(),2)),$2:$2,0))</f>
        <v>0.05</v>
      </c>
      <c r="AN1471" s="34">
        <f ca="1">INDEX($A:$CN,ROW(),MATCH(INDIRECT(ADDRESS(3,COLUMN(),2)),$2:$2,0))</f>
        <v>0.05</v>
      </c>
      <c r="AO1471" s="34">
        <f ca="1">INDEX($A:$CN,ROW(),MATCH(INDIRECT(ADDRESS(3,COLUMN(),2)),$2:$2,0))</f>
        <v>0.05</v>
      </c>
      <c r="AP1471" s="34">
        <f ca="1">INDEX($A:$CN,ROW(),MATCH(INDIRECT(ADDRESS(3,COLUMN(),2)),$2:$2,0))</f>
        <v>0.05</v>
      </c>
      <c r="AQ1471" s="34">
        <f ca="1">INDEX($A:$CN,ROW(),MATCH(INDIRECT(ADDRESS(3,COLUMN(),2)),$2:$2,0))</f>
        <v>0.05</v>
      </c>
      <c r="AR1471" s="34">
        <f ca="1">INDEX($A:$CN,ROW(),MATCH(INDIRECT(ADDRESS(3,COLUMN(),2)),$2:$2,0))</f>
        <v>0.05</v>
      </c>
      <c r="AS1471" s="34">
        <f ca="1">INDEX($A:$CN,ROW(),MATCH(INDIRECT(ADDRESS(3,COLUMN(),2)),$2:$2,0))</f>
        <v>0.05</v>
      </c>
      <c r="AT1471" s="34">
        <f ca="1">INDEX($A:$CN,ROW(),MATCH(INDIRECT(ADDRESS(3,COLUMN(),2)),$2:$2,0))</f>
        <v>0.05</v>
      </c>
      <c r="AU1471" s="34">
        <f ca="1">INDEX($A:$CN,ROW(),MATCH(INDIRECT(ADDRESS(3,COLUMN(),2)),$2:$2,0))</f>
        <v>0.05</v>
      </c>
      <c r="AV1471" s="34">
        <f ca="1">INDEX($A:$CN,ROW(),MATCH(INDIRECT(ADDRESS(3,COLUMN(),2)),$2:$2,0))</f>
        <v>0.05</v>
      </c>
      <c r="AW1471" s="34">
        <f ca="1">INDEX($A:$CN,ROW(),MATCH(INDIRECT(ADDRESS(3,COLUMN(),2)),$2:$2,0))</f>
        <v>0.05</v>
      </c>
      <c r="AX1471" s="34">
        <f ca="1">INDEX($A:$CN,ROW(),MATCH(INDIRECT(ADDRESS(3,COLUMN(),2)),$2:$2,0))</f>
        <v>0.05</v>
      </c>
      <c r="AY1471" s="34">
        <f ca="1">INDEX($A:$CN,ROW(),MATCH(INDIRECT(ADDRESS(3,COLUMN(),2)),$2:$2,0))</f>
        <v>0.05</v>
      </c>
      <c r="AZ1471" s="34">
        <f ca="1">INDEX($A:$CN,ROW(),MATCH(INDIRECT(ADDRESS(3,COLUMN(),2)),$2:$2,0))</f>
        <v>0.05</v>
      </c>
      <c r="BA1471" s="34">
        <f ca="1">INDEX($A:$CN,ROW(),MATCH(INDIRECT(ADDRESS(3,COLUMN(),2)),$2:$2,0))</f>
        <v>0.05</v>
      </c>
      <c r="BB1471" s="34">
        <f ca="1">INDEX($A:$CN,ROW(),MATCH(INDIRECT(ADDRESS(3,COLUMN(),2)),$2:$2,0))</f>
        <v>0.05</v>
      </c>
      <c r="BC1471" s="34">
        <f ca="1">INDEX($A:$CN,ROW(),MATCH(INDIRECT(ADDRESS(3,COLUMN(),2)),$2:$2,0))</f>
        <v>0.05</v>
      </c>
      <c r="BD1471" s="34">
        <f ca="1">INDEX($A:$CN,ROW(),MATCH(INDIRECT(ADDRESS(3,COLUMN(),2)),$2:$2,0))</f>
        <v>0.05</v>
      </c>
      <c r="BE1471" s="34">
        <f ca="1">INDEX($A:$CN,ROW(),MATCH(INDIRECT(ADDRESS(3,COLUMN(),2)),$2:$2,0))</f>
        <v>0.05</v>
      </c>
      <c r="BF1471" s="34">
        <f ca="1">INDEX($A:$CN,ROW(),MATCH(INDIRECT(ADDRESS(3,COLUMN(),2)),$2:$2,0))</f>
        <v>0.05</v>
      </c>
      <c r="BG1471" s="34">
        <f ca="1">INDEX($A:$CN,ROW(),MATCH(INDIRECT(ADDRESS(3,COLUMN(),2)),$2:$2,0))</f>
        <v>0.05</v>
      </c>
      <c r="BH1471" s="34">
        <f ca="1">INDEX($A:$CN,ROW(),MATCH(INDIRECT(ADDRESS(3,COLUMN(),2)),$2:$2,0))</f>
        <v>0.05</v>
      </c>
      <c r="BI1471" s="34">
        <f ca="1">INDEX($A:$CN,ROW(),MATCH(INDIRECT(ADDRESS(3,COLUMN(),2)),$2:$2,0))</f>
        <v>0.05</v>
      </c>
      <c r="BJ1471" s="34">
        <f ca="1">INDEX($A:$CN,ROW(),MATCH(INDIRECT(ADDRESS(3,COLUMN(),2)),$2:$2,0))</f>
        <v>0.05</v>
      </c>
      <c r="BK1471" s="34">
        <f ca="1">INDEX($A:$CN,ROW(),MATCH(INDIRECT(ADDRESS(3,COLUMN(),2)),$2:$2,0))</f>
        <v>0.05</v>
      </c>
      <c r="BL1471" s="34">
        <f ca="1">INDEX($A:$CN,ROW(),MATCH(INDIRECT(ADDRESS(3,COLUMN(),2)),$2:$2,0))</f>
        <v>0.05</v>
      </c>
      <c r="BM1471" s="34">
        <f ca="1">INDEX($A:$CN,ROW(),MATCH(INDIRECT(ADDRESS(3,COLUMN(),2)),$2:$2,0))</f>
        <v>0.05</v>
      </c>
      <c r="BN1471" s="34">
        <f ca="1">INDEX($A:$CN,ROW(),MATCH(INDIRECT(ADDRESS(3,COLUMN(),2)),$2:$2,0))</f>
        <v>0.05</v>
      </c>
      <c r="BO1471" s="34">
        <f ca="1">INDEX($A:$CN,ROW(),MATCH(INDIRECT(ADDRESS(3,COLUMN(),2)),$2:$2,0))</f>
        <v>0.05</v>
      </c>
      <c r="BP1471" s="34">
        <f ca="1">INDEX($A:$CN,ROW(),MATCH(INDIRECT(ADDRESS(3,COLUMN(),2)),$2:$2,0))</f>
        <v>0.05</v>
      </c>
      <c r="BQ1471" s="34">
        <f ca="1">INDEX($A:$CN,ROW(),MATCH(INDIRECT(ADDRESS(3,COLUMN(),2)),$2:$2,0))</f>
        <v>0.05</v>
      </c>
      <c r="BR1471" s="34">
        <f ca="1">INDEX($A:$CN,ROW(),MATCH(INDIRECT(ADDRESS(3,COLUMN(),2)),$2:$2,0))</f>
        <v>0.05</v>
      </c>
      <c r="BS1471" s="34">
        <f ca="1">INDEX($A:$CN,ROW(),MATCH(INDIRECT(ADDRESS(3,COLUMN(),2)),$2:$2,0))</f>
        <v>0.05</v>
      </c>
      <c r="BT1471" s="34">
        <f ca="1">INDEX($A:$CN,ROW(),MATCH(INDIRECT(ADDRESS(3,COLUMN(),2)),$2:$2,0))</f>
        <v>0.05</v>
      </c>
      <c r="BU1471" s="34">
        <f ca="1">INDEX($A:$CN,ROW(),MATCH(INDIRECT(ADDRESS(3,COLUMN(),2)),$2:$2,0))</f>
        <v>0.05</v>
      </c>
      <c r="BV1471" s="34">
        <f ca="1">INDEX($A:$CN,ROW(),MATCH(INDIRECT(ADDRESS(3,COLUMN(),2)),$2:$2,0))</f>
        <v>0.05</v>
      </c>
      <c r="BW1471" s="34">
        <f ca="1">INDEX($A:$CN,ROW(),MATCH(INDIRECT(ADDRESS(3,COLUMN(),2)),$2:$2,0))</f>
        <v>0.05</v>
      </c>
      <c r="BX1471" s="34">
        <f ca="1">INDEX($A:$CN,ROW(),MATCH(INDIRECT(ADDRESS(3,COLUMN(),2)),$2:$2,0))</f>
        <v>0.05</v>
      </c>
      <c r="BY1471" s="34">
        <f ca="1">INDEX($A:$CN,ROW(),MATCH(INDIRECT(ADDRESS(3,COLUMN(),2)),$2:$2,0))</f>
        <v>0.05</v>
      </c>
      <c r="BZ1471" s="34">
        <f ca="1">INDEX($A:$CN,ROW(),MATCH(INDIRECT(ADDRESS(3,COLUMN(),2)),$2:$2,0))</f>
        <v>0.05</v>
      </c>
      <c r="CA1471" s="34">
        <f ca="1">INDEX($A:$CN,ROW(),MATCH(INDIRECT(ADDRESS(3,COLUMN(),2)),$2:$2,0))</f>
        <v>0.05</v>
      </c>
      <c r="CB1471" s="34">
        <f ca="1">INDEX($A:$CN,ROW(),MATCH(INDIRECT(ADDRESS(3,COLUMN(),2)),$2:$2,0))</f>
        <v>0.05</v>
      </c>
      <c r="CC1471" s="34">
        <f ca="1">INDEX($A:$CN,ROW(),MATCH(INDIRECT(ADDRESS(3,COLUMN(),2)),$2:$2,0))</f>
        <v>0.05</v>
      </c>
      <c r="CD1471" s="34">
        <f ca="1">INDEX($A:$CN,ROW(),MATCH(INDIRECT(ADDRESS(3,COLUMN(),2)),$2:$2,0))</f>
        <v>0.05</v>
      </c>
      <c r="CE1471" s="34">
        <f ca="1">INDEX($A:$CN,ROW(),MATCH(INDIRECT(ADDRESS(3,COLUMN(),2)),$2:$2,0))</f>
        <v>0.05</v>
      </c>
      <c r="CF1471" s="34">
        <f ca="1">INDEX($A:$CN,ROW(),MATCH(INDIRECT(ADDRESS(3,COLUMN(),2)),$2:$2,0))</f>
        <v>0.05</v>
      </c>
      <c r="CG1471" s="34">
        <f ca="1">INDEX($A:$CN,ROW(),MATCH(INDIRECT(ADDRESS(3,COLUMN(),2)),$2:$2,0))</f>
        <v>0.05</v>
      </c>
      <c r="CH1471" s="34">
        <f ca="1">INDEX($A:$CN,ROW(),MATCH(INDIRECT(ADDRESS(3,COLUMN(),2)),$2:$2,0))</f>
        <v>0.05</v>
      </c>
      <c r="CI1471" s="34">
        <f ca="1">INDEX($A:$CN,ROW(),MATCH(INDIRECT(ADDRESS(3,COLUMN(),2)),$2:$2,0))</f>
        <v>0.05</v>
      </c>
      <c r="CJ1471" s="34">
        <f ca="1">INDEX($A:$CN,ROW(),MATCH(INDIRECT(ADDRESS(3,COLUMN(),2)),$2:$2,0))</f>
        <v>0.05</v>
      </c>
      <c r="CK1471" s="34">
        <f ca="1">INDEX($A:$CN,ROW(),MATCH(INDIRECT(ADDRESS(3,COLUMN(),2)),$2:$2,0))</f>
        <v>0.05</v>
      </c>
      <c r="CL1471" s="34">
        <f ca="1">INDEX($A:$CN,ROW(),MATCH(INDIRECT(ADDRESS(3,COLUMN(),2)),$2:$2,0))</f>
        <v>0.05</v>
      </c>
      <c r="CM1471" s="34">
        <f ca="1">INDEX($A:$CN,ROW(),MATCH(INDIRECT(ADDRESS(3,COLUMN(),2)),$2:$2,0))</f>
        <v>0.05</v>
      </c>
      <c r="CN1471" s="34">
        <f ca="1">INDEX($A:$CN,ROW(),MATCH(INDIRECT(ADDRESS(3,COLUMN(),2)),$2:$2,0))</f>
        <v>0.05</v>
      </c>
    </row>
    <row r="1472" spans="1:92" x14ac:dyDescent="0.25">
      <c r="A1472" t="s">
        <v>143</v>
      </c>
      <c r="B1472" s="214" t="s">
        <v>878</v>
      </c>
      <c r="D1472" t="s">
        <v>876</v>
      </c>
      <c r="J1472" s="369"/>
      <c r="K1472" s="194">
        <v>12</v>
      </c>
      <c r="L1472" s="194">
        <v>12</v>
      </c>
      <c r="M1472" s="194">
        <v>12</v>
      </c>
      <c r="N1472" s="194">
        <v>12</v>
      </c>
      <c r="O1472" s="194">
        <v>12</v>
      </c>
      <c r="P1472" s="194">
        <v>12</v>
      </c>
      <c r="Q1472" s="194"/>
      <c r="T1472" s="260"/>
      <c r="U1472" s="10">
        <f ca="1">INDEX($A:$CN,ROW(),MATCH(INDIRECT(ADDRESS(3,COLUMN(),2)),$2:$2,0))</f>
        <v>12</v>
      </c>
      <c r="V1472" s="10">
        <f ca="1">INDEX($A:$CN,ROW(),MATCH(INDIRECT(ADDRESS(3,COLUMN(),2)),$2:$2,0))</f>
        <v>12</v>
      </c>
      <c r="W1472" s="10">
        <f ca="1">INDEX($A:$CN,ROW(),MATCH(INDIRECT(ADDRESS(3,COLUMN(),2)),$2:$2,0))</f>
        <v>12</v>
      </c>
      <c r="X1472" s="10">
        <f ca="1">INDEX($A:$CN,ROW(),MATCH(INDIRECT(ADDRESS(3,COLUMN(),2)),$2:$2,0))</f>
        <v>12</v>
      </c>
      <c r="Y1472" s="10">
        <f ca="1">INDEX($A:$CN,ROW(),MATCH(INDIRECT(ADDRESS(3,COLUMN(),2)),$2:$2,0))</f>
        <v>12</v>
      </c>
      <c r="Z1472" s="10">
        <f ca="1">INDEX($A:$CN,ROW(),MATCH(INDIRECT(ADDRESS(3,COLUMN(),2)),$2:$2,0))</f>
        <v>12</v>
      </c>
      <c r="AA1472" s="10">
        <f ca="1">INDEX($A:$CN,ROW(),MATCH(INDIRECT(ADDRESS(3,COLUMN(),2)),$2:$2,0))</f>
        <v>12</v>
      </c>
      <c r="AB1472" s="10">
        <f ca="1">INDEX($A:$CN,ROW(),MATCH(INDIRECT(ADDRESS(3,COLUMN(),2)),$2:$2,0))</f>
        <v>12</v>
      </c>
      <c r="AC1472" s="10">
        <f ca="1">INDEX($A:$CN,ROW(),MATCH(INDIRECT(ADDRESS(3,COLUMN(),2)),$2:$2,0))</f>
        <v>12</v>
      </c>
      <c r="AD1472" s="10">
        <f ca="1">INDEX($A:$CN,ROW(),MATCH(INDIRECT(ADDRESS(3,COLUMN(),2)),$2:$2,0))</f>
        <v>12</v>
      </c>
      <c r="AE1472" s="10">
        <f ca="1">INDEX($A:$CN,ROW(),MATCH(INDIRECT(ADDRESS(3,COLUMN(),2)),$2:$2,0))</f>
        <v>12</v>
      </c>
      <c r="AF1472" s="10">
        <f ca="1">INDEX($A:$CN,ROW(),MATCH(INDIRECT(ADDRESS(3,COLUMN(),2)),$2:$2,0))</f>
        <v>12</v>
      </c>
      <c r="AG1472" s="10">
        <f ca="1">INDEX($A:$CN,ROW(),MATCH(INDIRECT(ADDRESS(3,COLUMN(),2)),$2:$2,0))</f>
        <v>12</v>
      </c>
      <c r="AH1472" s="10">
        <f ca="1">INDEX($A:$CN,ROW(),MATCH(INDIRECT(ADDRESS(3,COLUMN(),2)),$2:$2,0))</f>
        <v>12</v>
      </c>
      <c r="AI1472" s="10">
        <f ca="1">INDEX($A:$CN,ROW(),MATCH(INDIRECT(ADDRESS(3,COLUMN(),2)),$2:$2,0))</f>
        <v>12</v>
      </c>
      <c r="AJ1472" s="10">
        <f ca="1">INDEX($A:$CN,ROW(),MATCH(INDIRECT(ADDRESS(3,COLUMN(),2)),$2:$2,0))</f>
        <v>12</v>
      </c>
      <c r="AK1472" s="10">
        <f ca="1">INDEX($A:$CN,ROW(),MATCH(INDIRECT(ADDRESS(3,COLUMN(),2)),$2:$2,0))</f>
        <v>12</v>
      </c>
      <c r="AL1472" s="10">
        <f ca="1">INDEX($A:$CN,ROW(),MATCH(INDIRECT(ADDRESS(3,COLUMN(),2)),$2:$2,0))</f>
        <v>12</v>
      </c>
      <c r="AM1472" s="10">
        <f ca="1">INDEX($A:$CN,ROW(),MATCH(INDIRECT(ADDRESS(3,COLUMN(),2)),$2:$2,0))</f>
        <v>12</v>
      </c>
      <c r="AN1472" s="10">
        <f ca="1">INDEX($A:$CN,ROW(),MATCH(INDIRECT(ADDRESS(3,COLUMN(),2)),$2:$2,0))</f>
        <v>12</v>
      </c>
      <c r="AO1472" s="10">
        <f ca="1">INDEX($A:$CN,ROW(),MATCH(INDIRECT(ADDRESS(3,COLUMN(),2)),$2:$2,0))</f>
        <v>12</v>
      </c>
      <c r="AP1472" s="10">
        <f ca="1">INDEX($A:$CN,ROW(),MATCH(INDIRECT(ADDRESS(3,COLUMN(),2)),$2:$2,0))</f>
        <v>12</v>
      </c>
      <c r="AQ1472" s="10">
        <f ca="1">INDEX($A:$CN,ROW(),MATCH(INDIRECT(ADDRESS(3,COLUMN(),2)),$2:$2,0))</f>
        <v>12</v>
      </c>
      <c r="AR1472" s="10">
        <f ca="1">INDEX($A:$CN,ROW(),MATCH(INDIRECT(ADDRESS(3,COLUMN(),2)),$2:$2,0))</f>
        <v>12</v>
      </c>
      <c r="AS1472" s="10">
        <f ca="1">INDEX($A:$CN,ROW(),MATCH(INDIRECT(ADDRESS(3,COLUMN(),2)),$2:$2,0))</f>
        <v>12</v>
      </c>
      <c r="AT1472" s="10">
        <f ca="1">INDEX($A:$CN,ROW(),MATCH(INDIRECT(ADDRESS(3,COLUMN(),2)),$2:$2,0))</f>
        <v>12</v>
      </c>
      <c r="AU1472" s="10">
        <f ca="1">INDEX($A:$CN,ROW(),MATCH(INDIRECT(ADDRESS(3,COLUMN(),2)),$2:$2,0))</f>
        <v>12</v>
      </c>
      <c r="AV1472" s="10">
        <f ca="1">INDEX($A:$CN,ROW(),MATCH(INDIRECT(ADDRESS(3,COLUMN(),2)),$2:$2,0))</f>
        <v>12</v>
      </c>
      <c r="AW1472" s="10">
        <f ca="1">INDEX($A:$CN,ROW(),MATCH(INDIRECT(ADDRESS(3,COLUMN(),2)),$2:$2,0))</f>
        <v>12</v>
      </c>
      <c r="AX1472" s="10">
        <f ca="1">INDEX($A:$CN,ROW(),MATCH(INDIRECT(ADDRESS(3,COLUMN(),2)),$2:$2,0))</f>
        <v>12</v>
      </c>
      <c r="AY1472" s="10">
        <f ca="1">INDEX($A:$CN,ROW(),MATCH(INDIRECT(ADDRESS(3,COLUMN(),2)),$2:$2,0))</f>
        <v>12</v>
      </c>
      <c r="AZ1472" s="10">
        <f ca="1">INDEX($A:$CN,ROW(),MATCH(INDIRECT(ADDRESS(3,COLUMN(),2)),$2:$2,0))</f>
        <v>12</v>
      </c>
      <c r="BA1472" s="10">
        <f ca="1">INDEX($A:$CN,ROW(),MATCH(INDIRECT(ADDRESS(3,COLUMN(),2)),$2:$2,0))</f>
        <v>12</v>
      </c>
      <c r="BB1472" s="10">
        <f ca="1">INDEX($A:$CN,ROW(),MATCH(INDIRECT(ADDRESS(3,COLUMN(),2)),$2:$2,0))</f>
        <v>12</v>
      </c>
      <c r="BC1472" s="10">
        <f ca="1">INDEX($A:$CN,ROW(),MATCH(INDIRECT(ADDRESS(3,COLUMN(),2)),$2:$2,0))</f>
        <v>12</v>
      </c>
      <c r="BD1472" s="10">
        <f ca="1">INDEX($A:$CN,ROW(),MATCH(INDIRECT(ADDRESS(3,COLUMN(),2)),$2:$2,0))</f>
        <v>12</v>
      </c>
      <c r="BE1472" s="10">
        <f ca="1">INDEX($A:$CN,ROW(),MATCH(INDIRECT(ADDRESS(3,COLUMN(),2)),$2:$2,0))</f>
        <v>12</v>
      </c>
      <c r="BF1472" s="10">
        <f ca="1">INDEX($A:$CN,ROW(),MATCH(INDIRECT(ADDRESS(3,COLUMN(),2)),$2:$2,0))</f>
        <v>12</v>
      </c>
      <c r="BG1472" s="10">
        <f ca="1">INDEX($A:$CN,ROW(),MATCH(INDIRECT(ADDRESS(3,COLUMN(),2)),$2:$2,0))</f>
        <v>12</v>
      </c>
      <c r="BH1472" s="10">
        <f ca="1">INDEX($A:$CN,ROW(),MATCH(INDIRECT(ADDRESS(3,COLUMN(),2)),$2:$2,0))</f>
        <v>12</v>
      </c>
      <c r="BI1472" s="10">
        <f ca="1">INDEX($A:$CN,ROW(),MATCH(INDIRECT(ADDRESS(3,COLUMN(),2)),$2:$2,0))</f>
        <v>12</v>
      </c>
      <c r="BJ1472" s="10">
        <f ca="1">INDEX($A:$CN,ROW(),MATCH(INDIRECT(ADDRESS(3,COLUMN(),2)),$2:$2,0))</f>
        <v>12</v>
      </c>
      <c r="BK1472" s="10">
        <f ca="1">INDEX($A:$CN,ROW(),MATCH(INDIRECT(ADDRESS(3,COLUMN(),2)),$2:$2,0))</f>
        <v>12</v>
      </c>
      <c r="BL1472" s="10">
        <f ca="1">INDEX($A:$CN,ROW(),MATCH(INDIRECT(ADDRESS(3,COLUMN(),2)),$2:$2,0))</f>
        <v>12</v>
      </c>
      <c r="BM1472" s="10">
        <f ca="1">INDEX($A:$CN,ROW(),MATCH(INDIRECT(ADDRESS(3,COLUMN(),2)),$2:$2,0))</f>
        <v>12</v>
      </c>
      <c r="BN1472" s="10">
        <f ca="1">INDEX($A:$CN,ROW(),MATCH(INDIRECT(ADDRESS(3,COLUMN(),2)),$2:$2,0))</f>
        <v>12</v>
      </c>
      <c r="BO1472" s="10">
        <f ca="1">INDEX($A:$CN,ROW(),MATCH(INDIRECT(ADDRESS(3,COLUMN(),2)),$2:$2,0))</f>
        <v>12</v>
      </c>
      <c r="BP1472" s="10">
        <f ca="1">INDEX($A:$CN,ROW(),MATCH(INDIRECT(ADDRESS(3,COLUMN(),2)),$2:$2,0))</f>
        <v>12</v>
      </c>
      <c r="BQ1472" s="10">
        <f ca="1">INDEX($A:$CN,ROW(),MATCH(INDIRECT(ADDRESS(3,COLUMN(),2)),$2:$2,0))</f>
        <v>12</v>
      </c>
      <c r="BR1472" s="10">
        <f ca="1">INDEX($A:$CN,ROW(),MATCH(INDIRECT(ADDRESS(3,COLUMN(),2)),$2:$2,0))</f>
        <v>12</v>
      </c>
      <c r="BS1472" s="10">
        <f ca="1">INDEX($A:$CN,ROW(),MATCH(INDIRECT(ADDRESS(3,COLUMN(),2)),$2:$2,0))</f>
        <v>12</v>
      </c>
      <c r="BT1472" s="10">
        <f ca="1">INDEX($A:$CN,ROW(),MATCH(INDIRECT(ADDRESS(3,COLUMN(),2)),$2:$2,0))</f>
        <v>12</v>
      </c>
      <c r="BU1472" s="10">
        <f ca="1">INDEX($A:$CN,ROW(),MATCH(INDIRECT(ADDRESS(3,COLUMN(),2)),$2:$2,0))</f>
        <v>12</v>
      </c>
      <c r="BV1472" s="10">
        <f ca="1">INDEX($A:$CN,ROW(),MATCH(INDIRECT(ADDRESS(3,COLUMN(),2)),$2:$2,0))</f>
        <v>12</v>
      </c>
      <c r="BW1472" s="10">
        <f ca="1">INDEX($A:$CN,ROW(),MATCH(INDIRECT(ADDRESS(3,COLUMN(),2)),$2:$2,0))</f>
        <v>12</v>
      </c>
      <c r="BX1472" s="10">
        <f ca="1">INDEX($A:$CN,ROW(),MATCH(INDIRECT(ADDRESS(3,COLUMN(),2)),$2:$2,0))</f>
        <v>12</v>
      </c>
      <c r="BY1472" s="10">
        <f ca="1">INDEX($A:$CN,ROW(),MATCH(INDIRECT(ADDRESS(3,COLUMN(),2)),$2:$2,0))</f>
        <v>12</v>
      </c>
      <c r="BZ1472" s="10">
        <f ca="1">INDEX($A:$CN,ROW(),MATCH(INDIRECT(ADDRESS(3,COLUMN(),2)),$2:$2,0))</f>
        <v>12</v>
      </c>
      <c r="CA1472" s="10">
        <f ca="1">INDEX($A:$CN,ROW(),MATCH(INDIRECT(ADDRESS(3,COLUMN(),2)),$2:$2,0))</f>
        <v>12</v>
      </c>
      <c r="CB1472" s="10">
        <f ca="1">INDEX($A:$CN,ROW(),MATCH(INDIRECT(ADDRESS(3,COLUMN(),2)),$2:$2,0))</f>
        <v>12</v>
      </c>
      <c r="CC1472" s="10">
        <f ca="1">INDEX($A:$CN,ROW(),MATCH(INDIRECT(ADDRESS(3,COLUMN(),2)),$2:$2,0))</f>
        <v>12</v>
      </c>
      <c r="CD1472" s="10">
        <f ca="1">INDEX($A:$CN,ROW(),MATCH(INDIRECT(ADDRESS(3,COLUMN(),2)),$2:$2,0))</f>
        <v>12</v>
      </c>
      <c r="CE1472" s="10">
        <f ca="1">INDEX($A:$CN,ROW(),MATCH(INDIRECT(ADDRESS(3,COLUMN(),2)),$2:$2,0))</f>
        <v>12</v>
      </c>
      <c r="CF1472" s="10">
        <f ca="1">INDEX($A:$CN,ROW(),MATCH(INDIRECT(ADDRESS(3,COLUMN(),2)),$2:$2,0))</f>
        <v>12</v>
      </c>
      <c r="CG1472" s="10">
        <f ca="1">INDEX($A:$CN,ROW(),MATCH(INDIRECT(ADDRESS(3,COLUMN(),2)),$2:$2,0))</f>
        <v>12</v>
      </c>
      <c r="CH1472" s="10">
        <f ca="1">INDEX($A:$CN,ROW(),MATCH(INDIRECT(ADDRESS(3,COLUMN(),2)),$2:$2,0))</f>
        <v>12</v>
      </c>
      <c r="CI1472" s="10">
        <f ca="1">INDEX($A:$CN,ROW(),MATCH(INDIRECT(ADDRESS(3,COLUMN(),2)),$2:$2,0))</f>
        <v>12</v>
      </c>
      <c r="CJ1472" s="10">
        <f ca="1">INDEX($A:$CN,ROW(),MATCH(INDIRECT(ADDRESS(3,COLUMN(),2)),$2:$2,0))</f>
        <v>12</v>
      </c>
      <c r="CK1472" s="10">
        <f ca="1">INDEX($A:$CN,ROW(),MATCH(INDIRECT(ADDRESS(3,COLUMN(),2)),$2:$2,0))</f>
        <v>12</v>
      </c>
      <c r="CL1472" s="10">
        <f ca="1">INDEX($A:$CN,ROW(),MATCH(INDIRECT(ADDRESS(3,COLUMN(),2)),$2:$2,0))</f>
        <v>12</v>
      </c>
      <c r="CM1472" s="10">
        <f ca="1">INDEX($A:$CN,ROW(),MATCH(INDIRECT(ADDRESS(3,COLUMN(),2)),$2:$2,0))</f>
        <v>12</v>
      </c>
      <c r="CN1472" s="10">
        <f ca="1">INDEX($A:$CN,ROW(),MATCH(INDIRECT(ADDRESS(3,COLUMN(),2)),$2:$2,0))</f>
        <v>12</v>
      </c>
    </row>
    <row r="1473" spans="1:92" x14ac:dyDescent="0.25">
      <c r="B1473" s="178"/>
      <c r="D1473" t="s">
        <v>876</v>
      </c>
      <c r="I1473" s="102"/>
      <c r="J1473"/>
      <c r="T1473" s="205"/>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174" t="s">
        <v>863</v>
      </c>
      <c r="D1474" t="s">
        <v>876</v>
      </c>
      <c r="G1474" s="412" t="s">
        <v>864</v>
      </c>
      <c r="H1474" s="412" t="s">
        <v>879</v>
      </c>
      <c r="I1474" s="412" t="s">
        <v>865</v>
      </c>
      <c r="J1474" s="473"/>
      <c r="K1474" s="473"/>
      <c r="L1474" s="473"/>
      <c r="M1474" s="473"/>
      <c r="N1474" s="473"/>
      <c r="O1474" s="473"/>
      <c r="P1474" s="473"/>
      <c r="Q1474" s="473"/>
      <c r="T1474" s="205"/>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206</v>
      </c>
      <c r="B1475" s="96" t="s">
        <v>866</v>
      </c>
      <c r="D1475" t="s">
        <v>876</v>
      </c>
      <c r="G1475" s="56">
        <v>100000</v>
      </c>
      <c r="H1475" s="488">
        <v>20000</v>
      </c>
      <c r="I1475" s="449">
        <v>45658</v>
      </c>
      <c r="J1475" s="474"/>
      <c r="K1475" s="50">
        <f t="shared" ref="K1475:P1476" ca="1" si="1092">SUMIF($3:$3, K$2, INDIRECT(ROW() &amp; ":" &amp; ROW()))</f>
        <v>-120000</v>
      </c>
      <c r="L1475" s="50">
        <f t="shared" ca="1" si="1092"/>
        <v>-126000.00000000001</v>
      </c>
      <c r="M1475" s="50">
        <f t="shared" ca="1" si="1092"/>
        <v>-132300.00000000003</v>
      </c>
      <c r="N1475" s="50">
        <f t="shared" ca="1" si="1092"/>
        <v>-138915.00000000003</v>
      </c>
      <c r="O1475" s="50">
        <f t="shared" ca="1" si="1092"/>
        <v>-145860.75</v>
      </c>
      <c r="P1475" s="50">
        <f t="shared" ca="1" si="1092"/>
        <v>-153153.78750000003</v>
      </c>
      <c r="Q1475" s="50"/>
      <c r="T1475" s="489"/>
      <c r="U1475" s="475">
        <f t="shared" ref="U1475:CF1475" ca="1" si="1093">-+($G1475/U$7+$H1475*(MONTH(U$2)=U1472))*(EOMONTH(U$2,0)&gt;=EOMONTH($I1475,0))*(1+U1471)^(YEAR(U$2)-YEAR(MAX($I1475,$T$2)))</f>
        <v>-8333.3333333333339</v>
      </c>
      <c r="V1475" s="475">
        <f t="shared" ca="1" si="1093"/>
        <v>-8333.3333333333339</v>
      </c>
      <c r="W1475" s="475">
        <f t="shared" ca="1" si="1093"/>
        <v>-8333.3333333333339</v>
      </c>
      <c r="X1475" s="475">
        <f t="shared" ca="1" si="1093"/>
        <v>-8333.3333333333339</v>
      </c>
      <c r="Y1475" s="475">
        <f t="shared" ca="1" si="1093"/>
        <v>-8333.3333333333339</v>
      </c>
      <c r="Z1475" s="475">
        <f t="shared" ca="1" si="1093"/>
        <v>-8333.3333333333339</v>
      </c>
      <c r="AA1475" s="475">
        <f t="shared" ca="1" si="1093"/>
        <v>-8333.3333333333339</v>
      </c>
      <c r="AB1475" s="475">
        <f t="shared" ca="1" si="1093"/>
        <v>-8333.3333333333339</v>
      </c>
      <c r="AC1475" s="475">
        <f t="shared" ca="1" si="1093"/>
        <v>-8333.3333333333339</v>
      </c>
      <c r="AD1475" s="475">
        <f t="shared" ca="1" si="1093"/>
        <v>-8333.3333333333339</v>
      </c>
      <c r="AE1475" s="475">
        <f t="shared" ca="1" si="1093"/>
        <v>-8333.3333333333339</v>
      </c>
      <c r="AF1475" s="475">
        <f t="shared" ca="1" si="1093"/>
        <v>-28333.333333333336</v>
      </c>
      <c r="AG1475" s="475">
        <f t="shared" ca="1" si="1093"/>
        <v>-8750.0000000000018</v>
      </c>
      <c r="AH1475" s="475">
        <f t="shared" ca="1" si="1093"/>
        <v>-8750.0000000000018</v>
      </c>
      <c r="AI1475" s="475">
        <f t="shared" ca="1" si="1093"/>
        <v>-8750.0000000000018</v>
      </c>
      <c r="AJ1475" s="475">
        <f t="shared" ca="1" si="1093"/>
        <v>-8750.0000000000018</v>
      </c>
      <c r="AK1475" s="475">
        <f t="shared" ca="1" si="1093"/>
        <v>-8750.0000000000018</v>
      </c>
      <c r="AL1475" s="475">
        <f t="shared" ca="1" si="1093"/>
        <v>-8750.0000000000018</v>
      </c>
      <c r="AM1475" s="475">
        <f t="shared" ca="1" si="1093"/>
        <v>-8750.0000000000018</v>
      </c>
      <c r="AN1475" s="475">
        <f t="shared" ca="1" si="1093"/>
        <v>-8750.0000000000018</v>
      </c>
      <c r="AO1475" s="475">
        <f t="shared" ca="1" si="1093"/>
        <v>-8750.0000000000018</v>
      </c>
      <c r="AP1475" s="475">
        <f t="shared" ca="1" si="1093"/>
        <v>-8750.0000000000018</v>
      </c>
      <c r="AQ1475" s="475">
        <f t="shared" ca="1" si="1093"/>
        <v>-8750.0000000000018</v>
      </c>
      <c r="AR1475" s="475">
        <f t="shared" ca="1" si="1093"/>
        <v>-29750.000000000004</v>
      </c>
      <c r="AS1475" s="475">
        <f t="shared" ca="1" si="1093"/>
        <v>-9187.5000000000018</v>
      </c>
      <c r="AT1475" s="475">
        <f t="shared" ca="1" si="1093"/>
        <v>-9187.5000000000018</v>
      </c>
      <c r="AU1475" s="475">
        <f t="shared" ca="1" si="1093"/>
        <v>-9187.5000000000018</v>
      </c>
      <c r="AV1475" s="475">
        <f t="shared" ca="1" si="1093"/>
        <v>-9187.5000000000018</v>
      </c>
      <c r="AW1475" s="475">
        <f t="shared" ca="1" si="1093"/>
        <v>-9187.5000000000018</v>
      </c>
      <c r="AX1475" s="475">
        <f t="shared" ca="1" si="1093"/>
        <v>-9187.5000000000018</v>
      </c>
      <c r="AY1475" s="475">
        <f t="shared" ca="1" si="1093"/>
        <v>-9187.5000000000018</v>
      </c>
      <c r="AZ1475" s="475">
        <f t="shared" ca="1" si="1093"/>
        <v>-9187.5000000000018</v>
      </c>
      <c r="BA1475" s="475">
        <f t="shared" ca="1" si="1093"/>
        <v>-9187.5000000000018</v>
      </c>
      <c r="BB1475" s="475">
        <f t="shared" ca="1" si="1093"/>
        <v>-9187.5000000000018</v>
      </c>
      <c r="BC1475" s="475">
        <f t="shared" ca="1" si="1093"/>
        <v>-9187.5000000000018</v>
      </c>
      <c r="BD1475" s="475">
        <f t="shared" ca="1" si="1093"/>
        <v>-31237.500000000004</v>
      </c>
      <c r="BE1475" s="475">
        <f t="shared" ca="1" si="1093"/>
        <v>-9646.8750000000018</v>
      </c>
      <c r="BF1475" s="475">
        <f t="shared" ca="1" si="1093"/>
        <v>-9646.8750000000018</v>
      </c>
      <c r="BG1475" s="475">
        <f t="shared" ca="1" si="1093"/>
        <v>-9646.8750000000018</v>
      </c>
      <c r="BH1475" s="475">
        <f t="shared" ca="1" si="1093"/>
        <v>-9646.8750000000018</v>
      </c>
      <c r="BI1475" s="475">
        <f t="shared" ca="1" si="1093"/>
        <v>-9646.8750000000018</v>
      </c>
      <c r="BJ1475" s="475">
        <f t="shared" ca="1" si="1093"/>
        <v>-9646.8750000000018</v>
      </c>
      <c r="BK1475" s="475">
        <f t="shared" ca="1" si="1093"/>
        <v>-9646.8750000000018</v>
      </c>
      <c r="BL1475" s="475">
        <f t="shared" ca="1" si="1093"/>
        <v>-9646.8750000000018</v>
      </c>
      <c r="BM1475" s="475">
        <f t="shared" ca="1" si="1093"/>
        <v>-9646.8750000000018</v>
      </c>
      <c r="BN1475" s="475">
        <f t="shared" ca="1" si="1093"/>
        <v>-9646.8750000000018</v>
      </c>
      <c r="BO1475" s="475">
        <f t="shared" ca="1" si="1093"/>
        <v>-9646.8750000000018</v>
      </c>
      <c r="BP1475" s="475">
        <f t="shared" ca="1" si="1093"/>
        <v>-32799.375000000007</v>
      </c>
      <c r="BQ1475" s="475">
        <f t="shared" ca="1" si="1093"/>
        <v>-10129.21875</v>
      </c>
      <c r="BR1475" s="475">
        <f t="shared" ca="1" si="1093"/>
        <v>-10129.21875</v>
      </c>
      <c r="BS1475" s="475">
        <f t="shared" ca="1" si="1093"/>
        <v>-10129.21875</v>
      </c>
      <c r="BT1475" s="475">
        <f t="shared" ca="1" si="1093"/>
        <v>-10129.21875</v>
      </c>
      <c r="BU1475" s="475">
        <f t="shared" ca="1" si="1093"/>
        <v>-10129.21875</v>
      </c>
      <c r="BV1475" s="475">
        <f t="shared" ca="1" si="1093"/>
        <v>-10129.21875</v>
      </c>
      <c r="BW1475" s="475">
        <f t="shared" ca="1" si="1093"/>
        <v>-10129.21875</v>
      </c>
      <c r="BX1475" s="475">
        <f t="shared" ca="1" si="1093"/>
        <v>-10129.21875</v>
      </c>
      <c r="BY1475" s="475">
        <f t="shared" ca="1" si="1093"/>
        <v>-10129.21875</v>
      </c>
      <c r="BZ1475" s="475">
        <f t="shared" ca="1" si="1093"/>
        <v>-10129.21875</v>
      </c>
      <c r="CA1475" s="475">
        <f t="shared" ca="1" si="1093"/>
        <v>-10129.21875</v>
      </c>
      <c r="CB1475" s="475">
        <f t="shared" ca="1" si="1093"/>
        <v>-34439.34375</v>
      </c>
      <c r="CC1475" s="475">
        <f t="shared" ca="1" si="1093"/>
        <v>-10635.679687500002</v>
      </c>
      <c r="CD1475" s="475">
        <f t="shared" ca="1" si="1093"/>
        <v>-10635.679687500002</v>
      </c>
      <c r="CE1475" s="475">
        <f t="shared" ca="1" si="1093"/>
        <v>-10635.679687500002</v>
      </c>
      <c r="CF1475" s="475">
        <f t="shared" ca="1" si="1093"/>
        <v>-10635.679687500002</v>
      </c>
      <c r="CG1475" s="475">
        <f t="shared" ref="CG1475:CN1475" ca="1" si="1094">-+($G1475/CG$7+$H1475*(MONTH(CG$2)=CG1472))*(EOMONTH(CG$2,0)&gt;=EOMONTH($I1475,0))*(1+CG1471)^(YEAR(CG$2)-YEAR(MAX($I1475,$T$2)))</f>
        <v>-10635.679687500002</v>
      </c>
      <c r="CH1475" s="475">
        <f t="shared" ca="1" si="1094"/>
        <v>-10635.679687500002</v>
      </c>
      <c r="CI1475" s="475">
        <f t="shared" ca="1" si="1094"/>
        <v>-10635.679687500002</v>
      </c>
      <c r="CJ1475" s="475">
        <f t="shared" ca="1" si="1094"/>
        <v>-10635.679687500002</v>
      </c>
      <c r="CK1475" s="475">
        <f t="shared" ca="1" si="1094"/>
        <v>-10635.679687500002</v>
      </c>
      <c r="CL1475" s="475">
        <f t="shared" ca="1" si="1094"/>
        <v>-10635.679687500002</v>
      </c>
      <c r="CM1475" s="475">
        <f t="shared" ca="1" si="1094"/>
        <v>-10635.679687500002</v>
      </c>
      <c r="CN1475" s="475">
        <f t="shared" ca="1" si="1094"/>
        <v>-36161.310937500006</v>
      </c>
    </row>
    <row r="1476" spans="1:92" ht="14.25" customHeight="1" x14ac:dyDescent="0.25">
      <c r="A1476" t="s">
        <v>245</v>
      </c>
      <c r="B1476" s="216" t="s">
        <v>867</v>
      </c>
      <c r="C1476" t="s">
        <v>25</v>
      </c>
      <c r="D1476" t="s">
        <v>876</v>
      </c>
      <c r="I1476" s="102"/>
      <c r="J1476"/>
      <c r="K1476" s="244">
        <f t="shared" ca="1" si="1092"/>
        <v>-120000</v>
      </c>
      <c r="L1476" s="244">
        <f t="shared" ca="1" si="1092"/>
        <v>-126000.00000000001</v>
      </c>
      <c r="M1476" s="244">
        <f t="shared" ca="1" si="1092"/>
        <v>-132300.00000000003</v>
      </c>
      <c r="N1476" s="244">
        <f t="shared" ca="1" si="1092"/>
        <v>-138915.00000000003</v>
      </c>
      <c r="O1476" s="244">
        <f t="shared" ca="1" si="1092"/>
        <v>-145860.75</v>
      </c>
      <c r="P1476" s="244">
        <f t="shared" ca="1" si="1092"/>
        <v>-153153.78750000003</v>
      </c>
      <c r="Q1476" s="244"/>
      <c r="R1476" s="203">
        <f>SUM(R1475)</f>
        <v>0</v>
      </c>
      <c r="S1476" s="31"/>
      <c r="T1476" s="205"/>
      <c r="U1476" s="203">
        <f ca="1">SUM(OFFSET(U1476,-1,0):U1475)</f>
        <v>-8333.3333333333339</v>
      </c>
      <c r="V1476" s="203">
        <f ca="1">SUM(OFFSET(V1476,-1,0):V1475)</f>
        <v>-8333.3333333333339</v>
      </c>
      <c r="W1476" s="203">
        <f ca="1">SUM(OFFSET(W1476,-1,0):W1475)</f>
        <v>-8333.3333333333339</v>
      </c>
      <c r="X1476" s="203">
        <f ca="1">SUM(OFFSET(X1476,-1,0):X1475)</f>
        <v>-8333.3333333333339</v>
      </c>
      <c r="Y1476" s="203">
        <f ca="1">SUM(OFFSET(Y1476,-1,0):Y1475)</f>
        <v>-8333.3333333333339</v>
      </c>
      <c r="Z1476" s="203">
        <f ca="1">SUM(OFFSET(Z1476,-1,0):Z1475)</f>
        <v>-8333.3333333333339</v>
      </c>
      <c r="AA1476" s="203">
        <f ca="1">SUM(OFFSET(AA1476,-1,0):AA1475)</f>
        <v>-8333.3333333333339</v>
      </c>
      <c r="AB1476" s="203">
        <f ca="1">SUM(OFFSET(AB1476,-1,0):AB1475)</f>
        <v>-8333.3333333333339</v>
      </c>
      <c r="AC1476" s="203">
        <f ca="1">SUM(OFFSET(AC1476,-1,0):AC1475)</f>
        <v>-8333.3333333333339</v>
      </c>
      <c r="AD1476" s="203">
        <f ca="1">SUM(OFFSET(AD1476,-1,0):AD1475)</f>
        <v>-8333.3333333333339</v>
      </c>
      <c r="AE1476" s="203">
        <f ca="1">SUM(OFFSET(AE1476,-1,0):AE1475)</f>
        <v>-8333.3333333333339</v>
      </c>
      <c r="AF1476" s="203">
        <f ca="1">SUM(OFFSET(AF1476,-1,0):AF1475)</f>
        <v>-28333.333333333336</v>
      </c>
      <c r="AG1476" s="203">
        <f ca="1">SUM(OFFSET(AG1476,-1,0):AG1475)</f>
        <v>-8750.0000000000018</v>
      </c>
      <c r="AH1476" s="203">
        <f ca="1">SUM(OFFSET(AH1476,-1,0):AH1475)</f>
        <v>-8750.0000000000018</v>
      </c>
      <c r="AI1476" s="203">
        <f ca="1">SUM(OFFSET(AI1476,-1,0):AI1475)</f>
        <v>-8750.0000000000018</v>
      </c>
      <c r="AJ1476" s="203">
        <f ca="1">SUM(OFFSET(AJ1476,-1,0):AJ1475)</f>
        <v>-8750.0000000000018</v>
      </c>
      <c r="AK1476" s="203">
        <f ca="1">SUM(OFFSET(AK1476,-1,0):AK1475)</f>
        <v>-8750.0000000000018</v>
      </c>
      <c r="AL1476" s="203">
        <f ca="1">SUM(OFFSET(AL1476,-1,0):AL1475)</f>
        <v>-8750.0000000000018</v>
      </c>
      <c r="AM1476" s="203">
        <f ca="1">SUM(OFFSET(AM1476,-1,0):AM1475)</f>
        <v>-8750.0000000000018</v>
      </c>
      <c r="AN1476" s="203">
        <f ca="1">SUM(OFFSET(AN1476,-1,0):AN1475)</f>
        <v>-8750.0000000000018</v>
      </c>
      <c r="AO1476" s="203">
        <f ca="1">SUM(OFFSET(AO1476,-1,0):AO1475)</f>
        <v>-8750.0000000000018</v>
      </c>
      <c r="AP1476" s="203">
        <f ca="1">SUM(OFFSET(AP1476,-1,0):AP1475)</f>
        <v>-8750.0000000000018</v>
      </c>
      <c r="AQ1476" s="203">
        <f ca="1">SUM(OFFSET(AQ1476,-1,0):AQ1475)</f>
        <v>-8750.0000000000018</v>
      </c>
      <c r="AR1476" s="203">
        <f ca="1">SUM(OFFSET(AR1476,-1,0):AR1475)</f>
        <v>-29750.000000000004</v>
      </c>
      <c r="AS1476" s="203">
        <f ca="1">SUM(OFFSET(AS1476,-1,0):AS1475)</f>
        <v>-9187.5000000000018</v>
      </c>
      <c r="AT1476" s="203">
        <f ca="1">SUM(OFFSET(AT1476,-1,0):AT1475)</f>
        <v>-9187.5000000000018</v>
      </c>
      <c r="AU1476" s="203">
        <f ca="1">SUM(OFFSET(AU1476,-1,0):AU1475)</f>
        <v>-9187.5000000000018</v>
      </c>
      <c r="AV1476" s="203">
        <f ca="1">SUM(OFFSET(AV1476,-1,0):AV1475)</f>
        <v>-9187.5000000000018</v>
      </c>
      <c r="AW1476" s="203">
        <f ca="1">SUM(OFFSET(AW1476,-1,0):AW1475)</f>
        <v>-9187.5000000000018</v>
      </c>
      <c r="AX1476" s="203">
        <f ca="1">SUM(OFFSET(AX1476,-1,0):AX1475)</f>
        <v>-9187.5000000000018</v>
      </c>
      <c r="AY1476" s="203">
        <f ca="1">SUM(OFFSET(AY1476,-1,0):AY1475)</f>
        <v>-9187.5000000000018</v>
      </c>
      <c r="AZ1476" s="203">
        <f ca="1">SUM(OFFSET(AZ1476,-1,0):AZ1475)</f>
        <v>-9187.5000000000018</v>
      </c>
      <c r="BA1476" s="203">
        <f ca="1">SUM(OFFSET(BA1476,-1,0):BA1475)</f>
        <v>-9187.5000000000018</v>
      </c>
      <c r="BB1476" s="203">
        <f ca="1">SUM(OFFSET(BB1476,-1,0):BB1475)</f>
        <v>-9187.5000000000018</v>
      </c>
      <c r="BC1476" s="203">
        <f ca="1">SUM(OFFSET(BC1476,-1,0):BC1475)</f>
        <v>-9187.5000000000018</v>
      </c>
      <c r="BD1476" s="203">
        <f ca="1">SUM(OFFSET(BD1476,-1,0):BD1475)</f>
        <v>-31237.500000000004</v>
      </c>
      <c r="BE1476" s="203">
        <f ca="1">SUM(OFFSET(BE1476,-1,0):BE1475)</f>
        <v>-9646.8750000000018</v>
      </c>
      <c r="BF1476" s="203">
        <f ca="1">SUM(OFFSET(BF1476,-1,0):BF1475)</f>
        <v>-9646.8750000000018</v>
      </c>
      <c r="BG1476" s="203">
        <f ca="1">SUM(OFFSET(BG1476,-1,0):BG1475)</f>
        <v>-9646.8750000000018</v>
      </c>
      <c r="BH1476" s="203">
        <f ca="1">SUM(OFFSET(BH1476,-1,0):BH1475)</f>
        <v>-9646.8750000000018</v>
      </c>
      <c r="BI1476" s="203">
        <f ca="1">SUM(OFFSET(BI1476,-1,0):BI1475)</f>
        <v>-9646.8750000000018</v>
      </c>
      <c r="BJ1476" s="203">
        <f ca="1">SUM(OFFSET(BJ1476,-1,0):BJ1475)</f>
        <v>-9646.8750000000018</v>
      </c>
      <c r="BK1476" s="203">
        <f ca="1">SUM(OFFSET(BK1476,-1,0):BK1475)</f>
        <v>-9646.8750000000018</v>
      </c>
      <c r="BL1476" s="203">
        <f ca="1">SUM(OFFSET(BL1476,-1,0):BL1475)</f>
        <v>-9646.8750000000018</v>
      </c>
      <c r="BM1476" s="203">
        <f ca="1">SUM(OFFSET(BM1476,-1,0):BM1475)</f>
        <v>-9646.8750000000018</v>
      </c>
      <c r="BN1476" s="203">
        <f ca="1">SUM(OFFSET(BN1476,-1,0):BN1475)</f>
        <v>-9646.8750000000018</v>
      </c>
      <c r="BO1476" s="203">
        <f ca="1">SUM(OFFSET(BO1476,-1,0):BO1475)</f>
        <v>-9646.8750000000018</v>
      </c>
      <c r="BP1476" s="203">
        <f ca="1">SUM(OFFSET(BP1476,-1,0):BP1475)</f>
        <v>-32799.375000000007</v>
      </c>
      <c r="BQ1476" s="203">
        <f ca="1">SUM(OFFSET(BQ1476,-1,0):BQ1475)</f>
        <v>-10129.21875</v>
      </c>
      <c r="BR1476" s="203">
        <f ca="1">SUM(OFFSET(BR1476,-1,0):BR1475)</f>
        <v>-10129.21875</v>
      </c>
      <c r="BS1476" s="203">
        <f ca="1">SUM(OFFSET(BS1476,-1,0):BS1475)</f>
        <v>-10129.21875</v>
      </c>
      <c r="BT1476" s="203">
        <f ca="1">SUM(OFFSET(BT1476,-1,0):BT1475)</f>
        <v>-10129.21875</v>
      </c>
      <c r="BU1476" s="203">
        <f ca="1">SUM(OFFSET(BU1476,-1,0):BU1475)</f>
        <v>-10129.21875</v>
      </c>
      <c r="BV1476" s="203">
        <f ca="1">SUM(OFFSET(BV1476,-1,0):BV1475)</f>
        <v>-10129.21875</v>
      </c>
      <c r="BW1476" s="203">
        <f ca="1">SUM(OFFSET(BW1476,-1,0):BW1475)</f>
        <v>-10129.21875</v>
      </c>
      <c r="BX1476" s="203">
        <f ca="1">SUM(OFFSET(BX1476,-1,0):BX1475)</f>
        <v>-10129.21875</v>
      </c>
      <c r="BY1476" s="203">
        <f ca="1">SUM(OFFSET(BY1476,-1,0):BY1475)</f>
        <v>-10129.21875</v>
      </c>
      <c r="BZ1476" s="203">
        <f ca="1">SUM(OFFSET(BZ1476,-1,0):BZ1475)</f>
        <v>-10129.21875</v>
      </c>
      <c r="CA1476" s="203">
        <f ca="1">SUM(OFFSET(CA1476,-1,0):CA1475)</f>
        <v>-10129.21875</v>
      </c>
      <c r="CB1476" s="203">
        <f ca="1">SUM(OFFSET(CB1476,-1,0):CB1475)</f>
        <v>-34439.34375</v>
      </c>
      <c r="CC1476" s="203">
        <f ca="1">SUM(OFFSET(CC1476,-1,0):CC1475)</f>
        <v>-10635.679687500002</v>
      </c>
      <c r="CD1476" s="203">
        <f ca="1">SUM(OFFSET(CD1476,-1,0):CD1475)</f>
        <v>-10635.679687500002</v>
      </c>
      <c r="CE1476" s="203">
        <f ca="1">SUM(OFFSET(CE1476,-1,0):CE1475)</f>
        <v>-10635.679687500002</v>
      </c>
      <c r="CF1476" s="203">
        <f ca="1">SUM(OFFSET(CF1476,-1,0):CF1475)</f>
        <v>-10635.679687500002</v>
      </c>
      <c r="CG1476" s="203">
        <f ca="1">SUM(OFFSET(CG1476,-1,0):CG1475)</f>
        <v>-10635.679687500002</v>
      </c>
      <c r="CH1476" s="203">
        <f ca="1">SUM(OFFSET(CH1476,-1,0):CH1475)</f>
        <v>-10635.679687500002</v>
      </c>
      <c r="CI1476" s="203">
        <f ca="1">SUM(OFFSET(CI1476,-1,0):CI1475)</f>
        <v>-10635.679687500002</v>
      </c>
      <c r="CJ1476" s="203">
        <f ca="1">SUM(OFFSET(CJ1476,-1,0):CJ1475)</f>
        <v>-10635.679687500002</v>
      </c>
      <c r="CK1476" s="203">
        <f ca="1">SUM(OFFSET(CK1476,-1,0):CK1475)</f>
        <v>-10635.679687500002</v>
      </c>
      <c r="CL1476" s="203">
        <f ca="1">SUM(OFFSET(CL1476,-1,0):CL1475)</f>
        <v>-10635.679687500002</v>
      </c>
      <c r="CM1476" s="203">
        <f ca="1">SUM(OFFSET(CM1476,-1,0):CM1475)</f>
        <v>-10635.679687500002</v>
      </c>
      <c r="CN1476" s="203">
        <f ca="1">SUM(OFFSET(CN1476,-1,0):CN1475)</f>
        <v>-36161.310937500006</v>
      </c>
    </row>
    <row r="1477" spans="1:92" x14ac:dyDescent="0.25">
      <c r="A1477" t="s">
        <v>151</v>
      </c>
      <c r="B1477" s="214" t="s">
        <v>868</v>
      </c>
      <c r="D1477" t="s">
        <v>876</v>
      </c>
      <c r="I1477" s="476"/>
      <c r="J1477" s="477"/>
      <c r="K1477" s="61">
        <f t="shared" ref="K1477:P1477" ca="1" si="1095">SUMIF($4:$4, K$2, INDIRECT(ROW() &amp; ":" &amp; ROW()))</f>
        <v>1</v>
      </c>
      <c r="L1477" s="61">
        <f t="shared" ca="1" si="1095"/>
        <v>1</v>
      </c>
      <c r="M1477" s="61">
        <f t="shared" ca="1" si="1095"/>
        <v>1</v>
      </c>
      <c r="N1477" s="61">
        <f t="shared" ca="1" si="1095"/>
        <v>1</v>
      </c>
      <c r="O1477" s="61">
        <f t="shared" ca="1" si="1095"/>
        <v>1</v>
      </c>
      <c r="P1477" s="61">
        <f t="shared" ca="1" si="1095"/>
        <v>1</v>
      </c>
      <c r="Q1477" s="61"/>
      <c r="T1477" s="478"/>
      <c r="U1477" s="479">
        <f ca="1">+COUNTIF(U1475:OFFSET(U1477,-2,0),"&lt;"&amp;0)</f>
        <v>1</v>
      </c>
      <c r="V1477" s="479">
        <f ca="1">+COUNTIF(V1475:OFFSET(V1477,-2,0),"&lt;"&amp;0)</f>
        <v>1</v>
      </c>
      <c r="W1477" s="479">
        <f ca="1">+COUNTIF(W1475:OFFSET(W1477,-2,0),"&lt;"&amp;0)</f>
        <v>1</v>
      </c>
      <c r="X1477" s="479">
        <f ca="1">+COUNTIF(X1475:OFFSET(X1477,-2,0),"&lt;"&amp;0)</f>
        <v>1</v>
      </c>
      <c r="Y1477" s="479">
        <f ca="1">+COUNTIF(Y1475:OFFSET(Y1477,-2,0),"&lt;"&amp;0)</f>
        <v>1</v>
      </c>
      <c r="Z1477" s="479">
        <f ca="1">+COUNTIF(Z1475:OFFSET(Z1477,-2,0),"&lt;"&amp;0)</f>
        <v>1</v>
      </c>
      <c r="AA1477" s="479">
        <f ca="1">+COUNTIF(AA1475:OFFSET(AA1477,-2,0),"&lt;"&amp;0)</f>
        <v>1</v>
      </c>
      <c r="AB1477" s="479">
        <f ca="1">+COUNTIF(AB1475:OFFSET(AB1477,-2,0),"&lt;"&amp;0)</f>
        <v>1</v>
      </c>
      <c r="AC1477" s="479">
        <f ca="1">+COUNTIF(AC1475:OFFSET(AC1477,-2,0),"&lt;"&amp;0)</f>
        <v>1</v>
      </c>
      <c r="AD1477" s="479">
        <f ca="1">+COUNTIF(AD1475:OFFSET(AD1477,-2,0),"&lt;"&amp;0)</f>
        <v>1</v>
      </c>
      <c r="AE1477" s="479">
        <f ca="1">+COUNTIF(AE1475:OFFSET(AE1477,-2,0),"&lt;"&amp;0)</f>
        <v>1</v>
      </c>
      <c r="AF1477" s="479">
        <f ca="1">+COUNTIF(AF1475:OFFSET(AF1477,-2,0),"&lt;"&amp;0)</f>
        <v>1</v>
      </c>
      <c r="AG1477" s="479">
        <f ca="1">+COUNTIF(AG1475:OFFSET(AG1477,-2,0),"&lt;"&amp;0)</f>
        <v>1</v>
      </c>
      <c r="AH1477" s="479">
        <f ca="1">+COUNTIF(AH1475:OFFSET(AH1477,-2,0),"&lt;"&amp;0)</f>
        <v>1</v>
      </c>
      <c r="AI1477" s="479">
        <f ca="1">+COUNTIF(AI1475:OFFSET(AI1477,-2,0),"&lt;"&amp;0)</f>
        <v>1</v>
      </c>
      <c r="AJ1477" s="479">
        <f ca="1">+COUNTIF(AJ1475:OFFSET(AJ1477,-2,0),"&lt;"&amp;0)</f>
        <v>1</v>
      </c>
      <c r="AK1477" s="479">
        <f ca="1">+COUNTIF(AK1475:OFFSET(AK1477,-2,0),"&lt;"&amp;0)</f>
        <v>1</v>
      </c>
      <c r="AL1477" s="479">
        <f ca="1">+COUNTIF(AL1475:OFFSET(AL1477,-2,0),"&lt;"&amp;0)</f>
        <v>1</v>
      </c>
      <c r="AM1477" s="479">
        <f ca="1">+COUNTIF(AM1475:OFFSET(AM1477,-2,0),"&lt;"&amp;0)</f>
        <v>1</v>
      </c>
      <c r="AN1477" s="479">
        <f ca="1">+COUNTIF(AN1475:OFFSET(AN1477,-2,0),"&lt;"&amp;0)</f>
        <v>1</v>
      </c>
      <c r="AO1477" s="479">
        <f ca="1">+COUNTIF(AO1475:OFFSET(AO1477,-2,0),"&lt;"&amp;0)</f>
        <v>1</v>
      </c>
      <c r="AP1477" s="479">
        <f ca="1">+COUNTIF(AP1475:OFFSET(AP1477,-2,0),"&lt;"&amp;0)</f>
        <v>1</v>
      </c>
      <c r="AQ1477" s="479">
        <f ca="1">+COUNTIF(AQ1475:OFFSET(AQ1477,-2,0),"&lt;"&amp;0)</f>
        <v>1</v>
      </c>
      <c r="AR1477" s="479">
        <f ca="1">+COUNTIF(AR1475:OFFSET(AR1477,-2,0),"&lt;"&amp;0)</f>
        <v>1</v>
      </c>
      <c r="AS1477" s="479">
        <f ca="1">+COUNTIF(AS1475:OFFSET(AS1477,-2,0),"&lt;"&amp;0)</f>
        <v>1</v>
      </c>
      <c r="AT1477" s="479">
        <f ca="1">+COUNTIF(AT1475:OFFSET(AT1477,-2,0),"&lt;"&amp;0)</f>
        <v>1</v>
      </c>
      <c r="AU1477" s="479">
        <f ca="1">+COUNTIF(AU1475:OFFSET(AU1477,-2,0),"&lt;"&amp;0)</f>
        <v>1</v>
      </c>
      <c r="AV1477" s="479">
        <f ca="1">+COUNTIF(AV1475:OFFSET(AV1477,-2,0),"&lt;"&amp;0)</f>
        <v>1</v>
      </c>
      <c r="AW1477" s="479">
        <f ca="1">+COUNTIF(AW1475:OFFSET(AW1477,-2,0),"&lt;"&amp;0)</f>
        <v>1</v>
      </c>
      <c r="AX1477" s="479">
        <f ca="1">+COUNTIF(AX1475:OFFSET(AX1477,-2,0),"&lt;"&amp;0)</f>
        <v>1</v>
      </c>
      <c r="AY1477" s="479">
        <f ca="1">+COUNTIF(AY1475:OFFSET(AY1477,-2,0),"&lt;"&amp;0)</f>
        <v>1</v>
      </c>
      <c r="AZ1477" s="479">
        <f ca="1">+COUNTIF(AZ1475:OFFSET(AZ1477,-2,0),"&lt;"&amp;0)</f>
        <v>1</v>
      </c>
      <c r="BA1477" s="479">
        <f ca="1">+COUNTIF(BA1475:OFFSET(BA1477,-2,0),"&lt;"&amp;0)</f>
        <v>1</v>
      </c>
      <c r="BB1477" s="479">
        <f ca="1">+COUNTIF(BB1475:OFFSET(BB1477,-2,0),"&lt;"&amp;0)</f>
        <v>1</v>
      </c>
      <c r="BC1477" s="479">
        <f ca="1">+COUNTIF(BC1475:OFFSET(BC1477,-2,0),"&lt;"&amp;0)</f>
        <v>1</v>
      </c>
      <c r="BD1477" s="479">
        <f ca="1">+COUNTIF(BD1475:OFFSET(BD1477,-2,0),"&lt;"&amp;0)</f>
        <v>1</v>
      </c>
      <c r="BE1477" s="479">
        <f ca="1">+COUNTIF(BE1475:OFFSET(BE1477,-2,0),"&lt;"&amp;0)</f>
        <v>1</v>
      </c>
      <c r="BF1477" s="479">
        <f ca="1">+COUNTIF(BF1475:OFFSET(BF1477,-2,0),"&lt;"&amp;0)</f>
        <v>1</v>
      </c>
      <c r="BG1477" s="479">
        <f ca="1">+COUNTIF(BG1475:OFFSET(BG1477,-2,0),"&lt;"&amp;0)</f>
        <v>1</v>
      </c>
      <c r="BH1477" s="479">
        <f ca="1">+COUNTIF(BH1475:OFFSET(BH1477,-2,0),"&lt;"&amp;0)</f>
        <v>1</v>
      </c>
      <c r="BI1477" s="479">
        <f ca="1">+COUNTIF(BI1475:OFFSET(BI1477,-2,0),"&lt;"&amp;0)</f>
        <v>1</v>
      </c>
      <c r="BJ1477" s="479">
        <f ca="1">+COUNTIF(BJ1475:OFFSET(BJ1477,-2,0),"&lt;"&amp;0)</f>
        <v>1</v>
      </c>
      <c r="BK1477" s="479">
        <f ca="1">+COUNTIF(BK1475:OFFSET(BK1477,-2,0),"&lt;"&amp;0)</f>
        <v>1</v>
      </c>
      <c r="BL1477" s="479">
        <f ca="1">+COUNTIF(BL1475:OFFSET(BL1477,-2,0),"&lt;"&amp;0)</f>
        <v>1</v>
      </c>
      <c r="BM1477" s="479">
        <f ca="1">+COUNTIF(BM1475:OFFSET(BM1477,-2,0),"&lt;"&amp;0)</f>
        <v>1</v>
      </c>
      <c r="BN1477" s="479">
        <f ca="1">+COUNTIF(BN1475:OFFSET(BN1477,-2,0),"&lt;"&amp;0)</f>
        <v>1</v>
      </c>
      <c r="BO1477" s="479">
        <f ca="1">+COUNTIF(BO1475:OFFSET(BO1477,-2,0),"&lt;"&amp;0)</f>
        <v>1</v>
      </c>
      <c r="BP1477" s="479">
        <f ca="1">+COUNTIF(BP1475:OFFSET(BP1477,-2,0),"&lt;"&amp;0)</f>
        <v>1</v>
      </c>
      <c r="BQ1477" s="479">
        <f ca="1">+COUNTIF(BQ1475:OFFSET(BQ1477,-2,0),"&lt;"&amp;0)</f>
        <v>1</v>
      </c>
      <c r="BR1477" s="479">
        <f ca="1">+COUNTIF(BR1475:OFFSET(BR1477,-2,0),"&lt;"&amp;0)</f>
        <v>1</v>
      </c>
      <c r="BS1477" s="479">
        <f ca="1">+COUNTIF(BS1475:OFFSET(BS1477,-2,0),"&lt;"&amp;0)</f>
        <v>1</v>
      </c>
      <c r="BT1477" s="479">
        <f ca="1">+COUNTIF(BT1475:OFFSET(BT1477,-2,0),"&lt;"&amp;0)</f>
        <v>1</v>
      </c>
      <c r="BU1477" s="479">
        <f ca="1">+COUNTIF(BU1475:OFFSET(BU1477,-2,0),"&lt;"&amp;0)</f>
        <v>1</v>
      </c>
      <c r="BV1477" s="479">
        <f ca="1">+COUNTIF(BV1475:OFFSET(BV1477,-2,0),"&lt;"&amp;0)</f>
        <v>1</v>
      </c>
      <c r="BW1477" s="479">
        <f ca="1">+COUNTIF(BW1475:OFFSET(BW1477,-2,0),"&lt;"&amp;0)</f>
        <v>1</v>
      </c>
      <c r="BX1477" s="479">
        <f ca="1">+COUNTIF(BX1475:OFFSET(BX1477,-2,0),"&lt;"&amp;0)</f>
        <v>1</v>
      </c>
      <c r="BY1477" s="479">
        <f ca="1">+COUNTIF(BY1475:OFFSET(BY1477,-2,0),"&lt;"&amp;0)</f>
        <v>1</v>
      </c>
      <c r="BZ1477" s="479">
        <f ca="1">+COUNTIF(BZ1475:OFFSET(BZ1477,-2,0),"&lt;"&amp;0)</f>
        <v>1</v>
      </c>
      <c r="CA1477" s="479">
        <f ca="1">+COUNTIF(CA1475:OFFSET(CA1477,-2,0),"&lt;"&amp;0)</f>
        <v>1</v>
      </c>
      <c r="CB1477" s="479">
        <f ca="1">+COUNTIF(CB1475:OFFSET(CB1477,-2,0),"&lt;"&amp;0)</f>
        <v>1</v>
      </c>
      <c r="CC1477" s="479">
        <f ca="1">+COUNTIF(CC1475:OFFSET(CC1477,-2,0),"&lt;"&amp;0)</f>
        <v>1</v>
      </c>
      <c r="CD1477" s="479">
        <f ca="1">+COUNTIF(CD1475:OFFSET(CD1477,-2,0),"&lt;"&amp;0)</f>
        <v>1</v>
      </c>
      <c r="CE1477" s="479">
        <f ca="1">+COUNTIF(CE1475:OFFSET(CE1477,-2,0),"&lt;"&amp;0)</f>
        <v>1</v>
      </c>
      <c r="CF1477" s="479">
        <f ca="1">+COUNTIF(CF1475:OFFSET(CF1477,-2,0),"&lt;"&amp;0)</f>
        <v>1</v>
      </c>
      <c r="CG1477" s="479">
        <f ca="1">+COUNTIF(CG1475:OFFSET(CG1477,-2,0),"&lt;"&amp;0)</f>
        <v>1</v>
      </c>
      <c r="CH1477" s="479">
        <f ca="1">+COUNTIF(CH1475:OFFSET(CH1477,-2,0),"&lt;"&amp;0)</f>
        <v>1</v>
      </c>
      <c r="CI1477" s="479">
        <f ca="1">+COUNTIF(CI1475:OFFSET(CI1477,-2,0),"&lt;"&amp;0)</f>
        <v>1</v>
      </c>
      <c r="CJ1477" s="479">
        <f ca="1">+COUNTIF(CJ1475:OFFSET(CJ1477,-2,0),"&lt;"&amp;0)</f>
        <v>1</v>
      </c>
      <c r="CK1477" s="479">
        <f ca="1">+COUNTIF(CK1475:OFFSET(CK1477,-2,0),"&lt;"&amp;0)</f>
        <v>1</v>
      </c>
      <c r="CL1477" s="479">
        <f ca="1">+COUNTIF(CL1475:OFFSET(CL1477,-2,0),"&lt;"&amp;0)</f>
        <v>1</v>
      </c>
      <c r="CM1477" s="479">
        <f ca="1">+COUNTIF(CM1475:OFFSET(CM1477,-2,0),"&lt;"&amp;0)</f>
        <v>1</v>
      </c>
      <c r="CN1477" s="479">
        <f ca="1">+COUNTIF(CN1475:OFFSET(CN1477,-2,0),"&lt;"&amp;0)</f>
        <v>1</v>
      </c>
    </row>
    <row r="1478" spans="1:92" x14ac:dyDescent="0.25">
      <c r="B1478"/>
      <c r="I1478" s="102"/>
      <c r="J1478"/>
      <c r="T1478" s="205"/>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07" customFormat="1" ht="14.25" customHeight="1" x14ac:dyDescent="0.25">
      <c r="B1479" s="490"/>
      <c r="E1479" s="135"/>
      <c r="F1479" s="135"/>
      <c r="G1479" s="135"/>
      <c r="H1479" s="135"/>
      <c r="I1479" s="135"/>
      <c r="T1479" s="469"/>
      <c r="U1479" s="491"/>
      <c r="V1479" s="491"/>
      <c r="W1479" s="491"/>
      <c r="X1479" s="491"/>
      <c r="Y1479" s="491"/>
      <c r="Z1479" s="491"/>
      <c r="AA1479" s="491"/>
      <c r="AB1479" s="491"/>
      <c r="AC1479" s="491"/>
      <c r="AD1479" s="491"/>
      <c r="AE1479" s="491"/>
      <c r="AF1479" s="491"/>
      <c r="AG1479" s="491"/>
      <c r="AH1479" s="491"/>
      <c r="AI1479" s="491"/>
      <c r="AJ1479" s="491"/>
      <c r="AK1479" s="491"/>
      <c r="AL1479" s="491"/>
      <c r="AM1479" s="491"/>
      <c r="AN1479" s="491"/>
      <c r="AO1479" s="491"/>
      <c r="AP1479" s="491"/>
      <c r="AQ1479" s="491"/>
      <c r="AR1479" s="491"/>
      <c r="AS1479" s="491"/>
      <c r="AT1479" s="491"/>
      <c r="AU1479" s="491"/>
      <c r="AV1479" s="491"/>
      <c r="AW1479" s="491"/>
      <c r="AX1479" s="491"/>
      <c r="AY1479" s="491"/>
      <c r="AZ1479" s="491"/>
      <c r="BA1479" s="491"/>
      <c r="BB1479" s="491"/>
      <c r="BC1479" s="491"/>
      <c r="BD1479" s="491"/>
      <c r="BE1479" s="491"/>
      <c r="BF1479" s="491"/>
      <c r="BG1479" s="491"/>
      <c r="BH1479" s="491"/>
      <c r="BI1479" s="491"/>
      <c r="BJ1479" s="491"/>
      <c r="BK1479" s="491"/>
      <c r="BL1479" s="491"/>
      <c r="BM1479" s="491"/>
      <c r="BN1479" s="491"/>
      <c r="BO1479" s="491"/>
      <c r="BP1479" s="491"/>
      <c r="BQ1479" s="491"/>
      <c r="BR1479" s="491"/>
      <c r="BS1479" s="491"/>
      <c r="BT1479" s="491"/>
      <c r="BU1479" s="491"/>
      <c r="BV1479" s="491"/>
      <c r="BW1479" s="491"/>
      <c r="BX1479" s="491"/>
      <c r="BY1479" s="491"/>
      <c r="BZ1479" s="491"/>
      <c r="CA1479" s="491"/>
      <c r="CB1479" s="491"/>
      <c r="CC1479" s="491"/>
      <c r="CD1479" s="491"/>
      <c r="CE1479" s="491"/>
      <c r="CF1479" s="491"/>
      <c r="CG1479" s="491"/>
      <c r="CH1479" s="491"/>
      <c r="CI1479" s="491"/>
      <c r="CJ1479" s="491"/>
      <c r="CK1479" s="491"/>
      <c r="CL1479" s="491"/>
      <c r="CM1479" s="491"/>
      <c r="CN1479" s="491"/>
    </row>
    <row r="1480" spans="1:92" x14ac:dyDescent="0.25">
      <c r="A1480" s="137"/>
      <c r="B1480" s="208" t="s">
        <v>858</v>
      </c>
      <c r="C1480" s="139"/>
      <c r="D1480" s="137" t="s">
        <v>880</v>
      </c>
      <c r="E1480" s="140" t="s">
        <v>880</v>
      </c>
      <c r="F1480" s="140"/>
      <c r="G1480" s="140" t="s">
        <v>881</v>
      </c>
      <c r="H1480" s="487"/>
      <c r="I1480" s="221"/>
      <c r="J1480" s="222"/>
      <c r="K1480" s="139"/>
      <c r="L1480" s="139"/>
      <c r="M1480" s="139"/>
      <c r="N1480" s="139"/>
      <c r="O1480" s="139"/>
      <c r="P1480" s="139"/>
      <c r="Q1480" s="139"/>
      <c r="T1480" s="262"/>
      <c r="U1480" s="187"/>
      <c r="V1480" s="187"/>
      <c r="W1480" s="187"/>
      <c r="X1480" s="187"/>
      <c r="Y1480" s="187"/>
      <c r="Z1480" s="187"/>
      <c r="AA1480" s="187"/>
      <c r="AB1480" s="187"/>
      <c r="AC1480" s="187"/>
      <c r="AD1480" s="187"/>
      <c r="AE1480" s="187"/>
      <c r="AF1480" s="187"/>
      <c r="AG1480" s="187"/>
      <c r="AH1480" s="187"/>
      <c r="AI1480" s="187"/>
      <c r="AJ1480" s="187"/>
      <c r="AK1480" s="187"/>
      <c r="AL1480" s="187"/>
      <c r="AM1480" s="187"/>
      <c r="AN1480" s="187"/>
      <c r="AO1480" s="187"/>
      <c r="AP1480" s="187"/>
      <c r="AQ1480" s="187"/>
      <c r="AR1480" s="187"/>
      <c r="AS1480" s="187"/>
      <c r="AT1480" s="187"/>
      <c r="AU1480" s="187"/>
      <c r="AV1480" s="187"/>
      <c r="AW1480" s="187"/>
      <c r="AX1480" s="187"/>
      <c r="AY1480" s="187"/>
      <c r="AZ1480" s="187"/>
      <c r="BA1480" s="187"/>
      <c r="BB1480" s="187"/>
      <c r="BC1480" s="187"/>
      <c r="BD1480" s="187"/>
      <c r="BE1480" s="187"/>
      <c r="BF1480" s="187"/>
      <c r="BG1480" s="187"/>
      <c r="BH1480" s="187"/>
      <c r="BI1480" s="187"/>
      <c r="BJ1480" s="187"/>
      <c r="BK1480" s="187"/>
      <c r="BL1480" s="187"/>
      <c r="BM1480" s="187"/>
      <c r="BN1480" s="187"/>
      <c r="BO1480" s="187"/>
      <c r="BP1480" s="187"/>
      <c r="BQ1480" s="187"/>
      <c r="BR1480" s="187"/>
      <c r="BS1480" s="187"/>
      <c r="BT1480" s="187"/>
      <c r="BU1480" s="187"/>
      <c r="BV1480" s="187"/>
      <c r="BW1480" s="187"/>
      <c r="BX1480" s="187"/>
      <c r="BY1480" s="187"/>
      <c r="BZ1480" s="187"/>
      <c r="CA1480" s="187"/>
      <c r="CB1480" s="187"/>
      <c r="CC1480" s="187"/>
      <c r="CD1480" s="187"/>
      <c r="CE1480" s="187"/>
      <c r="CF1480" s="187"/>
      <c r="CG1480" s="187"/>
      <c r="CH1480" s="187"/>
      <c r="CI1480" s="187"/>
      <c r="CJ1480" s="187"/>
      <c r="CK1480" s="187"/>
      <c r="CL1480" s="187"/>
      <c r="CM1480" s="187"/>
      <c r="CN1480" s="187"/>
    </row>
    <row r="1481" spans="1:92" x14ac:dyDescent="0.25">
      <c r="B1481" s="174" t="s">
        <v>861</v>
      </c>
      <c r="D1481" t="s">
        <v>880</v>
      </c>
      <c r="H1481" s="106"/>
      <c r="I1481" s="106"/>
      <c r="J1481" s="10"/>
      <c r="K1481" s="10"/>
      <c r="L1481" s="10"/>
      <c r="M1481" s="10"/>
      <c r="N1481" s="10"/>
      <c r="O1481" s="10"/>
      <c r="P1481" s="10"/>
      <c r="Q1481" s="10"/>
      <c r="T1481" s="205"/>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143</v>
      </c>
      <c r="B1482" s="214" t="s">
        <v>862</v>
      </c>
      <c r="D1482" t="s">
        <v>880</v>
      </c>
      <c r="J1482" s="471"/>
      <c r="K1482" s="472">
        <v>0.05</v>
      </c>
      <c r="L1482" s="472">
        <v>0.05</v>
      </c>
      <c r="M1482" s="472">
        <v>0.05</v>
      </c>
      <c r="N1482" s="472">
        <v>0.05</v>
      </c>
      <c r="O1482" s="472">
        <v>0.05</v>
      </c>
      <c r="P1482" s="472">
        <v>0.05</v>
      </c>
      <c r="Q1482" s="472"/>
      <c r="T1482" s="271"/>
      <c r="U1482" s="34">
        <f ca="1">INDEX($A:$CN,ROW(),MATCH(INDIRECT(ADDRESS(3,COLUMN(),2)),$2:$2,0))</f>
        <v>0.05</v>
      </c>
      <c r="V1482" s="34">
        <f ca="1">INDEX($A:$CN,ROW(),MATCH(INDIRECT(ADDRESS(3,COLUMN(),2)),$2:$2,0))</f>
        <v>0.05</v>
      </c>
      <c r="W1482" s="34">
        <f ca="1">INDEX($A:$CN,ROW(),MATCH(INDIRECT(ADDRESS(3,COLUMN(),2)),$2:$2,0))</f>
        <v>0.05</v>
      </c>
      <c r="X1482" s="34">
        <f ca="1">INDEX($A:$CN,ROW(),MATCH(INDIRECT(ADDRESS(3,COLUMN(),2)),$2:$2,0))</f>
        <v>0.05</v>
      </c>
      <c r="Y1482" s="34">
        <f ca="1">INDEX($A:$CN,ROW(),MATCH(INDIRECT(ADDRESS(3,COLUMN(),2)),$2:$2,0))</f>
        <v>0.05</v>
      </c>
      <c r="Z1482" s="34">
        <f ca="1">INDEX($A:$CN,ROW(),MATCH(INDIRECT(ADDRESS(3,COLUMN(),2)),$2:$2,0))</f>
        <v>0.05</v>
      </c>
      <c r="AA1482" s="34">
        <f ca="1">INDEX($A:$CN,ROW(),MATCH(INDIRECT(ADDRESS(3,COLUMN(),2)),$2:$2,0))</f>
        <v>0.05</v>
      </c>
      <c r="AB1482" s="34">
        <f ca="1">INDEX($A:$CN,ROW(),MATCH(INDIRECT(ADDRESS(3,COLUMN(),2)),$2:$2,0))</f>
        <v>0.05</v>
      </c>
      <c r="AC1482" s="34">
        <f ca="1">INDEX($A:$CN,ROW(),MATCH(INDIRECT(ADDRESS(3,COLUMN(),2)),$2:$2,0))</f>
        <v>0.05</v>
      </c>
      <c r="AD1482" s="34">
        <f ca="1">INDEX($A:$CN,ROW(),MATCH(INDIRECT(ADDRESS(3,COLUMN(),2)),$2:$2,0))</f>
        <v>0.05</v>
      </c>
      <c r="AE1482" s="34">
        <f ca="1">INDEX($A:$CN,ROW(),MATCH(INDIRECT(ADDRESS(3,COLUMN(),2)),$2:$2,0))</f>
        <v>0.05</v>
      </c>
      <c r="AF1482" s="34">
        <f ca="1">INDEX($A:$CN,ROW(),MATCH(INDIRECT(ADDRESS(3,COLUMN(),2)),$2:$2,0))</f>
        <v>0.05</v>
      </c>
      <c r="AG1482" s="34">
        <f ca="1">INDEX($A:$CN,ROW(),MATCH(INDIRECT(ADDRESS(3,COLUMN(),2)),$2:$2,0))</f>
        <v>0.05</v>
      </c>
      <c r="AH1482" s="34">
        <f ca="1">INDEX($A:$CN,ROW(),MATCH(INDIRECT(ADDRESS(3,COLUMN(),2)),$2:$2,0))</f>
        <v>0.05</v>
      </c>
      <c r="AI1482" s="34">
        <f ca="1">INDEX($A:$CN,ROW(),MATCH(INDIRECT(ADDRESS(3,COLUMN(),2)),$2:$2,0))</f>
        <v>0.05</v>
      </c>
      <c r="AJ1482" s="34">
        <f ca="1">INDEX($A:$CN,ROW(),MATCH(INDIRECT(ADDRESS(3,COLUMN(),2)),$2:$2,0))</f>
        <v>0.05</v>
      </c>
      <c r="AK1482" s="34">
        <f ca="1">INDEX($A:$CN,ROW(),MATCH(INDIRECT(ADDRESS(3,COLUMN(),2)),$2:$2,0))</f>
        <v>0.05</v>
      </c>
      <c r="AL1482" s="34">
        <f ca="1">INDEX($A:$CN,ROW(),MATCH(INDIRECT(ADDRESS(3,COLUMN(),2)),$2:$2,0))</f>
        <v>0.05</v>
      </c>
      <c r="AM1482" s="34">
        <f ca="1">INDEX($A:$CN,ROW(),MATCH(INDIRECT(ADDRESS(3,COLUMN(),2)),$2:$2,0))</f>
        <v>0.05</v>
      </c>
      <c r="AN1482" s="34">
        <f ca="1">INDEX($A:$CN,ROW(),MATCH(INDIRECT(ADDRESS(3,COLUMN(),2)),$2:$2,0))</f>
        <v>0.05</v>
      </c>
      <c r="AO1482" s="34">
        <f ca="1">INDEX($A:$CN,ROW(),MATCH(INDIRECT(ADDRESS(3,COLUMN(),2)),$2:$2,0))</f>
        <v>0.05</v>
      </c>
      <c r="AP1482" s="34">
        <f ca="1">INDEX($A:$CN,ROW(),MATCH(INDIRECT(ADDRESS(3,COLUMN(),2)),$2:$2,0))</f>
        <v>0.05</v>
      </c>
      <c r="AQ1482" s="34">
        <f ca="1">INDEX($A:$CN,ROW(),MATCH(INDIRECT(ADDRESS(3,COLUMN(),2)),$2:$2,0))</f>
        <v>0.05</v>
      </c>
      <c r="AR1482" s="34">
        <f ca="1">INDEX($A:$CN,ROW(),MATCH(INDIRECT(ADDRESS(3,COLUMN(),2)),$2:$2,0))</f>
        <v>0.05</v>
      </c>
      <c r="AS1482" s="34">
        <f ca="1">INDEX($A:$CN,ROW(),MATCH(INDIRECT(ADDRESS(3,COLUMN(),2)),$2:$2,0))</f>
        <v>0.05</v>
      </c>
      <c r="AT1482" s="34">
        <f ca="1">INDEX($A:$CN,ROW(),MATCH(INDIRECT(ADDRESS(3,COLUMN(),2)),$2:$2,0))</f>
        <v>0.05</v>
      </c>
      <c r="AU1482" s="34">
        <f ca="1">INDEX($A:$CN,ROW(),MATCH(INDIRECT(ADDRESS(3,COLUMN(),2)),$2:$2,0))</f>
        <v>0.05</v>
      </c>
      <c r="AV1482" s="34">
        <f ca="1">INDEX($A:$CN,ROW(),MATCH(INDIRECT(ADDRESS(3,COLUMN(),2)),$2:$2,0))</f>
        <v>0.05</v>
      </c>
      <c r="AW1482" s="34">
        <f ca="1">INDEX($A:$CN,ROW(),MATCH(INDIRECT(ADDRESS(3,COLUMN(),2)),$2:$2,0))</f>
        <v>0.05</v>
      </c>
      <c r="AX1482" s="34">
        <f ca="1">INDEX($A:$CN,ROW(),MATCH(INDIRECT(ADDRESS(3,COLUMN(),2)),$2:$2,0))</f>
        <v>0.05</v>
      </c>
      <c r="AY1482" s="34">
        <f ca="1">INDEX($A:$CN,ROW(),MATCH(INDIRECT(ADDRESS(3,COLUMN(),2)),$2:$2,0))</f>
        <v>0.05</v>
      </c>
      <c r="AZ1482" s="34">
        <f ca="1">INDEX($A:$CN,ROW(),MATCH(INDIRECT(ADDRESS(3,COLUMN(),2)),$2:$2,0))</f>
        <v>0.05</v>
      </c>
      <c r="BA1482" s="34">
        <f ca="1">INDEX($A:$CN,ROW(),MATCH(INDIRECT(ADDRESS(3,COLUMN(),2)),$2:$2,0))</f>
        <v>0.05</v>
      </c>
      <c r="BB1482" s="34">
        <f ca="1">INDEX($A:$CN,ROW(),MATCH(INDIRECT(ADDRESS(3,COLUMN(),2)),$2:$2,0))</f>
        <v>0.05</v>
      </c>
      <c r="BC1482" s="34">
        <f ca="1">INDEX($A:$CN,ROW(),MATCH(INDIRECT(ADDRESS(3,COLUMN(),2)),$2:$2,0))</f>
        <v>0.05</v>
      </c>
      <c r="BD1482" s="34">
        <f ca="1">INDEX($A:$CN,ROW(),MATCH(INDIRECT(ADDRESS(3,COLUMN(),2)),$2:$2,0))</f>
        <v>0.05</v>
      </c>
      <c r="BE1482" s="34">
        <f ca="1">INDEX($A:$CN,ROW(),MATCH(INDIRECT(ADDRESS(3,COLUMN(),2)),$2:$2,0))</f>
        <v>0.05</v>
      </c>
      <c r="BF1482" s="34">
        <f ca="1">INDEX($A:$CN,ROW(),MATCH(INDIRECT(ADDRESS(3,COLUMN(),2)),$2:$2,0))</f>
        <v>0.05</v>
      </c>
      <c r="BG1482" s="34">
        <f ca="1">INDEX($A:$CN,ROW(),MATCH(INDIRECT(ADDRESS(3,COLUMN(),2)),$2:$2,0))</f>
        <v>0.05</v>
      </c>
      <c r="BH1482" s="34">
        <f ca="1">INDEX($A:$CN,ROW(),MATCH(INDIRECT(ADDRESS(3,COLUMN(),2)),$2:$2,0))</f>
        <v>0.05</v>
      </c>
      <c r="BI1482" s="34">
        <f ca="1">INDEX($A:$CN,ROW(),MATCH(INDIRECT(ADDRESS(3,COLUMN(),2)),$2:$2,0))</f>
        <v>0.05</v>
      </c>
      <c r="BJ1482" s="34">
        <f ca="1">INDEX($A:$CN,ROW(),MATCH(INDIRECT(ADDRESS(3,COLUMN(),2)),$2:$2,0))</f>
        <v>0.05</v>
      </c>
      <c r="BK1482" s="34">
        <f ca="1">INDEX($A:$CN,ROW(),MATCH(INDIRECT(ADDRESS(3,COLUMN(),2)),$2:$2,0))</f>
        <v>0.05</v>
      </c>
      <c r="BL1482" s="34">
        <f ca="1">INDEX($A:$CN,ROW(),MATCH(INDIRECT(ADDRESS(3,COLUMN(),2)),$2:$2,0))</f>
        <v>0.05</v>
      </c>
      <c r="BM1482" s="34">
        <f ca="1">INDEX($A:$CN,ROW(),MATCH(INDIRECT(ADDRESS(3,COLUMN(),2)),$2:$2,0))</f>
        <v>0.05</v>
      </c>
      <c r="BN1482" s="34">
        <f ca="1">INDEX($A:$CN,ROW(),MATCH(INDIRECT(ADDRESS(3,COLUMN(),2)),$2:$2,0))</f>
        <v>0.05</v>
      </c>
      <c r="BO1482" s="34">
        <f ca="1">INDEX($A:$CN,ROW(),MATCH(INDIRECT(ADDRESS(3,COLUMN(),2)),$2:$2,0))</f>
        <v>0.05</v>
      </c>
      <c r="BP1482" s="34">
        <f ca="1">INDEX($A:$CN,ROW(),MATCH(INDIRECT(ADDRESS(3,COLUMN(),2)),$2:$2,0))</f>
        <v>0.05</v>
      </c>
      <c r="BQ1482" s="34">
        <f ca="1">INDEX($A:$CN,ROW(),MATCH(INDIRECT(ADDRESS(3,COLUMN(),2)),$2:$2,0))</f>
        <v>0.05</v>
      </c>
      <c r="BR1482" s="34">
        <f ca="1">INDEX($A:$CN,ROW(),MATCH(INDIRECT(ADDRESS(3,COLUMN(),2)),$2:$2,0))</f>
        <v>0.05</v>
      </c>
      <c r="BS1482" s="34">
        <f ca="1">INDEX($A:$CN,ROW(),MATCH(INDIRECT(ADDRESS(3,COLUMN(),2)),$2:$2,0))</f>
        <v>0.05</v>
      </c>
      <c r="BT1482" s="34">
        <f ca="1">INDEX($A:$CN,ROW(),MATCH(INDIRECT(ADDRESS(3,COLUMN(),2)),$2:$2,0))</f>
        <v>0.05</v>
      </c>
      <c r="BU1482" s="34">
        <f ca="1">INDEX($A:$CN,ROW(),MATCH(INDIRECT(ADDRESS(3,COLUMN(),2)),$2:$2,0))</f>
        <v>0.05</v>
      </c>
      <c r="BV1482" s="34">
        <f ca="1">INDEX($A:$CN,ROW(),MATCH(INDIRECT(ADDRESS(3,COLUMN(),2)),$2:$2,0))</f>
        <v>0.05</v>
      </c>
      <c r="BW1482" s="34">
        <f ca="1">INDEX($A:$CN,ROW(),MATCH(INDIRECT(ADDRESS(3,COLUMN(),2)),$2:$2,0))</f>
        <v>0.05</v>
      </c>
      <c r="BX1482" s="34">
        <f ca="1">INDEX($A:$CN,ROW(),MATCH(INDIRECT(ADDRESS(3,COLUMN(),2)),$2:$2,0))</f>
        <v>0.05</v>
      </c>
      <c r="BY1482" s="34">
        <f ca="1">INDEX($A:$CN,ROW(),MATCH(INDIRECT(ADDRESS(3,COLUMN(),2)),$2:$2,0))</f>
        <v>0.05</v>
      </c>
      <c r="BZ1482" s="34">
        <f ca="1">INDEX($A:$CN,ROW(),MATCH(INDIRECT(ADDRESS(3,COLUMN(),2)),$2:$2,0))</f>
        <v>0.05</v>
      </c>
      <c r="CA1482" s="34">
        <f ca="1">INDEX($A:$CN,ROW(),MATCH(INDIRECT(ADDRESS(3,COLUMN(),2)),$2:$2,0))</f>
        <v>0.05</v>
      </c>
      <c r="CB1482" s="34">
        <f ca="1">INDEX($A:$CN,ROW(),MATCH(INDIRECT(ADDRESS(3,COLUMN(),2)),$2:$2,0))</f>
        <v>0.05</v>
      </c>
      <c r="CC1482" s="34">
        <f ca="1">INDEX($A:$CN,ROW(),MATCH(INDIRECT(ADDRESS(3,COLUMN(),2)),$2:$2,0))</f>
        <v>0.05</v>
      </c>
      <c r="CD1482" s="34">
        <f ca="1">INDEX($A:$CN,ROW(),MATCH(INDIRECT(ADDRESS(3,COLUMN(),2)),$2:$2,0))</f>
        <v>0.05</v>
      </c>
      <c r="CE1482" s="34">
        <f ca="1">INDEX($A:$CN,ROW(),MATCH(INDIRECT(ADDRESS(3,COLUMN(),2)),$2:$2,0))</f>
        <v>0.05</v>
      </c>
      <c r="CF1482" s="34">
        <f ca="1">INDEX($A:$CN,ROW(),MATCH(INDIRECT(ADDRESS(3,COLUMN(),2)),$2:$2,0))</f>
        <v>0.05</v>
      </c>
      <c r="CG1482" s="34">
        <f ca="1">INDEX($A:$CN,ROW(),MATCH(INDIRECT(ADDRESS(3,COLUMN(),2)),$2:$2,0))</f>
        <v>0.05</v>
      </c>
      <c r="CH1482" s="34">
        <f ca="1">INDEX($A:$CN,ROW(),MATCH(INDIRECT(ADDRESS(3,COLUMN(),2)),$2:$2,0))</f>
        <v>0.05</v>
      </c>
      <c r="CI1482" s="34">
        <f ca="1">INDEX($A:$CN,ROW(),MATCH(INDIRECT(ADDRESS(3,COLUMN(),2)),$2:$2,0))</f>
        <v>0.05</v>
      </c>
      <c r="CJ1482" s="34">
        <f ca="1">INDEX($A:$CN,ROW(),MATCH(INDIRECT(ADDRESS(3,COLUMN(),2)),$2:$2,0))</f>
        <v>0.05</v>
      </c>
      <c r="CK1482" s="34">
        <f ca="1">INDEX($A:$CN,ROW(),MATCH(INDIRECT(ADDRESS(3,COLUMN(),2)),$2:$2,0))</f>
        <v>0.05</v>
      </c>
      <c r="CL1482" s="34">
        <f ca="1">INDEX($A:$CN,ROW(),MATCH(INDIRECT(ADDRESS(3,COLUMN(),2)),$2:$2,0))</f>
        <v>0.05</v>
      </c>
      <c r="CM1482" s="34">
        <f ca="1">INDEX($A:$CN,ROW(),MATCH(INDIRECT(ADDRESS(3,COLUMN(),2)),$2:$2,0))</f>
        <v>0.05</v>
      </c>
      <c r="CN1482" s="34">
        <f ca="1">INDEX($A:$CN,ROW(),MATCH(INDIRECT(ADDRESS(3,COLUMN(),2)),$2:$2,0))</f>
        <v>0.05</v>
      </c>
    </row>
    <row r="1483" spans="1:92" x14ac:dyDescent="0.25">
      <c r="B1483" s="178"/>
      <c r="D1483" t="s">
        <v>880</v>
      </c>
      <c r="I1483" s="102"/>
      <c r="J1483"/>
      <c r="T1483" s="205"/>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174" t="s">
        <v>863</v>
      </c>
      <c r="D1484" t="s">
        <v>880</v>
      </c>
      <c r="G1484" s="412" t="s">
        <v>882</v>
      </c>
      <c r="H1484" s="299" t="s">
        <v>883</v>
      </c>
      <c r="I1484" s="412" t="s">
        <v>865</v>
      </c>
      <c r="J1484" s="473"/>
      <c r="K1484" s="473"/>
      <c r="L1484" s="473"/>
      <c r="M1484" s="473"/>
      <c r="N1484" s="473"/>
      <c r="O1484" s="473"/>
      <c r="P1484" s="473"/>
      <c r="Q1484" s="473"/>
      <c r="T1484" s="205"/>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206</v>
      </c>
      <c r="B1485" s="96" t="s">
        <v>884</v>
      </c>
      <c r="D1485" t="s">
        <v>880</v>
      </c>
      <c r="G1485" s="194">
        <v>40</v>
      </c>
      <c r="H1485" s="195">
        <v>20</v>
      </c>
      <c r="I1485" s="449">
        <v>45658</v>
      </c>
      <c r="J1485" s="474"/>
      <c r="K1485" s="50">
        <f t="shared" ref="K1485:P1486" ca="1" si="1096">SUMIF($3:$3, K$2, INDIRECT(ROW() &amp; ":" &amp; ROW()))</f>
        <v>-41600</v>
      </c>
      <c r="L1485" s="50">
        <f t="shared" ca="1" si="1096"/>
        <v>-43680</v>
      </c>
      <c r="M1485" s="50">
        <f t="shared" ca="1" si="1096"/>
        <v>-45864</v>
      </c>
      <c r="N1485" s="50">
        <f t="shared" ca="1" si="1096"/>
        <v>-48157.19999999999</v>
      </c>
      <c r="O1485" s="50">
        <f t="shared" ca="1" si="1096"/>
        <v>-50565.05999999999</v>
      </c>
      <c r="P1485" s="50">
        <f t="shared" ca="1" si="1096"/>
        <v>-53093.313000000016</v>
      </c>
      <c r="Q1485" s="50"/>
      <c r="T1485" s="489"/>
      <c r="U1485" s="475">
        <f t="shared" ref="U1485:CF1485" ca="1" si="1097">-+($G1485*$H1485*52*(1+U1482)^(YEAR(U$2)-YEAR(MAX($I1485,$T$2)))/U$7)*(EOMONTH(U$2,0)&gt;=EOMONTH($I1485,0))</f>
        <v>-3466.6666666666665</v>
      </c>
      <c r="V1485" s="475">
        <f t="shared" ca="1" si="1097"/>
        <v>-3466.6666666666665</v>
      </c>
      <c r="W1485" s="475">
        <f t="shared" ca="1" si="1097"/>
        <v>-3466.6666666666665</v>
      </c>
      <c r="X1485" s="475">
        <f t="shared" ca="1" si="1097"/>
        <v>-3466.6666666666665</v>
      </c>
      <c r="Y1485" s="475">
        <f t="shared" ca="1" si="1097"/>
        <v>-3466.6666666666665</v>
      </c>
      <c r="Z1485" s="475">
        <f t="shared" ca="1" si="1097"/>
        <v>-3466.6666666666665</v>
      </c>
      <c r="AA1485" s="475">
        <f t="shared" ca="1" si="1097"/>
        <v>-3466.6666666666665</v>
      </c>
      <c r="AB1485" s="475">
        <f t="shared" ca="1" si="1097"/>
        <v>-3466.6666666666665</v>
      </c>
      <c r="AC1485" s="475">
        <f t="shared" ca="1" si="1097"/>
        <v>-3466.6666666666665</v>
      </c>
      <c r="AD1485" s="475">
        <f t="shared" ca="1" si="1097"/>
        <v>-3466.6666666666665</v>
      </c>
      <c r="AE1485" s="475">
        <f t="shared" ca="1" si="1097"/>
        <v>-3466.6666666666665</v>
      </c>
      <c r="AF1485" s="475">
        <f t="shared" ca="1" si="1097"/>
        <v>-3466.6666666666665</v>
      </c>
      <c r="AG1485" s="475">
        <f t="shared" ca="1" si="1097"/>
        <v>-3640</v>
      </c>
      <c r="AH1485" s="475">
        <f t="shared" ca="1" si="1097"/>
        <v>-3640</v>
      </c>
      <c r="AI1485" s="475">
        <f t="shared" ca="1" si="1097"/>
        <v>-3640</v>
      </c>
      <c r="AJ1485" s="475">
        <f t="shared" ca="1" si="1097"/>
        <v>-3640</v>
      </c>
      <c r="AK1485" s="475">
        <f t="shared" ca="1" si="1097"/>
        <v>-3640</v>
      </c>
      <c r="AL1485" s="475">
        <f t="shared" ca="1" si="1097"/>
        <v>-3640</v>
      </c>
      <c r="AM1485" s="475">
        <f t="shared" ca="1" si="1097"/>
        <v>-3640</v>
      </c>
      <c r="AN1485" s="475">
        <f t="shared" ca="1" si="1097"/>
        <v>-3640</v>
      </c>
      <c r="AO1485" s="475">
        <f t="shared" ca="1" si="1097"/>
        <v>-3640</v>
      </c>
      <c r="AP1485" s="475">
        <f t="shared" ca="1" si="1097"/>
        <v>-3640</v>
      </c>
      <c r="AQ1485" s="475">
        <f t="shared" ca="1" si="1097"/>
        <v>-3640</v>
      </c>
      <c r="AR1485" s="475">
        <f t="shared" ca="1" si="1097"/>
        <v>-3640</v>
      </c>
      <c r="AS1485" s="475">
        <f t="shared" ca="1" si="1097"/>
        <v>-3822</v>
      </c>
      <c r="AT1485" s="475">
        <f t="shared" ca="1" si="1097"/>
        <v>-3822</v>
      </c>
      <c r="AU1485" s="475">
        <f t="shared" ca="1" si="1097"/>
        <v>-3822</v>
      </c>
      <c r="AV1485" s="475">
        <f t="shared" ca="1" si="1097"/>
        <v>-3822</v>
      </c>
      <c r="AW1485" s="475">
        <f t="shared" ca="1" si="1097"/>
        <v>-3822</v>
      </c>
      <c r="AX1485" s="475">
        <f t="shared" ca="1" si="1097"/>
        <v>-3822</v>
      </c>
      <c r="AY1485" s="475">
        <f t="shared" ca="1" si="1097"/>
        <v>-3822</v>
      </c>
      <c r="AZ1485" s="475">
        <f t="shared" ca="1" si="1097"/>
        <v>-3822</v>
      </c>
      <c r="BA1485" s="475">
        <f t="shared" ca="1" si="1097"/>
        <v>-3822</v>
      </c>
      <c r="BB1485" s="475">
        <f t="shared" ca="1" si="1097"/>
        <v>-3822</v>
      </c>
      <c r="BC1485" s="475">
        <f t="shared" ca="1" si="1097"/>
        <v>-3822</v>
      </c>
      <c r="BD1485" s="475">
        <f t="shared" ca="1" si="1097"/>
        <v>-3822</v>
      </c>
      <c r="BE1485" s="475">
        <f t="shared" ca="1" si="1097"/>
        <v>-4013.1000000000004</v>
      </c>
      <c r="BF1485" s="475">
        <f t="shared" ca="1" si="1097"/>
        <v>-4013.1000000000004</v>
      </c>
      <c r="BG1485" s="475">
        <f t="shared" ca="1" si="1097"/>
        <v>-4013.1000000000004</v>
      </c>
      <c r="BH1485" s="475">
        <f t="shared" ca="1" si="1097"/>
        <v>-4013.1000000000004</v>
      </c>
      <c r="BI1485" s="475">
        <f t="shared" ca="1" si="1097"/>
        <v>-4013.1000000000004</v>
      </c>
      <c r="BJ1485" s="475">
        <f t="shared" ca="1" si="1097"/>
        <v>-4013.1000000000004</v>
      </c>
      <c r="BK1485" s="475">
        <f t="shared" ca="1" si="1097"/>
        <v>-4013.1000000000004</v>
      </c>
      <c r="BL1485" s="475">
        <f t="shared" ca="1" si="1097"/>
        <v>-4013.1000000000004</v>
      </c>
      <c r="BM1485" s="475">
        <f t="shared" ca="1" si="1097"/>
        <v>-4013.1000000000004</v>
      </c>
      <c r="BN1485" s="475">
        <f t="shared" ca="1" si="1097"/>
        <v>-4013.1000000000004</v>
      </c>
      <c r="BO1485" s="475">
        <f t="shared" ca="1" si="1097"/>
        <v>-4013.1000000000004</v>
      </c>
      <c r="BP1485" s="475">
        <f t="shared" ca="1" si="1097"/>
        <v>-4013.1000000000004</v>
      </c>
      <c r="BQ1485" s="475">
        <f t="shared" ca="1" si="1097"/>
        <v>-4213.7550000000001</v>
      </c>
      <c r="BR1485" s="475">
        <f t="shared" ca="1" si="1097"/>
        <v>-4213.7550000000001</v>
      </c>
      <c r="BS1485" s="475">
        <f t="shared" ca="1" si="1097"/>
        <v>-4213.7550000000001</v>
      </c>
      <c r="BT1485" s="475">
        <f t="shared" ca="1" si="1097"/>
        <v>-4213.7550000000001</v>
      </c>
      <c r="BU1485" s="475">
        <f t="shared" ca="1" si="1097"/>
        <v>-4213.7550000000001</v>
      </c>
      <c r="BV1485" s="475">
        <f t="shared" ca="1" si="1097"/>
        <v>-4213.7550000000001</v>
      </c>
      <c r="BW1485" s="475">
        <f t="shared" ca="1" si="1097"/>
        <v>-4213.7550000000001</v>
      </c>
      <c r="BX1485" s="475">
        <f t="shared" ca="1" si="1097"/>
        <v>-4213.7550000000001</v>
      </c>
      <c r="BY1485" s="475">
        <f t="shared" ca="1" si="1097"/>
        <v>-4213.7550000000001</v>
      </c>
      <c r="BZ1485" s="475">
        <f t="shared" ca="1" si="1097"/>
        <v>-4213.7550000000001</v>
      </c>
      <c r="CA1485" s="475">
        <f t="shared" ca="1" si="1097"/>
        <v>-4213.7550000000001</v>
      </c>
      <c r="CB1485" s="475">
        <f t="shared" ca="1" si="1097"/>
        <v>-4213.7550000000001</v>
      </c>
      <c r="CC1485" s="475">
        <f t="shared" ca="1" si="1097"/>
        <v>-4424.4427500000002</v>
      </c>
      <c r="CD1485" s="475">
        <f t="shared" ca="1" si="1097"/>
        <v>-4424.4427500000002</v>
      </c>
      <c r="CE1485" s="475">
        <f t="shared" ca="1" si="1097"/>
        <v>-4424.4427500000002</v>
      </c>
      <c r="CF1485" s="475">
        <f t="shared" ca="1" si="1097"/>
        <v>-4424.4427500000002</v>
      </c>
      <c r="CG1485" s="475">
        <f t="shared" ref="CG1485:CN1485" ca="1" si="1098">-+($G1485*$H1485*52*(1+CG1482)^(YEAR(CG$2)-YEAR(MAX($I1485,$T$2)))/CG$7)*(EOMONTH(CG$2,0)&gt;=EOMONTH($I1485,0))</f>
        <v>-4424.4427500000002</v>
      </c>
      <c r="CH1485" s="475">
        <f t="shared" ca="1" si="1098"/>
        <v>-4424.4427500000002</v>
      </c>
      <c r="CI1485" s="475">
        <f t="shared" ca="1" si="1098"/>
        <v>-4424.4427500000002</v>
      </c>
      <c r="CJ1485" s="475">
        <f t="shared" ca="1" si="1098"/>
        <v>-4424.4427500000002</v>
      </c>
      <c r="CK1485" s="475">
        <f t="shared" ca="1" si="1098"/>
        <v>-4424.4427500000002</v>
      </c>
      <c r="CL1485" s="475">
        <f t="shared" ca="1" si="1098"/>
        <v>-4424.4427500000002</v>
      </c>
      <c r="CM1485" s="475">
        <f t="shared" ca="1" si="1098"/>
        <v>-4424.4427500000002</v>
      </c>
      <c r="CN1485" s="475">
        <f t="shared" ca="1" si="1098"/>
        <v>-4424.4427500000002</v>
      </c>
    </row>
    <row r="1486" spans="1:92" ht="14.25" customHeight="1" x14ac:dyDescent="0.25">
      <c r="A1486" t="s">
        <v>245</v>
      </c>
      <c r="B1486" s="216" t="s">
        <v>885</v>
      </c>
      <c r="C1486" t="s">
        <v>25</v>
      </c>
      <c r="D1486" t="s">
        <v>880</v>
      </c>
      <c r="I1486" s="102"/>
      <c r="J1486"/>
      <c r="K1486" s="244">
        <f t="shared" ca="1" si="1096"/>
        <v>-41600</v>
      </c>
      <c r="L1486" s="244">
        <f t="shared" ca="1" si="1096"/>
        <v>-43680</v>
      </c>
      <c r="M1486" s="244">
        <f t="shared" ca="1" si="1096"/>
        <v>-45864</v>
      </c>
      <c r="N1486" s="244">
        <f t="shared" ca="1" si="1096"/>
        <v>-48157.19999999999</v>
      </c>
      <c r="O1486" s="244">
        <f t="shared" ca="1" si="1096"/>
        <v>-50565.05999999999</v>
      </c>
      <c r="P1486" s="244">
        <f t="shared" ca="1" si="1096"/>
        <v>-53093.313000000016</v>
      </c>
      <c r="Q1486" s="244"/>
      <c r="R1486" s="203">
        <f>SUM(R1485)</f>
        <v>0</v>
      </c>
      <c r="S1486" s="31"/>
      <c r="T1486" s="205"/>
      <c r="U1486" s="203">
        <f ca="1">SUM(OFFSET(U1486,-1,0):U1485)</f>
        <v>-3466.6666666666665</v>
      </c>
      <c r="V1486" s="203">
        <f ca="1">SUM(OFFSET(V1486,-1,0):V1485)</f>
        <v>-3466.6666666666665</v>
      </c>
      <c r="W1486" s="203">
        <f ca="1">SUM(OFFSET(W1486,-1,0):W1485)</f>
        <v>-3466.6666666666665</v>
      </c>
      <c r="X1486" s="203">
        <f ca="1">SUM(OFFSET(X1486,-1,0):X1485)</f>
        <v>-3466.6666666666665</v>
      </c>
      <c r="Y1486" s="203">
        <f ca="1">SUM(OFFSET(Y1486,-1,0):Y1485)</f>
        <v>-3466.6666666666665</v>
      </c>
      <c r="Z1486" s="203">
        <f ca="1">SUM(OFFSET(Z1486,-1,0):Z1485)</f>
        <v>-3466.6666666666665</v>
      </c>
      <c r="AA1486" s="203">
        <f ca="1">SUM(OFFSET(AA1486,-1,0):AA1485)</f>
        <v>-3466.6666666666665</v>
      </c>
      <c r="AB1486" s="203">
        <f ca="1">SUM(OFFSET(AB1486,-1,0):AB1485)</f>
        <v>-3466.6666666666665</v>
      </c>
      <c r="AC1486" s="203">
        <f ca="1">SUM(OFFSET(AC1486,-1,0):AC1485)</f>
        <v>-3466.6666666666665</v>
      </c>
      <c r="AD1486" s="203">
        <f ca="1">SUM(OFFSET(AD1486,-1,0):AD1485)</f>
        <v>-3466.6666666666665</v>
      </c>
      <c r="AE1486" s="203">
        <f ca="1">SUM(OFFSET(AE1486,-1,0):AE1485)</f>
        <v>-3466.6666666666665</v>
      </c>
      <c r="AF1486" s="203">
        <f ca="1">SUM(OFFSET(AF1486,-1,0):AF1485)</f>
        <v>-3466.6666666666665</v>
      </c>
      <c r="AG1486" s="203">
        <f ca="1">SUM(OFFSET(AG1486,-1,0):AG1485)</f>
        <v>-3640</v>
      </c>
      <c r="AH1486" s="203">
        <f ca="1">SUM(OFFSET(AH1486,-1,0):AH1485)</f>
        <v>-3640</v>
      </c>
      <c r="AI1486" s="203">
        <f ca="1">SUM(OFFSET(AI1486,-1,0):AI1485)</f>
        <v>-3640</v>
      </c>
      <c r="AJ1486" s="203">
        <f ca="1">SUM(OFFSET(AJ1486,-1,0):AJ1485)</f>
        <v>-3640</v>
      </c>
      <c r="AK1486" s="203">
        <f ca="1">SUM(OFFSET(AK1486,-1,0):AK1485)</f>
        <v>-3640</v>
      </c>
      <c r="AL1486" s="203">
        <f ca="1">SUM(OFFSET(AL1486,-1,0):AL1485)</f>
        <v>-3640</v>
      </c>
      <c r="AM1486" s="203">
        <f ca="1">SUM(OFFSET(AM1486,-1,0):AM1485)</f>
        <v>-3640</v>
      </c>
      <c r="AN1486" s="203">
        <f ca="1">SUM(OFFSET(AN1486,-1,0):AN1485)</f>
        <v>-3640</v>
      </c>
      <c r="AO1486" s="203">
        <f ca="1">SUM(OFFSET(AO1486,-1,0):AO1485)</f>
        <v>-3640</v>
      </c>
      <c r="AP1486" s="203">
        <f ca="1">SUM(OFFSET(AP1486,-1,0):AP1485)</f>
        <v>-3640</v>
      </c>
      <c r="AQ1486" s="203">
        <f ca="1">SUM(OFFSET(AQ1486,-1,0):AQ1485)</f>
        <v>-3640</v>
      </c>
      <c r="AR1486" s="203">
        <f ca="1">SUM(OFFSET(AR1486,-1,0):AR1485)</f>
        <v>-3640</v>
      </c>
      <c r="AS1486" s="203">
        <f ca="1">SUM(OFFSET(AS1486,-1,0):AS1485)</f>
        <v>-3822</v>
      </c>
      <c r="AT1486" s="203">
        <f ca="1">SUM(OFFSET(AT1486,-1,0):AT1485)</f>
        <v>-3822</v>
      </c>
      <c r="AU1486" s="203">
        <f ca="1">SUM(OFFSET(AU1486,-1,0):AU1485)</f>
        <v>-3822</v>
      </c>
      <c r="AV1486" s="203">
        <f ca="1">SUM(OFFSET(AV1486,-1,0):AV1485)</f>
        <v>-3822</v>
      </c>
      <c r="AW1486" s="203">
        <f ca="1">SUM(OFFSET(AW1486,-1,0):AW1485)</f>
        <v>-3822</v>
      </c>
      <c r="AX1486" s="203">
        <f ca="1">SUM(OFFSET(AX1486,-1,0):AX1485)</f>
        <v>-3822</v>
      </c>
      <c r="AY1486" s="203">
        <f ca="1">SUM(OFFSET(AY1486,-1,0):AY1485)</f>
        <v>-3822</v>
      </c>
      <c r="AZ1486" s="203">
        <f ca="1">SUM(OFFSET(AZ1486,-1,0):AZ1485)</f>
        <v>-3822</v>
      </c>
      <c r="BA1486" s="203">
        <f ca="1">SUM(OFFSET(BA1486,-1,0):BA1485)</f>
        <v>-3822</v>
      </c>
      <c r="BB1486" s="203">
        <f ca="1">SUM(OFFSET(BB1486,-1,0):BB1485)</f>
        <v>-3822</v>
      </c>
      <c r="BC1486" s="203">
        <f ca="1">SUM(OFFSET(BC1486,-1,0):BC1485)</f>
        <v>-3822</v>
      </c>
      <c r="BD1486" s="203">
        <f ca="1">SUM(OFFSET(BD1486,-1,0):BD1485)</f>
        <v>-3822</v>
      </c>
      <c r="BE1486" s="203">
        <f ca="1">SUM(OFFSET(BE1486,-1,0):BE1485)</f>
        <v>-4013.1000000000004</v>
      </c>
      <c r="BF1486" s="203">
        <f ca="1">SUM(OFFSET(BF1486,-1,0):BF1485)</f>
        <v>-4013.1000000000004</v>
      </c>
      <c r="BG1486" s="203">
        <f ca="1">SUM(OFFSET(BG1486,-1,0):BG1485)</f>
        <v>-4013.1000000000004</v>
      </c>
      <c r="BH1486" s="203">
        <f ca="1">SUM(OFFSET(BH1486,-1,0):BH1485)</f>
        <v>-4013.1000000000004</v>
      </c>
      <c r="BI1486" s="203">
        <f ca="1">SUM(OFFSET(BI1486,-1,0):BI1485)</f>
        <v>-4013.1000000000004</v>
      </c>
      <c r="BJ1486" s="203">
        <f ca="1">SUM(OFFSET(BJ1486,-1,0):BJ1485)</f>
        <v>-4013.1000000000004</v>
      </c>
      <c r="BK1486" s="203">
        <f ca="1">SUM(OFFSET(BK1486,-1,0):BK1485)</f>
        <v>-4013.1000000000004</v>
      </c>
      <c r="BL1486" s="203">
        <f ca="1">SUM(OFFSET(BL1486,-1,0):BL1485)</f>
        <v>-4013.1000000000004</v>
      </c>
      <c r="BM1486" s="203">
        <f ca="1">SUM(OFFSET(BM1486,-1,0):BM1485)</f>
        <v>-4013.1000000000004</v>
      </c>
      <c r="BN1486" s="203">
        <f ca="1">SUM(OFFSET(BN1486,-1,0):BN1485)</f>
        <v>-4013.1000000000004</v>
      </c>
      <c r="BO1486" s="203">
        <f ca="1">SUM(OFFSET(BO1486,-1,0):BO1485)</f>
        <v>-4013.1000000000004</v>
      </c>
      <c r="BP1486" s="203">
        <f ca="1">SUM(OFFSET(BP1486,-1,0):BP1485)</f>
        <v>-4013.1000000000004</v>
      </c>
      <c r="BQ1486" s="203">
        <f ca="1">SUM(OFFSET(BQ1486,-1,0):BQ1485)</f>
        <v>-4213.7550000000001</v>
      </c>
      <c r="BR1486" s="203">
        <f ca="1">SUM(OFFSET(BR1486,-1,0):BR1485)</f>
        <v>-4213.7550000000001</v>
      </c>
      <c r="BS1486" s="203">
        <f ca="1">SUM(OFFSET(BS1486,-1,0):BS1485)</f>
        <v>-4213.7550000000001</v>
      </c>
      <c r="BT1486" s="203">
        <f ca="1">SUM(OFFSET(BT1486,-1,0):BT1485)</f>
        <v>-4213.7550000000001</v>
      </c>
      <c r="BU1486" s="203">
        <f ca="1">SUM(OFFSET(BU1486,-1,0):BU1485)</f>
        <v>-4213.7550000000001</v>
      </c>
      <c r="BV1486" s="203">
        <f ca="1">SUM(OFFSET(BV1486,-1,0):BV1485)</f>
        <v>-4213.7550000000001</v>
      </c>
      <c r="BW1486" s="203">
        <f ca="1">SUM(OFFSET(BW1486,-1,0):BW1485)</f>
        <v>-4213.7550000000001</v>
      </c>
      <c r="BX1486" s="203">
        <f ca="1">SUM(OFFSET(BX1486,-1,0):BX1485)</f>
        <v>-4213.7550000000001</v>
      </c>
      <c r="BY1486" s="203">
        <f ca="1">SUM(OFFSET(BY1486,-1,0):BY1485)</f>
        <v>-4213.7550000000001</v>
      </c>
      <c r="BZ1486" s="203">
        <f ca="1">SUM(OFFSET(BZ1486,-1,0):BZ1485)</f>
        <v>-4213.7550000000001</v>
      </c>
      <c r="CA1486" s="203">
        <f ca="1">SUM(OFFSET(CA1486,-1,0):CA1485)</f>
        <v>-4213.7550000000001</v>
      </c>
      <c r="CB1486" s="203">
        <f ca="1">SUM(OFFSET(CB1486,-1,0):CB1485)</f>
        <v>-4213.7550000000001</v>
      </c>
      <c r="CC1486" s="203">
        <f ca="1">SUM(OFFSET(CC1486,-1,0):CC1485)</f>
        <v>-4424.4427500000002</v>
      </c>
      <c r="CD1486" s="203">
        <f ca="1">SUM(OFFSET(CD1486,-1,0):CD1485)</f>
        <v>-4424.4427500000002</v>
      </c>
      <c r="CE1486" s="203">
        <f ca="1">SUM(OFFSET(CE1486,-1,0):CE1485)</f>
        <v>-4424.4427500000002</v>
      </c>
      <c r="CF1486" s="203">
        <f ca="1">SUM(OFFSET(CF1486,-1,0):CF1485)</f>
        <v>-4424.4427500000002</v>
      </c>
      <c r="CG1486" s="203">
        <f ca="1">SUM(OFFSET(CG1486,-1,0):CG1485)</f>
        <v>-4424.4427500000002</v>
      </c>
      <c r="CH1486" s="203">
        <f ca="1">SUM(OFFSET(CH1486,-1,0):CH1485)</f>
        <v>-4424.4427500000002</v>
      </c>
      <c r="CI1486" s="203">
        <f ca="1">SUM(OFFSET(CI1486,-1,0):CI1485)</f>
        <v>-4424.4427500000002</v>
      </c>
      <c r="CJ1486" s="203">
        <f ca="1">SUM(OFFSET(CJ1486,-1,0):CJ1485)</f>
        <v>-4424.4427500000002</v>
      </c>
      <c r="CK1486" s="203">
        <f ca="1">SUM(OFFSET(CK1486,-1,0):CK1485)</f>
        <v>-4424.4427500000002</v>
      </c>
      <c r="CL1486" s="203">
        <f ca="1">SUM(OFFSET(CL1486,-1,0):CL1485)</f>
        <v>-4424.4427500000002</v>
      </c>
      <c r="CM1486" s="203">
        <f ca="1">SUM(OFFSET(CM1486,-1,0):CM1485)</f>
        <v>-4424.4427500000002</v>
      </c>
      <c r="CN1486" s="203">
        <f ca="1">SUM(OFFSET(CN1486,-1,0):CN1485)</f>
        <v>-4424.4427500000002</v>
      </c>
    </row>
    <row r="1487" spans="1:92" x14ac:dyDescent="0.25">
      <c r="A1487" t="s">
        <v>151</v>
      </c>
      <c r="B1487" s="214" t="s">
        <v>868</v>
      </c>
      <c r="D1487" t="s">
        <v>880</v>
      </c>
      <c r="I1487" s="476"/>
      <c r="J1487" s="477"/>
      <c r="K1487" s="61">
        <f t="shared" ref="K1487:P1487" ca="1" si="1099">SUMIF($4:$4, K$2, INDIRECT(ROW() &amp; ":" &amp; ROW()))</f>
        <v>1</v>
      </c>
      <c r="L1487" s="61">
        <f t="shared" ca="1" si="1099"/>
        <v>1</v>
      </c>
      <c r="M1487" s="61">
        <f t="shared" ca="1" si="1099"/>
        <v>1</v>
      </c>
      <c r="N1487" s="61">
        <f t="shared" ca="1" si="1099"/>
        <v>1</v>
      </c>
      <c r="O1487" s="61">
        <f t="shared" ca="1" si="1099"/>
        <v>1</v>
      </c>
      <c r="P1487" s="61">
        <f t="shared" ca="1" si="1099"/>
        <v>1</v>
      </c>
      <c r="Q1487" s="61"/>
      <c r="T1487" s="478"/>
      <c r="U1487" s="479">
        <f ca="1">+COUNTIF(U1485:OFFSET(U1487,-2,0),"&lt;"&amp;0)</f>
        <v>1</v>
      </c>
      <c r="V1487" s="479">
        <f ca="1">+COUNTIF(V1485:OFFSET(V1487,-2,0),"&lt;"&amp;0)</f>
        <v>1</v>
      </c>
      <c r="W1487" s="479">
        <f ca="1">+COUNTIF(W1485:OFFSET(W1487,-2,0),"&lt;"&amp;0)</f>
        <v>1</v>
      </c>
      <c r="X1487" s="479">
        <f ca="1">+COUNTIF(X1485:OFFSET(X1487,-2,0),"&lt;"&amp;0)</f>
        <v>1</v>
      </c>
      <c r="Y1487" s="479">
        <f ca="1">+COUNTIF(Y1485:OFFSET(Y1487,-2,0),"&lt;"&amp;0)</f>
        <v>1</v>
      </c>
      <c r="Z1487" s="479">
        <f ca="1">+COUNTIF(Z1485:OFFSET(Z1487,-2,0),"&lt;"&amp;0)</f>
        <v>1</v>
      </c>
      <c r="AA1487" s="479">
        <f ca="1">+COUNTIF(AA1485:OFFSET(AA1487,-2,0),"&lt;"&amp;0)</f>
        <v>1</v>
      </c>
      <c r="AB1487" s="479">
        <f ca="1">+COUNTIF(AB1485:OFFSET(AB1487,-2,0),"&lt;"&amp;0)</f>
        <v>1</v>
      </c>
      <c r="AC1487" s="479">
        <f ca="1">+COUNTIF(AC1485:OFFSET(AC1487,-2,0),"&lt;"&amp;0)</f>
        <v>1</v>
      </c>
      <c r="AD1487" s="479">
        <f ca="1">+COUNTIF(AD1485:OFFSET(AD1487,-2,0),"&lt;"&amp;0)</f>
        <v>1</v>
      </c>
      <c r="AE1487" s="479">
        <f ca="1">+COUNTIF(AE1485:OFFSET(AE1487,-2,0),"&lt;"&amp;0)</f>
        <v>1</v>
      </c>
      <c r="AF1487" s="479">
        <f ca="1">+COUNTIF(AF1485:OFFSET(AF1487,-2,0),"&lt;"&amp;0)</f>
        <v>1</v>
      </c>
      <c r="AG1487" s="479">
        <f ca="1">+COUNTIF(AG1485:OFFSET(AG1487,-2,0),"&lt;"&amp;0)</f>
        <v>1</v>
      </c>
      <c r="AH1487" s="479">
        <f ca="1">+COUNTIF(AH1485:OFFSET(AH1487,-2,0),"&lt;"&amp;0)</f>
        <v>1</v>
      </c>
      <c r="AI1487" s="479">
        <f ca="1">+COUNTIF(AI1485:OFFSET(AI1487,-2,0),"&lt;"&amp;0)</f>
        <v>1</v>
      </c>
      <c r="AJ1487" s="479">
        <f ca="1">+COUNTIF(AJ1485:OFFSET(AJ1487,-2,0),"&lt;"&amp;0)</f>
        <v>1</v>
      </c>
      <c r="AK1487" s="479">
        <f ca="1">+COUNTIF(AK1485:OFFSET(AK1487,-2,0),"&lt;"&amp;0)</f>
        <v>1</v>
      </c>
      <c r="AL1487" s="479">
        <f ca="1">+COUNTIF(AL1485:OFFSET(AL1487,-2,0),"&lt;"&amp;0)</f>
        <v>1</v>
      </c>
      <c r="AM1487" s="479">
        <f ca="1">+COUNTIF(AM1485:OFFSET(AM1487,-2,0),"&lt;"&amp;0)</f>
        <v>1</v>
      </c>
      <c r="AN1487" s="479">
        <f ca="1">+COUNTIF(AN1485:OFFSET(AN1487,-2,0),"&lt;"&amp;0)</f>
        <v>1</v>
      </c>
      <c r="AO1487" s="479">
        <f ca="1">+COUNTIF(AO1485:OFFSET(AO1487,-2,0),"&lt;"&amp;0)</f>
        <v>1</v>
      </c>
      <c r="AP1487" s="479">
        <f ca="1">+COUNTIF(AP1485:OFFSET(AP1487,-2,0),"&lt;"&amp;0)</f>
        <v>1</v>
      </c>
      <c r="AQ1487" s="479">
        <f ca="1">+COUNTIF(AQ1485:OFFSET(AQ1487,-2,0),"&lt;"&amp;0)</f>
        <v>1</v>
      </c>
      <c r="AR1487" s="479">
        <f ca="1">+COUNTIF(AR1485:OFFSET(AR1487,-2,0),"&lt;"&amp;0)</f>
        <v>1</v>
      </c>
      <c r="AS1487" s="479">
        <f ca="1">+COUNTIF(AS1485:OFFSET(AS1487,-2,0),"&lt;"&amp;0)</f>
        <v>1</v>
      </c>
      <c r="AT1487" s="479">
        <f ca="1">+COUNTIF(AT1485:OFFSET(AT1487,-2,0),"&lt;"&amp;0)</f>
        <v>1</v>
      </c>
      <c r="AU1487" s="479">
        <f ca="1">+COUNTIF(AU1485:OFFSET(AU1487,-2,0),"&lt;"&amp;0)</f>
        <v>1</v>
      </c>
      <c r="AV1487" s="479">
        <f ca="1">+COUNTIF(AV1485:OFFSET(AV1487,-2,0),"&lt;"&amp;0)</f>
        <v>1</v>
      </c>
      <c r="AW1487" s="479">
        <f ca="1">+COUNTIF(AW1485:OFFSET(AW1487,-2,0),"&lt;"&amp;0)</f>
        <v>1</v>
      </c>
      <c r="AX1487" s="479">
        <f ca="1">+COUNTIF(AX1485:OFFSET(AX1487,-2,0),"&lt;"&amp;0)</f>
        <v>1</v>
      </c>
      <c r="AY1487" s="479">
        <f ca="1">+COUNTIF(AY1485:OFFSET(AY1487,-2,0),"&lt;"&amp;0)</f>
        <v>1</v>
      </c>
      <c r="AZ1487" s="479">
        <f ca="1">+COUNTIF(AZ1485:OFFSET(AZ1487,-2,0),"&lt;"&amp;0)</f>
        <v>1</v>
      </c>
      <c r="BA1487" s="479">
        <f ca="1">+COUNTIF(BA1485:OFFSET(BA1487,-2,0),"&lt;"&amp;0)</f>
        <v>1</v>
      </c>
      <c r="BB1487" s="479">
        <f ca="1">+COUNTIF(BB1485:OFFSET(BB1487,-2,0),"&lt;"&amp;0)</f>
        <v>1</v>
      </c>
      <c r="BC1487" s="479">
        <f ca="1">+COUNTIF(BC1485:OFFSET(BC1487,-2,0),"&lt;"&amp;0)</f>
        <v>1</v>
      </c>
      <c r="BD1487" s="479">
        <f ca="1">+COUNTIF(BD1485:OFFSET(BD1487,-2,0),"&lt;"&amp;0)</f>
        <v>1</v>
      </c>
      <c r="BE1487" s="479">
        <f ca="1">+COUNTIF(BE1485:OFFSET(BE1487,-2,0),"&lt;"&amp;0)</f>
        <v>1</v>
      </c>
      <c r="BF1487" s="479">
        <f ca="1">+COUNTIF(BF1485:OFFSET(BF1487,-2,0),"&lt;"&amp;0)</f>
        <v>1</v>
      </c>
      <c r="BG1487" s="479">
        <f ca="1">+COUNTIF(BG1485:OFFSET(BG1487,-2,0),"&lt;"&amp;0)</f>
        <v>1</v>
      </c>
      <c r="BH1487" s="479">
        <f ca="1">+COUNTIF(BH1485:OFFSET(BH1487,-2,0),"&lt;"&amp;0)</f>
        <v>1</v>
      </c>
      <c r="BI1487" s="479">
        <f ca="1">+COUNTIF(BI1485:OFFSET(BI1487,-2,0),"&lt;"&amp;0)</f>
        <v>1</v>
      </c>
      <c r="BJ1487" s="479">
        <f ca="1">+COUNTIF(BJ1485:OFFSET(BJ1487,-2,0),"&lt;"&amp;0)</f>
        <v>1</v>
      </c>
      <c r="BK1487" s="479">
        <f ca="1">+COUNTIF(BK1485:OFFSET(BK1487,-2,0),"&lt;"&amp;0)</f>
        <v>1</v>
      </c>
      <c r="BL1487" s="479">
        <f ca="1">+COUNTIF(BL1485:OFFSET(BL1487,-2,0),"&lt;"&amp;0)</f>
        <v>1</v>
      </c>
      <c r="BM1487" s="479">
        <f ca="1">+COUNTIF(BM1485:OFFSET(BM1487,-2,0),"&lt;"&amp;0)</f>
        <v>1</v>
      </c>
      <c r="BN1487" s="479">
        <f ca="1">+COUNTIF(BN1485:OFFSET(BN1487,-2,0),"&lt;"&amp;0)</f>
        <v>1</v>
      </c>
      <c r="BO1487" s="479">
        <f ca="1">+COUNTIF(BO1485:OFFSET(BO1487,-2,0),"&lt;"&amp;0)</f>
        <v>1</v>
      </c>
      <c r="BP1487" s="479">
        <f ca="1">+COUNTIF(BP1485:OFFSET(BP1487,-2,0),"&lt;"&amp;0)</f>
        <v>1</v>
      </c>
      <c r="BQ1487" s="479">
        <f ca="1">+COUNTIF(BQ1485:OFFSET(BQ1487,-2,0),"&lt;"&amp;0)</f>
        <v>1</v>
      </c>
      <c r="BR1487" s="479">
        <f ca="1">+COUNTIF(BR1485:OFFSET(BR1487,-2,0),"&lt;"&amp;0)</f>
        <v>1</v>
      </c>
      <c r="BS1487" s="479">
        <f ca="1">+COUNTIF(BS1485:OFFSET(BS1487,-2,0),"&lt;"&amp;0)</f>
        <v>1</v>
      </c>
      <c r="BT1487" s="479">
        <f ca="1">+COUNTIF(BT1485:OFFSET(BT1487,-2,0),"&lt;"&amp;0)</f>
        <v>1</v>
      </c>
      <c r="BU1487" s="479">
        <f ca="1">+COUNTIF(BU1485:OFFSET(BU1487,-2,0),"&lt;"&amp;0)</f>
        <v>1</v>
      </c>
      <c r="BV1487" s="479">
        <f ca="1">+COUNTIF(BV1485:OFFSET(BV1487,-2,0),"&lt;"&amp;0)</f>
        <v>1</v>
      </c>
      <c r="BW1487" s="479">
        <f ca="1">+COUNTIF(BW1485:OFFSET(BW1487,-2,0),"&lt;"&amp;0)</f>
        <v>1</v>
      </c>
      <c r="BX1487" s="479">
        <f ca="1">+COUNTIF(BX1485:OFFSET(BX1487,-2,0),"&lt;"&amp;0)</f>
        <v>1</v>
      </c>
      <c r="BY1487" s="479">
        <f ca="1">+COUNTIF(BY1485:OFFSET(BY1487,-2,0),"&lt;"&amp;0)</f>
        <v>1</v>
      </c>
      <c r="BZ1487" s="479">
        <f ca="1">+COUNTIF(BZ1485:OFFSET(BZ1487,-2,0),"&lt;"&amp;0)</f>
        <v>1</v>
      </c>
      <c r="CA1487" s="479">
        <f ca="1">+COUNTIF(CA1485:OFFSET(CA1487,-2,0),"&lt;"&amp;0)</f>
        <v>1</v>
      </c>
      <c r="CB1487" s="479">
        <f ca="1">+COUNTIF(CB1485:OFFSET(CB1487,-2,0),"&lt;"&amp;0)</f>
        <v>1</v>
      </c>
      <c r="CC1487" s="479">
        <f ca="1">+COUNTIF(CC1485:OFFSET(CC1487,-2,0),"&lt;"&amp;0)</f>
        <v>1</v>
      </c>
      <c r="CD1487" s="479">
        <f ca="1">+COUNTIF(CD1485:OFFSET(CD1487,-2,0),"&lt;"&amp;0)</f>
        <v>1</v>
      </c>
      <c r="CE1487" s="479">
        <f ca="1">+COUNTIF(CE1485:OFFSET(CE1487,-2,0),"&lt;"&amp;0)</f>
        <v>1</v>
      </c>
      <c r="CF1487" s="479">
        <f ca="1">+COUNTIF(CF1485:OFFSET(CF1487,-2,0),"&lt;"&amp;0)</f>
        <v>1</v>
      </c>
      <c r="CG1487" s="479">
        <f ca="1">+COUNTIF(CG1485:OFFSET(CG1487,-2,0),"&lt;"&amp;0)</f>
        <v>1</v>
      </c>
      <c r="CH1487" s="479">
        <f ca="1">+COUNTIF(CH1485:OFFSET(CH1487,-2,0),"&lt;"&amp;0)</f>
        <v>1</v>
      </c>
      <c r="CI1487" s="479">
        <f ca="1">+COUNTIF(CI1485:OFFSET(CI1487,-2,0),"&lt;"&amp;0)</f>
        <v>1</v>
      </c>
      <c r="CJ1487" s="479">
        <f ca="1">+COUNTIF(CJ1485:OFFSET(CJ1487,-2,0),"&lt;"&amp;0)</f>
        <v>1</v>
      </c>
      <c r="CK1487" s="479">
        <f ca="1">+COUNTIF(CK1485:OFFSET(CK1487,-2,0),"&lt;"&amp;0)</f>
        <v>1</v>
      </c>
      <c r="CL1487" s="479">
        <f ca="1">+COUNTIF(CL1485:OFFSET(CL1487,-2,0),"&lt;"&amp;0)</f>
        <v>1</v>
      </c>
      <c r="CM1487" s="479">
        <f ca="1">+COUNTIF(CM1485:OFFSET(CM1487,-2,0),"&lt;"&amp;0)</f>
        <v>1</v>
      </c>
      <c r="CN1487" s="479">
        <f ca="1">+COUNTIF(CN1485:OFFSET(CN1487,-2,0),"&lt;"&amp;0)</f>
        <v>1</v>
      </c>
    </row>
    <row r="1488" spans="1:92" x14ac:dyDescent="0.25">
      <c r="B1488" s="214"/>
      <c r="I1488" s="476"/>
      <c r="J1488" s="477"/>
      <c r="K1488" s="61"/>
      <c r="L1488" s="61"/>
      <c r="M1488" s="61"/>
      <c r="N1488" s="61"/>
      <c r="O1488" s="61"/>
      <c r="P1488" s="61"/>
      <c r="Q1488" s="61"/>
      <c r="T1488" s="478"/>
      <c r="U1488" s="479"/>
      <c r="V1488" s="479"/>
      <c r="W1488" s="479"/>
      <c r="X1488" s="479"/>
      <c r="Y1488" s="479"/>
      <c r="Z1488" s="479"/>
      <c r="AA1488" s="479"/>
      <c r="AB1488" s="479"/>
      <c r="AC1488" s="479"/>
      <c r="AD1488" s="479"/>
      <c r="AE1488" s="479"/>
      <c r="AF1488" s="479"/>
      <c r="AG1488" s="479"/>
      <c r="AH1488" s="479"/>
      <c r="AI1488" s="479"/>
      <c r="AJ1488" s="479"/>
      <c r="AK1488" s="479"/>
      <c r="AL1488" s="479"/>
      <c r="AM1488" s="479"/>
      <c r="AN1488" s="479"/>
      <c r="AO1488" s="479"/>
      <c r="AP1488" s="479"/>
      <c r="AQ1488" s="479"/>
      <c r="AR1488" s="479"/>
      <c r="AS1488" s="479"/>
      <c r="AT1488" s="479"/>
      <c r="AU1488" s="479"/>
      <c r="AV1488" s="479"/>
      <c r="AW1488" s="479"/>
      <c r="AX1488" s="479"/>
      <c r="AY1488" s="479"/>
      <c r="AZ1488" s="479"/>
      <c r="BA1488" s="479"/>
      <c r="BB1488" s="479"/>
      <c r="BC1488" s="479"/>
      <c r="BD1488" s="479"/>
      <c r="BE1488" s="479"/>
      <c r="BF1488" s="479"/>
      <c r="BG1488" s="479"/>
      <c r="BH1488" s="479"/>
      <c r="BI1488" s="479"/>
      <c r="BJ1488" s="479"/>
      <c r="BK1488" s="479"/>
      <c r="BL1488" s="479"/>
      <c r="BM1488" s="479"/>
      <c r="BN1488" s="479"/>
      <c r="BO1488" s="479"/>
      <c r="BP1488" s="479"/>
      <c r="BQ1488" s="479"/>
      <c r="BR1488" s="479"/>
      <c r="BS1488" s="479"/>
      <c r="BT1488" s="479"/>
      <c r="BU1488" s="479"/>
      <c r="BV1488" s="479"/>
      <c r="BW1488" s="479"/>
      <c r="BX1488" s="479"/>
      <c r="BY1488" s="479"/>
      <c r="BZ1488" s="479"/>
      <c r="CA1488" s="479"/>
      <c r="CB1488" s="479"/>
      <c r="CC1488" s="479"/>
      <c r="CD1488" s="479"/>
      <c r="CE1488" s="479"/>
      <c r="CF1488" s="479"/>
      <c r="CG1488" s="479"/>
      <c r="CH1488" s="479"/>
      <c r="CI1488" s="479"/>
      <c r="CJ1488" s="479"/>
      <c r="CK1488" s="479"/>
      <c r="CL1488" s="479"/>
      <c r="CM1488" s="479"/>
      <c r="CN1488" s="479"/>
    </row>
    <row r="1489" spans="1:92" x14ac:dyDescent="0.25">
      <c r="B1489" s="214"/>
      <c r="I1489" s="476"/>
      <c r="J1489" s="477"/>
      <c r="K1489" s="61"/>
      <c r="L1489" s="61"/>
      <c r="M1489" s="61"/>
      <c r="N1489" s="61"/>
      <c r="O1489" s="61"/>
      <c r="P1489" s="61"/>
      <c r="Q1489" s="61"/>
      <c r="T1489" s="478"/>
      <c r="U1489" s="479"/>
      <c r="V1489" s="479"/>
      <c r="W1489" s="479"/>
      <c r="X1489" s="479"/>
      <c r="Y1489" s="479"/>
      <c r="Z1489" s="479"/>
      <c r="AA1489" s="479"/>
      <c r="AB1489" s="479"/>
      <c r="AC1489" s="479"/>
      <c r="AD1489" s="479"/>
      <c r="AE1489" s="479"/>
      <c r="AF1489" s="479"/>
      <c r="AG1489" s="479"/>
      <c r="AH1489" s="479"/>
      <c r="AI1489" s="479"/>
      <c r="AJ1489" s="479"/>
      <c r="AK1489" s="479"/>
      <c r="AL1489" s="479"/>
      <c r="AM1489" s="479"/>
      <c r="AN1489" s="479"/>
      <c r="AO1489" s="479"/>
      <c r="AP1489" s="479"/>
      <c r="AQ1489" s="479"/>
      <c r="AR1489" s="479"/>
      <c r="AS1489" s="479"/>
      <c r="AT1489" s="479"/>
      <c r="AU1489" s="479"/>
      <c r="AV1489" s="479"/>
      <c r="AW1489" s="479"/>
      <c r="AX1489" s="479"/>
      <c r="AY1489" s="479"/>
      <c r="AZ1489" s="479"/>
      <c r="BA1489" s="479"/>
      <c r="BB1489" s="479"/>
      <c r="BC1489" s="479"/>
      <c r="BD1489" s="479"/>
      <c r="BE1489" s="479"/>
      <c r="BF1489" s="479"/>
      <c r="BG1489" s="479"/>
      <c r="BH1489" s="479"/>
      <c r="BI1489" s="479"/>
      <c r="BJ1489" s="479"/>
      <c r="BK1489" s="479"/>
      <c r="BL1489" s="479"/>
      <c r="BM1489" s="479"/>
      <c r="BN1489" s="479"/>
      <c r="BO1489" s="479"/>
      <c r="BP1489" s="479"/>
      <c r="BQ1489" s="479"/>
      <c r="BR1489" s="479"/>
      <c r="BS1489" s="479"/>
      <c r="BT1489" s="479"/>
      <c r="BU1489" s="479"/>
      <c r="BV1489" s="479"/>
      <c r="BW1489" s="479"/>
      <c r="BX1489" s="479"/>
      <c r="BY1489" s="479"/>
      <c r="BZ1489" s="479"/>
      <c r="CA1489" s="479"/>
      <c r="CB1489" s="479"/>
      <c r="CC1489" s="479"/>
      <c r="CD1489" s="479"/>
      <c r="CE1489" s="479"/>
      <c r="CF1489" s="479"/>
      <c r="CG1489" s="479"/>
      <c r="CH1489" s="479"/>
      <c r="CI1489" s="479"/>
      <c r="CJ1489" s="479"/>
      <c r="CK1489" s="479"/>
      <c r="CL1489" s="479"/>
      <c r="CM1489" s="479"/>
      <c r="CN1489" s="479"/>
    </row>
    <row r="1490" spans="1:92" x14ac:dyDescent="0.25">
      <c r="B1490"/>
      <c r="I1490" s="102"/>
      <c r="J1490"/>
      <c r="T1490" s="205"/>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102"/>
      <c r="J1491"/>
      <c r="T1491" s="205"/>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102"/>
      <c r="J1492"/>
      <c r="T1492" s="205"/>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102"/>
      <c r="J1493"/>
      <c r="T1493" s="205"/>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102"/>
      <c r="J1494"/>
      <c r="T1494" s="205"/>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102"/>
      <c r="J1495"/>
      <c r="T1495" s="20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102"/>
      <c r="J1496"/>
      <c r="T1496" s="205"/>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102"/>
      <c r="J1497"/>
      <c r="T1497" s="205"/>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137"/>
      <c r="B1498" s="208" t="s">
        <v>858</v>
      </c>
      <c r="C1498" s="139"/>
      <c r="D1498" s="137" t="s">
        <v>886</v>
      </c>
      <c r="E1498" s="140" t="s">
        <v>886</v>
      </c>
      <c r="F1498" s="140"/>
      <c r="G1498" s="140" t="s">
        <v>887</v>
      </c>
      <c r="H1498" s="487"/>
      <c r="I1498" s="221"/>
      <c r="J1498" s="222"/>
      <c r="K1498" s="139"/>
      <c r="L1498" s="139"/>
      <c r="M1498" s="139"/>
      <c r="N1498" s="139"/>
      <c r="O1498" s="139"/>
      <c r="P1498" s="139"/>
      <c r="Q1498" s="139"/>
      <c r="T1498" s="262"/>
      <c r="U1498" s="187"/>
      <c r="V1498" s="187"/>
      <c r="W1498" s="187"/>
      <c r="X1498" s="187"/>
      <c r="Y1498" s="187"/>
      <c r="Z1498" s="187"/>
      <c r="AA1498" s="187"/>
      <c r="AB1498" s="187"/>
      <c r="AC1498" s="187"/>
      <c r="AD1498" s="187"/>
      <c r="AE1498" s="187"/>
      <c r="AF1498" s="187"/>
      <c r="AG1498" s="187"/>
      <c r="AH1498" s="187"/>
      <c r="AI1498" s="187"/>
      <c r="AJ1498" s="187"/>
      <c r="AK1498" s="187"/>
      <c r="AL1498" s="187"/>
      <c r="AM1498" s="187"/>
      <c r="AN1498" s="187"/>
      <c r="AO1498" s="187"/>
      <c r="AP1498" s="187"/>
      <c r="AQ1498" s="187"/>
      <c r="AR1498" s="187"/>
      <c r="AS1498" s="187"/>
      <c r="AT1498" s="187"/>
      <c r="AU1498" s="187"/>
      <c r="AV1498" s="187"/>
      <c r="AW1498" s="187"/>
      <c r="AX1498" s="187"/>
      <c r="AY1498" s="187"/>
      <c r="AZ1498" s="187"/>
      <c r="BA1498" s="187"/>
      <c r="BB1498" s="187"/>
      <c r="BC1498" s="187"/>
      <c r="BD1498" s="187"/>
      <c r="BE1498" s="187"/>
      <c r="BF1498" s="187"/>
      <c r="BG1498" s="187"/>
      <c r="BH1498" s="187"/>
      <c r="BI1498" s="187"/>
      <c r="BJ1498" s="187"/>
      <c r="BK1498" s="187"/>
      <c r="BL1498" s="187"/>
      <c r="BM1498" s="187"/>
      <c r="BN1498" s="187"/>
      <c r="BO1498" s="187"/>
      <c r="BP1498" s="187"/>
      <c r="BQ1498" s="187"/>
      <c r="BR1498" s="187"/>
      <c r="BS1498" s="187"/>
      <c r="BT1498" s="187"/>
      <c r="BU1498" s="187"/>
      <c r="BV1498" s="187"/>
      <c r="BW1498" s="187"/>
      <c r="BX1498" s="187"/>
      <c r="BY1498" s="187"/>
      <c r="BZ1498" s="187"/>
      <c r="CA1498" s="187"/>
      <c r="CB1498" s="187"/>
      <c r="CC1498" s="187"/>
      <c r="CD1498" s="187"/>
      <c r="CE1498" s="187"/>
      <c r="CF1498" s="187"/>
      <c r="CG1498" s="187"/>
      <c r="CH1498" s="187"/>
      <c r="CI1498" s="187"/>
      <c r="CJ1498" s="187"/>
      <c r="CK1498" s="187"/>
      <c r="CL1498" s="187"/>
      <c r="CM1498" s="187"/>
      <c r="CN1498" s="187"/>
    </row>
    <row r="1499" spans="1:92" x14ac:dyDescent="0.25">
      <c r="A1499" t="s">
        <v>888</v>
      </c>
      <c r="B1499" s="333" t="s">
        <v>889</v>
      </c>
      <c r="D1499" t="s">
        <v>886</v>
      </c>
      <c r="I1499" s="102"/>
      <c r="J1499"/>
      <c r="K1499" s="369">
        <v>1</v>
      </c>
      <c r="L1499" s="369">
        <v>3</v>
      </c>
      <c r="M1499" s="369">
        <v>5</v>
      </c>
      <c r="N1499" s="369">
        <v>8</v>
      </c>
      <c r="O1499" s="369">
        <v>12</v>
      </c>
      <c r="P1499" s="369">
        <v>20</v>
      </c>
      <c r="Q1499" s="369"/>
      <c r="T1499" s="215"/>
      <c r="U1499" s="61">
        <f ca="1">INDEX($A:$CN,ROW(),MATCH(INDIRECT(ADDRESS(3,COLUMN(),2)),$2:$2,0))</f>
        <v>1</v>
      </c>
      <c r="V1499" s="61" cm="1">
        <f t="array" ref="V1499">INDEX($K:$P,ROW(),MATCH(V$3,$K$2:$P$2,0))</f>
        <v>1</v>
      </c>
      <c r="W1499" s="61" cm="1">
        <f t="array" ref="W1499">INDEX($K:$P,ROW(),MATCH(W$3,$K$2:$P$2,0))</f>
        <v>1</v>
      </c>
      <c r="X1499" s="61" cm="1">
        <f t="array" ref="X1499">INDEX($K:$P,ROW(),MATCH(X$3,$K$2:$P$2,0))</f>
        <v>1</v>
      </c>
      <c r="Y1499" s="61" cm="1">
        <f t="array" ref="Y1499">INDEX($K:$P,ROW(),MATCH(Y$3,$K$2:$P$2,0))</f>
        <v>1</v>
      </c>
      <c r="Z1499" s="61" cm="1">
        <f t="array" ref="Z1499">INDEX($K:$P,ROW(),MATCH(Z$3,$K$2:$P$2,0))</f>
        <v>1</v>
      </c>
      <c r="AA1499" s="61" cm="1">
        <f t="array" ref="AA1499">INDEX($K:$P,ROW(),MATCH(AA$3,$K$2:$P$2,0))</f>
        <v>1</v>
      </c>
      <c r="AB1499" s="61" cm="1">
        <f t="array" ref="AB1499">INDEX($K:$P,ROW(),MATCH(AB$3,$K$2:$P$2,0))</f>
        <v>1</v>
      </c>
      <c r="AC1499" s="61" cm="1">
        <f t="array" ref="AC1499">INDEX($K:$P,ROW(),MATCH(AC$3,$K$2:$P$2,0))</f>
        <v>1</v>
      </c>
      <c r="AD1499" s="61" cm="1">
        <f t="array" ref="AD1499">INDEX($K:$P,ROW(),MATCH(AD$3,$K$2:$P$2,0))</f>
        <v>1</v>
      </c>
      <c r="AE1499" s="61" cm="1">
        <f t="array" ref="AE1499">INDEX($K:$P,ROW(),MATCH(AE$3,$K$2:$P$2,0))</f>
        <v>1</v>
      </c>
      <c r="AF1499" s="61" cm="1">
        <f t="array" ref="AF1499">INDEX($K:$P,ROW(),MATCH(AF$3,$K$2:$P$2,0))</f>
        <v>1</v>
      </c>
      <c r="AG1499" s="61" cm="1">
        <f t="array" ref="AG1499">INDEX($K:$P,ROW(),MATCH(AG$3,$K$2:$P$2,0))</f>
        <v>3</v>
      </c>
      <c r="AH1499" s="61" cm="1">
        <f t="array" ref="AH1499">INDEX($K:$P,ROW(),MATCH(AH$3,$K$2:$P$2,0))</f>
        <v>3</v>
      </c>
      <c r="AI1499" s="61" cm="1">
        <f t="array" ref="AI1499">INDEX($K:$P,ROW(),MATCH(AI$3,$K$2:$P$2,0))</f>
        <v>3</v>
      </c>
      <c r="AJ1499" s="61" cm="1">
        <f t="array" ref="AJ1499">INDEX($K:$P,ROW(),MATCH(AJ$3,$K$2:$P$2,0))</f>
        <v>3</v>
      </c>
      <c r="AK1499" s="61" cm="1">
        <f t="array" ref="AK1499">INDEX($K:$P,ROW(),MATCH(AK$3,$K$2:$P$2,0))</f>
        <v>3</v>
      </c>
      <c r="AL1499" s="61" cm="1">
        <f t="array" ref="AL1499">INDEX($K:$P,ROW(),MATCH(AL$3,$K$2:$P$2,0))</f>
        <v>3</v>
      </c>
      <c r="AM1499" s="61" cm="1">
        <f t="array" ref="AM1499">INDEX($K:$P,ROW(),MATCH(AM$3,$K$2:$P$2,0))</f>
        <v>3</v>
      </c>
      <c r="AN1499" s="61" cm="1">
        <f t="array" ref="AN1499">INDEX($K:$P,ROW(),MATCH(AN$3,$K$2:$P$2,0))</f>
        <v>3</v>
      </c>
      <c r="AO1499" s="61" cm="1">
        <f t="array" ref="AO1499">INDEX($K:$P,ROW(),MATCH(AO$3,$K$2:$P$2,0))</f>
        <v>3</v>
      </c>
      <c r="AP1499" s="61" cm="1">
        <f t="array" ref="AP1499">INDEX($K:$P,ROW(),MATCH(AP$3,$K$2:$P$2,0))</f>
        <v>3</v>
      </c>
      <c r="AQ1499" s="61" cm="1">
        <f t="array" ref="AQ1499">INDEX($K:$P,ROW(),MATCH(AQ$3,$K$2:$P$2,0))</f>
        <v>3</v>
      </c>
      <c r="AR1499" s="61" cm="1">
        <f t="array" ref="AR1499">INDEX($K:$P,ROW(),MATCH(AR$3,$K$2:$P$2,0))</f>
        <v>3</v>
      </c>
      <c r="AS1499" s="61" cm="1">
        <f t="array" ref="AS1499">INDEX($K:$P,ROW(),MATCH(AS$3,$K$2:$P$2,0))</f>
        <v>5</v>
      </c>
      <c r="AT1499" s="61" cm="1">
        <f t="array" ref="AT1499">INDEX($K:$P,ROW(),MATCH(AT$3,$K$2:$P$2,0))</f>
        <v>5</v>
      </c>
      <c r="AU1499" s="61" cm="1">
        <f t="array" ref="AU1499">INDEX($K:$P,ROW(),MATCH(AU$3,$K$2:$P$2,0))</f>
        <v>5</v>
      </c>
      <c r="AV1499" s="61" cm="1">
        <f t="array" ref="AV1499">INDEX($K:$P,ROW(),MATCH(AV$3,$K$2:$P$2,0))</f>
        <v>5</v>
      </c>
      <c r="AW1499" s="61" cm="1">
        <f t="array" ref="AW1499">INDEX($K:$P,ROW(),MATCH(AW$3,$K$2:$P$2,0))</f>
        <v>5</v>
      </c>
      <c r="AX1499" s="61" cm="1">
        <f t="array" ref="AX1499">INDEX($K:$P,ROW(),MATCH(AX$3,$K$2:$P$2,0))</f>
        <v>5</v>
      </c>
      <c r="AY1499" s="61" cm="1">
        <f t="array" ref="AY1499">INDEX($K:$P,ROW(),MATCH(AY$3,$K$2:$P$2,0))</f>
        <v>5</v>
      </c>
      <c r="AZ1499" s="61" cm="1">
        <f t="array" ref="AZ1499">INDEX($K:$P,ROW(),MATCH(AZ$3,$K$2:$P$2,0))</f>
        <v>5</v>
      </c>
      <c r="BA1499" s="61" cm="1">
        <f t="array" ref="BA1499">INDEX($K:$P,ROW(),MATCH(BA$3,$K$2:$P$2,0))</f>
        <v>5</v>
      </c>
      <c r="BB1499" s="61" cm="1">
        <f t="array" ref="BB1499">INDEX($K:$P,ROW(),MATCH(BB$3,$K$2:$P$2,0))</f>
        <v>5</v>
      </c>
      <c r="BC1499" s="61" cm="1">
        <f t="array" ref="BC1499">INDEX($K:$P,ROW(),MATCH(BC$3,$K$2:$P$2,0))</f>
        <v>5</v>
      </c>
      <c r="BD1499" s="61" cm="1">
        <f t="array" ref="BD1499">INDEX($K:$P,ROW(),MATCH(BD$3,$K$2:$P$2,0))</f>
        <v>5</v>
      </c>
      <c r="BE1499" s="61" cm="1">
        <f t="array" ref="BE1499">INDEX($K:$P,ROW(),MATCH(BE$3,$K$2:$P$2,0))</f>
        <v>8</v>
      </c>
      <c r="BF1499" s="61" cm="1">
        <f t="array" ref="BF1499">INDEX($K:$P,ROW(),MATCH(BF$3,$K$2:$P$2,0))</f>
        <v>8</v>
      </c>
      <c r="BG1499" s="61" cm="1">
        <f t="array" ref="BG1499">INDEX($K:$P,ROW(),MATCH(BG$3,$K$2:$P$2,0))</f>
        <v>8</v>
      </c>
      <c r="BH1499" s="61" cm="1">
        <f t="array" ref="BH1499">INDEX($K:$P,ROW(),MATCH(BH$3,$K$2:$P$2,0))</f>
        <v>8</v>
      </c>
      <c r="BI1499" s="61" cm="1">
        <f t="array" ref="BI1499">INDEX($K:$P,ROW(),MATCH(BI$3,$K$2:$P$2,0))</f>
        <v>8</v>
      </c>
      <c r="BJ1499" s="61" cm="1">
        <f t="array" ref="BJ1499">INDEX($K:$P,ROW(),MATCH(BJ$3,$K$2:$P$2,0))</f>
        <v>8</v>
      </c>
      <c r="BK1499" s="61" cm="1">
        <f t="array" ref="BK1499">INDEX($K:$P,ROW(),MATCH(BK$3,$K$2:$P$2,0))</f>
        <v>8</v>
      </c>
      <c r="BL1499" s="61" cm="1">
        <f t="array" ref="BL1499">INDEX($K:$P,ROW(),MATCH(BL$3,$K$2:$P$2,0))</f>
        <v>8</v>
      </c>
      <c r="BM1499" s="61" cm="1">
        <f t="array" ref="BM1499">INDEX($K:$P,ROW(),MATCH(BM$3,$K$2:$P$2,0))</f>
        <v>8</v>
      </c>
      <c r="BN1499" s="61" cm="1">
        <f t="array" ref="BN1499">INDEX($K:$P,ROW(),MATCH(BN$3,$K$2:$P$2,0))</f>
        <v>8</v>
      </c>
      <c r="BO1499" s="61" cm="1">
        <f t="array" ref="BO1499">INDEX($K:$P,ROW(),MATCH(BO$3,$K$2:$P$2,0))</f>
        <v>8</v>
      </c>
      <c r="BP1499" s="61" cm="1">
        <f t="array" ref="BP1499">INDEX($K:$P,ROW(),MATCH(BP$3,$K$2:$P$2,0))</f>
        <v>8</v>
      </c>
      <c r="BQ1499" s="61" cm="1">
        <f t="array" ref="BQ1499">INDEX($K:$P,ROW(),MATCH(BQ$3,$K$2:$P$2,0))</f>
        <v>12</v>
      </c>
      <c r="BR1499" s="61" cm="1">
        <f t="array" ref="BR1499">INDEX($K:$P,ROW(),MATCH(BR$3,$K$2:$P$2,0))</f>
        <v>12</v>
      </c>
      <c r="BS1499" s="61" cm="1">
        <f t="array" ref="BS1499">INDEX($K:$P,ROW(),MATCH(BS$3,$K$2:$P$2,0))</f>
        <v>12</v>
      </c>
      <c r="BT1499" s="61" cm="1">
        <f t="array" ref="BT1499">INDEX($K:$P,ROW(),MATCH(BT$3,$K$2:$P$2,0))</f>
        <v>12</v>
      </c>
      <c r="BU1499" s="61" cm="1">
        <f t="array" ref="BU1499">INDEX($K:$P,ROW(),MATCH(BU$3,$K$2:$P$2,0))</f>
        <v>12</v>
      </c>
      <c r="BV1499" s="61" cm="1">
        <f t="array" ref="BV1499">INDEX($K:$P,ROW(),MATCH(BV$3,$K$2:$P$2,0))</f>
        <v>12</v>
      </c>
      <c r="BW1499" s="61" cm="1">
        <f t="array" ref="BW1499">INDEX($K:$P,ROW(),MATCH(BW$3,$K$2:$P$2,0))</f>
        <v>12</v>
      </c>
      <c r="BX1499" s="61" cm="1">
        <f t="array" ref="BX1499">INDEX($K:$P,ROW(),MATCH(BX$3,$K$2:$P$2,0))</f>
        <v>12</v>
      </c>
      <c r="BY1499" s="61" cm="1">
        <f t="array" ref="BY1499">INDEX($K:$P,ROW(),MATCH(BY$3,$K$2:$P$2,0))</f>
        <v>12</v>
      </c>
      <c r="BZ1499" s="61" cm="1">
        <f t="array" ref="BZ1499">INDEX($K:$P,ROW(),MATCH(BZ$3,$K$2:$P$2,0))</f>
        <v>12</v>
      </c>
      <c r="CA1499" s="61" cm="1">
        <f t="array" ref="CA1499">INDEX($K:$P,ROW(),MATCH(CA$3,$K$2:$P$2,0))</f>
        <v>12</v>
      </c>
      <c r="CB1499" s="61" cm="1">
        <f t="array" ref="CB1499">INDEX($K:$P,ROW(),MATCH(CB$3,$K$2:$P$2,0))</f>
        <v>12</v>
      </c>
      <c r="CC1499" s="61" cm="1">
        <f t="array" ref="CC1499">INDEX($K:$P,ROW(),MATCH(CC$3,$K$2:$P$2,0))</f>
        <v>20</v>
      </c>
      <c r="CD1499" s="61" cm="1">
        <f t="array" ref="CD1499">INDEX($K:$P,ROW(),MATCH(CD$3,$K$2:$P$2,0))</f>
        <v>20</v>
      </c>
      <c r="CE1499" s="61" cm="1">
        <f t="array" ref="CE1499">INDEX($K:$P,ROW(),MATCH(CE$3,$K$2:$P$2,0))</f>
        <v>20</v>
      </c>
      <c r="CF1499" s="61" cm="1">
        <f t="array" ref="CF1499">INDEX($K:$P,ROW(),MATCH(CF$3,$K$2:$P$2,0))</f>
        <v>20</v>
      </c>
      <c r="CG1499" s="61" cm="1">
        <f t="array" ref="CG1499">INDEX($K:$P,ROW(),MATCH(CG$3,$K$2:$P$2,0))</f>
        <v>20</v>
      </c>
      <c r="CH1499" s="61" cm="1">
        <f t="array" ref="CH1499">INDEX($K:$P,ROW(),MATCH(CH$3,$K$2:$P$2,0))</f>
        <v>20</v>
      </c>
      <c r="CI1499" s="61" cm="1">
        <f t="array" ref="CI1499">INDEX($K:$P,ROW(),MATCH(CI$3,$K$2:$P$2,0))</f>
        <v>20</v>
      </c>
      <c r="CJ1499" s="61" cm="1">
        <f t="array" ref="CJ1499">INDEX($K:$P,ROW(),MATCH(CJ$3,$K$2:$P$2,0))</f>
        <v>20</v>
      </c>
      <c r="CK1499" s="61" cm="1">
        <f t="array" ref="CK1499">INDEX($K:$P,ROW(),MATCH(CK$3,$K$2:$P$2,0))</f>
        <v>20</v>
      </c>
      <c r="CL1499" s="61" cm="1">
        <f t="array" ref="CL1499">INDEX($K:$P,ROW(),MATCH(CL$3,$K$2:$P$2,0))</f>
        <v>20</v>
      </c>
      <c r="CM1499" s="61" cm="1">
        <f t="array" ref="CM1499">INDEX($K:$P,ROW(),MATCH(CM$3,$K$2:$P$2,0))</f>
        <v>20</v>
      </c>
      <c r="CN1499" s="61" cm="1">
        <f t="array" ref="CN1499">INDEX($K:$P,ROW(),MATCH(CN$3,$K$2:$P$2,0))</f>
        <v>20</v>
      </c>
    </row>
    <row r="1500" spans="1:92" x14ac:dyDescent="0.25">
      <c r="A1500" t="s">
        <v>170</v>
      </c>
      <c r="B1500" s="96" t="s">
        <v>890</v>
      </c>
      <c r="D1500" t="s">
        <v>886</v>
      </c>
      <c r="I1500" s="195">
        <v>150000</v>
      </c>
      <c r="J1500" s="414"/>
      <c r="K1500" s="492">
        <f ca="1">SUMIF($3:$3,K$2,1500:1500)</f>
        <v>-150000</v>
      </c>
      <c r="L1500" s="492">
        <f>SUMIF($3:$3,L$2,1500:1500)</f>
        <v>-450000</v>
      </c>
      <c r="M1500" s="492">
        <f>SUMIF($3:$3,M$2,1500:1500)</f>
        <v>-750000</v>
      </c>
      <c r="N1500" s="492">
        <f>SUMIF($3:$3,N$2,1500:1500)</f>
        <v>-1200000</v>
      </c>
      <c r="O1500" s="492">
        <f>SUMIF($3:$3,O$2,1500:1500)</f>
        <v>-1800000</v>
      </c>
      <c r="P1500" s="492">
        <f>SUMIF($3:$3,P$2,1500:1500)</f>
        <v>-3000000</v>
      </c>
      <c r="Q1500" s="492"/>
      <c r="T1500" s="232"/>
      <c r="U1500" s="3">
        <f t="shared" ref="U1500:CF1500" ca="1" si="1100">-+$I1500*U1499/U$7</f>
        <v>-12500</v>
      </c>
      <c r="V1500" s="3">
        <f t="shared" si="1100"/>
        <v>-12500</v>
      </c>
      <c r="W1500" s="3">
        <f t="shared" si="1100"/>
        <v>-12500</v>
      </c>
      <c r="X1500" s="3">
        <f t="shared" si="1100"/>
        <v>-12500</v>
      </c>
      <c r="Y1500" s="3">
        <f t="shared" si="1100"/>
        <v>-12500</v>
      </c>
      <c r="Z1500" s="3">
        <f t="shared" si="1100"/>
        <v>-12500</v>
      </c>
      <c r="AA1500" s="3">
        <f t="shared" si="1100"/>
        <v>-12500</v>
      </c>
      <c r="AB1500" s="3">
        <f t="shared" si="1100"/>
        <v>-12500</v>
      </c>
      <c r="AC1500" s="3">
        <f t="shared" si="1100"/>
        <v>-12500</v>
      </c>
      <c r="AD1500" s="3">
        <f t="shared" si="1100"/>
        <v>-12500</v>
      </c>
      <c r="AE1500" s="3">
        <f t="shared" si="1100"/>
        <v>-12500</v>
      </c>
      <c r="AF1500" s="3">
        <f t="shared" si="1100"/>
        <v>-12500</v>
      </c>
      <c r="AG1500" s="3">
        <f t="shared" si="1100"/>
        <v>-37500</v>
      </c>
      <c r="AH1500" s="3">
        <f t="shared" si="1100"/>
        <v>-37500</v>
      </c>
      <c r="AI1500" s="3">
        <f t="shared" si="1100"/>
        <v>-37500</v>
      </c>
      <c r="AJ1500" s="3">
        <f t="shared" si="1100"/>
        <v>-37500</v>
      </c>
      <c r="AK1500" s="3">
        <f t="shared" si="1100"/>
        <v>-37500</v>
      </c>
      <c r="AL1500" s="3">
        <f t="shared" si="1100"/>
        <v>-37500</v>
      </c>
      <c r="AM1500" s="3">
        <f t="shared" si="1100"/>
        <v>-37500</v>
      </c>
      <c r="AN1500" s="3">
        <f t="shared" si="1100"/>
        <v>-37500</v>
      </c>
      <c r="AO1500" s="3">
        <f t="shared" si="1100"/>
        <v>-37500</v>
      </c>
      <c r="AP1500" s="3">
        <f t="shared" si="1100"/>
        <v>-37500</v>
      </c>
      <c r="AQ1500" s="3">
        <f t="shared" si="1100"/>
        <v>-37500</v>
      </c>
      <c r="AR1500" s="3">
        <f t="shared" si="1100"/>
        <v>-37500</v>
      </c>
      <c r="AS1500" s="3">
        <f t="shared" si="1100"/>
        <v>-62500</v>
      </c>
      <c r="AT1500" s="3">
        <f t="shared" si="1100"/>
        <v>-62500</v>
      </c>
      <c r="AU1500" s="3">
        <f t="shared" si="1100"/>
        <v>-62500</v>
      </c>
      <c r="AV1500" s="3">
        <f t="shared" si="1100"/>
        <v>-62500</v>
      </c>
      <c r="AW1500" s="3">
        <f t="shared" si="1100"/>
        <v>-62500</v>
      </c>
      <c r="AX1500" s="3">
        <f t="shared" si="1100"/>
        <v>-62500</v>
      </c>
      <c r="AY1500" s="3">
        <f t="shared" si="1100"/>
        <v>-62500</v>
      </c>
      <c r="AZ1500" s="3">
        <f t="shared" si="1100"/>
        <v>-62500</v>
      </c>
      <c r="BA1500" s="3">
        <f t="shared" si="1100"/>
        <v>-62500</v>
      </c>
      <c r="BB1500" s="3">
        <f t="shared" si="1100"/>
        <v>-62500</v>
      </c>
      <c r="BC1500" s="3">
        <f t="shared" si="1100"/>
        <v>-62500</v>
      </c>
      <c r="BD1500" s="3">
        <f t="shared" si="1100"/>
        <v>-62500</v>
      </c>
      <c r="BE1500" s="3">
        <f t="shared" si="1100"/>
        <v>-100000</v>
      </c>
      <c r="BF1500" s="3">
        <f t="shared" si="1100"/>
        <v>-100000</v>
      </c>
      <c r="BG1500" s="3">
        <f t="shared" si="1100"/>
        <v>-100000</v>
      </c>
      <c r="BH1500" s="3">
        <f t="shared" si="1100"/>
        <v>-100000</v>
      </c>
      <c r="BI1500" s="3">
        <f t="shared" si="1100"/>
        <v>-100000</v>
      </c>
      <c r="BJ1500" s="3">
        <f t="shared" si="1100"/>
        <v>-100000</v>
      </c>
      <c r="BK1500" s="3">
        <f t="shared" si="1100"/>
        <v>-100000</v>
      </c>
      <c r="BL1500" s="3">
        <f t="shared" si="1100"/>
        <v>-100000</v>
      </c>
      <c r="BM1500" s="3">
        <f t="shared" si="1100"/>
        <v>-100000</v>
      </c>
      <c r="BN1500" s="3">
        <f t="shared" si="1100"/>
        <v>-100000</v>
      </c>
      <c r="BO1500" s="3">
        <f t="shared" si="1100"/>
        <v>-100000</v>
      </c>
      <c r="BP1500" s="3">
        <f t="shared" si="1100"/>
        <v>-100000</v>
      </c>
      <c r="BQ1500" s="3">
        <f t="shared" si="1100"/>
        <v>-150000</v>
      </c>
      <c r="BR1500" s="3">
        <f t="shared" si="1100"/>
        <v>-150000</v>
      </c>
      <c r="BS1500" s="3">
        <f t="shared" si="1100"/>
        <v>-150000</v>
      </c>
      <c r="BT1500" s="3">
        <f t="shared" si="1100"/>
        <v>-150000</v>
      </c>
      <c r="BU1500" s="3">
        <f t="shared" si="1100"/>
        <v>-150000</v>
      </c>
      <c r="BV1500" s="3">
        <f t="shared" si="1100"/>
        <v>-150000</v>
      </c>
      <c r="BW1500" s="3">
        <f t="shared" si="1100"/>
        <v>-150000</v>
      </c>
      <c r="BX1500" s="3">
        <f t="shared" si="1100"/>
        <v>-150000</v>
      </c>
      <c r="BY1500" s="3">
        <f t="shared" si="1100"/>
        <v>-150000</v>
      </c>
      <c r="BZ1500" s="3">
        <f t="shared" si="1100"/>
        <v>-150000</v>
      </c>
      <c r="CA1500" s="3">
        <f t="shared" si="1100"/>
        <v>-150000</v>
      </c>
      <c r="CB1500" s="3">
        <f t="shared" si="1100"/>
        <v>-150000</v>
      </c>
      <c r="CC1500" s="3">
        <f t="shared" si="1100"/>
        <v>-250000</v>
      </c>
      <c r="CD1500" s="3">
        <f t="shared" si="1100"/>
        <v>-250000</v>
      </c>
      <c r="CE1500" s="3">
        <f t="shared" si="1100"/>
        <v>-250000</v>
      </c>
      <c r="CF1500" s="3">
        <f t="shared" si="1100"/>
        <v>-250000</v>
      </c>
      <c r="CG1500" s="3">
        <f t="shared" ref="CG1500:CN1500" si="1101">-+$I1500*CG1499/CG$7</f>
        <v>-250000</v>
      </c>
      <c r="CH1500" s="3">
        <f t="shared" si="1101"/>
        <v>-250000</v>
      </c>
      <c r="CI1500" s="3">
        <f t="shared" si="1101"/>
        <v>-250000</v>
      </c>
      <c r="CJ1500" s="3">
        <f t="shared" si="1101"/>
        <v>-250000</v>
      </c>
      <c r="CK1500" s="3">
        <f t="shared" si="1101"/>
        <v>-250000</v>
      </c>
      <c r="CL1500" s="3">
        <f t="shared" si="1101"/>
        <v>-250000</v>
      </c>
      <c r="CM1500" s="3">
        <f t="shared" si="1101"/>
        <v>-250000</v>
      </c>
      <c r="CN1500" s="3">
        <f t="shared" si="1101"/>
        <v>-250000</v>
      </c>
    </row>
    <row r="1501" spans="1:92" x14ac:dyDescent="0.25">
      <c r="B1501" s="96"/>
      <c r="I1501" s="195"/>
      <c r="J1501" s="414"/>
      <c r="K1501" s="492"/>
      <c r="L1501" s="492"/>
      <c r="M1501" s="492"/>
      <c r="N1501" s="492"/>
      <c r="O1501" s="492"/>
      <c r="P1501" s="492"/>
      <c r="Q1501" s="492"/>
      <c r="T1501" s="232"/>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row>
    <row r="1502" spans="1:92" x14ac:dyDescent="0.25">
      <c r="T1502" s="205"/>
    </row>
    <row r="1503" spans="1:92" x14ac:dyDescent="0.25">
      <c r="T1503" s="205"/>
    </row>
    <row r="1504" spans="1:92" x14ac:dyDescent="0.25">
      <c r="T1504" s="205"/>
    </row>
    <row r="1505" spans="1:92" x14ac:dyDescent="0.25">
      <c r="B1505" s="96"/>
      <c r="I1505" s="195"/>
      <c r="J1505" s="414"/>
      <c r="K1505" s="492"/>
      <c r="L1505" s="492"/>
      <c r="M1505" s="492"/>
      <c r="N1505" s="492"/>
      <c r="O1505" s="492"/>
      <c r="P1505" s="492"/>
      <c r="Q1505" s="492"/>
      <c r="T1505" s="232"/>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row>
    <row r="1506" spans="1:92" x14ac:dyDescent="0.25">
      <c r="A1506" s="137"/>
      <c r="B1506" s="208" t="s">
        <v>858</v>
      </c>
      <c r="C1506" s="139"/>
      <c r="D1506" s="137" t="s">
        <v>891</v>
      </c>
      <c r="E1506" s="140" t="s">
        <v>891</v>
      </c>
      <c r="F1506" s="140"/>
      <c r="G1506" s="140" t="s">
        <v>892</v>
      </c>
      <c r="H1506" s="487"/>
      <c r="I1506" s="221"/>
      <c r="J1506" s="222"/>
      <c r="K1506" s="139"/>
      <c r="L1506" s="139"/>
      <c r="M1506" s="139"/>
      <c r="N1506" s="139"/>
      <c r="O1506" s="139"/>
      <c r="P1506" s="139"/>
      <c r="Q1506" s="139"/>
      <c r="T1506" s="262"/>
      <c r="U1506" s="187" t="s">
        <v>893</v>
      </c>
      <c r="V1506" s="187" t="s">
        <v>893</v>
      </c>
      <c r="W1506" s="187" t="s">
        <v>893</v>
      </c>
      <c r="X1506" s="187" t="s">
        <v>893</v>
      </c>
      <c r="Y1506" s="187" t="s">
        <v>893</v>
      </c>
      <c r="Z1506" s="187" t="s">
        <v>893</v>
      </c>
      <c r="AA1506" s="187" t="s">
        <v>893</v>
      </c>
      <c r="AB1506" s="187" t="s">
        <v>893</v>
      </c>
      <c r="AC1506" s="187" t="s">
        <v>893</v>
      </c>
      <c r="AD1506" s="187" t="s">
        <v>893</v>
      </c>
      <c r="AE1506" s="187" t="s">
        <v>893</v>
      </c>
      <c r="AF1506" s="187" t="s">
        <v>893</v>
      </c>
      <c r="AG1506" s="187" t="s">
        <v>893</v>
      </c>
      <c r="AH1506" s="187" t="s">
        <v>893</v>
      </c>
      <c r="AI1506" s="187" t="s">
        <v>893</v>
      </c>
      <c r="AJ1506" s="187" t="s">
        <v>893</v>
      </c>
      <c r="AK1506" s="187" t="s">
        <v>893</v>
      </c>
      <c r="AL1506" s="187" t="s">
        <v>893</v>
      </c>
      <c r="AM1506" s="187" t="s">
        <v>893</v>
      </c>
      <c r="AN1506" s="187" t="s">
        <v>893</v>
      </c>
      <c r="AO1506" s="187" t="s">
        <v>893</v>
      </c>
      <c r="AP1506" s="187" t="s">
        <v>893</v>
      </c>
      <c r="AQ1506" s="187" t="s">
        <v>893</v>
      </c>
      <c r="AR1506" s="187" t="s">
        <v>893</v>
      </c>
      <c r="AS1506" s="187" t="s">
        <v>893</v>
      </c>
      <c r="AT1506" s="187" t="s">
        <v>893</v>
      </c>
      <c r="AU1506" s="187" t="s">
        <v>893</v>
      </c>
      <c r="AV1506" s="187" t="s">
        <v>893</v>
      </c>
      <c r="AW1506" s="187" t="s">
        <v>893</v>
      </c>
      <c r="AX1506" s="187" t="s">
        <v>893</v>
      </c>
      <c r="AY1506" s="187" t="s">
        <v>893</v>
      </c>
      <c r="AZ1506" s="187" t="s">
        <v>893</v>
      </c>
      <c r="BA1506" s="187" t="s">
        <v>893</v>
      </c>
      <c r="BB1506" s="187" t="s">
        <v>893</v>
      </c>
      <c r="BC1506" s="187" t="s">
        <v>893</v>
      </c>
      <c r="BD1506" s="187" t="s">
        <v>893</v>
      </c>
      <c r="BE1506" s="187" t="s">
        <v>893</v>
      </c>
      <c r="BF1506" s="187" t="s">
        <v>893</v>
      </c>
      <c r="BG1506" s="187" t="s">
        <v>893</v>
      </c>
      <c r="BH1506" s="187" t="s">
        <v>893</v>
      </c>
      <c r="BI1506" s="187" t="s">
        <v>893</v>
      </c>
      <c r="BJ1506" s="187" t="s">
        <v>893</v>
      </c>
      <c r="BK1506" s="187" t="s">
        <v>893</v>
      </c>
      <c r="BL1506" s="187" t="s">
        <v>893</v>
      </c>
      <c r="BM1506" s="187" t="s">
        <v>893</v>
      </c>
      <c r="BN1506" s="187" t="s">
        <v>893</v>
      </c>
      <c r="BO1506" s="187" t="s">
        <v>893</v>
      </c>
      <c r="BP1506" s="187" t="s">
        <v>893</v>
      </c>
      <c r="BQ1506" s="187" t="s">
        <v>893</v>
      </c>
      <c r="BR1506" s="187" t="s">
        <v>893</v>
      </c>
      <c r="BS1506" s="187" t="s">
        <v>893</v>
      </c>
      <c r="BT1506" s="187" t="s">
        <v>893</v>
      </c>
      <c r="BU1506" s="187" t="s">
        <v>893</v>
      </c>
      <c r="BV1506" s="187" t="s">
        <v>893</v>
      </c>
      <c r="BW1506" s="187" t="s">
        <v>893</v>
      </c>
      <c r="BX1506" s="187" t="s">
        <v>893</v>
      </c>
      <c r="BY1506" s="187" t="s">
        <v>893</v>
      </c>
      <c r="BZ1506" s="187" t="s">
        <v>893</v>
      </c>
      <c r="CA1506" s="187" t="s">
        <v>893</v>
      </c>
      <c r="CB1506" s="187" t="s">
        <v>893</v>
      </c>
      <c r="CC1506" s="187" t="s">
        <v>893</v>
      </c>
      <c r="CD1506" s="187" t="s">
        <v>893</v>
      </c>
      <c r="CE1506" s="187" t="s">
        <v>893</v>
      </c>
      <c r="CF1506" s="187" t="s">
        <v>893</v>
      </c>
      <c r="CG1506" s="187" t="s">
        <v>893</v>
      </c>
      <c r="CH1506" s="187" t="s">
        <v>893</v>
      </c>
      <c r="CI1506" s="187" t="s">
        <v>893</v>
      </c>
      <c r="CJ1506" s="187" t="s">
        <v>893</v>
      </c>
      <c r="CK1506" s="187" t="s">
        <v>893</v>
      </c>
      <c r="CL1506" s="187" t="s">
        <v>893</v>
      </c>
      <c r="CM1506" s="187" t="s">
        <v>893</v>
      </c>
      <c r="CN1506" s="187" t="s">
        <v>893</v>
      </c>
    </row>
    <row r="1507" spans="1:92" x14ac:dyDescent="0.25">
      <c r="A1507" t="s">
        <v>888</v>
      </c>
      <c r="B1507" s="333" t="s">
        <v>889</v>
      </c>
      <c r="D1507" t="s">
        <v>891</v>
      </c>
      <c r="I1507" s="102"/>
      <c r="J1507"/>
      <c r="K1507" s="369">
        <v>1</v>
      </c>
      <c r="L1507" s="369">
        <v>3</v>
      </c>
      <c r="M1507" s="369">
        <v>5</v>
      </c>
      <c r="N1507" s="369">
        <v>8</v>
      </c>
      <c r="O1507" s="369">
        <v>12</v>
      </c>
      <c r="P1507" s="369">
        <v>20</v>
      </c>
      <c r="Q1507" s="369"/>
      <c r="T1507" s="215"/>
      <c r="U1507" s="61">
        <f ca="1">INDEX($A:$CN,ROW(),MATCH(INDIRECT(ADDRESS(3,COLUMN(),2)),$2:$2,0))</f>
        <v>1</v>
      </c>
      <c r="V1507" s="61" cm="1">
        <f t="array" ref="V1507">INDEX($K:$P,ROW(),MATCH(V$3,$K$2:$P$2,0))</f>
        <v>1</v>
      </c>
      <c r="W1507" s="61" cm="1">
        <f t="array" ref="W1507">INDEX($K:$P,ROW(),MATCH(W$3,$K$2:$P$2,0))</f>
        <v>1</v>
      </c>
      <c r="X1507" s="61" cm="1">
        <f t="array" ref="X1507">INDEX($K:$P,ROW(),MATCH(X$3,$K$2:$P$2,0))</f>
        <v>1</v>
      </c>
      <c r="Y1507" s="61" cm="1">
        <f t="array" ref="Y1507">INDEX($K:$P,ROW(),MATCH(Y$3,$K$2:$P$2,0))</f>
        <v>1</v>
      </c>
      <c r="Z1507" s="61" cm="1">
        <f t="array" ref="Z1507">INDEX($K:$P,ROW(),MATCH(Z$3,$K$2:$P$2,0))</f>
        <v>1</v>
      </c>
      <c r="AA1507" s="61" cm="1">
        <f t="array" ref="AA1507">INDEX($K:$P,ROW(),MATCH(AA$3,$K$2:$P$2,0))</f>
        <v>1</v>
      </c>
      <c r="AB1507" s="61" cm="1">
        <f t="array" ref="AB1507">INDEX($K:$P,ROW(),MATCH(AB$3,$K$2:$P$2,0))</f>
        <v>1</v>
      </c>
      <c r="AC1507" s="61" cm="1">
        <f t="array" ref="AC1507">INDEX($K:$P,ROW(),MATCH(AC$3,$K$2:$P$2,0))</f>
        <v>1</v>
      </c>
      <c r="AD1507" s="61" cm="1">
        <f t="array" ref="AD1507">INDEX($K:$P,ROW(),MATCH(AD$3,$K$2:$P$2,0))</f>
        <v>1</v>
      </c>
      <c r="AE1507" s="61" cm="1">
        <f t="array" ref="AE1507">INDEX($K:$P,ROW(),MATCH(AE$3,$K$2:$P$2,0))</f>
        <v>1</v>
      </c>
      <c r="AF1507" s="61" cm="1">
        <f t="array" ref="AF1507">INDEX($K:$P,ROW(),MATCH(AF$3,$K$2:$P$2,0))</f>
        <v>1</v>
      </c>
      <c r="AG1507" s="61" cm="1">
        <f t="array" ref="AG1507">INDEX($K:$P,ROW(),MATCH(AG$3,$K$2:$P$2,0))</f>
        <v>3</v>
      </c>
      <c r="AH1507" s="61" cm="1">
        <f t="array" ref="AH1507">INDEX($K:$P,ROW(),MATCH(AH$3,$K$2:$P$2,0))</f>
        <v>3</v>
      </c>
      <c r="AI1507" s="61" cm="1">
        <f t="array" ref="AI1507">INDEX($K:$P,ROW(),MATCH(AI$3,$K$2:$P$2,0))</f>
        <v>3</v>
      </c>
      <c r="AJ1507" s="61" cm="1">
        <f t="array" ref="AJ1507">INDEX($K:$P,ROW(),MATCH(AJ$3,$K$2:$P$2,0))</f>
        <v>3</v>
      </c>
      <c r="AK1507" s="61" cm="1">
        <f t="array" ref="AK1507">INDEX($K:$P,ROW(),MATCH(AK$3,$K$2:$P$2,0))</f>
        <v>3</v>
      </c>
      <c r="AL1507" s="61" cm="1">
        <f t="array" ref="AL1507">INDEX($K:$P,ROW(),MATCH(AL$3,$K$2:$P$2,0))</f>
        <v>3</v>
      </c>
      <c r="AM1507" s="61" cm="1">
        <f t="array" ref="AM1507">INDEX($K:$P,ROW(),MATCH(AM$3,$K$2:$P$2,0))</f>
        <v>3</v>
      </c>
      <c r="AN1507" s="61" cm="1">
        <f t="array" ref="AN1507">INDEX($K:$P,ROW(),MATCH(AN$3,$K$2:$P$2,0))</f>
        <v>3</v>
      </c>
      <c r="AO1507" s="61" cm="1">
        <f t="array" ref="AO1507">INDEX($K:$P,ROW(),MATCH(AO$3,$K$2:$P$2,0))</f>
        <v>3</v>
      </c>
      <c r="AP1507" s="61" cm="1">
        <f t="array" ref="AP1507">INDEX($K:$P,ROW(),MATCH(AP$3,$K$2:$P$2,0))</f>
        <v>3</v>
      </c>
      <c r="AQ1507" s="61" cm="1">
        <f t="array" ref="AQ1507">INDEX($K:$P,ROW(),MATCH(AQ$3,$K$2:$P$2,0))</f>
        <v>3</v>
      </c>
      <c r="AR1507" s="61" cm="1">
        <f t="array" ref="AR1507">INDEX($K:$P,ROW(),MATCH(AR$3,$K$2:$P$2,0))</f>
        <v>3</v>
      </c>
      <c r="AS1507" s="61" cm="1">
        <f t="array" ref="AS1507">INDEX($K:$P,ROW(),MATCH(AS$3,$K$2:$P$2,0))</f>
        <v>5</v>
      </c>
      <c r="AT1507" s="61" cm="1">
        <f t="array" ref="AT1507">INDEX($K:$P,ROW(),MATCH(AT$3,$K$2:$P$2,0))</f>
        <v>5</v>
      </c>
      <c r="AU1507" s="61" cm="1">
        <f t="array" ref="AU1507">INDEX($K:$P,ROW(),MATCH(AU$3,$K$2:$P$2,0))</f>
        <v>5</v>
      </c>
      <c r="AV1507" s="61" cm="1">
        <f t="array" ref="AV1507">INDEX($K:$P,ROW(),MATCH(AV$3,$K$2:$P$2,0))</f>
        <v>5</v>
      </c>
      <c r="AW1507" s="61" cm="1">
        <f t="array" ref="AW1507">INDEX($K:$P,ROW(),MATCH(AW$3,$K$2:$P$2,0))</f>
        <v>5</v>
      </c>
      <c r="AX1507" s="61" cm="1">
        <f t="array" ref="AX1507">INDEX($K:$P,ROW(),MATCH(AX$3,$K$2:$P$2,0))</f>
        <v>5</v>
      </c>
      <c r="AY1507" s="61" cm="1">
        <f t="array" ref="AY1507">INDEX($K:$P,ROW(),MATCH(AY$3,$K$2:$P$2,0))</f>
        <v>5</v>
      </c>
      <c r="AZ1507" s="61" cm="1">
        <f t="array" ref="AZ1507">INDEX($K:$P,ROW(),MATCH(AZ$3,$K$2:$P$2,0))</f>
        <v>5</v>
      </c>
      <c r="BA1507" s="61" cm="1">
        <f t="array" ref="BA1507">INDEX($K:$P,ROW(),MATCH(BA$3,$K$2:$P$2,0))</f>
        <v>5</v>
      </c>
      <c r="BB1507" s="61" cm="1">
        <f t="array" ref="BB1507">INDEX($K:$P,ROW(),MATCH(BB$3,$K$2:$P$2,0))</f>
        <v>5</v>
      </c>
      <c r="BC1507" s="61" cm="1">
        <f t="array" ref="BC1507">INDEX($K:$P,ROW(),MATCH(BC$3,$K$2:$P$2,0))</f>
        <v>5</v>
      </c>
      <c r="BD1507" s="61" cm="1">
        <f t="array" ref="BD1507">INDEX($K:$P,ROW(),MATCH(BD$3,$K$2:$P$2,0))</f>
        <v>5</v>
      </c>
      <c r="BE1507" s="61" cm="1">
        <f t="array" ref="BE1507">INDEX($K:$P,ROW(),MATCH(BE$3,$K$2:$P$2,0))</f>
        <v>8</v>
      </c>
      <c r="BF1507" s="61" cm="1">
        <f t="array" ref="BF1507">INDEX($K:$P,ROW(),MATCH(BF$3,$K$2:$P$2,0))</f>
        <v>8</v>
      </c>
      <c r="BG1507" s="61" cm="1">
        <f t="array" ref="BG1507">INDEX($K:$P,ROW(),MATCH(BG$3,$K$2:$P$2,0))</f>
        <v>8</v>
      </c>
      <c r="BH1507" s="61" cm="1">
        <f t="array" ref="BH1507">INDEX($K:$P,ROW(),MATCH(BH$3,$K$2:$P$2,0))</f>
        <v>8</v>
      </c>
      <c r="BI1507" s="61" cm="1">
        <f t="array" ref="BI1507">INDEX($K:$P,ROW(),MATCH(BI$3,$K$2:$P$2,0))</f>
        <v>8</v>
      </c>
      <c r="BJ1507" s="61" cm="1">
        <f t="array" ref="BJ1507">INDEX($K:$P,ROW(),MATCH(BJ$3,$K$2:$P$2,0))</f>
        <v>8</v>
      </c>
      <c r="BK1507" s="61" cm="1">
        <f t="array" ref="BK1507">INDEX($K:$P,ROW(),MATCH(BK$3,$K$2:$P$2,0))</f>
        <v>8</v>
      </c>
      <c r="BL1507" s="61" cm="1">
        <f t="array" ref="BL1507">INDEX($K:$P,ROW(),MATCH(BL$3,$K$2:$P$2,0))</f>
        <v>8</v>
      </c>
      <c r="BM1507" s="61" cm="1">
        <f t="array" ref="BM1507">INDEX($K:$P,ROW(),MATCH(BM$3,$K$2:$P$2,0))</f>
        <v>8</v>
      </c>
      <c r="BN1507" s="61" cm="1">
        <f t="array" ref="BN1507">INDEX($K:$P,ROW(),MATCH(BN$3,$K$2:$P$2,0))</f>
        <v>8</v>
      </c>
      <c r="BO1507" s="61" cm="1">
        <f t="array" ref="BO1507">INDEX($K:$P,ROW(),MATCH(BO$3,$K$2:$P$2,0))</f>
        <v>8</v>
      </c>
      <c r="BP1507" s="61" cm="1">
        <f t="array" ref="BP1507">INDEX($K:$P,ROW(),MATCH(BP$3,$K$2:$P$2,0))</f>
        <v>8</v>
      </c>
      <c r="BQ1507" s="61" cm="1">
        <f t="array" ref="BQ1507">INDEX($K:$P,ROW(),MATCH(BQ$3,$K$2:$P$2,0))</f>
        <v>12</v>
      </c>
      <c r="BR1507" s="61" cm="1">
        <f t="array" ref="BR1507">INDEX($K:$P,ROW(),MATCH(BR$3,$K$2:$P$2,0))</f>
        <v>12</v>
      </c>
      <c r="BS1507" s="61" cm="1">
        <f t="array" ref="BS1507">INDEX($K:$P,ROW(),MATCH(BS$3,$K$2:$P$2,0))</f>
        <v>12</v>
      </c>
      <c r="BT1507" s="61" cm="1">
        <f t="array" ref="BT1507">INDEX($K:$P,ROW(),MATCH(BT$3,$K$2:$P$2,0))</f>
        <v>12</v>
      </c>
      <c r="BU1507" s="61" cm="1">
        <f t="array" ref="BU1507">INDEX($K:$P,ROW(),MATCH(BU$3,$K$2:$P$2,0))</f>
        <v>12</v>
      </c>
      <c r="BV1507" s="61" cm="1">
        <f t="array" ref="BV1507">INDEX($K:$P,ROW(),MATCH(BV$3,$K$2:$P$2,0))</f>
        <v>12</v>
      </c>
      <c r="BW1507" s="61" cm="1">
        <f t="array" ref="BW1507">INDEX($K:$P,ROW(),MATCH(BW$3,$K$2:$P$2,0))</f>
        <v>12</v>
      </c>
      <c r="BX1507" s="61" cm="1">
        <f t="array" ref="BX1507">INDEX($K:$P,ROW(),MATCH(BX$3,$K$2:$P$2,0))</f>
        <v>12</v>
      </c>
      <c r="BY1507" s="61" cm="1">
        <f t="array" ref="BY1507">INDEX($K:$P,ROW(),MATCH(BY$3,$K$2:$P$2,0))</f>
        <v>12</v>
      </c>
      <c r="BZ1507" s="61" cm="1">
        <f t="array" ref="BZ1507">INDEX($K:$P,ROW(),MATCH(BZ$3,$K$2:$P$2,0))</f>
        <v>12</v>
      </c>
      <c r="CA1507" s="61" cm="1">
        <f t="array" ref="CA1507">INDEX($K:$P,ROW(),MATCH(CA$3,$K$2:$P$2,0))</f>
        <v>12</v>
      </c>
      <c r="CB1507" s="61" cm="1">
        <f t="array" ref="CB1507">INDEX($K:$P,ROW(),MATCH(CB$3,$K$2:$P$2,0))</f>
        <v>12</v>
      </c>
      <c r="CC1507" s="61" cm="1">
        <f t="array" ref="CC1507">INDEX($K:$P,ROW(),MATCH(CC$3,$K$2:$P$2,0))</f>
        <v>20</v>
      </c>
      <c r="CD1507" s="61" cm="1">
        <f t="array" ref="CD1507">INDEX($K:$P,ROW(),MATCH(CD$3,$K$2:$P$2,0))</f>
        <v>20</v>
      </c>
      <c r="CE1507" s="61" cm="1">
        <f t="array" ref="CE1507">INDEX($K:$P,ROW(),MATCH(CE$3,$K$2:$P$2,0))</f>
        <v>20</v>
      </c>
      <c r="CF1507" s="61" cm="1">
        <f t="array" ref="CF1507">INDEX($K:$P,ROW(),MATCH(CF$3,$K$2:$P$2,0))</f>
        <v>20</v>
      </c>
      <c r="CG1507" s="61" cm="1">
        <f t="array" ref="CG1507">INDEX($K:$P,ROW(),MATCH(CG$3,$K$2:$P$2,0))</f>
        <v>20</v>
      </c>
      <c r="CH1507" s="61" cm="1">
        <f t="array" ref="CH1507">INDEX($K:$P,ROW(),MATCH(CH$3,$K$2:$P$2,0))</f>
        <v>20</v>
      </c>
      <c r="CI1507" s="61" cm="1">
        <f t="array" ref="CI1507">INDEX($K:$P,ROW(),MATCH(CI$3,$K$2:$P$2,0))</f>
        <v>20</v>
      </c>
      <c r="CJ1507" s="61" cm="1">
        <f t="array" ref="CJ1507">INDEX($K:$P,ROW(),MATCH(CJ$3,$K$2:$P$2,0))</f>
        <v>20</v>
      </c>
      <c r="CK1507" s="61" cm="1">
        <f t="array" ref="CK1507">INDEX($K:$P,ROW(),MATCH(CK$3,$K$2:$P$2,0))</f>
        <v>20</v>
      </c>
      <c r="CL1507" s="61" cm="1">
        <f t="array" ref="CL1507">INDEX($K:$P,ROW(),MATCH(CL$3,$K$2:$P$2,0))</f>
        <v>20</v>
      </c>
      <c r="CM1507" s="61" cm="1">
        <f t="array" ref="CM1507">INDEX($K:$P,ROW(),MATCH(CM$3,$K$2:$P$2,0))</f>
        <v>20</v>
      </c>
      <c r="CN1507" s="61" cm="1">
        <f t="array" ref="CN1507">INDEX($K:$P,ROW(),MATCH(CN$3,$K$2:$P$2,0))</f>
        <v>20</v>
      </c>
    </row>
    <row r="1508" spans="1:92" x14ac:dyDescent="0.25">
      <c r="A1508" t="s">
        <v>170</v>
      </c>
      <c r="B1508" s="96" t="s">
        <v>890</v>
      </c>
      <c r="D1508" t="s">
        <v>891</v>
      </c>
      <c r="I1508" s="195">
        <v>150000</v>
      </c>
      <c r="J1508" s="414"/>
      <c r="K1508" s="492">
        <f ca="1">SUMIF($3:$3,K$2,1508:1508)</f>
        <v>-150000</v>
      </c>
      <c r="L1508" s="492">
        <f ca="1">SUMIF($3:$3,L$2,1508:1508)</f>
        <v>-450000</v>
      </c>
      <c r="M1508" s="492">
        <f ca="1">SUMIF($3:$3,M$2,1508:1508)</f>
        <v>-750000</v>
      </c>
      <c r="N1508" s="492">
        <f ca="1">SUMIF($3:$3,N$2,1508:1508)</f>
        <v>-1200000</v>
      </c>
      <c r="O1508" s="492">
        <f ca="1">SUMIF($3:$3,O$2,1508:1508)</f>
        <v>-1800000</v>
      </c>
      <c r="P1508" s="492">
        <f ca="1">SUMIF($3:$3,P$2,1508:1508)</f>
        <v>-3000000</v>
      </c>
      <c r="Q1508" s="492"/>
      <c r="T1508" s="232"/>
      <c r="U1508" s="3" cm="1">
        <f t="array" aca="1" ref="U1508" ca="1">-+$I1508*(1+INDIRECT(U1506))^(YEAR(U$2)-YEAR($T$2))*U1507/U$7</f>
        <v>-12500</v>
      </c>
      <c r="V1508" s="3" cm="1">
        <f t="array" aca="1" ref="V1508" ca="1">-+$I1508*(1+INDIRECT(V1506))^(YEAR(V$2)-YEAR($T$2))*V1507/V$7</f>
        <v>-12500</v>
      </c>
      <c r="W1508" s="3" cm="1">
        <f t="array" aca="1" ref="W1508" ca="1">-+$I1508*(1+INDIRECT(W1506))^(YEAR(W$2)-YEAR($T$2))*W1507/W$7</f>
        <v>-12500</v>
      </c>
      <c r="X1508" s="3" cm="1">
        <f t="array" aca="1" ref="X1508" ca="1">-+$I1508*(1+INDIRECT(X1506))^(YEAR(X$2)-YEAR($T$2))*X1507/X$7</f>
        <v>-12500</v>
      </c>
      <c r="Y1508" s="3" cm="1">
        <f t="array" aca="1" ref="Y1508" ca="1">-+$I1508*(1+INDIRECT(Y1506))^(YEAR(Y$2)-YEAR($T$2))*Y1507/Y$7</f>
        <v>-12500</v>
      </c>
      <c r="Z1508" s="3" cm="1">
        <f t="array" aca="1" ref="Z1508" ca="1">-+$I1508*(1+INDIRECT(Z1506))^(YEAR(Z$2)-YEAR($T$2))*Z1507/Z$7</f>
        <v>-12500</v>
      </c>
      <c r="AA1508" s="3" cm="1">
        <f t="array" aca="1" ref="AA1508" ca="1">-+$I1508*(1+INDIRECT(AA1506))^(YEAR(AA$2)-YEAR($T$2))*AA1507/AA$7</f>
        <v>-12500</v>
      </c>
      <c r="AB1508" s="3" cm="1">
        <f t="array" aca="1" ref="AB1508" ca="1">-+$I1508*(1+INDIRECT(AB1506))^(YEAR(AB$2)-YEAR($T$2))*AB1507/AB$7</f>
        <v>-12500</v>
      </c>
      <c r="AC1508" s="3" cm="1">
        <f t="array" aca="1" ref="AC1508" ca="1">-+$I1508*(1+INDIRECT(AC1506))^(YEAR(AC$2)-YEAR($T$2))*AC1507/AC$7</f>
        <v>-12500</v>
      </c>
      <c r="AD1508" s="3" cm="1">
        <f t="array" aca="1" ref="AD1508" ca="1">-+$I1508*(1+INDIRECT(AD1506))^(YEAR(AD$2)-YEAR($T$2))*AD1507/AD$7</f>
        <v>-12500</v>
      </c>
      <c r="AE1508" s="3" cm="1">
        <f t="array" aca="1" ref="AE1508" ca="1">-+$I1508*(1+INDIRECT(AE1506))^(YEAR(AE$2)-YEAR($T$2))*AE1507/AE$7</f>
        <v>-12500</v>
      </c>
      <c r="AF1508" s="3" cm="1">
        <f t="array" aca="1" ref="AF1508" ca="1">-+$I1508*(1+INDIRECT(AF1506))^(YEAR(AF$2)-YEAR($T$2))*AF1507/AF$7</f>
        <v>-12500</v>
      </c>
      <c r="AG1508" s="3" cm="1">
        <f t="array" aca="1" ref="AG1508" ca="1">-+$I1508*(1+INDIRECT(AG1506))^(YEAR(AG$2)-YEAR($T$2))*AG1507/AG$7</f>
        <v>-37500</v>
      </c>
      <c r="AH1508" s="3" cm="1">
        <f t="array" aca="1" ref="AH1508" ca="1">-+$I1508*(1+INDIRECT(AH1506))^(YEAR(AH$2)-YEAR($T$2))*AH1507/AH$7</f>
        <v>-37500</v>
      </c>
      <c r="AI1508" s="3" cm="1">
        <f t="array" aca="1" ref="AI1508" ca="1">-+$I1508*(1+INDIRECT(AI1506))^(YEAR(AI$2)-YEAR($T$2))*AI1507/AI$7</f>
        <v>-37500</v>
      </c>
      <c r="AJ1508" s="3" cm="1">
        <f t="array" aca="1" ref="AJ1508" ca="1">-+$I1508*(1+INDIRECT(AJ1506))^(YEAR(AJ$2)-YEAR($T$2))*AJ1507/AJ$7</f>
        <v>-37500</v>
      </c>
      <c r="AK1508" s="3" cm="1">
        <f t="array" aca="1" ref="AK1508" ca="1">-+$I1508*(1+INDIRECT(AK1506))^(YEAR(AK$2)-YEAR($T$2))*AK1507/AK$7</f>
        <v>-37500</v>
      </c>
      <c r="AL1508" s="3" cm="1">
        <f t="array" aca="1" ref="AL1508" ca="1">-+$I1508*(1+INDIRECT(AL1506))^(YEAR(AL$2)-YEAR($T$2))*AL1507/AL$7</f>
        <v>-37500</v>
      </c>
      <c r="AM1508" s="3" cm="1">
        <f t="array" aca="1" ref="AM1508" ca="1">-+$I1508*(1+INDIRECT(AM1506))^(YEAR(AM$2)-YEAR($T$2))*AM1507/AM$7</f>
        <v>-37500</v>
      </c>
      <c r="AN1508" s="3" cm="1">
        <f t="array" aca="1" ref="AN1508" ca="1">-+$I1508*(1+INDIRECT(AN1506))^(YEAR(AN$2)-YEAR($T$2))*AN1507/AN$7</f>
        <v>-37500</v>
      </c>
      <c r="AO1508" s="3" cm="1">
        <f t="array" aca="1" ref="AO1508" ca="1">-+$I1508*(1+INDIRECT(AO1506))^(YEAR(AO$2)-YEAR($T$2))*AO1507/AO$7</f>
        <v>-37500</v>
      </c>
      <c r="AP1508" s="3" cm="1">
        <f t="array" aca="1" ref="AP1508" ca="1">-+$I1508*(1+INDIRECT(AP1506))^(YEAR(AP$2)-YEAR($T$2))*AP1507/AP$7</f>
        <v>-37500</v>
      </c>
      <c r="AQ1508" s="3" cm="1">
        <f t="array" aca="1" ref="AQ1508" ca="1">-+$I1508*(1+INDIRECT(AQ1506))^(YEAR(AQ$2)-YEAR($T$2))*AQ1507/AQ$7</f>
        <v>-37500</v>
      </c>
      <c r="AR1508" s="3" cm="1">
        <f t="array" aca="1" ref="AR1508" ca="1">-+$I1508*(1+INDIRECT(AR1506))^(YEAR(AR$2)-YEAR($T$2))*AR1507/AR$7</f>
        <v>-37500</v>
      </c>
      <c r="AS1508" s="3" cm="1">
        <f t="array" aca="1" ref="AS1508" ca="1">-+$I1508*(1+INDIRECT(AS1506))^(YEAR(AS$2)-YEAR($T$2))*AS1507/AS$7</f>
        <v>-62500</v>
      </c>
      <c r="AT1508" s="3" cm="1">
        <f t="array" aca="1" ref="AT1508" ca="1">-+$I1508*(1+INDIRECT(AT1506))^(YEAR(AT$2)-YEAR($T$2))*AT1507/AT$7</f>
        <v>-62500</v>
      </c>
      <c r="AU1508" s="3" cm="1">
        <f t="array" aca="1" ref="AU1508" ca="1">-+$I1508*(1+INDIRECT(AU1506))^(YEAR(AU$2)-YEAR($T$2))*AU1507/AU$7</f>
        <v>-62500</v>
      </c>
      <c r="AV1508" s="3" cm="1">
        <f t="array" aca="1" ref="AV1508" ca="1">-+$I1508*(1+INDIRECT(AV1506))^(YEAR(AV$2)-YEAR($T$2))*AV1507/AV$7</f>
        <v>-62500</v>
      </c>
      <c r="AW1508" s="3" cm="1">
        <f t="array" aca="1" ref="AW1508" ca="1">-+$I1508*(1+INDIRECT(AW1506))^(YEAR(AW$2)-YEAR($T$2))*AW1507/AW$7</f>
        <v>-62500</v>
      </c>
      <c r="AX1508" s="3" cm="1">
        <f t="array" aca="1" ref="AX1508" ca="1">-+$I1508*(1+INDIRECT(AX1506))^(YEAR(AX$2)-YEAR($T$2))*AX1507/AX$7</f>
        <v>-62500</v>
      </c>
      <c r="AY1508" s="3" cm="1">
        <f t="array" aca="1" ref="AY1508" ca="1">-+$I1508*(1+INDIRECT(AY1506))^(YEAR(AY$2)-YEAR($T$2))*AY1507/AY$7</f>
        <v>-62500</v>
      </c>
      <c r="AZ1508" s="3" cm="1">
        <f t="array" aca="1" ref="AZ1508" ca="1">-+$I1508*(1+INDIRECT(AZ1506))^(YEAR(AZ$2)-YEAR($T$2))*AZ1507/AZ$7</f>
        <v>-62500</v>
      </c>
      <c r="BA1508" s="3" cm="1">
        <f t="array" aca="1" ref="BA1508" ca="1">-+$I1508*(1+INDIRECT(BA1506))^(YEAR(BA$2)-YEAR($T$2))*BA1507/BA$7</f>
        <v>-62500</v>
      </c>
      <c r="BB1508" s="3" cm="1">
        <f t="array" aca="1" ref="BB1508" ca="1">-+$I1508*(1+INDIRECT(BB1506))^(YEAR(BB$2)-YEAR($T$2))*BB1507/BB$7</f>
        <v>-62500</v>
      </c>
      <c r="BC1508" s="3" cm="1">
        <f t="array" aca="1" ref="BC1508" ca="1">-+$I1508*(1+INDIRECT(BC1506))^(YEAR(BC$2)-YEAR($T$2))*BC1507/BC$7</f>
        <v>-62500</v>
      </c>
      <c r="BD1508" s="3" cm="1">
        <f t="array" aca="1" ref="BD1508" ca="1">-+$I1508*(1+INDIRECT(BD1506))^(YEAR(BD$2)-YEAR($T$2))*BD1507/BD$7</f>
        <v>-62500</v>
      </c>
      <c r="BE1508" s="3" cm="1">
        <f t="array" aca="1" ref="BE1508" ca="1">-+$I1508*(1+INDIRECT(BE1506))^(YEAR(BE$2)-YEAR($T$2))*BE1507/BE$7</f>
        <v>-100000</v>
      </c>
      <c r="BF1508" s="3" cm="1">
        <f t="array" aca="1" ref="BF1508" ca="1">-+$I1508*(1+INDIRECT(BF1506))^(YEAR(BF$2)-YEAR($T$2))*BF1507/BF$7</f>
        <v>-100000</v>
      </c>
      <c r="BG1508" s="3" cm="1">
        <f t="array" aca="1" ref="BG1508" ca="1">-+$I1508*(1+INDIRECT(BG1506))^(YEAR(BG$2)-YEAR($T$2))*BG1507/BG$7</f>
        <v>-100000</v>
      </c>
      <c r="BH1508" s="3" cm="1">
        <f t="array" aca="1" ref="BH1508" ca="1">-+$I1508*(1+INDIRECT(BH1506))^(YEAR(BH$2)-YEAR($T$2))*BH1507/BH$7</f>
        <v>-100000</v>
      </c>
      <c r="BI1508" s="3" cm="1">
        <f t="array" aca="1" ref="BI1508" ca="1">-+$I1508*(1+INDIRECT(BI1506))^(YEAR(BI$2)-YEAR($T$2))*BI1507/BI$7</f>
        <v>-100000</v>
      </c>
      <c r="BJ1508" s="3" cm="1">
        <f t="array" aca="1" ref="BJ1508" ca="1">-+$I1508*(1+INDIRECT(BJ1506))^(YEAR(BJ$2)-YEAR($T$2))*BJ1507/BJ$7</f>
        <v>-100000</v>
      </c>
      <c r="BK1508" s="3" cm="1">
        <f t="array" aca="1" ref="BK1508" ca="1">-+$I1508*(1+INDIRECT(BK1506))^(YEAR(BK$2)-YEAR($T$2))*BK1507/BK$7</f>
        <v>-100000</v>
      </c>
      <c r="BL1508" s="3" cm="1">
        <f t="array" aca="1" ref="BL1508" ca="1">-+$I1508*(1+INDIRECT(BL1506))^(YEAR(BL$2)-YEAR($T$2))*BL1507/BL$7</f>
        <v>-100000</v>
      </c>
      <c r="BM1508" s="3" cm="1">
        <f t="array" aca="1" ref="BM1508" ca="1">-+$I1508*(1+INDIRECT(BM1506))^(YEAR(BM$2)-YEAR($T$2))*BM1507/BM$7</f>
        <v>-100000</v>
      </c>
      <c r="BN1508" s="3" cm="1">
        <f t="array" aca="1" ref="BN1508" ca="1">-+$I1508*(1+INDIRECT(BN1506))^(YEAR(BN$2)-YEAR($T$2))*BN1507/BN$7</f>
        <v>-100000</v>
      </c>
      <c r="BO1508" s="3" cm="1">
        <f t="array" aca="1" ref="BO1508" ca="1">-+$I1508*(1+INDIRECT(BO1506))^(YEAR(BO$2)-YEAR($T$2))*BO1507/BO$7</f>
        <v>-100000</v>
      </c>
      <c r="BP1508" s="3" cm="1">
        <f t="array" aca="1" ref="BP1508" ca="1">-+$I1508*(1+INDIRECT(BP1506))^(YEAR(BP$2)-YEAR($T$2))*BP1507/BP$7</f>
        <v>-100000</v>
      </c>
      <c r="BQ1508" s="3" cm="1">
        <f t="array" aca="1" ref="BQ1508" ca="1">-+$I1508*(1+INDIRECT(BQ1506))^(YEAR(BQ$2)-YEAR($T$2))*BQ1507/BQ$7</f>
        <v>-150000</v>
      </c>
      <c r="BR1508" s="3" cm="1">
        <f t="array" aca="1" ref="BR1508" ca="1">-+$I1508*(1+INDIRECT(BR1506))^(YEAR(BR$2)-YEAR($T$2))*BR1507/BR$7</f>
        <v>-150000</v>
      </c>
      <c r="BS1508" s="3" cm="1">
        <f t="array" aca="1" ref="BS1508" ca="1">-+$I1508*(1+INDIRECT(BS1506))^(YEAR(BS$2)-YEAR($T$2))*BS1507/BS$7</f>
        <v>-150000</v>
      </c>
      <c r="BT1508" s="3" cm="1">
        <f t="array" aca="1" ref="BT1508" ca="1">-+$I1508*(1+INDIRECT(BT1506))^(YEAR(BT$2)-YEAR($T$2))*BT1507/BT$7</f>
        <v>-150000</v>
      </c>
      <c r="BU1508" s="3" cm="1">
        <f t="array" aca="1" ref="BU1508" ca="1">-+$I1508*(1+INDIRECT(BU1506))^(YEAR(BU$2)-YEAR($T$2))*BU1507/BU$7</f>
        <v>-150000</v>
      </c>
      <c r="BV1508" s="3" cm="1">
        <f t="array" aca="1" ref="BV1508" ca="1">-+$I1508*(1+INDIRECT(BV1506))^(YEAR(BV$2)-YEAR($T$2))*BV1507/BV$7</f>
        <v>-150000</v>
      </c>
      <c r="BW1508" s="3" cm="1">
        <f t="array" aca="1" ref="BW1508" ca="1">-+$I1508*(1+INDIRECT(BW1506))^(YEAR(BW$2)-YEAR($T$2))*BW1507/BW$7</f>
        <v>-150000</v>
      </c>
      <c r="BX1508" s="3" cm="1">
        <f t="array" aca="1" ref="BX1508" ca="1">-+$I1508*(1+INDIRECT(BX1506))^(YEAR(BX$2)-YEAR($T$2))*BX1507/BX$7</f>
        <v>-150000</v>
      </c>
      <c r="BY1508" s="3" cm="1">
        <f t="array" aca="1" ref="BY1508" ca="1">-+$I1508*(1+INDIRECT(BY1506))^(YEAR(BY$2)-YEAR($T$2))*BY1507/BY$7</f>
        <v>-150000</v>
      </c>
      <c r="BZ1508" s="3" cm="1">
        <f t="array" aca="1" ref="BZ1508" ca="1">-+$I1508*(1+INDIRECT(BZ1506))^(YEAR(BZ$2)-YEAR($T$2))*BZ1507/BZ$7</f>
        <v>-150000</v>
      </c>
      <c r="CA1508" s="3" cm="1">
        <f t="array" aca="1" ref="CA1508" ca="1">-+$I1508*(1+INDIRECT(CA1506))^(YEAR(CA$2)-YEAR($T$2))*CA1507/CA$7</f>
        <v>-150000</v>
      </c>
      <c r="CB1508" s="3" cm="1">
        <f t="array" aca="1" ref="CB1508" ca="1">-+$I1508*(1+INDIRECT(CB1506))^(YEAR(CB$2)-YEAR($T$2))*CB1507/CB$7</f>
        <v>-150000</v>
      </c>
      <c r="CC1508" s="3" cm="1">
        <f t="array" aca="1" ref="CC1508" ca="1">-+$I1508*(1+INDIRECT(CC1506))^(YEAR(CC$2)-YEAR($T$2))*CC1507/CC$7</f>
        <v>-250000</v>
      </c>
      <c r="CD1508" s="3" cm="1">
        <f t="array" aca="1" ref="CD1508" ca="1">-+$I1508*(1+INDIRECT(CD1506))^(YEAR(CD$2)-YEAR($T$2))*CD1507/CD$7</f>
        <v>-250000</v>
      </c>
      <c r="CE1508" s="3" cm="1">
        <f t="array" aca="1" ref="CE1508" ca="1">-+$I1508*(1+INDIRECT(CE1506))^(YEAR(CE$2)-YEAR($T$2))*CE1507/CE$7</f>
        <v>-250000</v>
      </c>
      <c r="CF1508" s="3" cm="1">
        <f t="array" aca="1" ref="CF1508" ca="1">-+$I1508*(1+INDIRECT(CF1506))^(YEAR(CF$2)-YEAR($T$2))*CF1507/CF$7</f>
        <v>-250000</v>
      </c>
      <c r="CG1508" s="3" cm="1">
        <f t="array" aca="1" ref="CG1508" ca="1">-+$I1508*(1+INDIRECT(CG1506))^(YEAR(CG$2)-YEAR($T$2))*CG1507/CG$7</f>
        <v>-250000</v>
      </c>
      <c r="CH1508" s="3" cm="1">
        <f t="array" aca="1" ref="CH1508" ca="1">-+$I1508*(1+INDIRECT(CH1506))^(YEAR(CH$2)-YEAR($T$2))*CH1507/CH$7</f>
        <v>-250000</v>
      </c>
      <c r="CI1508" s="3" cm="1">
        <f t="array" aca="1" ref="CI1508" ca="1">-+$I1508*(1+INDIRECT(CI1506))^(YEAR(CI$2)-YEAR($T$2))*CI1507/CI$7</f>
        <v>-250000</v>
      </c>
      <c r="CJ1508" s="3" cm="1">
        <f t="array" aca="1" ref="CJ1508" ca="1">-+$I1508*(1+INDIRECT(CJ1506))^(YEAR(CJ$2)-YEAR($T$2))*CJ1507/CJ$7</f>
        <v>-250000</v>
      </c>
      <c r="CK1508" s="3" cm="1">
        <f t="array" aca="1" ref="CK1508" ca="1">-+$I1508*(1+INDIRECT(CK1506))^(YEAR(CK$2)-YEAR($T$2))*CK1507/CK$7</f>
        <v>-250000</v>
      </c>
      <c r="CL1508" s="3" cm="1">
        <f t="array" aca="1" ref="CL1508" ca="1">-+$I1508*(1+INDIRECT(CL1506))^(YEAR(CL$2)-YEAR($T$2))*CL1507/CL$7</f>
        <v>-250000</v>
      </c>
      <c r="CM1508" s="3" cm="1">
        <f t="array" aca="1" ref="CM1508" ca="1">-+$I1508*(1+INDIRECT(CM1506))^(YEAR(CM$2)-YEAR($T$2))*CM1507/CM$7</f>
        <v>-250000</v>
      </c>
      <c r="CN1508" s="3" cm="1">
        <f t="array" aca="1" ref="CN1508" ca="1">-+$I1508*(1+INDIRECT(CN1506))^(YEAR(CN$2)-YEAR($T$2))*CN1507/CN$7</f>
        <v>-250000</v>
      </c>
    </row>
    <row r="1509" spans="1:92" x14ac:dyDescent="0.25">
      <c r="B1509" s="96"/>
      <c r="I1509" s="195"/>
      <c r="J1509" s="414"/>
      <c r="K1509" s="492"/>
      <c r="L1509" s="492"/>
      <c r="M1509" s="492"/>
      <c r="N1509" s="492"/>
      <c r="O1509" s="492"/>
      <c r="P1509" s="492"/>
      <c r="Q1509" s="492"/>
      <c r="T1509" s="232"/>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row>
    <row r="1510" spans="1:92" x14ac:dyDescent="0.25">
      <c r="A1510" s="137"/>
      <c r="B1510" s="208" t="s">
        <v>858</v>
      </c>
      <c r="C1510" s="139"/>
      <c r="D1510" s="137" t="s">
        <v>894</v>
      </c>
      <c r="E1510" s="140" t="s">
        <v>894</v>
      </c>
      <c r="F1510" s="140"/>
      <c r="G1510" s="140" t="s">
        <v>895</v>
      </c>
      <c r="H1510" s="141"/>
      <c r="I1510" s="221"/>
      <c r="J1510" s="222"/>
      <c r="K1510" s="139"/>
      <c r="L1510" s="139"/>
      <c r="M1510" s="139"/>
      <c r="N1510" s="139"/>
      <c r="O1510" s="139"/>
      <c r="P1510" s="139"/>
      <c r="Q1510" s="139"/>
      <c r="T1510" s="262"/>
      <c r="U1510" s="187" t="s">
        <v>896</v>
      </c>
      <c r="V1510" s="187" t="s">
        <v>896</v>
      </c>
      <c r="W1510" s="187" t="s">
        <v>896</v>
      </c>
      <c r="X1510" s="187" t="s">
        <v>896</v>
      </c>
      <c r="Y1510" s="187" t="s">
        <v>896</v>
      </c>
      <c r="Z1510" s="187" t="s">
        <v>896</v>
      </c>
      <c r="AA1510" s="187" t="s">
        <v>896</v>
      </c>
      <c r="AB1510" s="187" t="s">
        <v>896</v>
      </c>
      <c r="AC1510" s="187" t="s">
        <v>896</v>
      </c>
      <c r="AD1510" s="187" t="s">
        <v>896</v>
      </c>
      <c r="AE1510" s="187" t="s">
        <v>896</v>
      </c>
      <c r="AF1510" s="187" t="s">
        <v>896</v>
      </c>
      <c r="AG1510" s="187" t="s">
        <v>896</v>
      </c>
      <c r="AH1510" s="187" t="s">
        <v>896</v>
      </c>
      <c r="AI1510" s="187" t="s">
        <v>896</v>
      </c>
      <c r="AJ1510" s="187" t="s">
        <v>896</v>
      </c>
      <c r="AK1510" s="187" t="s">
        <v>896</v>
      </c>
      <c r="AL1510" s="187" t="s">
        <v>896</v>
      </c>
      <c r="AM1510" s="187" t="s">
        <v>896</v>
      </c>
      <c r="AN1510" s="187" t="s">
        <v>896</v>
      </c>
      <c r="AO1510" s="187" t="s">
        <v>896</v>
      </c>
      <c r="AP1510" s="187" t="s">
        <v>896</v>
      </c>
      <c r="AQ1510" s="187" t="s">
        <v>896</v>
      </c>
      <c r="AR1510" s="187" t="s">
        <v>896</v>
      </c>
      <c r="AS1510" s="187" t="s">
        <v>896</v>
      </c>
      <c r="AT1510" s="187" t="s">
        <v>896</v>
      </c>
      <c r="AU1510" s="187" t="s">
        <v>896</v>
      </c>
      <c r="AV1510" s="187" t="s">
        <v>896</v>
      </c>
      <c r="AW1510" s="187" t="s">
        <v>896</v>
      </c>
      <c r="AX1510" s="187" t="s">
        <v>896</v>
      </c>
      <c r="AY1510" s="187" t="s">
        <v>896</v>
      </c>
      <c r="AZ1510" s="187" t="s">
        <v>896</v>
      </c>
      <c r="BA1510" s="187" t="s">
        <v>896</v>
      </c>
      <c r="BB1510" s="187" t="s">
        <v>896</v>
      </c>
      <c r="BC1510" s="187" t="s">
        <v>896</v>
      </c>
      <c r="BD1510" s="187" t="s">
        <v>896</v>
      </c>
      <c r="BE1510" s="187" t="s">
        <v>896</v>
      </c>
      <c r="BF1510" s="187" t="s">
        <v>896</v>
      </c>
      <c r="BG1510" s="187" t="s">
        <v>896</v>
      </c>
      <c r="BH1510" s="187" t="s">
        <v>896</v>
      </c>
      <c r="BI1510" s="187" t="s">
        <v>896</v>
      </c>
      <c r="BJ1510" s="187" t="s">
        <v>896</v>
      </c>
      <c r="BK1510" s="187" t="s">
        <v>896</v>
      </c>
      <c r="BL1510" s="187" t="s">
        <v>896</v>
      </c>
      <c r="BM1510" s="187" t="s">
        <v>896</v>
      </c>
      <c r="BN1510" s="187" t="s">
        <v>896</v>
      </c>
      <c r="BO1510" s="187" t="s">
        <v>896</v>
      </c>
      <c r="BP1510" s="187" t="s">
        <v>896</v>
      </c>
      <c r="BQ1510" s="187" t="s">
        <v>896</v>
      </c>
      <c r="BR1510" s="187" t="s">
        <v>896</v>
      </c>
      <c r="BS1510" s="187" t="s">
        <v>896</v>
      </c>
      <c r="BT1510" s="187" t="s">
        <v>896</v>
      </c>
      <c r="BU1510" s="187" t="s">
        <v>896</v>
      </c>
      <c r="BV1510" s="187" t="s">
        <v>896</v>
      </c>
      <c r="BW1510" s="187" t="s">
        <v>896</v>
      </c>
      <c r="BX1510" s="187" t="s">
        <v>896</v>
      </c>
      <c r="BY1510" s="187" t="s">
        <v>896</v>
      </c>
      <c r="BZ1510" s="187" t="s">
        <v>896</v>
      </c>
      <c r="CA1510" s="187" t="s">
        <v>896</v>
      </c>
      <c r="CB1510" s="187" t="s">
        <v>896</v>
      </c>
      <c r="CC1510" s="187" t="s">
        <v>896</v>
      </c>
      <c r="CD1510" s="187" t="s">
        <v>896</v>
      </c>
      <c r="CE1510" s="187" t="s">
        <v>896</v>
      </c>
      <c r="CF1510" s="187" t="s">
        <v>896</v>
      </c>
      <c r="CG1510" s="187" t="s">
        <v>896</v>
      </c>
      <c r="CH1510" s="187" t="s">
        <v>896</v>
      </c>
      <c r="CI1510" s="187" t="s">
        <v>896</v>
      </c>
      <c r="CJ1510" s="187" t="s">
        <v>896</v>
      </c>
      <c r="CK1510" s="187" t="s">
        <v>896</v>
      </c>
      <c r="CL1510" s="187" t="s">
        <v>896</v>
      </c>
      <c r="CM1510" s="187" t="s">
        <v>896</v>
      </c>
      <c r="CN1510" s="187" t="s">
        <v>896</v>
      </c>
    </row>
    <row r="1511" spans="1:92" ht="14.25" customHeight="1" x14ac:dyDescent="0.25">
      <c r="A1511" t="s">
        <v>143</v>
      </c>
      <c r="B1511" s="214" t="s">
        <v>897</v>
      </c>
      <c r="D1511" t="s">
        <v>894</v>
      </c>
      <c r="I1511" s="102"/>
      <c r="J1511"/>
      <c r="K1511" s="195">
        <v>1000</v>
      </c>
      <c r="L1511" s="195">
        <v>1000</v>
      </c>
      <c r="M1511" s="195">
        <v>1000</v>
      </c>
      <c r="N1511" s="195">
        <v>1000</v>
      </c>
      <c r="O1511" s="195">
        <v>1000</v>
      </c>
      <c r="P1511" s="195">
        <v>1000</v>
      </c>
      <c r="Q1511" s="195"/>
      <c r="T1511" s="271"/>
      <c r="U1511" s="36">
        <f ca="1">INDEX($A:$CN,ROW(),MATCH(INDIRECT(ADDRESS(3,COLUMN(),2)),$2:$2,0))</f>
        <v>1000</v>
      </c>
      <c r="V1511" s="36">
        <f ca="1">INDEX($A:$CN,ROW(),MATCH(INDIRECT(ADDRESS(3,COLUMN(),2)),$2:$2,0))</f>
        <v>1000</v>
      </c>
      <c r="W1511" s="36">
        <f ca="1">INDEX($A:$CN,ROW(),MATCH(INDIRECT(ADDRESS(3,COLUMN(),2)),$2:$2,0))</f>
        <v>1000</v>
      </c>
      <c r="X1511" s="36">
        <f ca="1">INDEX($A:$CN,ROW(),MATCH(INDIRECT(ADDRESS(3,COLUMN(),2)),$2:$2,0))</f>
        <v>1000</v>
      </c>
      <c r="Y1511" s="36">
        <f ca="1">INDEX($A:$CN,ROW(),MATCH(INDIRECT(ADDRESS(3,COLUMN(),2)),$2:$2,0))</f>
        <v>1000</v>
      </c>
      <c r="Z1511" s="36">
        <f ca="1">INDEX($A:$CN,ROW(),MATCH(INDIRECT(ADDRESS(3,COLUMN(),2)),$2:$2,0))</f>
        <v>1000</v>
      </c>
      <c r="AA1511" s="36">
        <f ca="1">INDEX($A:$CN,ROW(),MATCH(INDIRECT(ADDRESS(3,COLUMN(),2)),$2:$2,0))</f>
        <v>1000</v>
      </c>
      <c r="AB1511" s="36">
        <f ca="1">INDEX($A:$CN,ROW(),MATCH(INDIRECT(ADDRESS(3,COLUMN(),2)),$2:$2,0))</f>
        <v>1000</v>
      </c>
      <c r="AC1511" s="36">
        <f ca="1">INDEX($A:$CN,ROW(),MATCH(INDIRECT(ADDRESS(3,COLUMN(),2)),$2:$2,0))</f>
        <v>1000</v>
      </c>
      <c r="AD1511" s="36">
        <f ca="1">INDEX($A:$CN,ROW(),MATCH(INDIRECT(ADDRESS(3,COLUMN(),2)),$2:$2,0))</f>
        <v>1000</v>
      </c>
      <c r="AE1511" s="36">
        <f ca="1">INDEX($A:$CN,ROW(),MATCH(INDIRECT(ADDRESS(3,COLUMN(),2)),$2:$2,0))</f>
        <v>1000</v>
      </c>
      <c r="AF1511" s="36">
        <f ca="1">INDEX($A:$CN,ROW(),MATCH(INDIRECT(ADDRESS(3,COLUMN(),2)),$2:$2,0))</f>
        <v>1000</v>
      </c>
      <c r="AG1511" s="36">
        <f ca="1">INDEX($A:$CN,ROW(),MATCH(INDIRECT(ADDRESS(3,COLUMN(),2)),$2:$2,0))</f>
        <v>1000</v>
      </c>
      <c r="AH1511" s="36">
        <f ca="1">INDEX($A:$CN,ROW(),MATCH(INDIRECT(ADDRESS(3,COLUMN(),2)),$2:$2,0))</f>
        <v>1000</v>
      </c>
      <c r="AI1511" s="36">
        <f ca="1">INDEX($A:$CN,ROW(),MATCH(INDIRECT(ADDRESS(3,COLUMN(),2)),$2:$2,0))</f>
        <v>1000</v>
      </c>
      <c r="AJ1511" s="36">
        <f ca="1">INDEX($A:$CN,ROW(),MATCH(INDIRECT(ADDRESS(3,COLUMN(),2)),$2:$2,0))</f>
        <v>1000</v>
      </c>
      <c r="AK1511" s="36">
        <f ca="1">INDEX($A:$CN,ROW(),MATCH(INDIRECT(ADDRESS(3,COLUMN(),2)),$2:$2,0))</f>
        <v>1000</v>
      </c>
      <c r="AL1511" s="36">
        <f ca="1">INDEX($A:$CN,ROW(),MATCH(INDIRECT(ADDRESS(3,COLUMN(),2)),$2:$2,0))</f>
        <v>1000</v>
      </c>
      <c r="AM1511" s="36">
        <f ca="1">INDEX($A:$CN,ROW(),MATCH(INDIRECT(ADDRESS(3,COLUMN(),2)),$2:$2,0))</f>
        <v>1000</v>
      </c>
      <c r="AN1511" s="36">
        <f ca="1">INDEX($A:$CN,ROW(),MATCH(INDIRECT(ADDRESS(3,COLUMN(),2)),$2:$2,0))</f>
        <v>1000</v>
      </c>
      <c r="AO1511" s="36">
        <f ca="1">INDEX($A:$CN,ROW(),MATCH(INDIRECT(ADDRESS(3,COLUMN(),2)),$2:$2,0))</f>
        <v>1000</v>
      </c>
      <c r="AP1511" s="36">
        <f ca="1">INDEX($A:$CN,ROW(),MATCH(INDIRECT(ADDRESS(3,COLUMN(),2)),$2:$2,0))</f>
        <v>1000</v>
      </c>
      <c r="AQ1511" s="36">
        <f ca="1">INDEX($A:$CN,ROW(),MATCH(INDIRECT(ADDRESS(3,COLUMN(),2)),$2:$2,0))</f>
        <v>1000</v>
      </c>
      <c r="AR1511" s="36">
        <f ca="1">INDEX($A:$CN,ROW(),MATCH(INDIRECT(ADDRESS(3,COLUMN(),2)),$2:$2,0))</f>
        <v>1000</v>
      </c>
      <c r="AS1511" s="36">
        <f ca="1">INDEX($A:$CN,ROW(),MATCH(INDIRECT(ADDRESS(3,COLUMN(),2)),$2:$2,0))</f>
        <v>1000</v>
      </c>
      <c r="AT1511" s="36">
        <f ca="1">INDEX($A:$CN,ROW(),MATCH(INDIRECT(ADDRESS(3,COLUMN(),2)),$2:$2,0))</f>
        <v>1000</v>
      </c>
      <c r="AU1511" s="36">
        <f ca="1">INDEX($A:$CN,ROW(),MATCH(INDIRECT(ADDRESS(3,COLUMN(),2)),$2:$2,0))</f>
        <v>1000</v>
      </c>
      <c r="AV1511" s="36">
        <f ca="1">INDEX($A:$CN,ROW(),MATCH(INDIRECT(ADDRESS(3,COLUMN(),2)),$2:$2,0))</f>
        <v>1000</v>
      </c>
      <c r="AW1511" s="36">
        <f ca="1">INDEX($A:$CN,ROW(),MATCH(INDIRECT(ADDRESS(3,COLUMN(),2)),$2:$2,0))</f>
        <v>1000</v>
      </c>
      <c r="AX1511" s="36">
        <f ca="1">INDEX($A:$CN,ROW(),MATCH(INDIRECT(ADDRESS(3,COLUMN(),2)),$2:$2,0))</f>
        <v>1000</v>
      </c>
      <c r="AY1511" s="36">
        <f ca="1">INDEX($A:$CN,ROW(),MATCH(INDIRECT(ADDRESS(3,COLUMN(),2)),$2:$2,0))</f>
        <v>1000</v>
      </c>
      <c r="AZ1511" s="36">
        <f ca="1">INDEX($A:$CN,ROW(),MATCH(INDIRECT(ADDRESS(3,COLUMN(),2)),$2:$2,0))</f>
        <v>1000</v>
      </c>
      <c r="BA1511" s="36">
        <f ca="1">INDEX($A:$CN,ROW(),MATCH(INDIRECT(ADDRESS(3,COLUMN(),2)),$2:$2,0))</f>
        <v>1000</v>
      </c>
      <c r="BB1511" s="36">
        <f ca="1">INDEX($A:$CN,ROW(),MATCH(INDIRECT(ADDRESS(3,COLUMN(),2)),$2:$2,0))</f>
        <v>1000</v>
      </c>
      <c r="BC1511" s="36">
        <f ca="1">INDEX($A:$CN,ROW(),MATCH(INDIRECT(ADDRESS(3,COLUMN(),2)),$2:$2,0))</f>
        <v>1000</v>
      </c>
      <c r="BD1511" s="36">
        <f ca="1">INDEX($A:$CN,ROW(),MATCH(INDIRECT(ADDRESS(3,COLUMN(),2)),$2:$2,0))</f>
        <v>1000</v>
      </c>
      <c r="BE1511" s="36">
        <f ca="1">INDEX($A:$CN,ROW(),MATCH(INDIRECT(ADDRESS(3,COLUMN(),2)),$2:$2,0))</f>
        <v>1000</v>
      </c>
      <c r="BF1511" s="36">
        <f ca="1">INDEX($A:$CN,ROW(),MATCH(INDIRECT(ADDRESS(3,COLUMN(),2)),$2:$2,0))</f>
        <v>1000</v>
      </c>
      <c r="BG1511" s="36">
        <f ca="1">INDEX($A:$CN,ROW(),MATCH(INDIRECT(ADDRESS(3,COLUMN(),2)),$2:$2,0))</f>
        <v>1000</v>
      </c>
      <c r="BH1511" s="36">
        <f ca="1">INDEX($A:$CN,ROW(),MATCH(INDIRECT(ADDRESS(3,COLUMN(),2)),$2:$2,0))</f>
        <v>1000</v>
      </c>
      <c r="BI1511" s="36">
        <f ca="1">INDEX($A:$CN,ROW(),MATCH(INDIRECT(ADDRESS(3,COLUMN(),2)),$2:$2,0))</f>
        <v>1000</v>
      </c>
      <c r="BJ1511" s="36">
        <f ca="1">INDEX($A:$CN,ROW(),MATCH(INDIRECT(ADDRESS(3,COLUMN(),2)),$2:$2,0))</f>
        <v>1000</v>
      </c>
      <c r="BK1511" s="36">
        <f ca="1">INDEX($A:$CN,ROW(),MATCH(INDIRECT(ADDRESS(3,COLUMN(),2)),$2:$2,0))</f>
        <v>1000</v>
      </c>
      <c r="BL1511" s="36">
        <f ca="1">INDEX($A:$CN,ROW(),MATCH(INDIRECT(ADDRESS(3,COLUMN(),2)),$2:$2,0))</f>
        <v>1000</v>
      </c>
      <c r="BM1511" s="36">
        <f ca="1">INDEX($A:$CN,ROW(),MATCH(INDIRECT(ADDRESS(3,COLUMN(),2)),$2:$2,0))</f>
        <v>1000</v>
      </c>
      <c r="BN1511" s="36">
        <f ca="1">INDEX($A:$CN,ROW(),MATCH(INDIRECT(ADDRESS(3,COLUMN(),2)),$2:$2,0))</f>
        <v>1000</v>
      </c>
      <c r="BO1511" s="36">
        <f ca="1">INDEX($A:$CN,ROW(),MATCH(INDIRECT(ADDRESS(3,COLUMN(),2)),$2:$2,0))</f>
        <v>1000</v>
      </c>
      <c r="BP1511" s="36">
        <f ca="1">INDEX($A:$CN,ROW(),MATCH(INDIRECT(ADDRESS(3,COLUMN(),2)),$2:$2,0))</f>
        <v>1000</v>
      </c>
      <c r="BQ1511" s="36">
        <f ca="1">INDEX($A:$CN,ROW(),MATCH(INDIRECT(ADDRESS(3,COLUMN(),2)),$2:$2,0))</f>
        <v>1000</v>
      </c>
      <c r="BR1511" s="36">
        <f ca="1">INDEX($A:$CN,ROW(),MATCH(INDIRECT(ADDRESS(3,COLUMN(),2)),$2:$2,0))</f>
        <v>1000</v>
      </c>
      <c r="BS1511" s="36">
        <f ca="1">INDEX($A:$CN,ROW(),MATCH(INDIRECT(ADDRESS(3,COLUMN(),2)),$2:$2,0))</f>
        <v>1000</v>
      </c>
      <c r="BT1511" s="36">
        <f ca="1">INDEX($A:$CN,ROW(),MATCH(INDIRECT(ADDRESS(3,COLUMN(),2)),$2:$2,0))</f>
        <v>1000</v>
      </c>
      <c r="BU1511" s="36">
        <f ca="1">INDEX($A:$CN,ROW(),MATCH(INDIRECT(ADDRESS(3,COLUMN(),2)),$2:$2,0))</f>
        <v>1000</v>
      </c>
      <c r="BV1511" s="36">
        <f ca="1">INDEX($A:$CN,ROW(),MATCH(INDIRECT(ADDRESS(3,COLUMN(),2)),$2:$2,0))</f>
        <v>1000</v>
      </c>
      <c r="BW1511" s="36">
        <f ca="1">INDEX($A:$CN,ROW(),MATCH(INDIRECT(ADDRESS(3,COLUMN(),2)),$2:$2,0))</f>
        <v>1000</v>
      </c>
      <c r="BX1511" s="36">
        <f ca="1">INDEX($A:$CN,ROW(),MATCH(INDIRECT(ADDRESS(3,COLUMN(),2)),$2:$2,0))</f>
        <v>1000</v>
      </c>
      <c r="BY1511" s="36">
        <f ca="1">INDEX($A:$CN,ROW(),MATCH(INDIRECT(ADDRESS(3,COLUMN(),2)),$2:$2,0))</f>
        <v>1000</v>
      </c>
      <c r="BZ1511" s="36">
        <f ca="1">INDEX($A:$CN,ROW(),MATCH(INDIRECT(ADDRESS(3,COLUMN(),2)),$2:$2,0))</f>
        <v>1000</v>
      </c>
      <c r="CA1511" s="36">
        <f ca="1">INDEX($A:$CN,ROW(),MATCH(INDIRECT(ADDRESS(3,COLUMN(),2)),$2:$2,0))</f>
        <v>1000</v>
      </c>
      <c r="CB1511" s="36">
        <f ca="1">INDEX($A:$CN,ROW(),MATCH(INDIRECT(ADDRESS(3,COLUMN(),2)),$2:$2,0))</f>
        <v>1000</v>
      </c>
      <c r="CC1511" s="36">
        <f ca="1">INDEX($A:$CN,ROW(),MATCH(INDIRECT(ADDRESS(3,COLUMN(),2)),$2:$2,0))</f>
        <v>1000</v>
      </c>
      <c r="CD1511" s="36">
        <f ca="1">INDEX($A:$CN,ROW(),MATCH(INDIRECT(ADDRESS(3,COLUMN(),2)),$2:$2,0))</f>
        <v>1000</v>
      </c>
      <c r="CE1511" s="36">
        <f ca="1">INDEX($A:$CN,ROW(),MATCH(INDIRECT(ADDRESS(3,COLUMN(),2)),$2:$2,0))</f>
        <v>1000</v>
      </c>
      <c r="CF1511" s="36">
        <f ca="1">INDEX($A:$CN,ROW(),MATCH(INDIRECT(ADDRESS(3,COLUMN(),2)),$2:$2,0))</f>
        <v>1000</v>
      </c>
      <c r="CG1511" s="36">
        <f ca="1">INDEX($A:$CN,ROW(),MATCH(INDIRECT(ADDRESS(3,COLUMN(),2)),$2:$2,0))</f>
        <v>1000</v>
      </c>
      <c r="CH1511" s="36">
        <f ca="1">INDEX($A:$CN,ROW(),MATCH(INDIRECT(ADDRESS(3,COLUMN(),2)),$2:$2,0))</f>
        <v>1000</v>
      </c>
      <c r="CI1511" s="36">
        <f ca="1">INDEX($A:$CN,ROW(),MATCH(INDIRECT(ADDRESS(3,COLUMN(),2)),$2:$2,0))</f>
        <v>1000</v>
      </c>
      <c r="CJ1511" s="36">
        <f ca="1">INDEX($A:$CN,ROW(),MATCH(INDIRECT(ADDRESS(3,COLUMN(),2)),$2:$2,0))</f>
        <v>1000</v>
      </c>
      <c r="CK1511" s="36">
        <f ca="1">INDEX($A:$CN,ROW(),MATCH(INDIRECT(ADDRESS(3,COLUMN(),2)),$2:$2,0))</f>
        <v>1000</v>
      </c>
      <c r="CL1511" s="36">
        <f ca="1">INDEX($A:$CN,ROW(),MATCH(INDIRECT(ADDRESS(3,COLUMN(),2)),$2:$2,0))</f>
        <v>1000</v>
      </c>
      <c r="CM1511" s="36">
        <f ca="1">INDEX($A:$CN,ROW(),MATCH(INDIRECT(ADDRESS(3,COLUMN(),2)),$2:$2,0))</f>
        <v>1000</v>
      </c>
      <c r="CN1511" s="36">
        <f ca="1">INDEX($A:$CN,ROW(),MATCH(INDIRECT(ADDRESS(3,COLUMN(),2)),$2:$2,0))</f>
        <v>1000</v>
      </c>
    </row>
    <row r="1512" spans="1:92" s="53" customFormat="1" x14ac:dyDescent="0.25">
      <c r="A1512" s="53" t="s">
        <v>160</v>
      </c>
      <c r="B1512" s="216" t="s">
        <v>898</v>
      </c>
      <c r="C1512" s="53" t="s">
        <v>25</v>
      </c>
      <c r="D1512" s="53" t="s">
        <v>894</v>
      </c>
      <c r="E1512" s="229"/>
      <c r="F1512" s="229"/>
      <c r="G1512" s="229"/>
      <c r="H1512" s="229"/>
      <c r="I1512" s="493"/>
      <c r="J1512" s="494"/>
      <c r="K1512" s="495">
        <f t="shared" ref="K1512:P1512" ca="1" si="1102">SUMIF($3:$3, INDIRECT(ADDRESS(2,COLUMN(),2)), INDIRECT(ROW() &amp; ":" &amp; ROW()))</f>
        <v>0</v>
      </c>
      <c r="L1512" s="495">
        <f t="shared" ca="1" si="1102"/>
        <v>0</v>
      </c>
      <c r="M1512" s="495">
        <f t="shared" ca="1" si="1102"/>
        <v>0</v>
      </c>
      <c r="N1512" s="495">
        <f t="shared" ca="1" si="1102"/>
        <v>0</v>
      </c>
      <c r="O1512" s="495">
        <f t="shared" ca="1" si="1102"/>
        <v>0</v>
      </c>
      <c r="P1512" s="495">
        <f t="shared" ca="1" si="1102"/>
        <v>0</v>
      </c>
      <c r="Q1512" s="496"/>
      <c r="T1512" s="286">
        <f t="shared" ref="T1512" ca="1" si="1103">IFERROR(INDEX(INDIRECT("Financials!$A:$AD"), MATCH(INDIRECT(ADDRESS(ROW(),2)), INDIRECT("Financials!$B:$B"), 0), MATCH(INDIRECT(ADDRESS(1,COLUMN())), INDIRECT("Financials!$1:$1"), 0)),0)</f>
        <v>0</v>
      </c>
      <c r="U1512" s="497" cm="1">
        <f t="array" aca="1" ref="U1512" ca="1">MAX(INDIRECT(U1510)-OFFSET(INDIRECT(U1510),0,-1),0)*U1511</f>
        <v>0</v>
      </c>
      <c r="V1512" s="497" cm="1">
        <f t="array" aca="1" ref="V1512" ca="1">MAX(INDIRECT(V1510)-OFFSET(INDIRECT(V1510),0,-1),0)*V1511</f>
        <v>0</v>
      </c>
      <c r="W1512" s="497" cm="1">
        <f t="array" aca="1" ref="W1512" ca="1">MAX(INDIRECT(W1510)-OFFSET(INDIRECT(W1510),0,-1),0)*W1511</f>
        <v>0</v>
      </c>
      <c r="X1512" s="497" cm="1">
        <f t="array" aca="1" ref="X1512" ca="1">MAX(INDIRECT(X1510)-OFFSET(INDIRECT(X1510),0,-1),0)*X1511</f>
        <v>0</v>
      </c>
      <c r="Y1512" s="497" cm="1">
        <f t="array" aca="1" ref="Y1512" ca="1">MAX(INDIRECT(Y1510)-OFFSET(INDIRECT(Y1510),0,-1),0)*Y1511</f>
        <v>0</v>
      </c>
      <c r="Z1512" s="497" cm="1">
        <f t="array" aca="1" ref="Z1512" ca="1">MAX(INDIRECT(Z1510)-OFFSET(INDIRECT(Z1510),0,-1),0)*Z1511</f>
        <v>0</v>
      </c>
      <c r="AA1512" s="497" cm="1">
        <f t="array" aca="1" ref="AA1512" ca="1">MAX(INDIRECT(AA1510)-OFFSET(INDIRECT(AA1510),0,-1),0)*AA1511</f>
        <v>0</v>
      </c>
      <c r="AB1512" s="497" cm="1">
        <f t="array" aca="1" ref="AB1512" ca="1">MAX(INDIRECT(AB1510)-OFFSET(INDIRECT(AB1510),0,-1),0)*AB1511</f>
        <v>0</v>
      </c>
      <c r="AC1512" s="497" cm="1">
        <f t="array" aca="1" ref="AC1512" ca="1">MAX(INDIRECT(AC1510)-OFFSET(INDIRECT(AC1510),0,-1),0)*AC1511</f>
        <v>0</v>
      </c>
      <c r="AD1512" s="497" cm="1">
        <f t="array" aca="1" ref="AD1512" ca="1">MAX(INDIRECT(AD1510)-OFFSET(INDIRECT(AD1510),0,-1),0)*AD1511</f>
        <v>0</v>
      </c>
      <c r="AE1512" s="497" cm="1">
        <f t="array" aca="1" ref="AE1512" ca="1">MAX(INDIRECT(AE1510)-OFFSET(INDIRECT(AE1510),0,-1),0)*AE1511</f>
        <v>0</v>
      </c>
      <c r="AF1512" s="497" cm="1">
        <f t="array" aca="1" ref="AF1512" ca="1">MAX(INDIRECT(AF1510)-OFFSET(INDIRECT(AF1510),0,-1),0)*AF1511</f>
        <v>0</v>
      </c>
      <c r="AG1512" s="497" cm="1">
        <f t="array" aca="1" ref="AG1512" ca="1">MAX(INDIRECT(AG1510)-OFFSET(INDIRECT(AG1510),0,-1),0)*AG1511</f>
        <v>0</v>
      </c>
      <c r="AH1512" s="497" cm="1">
        <f t="array" aca="1" ref="AH1512" ca="1">MAX(INDIRECT(AH1510)-OFFSET(INDIRECT(AH1510),0,-1),0)*AH1511</f>
        <v>0</v>
      </c>
      <c r="AI1512" s="497" cm="1">
        <f t="array" aca="1" ref="AI1512" ca="1">MAX(INDIRECT(AI1510)-OFFSET(INDIRECT(AI1510),0,-1),0)*AI1511</f>
        <v>0</v>
      </c>
      <c r="AJ1512" s="497" cm="1">
        <f t="array" aca="1" ref="AJ1512" ca="1">MAX(INDIRECT(AJ1510)-OFFSET(INDIRECT(AJ1510),0,-1),0)*AJ1511</f>
        <v>0</v>
      </c>
      <c r="AK1512" s="497" cm="1">
        <f t="array" aca="1" ref="AK1512" ca="1">MAX(INDIRECT(AK1510)-OFFSET(INDIRECT(AK1510),0,-1),0)*AK1511</f>
        <v>0</v>
      </c>
      <c r="AL1512" s="497" cm="1">
        <f t="array" aca="1" ref="AL1512" ca="1">MAX(INDIRECT(AL1510)-OFFSET(INDIRECT(AL1510),0,-1),0)*AL1511</f>
        <v>0</v>
      </c>
      <c r="AM1512" s="497" cm="1">
        <f t="array" aca="1" ref="AM1512" ca="1">MAX(INDIRECT(AM1510)-OFFSET(INDIRECT(AM1510),0,-1),0)*AM1511</f>
        <v>0</v>
      </c>
      <c r="AN1512" s="497" cm="1">
        <f t="array" aca="1" ref="AN1512" ca="1">MAX(INDIRECT(AN1510)-OFFSET(INDIRECT(AN1510),0,-1),0)*AN1511</f>
        <v>0</v>
      </c>
      <c r="AO1512" s="497" cm="1">
        <f t="array" aca="1" ref="AO1512" ca="1">MAX(INDIRECT(AO1510)-OFFSET(INDIRECT(AO1510),0,-1),0)*AO1511</f>
        <v>0</v>
      </c>
      <c r="AP1512" s="497" cm="1">
        <f t="array" aca="1" ref="AP1512" ca="1">MAX(INDIRECT(AP1510)-OFFSET(INDIRECT(AP1510),0,-1),0)*AP1511</f>
        <v>0</v>
      </c>
      <c r="AQ1512" s="497" cm="1">
        <f t="array" aca="1" ref="AQ1512" ca="1">MAX(INDIRECT(AQ1510)-OFFSET(INDIRECT(AQ1510),0,-1),0)*AQ1511</f>
        <v>0</v>
      </c>
      <c r="AR1512" s="497" cm="1">
        <f t="array" aca="1" ref="AR1512" ca="1">MAX(INDIRECT(AR1510)-OFFSET(INDIRECT(AR1510),0,-1),0)*AR1511</f>
        <v>0</v>
      </c>
      <c r="AS1512" s="497" cm="1">
        <f t="array" aca="1" ref="AS1512" ca="1">MAX(INDIRECT(AS1510)-OFFSET(INDIRECT(AS1510),0,-1),0)*AS1511</f>
        <v>0</v>
      </c>
      <c r="AT1512" s="497" cm="1">
        <f t="array" aca="1" ref="AT1512" ca="1">MAX(INDIRECT(AT1510)-OFFSET(INDIRECT(AT1510),0,-1),0)*AT1511</f>
        <v>0</v>
      </c>
      <c r="AU1512" s="497" cm="1">
        <f t="array" aca="1" ref="AU1512" ca="1">MAX(INDIRECT(AU1510)-OFFSET(INDIRECT(AU1510),0,-1),0)*AU1511</f>
        <v>0</v>
      </c>
      <c r="AV1512" s="497" cm="1">
        <f t="array" aca="1" ref="AV1512" ca="1">MAX(INDIRECT(AV1510)-OFFSET(INDIRECT(AV1510),0,-1),0)*AV1511</f>
        <v>0</v>
      </c>
      <c r="AW1512" s="497" cm="1">
        <f t="array" aca="1" ref="AW1512" ca="1">MAX(INDIRECT(AW1510)-OFFSET(INDIRECT(AW1510),0,-1),0)*AW1511</f>
        <v>0</v>
      </c>
      <c r="AX1512" s="497" cm="1">
        <f t="array" aca="1" ref="AX1512" ca="1">MAX(INDIRECT(AX1510)-OFFSET(INDIRECT(AX1510),0,-1),0)*AX1511</f>
        <v>0</v>
      </c>
      <c r="AY1512" s="497" cm="1">
        <f t="array" aca="1" ref="AY1512" ca="1">MAX(INDIRECT(AY1510)-OFFSET(INDIRECT(AY1510),0,-1),0)*AY1511</f>
        <v>0</v>
      </c>
      <c r="AZ1512" s="497" cm="1">
        <f t="array" aca="1" ref="AZ1512" ca="1">MAX(INDIRECT(AZ1510)-OFFSET(INDIRECT(AZ1510),0,-1),0)*AZ1511</f>
        <v>0</v>
      </c>
      <c r="BA1512" s="497" cm="1">
        <f t="array" aca="1" ref="BA1512" ca="1">MAX(INDIRECT(BA1510)-OFFSET(INDIRECT(BA1510),0,-1),0)*BA1511</f>
        <v>0</v>
      </c>
      <c r="BB1512" s="497" cm="1">
        <f t="array" aca="1" ref="BB1512" ca="1">MAX(INDIRECT(BB1510)-OFFSET(INDIRECT(BB1510),0,-1),0)*BB1511</f>
        <v>0</v>
      </c>
      <c r="BC1512" s="497" cm="1">
        <f t="array" aca="1" ref="BC1512" ca="1">MAX(INDIRECT(BC1510)-OFFSET(INDIRECT(BC1510),0,-1),0)*BC1511</f>
        <v>0</v>
      </c>
      <c r="BD1512" s="497" cm="1">
        <f t="array" aca="1" ref="BD1512" ca="1">MAX(INDIRECT(BD1510)-OFFSET(INDIRECT(BD1510),0,-1),0)*BD1511</f>
        <v>0</v>
      </c>
      <c r="BE1512" s="497" cm="1">
        <f t="array" aca="1" ref="BE1512" ca="1">MAX(INDIRECT(BE1510)-OFFSET(INDIRECT(BE1510),0,-1),0)*BE1511</f>
        <v>0</v>
      </c>
      <c r="BF1512" s="497" cm="1">
        <f t="array" aca="1" ref="BF1512" ca="1">MAX(INDIRECT(BF1510)-OFFSET(INDIRECT(BF1510),0,-1),0)*BF1511</f>
        <v>0</v>
      </c>
      <c r="BG1512" s="497" cm="1">
        <f t="array" aca="1" ref="BG1512" ca="1">MAX(INDIRECT(BG1510)-OFFSET(INDIRECT(BG1510),0,-1),0)*BG1511</f>
        <v>0</v>
      </c>
      <c r="BH1512" s="497" cm="1">
        <f t="array" aca="1" ref="BH1512" ca="1">MAX(INDIRECT(BH1510)-OFFSET(INDIRECT(BH1510),0,-1),0)*BH1511</f>
        <v>0</v>
      </c>
      <c r="BI1512" s="497" cm="1">
        <f t="array" aca="1" ref="BI1512" ca="1">MAX(INDIRECT(BI1510)-OFFSET(INDIRECT(BI1510),0,-1),0)*BI1511</f>
        <v>0</v>
      </c>
      <c r="BJ1512" s="497" cm="1">
        <f t="array" aca="1" ref="BJ1512" ca="1">MAX(INDIRECT(BJ1510)-OFFSET(INDIRECT(BJ1510),0,-1),0)*BJ1511</f>
        <v>0</v>
      </c>
      <c r="BK1512" s="497" cm="1">
        <f t="array" aca="1" ref="BK1512" ca="1">MAX(INDIRECT(BK1510)-OFFSET(INDIRECT(BK1510),0,-1),0)*BK1511</f>
        <v>0</v>
      </c>
      <c r="BL1512" s="497" cm="1">
        <f t="array" aca="1" ref="BL1512" ca="1">MAX(INDIRECT(BL1510)-OFFSET(INDIRECT(BL1510),0,-1),0)*BL1511</f>
        <v>0</v>
      </c>
      <c r="BM1512" s="497" cm="1">
        <f t="array" aca="1" ref="BM1512" ca="1">MAX(INDIRECT(BM1510)-OFFSET(INDIRECT(BM1510),0,-1),0)*BM1511</f>
        <v>0</v>
      </c>
      <c r="BN1512" s="497" cm="1">
        <f t="array" aca="1" ref="BN1512" ca="1">MAX(INDIRECT(BN1510)-OFFSET(INDIRECT(BN1510),0,-1),0)*BN1511</f>
        <v>0</v>
      </c>
      <c r="BO1512" s="497" cm="1">
        <f t="array" aca="1" ref="BO1512" ca="1">MAX(INDIRECT(BO1510)-OFFSET(INDIRECT(BO1510),0,-1),0)*BO1511</f>
        <v>0</v>
      </c>
      <c r="BP1512" s="497" cm="1">
        <f t="array" aca="1" ref="BP1512" ca="1">MAX(INDIRECT(BP1510)-OFFSET(INDIRECT(BP1510),0,-1),0)*BP1511</f>
        <v>0</v>
      </c>
      <c r="BQ1512" s="497" cm="1">
        <f t="array" aca="1" ref="BQ1512" ca="1">MAX(INDIRECT(BQ1510)-OFFSET(INDIRECT(BQ1510),0,-1),0)*BQ1511</f>
        <v>0</v>
      </c>
      <c r="BR1512" s="497" cm="1">
        <f t="array" aca="1" ref="BR1512" ca="1">MAX(INDIRECT(BR1510)-OFFSET(INDIRECT(BR1510),0,-1),0)*BR1511</f>
        <v>0</v>
      </c>
      <c r="BS1512" s="497" cm="1">
        <f t="array" aca="1" ref="BS1512" ca="1">MAX(INDIRECT(BS1510)-OFFSET(INDIRECT(BS1510),0,-1),0)*BS1511</f>
        <v>0</v>
      </c>
      <c r="BT1512" s="497" cm="1">
        <f t="array" aca="1" ref="BT1512" ca="1">MAX(INDIRECT(BT1510)-OFFSET(INDIRECT(BT1510),0,-1),0)*BT1511</f>
        <v>0</v>
      </c>
      <c r="BU1512" s="497" cm="1">
        <f t="array" aca="1" ref="BU1512" ca="1">MAX(INDIRECT(BU1510)-OFFSET(INDIRECT(BU1510),0,-1),0)*BU1511</f>
        <v>0</v>
      </c>
      <c r="BV1512" s="497" cm="1">
        <f t="array" aca="1" ref="BV1512" ca="1">MAX(INDIRECT(BV1510)-OFFSET(INDIRECT(BV1510),0,-1),0)*BV1511</f>
        <v>0</v>
      </c>
      <c r="BW1512" s="497" cm="1">
        <f t="array" aca="1" ref="BW1512" ca="1">MAX(INDIRECT(BW1510)-OFFSET(INDIRECT(BW1510),0,-1),0)*BW1511</f>
        <v>0</v>
      </c>
      <c r="BX1512" s="497" cm="1">
        <f t="array" aca="1" ref="BX1512" ca="1">MAX(INDIRECT(BX1510)-OFFSET(INDIRECT(BX1510),0,-1),0)*BX1511</f>
        <v>0</v>
      </c>
      <c r="BY1512" s="497" cm="1">
        <f t="array" aca="1" ref="BY1512" ca="1">MAX(INDIRECT(BY1510)-OFFSET(INDIRECT(BY1510),0,-1),0)*BY1511</f>
        <v>0</v>
      </c>
      <c r="BZ1512" s="497" cm="1">
        <f t="array" aca="1" ref="BZ1512" ca="1">MAX(INDIRECT(BZ1510)-OFFSET(INDIRECT(BZ1510),0,-1),0)*BZ1511</f>
        <v>0</v>
      </c>
      <c r="CA1512" s="497" cm="1">
        <f t="array" aca="1" ref="CA1512" ca="1">MAX(INDIRECT(CA1510)-OFFSET(INDIRECT(CA1510),0,-1),0)*CA1511</f>
        <v>0</v>
      </c>
      <c r="CB1512" s="497" cm="1">
        <f t="array" aca="1" ref="CB1512" ca="1">MAX(INDIRECT(CB1510)-OFFSET(INDIRECT(CB1510),0,-1),0)*CB1511</f>
        <v>0</v>
      </c>
      <c r="CC1512" s="497" cm="1">
        <f t="array" aca="1" ref="CC1512" ca="1">MAX(INDIRECT(CC1510)-OFFSET(INDIRECT(CC1510),0,-1),0)*CC1511</f>
        <v>0</v>
      </c>
      <c r="CD1512" s="497" cm="1">
        <f t="array" aca="1" ref="CD1512" ca="1">MAX(INDIRECT(CD1510)-OFFSET(INDIRECT(CD1510),0,-1),0)*CD1511</f>
        <v>0</v>
      </c>
      <c r="CE1512" s="497" cm="1">
        <f t="array" aca="1" ref="CE1512" ca="1">MAX(INDIRECT(CE1510)-OFFSET(INDIRECT(CE1510),0,-1),0)*CE1511</f>
        <v>0</v>
      </c>
      <c r="CF1512" s="497" cm="1">
        <f t="array" aca="1" ref="CF1512" ca="1">MAX(INDIRECT(CF1510)-OFFSET(INDIRECT(CF1510),0,-1),0)*CF1511</f>
        <v>0</v>
      </c>
      <c r="CG1512" s="497" cm="1">
        <f t="array" aca="1" ref="CG1512" ca="1">MAX(INDIRECT(CG1510)-OFFSET(INDIRECT(CG1510),0,-1),0)*CG1511</f>
        <v>0</v>
      </c>
      <c r="CH1512" s="497" cm="1">
        <f t="array" aca="1" ref="CH1512" ca="1">MAX(INDIRECT(CH1510)-OFFSET(INDIRECT(CH1510),0,-1),0)*CH1511</f>
        <v>0</v>
      </c>
      <c r="CI1512" s="497" cm="1">
        <f t="array" aca="1" ref="CI1512" ca="1">MAX(INDIRECT(CI1510)-OFFSET(INDIRECT(CI1510),0,-1),0)*CI1511</f>
        <v>0</v>
      </c>
      <c r="CJ1512" s="497" cm="1">
        <f t="array" aca="1" ref="CJ1512" ca="1">MAX(INDIRECT(CJ1510)-OFFSET(INDIRECT(CJ1510),0,-1),0)*CJ1511</f>
        <v>0</v>
      </c>
      <c r="CK1512" s="497" cm="1">
        <f t="array" aca="1" ref="CK1512" ca="1">MAX(INDIRECT(CK1510)-OFFSET(INDIRECT(CK1510),0,-1),0)*CK1511</f>
        <v>0</v>
      </c>
      <c r="CL1512" s="497" cm="1">
        <f t="array" aca="1" ref="CL1512" ca="1">MAX(INDIRECT(CL1510)-OFFSET(INDIRECT(CL1510),0,-1),0)*CL1511</f>
        <v>0</v>
      </c>
      <c r="CM1512" s="497" cm="1">
        <f t="array" aca="1" ref="CM1512" ca="1">MAX(INDIRECT(CM1510)-OFFSET(INDIRECT(CM1510),0,-1),0)*CM1511</f>
        <v>0</v>
      </c>
      <c r="CN1512" s="497" cm="1">
        <f t="array" aca="1" ref="CN1512" ca="1">MAX(INDIRECT(CN1510)-OFFSET(INDIRECT(CN1510),0,-1),0)*CN1511</f>
        <v>0</v>
      </c>
    </row>
    <row r="1513" spans="1:92" x14ac:dyDescent="0.25">
      <c r="B1513" s="223"/>
      <c r="I1513" s="449"/>
      <c r="J1513" s="474"/>
      <c r="K1513" s="492"/>
      <c r="L1513" s="492"/>
      <c r="M1513" s="492"/>
      <c r="N1513" s="492"/>
      <c r="O1513" s="492"/>
      <c r="P1513" s="492"/>
      <c r="Q1513" s="492"/>
      <c r="T1513" s="232"/>
      <c r="U1513" s="498"/>
      <c r="V1513" s="498"/>
      <c r="W1513" s="498"/>
      <c r="X1513" s="498"/>
      <c r="Y1513" s="498"/>
      <c r="Z1513" s="498"/>
      <c r="AA1513" s="498"/>
      <c r="AB1513" s="498"/>
      <c r="AC1513" s="498"/>
      <c r="AD1513" s="498"/>
      <c r="AE1513" s="498"/>
      <c r="AF1513" s="498"/>
      <c r="AG1513" s="498"/>
      <c r="AH1513" s="498"/>
      <c r="AI1513" s="498"/>
      <c r="AJ1513" s="498"/>
      <c r="AK1513" s="498"/>
      <c r="AL1513" s="498"/>
      <c r="AM1513" s="498"/>
      <c r="AN1513" s="498"/>
      <c r="AO1513" s="498"/>
      <c r="AP1513" s="498"/>
      <c r="AQ1513" s="498"/>
      <c r="AR1513" s="498"/>
      <c r="AS1513" s="498"/>
      <c r="AT1513" s="498"/>
      <c r="AU1513" s="498"/>
      <c r="AV1513" s="498"/>
      <c r="AW1513" s="498"/>
      <c r="AX1513" s="498"/>
      <c r="AY1513" s="498"/>
      <c r="AZ1513" s="498"/>
      <c r="BA1513" s="498"/>
      <c r="BB1513" s="498"/>
      <c r="BC1513" s="498"/>
      <c r="BD1513" s="498"/>
      <c r="BE1513" s="498"/>
      <c r="BF1513" s="498"/>
      <c r="BG1513" s="498"/>
      <c r="BH1513" s="498"/>
      <c r="BI1513" s="498"/>
      <c r="BJ1513" s="498"/>
      <c r="BK1513" s="498"/>
      <c r="BL1513" s="498"/>
      <c r="BM1513" s="498"/>
      <c r="BN1513" s="498"/>
      <c r="BO1513" s="498"/>
      <c r="BP1513" s="498"/>
      <c r="BQ1513" s="498"/>
      <c r="BR1513" s="498"/>
      <c r="BS1513" s="498"/>
      <c r="BT1513" s="498"/>
      <c r="BU1513" s="498"/>
      <c r="BV1513" s="498"/>
      <c r="BW1513" s="498"/>
      <c r="BX1513" s="498"/>
      <c r="BY1513" s="498"/>
      <c r="BZ1513" s="498"/>
      <c r="CA1513" s="498"/>
      <c r="CB1513" s="498"/>
      <c r="CC1513" s="498"/>
      <c r="CD1513" s="498"/>
      <c r="CE1513" s="498"/>
      <c r="CF1513" s="498"/>
      <c r="CG1513" s="498"/>
      <c r="CH1513" s="498"/>
      <c r="CI1513" s="498"/>
      <c r="CJ1513" s="498"/>
      <c r="CK1513" s="498"/>
      <c r="CL1513" s="498"/>
      <c r="CM1513" s="498"/>
      <c r="CN1513" s="498"/>
    </row>
    <row r="1514" spans="1:92" x14ac:dyDescent="0.25">
      <c r="A1514" s="137"/>
      <c r="B1514" s="208" t="s">
        <v>858</v>
      </c>
      <c r="C1514" s="139"/>
      <c r="D1514" s="137" t="s">
        <v>899</v>
      </c>
      <c r="E1514" s="140" t="s">
        <v>899</v>
      </c>
      <c r="F1514" s="140"/>
      <c r="G1514" s="140" t="s">
        <v>900</v>
      </c>
      <c r="H1514" s="141"/>
      <c r="I1514" s="221"/>
      <c r="J1514" s="222"/>
      <c r="K1514" s="139"/>
      <c r="L1514" s="139"/>
      <c r="M1514" s="139"/>
      <c r="N1514" s="139"/>
      <c r="O1514" s="139"/>
      <c r="P1514" s="139"/>
      <c r="Q1514" s="139"/>
      <c r="S1514" s="186"/>
      <c r="T1514" s="262"/>
      <c r="U1514" s="187" t="s">
        <v>901</v>
      </c>
      <c r="V1514" s="187" t="s">
        <v>901</v>
      </c>
      <c r="W1514" s="187" t="s">
        <v>901</v>
      </c>
      <c r="X1514" s="187" t="s">
        <v>901</v>
      </c>
      <c r="Y1514" s="187" t="s">
        <v>901</v>
      </c>
      <c r="Z1514" s="187" t="s">
        <v>901</v>
      </c>
      <c r="AA1514" s="187" t="s">
        <v>901</v>
      </c>
      <c r="AB1514" s="187" t="s">
        <v>901</v>
      </c>
      <c r="AC1514" s="187" t="s">
        <v>901</v>
      </c>
      <c r="AD1514" s="187" t="s">
        <v>901</v>
      </c>
      <c r="AE1514" s="187" t="s">
        <v>901</v>
      </c>
      <c r="AF1514" s="187" t="s">
        <v>901</v>
      </c>
      <c r="AG1514" s="187" t="s">
        <v>901</v>
      </c>
      <c r="AH1514" s="187" t="s">
        <v>901</v>
      </c>
      <c r="AI1514" s="187" t="s">
        <v>901</v>
      </c>
      <c r="AJ1514" s="187" t="s">
        <v>901</v>
      </c>
      <c r="AK1514" s="187" t="s">
        <v>901</v>
      </c>
      <c r="AL1514" s="187" t="s">
        <v>901</v>
      </c>
      <c r="AM1514" s="187" t="s">
        <v>901</v>
      </c>
      <c r="AN1514" s="187" t="s">
        <v>901</v>
      </c>
      <c r="AO1514" s="187" t="s">
        <v>901</v>
      </c>
      <c r="AP1514" s="187" t="s">
        <v>901</v>
      </c>
      <c r="AQ1514" s="187" t="s">
        <v>901</v>
      </c>
      <c r="AR1514" s="187" t="s">
        <v>901</v>
      </c>
      <c r="AS1514" s="187" t="s">
        <v>901</v>
      </c>
      <c r="AT1514" s="187" t="s">
        <v>901</v>
      </c>
      <c r="AU1514" s="187" t="s">
        <v>901</v>
      </c>
      <c r="AV1514" s="187" t="s">
        <v>901</v>
      </c>
      <c r="AW1514" s="187" t="s">
        <v>901</v>
      </c>
      <c r="AX1514" s="187" t="s">
        <v>901</v>
      </c>
      <c r="AY1514" s="187" t="s">
        <v>901</v>
      </c>
      <c r="AZ1514" s="187" t="s">
        <v>901</v>
      </c>
      <c r="BA1514" s="187" t="s">
        <v>901</v>
      </c>
      <c r="BB1514" s="187" t="s">
        <v>901</v>
      </c>
      <c r="BC1514" s="187" t="s">
        <v>901</v>
      </c>
      <c r="BD1514" s="187" t="s">
        <v>901</v>
      </c>
      <c r="BE1514" s="187" t="s">
        <v>901</v>
      </c>
      <c r="BF1514" s="187" t="s">
        <v>901</v>
      </c>
      <c r="BG1514" s="187" t="s">
        <v>901</v>
      </c>
      <c r="BH1514" s="187" t="s">
        <v>901</v>
      </c>
      <c r="BI1514" s="187" t="s">
        <v>901</v>
      </c>
      <c r="BJ1514" s="187" t="s">
        <v>901</v>
      </c>
      <c r="BK1514" s="187" t="s">
        <v>901</v>
      </c>
      <c r="BL1514" s="187" t="s">
        <v>901</v>
      </c>
      <c r="BM1514" s="187" t="s">
        <v>901</v>
      </c>
      <c r="BN1514" s="187" t="s">
        <v>901</v>
      </c>
      <c r="BO1514" s="187" t="s">
        <v>901</v>
      </c>
      <c r="BP1514" s="187" t="s">
        <v>901</v>
      </c>
      <c r="BQ1514" s="187" t="s">
        <v>901</v>
      </c>
      <c r="BR1514" s="187" t="s">
        <v>901</v>
      </c>
      <c r="BS1514" s="187" t="s">
        <v>901</v>
      </c>
      <c r="BT1514" s="187" t="s">
        <v>901</v>
      </c>
      <c r="BU1514" s="187" t="s">
        <v>901</v>
      </c>
      <c r="BV1514" s="187" t="s">
        <v>901</v>
      </c>
      <c r="BW1514" s="187" t="s">
        <v>901</v>
      </c>
      <c r="BX1514" s="187" t="s">
        <v>901</v>
      </c>
      <c r="BY1514" s="187" t="s">
        <v>901</v>
      </c>
      <c r="BZ1514" s="187" t="s">
        <v>901</v>
      </c>
      <c r="CA1514" s="187" t="s">
        <v>901</v>
      </c>
      <c r="CB1514" s="187" t="s">
        <v>901</v>
      </c>
      <c r="CC1514" s="187" t="s">
        <v>901</v>
      </c>
      <c r="CD1514" s="187" t="s">
        <v>901</v>
      </c>
      <c r="CE1514" s="187" t="s">
        <v>901</v>
      </c>
      <c r="CF1514" s="187" t="s">
        <v>901</v>
      </c>
      <c r="CG1514" s="187" t="s">
        <v>901</v>
      </c>
      <c r="CH1514" s="187" t="s">
        <v>901</v>
      </c>
      <c r="CI1514" s="187" t="s">
        <v>901</v>
      </c>
      <c r="CJ1514" s="187" t="s">
        <v>901</v>
      </c>
      <c r="CK1514" s="187" t="s">
        <v>901</v>
      </c>
      <c r="CL1514" s="187" t="s">
        <v>901</v>
      </c>
      <c r="CM1514" s="187" t="s">
        <v>901</v>
      </c>
      <c r="CN1514" s="187" t="s">
        <v>901</v>
      </c>
    </row>
    <row r="1515" spans="1:92" x14ac:dyDescent="0.25">
      <c r="A1515" t="s">
        <v>902</v>
      </c>
      <c r="B1515" s="216" t="s">
        <v>903</v>
      </c>
      <c r="D1515" t="s">
        <v>899</v>
      </c>
      <c r="I1515" s="449"/>
      <c r="J1515" s="474"/>
      <c r="K1515" s="499">
        <f t="shared" ref="K1515:P1515" ca="1" si="1104">SUMIF($3:$3, K$2, INDIRECT(ROW() &amp; ":" &amp; ROW()))</f>
        <v>-7264133.3333333302</v>
      </c>
      <c r="L1515" s="499">
        <f t="shared" ca="1" si="1104"/>
        <v>-23833240.000000019</v>
      </c>
      <c r="M1515" s="499">
        <f t="shared" ca="1" si="1104"/>
        <v>-46447552.000000022</v>
      </c>
      <c r="N1515" s="499">
        <f t="shared" ca="1" si="1104"/>
        <v>-77394829.599999964</v>
      </c>
      <c r="O1515" s="499">
        <f t="shared" ca="1" si="1104"/>
        <v>-121446971.07999992</v>
      </c>
      <c r="P1515" s="499">
        <f t="shared" ca="1" si="1104"/>
        <v>-188071719.63399994</v>
      </c>
      <c r="Q1515" s="496"/>
      <c r="S1515" s="500"/>
      <c r="T1515" s="205"/>
      <c r="U1515" s="497">
        <f ca="1">SUMIF(INDIRECT(U1514):OFFSET(U1515,-1,0),"&lt;"&amp;0)</f>
        <v>-98600.000000000015</v>
      </c>
      <c r="V1515" s="497">
        <f ca="1">SUMIF(INDIRECT(V1514):OFFSET(V1515,-1,0),"&lt;"&amp;0)</f>
        <v>-197199.99999999994</v>
      </c>
      <c r="W1515" s="497">
        <f ca="1">SUMIF(INDIRECT(W1514):OFFSET(W1515,-1,0),"&lt;"&amp;0)</f>
        <v>-295800</v>
      </c>
      <c r="X1515" s="497">
        <f ca="1">SUMIF(INDIRECT(X1514):OFFSET(X1515,-1,0),"&lt;"&amp;0)</f>
        <v>-394400.00000000029</v>
      </c>
      <c r="Y1515" s="497">
        <f ca="1">SUMIF(INDIRECT(Y1514):OFFSET(Y1515,-1,0),"&lt;"&amp;0)</f>
        <v>-493000.00000000017</v>
      </c>
      <c r="Z1515" s="497">
        <f ca="1">SUMIF(INDIRECT(Z1514):OFFSET(Z1515,-1,0),"&lt;"&amp;0)</f>
        <v>-574933.33333333349</v>
      </c>
      <c r="AA1515" s="497">
        <f ca="1">SUMIF(INDIRECT(AA1514):OFFSET(AA1515,-1,0),"&lt;"&amp;0)</f>
        <v>-656866.66666666674</v>
      </c>
      <c r="AB1515" s="497">
        <f ca="1">SUMIF(INDIRECT(AB1514):OFFSET(AB1515,-1,0),"&lt;"&amp;0)</f>
        <v>-738799.99999999965</v>
      </c>
      <c r="AC1515" s="497">
        <f ca="1">SUMIF(INDIRECT(AC1514):OFFSET(AC1515,-1,0),"&lt;"&amp;0)</f>
        <v>-820733.33333333221</v>
      </c>
      <c r="AD1515" s="497">
        <f ca="1">SUMIF(INDIRECT(AD1514):OFFSET(AD1515,-1,0),"&lt;"&amp;0)</f>
        <v>-902666.6666666657</v>
      </c>
      <c r="AE1515" s="497">
        <f ca="1">SUMIF(INDIRECT(AE1514):OFFSET(AE1515,-1,0),"&lt;"&amp;0)</f>
        <v>-984599.99999999919</v>
      </c>
      <c r="AF1515" s="497">
        <f ca="1">SUMIF(INDIRECT(AF1514):OFFSET(AF1515,-1,0),"&lt;"&amp;0)</f>
        <v>-1106533.3333333326</v>
      </c>
      <c r="AG1515" s="497">
        <f ca="1">SUMIF(INDIRECT(AG1514):OFFSET(AG1515,-1,0),"&lt;"&amp;0)</f>
        <v>-1241313.333333333</v>
      </c>
      <c r="AH1515" s="497">
        <f ca="1">SUMIF(INDIRECT(AH1514):OFFSET(AH1515,-1,0),"&lt;"&amp;0)</f>
        <v>-1376093.333333333</v>
      </c>
      <c r="AI1515" s="497">
        <f ca="1">SUMIF(INDIRECT(AI1514):OFFSET(AI1515,-1,0),"&lt;"&amp;0)</f>
        <v>-1510873.3333333333</v>
      </c>
      <c r="AJ1515" s="497">
        <f ca="1">SUMIF(INDIRECT(AJ1514):OFFSET(AJ1515,-1,0),"&lt;"&amp;0)</f>
        <v>-1645653.3333333335</v>
      </c>
      <c r="AK1515" s="497">
        <f ca="1">SUMIF(INDIRECT(AK1514):OFFSET(AK1515,-1,0),"&lt;"&amp;0)</f>
        <v>-1780433.3333333347</v>
      </c>
      <c r="AL1515" s="497">
        <f ca="1">SUMIF(INDIRECT(AL1514):OFFSET(AL1515,-1,0),"&lt;"&amp;0)</f>
        <v>-1915213.333333336</v>
      </c>
      <c r="AM1515" s="497">
        <f ca="1">SUMIF(INDIRECT(AM1514):OFFSET(AM1515,-1,0),"&lt;"&amp;0)</f>
        <v>-2049993.3333333367</v>
      </c>
      <c r="AN1515" s="497">
        <f ca="1">SUMIF(INDIRECT(AN1514):OFFSET(AN1515,-1,0),"&lt;"&amp;0)</f>
        <v>-2184773.3333333367</v>
      </c>
      <c r="AO1515" s="497">
        <f ca="1">SUMIF(INDIRECT(AO1514):OFFSET(AO1515,-1,0),"&lt;"&amp;0)</f>
        <v>-2319553.3333333358</v>
      </c>
      <c r="AP1515" s="497">
        <f ca="1">SUMIF(INDIRECT(AP1514):OFFSET(AP1515,-1,0),"&lt;"&amp;0)</f>
        <v>-2454333.3333333354</v>
      </c>
      <c r="AQ1515" s="497">
        <f ca="1">SUMIF(INDIRECT(AQ1514):OFFSET(AQ1515,-1,0),"&lt;"&amp;0)</f>
        <v>-2589113.3333333354</v>
      </c>
      <c r="AR1515" s="497">
        <f ca="1">SUMIF(INDIRECT(AR1514):OFFSET(AR1515,-1,0),"&lt;"&amp;0)</f>
        <v>-2765893.3333333354</v>
      </c>
      <c r="AS1515" s="497">
        <f ca="1">SUMIF(INDIRECT(AS1514):OFFSET(AS1515,-1,0),"&lt;"&amp;0)</f>
        <v>-2935287.3333333354</v>
      </c>
      <c r="AT1515" s="497">
        <f ca="1">SUMIF(INDIRECT(AT1514):OFFSET(AT1515,-1,0),"&lt;"&amp;0)</f>
        <v>-3104681.3333333354</v>
      </c>
      <c r="AU1515" s="497">
        <f ca="1">SUMIF(INDIRECT(AU1514):OFFSET(AU1515,-1,0),"&lt;"&amp;0)</f>
        <v>-3274075.3333333354</v>
      </c>
      <c r="AV1515" s="497">
        <f ca="1">SUMIF(INDIRECT(AV1514):OFFSET(AV1515,-1,0),"&lt;"&amp;0)</f>
        <v>-3443469.3333333349</v>
      </c>
      <c r="AW1515" s="497">
        <f ca="1">SUMIF(INDIRECT(AW1514):OFFSET(AW1515,-1,0),"&lt;"&amp;0)</f>
        <v>-3612863.3333333349</v>
      </c>
      <c r="AX1515" s="497">
        <f ca="1">SUMIF(INDIRECT(AX1514):OFFSET(AX1515,-1,0),"&lt;"&amp;0)</f>
        <v>-3782257.3333333349</v>
      </c>
      <c r="AY1515" s="497">
        <f ca="1">SUMIF(INDIRECT(AY1514):OFFSET(AY1515,-1,0),"&lt;"&amp;0)</f>
        <v>-3951651.3333333349</v>
      </c>
      <c r="AZ1515" s="497">
        <f ca="1">SUMIF(INDIRECT(AZ1514):OFFSET(AZ1515,-1,0),"&lt;"&amp;0)</f>
        <v>-4121045.3333333344</v>
      </c>
      <c r="BA1515" s="497">
        <f ca="1">SUMIF(INDIRECT(BA1514):OFFSET(BA1515,-1,0),"&lt;"&amp;0)</f>
        <v>-4290439.333333334</v>
      </c>
      <c r="BB1515" s="497">
        <f ca="1">SUMIF(INDIRECT(BB1514):OFFSET(BB1515,-1,0),"&lt;"&amp;0)</f>
        <v>-4459833.333333334</v>
      </c>
      <c r="BC1515" s="497">
        <f ca="1">SUMIF(INDIRECT(BC1514):OFFSET(BC1515,-1,0),"&lt;"&amp;0)</f>
        <v>-4629227.333333334</v>
      </c>
      <c r="BD1515" s="497">
        <f ca="1">SUMIF(INDIRECT(BD1514):OFFSET(BD1515,-1,0),"&lt;"&amp;0)</f>
        <v>-4842721.333333333</v>
      </c>
      <c r="BE1515" s="497">
        <f ca="1">SUMIF(INDIRECT(BE1514):OFFSET(BE1515,-1,0),"&lt;"&amp;0)</f>
        <v>-5089335.0333333332</v>
      </c>
      <c r="BF1515" s="497">
        <f ca="1">SUMIF(INDIRECT(BF1514):OFFSET(BF1515,-1,0),"&lt;"&amp;0)</f>
        <v>-5335948.7333333306</v>
      </c>
      <c r="BG1515" s="497">
        <f ca="1">SUMIF(INDIRECT(BG1514):OFFSET(BG1515,-1,0),"&lt;"&amp;0)</f>
        <v>-5582562.4333333308</v>
      </c>
      <c r="BH1515" s="497">
        <f ca="1">SUMIF(INDIRECT(BH1514):OFFSET(BH1515,-1,0),"&lt;"&amp;0)</f>
        <v>-5829176.133333331</v>
      </c>
      <c r="BI1515" s="497">
        <f ca="1">SUMIF(INDIRECT(BI1514):OFFSET(BI1515,-1,0),"&lt;"&amp;0)</f>
        <v>-6075789.8333333302</v>
      </c>
      <c r="BJ1515" s="497">
        <f ca="1">SUMIF(INDIRECT(BJ1514):OFFSET(BJ1515,-1,0),"&lt;"&amp;0)</f>
        <v>-6322403.5333333295</v>
      </c>
      <c r="BK1515" s="497">
        <f ca="1">SUMIF(INDIRECT(BK1514):OFFSET(BK1515,-1,0),"&lt;"&amp;0)</f>
        <v>-6569017.2333333287</v>
      </c>
      <c r="BL1515" s="497">
        <f ca="1">SUMIF(INDIRECT(BL1514):OFFSET(BL1515,-1,0),"&lt;"&amp;0)</f>
        <v>-6815630.9333333289</v>
      </c>
      <c r="BM1515" s="497">
        <f ca="1">SUMIF(INDIRECT(BM1514):OFFSET(BM1515,-1,0),"&lt;"&amp;0)</f>
        <v>-7062244.6333333291</v>
      </c>
      <c r="BN1515" s="497">
        <f ca="1">SUMIF(INDIRECT(BN1514):OFFSET(BN1515,-1,0),"&lt;"&amp;0)</f>
        <v>-7308858.3333333284</v>
      </c>
      <c r="BO1515" s="497">
        <f ca="1">SUMIF(INDIRECT(BO1514):OFFSET(BO1515,-1,0),"&lt;"&amp;0)</f>
        <v>-7555472.0333333286</v>
      </c>
      <c r="BP1515" s="497">
        <f ca="1">SUMIF(INDIRECT(BP1514):OFFSET(BP1515,-1,0),"&lt;"&amp;0)</f>
        <v>-7848390.7333333287</v>
      </c>
      <c r="BQ1515" s="497">
        <f ca="1">SUMIF(INDIRECT(BQ1514):OFFSET(BQ1515,-1,0),"&lt;"&amp;0)</f>
        <v>-8197335.1183333285</v>
      </c>
      <c r="BR1515" s="497">
        <f ca="1">SUMIF(INDIRECT(BR1514):OFFSET(BR1515,-1,0),"&lt;"&amp;0)</f>
        <v>-8546279.5033333283</v>
      </c>
      <c r="BS1515" s="497">
        <f ca="1">SUMIF(INDIRECT(BS1514):OFFSET(BS1515,-1,0),"&lt;"&amp;0)</f>
        <v>-8895223.8883333281</v>
      </c>
      <c r="BT1515" s="497">
        <f ca="1">SUMIF(INDIRECT(BT1514):OFFSET(BT1515,-1,0),"&lt;"&amp;0)</f>
        <v>-9244168.2733333278</v>
      </c>
      <c r="BU1515" s="497">
        <f ca="1">SUMIF(INDIRECT(BU1514):OFFSET(BU1515,-1,0),"&lt;"&amp;0)</f>
        <v>-9593112.6583333276</v>
      </c>
      <c r="BV1515" s="497">
        <f ca="1">SUMIF(INDIRECT(BV1514):OFFSET(BV1515,-1,0),"&lt;"&amp;0)</f>
        <v>-9942057.0433333293</v>
      </c>
      <c r="BW1515" s="497">
        <f ca="1">SUMIF(INDIRECT(BW1514):OFFSET(BW1515,-1,0),"&lt;"&amp;0)</f>
        <v>-10291001.428333329</v>
      </c>
      <c r="BX1515" s="497">
        <f ca="1">SUMIF(INDIRECT(BX1514):OFFSET(BX1515,-1,0),"&lt;"&amp;0)</f>
        <v>-10639945.813333329</v>
      </c>
      <c r="BY1515" s="497">
        <f ca="1">SUMIF(INDIRECT(BY1514):OFFSET(BY1515,-1,0),"&lt;"&amp;0)</f>
        <v>-10988890.198333329</v>
      </c>
      <c r="BZ1515" s="497">
        <f ca="1">SUMIF(INDIRECT(BZ1514):OFFSET(BZ1515,-1,0),"&lt;"&amp;0)</f>
        <v>-11337834.583333328</v>
      </c>
      <c r="CA1515" s="497">
        <f ca="1">SUMIF(INDIRECT(CA1514):OFFSET(CA1515,-1,0),"&lt;"&amp;0)</f>
        <v>-11686778.968333328</v>
      </c>
      <c r="CB1515" s="497">
        <f ca="1">SUMIF(INDIRECT(CB1514):OFFSET(CB1515,-1,0),"&lt;"&amp;0)</f>
        <v>-12084343.603333328</v>
      </c>
      <c r="CC1515" s="497">
        <f ca="1">SUMIF(INDIRECT(CC1514):OFFSET(CC1515,-1,0),"&lt;"&amp;0)</f>
        <v>-12635735.207583327</v>
      </c>
      <c r="CD1515" s="497">
        <f ca="1">SUMIF(INDIRECT(CD1514):OFFSET(CD1515,-1,0),"&lt;"&amp;0)</f>
        <v>-13187126.811833328</v>
      </c>
      <c r="CE1515" s="497">
        <f ca="1">SUMIF(INDIRECT(CE1514):OFFSET(CE1515,-1,0),"&lt;"&amp;0)</f>
        <v>-13738518.416083328</v>
      </c>
      <c r="CF1515" s="497">
        <f ca="1">SUMIF(INDIRECT(CF1514):OFFSET(CF1515,-1,0),"&lt;"&amp;0)</f>
        <v>-14289910.020333327</v>
      </c>
      <c r="CG1515" s="497">
        <f ca="1">SUMIF(INDIRECT(CG1514):OFFSET(CG1515,-1,0),"&lt;"&amp;0)</f>
        <v>-14841301.624583326</v>
      </c>
      <c r="CH1515" s="497">
        <f ca="1">SUMIF(INDIRECT(CH1514):OFFSET(CH1515,-1,0),"&lt;"&amp;0)</f>
        <v>-15392693.228833327</v>
      </c>
      <c r="CI1515" s="497">
        <f ca="1">SUMIF(INDIRECT(CI1514):OFFSET(CI1515,-1,0),"&lt;"&amp;0)</f>
        <v>-15944084.833083328</v>
      </c>
      <c r="CJ1515" s="497">
        <f ca="1">SUMIF(INDIRECT(CJ1514):OFFSET(CJ1515,-1,0),"&lt;"&amp;0)</f>
        <v>-16495476.437333327</v>
      </c>
      <c r="CK1515" s="497">
        <f ca="1">SUMIF(INDIRECT(CK1514):OFFSET(CK1515,-1,0),"&lt;"&amp;0)</f>
        <v>-17046868.041583326</v>
      </c>
      <c r="CL1515" s="497">
        <f ca="1">SUMIF(INDIRECT(CL1514):OFFSET(CL1515,-1,0),"&lt;"&amp;0)</f>
        <v>-17598259.645833328</v>
      </c>
      <c r="CM1515" s="497">
        <f ca="1">SUMIF(INDIRECT(CM1514):OFFSET(CM1515,-1,0),"&lt;"&amp;0)</f>
        <v>-18149651.250083327</v>
      </c>
      <c r="CN1515" s="497">
        <f ca="1">SUMIF(INDIRECT(CN1514):OFFSET(CN1515,-1,0),"&lt;"&amp;0)</f>
        <v>-18752094.116833325</v>
      </c>
    </row>
    <row r="1516" spans="1:92" x14ac:dyDescent="0.25">
      <c r="B1516"/>
      <c r="I1516" s="102"/>
      <c r="J1516"/>
      <c r="T1516" s="205"/>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216"/>
      <c r="I1517" s="102"/>
      <c r="J1517"/>
      <c r="T1517" s="213"/>
      <c r="U1517" s="77"/>
      <c r="V1517" s="77"/>
      <c r="W1517" s="77"/>
      <c r="X1517" s="77"/>
      <c r="Y1517" s="77"/>
      <c r="Z1517" s="77"/>
      <c r="AA1517" s="77"/>
      <c r="AB1517" s="77"/>
      <c r="AC1517" s="77"/>
      <c r="AD1517" s="77"/>
      <c r="AE1517" s="77"/>
      <c r="AF1517" s="77"/>
      <c r="AG1517" s="77"/>
      <c r="AH1517" s="77"/>
      <c r="AI1517" s="77"/>
      <c r="AJ1517" s="77"/>
      <c r="AK1517" s="77"/>
      <c r="AL1517" s="77"/>
      <c r="AM1517" s="77"/>
      <c r="AN1517" s="77"/>
      <c r="AO1517" s="77"/>
      <c r="AP1517" s="77"/>
      <c r="AQ1517" s="77"/>
      <c r="AR1517" s="77"/>
      <c r="AS1517" s="77"/>
      <c r="AT1517" s="77"/>
      <c r="AU1517" s="77"/>
      <c r="AV1517" s="77"/>
      <c r="AW1517" s="77"/>
      <c r="AX1517" s="77"/>
      <c r="AY1517" s="77"/>
      <c r="AZ1517" s="77"/>
      <c r="BA1517" s="77"/>
      <c r="BB1517" s="77"/>
      <c r="BC1517" s="77"/>
      <c r="BD1517" s="77"/>
      <c r="BE1517" s="77"/>
      <c r="BF1517" s="77"/>
      <c r="BG1517" s="77"/>
      <c r="BH1517" s="77"/>
      <c r="BI1517" s="77"/>
      <c r="BJ1517" s="77"/>
      <c r="BK1517" s="77"/>
      <c r="BL1517" s="77"/>
      <c r="BM1517" s="77"/>
      <c r="BN1517" s="77"/>
      <c r="BO1517" s="77"/>
      <c r="BP1517" s="77"/>
      <c r="BQ1517" s="77"/>
      <c r="BR1517" s="77"/>
      <c r="BS1517" s="77"/>
      <c r="BT1517" s="77"/>
      <c r="BU1517" s="77"/>
      <c r="BV1517" s="77"/>
      <c r="BW1517" s="77"/>
      <c r="BX1517" s="77"/>
      <c r="BY1517" s="77"/>
      <c r="BZ1517" s="77"/>
      <c r="CA1517" s="77"/>
      <c r="CB1517" s="77"/>
      <c r="CC1517" s="77"/>
      <c r="CD1517" s="77"/>
      <c r="CE1517" s="77"/>
      <c r="CF1517" s="77"/>
      <c r="CG1517" s="77"/>
      <c r="CH1517" s="77"/>
      <c r="CI1517" s="77"/>
      <c r="CJ1517" s="77"/>
      <c r="CK1517" s="77"/>
      <c r="CL1517" s="77"/>
      <c r="CM1517" s="77"/>
      <c r="CN1517" s="77"/>
    </row>
    <row r="1518" spans="1:92" x14ac:dyDescent="0.25">
      <c r="A1518" s="137"/>
      <c r="B1518" s="208" t="s">
        <v>858</v>
      </c>
      <c r="C1518" s="139"/>
      <c r="D1518" s="137" t="s">
        <v>904</v>
      </c>
      <c r="E1518" s="140" t="s">
        <v>904</v>
      </c>
      <c r="F1518" s="140"/>
      <c r="G1518" s="140" t="s">
        <v>905</v>
      </c>
      <c r="H1518" s="141"/>
      <c r="I1518" s="221"/>
      <c r="J1518" s="222"/>
      <c r="K1518" s="139"/>
      <c r="L1518" s="139"/>
      <c r="M1518" s="139"/>
      <c r="N1518" s="139"/>
      <c r="O1518" s="139"/>
      <c r="P1518" s="139"/>
      <c r="Q1518" s="139"/>
      <c r="T1518" s="262"/>
      <c r="U1518" s="187" t="s">
        <v>896</v>
      </c>
      <c r="V1518" s="187" t="s">
        <v>896</v>
      </c>
      <c r="W1518" s="187" t="s">
        <v>896</v>
      </c>
      <c r="X1518" s="187" t="s">
        <v>896</v>
      </c>
      <c r="Y1518" s="187" t="s">
        <v>896</v>
      </c>
      <c r="Z1518" s="187" t="s">
        <v>896</v>
      </c>
      <c r="AA1518" s="187" t="s">
        <v>896</v>
      </c>
      <c r="AB1518" s="187" t="s">
        <v>896</v>
      </c>
      <c r="AC1518" s="187" t="s">
        <v>896</v>
      </c>
      <c r="AD1518" s="187" t="s">
        <v>896</v>
      </c>
      <c r="AE1518" s="187" t="s">
        <v>896</v>
      </c>
      <c r="AF1518" s="187" t="s">
        <v>896</v>
      </c>
      <c r="AG1518" s="187" t="s">
        <v>896</v>
      </c>
      <c r="AH1518" s="187" t="s">
        <v>896</v>
      </c>
      <c r="AI1518" s="187" t="s">
        <v>896</v>
      </c>
      <c r="AJ1518" s="187" t="s">
        <v>896</v>
      </c>
      <c r="AK1518" s="187" t="s">
        <v>896</v>
      </c>
      <c r="AL1518" s="187" t="s">
        <v>896</v>
      </c>
      <c r="AM1518" s="187" t="s">
        <v>896</v>
      </c>
      <c r="AN1518" s="187" t="s">
        <v>896</v>
      </c>
      <c r="AO1518" s="187" t="s">
        <v>896</v>
      </c>
      <c r="AP1518" s="187" t="s">
        <v>896</v>
      </c>
      <c r="AQ1518" s="187" t="s">
        <v>896</v>
      </c>
      <c r="AR1518" s="187" t="s">
        <v>896</v>
      </c>
      <c r="AS1518" s="187" t="s">
        <v>896</v>
      </c>
      <c r="AT1518" s="187" t="s">
        <v>896</v>
      </c>
      <c r="AU1518" s="187" t="s">
        <v>896</v>
      </c>
      <c r="AV1518" s="187" t="s">
        <v>896</v>
      </c>
      <c r="AW1518" s="187" t="s">
        <v>896</v>
      </c>
      <c r="AX1518" s="187" t="s">
        <v>896</v>
      </c>
      <c r="AY1518" s="187" t="s">
        <v>896</v>
      </c>
      <c r="AZ1518" s="187" t="s">
        <v>896</v>
      </c>
      <c r="BA1518" s="187" t="s">
        <v>896</v>
      </c>
      <c r="BB1518" s="187" t="s">
        <v>896</v>
      </c>
      <c r="BC1518" s="187" t="s">
        <v>896</v>
      </c>
      <c r="BD1518" s="187" t="s">
        <v>896</v>
      </c>
      <c r="BE1518" s="187" t="s">
        <v>896</v>
      </c>
      <c r="BF1518" s="187" t="s">
        <v>896</v>
      </c>
      <c r="BG1518" s="187" t="s">
        <v>896</v>
      </c>
      <c r="BH1518" s="187" t="s">
        <v>896</v>
      </c>
      <c r="BI1518" s="187" t="s">
        <v>896</v>
      </c>
      <c r="BJ1518" s="187" t="s">
        <v>896</v>
      </c>
      <c r="BK1518" s="187" t="s">
        <v>896</v>
      </c>
      <c r="BL1518" s="187" t="s">
        <v>896</v>
      </c>
      <c r="BM1518" s="187" t="s">
        <v>896</v>
      </c>
      <c r="BN1518" s="187" t="s">
        <v>896</v>
      </c>
      <c r="BO1518" s="187" t="s">
        <v>896</v>
      </c>
      <c r="BP1518" s="187" t="s">
        <v>896</v>
      </c>
      <c r="BQ1518" s="187" t="s">
        <v>896</v>
      </c>
      <c r="BR1518" s="187" t="s">
        <v>896</v>
      </c>
      <c r="BS1518" s="187" t="s">
        <v>896</v>
      </c>
      <c r="BT1518" s="187" t="s">
        <v>896</v>
      </c>
      <c r="BU1518" s="187" t="s">
        <v>896</v>
      </c>
      <c r="BV1518" s="187" t="s">
        <v>896</v>
      </c>
      <c r="BW1518" s="187" t="s">
        <v>896</v>
      </c>
      <c r="BX1518" s="187" t="s">
        <v>896</v>
      </c>
      <c r="BY1518" s="187" t="s">
        <v>896</v>
      </c>
      <c r="BZ1518" s="187" t="s">
        <v>896</v>
      </c>
      <c r="CA1518" s="187" t="s">
        <v>896</v>
      </c>
      <c r="CB1518" s="187" t="s">
        <v>896</v>
      </c>
      <c r="CC1518" s="187" t="s">
        <v>896</v>
      </c>
      <c r="CD1518" s="187" t="s">
        <v>896</v>
      </c>
      <c r="CE1518" s="187" t="s">
        <v>896</v>
      </c>
      <c r="CF1518" s="187" t="s">
        <v>896</v>
      </c>
      <c r="CG1518" s="187" t="s">
        <v>896</v>
      </c>
      <c r="CH1518" s="187" t="s">
        <v>896</v>
      </c>
      <c r="CI1518" s="187" t="s">
        <v>896</v>
      </c>
      <c r="CJ1518" s="187" t="s">
        <v>896</v>
      </c>
      <c r="CK1518" s="187" t="s">
        <v>896</v>
      </c>
      <c r="CL1518" s="187" t="s">
        <v>896</v>
      </c>
      <c r="CM1518" s="187" t="s">
        <v>896</v>
      </c>
      <c r="CN1518" s="187" t="s">
        <v>896</v>
      </c>
    </row>
    <row r="1519" spans="1:92" ht="14.25" customHeight="1" x14ac:dyDescent="0.25">
      <c r="A1519" t="s">
        <v>143</v>
      </c>
      <c r="B1519" s="214" t="s">
        <v>906</v>
      </c>
      <c r="D1519" t="s">
        <v>904</v>
      </c>
      <c r="I1519" s="102"/>
      <c r="J1519"/>
      <c r="K1519" s="192">
        <v>0.2</v>
      </c>
      <c r="L1519" s="192">
        <v>0.2</v>
      </c>
      <c r="M1519" s="192">
        <v>0.2</v>
      </c>
      <c r="N1519" s="192">
        <v>0.2</v>
      </c>
      <c r="O1519" s="192">
        <v>0.2</v>
      </c>
      <c r="P1519" s="192">
        <v>0.2</v>
      </c>
      <c r="Q1519" s="192"/>
      <c r="T1519" s="271"/>
      <c r="U1519" s="34">
        <f ca="1">INDEX($A:$CN,ROW(),MATCH(INDIRECT(ADDRESS(3,COLUMN(),2)),$2:$2,0))</f>
        <v>0.2</v>
      </c>
      <c r="V1519" s="34">
        <f ca="1">INDEX($A:$CN,ROW(),MATCH(INDIRECT(ADDRESS(3,COLUMN(),2)),$2:$2,0))</f>
        <v>0.2</v>
      </c>
      <c r="W1519" s="34">
        <f ca="1">INDEX($A:$CN,ROW(),MATCH(INDIRECT(ADDRESS(3,COLUMN(),2)),$2:$2,0))</f>
        <v>0.2</v>
      </c>
      <c r="X1519" s="34">
        <f ca="1">INDEX($A:$CN,ROW(),MATCH(INDIRECT(ADDRESS(3,COLUMN(),2)),$2:$2,0))</f>
        <v>0.2</v>
      </c>
      <c r="Y1519" s="34">
        <f ca="1">INDEX($A:$CN,ROW(),MATCH(INDIRECT(ADDRESS(3,COLUMN(),2)),$2:$2,0))</f>
        <v>0.2</v>
      </c>
      <c r="Z1519" s="34">
        <f ca="1">INDEX($A:$CN,ROW(),MATCH(INDIRECT(ADDRESS(3,COLUMN(),2)),$2:$2,0))</f>
        <v>0.2</v>
      </c>
      <c r="AA1519" s="34">
        <f ca="1">INDEX($A:$CN,ROW(),MATCH(INDIRECT(ADDRESS(3,COLUMN(),2)),$2:$2,0))</f>
        <v>0.2</v>
      </c>
      <c r="AB1519" s="34">
        <f ca="1">INDEX($A:$CN,ROW(),MATCH(INDIRECT(ADDRESS(3,COLUMN(),2)),$2:$2,0))</f>
        <v>0.2</v>
      </c>
      <c r="AC1519" s="34">
        <f ca="1">INDEX($A:$CN,ROW(),MATCH(INDIRECT(ADDRESS(3,COLUMN(),2)),$2:$2,0))</f>
        <v>0.2</v>
      </c>
      <c r="AD1519" s="34">
        <f ca="1">INDEX($A:$CN,ROW(),MATCH(INDIRECT(ADDRESS(3,COLUMN(),2)),$2:$2,0))</f>
        <v>0.2</v>
      </c>
      <c r="AE1519" s="34">
        <f ca="1">INDEX($A:$CN,ROW(),MATCH(INDIRECT(ADDRESS(3,COLUMN(),2)),$2:$2,0))</f>
        <v>0.2</v>
      </c>
      <c r="AF1519" s="34">
        <f ca="1">INDEX($A:$CN,ROW(),MATCH(INDIRECT(ADDRESS(3,COLUMN(),2)),$2:$2,0))</f>
        <v>0.2</v>
      </c>
      <c r="AG1519" s="34">
        <f ca="1">INDEX($A:$CN,ROW(),MATCH(INDIRECT(ADDRESS(3,COLUMN(),2)),$2:$2,0))</f>
        <v>0.2</v>
      </c>
      <c r="AH1519" s="34">
        <f ca="1">INDEX($A:$CN,ROW(),MATCH(INDIRECT(ADDRESS(3,COLUMN(),2)),$2:$2,0))</f>
        <v>0.2</v>
      </c>
      <c r="AI1519" s="34">
        <f ca="1">INDEX($A:$CN,ROW(),MATCH(INDIRECT(ADDRESS(3,COLUMN(),2)),$2:$2,0))</f>
        <v>0.2</v>
      </c>
      <c r="AJ1519" s="34">
        <f ca="1">INDEX($A:$CN,ROW(),MATCH(INDIRECT(ADDRESS(3,COLUMN(),2)),$2:$2,0))</f>
        <v>0.2</v>
      </c>
      <c r="AK1519" s="34">
        <f ca="1">INDEX($A:$CN,ROW(),MATCH(INDIRECT(ADDRESS(3,COLUMN(),2)),$2:$2,0))</f>
        <v>0.2</v>
      </c>
      <c r="AL1519" s="34">
        <f ca="1">INDEX($A:$CN,ROW(),MATCH(INDIRECT(ADDRESS(3,COLUMN(),2)),$2:$2,0))</f>
        <v>0.2</v>
      </c>
      <c r="AM1519" s="34">
        <f ca="1">INDEX($A:$CN,ROW(),MATCH(INDIRECT(ADDRESS(3,COLUMN(),2)),$2:$2,0))</f>
        <v>0.2</v>
      </c>
      <c r="AN1519" s="34">
        <f ca="1">INDEX($A:$CN,ROW(),MATCH(INDIRECT(ADDRESS(3,COLUMN(),2)),$2:$2,0))</f>
        <v>0.2</v>
      </c>
      <c r="AO1519" s="34">
        <f ca="1">INDEX($A:$CN,ROW(),MATCH(INDIRECT(ADDRESS(3,COLUMN(),2)),$2:$2,0))</f>
        <v>0.2</v>
      </c>
      <c r="AP1519" s="34">
        <f ca="1">INDEX($A:$CN,ROW(),MATCH(INDIRECT(ADDRESS(3,COLUMN(),2)),$2:$2,0))</f>
        <v>0.2</v>
      </c>
      <c r="AQ1519" s="34">
        <f ca="1">INDEX($A:$CN,ROW(),MATCH(INDIRECT(ADDRESS(3,COLUMN(),2)),$2:$2,0))</f>
        <v>0.2</v>
      </c>
      <c r="AR1519" s="34">
        <f ca="1">INDEX($A:$CN,ROW(),MATCH(INDIRECT(ADDRESS(3,COLUMN(),2)),$2:$2,0))</f>
        <v>0.2</v>
      </c>
      <c r="AS1519" s="34">
        <f ca="1">INDEX($A:$CN,ROW(),MATCH(INDIRECT(ADDRESS(3,COLUMN(),2)),$2:$2,0))</f>
        <v>0.2</v>
      </c>
      <c r="AT1519" s="34">
        <f ca="1">INDEX($A:$CN,ROW(),MATCH(INDIRECT(ADDRESS(3,COLUMN(),2)),$2:$2,0))</f>
        <v>0.2</v>
      </c>
      <c r="AU1519" s="34">
        <f ca="1">INDEX($A:$CN,ROW(),MATCH(INDIRECT(ADDRESS(3,COLUMN(),2)),$2:$2,0))</f>
        <v>0.2</v>
      </c>
      <c r="AV1519" s="34">
        <f ca="1">INDEX($A:$CN,ROW(),MATCH(INDIRECT(ADDRESS(3,COLUMN(),2)),$2:$2,0))</f>
        <v>0.2</v>
      </c>
      <c r="AW1519" s="34">
        <f ca="1">INDEX($A:$CN,ROW(),MATCH(INDIRECT(ADDRESS(3,COLUMN(),2)),$2:$2,0))</f>
        <v>0.2</v>
      </c>
      <c r="AX1519" s="34">
        <f ca="1">INDEX($A:$CN,ROW(),MATCH(INDIRECT(ADDRESS(3,COLUMN(),2)),$2:$2,0))</f>
        <v>0.2</v>
      </c>
      <c r="AY1519" s="34">
        <f ca="1">INDEX($A:$CN,ROW(),MATCH(INDIRECT(ADDRESS(3,COLUMN(),2)),$2:$2,0))</f>
        <v>0.2</v>
      </c>
      <c r="AZ1519" s="34">
        <f ca="1">INDEX($A:$CN,ROW(),MATCH(INDIRECT(ADDRESS(3,COLUMN(),2)),$2:$2,0))</f>
        <v>0.2</v>
      </c>
      <c r="BA1519" s="34">
        <f ca="1">INDEX($A:$CN,ROW(),MATCH(INDIRECT(ADDRESS(3,COLUMN(),2)),$2:$2,0))</f>
        <v>0.2</v>
      </c>
      <c r="BB1519" s="34">
        <f ca="1">INDEX($A:$CN,ROW(),MATCH(INDIRECT(ADDRESS(3,COLUMN(),2)),$2:$2,0))</f>
        <v>0.2</v>
      </c>
      <c r="BC1519" s="34">
        <f ca="1">INDEX($A:$CN,ROW(),MATCH(INDIRECT(ADDRESS(3,COLUMN(),2)),$2:$2,0))</f>
        <v>0.2</v>
      </c>
      <c r="BD1519" s="34">
        <f ca="1">INDEX($A:$CN,ROW(),MATCH(INDIRECT(ADDRESS(3,COLUMN(),2)),$2:$2,0))</f>
        <v>0.2</v>
      </c>
      <c r="BE1519" s="34">
        <f ca="1">INDEX($A:$CN,ROW(),MATCH(INDIRECT(ADDRESS(3,COLUMN(),2)),$2:$2,0))</f>
        <v>0.2</v>
      </c>
      <c r="BF1519" s="34">
        <f ca="1">INDEX($A:$CN,ROW(),MATCH(INDIRECT(ADDRESS(3,COLUMN(),2)),$2:$2,0))</f>
        <v>0.2</v>
      </c>
      <c r="BG1519" s="34">
        <f ca="1">INDEX($A:$CN,ROW(),MATCH(INDIRECT(ADDRESS(3,COLUMN(),2)),$2:$2,0))</f>
        <v>0.2</v>
      </c>
      <c r="BH1519" s="34">
        <f ca="1">INDEX($A:$CN,ROW(),MATCH(INDIRECT(ADDRESS(3,COLUMN(),2)),$2:$2,0))</f>
        <v>0.2</v>
      </c>
      <c r="BI1519" s="34">
        <f ca="1">INDEX($A:$CN,ROW(),MATCH(INDIRECT(ADDRESS(3,COLUMN(),2)),$2:$2,0))</f>
        <v>0.2</v>
      </c>
      <c r="BJ1519" s="34">
        <f ca="1">INDEX($A:$CN,ROW(),MATCH(INDIRECT(ADDRESS(3,COLUMN(),2)),$2:$2,0))</f>
        <v>0.2</v>
      </c>
      <c r="BK1519" s="34">
        <f ca="1">INDEX($A:$CN,ROW(),MATCH(INDIRECT(ADDRESS(3,COLUMN(),2)),$2:$2,0))</f>
        <v>0.2</v>
      </c>
      <c r="BL1519" s="34">
        <f ca="1">INDEX($A:$CN,ROW(),MATCH(INDIRECT(ADDRESS(3,COLUMN(),2)),$2:$2,0))</f>
        <v>0.2</v>
      </c>
      <c r="BM1519" s="34">
        <f ca="1">INDEX($A:$CN,ROW(),MATCH(INDIRECT(ADDRESS(3,COLUMN(),2)),$2:$2,0))</f>
        <v>0.2</v>
      </c>
      <c r="BN1519" s="34">
        <f ca="1">INDEX($A:$CN,ROW(),MATCH(INDIRECT(ADDRESS(3,COLUMN(),2)),$2:$2,0))</f>
        <v>0.2</v>
      </c>
      <c r="BO1519" s="34">
        <f ca="1">INDEX($A:$CN,ROW(),MATCH(INDIRECT(ADDRESS(3,COLUMN(),2)),$2:$2,0))</f>
        <v>0.2</v>
      </c>
      <c r="BP1519" s="34">
        <f ca="1">INDEX($A:$CN,ROW(),MATCH(INDIRECT(ADDRESS(3,COLUMN(),2)),$2:$2,0))</f>
        <v>0.2</v>
      </c>
      <c r="BQ1519" s="34">
        <f ca="1">INDEX($A:$CN,ROW(),MATCH(INDIRECT(ADDRESS(3,COLUMN(),2)),$2:$2,0))</f>
        <v>0.2</v>
      </c>
      <c r="BR1519" s="34">
        <f ca="1">INDEX($A:$CN,ROW(),MATCH(INDIRECT(ADDRESS(3,COLUMN(),2)),$2:$2,0))</f>
        <v>0.2</v>
      </c>
      <c r="BS1519" s="34">
        <f ca="1">INDEX($A:$CN,ROW(),MATCH(INDIRECT(ADDRESS(3,COLUMN(),2)),$2:$2,0))</f>
        <v>0.2</v>
      </c>
      <c r="BT1519" s="34">
        <f ca="1">INDEX($A:$CN,ROW(),MATCH(INDIRECT(ADDRESS(3,COLUMN(),2)),$2:$2,0))</f>
        <v>0.2</v>
      </c>
      <c r="BU1519" s="34">
        <f ca="1">INDEX($A:$CN,ROW(),MATCH(INDIRECT(ADDRESS(3,COLUMN(),2)),$2:$2,0))</f>
        <v>0.2</v>
      </c>
      <c r="BV1519" s="34">
        <f ca="1">INDEX($A:$CN,ROW(),MATCH(INDIRECT(ADDRESS(3,COLUMN(),2)),$2:$2,0))</f>
        <v>0.2</v>
      </c>
      <c r="BW1519" s="34">
        <f ca="1">INDEX($A:$CN,ROW(),MATCH(INDIRECT(ADDRESS(3,COLUMN(),2)),$2:$2,0))</f>
        <v>0.2</v>
      </c>
      <c r="BX1519" s="34">
        <f ca="1">INDEX($A:$CN,ROW(),MATCH(INDIRECT(ADDRESS(3,COLUMN(),2)),$2:$2,0))</f>
        <v>0.2</v>
      </c>
      <c r="BY1519" s="34">
        <f ca="1">INDEX($A:$CN,ROW(),MATCH(INDIRECT(ADDRESS(3,COLUMN(),2)),$2:$2,0))</f>
        <v>0.2</v>
      </c>
      <c r="BZ1519" s="34">
        <f ca="1">INDEX($A:$CN,ROW(),MATCH(INDIRECT(ADDRESS(3,COLUMN(),2)),$2:$2,0))</f>
        <v>0.2</v>
      </c>
      <c r="CA1519" s="34">
        <f ca="1">INDEX($A:$CN,ROW(),MATCH(INDIRECT(ADDRESS(3,COLUMN(),2)),$2:$2,0))</f>
        <v>0.2</v>
      </c>
      <c r="CB1519" s="34">
        <f ca="1">INDEX($A:$CN,ROW(),MATCH(INDIRECT(ADDRESS(3,COLUMN(),2)),$2:$2,0))</f>
        <v>0.2</v>
      </c>
      <c r="CC1519" s="34">
        <f ca="1">INDEX($A:$CN,ROW(),MATCH(INDIRECT(ADDRESS(3,COLUMN(),2)),$2:$2,0))</f>
        <v>0.2</v>
      </c>
      <c r="CD1519" s="34">
        <f ca="1">INDEX($A:$CN,ROW(),MATCH(INDIRECT(ADDRESS(3,COLUMN(),2)),$2:$2,0))</f>
        <v>0.2</v>
      </c>
      <c r="CE1519" s="34">
        <f ca="1">INDEX($A:$CN,ROW(),MATCH(INDIRECT(ADDRESS(3,COLUMN(),2)),$2:$2,0))</f>
        <v>0.2</v>
      </c>
      <c r="CF1519" s="34">
        <f ca="1">INDEX($A:$CN,ROW(),MATCH(INDIRECT(ADDRESS(3,COLUMN(),2)),$2:$2,0))</f>
        <v>0.2</v>
      </c>
      <c r="CG1519" s="34">
        <f ca="1">INDEX($A:$CN,ROW(),MATCH(INDIRECT(ADDRESS(3,COLUMN(),2)),$2:$2,0))</f>
        <v>0.2</v>
      </c>
      <c r="CH1519" s="34">
        <f ca="1">INDEX($A:$CN,ROW(),MATCH(INDIRECT(ADDRESS(3,COLUMN(),2)),$2:$2,0))</f>
        <v>0.2</v>
      </c>
      <c r="CI1519" s="34">
        <f ca="1">INDEX($A:$CN,ROW(),MATCH(INDIRECT(ADDRESS(3,COLUMN(),2)),$2:$2,0))</f>
        <v>0.2</v>
      </c>
      <c r="CJ1519" s="34">
        <f ca="1">INDEX($A:$CN,ROW(),MATCH(INDIRECT(ADDRESS(3,COLUMN(),2)),$2:$2,0))</f>
        <v>0.2</v>
      </c>
      <c r="CK1519" s="34">
        <f ca="1">INDEX($A:$CN,ROW(),MATCH(INDIRECT(ADDRESS(3,COLUMN(),2)),$2:$2,0))</f>
        <v>0.2</v>
      </c>
      <c r="CL1519" s="34">
        <f ca="1">INDEX($A:$CN,ROW(),MATCH(INDIRECT(ADDRESS(3,COLUMN(),2)),$2:$2,0))</f>
        <v>0.2</v>
      </c>
      <c r="CM1519" s="34">
        <f ca="1">INDEX($A:$CN,ROW(),MATCH(INDIRECT(ADDRESS(3,COLUMN(),2)),$2:$2,0))</f>
        <v>0.2</v>
      </c>
      <c r="CN1519" s="34">
        <f ca="1">INDEX($A:$CN,ROW(),MATCH(INDIRECT(ADDRESS(3,COLUMN(),2)),$2:$2,0))</f>
        <v>0.2</v>
      </c>
    </row>
    <row r="1520" spans="1:92" s="53" customFormat="1" x14ac:dyDescent="0.25">
      <c r="A1520" s="53" t="s">
        <v>160</v>
      </c>
      <c r="B1520" s="216" t="s">
        <v>907</v>
      </c>
      <c r="C1520" s="53" t="s">
        <v>25</v>
      </c>
      <c r="D1520" s="53" t="s">
        <v>904</v>
      </c>
      <c r="E1520" s="229"/>
      <c r="F1520" s="229"/>
      <c r="G1520" s="229"/>
      <c r="H1520" s="229"/>
      <c r="I1520" s="493"/>
      <c r="J1520" s="494"/>
      <c r="K1520" s="495">
        <f t="shared" ref="K1520:P1520" ca="1" si="1105">SUMIF($3:$3, INDIRECT(ADDRESS(2,COLUMN(),2)), INDIRECT(ROW() &amp; ":" &amp; ROW()))</f>
        <v>0</v>
      </c>
      <c r="L1520" s="495">
        <f t="shared" ca="1" si="1105"/>
        <v>0</v>
      </c>
      <c r="M1520" s="495">
        <f t="shared" ca="1" si="1105"/>
        <v>0</v>
      </c>
      <c r="N1520" s="495">
        <f t="shared" ca="1" si="1105"/>
        <v>0</v>
      </c>
      <c r="O1520" s="495">
        <f t="shared" ca="1" si="1105"/>
        <v>0</v>
      </c>
      <c r="P1520" s="495">
        <f t="shared" ca="1" si="1105"/>
        <v>0</v>
      </c>
      <c r="Q1520" s="496"/>
      <c r="T1520" s="286">
        <f t="shared" ref="T1520" ca="1" si="1106">IFERROR(INDEX(INDIRECT("Financials!$A:$AD"), MATCH(INDIRECT(ADDRESS(ROW(),2)), INDIRECT("Financials!$B:$B"), 0), MATCH(INDIRECT(ADDRESS(1,COLUMN())), INDIRECT("Financials!$1:$1"), 0)),0)</f>
        <v>0</v>
      </c>
      <c r="U1520" s="497" cm="1">
        <f t="array" aca="1" ref="U1520" ca="1">INDIRECT(U1518)*U1519</f>
        <v>0</v>
      </c>
      <c r="V1520" s="497" cm="1">
        <f t="array" aca="1" ref="V1520" ca="1">INDIRECT(V1518)*V1519</f>
        <v>0</v>
      </c>
      <c r="W1520" s="497" cm="1">
        <f t="array" aca="1" ref="W1520" ca="1">INDIRECT(W1518)*W1519</f>
        <v>0</v>
      </c>
      <c r="X1520" s="497" cm="1">
        <f t="array" aca="1" ref="X1520" ca="1">INDIRECT(X1518)*X1519</f>
        <v>0</v>
      </c>
      <c r="Y1520" s="497" cm="1">
        <f t="array" aca="1" ref="Y1520" ca="1">INDIRECT(Y1518)*Y1519</f>
        <v>0</v>
      </c>
      <c r="Z1520" s="497" cm="1">
        <f t="array" aca="1" ref="Z1520" ca="1">INDIRECT(Z1518)*Z1519</f>
        <v>0</v>
      </c>
      <c r="AA1520" s="497" cm="1">
        <f t="array" aca="1" ref="AA1520" ca="1">INDIRECT(AA1518)*AA1519</f>
        <v>0</v>
      </c>
      <c r="AB1520" s="497" cm="1">
        <f t="array" aca="1" ref="AB1520" ca="1">INDIRECT(AB1518)*AB1519</f>
        <v>0</v>
      </c>
      <c r="AC1520" s="497" cm="1">
        <f t="array" aca="1" ref="AC1520" ca="1">INDIRECT(AC1518)*AC1519</f>
        <v>0</v>
      </c>
      <c r="AD1520" s="497" cm="1">
        <f t="array" aca="1" ref="AD1520" ca="1">INDIRECT(AD1518)*AD1519</f>
        <v>0</v>
      </c>
      <c r="AE1520" s="497" cm="1">
        <f t="array" aca="1" ref="AE1520" ca="1">INDIRECT(AE1518)*AE1519</f>
        <v>0</v>
      </c>
      <c r="AF1520" s="497" cm="1">
        <f t="array" aca="1" ref="AF1520" ca="1">INDIRECT(AF1518)*AF1519</f>
        <v>0</v>
      </c>
      <c r="AG1520" s="497" cm="1">
        <f t="array" aca="1" ref="AG1520" ca="1">INDIRECT(AG1518)*AG1519</f>
        <v>0</v>
      </c>
      <c r="AH1520" s="497" cm="1">
        <f t="array" aca="1" ref="AH1520" ca="1">INDIRECT(AH1518)*AH1519</f>
        <v>0</v>
      </c>
      <c r="AI1520" s="497" cm="1">
        <f t="array" aca="1" ref="AI1520" ca="1">INDIRECT(AI1518)*AI1519</f>
        <v>0</v>
      </c>
      <c r="AJ1520" s="497" cm="1">
        <f t="array" aca="1" ref="AJ1520" ca="1">INDIRECT(AJ1518)*AJ1519</f>
        <v>0</v>
      </c>
      <c r="AK1520" s="497" cm="1">
        <f t="array" aca="1" ref="AK1520" ca="1">INDIRECT(AK1518)*AK1519</f>
        <v>0</v>
      </c>
      <c r="AL1520" s="497" cm="1">
        <f t="array" aca="1" ref="AL1520" ca="1">INDIRECT(AL1518)*AL1519</f>
        <v>0</v>
      </c>
      <c r="AM1520" s="497" cm="1">
        <f t="array" aca="1" ref="AM1520" ca="1">INDIRECT(AM1518)*AM1519</f>
        <v>0</v>
      </c>
      <c r="AN1520" s="497" cm="1">
        <f t="array" aca="1" ref="AN1520" ca="1">INDIRECT(AN1518)*AN1519</f>
        <v>0</v>
      </c>
      <c r="AO1520" s="497" cm="1">
        <f t="array" aca="1" ref="AO1520" ca="1">INDIRECT(AO1518)*AO1519</f>
        <v>0</v>
      </c>
      <c r="AP1520" s="497" cm="1">
        <f t="array" aca="1" ref="AP1520" ca="1">INDIRECT(AP1518)*AP1519</f>
        <v>0</v>
      </c>
      <c r="AQ1520" s="497" cm="1">
        <f t="array" aca="1" ref="AQ1520" ca="1">INDIRECT(AQ1518)*AQ1519</f>
        <v>0</v>
      </c>
      <c r="AR1520" s="497" cm="1">
        <f t="array" aca="1" ref="AR1520" ca="1">INDIRECT(AR1518)*AR1519</f>
        <v>0</v>
      </c>
      <c r="AS1520" s="497" cm="1">
        <f t="array" aca="1" ref="AS1520" ca="1">INDIRECT(AS1518)*AS1519</f>
        <v>0</v>
      </c>
      <c r="AT1520" s="497" cm="1">
        <f t="array" aca="1" ref="AT1520" ca="1">INDIRECT(AT1518)*AT1519</f>
        <v>0</v>
      </c>
      <c r="AU1520" s="497" cm="1">
        <f t="array" aca="1" ref="AU1520" ca="1">INDIRECT(AU1518)*AU1519</f>
        <v>0</v>
      </c>
      <c r="AV1520" s="497" cm="1">
        <f t="array" aca="1" ref="AV1520" ca="1">INDIRECT(AV1518)*AV1519</f>
        <v>0</v>
      </c>
      <c r="AW1520" s="497" cm="1">
        <f t="array" aca="1" ref="AW1520" ca="1">INDIRECT(AW1518)*AW1519</f>
        <v>0</v>
      </c>
      <c r="AX1520" s="497" cm="1">
        <f t="array" aca="1" ref="AX1520" ca="1">INDIRECT(AX1518)*AX1519</f>
        <v>0</v>
      </c>
      <c r="AY1520" s="497" cm="1">
        <f t="array" aca="1" ref="AY1520" ca="1">INDIRECT(AY1518)*AY1519</f>
        <v>0</v>
      </c>
      <c r="AZ1520" s="497" cm="1">
        <f t="array" aca="1" ref="AZ1520" ca="1">INDIRECT(AZ1518)*AZ1519</f>
        <v>0</v>
      </c>
      <c r="BA1520" s="497" cm="1">
        <f t="array" aca="1" ref="BA1520" ca="1">INDIRECT(BA1518)*BA1519</f>
        <v>0</v>
      </c>
      <c r="BB1520" s="497" cm="1">
        <f t="array" aca="1" ref="BB1520" ca="1">INDIRECT(BB1518)*BB1519</f>
        <v>0</v>
      </c>
      <c r="BC1520" s="497" cm="1">
        <f t="array" aca="1" ref="BC1520" ca="1">INDIRECT(BC1518)*BC1519</f>
        <v>0</v>
      </c>
      <c r="BD1520" s="497" cm="1">
        <f t="array" aca="1" ref="BD1520" ca="1">INDIRECT(BD1518)*BD1519</f>
        <v>0</v>
      </c>
      <c r="BE1520" s="497" cm="1">
        <f t="array" aca="1" ref="BE1520" ca="1">INDIRECT(BE1518)*BE1519</f>
        <v>0</v>
      </c>
      <c r="BF1520" s="497" cm="1">
        <f t="array" aca="1" ref="BF1520" ca="1">INDIRECT(BF1518)*BF1519</f>
        <v>0</v>
      </c>
      <c r="BG1520" s="497" cm="1">
        <f t="array" aca="1" ref="BG1520" ca="1">INDIRECT(BG1518)*BG1519</f>
        <v>0</v>
      </c>
      <c r="BH1520" s="497" cm="1">
        <f t="array" aca="1" ref="BH1520" ca="1">INDIRECT(BH1518)*BH1519</f>
        <v>0</v>
      </c>
      <c r="BI1520" s="497" cm="1">
        <f t="array" aca="1" ref="BI1520" ca="1">INDIRECT(BI1518)*BI1519</f>
        <v>0</v>
      </c>
      <c r="BJ1520" s="497" cm="1">
        <f t="array" aca="1" ref="BJ1520" ca="1">INDIRECT(BJ1518)*BJ1519</f>
        <v>0</v>
      </c>
      <c r="BK1520" s="497" cm="1">
        <f t="array" aca="1" ref="BK1520" ca="1">INDIRECT(BK1518)*BK1519</f>
        <v>0</v>
      </c>
      <c r="BL1520" s="497" cm="1">
        <f t="array" aca="1" ref="BL1520" ca="1">INDIRECT(BL1518)*BL1519</f>
        <v>0</v>
      </c>
      <c r="BM1520" s="497" cm="1">
        <f t="array" aca="1" ref="BM1520" ca="1">INDIRECT(BM1518)*BM1519</f>
        <v>0</v>
      </c>
      <c r="BN1520" s="497" cm="1">
        <f t="array" aca="1" ref="BN1520" ca="1">INDIRECT(BN1518)*BN1519</f>
        <v>0</v>
      </c>
      <c r="BO1520" s="497" cm="1">
        <f t="array" aca="1" ref="BO1520" ca="1">INDIRECT(BO1518)*BO1519</f>
        <v>0</v>
      </c>
      <c r="BP1520" s="497" cm="1">
        <f t="array" aca="1" ref="BP1520" ca="1">INDIRECT(BP1518)*BP1519</f>
        <v>0</v>
      </c>
      <c r="BQ1520" s="497" cm="1">
        <f t="array" aca="1" ref="BQ1520" ca="1">INDIRECT(BQ1518)*BQ1519</f>
        <v>0</v>
      </c>
      <c r="BR1520" s="497" cm="1">
        <f t="array" aca="1" ref="BR1520" ca="1">INDIRECT(BR1518)*BR1519</f>
        <v>0</v>
      </c>
      <c r="BS1520" s="497" cm="1">
        <f t="array" aca="1" ref="BS1520" ca="1">INDIRECT(BS1518)*BS1519</f>
        <v>0</v>
      </c>
      <c r="BT1520" s="497" cm="1">
        <f t="array" aca="1" ref="BT1520" ca="1">INDIRECT(BT1518)*BT1519</f>
        <v>0</v>
      </c>
      <c r="BU1520" s="497" cm="1">
        <f t="array" aca="1" ref="BU1520" ca="1">INDIRECT(BU1518)*BU1519</f>
        <v>0</v>
      </c>
      <c r="BV1520" s="497" cm="1">
        <f t="array" aca="1" ref="BV1520" ca="1">INDIRECT(BV1518)*BV1519</f>
        <v>0</v>
      </c>
      <c r="BW1520" s="497" cm="1">
        <f t="array" aca="1" ref="BW1520" ca="1">INDIRECT(BW1518)*BW1519</f>
        <v>0</v>
      </c>
      <c r="BX1520" s="497" cm="1">
        <f t="array" aca="1" ref="BX1520" ca="1">INDIRECT(BX1518)*BX1519</f>
        <v>0</v>
      </c>
      <c r="BY1520" s="497" cm="1">
        <f t="array" aca="1" ref="BY1520" ca="1">INDIRECT(BY1518)*BY1519</f>
        <v>0</v>
      </c>
      <c r="BZ1520" s="497" cm="1">
        <f t="array" aca="1" ref="BZ1520" ca="1">INDIRECT(BZ1518)*BZ1519</f>
        <v>0</v>
      </c>
      <c r="CA1520" s="497" cm="1">
        <f t="array" aca="1" ref="CA1520" ca="1">INDIRECT(CA1518)*CA1519</f>
        <v>0</v>
      </c>
      <c r="CB1520" s="497" cm="1">
        <f t="array" aca="1" ref="CB1520" ca="1">INDIRECT(CB1518)*CB1519</f>
        <v>0</v>
      </c>
      <c r="CC1520" s="497" cm="1">
        <f t="array" aca="1" ref="CC1520" ca="1">INDIRECT(CC1518)*CC1519</f>
        <v>0</v>
      </c>
      <c r="CD1520" s="497" cm="1">
        <f t="array" aca="1" ref="CD1520" ca="1">INDIRECT(CD1518)*CD1519</f>
        <v>0</v>
      </c>
      <c r="CE1520" s="497" cm="1">
        <f t="array" aca="1" ref="CE1520" ca="1">INDIRECT(CE1518)*CE1519</f>
        <v>0</v>
      </c>
      <c r="CF1520" s="497" cm="1">
        <f t="array" aca="1" ref="CF1520" ca="1">INDIRECT(CF1518)*CF1519</f>
        <v>0</v>
      </c>
      <c r="CG1520" s="497" cm="1">
        <f t="array" aca="1" ref="CG1520" ca="1">INDIRECT(CG1518)*CG1519</f>
        <v>0</v>
      </c>
      <c r="CH1520" s="497" cm="1">
        <f t="array" aca="1" ref="CH1520" ca="1">INDIRECT(CH1518)*CH1519</f>
        <v>0</v>
      </c>
      <c r="CI1520" s="497" cm="1">
        <f t="array" aca="1" ref="CI1520" ca="1">INDIRECT(CI1518)*CI1519</f>
        <v>0</v>
      </c>
      <c r="CJ1520" s="497" cm="1">
        <f t="array" aca="1" ref="CJ1520" ca="1">INDIRECT(CJ1518)*CJ1519</f>
        <v>0</v>
      </c>
      <c r="CK1520" s="497" cm="1">
        <f t="array" aca="1" ref="CK1520" ca="1">INDIRECT(CK1518)*CK1519</f>
        <v>0</v>
      </c>
      <c r="CL1520" s="497" cm="1">
        <f t="array" aca="1" ref="CL1520" ca="1">INDIRECT(CL1518)*CL1519</f>
        <v>0</v>
      </c>
      <c r="CM1520" s="497" cm="1">
        <f t="array" aca="1" ref="CM1520" ca="1">INDIRECT(CM1518)*CM1519</f>
        <v>0</v>
      </c>
      <c r="CN1520" s="497" cm="1">
        <f t="array" aca="1" ref="CN1520" ca="1">INDIRECT(CN1518)*CN1519</f>
        <v>0</v>
      </c>
    </row>
    <row r="1521" spans="1:92" x14ac:dyDescent="0.25">
      <c r="B1521" s="223"/>
      <c r="I1521" s="449"/>
      <c r="J1521" s="474"/>
      <c r="K1521" s="492"/>
      <c r="L1521" s="492"/>
      <c r="M1521" s="492"/>
      <c r="N1521" s="492"/>
      <c r="O1521" s="492"/>
      <c r="P1521" s="492"/>
      <c r="Q1521" s="492"/>
      <c r="T1521" s="232"/>
      <c r="U1521" s="498"/>
      <c r="V1521" s="498"/>
      <c r="W1521" s="498"/>
      <c r="X1521" s="498"/>
      <c r="Y1521" s="498"/>
      <c r="Z1521" s="498"/>
      <c r="AA1521" s="498"/>
      <c r="AB1521" s="498"/>
      <c r="AC1521" s="498"/>
      <c r="AD1521" s="498"/>
      <c r="AE1521" s="498"/>
      <c r="AF1521" s="498"/>
      <c r="AG1521" s="498"/>
      <c r="AH1521" s="498"/>
      <c r="AI1521" s="498"/>
      <c r="AJ1521" s="498"/>
      <c r="AK1521" s="498"/>
      <c r="AL1521" s="498"/>
      <c r="AM1521" s="498"/>
      <c r="AN1521" s="498"/>
      <c r="AO1521" s="498"/>
      <c r="AP1521" s="498"/>
      <c r="AQ1521" s="498"/>
      <c r="AR1521" s="498"/>
      <c r="AS1521" s="498"/>
      <c r="AT1521" s="498"/>
      <c r="AU1521" s="498"/>
      <c r="AV1521" s="498"/>
      <c r="AW1521" s="498"/>
      <c r="AX1521" s="498"/>
      <c r="AY1521" s="498"/>
      <c r="AZ1521" s="498"/>
      <c r="BA1521" s="498"/>
      <c r="BB1521" s="498"/>
      <c r="BC1521" s="498"/>
      <c r="BD1521" s="498"/>
      <c r="BE1521" s="498"/>
      <c r="BF1521" s="498"/>
      <c r="BG1521" s="498"/>
      <c r="BH1521" s="498"/>
      <c r="BI1521" s="498"/>
      <c r="BJ1521" s="498"/>
      <c r="BK1521" s="498"/>
      <c r="BL1521" s="498"/>
      <c r="BM1521" s="498"/>
      <c r="BN1521" s="498"/>
      <c r="BO1521" s="498"/>
      <c r="BP1521" s="498"/>
      <c r="BQ1521" s="498"/>
      <c r="BR1521" s="498"/>
      <c r="BS1521" s="498"/>
      <c r="BT1521" s="498"/>
      <c r="BU1521" s="498"/>
      <c r="BV1521" s="498"/>
      <c r="BW1521" s="498"/>
      <c r="BX1521" s="498"/>
      <c r="BY1521" s="498"/>
      <c r="BZ1521" s="498"/>
      <c r="CA1521" s="498"/>
      <c r="CB1521" s="498"/>
      <c r="CC1521" s="498"/>
      <c r="CD1521" s="498"/>
      <c r="CE1521" s="498"/>
      <c r="CF1521" s="498"/>
      <c r="CG1521" s="498"/>
      <c r="CH1521" s="498"/>
      <c r="CI1521" s="498"/>
      <c r="CJ1521" s="498"/>
      <c r="CK1521" s="498"/>
      <c r="CL1521" s="498"/>
      <c r="CM1521" s="498"/>
      <c r="CN1521" s="498"/>
    </row>
    <row r="1522" spans="1:92" x14ac:dyDescent="0.25">
      <c r="A1522" s="137"/>
      <c r="B1522" s="208" t="s">
        <v>858</v>
      </c>
      <c r="C1522" s="139"/>
      <c r="D1522" s="137" t="s">
        <v>908</v>
      </c>
      <c r="E1522" s="140" t="s">
        <v>908</v>
      </c>
      <c r="F1522" s="140"/>
      <c r="G1522" s="140"/>
      <c r="H1522" s="487"/>
      <c r="I1522" s="221"/>
      <c r="J1522" s="222"/>
      <c r="K1522" s="139"/>
      <c r="L1522" s="139"/>
      <c r="M1522" s="139"/>
      <c r="N1522" s="139"/>
      <c r="O1522" s="139"/>
      <c r="P1522" s="139"/>
      <c r="Q1522" s="139"/>
      <c r="T1522" s="262"/>
      <c r="U1522" s="187"/>
      <c r="V1522" s="187"/>
      <c r="W1522" s="187"/>
      <c r="X1522" s="187"/>
      <c r="Y1522" s="187"/>
      <c r="Z1522" s="187"/>
      <c r="AA1522" s="187"/>
      <c r="AB1522" s="187"/>
      <c r="AC1522" s="187"/>
      <c r="AD1522" s="187"/>
      <c r="AE1522" s="187"/>
      <c r="AF1522" s="187"/>
      <c r="AG1522" s="187"/>
      <c r="AH1522" s="187"/>
      <c r="AI1522" s="187"/>
      <c r="AJ1522" s="187"/>
      <c r="AK1522" s="187"/>
      <c r="AL1522" s="187"/>
      <c r="AM1522" s="187"/>
      <c r="AN1522" s="187"/>
      <c r="AO1522" s="187"/>
      <c r="AP1522" s="187"/>
      <c r="AQ1522" s="187"/>
      <c r="AR1522" s="187"/>
      <c r="AS1522" s="187"/>
      <c r="AT1522" s="187"/>
      <c r="AU1522" s="187"/>
      <c r="AV1522" s="187"/>
      <c r="AW1522" s="187"/>
      <c r="AX1522" s="187"/>
      <c r="AY1522" s="187"/>
      <c r="AZ1522" s="187"/>
      <c r="BA1522" s="187"/>
      <c r="BB1522" s="187"/>
      <c r="BC1522" s="187"/>
      <c r="BD1522" s="187"/>
      <c r="BE1522" s="187"/>
      <c r="BF1522" s="187"/>
      <c r="BG1522" s="187"/>
      <c r="BH1522" s="187"/>
      <c r="BI1522" s="187"/>
      <c r="BJ1522" s="187"/>
      <c r="BK1522" s="187"/>
      <c r="BL1522" s="187"/>
      <c r="BM1522" s="187"/>
      <c r="BN1522" s="187"/>
      <c r="BO1522" s="187"/>
      <c r="BP1522" s="187"/>
      <c r="BQ1522" s="187"/>
      <c r="BR1522" s="187"/>
      <c r="BS1522" s="187"/>
      <c r="BT1522" s="187"/>
      <c r="BU1522" s="187"/>
      <c r="BV1522" s="187"/>
      <c r="BW1522" s="187"/>
      <c r="BX1522" s="187"/>
      <c r="BY1522" s="187"/>
      <c r="BZ1522" s="187"/>
      <c r="CA1522" s="187"/>
      <c r="CB1522" s="187"/>
      <c r="CC1522" s="187"/>
      <c r="CD1522" s="187"/>
      <c r="CE1522" s="187"/>
      <c r="CF1522" s="187"/>
      <c r="CG1522" s="187"/>
      <c r="CH1522" s="187"/>
      <c r="CI1522" s="187"/>
      <c r="CJ1522" s="187"/>
      <c r="CK1522" s="187"/>
      <c r="CL1522" s="187"/>
      <c r="CM1522" s="187"/>
      <c r="CN1522" s="187"/>
    </row>
    <row r="1523" spans="1:92" ht="14.25" customHeight="1" x14ac:dyDescent="0.25">
      <c r="A1523" s="148"/>
      <c r="B1523" s="174" t="s">
        <v>909</v>
      </c>
      <c r="C1523" s="148"/>
      <c r="D1523" t="s">
        <v>910</v>
      </c>
      <c r="E1523" s="149"/>
      <c r="F1523" s="149"/>
      <c r="G1523" s="149"/>
      <c r="H1523" s="106"/>
      <c r="I1523" s="149"/>
      <c r="J1523" s="148"/>
      <c r="K1523" s="148"/>
      <c r="L1523" s="148"/>
      <c r="M1523" s="148"/>
      <c r="N1523" s="148"/>
      <c r="O1523" s="148"/>
      <c r="P1523" s="148"/>
      <c r="Q1523" s="148"/>
      <c r="T1523" s="237"/>
      <c r="U1523" s="148"/>
      <c r="V1523" s="148"/>
      <c r="W1523" s="148"/>
      <c r="X1523" s="148"/>
      <c r="Y1523" s="148"/>
      <c r="Z1523" s="148"/>
      <c r="AA1523" s="148"/>
      <c r="AB1523" s="148"/>
      <c r="AC1523" s="148"/>
      <c r="AD1523" s="148"/>
      <c r="AE1523" s="148"/>
      <c r="AF1523" s="148"/>
      <c r="AG1523" s="148"/>
      <c r="AH1523" s="148"/>
      <c r="AI1523" s="148"/>
      <c r="AJ1523" s="148"/>
      <c r="AK1523" s="148"/>
      <c r="AL1523" s="148"/>
      <c r="AM1523" s="148"/>
      <c r="AN1523" s="148"/>
      <c r="AO1523" s="148"/>
      <c r="AP1523" s="148"/>
      <c r="AQ1523" s="148"/>
      <c r="AR1523" s="148"/>
      <c r="AS1523" s="148"/>
      <c r="AT1523" s="148"/>
      <c r="AU1523" s="148"/>
      <c r="AV1523" s="148"/>
      <c r="AW1523" s="148"/>
      <c r="AX1523" s="148"/>
      <c r="AY1523" s="148"/>
      <c r="AZ1523" s="148"/>
      <c r="BA1523" s="148"/>
      <c r="BB1523" s="148"/>
      <c r="BC1523" s="148"/>
      <c r="BD1523" s="148"/>
      <c r="BE1523" s="148"/>
      <c r="BF1523" s="148"/>
      <c r="BG1523" s="148"/>
      <c r="BH1523" s="148"/>
      <c r="BI1523" s="148"/>
      <c r="BJ1523" s="148"/>
      <c r="BK1523" s="148"/>
      <c r="BL1523" s="148"/>
      <c r="BM1523" s="148"/>
      <c r="BN1523" s="148"/>
      <c r="BO1523" s="148"/>
      <c r="BP1523" s="148"/>
      <c r="BQ1523" s="148"/>
      <c r="BR1523" s="148"/>
      <c r="BS1523" s="148"/>
      <c r="BT1523" s="148"/>
      <c r="BU1523" s="148"/>
      <c r="BV1523" s="148"/>
      <c r="BW1523" s="148"/>
      <c r="BX1523" s="148"/>
      <c r="BY1523" s="148"/>
      <c r="BZ1523" s="148"/>
      <c r="CA1523" s="148"/>
      <c r="CB1523" s="148"/>
      <c r="CC1523" s="148"/>
      <c r="CD1523" s="148"/>
      <c r="CE1523" s="148"/>
      <c r="CF1523" s="148"/>
      <c r="CG1523" s="148"/>
      <c r="CH1523" s="148"/>
      <c r="CI1523" s="148"/>
      <c r="CJ1523" s="148"/>
      <c r="CK1523" s="148"/>
      <c r="CL1523" s="148"/>
      <c r="CM1523" s="148"/>
      <c r="CN1523" s="148"/>
    </row>
    <row r="1524" spans="1:92" ht="14.25" customHeight="1" x14ac:dyDescent="0.25">
      <c r="A1524" t="s">
        <v>245</v>
      </c>
      <c r="B1524" s="96" t="s">
        <v>911</v>
      </c>
      <c r="C1524" s="102" t="s">
        <v>25</v>
      </c>
      <c r="D1524" t="s">
        <v>910</v>
      </c>
      <c r="I1524" s="102"/>
      <c r="J1524"/>
      <c r="K1524" s="50">
        <f t="shared" ref="K1524:P1526" ca="1" si="1107">SUMIF($3:$3, K$2, INDIRECT(ROW() &amp; ":" &amp; ROW()))</f>
        <v>-200005.99999999997</v>
      </c>
      <c r="L1524" s="50">
        <f t="shared" ca="1" si="1107"/>
        <v>-200005.99999999997</v>
      </c>
      <c r="M1524" s="50">
        <f t="shared" ca="1" si="1107"/>
        <v>-200005.99999999997</v>
      </c>
      <c r="N1524" s="50">
        <f t="shared" ca="1" si="1107"/>
        <v>-200005.99999999997</v>
      </c>
      <c r="O1524" s="50">
        <f t="shared" ca="1" si="1107"/>
        <v>-200005.99999999997</v>
      </c>
      <c r="P1524" s="50">
        <f t="shared" ca="1" si="1107"/>
        <v>-200005.99999999997</v>
      </c>
      <c r="Q1524" s="50"/>
      <c r="T1524" s="345">
        <f t="shared" ref="T1524:T1527" ca="1" si="1108">IFERROR(INDEX(INDIRECT("Financials!$A:$AD"), MATCH(INDIRECT(ADDRESS(ROW(),2)), INDIRECT("Financials!$B:$B"), 0), MATCH(INDIRECT(ADDRESS(1,COLUMN())), INDIRECT("Financials!$1:$1"), 0)),0)</f>
        <v>0</v>
      </c>
      <c r="U1524" s="344">
        <f ca="1">SUMIF($I:$I,$B1524,U:U)</f>
        <v>-16667.166666666668</v>
      </c>
      <c r="V1524" s="344">
        <f ca="1">SUMIF($I:$I,$B1524,V:V)</f>
        <v>-16667.166666666668</v>
      </c>
      <c r="W1524" s="344">
        <f ca="1">SUMIF($I:$I,$B1524,W:W)</f>
        <v>-16667.166666666668</v>
      </c>
      <c r="X1524" s="344">
        <f ca="1">SUMIF($I:$I,$B1524,X:X)</f>
        <v>-16667.166666666668</v>
      </c>
      <c r="Y1524" s="344">
        <f ca="1">SUMIF($I:$I,$B1524,Y:Y)</f>
        <v>-16667.166666666668</v>
      </c>
      <c r="Z1524" s="344">
        <f ca="1">SUMIF($I:$I,$B1524,Z:Z)</f>
        <v>-16667.166666666668</v>
      </c>
      <c r="AA1524" s="344">
        <f ca="1">SUMIF($I:$I,$B1524,AA:AA)</f>
        <v>-16667.166666666668</v>
      </c>
      <c r="AB1524" s="344">
        <f ca="1">SUMIF($I:$I,$B1524,AB:AB)</f>
        <v>-16667.166666666668</v>
      </c>
      <c r="AC1524" s="344">
        <f ca="1">SUMIF($I:$I,$B1524,AC:AC)</f>
        <v>-16667.166666666668</v>
      </c>
      <c r="AD1524" s="344">
        <f ca="1">SUMIF($I:$I,$B1524,AD:AD)</f>
        <v>-16667.166666666668</v>
      </c>
      <c r="AE1524" s="344">
        <f ca="1">SUMIF($I:$I,$B1524,AE:AE)</f>
        <v>-16667.166666666668</v>
      </c>
      <c r="AF1524" s="344">
        <f ca="1">SUMIF($I:$I,$B1524,AF:AF)</f>
        <v>-16667.166666666668</v>
      </c>
      <c r="AG1524" s="344">
        <f ca="1">SUMIF($I:$I,$B1524,AG:AG)</f>
        <v>-16667.166666666668</v>
      </c>
      <c r="AH1524" s="344">
        <f ca="1">SUMIF($I:$I,$B1524,AH:AH)</f>
        <v>-16667.166666666668</v>
      </c>
      <c r="AI1524" s="344">
        <f ca="1">SUMIF($I:$I,$B1524,AI:AI)</f>
        <v>-16667.166666666668</v>
      </c>
      <c r="AJ1524" s="344">
        <f ca="1">SUMIF($I:$I,$B1524,AJ:AJ)</f>
        <v>-16667.166666666668</v>
      </c>
      <c r="AK1524" s="344">
        <f ca="1">SUMIF($I:$I,$B1524,AK:AK)</f>
        <v>-16667.166666666668</v>
      </c>
      <c r="AL1524" s="344">
        <f ca="1">SUMIF($I:$I,$B1524,AL:AL)</f>
        <v>-16667.166666666668</v>
      </c>
      <c r="AM1524" s="344">
        <f ca="1">SUMIF($I:$I,$B1524,AM:AM)</f>
        <v>-16667.166666666668</v>
      </c>
      <c r="AN1524" s="344">
        <f ca="1">SUMIF($I:$I,$B1524,AN:AN)</f>
        <v>-16667.166666666668</v>
      </c>
      <c r="AO1524" s="344">
        <f ca="1">SUMIF($I:$I,$B1524,AO:AO)</f>
        <v>-16667.166666666668</v>
      </c>
      <c r="AP1524" s="344">
        <f ca="1">SUMIF($I:$I,$B1524,AP:AP)</f>
        <v>-16667.166666666668</v>
      </c>
      <c r="AQ1524" s="344">
        <f ca="1">SUMIF($I:$I,$B1524,AQ:AQ)</f>
        <v>-16667.166666666668</v>
      </c>
      <c r="AR1524" s="344">
        <f ca="1">SUMIF($I:$I,$B1524,AR:AR)</f>
        <v>-16667.166666666668</v>
      </c>
      <c r="AS1524" s="344">
        <f ca="1">SUMIF($I:$I,$B1524,AS:AS)</f>
        <v>-16667.166666666668</v>
      </c>
      <c r="AT1524" s="344">
        <f ca="1">SUMIF($I:$I,$B1524,AT:AT)</f>
        <v>-16667.166666666668</v>
      </c>
      <c r="AU1524" s="344">
        <f ca="1">SUMIF($I:$I,$B1524,AU:AU)</f>
        <v>-16667.166666666668</v>
      </c>
      <c r="AV1524" s="344">
        <f ca="1">SUMIF($I:$I,$B1524,AV:AV)</f>
        <v>-16667.166666666668</v>
      </c>
      <c r="AW1524" s="344">
        <f ca="1">SUMIF($I:$I,$B1524,AW:AW)</f>
        <v>-16667.166666666668</v>
      </c>
      <c r="AX1524" s="344">
        <f ca="1">SUMIF($I:$I,$B1524,AX:AX)</f>
        <v>-16667.166666666668</v>
      </c>
      <c r="AY1524" s="344">
        <f ca="1">SUMIF($I:$I,$B1524,AY:AY)</f>
        <v>-16667.166666666668</v>
      </c>
      <c r="AZ1524" s="344">
        <f ca="1">SUMIF($I:$I,$B1524,AZ:AZ)</f>
        <v>-16667.166666666668</v>
      </c>
      <c r="BA1524" s="344">
        <f ca="1">SUMIF($I:$I,$B1524,BA:BA)</f>
        <v>-16667.166666666668</v>
      </c>
      <c r="BB1524" s="344">
        <f ca="1">SUMIF($I:$I,$B1524,BB:BB)</f>
        <v>-16667.166666666668</v>
      </c>
      <c r="BC1524" s="344">
        <f ca="1">SUMIF($I:$I,$B1524,BC:BC)</f>
        <v>-16667.166666666668</v>
      </c>
      <c r="BD1524" s="344">
        <f ca="1">SUMIF($I:$I,$B1524,BD:BD)</f>
        <v>-16667.166666666668</v>
      </c>
      <c r="BE1524" s="344">
        <f ca="1">SUMIF($I:$I,$B1524,BE:BE)</f>
        <v>-16667.166666666668</v>
      </c>
      <c r="BF1524" s="344">
        <f ca="1">SUMIF($I:$I,$B1524,BF:BF)</f>
        <v>-16667.166666666668</v>
      </c>
      <c r="BG1524" s="344">
        <f ca="1">SUMIF($I:$I,$B1524,BG:BG)</f>
        <v>-16667.166666666668</v>
      </c>
      <c r="BH1524" s="344">
        <f ca="1">SUMIF($I:$I,$B1524,BH:BH)</f>
        <v>-16667.166666666668</v>
      </c>
      <c r="BI1524" s="344">
        <f ca="1">SUMIF($I:$I,$B1524,BI:BI)</f>
        <v>-16667.166666666668</v>
      </c>
      <c r="BJ1524" s="344">
        <f ca="1">SUMIF($I:$I,$B1524,BJ:BJ)</f>
        <v>-16667.166666666668</v>
      </c>
      <c r="BK1524" s="344">
        <f ca="1">SUMIF($I:$I,$B1524,BK:BK)</f>
        <v>-16667.166666666668</v>
      </c>
      <c r="BL1524" s="344">
        <f ca="1">SUMIF($I:$I,$B1524,BL:BL)</f>
        <v>-16667.166666666668</v>
      </c>
      <c r="BM1524" s="344">
        <f ca="1">SUMIF($I:$I,$B1524,BM:BM)</f>
        <v>-16667.166666666668</v>
      </c>
      <c r="BN1524" s="344">
        <f ca="1">SUMIF($I:$I,$B1524,BN:BN)</f>
        <v>-16667.166666666668</v>
      </c>
      <c r="BO1524" s="344">
        <f ca="1">SUMIF($I:$I,$B1524,BO:BO)</f>
        <v>-16667.166666666668</v>
      </c>
      <c r="BP1524" s="344">
        <f ca="1">SUMIF($I:$I,$B1524,BP:BP)</f>
        <v>-16667.166666666668</v>
      </c>
      <c r="BQ1524" s="344">
        <f ca="1">SUMIF($I:$I,$B1524,BQ:BQ)</f>
        <v>-16667.166666666668</v>
      </c>
      <c r="BR1524" s="344">
        <f ca="1">SUMIF($I:$I,$B1524,BR:BR)</f>
        <v>-16667.166666666668</v>
      </c>
      <c r="BS1524" s="344">
        <f ca="1">SUMIF($I:$I,$B1524,BS:BS)</f>
        <v>-16667.166666666668</v>
      </c>
      <c r="BT1524" s="344">
        <f ca="1">SUMIF($I:$I,$B1524,BT:BT)</f>
        <v>-16667.166666666668</v>
      </c>
      <c r="BU1524" s="344">
        <f ca="1">SUMIF($I:$I,$B1524,BU:BU)</f>
        <v>-16667.166666666668</v>
      </c>
      <c r="BV1524" s="344">
        <f ca="1">SUMIF($I:$I,$B1524,BV:BV)</f>
        <v>-16667.166666666668</v>
      </c>
      <c r="BW1524" s="344">
        <f ca="1">SUMIF($I:$I,$B1524,BW:BW)</f>
        <v>-16667.166666666668</v>
      </c>
      <c r="BX1524" s="344">
        <f ca="1">SUMIF($I:$I,$B1524,BX:BX)</f>
        <v>-16667.166666666668</v>
      </c>
      <c r="BY1524" s="344">
        <f ca="1">SUMIF($I:$I,$B1524,BY:BY)</f>
        <v>-16667.166666666668</v>
      </c>
      <c r="BZ1524" s="344">
        <f ca="1">SUMIF($I:$I,$B1524,BZ:BZ)</f>
        <v>-16667.166666666668</v>
      </c>
      <c r="CA1524" s="344">
        <f ca="1">SUMIF($I:$I,$B1524,CA:CA)</f>
        <v>-16667.166666666668</v>
      </c>
      <c r="CB1524" s="344">
        <f ca="1">SUMIF($I:$I,$B1524,CB:CB)</f>
        <v>-16667.166666666668</v>
      </c>
      <c r="CC1524" s="344">
        <f ca="1">SUMIF($I:$I,$B1524,CC:CC)</f>
        <v>-16667.166666666668</v>
      </c>
      <c r="CD1524" s="344">
        <f ca="1">SUMIF($I:$I,$B1524,CD:CD)</f>
        <v>-16667.166666666668</v>
      </c>
      <c r="CE1524" s="344">
        <f ca="1">SUMIF($I:$I,$B1524,CE:CE)</f>
        <v>-16667.166666666668</v>
      </c>
      <c r="CF1524" s="344">
        <f ca="1">SUMIF($I:$I,$B1524,CF:CF)</f>
        <v>-16667.166666666668</v>
      </c>
      <c r="CG1524" s="344">
        <f ca="1">SUMIF($I:$I,$B1524,CG:CG)</f>
        <v>-16667.166666666668</v>
      </c>
      <c r="CH1524" s="344">
        <f ca="1">SUMIF($I:$I,$B1524,CH:CH)</f>
        <v>-16667.166666666668</v>
      </c>
      <c r="CI1524" s="344">
        <f ca="1">SUMIF($I:$I,$B1524,CI:CI)</f>
        <v>-16667.166666666668</v>
      </c>
      <c r="CJ1524" s="344">
        <f ca="1">SUMIF($I:$I,$B1524,CJ:CJ)</f>
        <v>-16667.166666666668</v>
      </c>
      <c r="CK1524" s="344">
        <f ca="1">SUMIF($I:$I,$B1524,CK:CK)</f>
        <v>-16667.166666666668</v>
      </c>
      <c r="CL1524" s="344">
        <f ca="1">SUMIF($I:$I,$B1524,CL:CL)</f>
        <v>-16667.166666666668</v>
      </c>
      <c r="CM1524" s="344">
        <f ca="1">SUMIF($I:$I,$B1524,CM:CM)</f>
        <v>-16667.166666666668</v>
      </c>
      <c r="CN1524" s="344">
        <f ca="1">SUMIF($I:$I,$B1524,CN:CN)</f>
        <v>-16667.166666666668</v>
      </c>
    </row>
    <row r="1525" spans="1:92" ht="14.25" customHeight="1" x14ac:dyDescent="0.25">
      <c r="A1525" t="s">
        <v>245</v>
      </c>
      <c r="B1525" s="96" t="s">
        <v>912</v>
      </c>
      <c r="C1525" s="102" t="s">
        <v>25</v>
      </c>
      <c r="D1525" t="s">
        <v>910</v>
      </c>
      <c r="I1525" s="102"/>
      <c r="J1525"/>
      <c r="K1525" s="50">
        <f t="shared" ca="1" si="1107"/>
        <v>0</v>
      </c>
      <c r="L1525" s="50">
        <f t="shared" ca="1" si="1107"/>
        <v>0</v>
      </c>
      <c r="M1525" s="50">
        <f t="shared" ca="1" si="1107"/>
        <v>0</v>
      </c>
      <c r="N1525" s="50">
        <f t="shared" ca="1" si="1107"/>
        <v>0</v>
      </c>
      <c r="O1525" s="50">
        <f t="shared" ca="1" si="1107"/>
        <v>0</v>
      </c>
      <c r="P1525" s="50">
        <f t="shared" ca="1" si="1107"/>
        <v>0</v>
      </c>
      <c r="Q1525" s="50"/>
      <c r="T1525" s="345">
        <f t="shared" ca="1" si="1108"/>
        <v>0</v>
      </c>
      <c r="U1525" s="344">
        <f ca="1">SUMIF($I:$I,$B1525,U:U)</f>
        <v>0</v>
      </c>
      <c r="V1525" s="344">
        <f ca="1">SUMIF($I:$I,$B1525,V:V)</f>
        <v>0</v>
      </c>
      <c r="W1525" s="344">
        <f ca="1">SUMIF($I:$I,$B1525,W:W)</f>
        <v>0</v>
      </c>
      <c r="X1525" s="344">
        <f ca="1">SUMIF($I:$I,$B1525,X:X)</f>
        <v>0</v>
      </c>
      <c r="Y1525" s="344">
        <f ca="1">SUMIF($I:$I,$B1525,Y:Y)</f>
        <v>0</v>
      </c>
      <c r="Z1525" s="344">
        <f ca="1">SUMIF($I:$I,$B1525,Z:Z)</f>
        <v>0</v>
      </c>
      <c r="AA1525" s="344">
        <f ca="1">SUMIF($I:$I,$B1525,AA:AA)</f>
        <v>0</v>
      </c>
      <c r="AB1525" s="344">
        <f ca="1">SUMIF($I:$I,$B1525,AB:AB)</f>
        <v>0</v>
      </c>
      <c r="AC1525" s="344">
        <f ca="1">SUMIF($I:$I,$B1525,AC:AC)</f>
        <v>0</v>
      </c>
      <c r="AD1525" s="344">
        <f ca="1">SUMIF($I:$I,$B1525,AD:AD)</f>
        <v>0</v>
      </c>
      <c r="AE1525" s="344">
        <f ca="1">SUMIF($I:$I,$B1525,AE:AE)</f>
        <v>0</v>
      </c>
      <c r="AF1525" s="344">
        <f ca="1">SUMIF($I:$I,$B1525,AF:AF)</f>
        <v>0</v>
      </c>
      <c r="AG1525" s="344">
        <f ca="1">SUMIF($I:$I,$B1525,AG:AG)</f>
        <v>0</v>
      </c>
      <c r="AH1525" s="344">
        <f ca="1">SUMIF($I:$I,$B1525,AH:AH)</f>
        <v>0</v>
      </c>
      <c r="AI1525" s="344">
        <f ca="1">SUMIF($I:$I,$B1525,AI:AI)</f>
        <v>0</v>
      </c>
      <c r="AJ1525" s="344">
        <f ca="1">SUMIF($I:$I,$B1525,AJ:AJ)</f>
        <v>0</v>
      </c>
      <c r="AK1525" s="344">
        <f ca="1">SUMIF($I:$I,$B1525,AK:AK)</f>
        <v>0</v>
      </c>
      <c r="AL1525" s="344">
        <f ca="1">SUMIF($I:$I,$B1525,AL:AL)</f>
        <v>0</v>
      </c>
      <c r="AM1525" s="344">
        <f ca="1">SUMIF($I:$I,$B1525,AM:AM)</f>
        <v>0</v>
      </c>
      <c r="AN1525" s="344">
        <f ca="1">SUMIF($I:$I,$B1525,AN:AN)</f>
        <v>0</v>
      </c>
      <c r="AO1525" s="344">
        <f ca="1">SUMIF($I:$I,$B1525,AO:AO)</f>
        <v>0</v>
      </c>
      <c r="AP1525" s="344">
        <f ca="1">SUMIF($I:$I,$B1525,AP:AP)</f>
        <v>0</v>
      </c>
      <c r="AQ1525" s="344">
        <f ca="1">SUMIF($I:$I,$B1525,AQ:AQ)</f>
        <v>0</v>
      </c>
      <c r="AR1525" s="344">
        <f ca="1">SUMIF($I:$I,$B1525,AR:AR)</f>
        <v>0</v>
      </c>
      <c r="AS1525" s="344">
        <f ca="1">SUMIF($I:$I,$B1525,AS:AS)</f>
        <v>0</v>
      </c>
      <c r="AT1525" s="344">
        <f ca="1">SUMIF($I:$I,$B1525,AT:AT)</f>
        <v>0</v>
      </c>
      <c r="AU1525" s="344">
        <f ca="1">SUMIF($I:$I,$B1525,AU:AU)</f>
        <v>0</v>
      </c>
      <c r="AV1525" s="344">
        <f ca="1">SUMIF($I:$I,$B1525,AV:AV)</f>
        <v>0</v>
      </c>
      <c r="AW1525" s="344">
        <f ca="1">SUMIF($I:$I,$B1525,AW:AW)</f>
        <v>0</v>
      </c>
      <c r="AX1525" s="344">
        <f ca="1">SUMIF($I:$I,$B1525,AX:AX)</f>
        <v>0</v>
      </c>
      <c r="AY1525" s="344">
        <f ca="1">SUMIF($I:$I,$B1525,AY:AY)</f>
        <v>0</v>
      </c>
      <c r="AZ1525" s="344">
        <f ca="1">SUMIF($I:$I,$B1525,AZ:AZ)</f>
        <v>0</v>
      </c>
      <c r="BA1525" s="344">
        <f ca="1">SUMIF($I:$I,$B1525,BA:BA)</f>
        <v>0</v>
      </c>
      <c r="BB1525" s="344">
        <f ca="1">SUMIF($I:$I,$B1525,BB:BB)</f>
        <v>0</v>
      </c>
      <c r="BC1525" s="344">
        <f ca="1">SUMIF($I:$I,$B1525,BC:BC)</f>
        <v>0</v>
      </c>
      <c r="BD1525" s="344">
        <f ca="1">SUMIF($I:$I,$B1525,BD:BD)</f>
        <v>0</v>
      </c>
      <c r="BE1525" s="344">
        <f ca="1">SUMIF($I:$I,$B1525,BE:BE)</f>
        <v>0</v>
      </c>
      <c r="BF1525" s="344">
        <f ca="1">SUMIF($I:$I,$B1525,BF:BF)</f>
        <v>0</v>
      </c>
      <c r="BG1525" s="344">
        <f ca="1">SUMIF($I:$I,$B1525,BG:BG)</f>
        <v>0</v>
      </c>
      <c r="BH1525" s="344">
        <f ca="1">SUMIF($I:$I,$B1525,BH:BH)</f>
        <v>0</v>
      </c>
      <c r="BI1525" s="344">
        <f ca="1">SUMIF($I:$I,$B1525,BI:BI)</f>
        <v>0</v>
      </c>
      <c r="BJ1525" s="344">
        <f ca="1">SUMIF($I:$I,$B1525,BJ:BJ)</f>
        <v>0</v>
      </c>
      <c r="BK1525" s="344">
        <f ca="1">SUMIF($I:$I,$B1525,BK:BK)</f>
        <v>0</v>
      </c>
      <c r="BL1525" s="344">
        <f ca="1">SUMIF($I:$I,$B1525,BL:BL)</f>
        <v>0</v>
      </c>
      <c r="BM1525" s="344">
        <f ca="1">SUMIF($I:$I,$B1525,BM:BM)</f>
        <v>0</v>
      </c>
      <c r="BN1525" s="344">
        <f ca="1">SUMIF($I:$I,$B1525,BN:BN)</f>
        <v>0</v>
      </c>
      <c r="BO1525" s="344">
        <f ca="1">SUMIF($I:$I,$B1525,BO:BO)</f>
        <v>0</v>
      </c>
      <c r="BP1525" s="344">
        <f ca="1">SUMIF($I:$I,$B1525,BP:BP)</f>
        <v>0</v>
      </c>
      <c r="BQ1525" s="344">
        <f ca="1">SUMIF($I:$I,$B1525,BQ:BQ)</f>
        <v>0</v>
      </c>
      <c r="BR1525" s="344">
        <f ca="1">SUMIF($I:$I,$B1525,BR:BR)</f>
        <v>0</v>
      </c>
      <c r="BS1525" s="344">
        <f ca="1">SUMIF($I:$I,$B1525,BS:BS)</f>
        <v>0</v>
      </c>
      <c r="BT1525" s="344">
        <f ca="1">SUMIF($I:$I,$B1525,BT:BT)</f>
        <v>0</v>
      </c>
      <c r="BU1525" s="344">
        <f ca="1">SUMIF($I:$I,$B1525,BU:BU)</f>
        <v>0</v>
      </c>
      <c r="BV1525" s="344">
        <f ca="1">SUMIF($I:$I,$B1525,BV:BV)</f>
        <v>0</v>
      </c>
      <c r="BW1525" s="344">
        <f ca="1">SUMIF($I:$I,$B1525,BW:BW)</f>
        <v>0</v>
      </c>
      <c r="BX1525" s="344">
        <f ca="1">SUMIF($I:$I,$B1525,BX:BX)</f>
        <v>0</v>
      </c>
      <c r="BY1525" s="344">
        <f ca="1">SUMIF($I:$I,$B1525,BY:BY)</f>
        <v>0</v>
      </c>
      <c r="BZ1525" s="344">
        <f ca="1">SUMIF($I:$I,$B1525,BZ:BZ)</f>
        <v>0</v>
      </c>
      <c r="CA1525" s="344">
        <f ca="1">SUMIF($I:$I,$B1525,CA:CA)</f>
        <v>0</v>
      </c>
      <c r="CB1525" s="344">
        <f ca="1">SUMIF($I:$I,$B1525,CB:CB)</f>
        <v>0</v>
      </c>
      <c r="CC1525" s="344">
        <f ca="1">SUMIF($I:$I,$B1525,CC:CC)</f>
        <v>0</v>
      </c>
      <c r="CD1525" s="344">
        <f ca="1">SUMIF($I:$I,$B1525,CD:CD)</f>
        <v>0</v>
      </c>
      <c r="CE1525" s="344">
        <f ca="1">SUMIF($I:$I,$B1525,CE:CE)</f>
        <v>0</v>
      </c>
      <c r="CF1525" s="344">
        <f ca="1">SUMIF($I:$I,$B1525,CF:CF)</f>
        <v>0</v>
      </c>
      <c r="CG1525" s="344">
        <f ca="1">SUMIF($I:$I,$B1525,CG:CG)</f>
        <v>0</v>
      </c>
      <c r="CH1525" s="344">
        <f ca="1">SUMIF($I:$I,$B1525,CH:CH)</f>
        <v>0</v>
      </c>
      <c r="CI1525" s="344">
        <f ca="1">SUMIF($I:$I,$B1525,CI:CI)</f>
        <v>0</v>
      </c>
      <c r="CJ1525" s="344">
        <f ca="1">SUMIF($I:$I,$B1525,CJ:CJ)</f>
        <v>0</v>
      </c>
      <c r="CK1525" s="344">
        <f ca="1">SUMIF($I:$I,$B1525,CK:CK)</f>
        <v>0</v>
      </c>
      <c r="CL1525" s="344">
        <f ca="1">SUMIF($I:$I,$B1525,CL:CL)</f>
        <v>0</v>
      </c>
      <c r="CM1525" s="344">
        <f ca="1">SUMIF($I:$I,$B1525,CM:CM)</f>
        <v>0</v>
      </c>
      <c r="CN1525" s="344">
        <f ca="1">SUMIF($I:$I,$B1525,CN:CN)</f>
        <v>0</v>
      </c>
    </row>
    <row r="1526" spans="1:92" ht="14.25" customHeight="1" x14ac:dyDescent="0.25">
      <c r="A1526" t="s">
        <v>245</v>
      </c>
      <c r="B1526" s="96" t="s">
        <v>913</v>
      </c>
      <c r="C1526" s="102" t="s">
        <v>25</v>
      </c>
      <c r="D1526" t="s">
        <v>910</v>
      </c>
      <c r="I1526" s="102"/>
      <c r="J1526"/>
      <c r="K1526" s="50">
        <f t="shared" ca="1" si="1107"/>
        <v>0</v>
      </c>
      <c r="L1526" s="50">
        <f t="shared" ca="1" si="1107"/>
        <v>0</v>
      </c>
      <c r="M1526" s="50">
        <f t="shared" ca="1" si="1107"/>
        <v>0</v>
      </c>
      <c r="N1526" s="50">
        <f t="shared" ca="1" si="1107"/>
        <v>0</v>
      </c>
      <c r="O1526" s="50">
        <f t="shared" ca="1" si="1107"/>
        <v>0</v>
      </c>
      <c r="P1526" s="50">
        <f t="shared" ca="1" si="1107"/>
        <v>0</v>
      </c>
      <c r="Q1526" s="50"/>
      <c r="T1526" s="501">
        <f t="shared" ca="1" si="1108"/>
        <v>0</v>
      </c>
      <c r="U1526" s="502">
        <f ca="1">SUMIF($I:$I,$B1526,U:U)</f>
        <v>0</v>
      </c>
      <c r="V1526" s="502">
        <f ca="1">SUMIF($I:$I,$B1526,V:V)</f>
        <v>0</v>
      </c>
      <c r="W1526" s="502">
        <f ca="1">SUMIF($I:$I,$B1526,W:W)</f>
        <v>0</v>
      </c>
      <c r="X1526" s="502">
        <f ca="1">SUMIF($I:$I,$B1526,X:X)</f>
        <v>0</v>
      </c>
      <c r="Y1526" s="502">
        <f ca="1">SUMIF($I:$I,$B1526,Y:Y)</f>
        <v>0</v>
      </c>
      <c r="Z1526" s="502">
        <f ca="1">SUMIF($I:$I,$B1526,Z:Z)</f>
        <v>0</v>
      </c>
      <c r="AA1526" s="502">
        <f ca="1">SUMIF($I:$I,$B1526,AA:AA)</f>
        <v>0</v>
      </c>
      <c r="AB1526" s="502">
        <f ca="1">SUMIF($I:$I,$B1526,AB:AB)</f>
        <v>0</v>
      </c>
      <c r="AC1526" s="502">
        <f ca="1">SUMIF($I:$I,$B1526,AC:AC)</f>
        <v>0</v>
      </c>
      <c r="AD1526" s="502">
        <f ca="1">SUMIF($I:$I,$B1526,AD:AD)</f>
        <v>0</v>
      </c>
      <c r="AE1526" s="502">
        <f ca="1">SUMIF($I:$I,$B1526,AE:AE)</f>
        <v>0</v>
      </c>
      <c r="AF1526" s="502">
        <f ca="1">SUMIF($I:$I,$B1526,AF:AF)</f>
        <v>0</v>
      </c>
      <c r="AG1526" s="502">
        <f ca="1">SUMIF($I:$I,$B1526,AG:AG)</f>
        <v>0</v>
      </c>
      <c r="AH1526" s="502">
        <f ca="1">SUMIF($I:$I,$B1526,AH:AH)</f>
        <v>0</v>
      </c>
      <c r="AI1526" s="502">
        <f ca="1">SUMIF($I:$I,$B1526,AI:AI)</f>
        <v>0</v>
      </c>
      <c r="AJ1526" s="502">
        <f ca="1">SUMIF($I:$I,$B1526,AJ:AJ)</f>
        <v>0</v>
      </c>
      <c r="AK1526" s="502">
        <f ca="1">SUMIF($I:$I,$B1526,AK:AK)</f>
        <v>0</v>
      </c>
      <c r="AL1526" s="502">
        <f ca="1">SUMIF($I:$I,$B1526,AL:AL)</f>
        <v>0</v>
      </c>
      <c r="AM1526" s="502">
        <f ca="1">SUMIF($I:$I,$B1526,AM:AM)</f>
        <v>0</v>
      </c>
      <c r="AN1526" s="502">
        <f ca="1">SUMIF($I:$I,$B1526,AN:AN)</f>
        <v>0</v>
      </c>
      <c r="AO1526" s="502">
        <f ca="1">SUMIF($I:$I,$B1526,AO:AO)</f>
        <v>0</v>
      </c>
      <c r="AP1526" s="502">
        <f ca="1">SUMIF($I:$I,$B1526,AP:AP)</f>
        <v>0</v>
      </c>
      <c r="AQ1526" s="502">
        <f ca="1">SUMIF($I:$I,$B1526,AQ:AQ)</f>
        <v>0</v>
      </c>
      <c r="AR1526" s="502">
        <f ca="1">SUMIF($I:$I,$B1526,AR:AR)</f>
        <v>0</v>
      </c>
      <c r="AS1526" s="502">
        <f ca="1">SUMIF($I:$I,$B1526,AS:AS)</f>
        <v>0</v>
      </c>
      <c r="AT1526" s="502">
        <f ca="1">SUMIF($I:$I,$B1526,AT:AT)</f>
        <v>0</v>
      </c>
      <c r="AU1526" s="502">
        <f ca="1">SUMIF($I:$I,$B1526,AU:AU)</f>
        <v>0</v>
      </c>
      <c r="AV1526" s="502">
        <f ca="1">SUMIF($I:$I,$B1526,AV:AV)</f>
        <v>0</v>
      </c>
      <c r="AW1526" s="502">
        <f ca="1">SUMIF($I:$I,$B1526,AW:AW)</f>
        <v>0</v>
      </c>
      <c r="AX1526" s="502">
        <f ca="1">SUMIF($I:$I,$B1526,AX:AX)</f>
        <v>0</v>
      </c>
      <c r="AY1526" s="502">
        <f ca="1">SUMIF($I:$I,$B1526,AY:AY)</f>
        <v>0</v>
      </c>
      <c r="AZ1526" s="502">
        <f ca="1">SUMIF($I:$I,$B1526,AZ:AZ)</f>
        <v>0</v>
      </c>
      <c r="BA1526" s="502">
        <f ca="1">SUMIF($I:$I,$B1526,BA:BA)</f>
        <v>0</v>
      </c>
      <c r="BB1526" s="502">
        <f ca="1">SUMIF($I:$I,$B1526,BB:BB)</f>
        <v>0</v>
      </c>
      <c r="BC1526" s="502">
        <f ca="1">SUMIF($I:$I,$B1526,BC:BC)</f>
        <v>0</v>
      </c>
      <c r="BD1526" s="502">
        <f ca="1">SUMIF($I:$I,$B1526,BD:BD)</f>
        <v>0</v>
      </c>
      <c r="BE1526" s="502">
        <f ca="1">SUMIF($I:$I,$B1526,BE:BE)</f>
        <v>0</v>
      </c>
      <c r="BF1526" s="502">
        <f ca="1">SUMIF($I:$I,$B1526,BF:BF)</f>
        <v>0</v>
      </c>
      <c r="BG1526" s="502">
        <f ca="1">SUMIF($I:$I,$B1526,BG:BG)</f>
        <v>0</v>
      </c>
      <c r="BH1526" s="502">
        <f ca="1">SUMIF($I:$I,$B1526,BH:BH)</f>
        <v>0</v>
      </c>
      <c r="BI1526" s="502">
        <f ca="1">SUMIF($I:$I,$B1526,BI:BI)</f>
        <v>0</v>
      </c>
      <c r="BJ1526" s="502">
        <f ca="1">SUMIF($I:$I,$B1526,BJ:BJ)</f>
        <v>0</v>
      </c>
      <c r="BK1526" s="502">
        <f ca="1">SUMIF($I:$I,$B1526,BK:BK)</f>
        <v>0</v>
      </c>
      <c r="BL1526" s="502">
        <f ca="1">SUMIF($I:$I,$B1526,BL:BL)</f>
        <v>0</v>
      </c>
      <c r="BM1526" s="502">
        <f ca="1">SUMIF($I:$I,$B1526,BM:BM)</f>
        <v>0</v>
      </c>
      <c r="BN1526" s="502">
        <f ca="1">SUMIF($I:$I,$B1526,BN:BN)</f>
        <v>0</v>
      </c>
      <c r="BO1526" s="502">
        <f ca="1">SUMIF($I:$I,$B1526,BO:BO)</f>
        <v>0</v>
      </c>
      <c r="BP1526" s="502">
        <f ca="1">SUMIF($I:$I,$B1526,BP:BP)</f>
        <v>0</v>
      </c>
      <c r="BQ1526" s="502">
        <f ca="1">SUMIF($I:$I,$B1526,BQ:BQ)</f>
        <v>0</v>
      </c>
      <c r="BR1526" s="502">
        <f ca="1">SUMIF($I:$I,$B1526,BR:BR)</f>
        <v>0</v>
      </c>
      <c r="BS1526" s="502">
        <f ca="1">SUMIF($I:$I,$B1526,BS:BS)</f>
        <v>0</v>
      </c>
      <c r="BT1526" s="502">
        <f ca="1">SUMIF($I:$I,$B1526,BT:BT)</f>
        <v>0</v>
      </c>
      <c r="BU1526" s="502">
        <f ca="1">SUMIF($I:$I,$B1526,BU:BU)</f>
        <v>0</v>
      </c>
      <c r="BV1526" s="502">
        <f ca="1">SUMIF($I:$I,$B1526,BV:BV)</f>
        <v>0</v>
      </c>
      <c r="BW1526" s="502">
        <f ca="1">SUMIF($I:$I,$B1526,BW:BW)</f>
        <v>0</v>
      </c>
      <c r="BX1526" s="502">
        <f ca="1">SUMIF($I:$I,$B1526,BX:BX)</f>
        <v>0</v>
      </c>
      <c r="BY1526" s="502">
        <f ca="1">SUMIF($I:$I,$B1526,BY:BY)</f>
        <v>0</v>
      </c>
      <c r="BZ1526" s="502">
        <f ca="1">SUMIF($I:$I,$B1526,BZ:BZ)</f>
        <v>0</v>
      </c>
      <c r="CA1526" s="502">
        <f ca="1">SUMIF($I:$I,$B1526,CA:CA)</f>
        <v>0</v>
      </c>
      <c r="CB1526" s="502">
        <f ca="1">SUMIF($I:$I,$B1526,CB:CB)</f>
        <v>0</v>
      </c>
      <c r="CC1526" s="502">
        <f ca="1">SUMIF($I:$I,$B1526,CC:CC)</f>
        <v>0</v>
      </c>
      <c r="CD1526" s="502">
        <f ca="1">SUMIF($I:$I,$B1526,CD:CD)</f>
        <v>0</v>
      </c>
      <c r="CE1526" s="502">
        <f ca="1">SUMIF($I:$I,$B1526,CE:CE)</f>
        <v>0</v>
      </c>
      <c r="CF1526" s="502">
        <f ca="1">SUMIF($I:$I,$B1526,CF:CF)</f>
        <v>0</v>
      </c>
      <c r="CG1526" s="502">
        <f ca="1">SUMIF($I:$I,$B1526,CG:CG)</f>
        <v>0</v>
      </c>
      <c r="CH1526" s="502">
        <f ca="1">SUMIF($I:$I,$B1526,CH:CH)</f>
        <v>0</v>
      </c>
      <c r="CI1526" s="502">
        <f ca="1">SUMIF($I:$I,$B1526,CI:CI)</f>
        <v>0</v>
      </c>
      <c r="CJ1526" s="502">
        <f ca="1">SUMIF($I:$I,$B1526,CJ:CJ)</f>
        <v>0</v>
      </c>
      <c r="CK1526" s="502">
        <f ca="1">SUMIF($I:$I,$B1526,CK:CK)</f>
        <v>0</v>
      </c>
      <c r="CL1526" s="502">
        <f ca="1">SUMIF($I:$I,$B1526,CL:CL)</f>
        <v>0</v>
      </c>
      <c r="CM1526" s="502">
        <f ca="1">SUMIF($I:$I,$B1526,CM:CM)</f>
        <v>0</v>
      </c>
      <c r="CN1526" s="502">
        <f ca="1">SUMIF($I:$I,$B1526,CN:CN)</f>
        <v>0</v>
      </c>
    </row>
    <row r="1527" spans="1:92" ht="14.25" customHeight="1" x14ac:dyDescent="0.25">
      <c r="B1527" s="216" t="s">
        <v>914</v>
      </c>
      <c r="D1527" t="s">
        <v>910</v>
      </c>
      <c r="I1527" s="102"/>
      <c r="J1527"/>
      <c r="K1527" s="450">
        <f t="shared" ref="K1527:P1527" ca="1" si="1109">SUM(K1524:K1526)</f>
        <v>-200005.99999999997</v>
      </c>
      <c r="L1527" s="450">
        <f t="shared" ca="1" si="1109"/>
        <v>-200005.99999999997</v>
      </c>
      <c r="M1527" s="450">
        <f t="shared" ca="1" si="1109"/>
        <v>-200005.99999999997</v>
      </c>
      <c r="N1527" s="450">
        <f t="shared" ca="1" si="1109"/>
        <v>-200005.99999999997</v>
      </c>
      <c r="O1527" s="450">
        <f t="shared" ca="1" si="1109"/>
        <v>-200005.99999999997</v>
      </c>
      <c r="P1527" s="450">
        <f t="shared" ca="1" si="1109"/>
        <v>-200005.99999999997</v>
      </c>
      <c r="Q1527" s="31"/>
      <c r="T1527" s="204">
        <f t="shared" ca="1" si="1108"/>
        <v>0</v>
      </c>
      <c r="U1527" s="497">
        <f ca="1">SUM(U1524:OFFSET(U1527,-1,0))</f>
        <v>-16667.166666666668</v>
      </c>
      <c r="V1527" s="497">
        <f ca="1">SUM(V1524:OFFSET(V1527,-1,0))</f>
        <v>-16667.166666666668</v>
      </c>
      <c r="W1527" s="497">
        <f ca="1">SUM(W1524:OFFSET(W1527,-1,0))</f>
        <v>-16667.166666666668</v>
      </c>
      <c r="X1527" s="497">
        <f ca="1">SUM(X1524:OFFSET(X1527,-1,0))</f>
        <v>-16667.166666666668</v>
      </c>
      <c r="Y1527" s="497">
        <f ca="1">SUM(Y1524:OFFSET(Y1527,-1,0))</f>
        <v>-16667.166666666668</v>
      </c>
      <c r="Z1527" s="497">
        <f ca="1">SUM(Z1524:OFFSET(Z1527,-1,0))</f>
        <v>-16667.166666666668</v>
      </c>
      <c r="AA1527" s="497">
        <f ca="1">SUM(AA1524:OFFSET(AA1527,-1,0))</f>
        <v>-16667.166666666668</v>
      </c>
      <c r="AB1527" s="497">
        <f ca="1">SUM(AB1524:OFFSET(AB1527,-1,0))</f>
        <v>-16667.166666666668</v>
      </c>
      <c r="AC1527" s="497">
        <f ca="1">SUM(AC1524:OFFSET(AC1527,-1,0))</f>
        <v>-16667.166666666668</v>
      </c>
      <c r="AD1527" s="497">
        <f ca="1">SUM(AD1524:OFFSET(AD1527,-1,0))</f>
        <v>-16667.166666666668</v>
      </c>
      <c r="AE1527" s="497">
        <f ca="1">SUM(AE1524:OFFSET(AE1527,-1,0))</f>
        <v>-16667.166666666668</v>
      </c>
      <c r="AF1527" s="497">
        <f ca="1">SUM(AF1524:OFFSET(AF1527,-1,0))</f>
        <v>-16667.166666666668</v>
      </c>
      <c r="AG1527" s="497">
        <f ca="1">SUM(AG1524:OFFSET(AG1527,-1,0))</f>
        <v>-16667.166666666668</v>
      </c>
      <c r="AH1527" s="497">
        <f ca="1">SUM(AH1524:OFFSET(AH1527,-1,0))</f>
        <v>-16667.166666666668</v>
      </c>
      <c r="AI1527" s="497">
        <f ca="1">SUM(AI1524:OFFSET(AI1527,-1,0))</f>
        <v>-16667.166666666668</v>
      </c>
      <c r="AJ1527" s="497">
        <f ca="1">SUM(AJ1524:OFFSET(AJ1527,-1,0))</f>
        <v>-16667.166666666668</v>
      </c>
      <c r="AK1527" s="497">
        <f ca="1">SUM(AK1524:OFFSET(AK1527,-1,0))</f>
        <v>-16667.166666666668</v>
      </c>
      <c r="AL1527" s="497">
        <f ca="1">SUM(AL1524:OFFSET(AL1527,-1,0))</f>
        <v>-16667.166666666668</v>
      </c>
      <c r="AM1527" s="497">
        <f ca="1">SUM(AM1524:OFFSET(AM1527,-1,0))</f>
        <v>-16667.166666666668</v>
      </c>
      <c r="AN1527" s="497">
        <f ca="1">SUM(AN1524:OFFSET(AN1527,-1,0))</f>
        <v>-16667.166666666668</v>
      </c>
      <c r="AO1527" s="497">
        <f ca="1">SUM(AO1524:OFFSET(AO1527,-1,0))</f>
        <v>-16667.166666666668</v>
      </c>
      <c r="AP1527" s="497">
        <f ca="1">SUM(AP1524:OFFSET(AP1527,-1,0))</f>
        <v>-16667.166666666668</v>
      </c>
      <c r="AQ1527" s="497">
        <f ca="1">SUM(AQ1524:OFFSET(AQ1527,-1,0))</f>
        <v>-16667.166666666668</v>
      </c>
      <c r="AR1527" s="497">
        <f ca="1">SUM(AR1524:OFFSET(AR1527,-1,0))</f>
        <v>-16667.166666666668</v>
      </c>
      <c r="AS1527" s="497">
        <f ca="1">SUM(AS1524:OFFSET(AS1527,-1,0))</f>
        <v>-16667.166666666668</v>
      </c>
      <c r="AT1527" s="497">
        <f ca="1">SUM(AT1524:OFFSET(AT1527,-1,0))</f>
        <v>-16667.166666666668</v>
      </c>
      <c r="AU1527" s="497">
        <f ca="1">SUM(AU1524:OFFSET(AU1527,-1,0))</f>
        <v>-16667.166666666668</v>
      </c>
      <c r="AV1527" s="497">
        <f ca="1">SUM(AV1524:OFFSET(AV1527,-1,0))</f>
        <v>-16667.166666666668</v>
      </c>
      <c r="AW1527" s="497">
        <f ca="1">SUM(AW1524:OFFSET(AW1527,-1,0))</f>
        <v>-16667.166666666668</v>
      </c>
      <c r="AX1527" s="497">
        <f ca="1">SUM(AX1524:OFFSET(AX1527,-1,0))</f>
        <v>-16667.166666666668</v>
      </c>
      <c r="AY1527" s="497">
        <f ca="1">SUM(AY1524:OFFSET(AY1527,-1,0))</f>
        <v>-16667.166666666668</v>
      </c>
      <c r="AZ1527" s="497">
        <f ca="1">SUM(AZ1524:OFFSET(AZ1527,-1,0))</f>
        <v>-16667.166666666668</v>
      </c>
      <c r="BA1527" s="497">
        <f ca="1">SUM(BA1524:OFFSET(BA1527,-1,0))</f>
        <v>-16667.166666666668</v>
      </c>
      <c r="BB1527" s="497">
        <f ca="1">SUM(BB1524:OFFSET(BB1527,-1,0))</f>
        <v>-16667.166666666668</v>
      </c>
      <c r="BC1527" s="497">
        <f ca="1">SUM(BC1524:OFFSET(BC1527,-1,0))</f>
        <v>-16667.166666666668</v>
      </c>
      <c r="BD1527" s="497">
        <f ca="1">SUM(BD1524:OFFSET(BD1527,-1,0))</f>
        <v>-16667.166666666668</v>
      </c>
      <c r="BE1527" s="497">
        <f ca="1">SUM(BE1524:OFFSET(BE1527,-1,0))</f>
        <v>-16667.166666666668</v>
      </c>
      <c r="BF1527" s="497">
        <f ca="1">SUM(BF1524:OFFSET(BF1527,-1,0))</f>
        <v>-16667.166666666668</v>
      </c>
      <c r="BG1527" s="497">
        <f ca="1">SUM(BG1524:OFFSET(BG1527,-1,0))</f>
        <v>-16667.166666666668</v>
      </c>
      <c r="BH1527" s="497">
        <f ca="1">SUM(BH1524:OFFSET(BH1527,-1,0))</f>
        <v>-16667.166666666668</v>
      </c>
      <c r="BI1527" s="497">
        <f ca="1">SUM(BI1524:OFFSET(BI1527,-1,0))</f>
        <v>-16667.166666666668</v>
      </c>
      <c r="BJ1527" s="497">
        <f ca="1">SUM(BJ1524:OFFSET(BJ1527,-1,0))</f>
        <v>-16667.166666666668</v>
      </c>
      <c r="BK1527" s="497">
        <f ca="1">SUM(BK1524:OFFSET(BK1527,-1,0))</f>
        <v>-16667.166666666668</v>
      </c>
      <c r="BL1527" s="497">
        <f ca="1">SUM(BL1524:OFFSET(BL1527,-1,0))</f>
        <v>-16667.166666666668</v>
      </c>
      <c r="BM1527" s="497">
        <f ca="1">SUM(BM1524:OFFSET(BM1527,-1,0))</f>
        <v>-16667.166666666668</v>
      </c>
      <c r="BN1527" s="497">
        <f ca="1">SUM(BN1524:OFFSET(BN1527,-1,0))</f>
        <v>-16667.166666666668</v>
      </c>
      <c r="BO1527" s="497">
        <f ca="1">SUM(BO1524:OFFSET(BO1527,-1,0))</f>
        <v>-16667.166666666668</v>
      </c>
      <c r="BP1527" s="497">
        <f ca="1">SUM(BP1524:OFFSET(BP1527,-1,0))</f>
        <v>-16667.166666666668</v>
      </c>
      <c r="BQ1527" s="497">
        <f ca="1">SUM(BQ1524:OFFSET(BQ1527,-1,0))</f>
        <v>-16667.166666666668</v>
      </c>
      <c r="BR1527" s="497">
        <f ca="1">SUM(BR1524:OFFSET(BR1527,-1,0))</f>
        <v>-16667.166666666668</v>
      </c>
      <c r="BS1527" s="497">
        <f ca="1">SUM(BS1524:OFFSET(BS1527,-1,0))</f>
        <v>-16667.166666666668</v>
      </c>
      <c r="BT1527" s="497">
        <f ca="1">SUM(BT1524:OFFSET(BT1527,-1,0))</f>
        <v>-16667.166666666668</v>
      </c>
      <c r="BU1527" s="497">
        <f ca="1">SUM(BU1524:OFFSET(BU1527,-1,0))</f>
        <v>-16667.166666666668</v>
      </c>
      <c r="BV1527" s="497">
        <f ca="1">SUM(BV1524:OFFSET(BV1527,-1,0))</f>
        <v>-16667.166666666668</v>
      </c>
      <c r="BW1527" s="497">
        <f ca="1">SUM(BW1524:OFFSET(BW1527,-1,0))</f>
        <v>-16667.166666666668</v>
      </c>
      <c r="BX1527" s="497">
        <f ca="1">SUM(BX1524:OFFSET(BX1527,-1,0))</f>
        <v>-16667.166666666668</v>
      </c>
      <c r="BY1527" s="497">
        <f ca="1">SUM(BY1524:OFFSET(BY1527,-1,0))</f>
        <v>-16667.166666666668</v>
      </c>
      <c r="BZ1527" s="497">
        <f ca="1">SUM(BZ1524:OFFSET(BZ1527,-1,0))</f>
        <v>-16667.166666666668</v>
      </c>
      <c r="CA1527" s="497">
        <f ca="1">SUM(CA1524:OFFSET(CA1527,-1,0))</f>
        <v>-16667.166666666668</v>
      </c>
      <c r="CB1527" s="497">
        <f ca="1">SUM(CB1524:OFFSET(CB1527,-1,0))</f>
        <v>-16667.166666666668</v>
      </c>
      <c r="CC1527" s="497">
        <f ca="1">SUM(CC1524:OFFSET(CC1527,-1,0))</f>
        <v>-16667.166666666668</v>
      </c>
      <c r="CD1527" s="497">
        <f ca="1">SUM(CD1524:OFFSET(CD1527,-1,0))</f>
        <v>-16667.166666666668</v>
      </c>
      <c r="CE1527" s="497">
        <f ca="1">SUM(CE1524:OFFSET(CE1527,-1,0))</f>
        <v>-16667.166666666668</v>
      </c>
      <c r="CF1527" s="497">
        <f ca="1">SUM(CF1524:OFFSET(CF1527,-1,0))</f>
        <v>-16667.166666666668</v>
      </c>
      <c r="CG1527" s="497">
        <f ca="1">SUM(CG1524:OFFSET(CG1527,-1,0))</f>
        <v>-16667.166666666668</v>
      </c>
      <c r="CH1527" s="497">
        <f ca="1">SUM(CH1524:OFFSET(CH1527,-1,0))</f>
        <v>-16667.166666666668</v>
      </c>
      <c r="CI1527" s="497">
        <f ca="1">SUM(CI1524:OFFSET(CI1527,-1,0))</f>
        <v>-16667.166666666668</v>
      </c>
      <c r="CJ1527" s="497">
        <f ca="1">SUM(CJ1524:OFFSET(CJ1527,-1,0))</f>
        <v>-16667.166666666668</v>
      </c>
      <c r="CK1527" s="497">
        <f ca="1">SUM(CK1524:OFFSET(CK1527,-1,0))</f>
        <v>-16667.166666666668</v>
      </c>
      <c r="CL1527" s="497">
        <f ca="1">SUM(CL1524:OFFSET(CL1527,-1,0))</f>
        <v>-16667.166666666668</v>
      </c>
      <c r="CM1527" s="497">
        <f ca="1">SUM(CM1524:OFFSET(CM1527,-1,0))</f>
        <v>-16667.166666666668</v>
      </c>
      <c r="CN1527" s="497">
        <f ca="1">SUM(CN1524:OFFSET(CN1527,-1,0))</f>
        <v>-16667.166666666668</v>
      </c>
    </row>
    <row r="1528" spans="1:92" x14ac:dyDescent="0.25">
      <c r="B1528" s="223"/>
      <c r="I1528" s="449"/>
      <c r="J1528" s="474"/>
      <c r="K1528" s="492"/>
      <c r="L1528" s="492"/>
      <c r="M1528" s="492"/>
      <c r="N1528" s="492"/>
      <c r="O1528" s="492"/>
      <c r="P1528" s="492"/>
      <c r="Q1528" s="492"/>
      <c r="T1528" s="232"/>
      <c r="U1528" s="498"/>
      <c r="V1528" s="498"/>
      <c r="W1528" s="498"/>
      <c r="X1528" s="498"/>
      <c r="Y1528" s="498"/>
      <c r="Z1528" s="498"/>
      <c r="AA1528" s="498"/>
      <c r="AB1528" s="498"/>
      <c r="AC1528" s="498"/>
      <c r="AD1528" s="498"/>
      <c r="AE1528" s="498"/>
      <c r="AF1528" s="498"/>
      <c r="AG1528" s="498"/>
      <c r="AH1528" s="498"/>
      <c r="AI1528" s="498"/>
      <c r="AJ1528" s="498"/>
      <c r="AK1528" s="498"/>
      <c r="AL1528" s="498"/>
      <c r="AM1528" s="498"/>
      <c r="AN1528" s="498"/>
      <c r="AO1528" s="498"/>
      <c r="AP1528" s="498"/>
      <c r="AQ1528" s="498"/>
      <c r="AR1528" s="498"/>
      <c r="AS1528" s="498"/>
      <c r="AT1528" s="498"/>
      <c r="AU1528" s="498"/>
      <c r="AV1528" s="498"/>
      <c r="AW1528" s="498"/>
      <c r="AX1528" s="498"/>
      <c r="AY1528" s="498"/>
      <c r="AZ1528" s="498"/>
      <c r="BA1528" s="498"/>
      <c r="BB1528" s="498"/>
      <c r="BC1528" s="498"/>
      <c r="BD1528" s="498"/>
      <c r="BE1528" s="498"/>
      <c r="BF1528" s="498"/>
      <c r="BG1528" s="498"/>
      <c r="BH1528" s="498"/>
      <c r="BI1528" s="498"/>
      <c r="BJ1528" s="498"/>
      <c r="BK1528" s="498"/>
      <c r="BL1528" s="498"/>
      <c r="BM1528" s="498"/>
      <c r="BN1528" s="498"/>
      <c r="BO1528" s="498"/>
      <c r="BP1528" s="498"/>
      <c r="BQ1528" s="498"/>
      <c r="BR1528" s="498"/>
      <c r="BS1528" s="498"/>
      <c r="BT1528" s="498"/>
      <c r="BU1528" s="498"/>
      <c r="BV1528" s="498"/>
      <c r="BW1528" s="498"/>
      <c r="BX1528" s="498"/>
      <c r="BY1528" s="498"/>
      <c r="BZ1528" s="498"/>
      <c r="CA1528" s="498"/>
      <c r="CB1528" s="498"/>
      <c r="CC1528" s="498"/>
      <c r="CD1528" s="498"/>
      <c r="CE1528" s="498"/>
      <c r="CF1528" s="498"/>
      <c r="CG1528" s="498"/>
      <c r="CH1528" s="498"/>
      <c r="CI1528" s="498"/>
      <c r="CJ1528" s="498"/>
      <c r="CK1528" s="498"/>
      <c r="CL1528" s="498"/>
      <c r="CM1528" s="498"/>
      <c r="CN1528" s="498"/>
    </row>
    <row r="1529" spans="1:92" x14ac:dyDescent="0.25">
      <c r="A1529" s="137"/>
      <c r="B1529" s="208" t="s">
        <v>858</v>
      </c>
      <c r="C1529" s="139"/>
      <c r="D1529" s="137" t="s">
        <v>908</v>
      </c>
      <c r="E1529" s="140" t="s">
        <v>908</v>
      </c>
      <c r="F1529" s="140"/>
      <c r="G1529" s="140"/>
      <c r="H1529" s="487"/>
      <c r="I1529" s="221"/>
      <c r="J1529" s="222"/>
      <c r="K1529" s="139"/>
      <c r="L1529" s="139"/>
      <c r="M1529" s="139"/>
      <c r="N1529" s="139"/>
      <c r="O1529" s="139"/>
      <c r="P1529" s="139"/>
      <c r="Q1529" s="139"/>
      <c r="T1529" s="262"/>
      <c r="U1529" s="187"/>
      <c r="V1529" s="187"/>
      <c r="W1529" s="187"/>
      <c r="X1529" s="187"/>
      <c r="Y1529" s="187"/>
      <c r="Z1529" s="187"/>
      <c r="AA1529" s="187"/>
      <c r="AB1529" s="187"/>
      <c r="AC1529" s="187"/>
      <c r="AD1529" s="187"/>
      <c r="AE1529" s="187"/>
      <c r="AF1529" s="187"/>
      <c r="AG1529" s="187"/>
      <c r="AH1529" s="187"/>
      <c r="AI1529" s="187"/>
      <c r="AJ1529" s="187"/>
      <c r="AK1529" s="187"/>
      <c r="AL1529" s="187"/>
      <c r="AM1529" s="187"/>
      <c r="AN1529" s="187"/>
      <c r="AO1529" s="187"/>
      <c r="AP1529" s="187"/>
      <c r="AQ1529" s="187"/>
      <c r="AR1529" s="187"/>
      <c r="AS1529" s="187"/>
      <c r="AT1529" s="187"/>
      <c r="AU1529" s="187"/>
      <c r="AV1529" s="187"/>
      <c r="AW1529" s="187"/>
      <c r="AX1529" s="187"/>
      <c r="AY1529" s="187"/>
      <c r="AZ1529" s="187"/>
      <c r="BA1529" s="187"/>
      <c r="BB1529" s="187"/>
      <c r="BC1529" s="187"/>
      <c r="BD1529" s="187"/>
      <c r="BE1529" s="187"/>
      <c r="BF1529" s="187"/>
      <c r="BG1529" s="187"/>
      <c r="BH1529" s="187"/>
      <c r="BI1529" s="187"/>
      <c r="BJ1529" s="187"/>
      <c r="BK1529" s="187"/>
      <c r="BL1529" s="187"/>
      <c r="BM1529" s="187"/>
      <c r="BN1529" s="187"/>
      <c r="BO1529" s="187"/>
      <c r="BP1529" s="187"/>
      <c r="BQ1529" s="187"/>
      <c r="BR1529" s="187"/>
      <c r="BS1529" s="187"/>
      <c r="BT1529" s="187"/>
      <c r="BU1529" s="187"/>
      <c r="BV1529" s="187"/>
      <c r="BW1529" s="187"/>
      <c r="BX1529" s="187"/>
      <c r="BY1529" s="187"/>
      <c r="BZ1529" s="187"/>
      <c r="CA1529" s="187"/>
      <c r="CB1529" s="187"/>
      <c r="CC1529" s="187"/>
      <c r="CD1529" s="187"/>
      <c r="CE1529" s="187"/>
      <c r="CF1529" s="187"/>
      <c r="CG1529" s="187"/>
      <c r="CH1529" s="187"/>
      <c r="CI1529" s="187"/>
      <c r="CJ1529" s="187"/>
      <c r="CK1529" s="187"/>
      <c r="CL1529" s="187"/>
      <c r="CM1529" s="187"/>
      <c r="CN1529" s="187"/>
    </row>
    <row r="1530" spans="1:92" x14ac:dyDescent="0.25">
      <c r="B1530" s="174" t="s">
        <v>915</v>
      </c>
      <c r="C1530" s="148"/>
      <c r="D1530" t="s">
        <v>908</v>
      </c>
      <c r="E1530" s="149"/>
      <c r="F1530" s="149"/>
      <c r="G1530" s="149"/>
      <c r="H1530" s="175"/>
      <c r="I1530" s="210"/>
      <c r="J1530" s="226"/>
      <c r="K1530" s="148"/>
      <c r="L1530" s="148"/>
      <c r="M1530" s="148"/>
      <c r="N1530" s="148"/>
      <c r="O1530" s="148"/>
      <c r="P1530" s="148"/>
      <c r="Q1530" s="148"/>
      <c r="T1530" s="269"/>
      <c r="U1530" s="191"/>
      <c r="V1530" s="191"/>
      <c r="W1530" s="191"/>
      <c r="X1530" s="191"/>
      <c r="Y1530" s="191"/>
      <c r="Z1530" s="191"/>
      <c r="AA1530" s="191"/>
      <c r="AB1530" s="191"/>
      <c r="AC1530" s="191"/>
      <c r="AD1530" s="191"/>
      <c r="AE1530" s="191"/>
      <c r="AF1530" s="191"/>
      <c r="AG1530" s="191"/>
      <c r="AH1530" s="191"/>
      <c r="AI1530" s="191"/>
      <c r="AJ1530" s="191"/>
      <c r="AK1530" s="191"/>
      <c r="AL1530" s="191"/>
      <c r="AM1530" s="191"/>
      <c r="AN1530" s="191"/>
      <c r="AO1530" s="191"/>
      <c r="AP1530" s="191"/>
      <c r="AQ1530" s="191"/>
      <c r="AR1530" s="191"/>
      <c r="AS1530" s="191"/>
      <c r="AT1530" s="191"/>
      <c r="AU1530" s="191"/>
      <c r="AV1530" s="191"/>
      <c r="AW1530" s="191"/>
      <c r="AX1530" s="191"/>
      <c r="AY1530" s="191"/>
      <c r="AZ1530" s="191"/>
      <c r="BA1530" s="191"/>
      <c r="BB1530" s="191"/>
      <c r="BC1530" s="191"/>
      <c r="BD1530" s="191"/>
      <c r="BE1530" s="191"/>
      <c r="BF1530" s="191"/>
      <c r="BG1530" s="191"/>
      <c r="BH1530" s="191"/>
      <c r="BI1530" s="191"/>
      <c r="BJ1530" s="191"/>
      <c r="BK1530" s="191"/>
      <c r="BL1530" s="191"/>
      <c r="BM1530" s="191"/>
      <c r="BN1530" s="191"/>
      <c r="BO1530" s="191"/>
      <c r="BP1530" s="191"/>
      <c r="BQ1530" s="191"/>
      <c r="BR1530" s="191"/>
      <c r="BS1530" s="191"/>
      <c r="BT1530" s="191"/>
      <c r="BU1530" s="191"/>
      <c r="BV1530" s="191"/>
      <c r="BW1530" s="191"/>
      <c r="BX1530" s="191"/>
      <c r="BY1530" s="191"/>
      <c r="BZ1530" s="191"/>
      <c r="CA1530" s="191"/>
      <c r="CB1530" s="191"/>
      <c r="CC1530" s="191"/>
      <c r="CD1530" s="191"/>
      <c r="CE1530" s="191"/>
      <c r="CF1530" s="191"/>
      <c r="CG1530" s="191"/>
      <c r="CH1530" s="191"/>
      <c r="CI1530" s="191"/>
      <c r="CJ1530" s="191"/>
      <c r="CK1530" s="191"/>
      <c r="CL1530" s="191"/>
      <c r="CM1530" s="191"/>
      <c r="CN1530" s="191"/>
    </row>
    <row r="1531" spans="1:92" x14ac:dyDescent="0.25">
      <c r="A1531" t="s">
        <v>143</v>
      </c>
      <c r="B1531" s="214" t="s">
        <v>862</v>
      </c>
      <c r="D1531" t="s">
        <v>908</v>
      </c>
      <c r="J1531" s="471"/>
      <c r="K1531" s="472">
        <v>0.05</v>
      </c>
      <c r="L1531" s="472">
        <v>0.05</v>
      </c>
      <c r="M1531" s="472">
        <v>0.05</v>
      </c>
      <c r="N1531" s="472">
        <v>0.05</v>
      </c>
      <c r="O1531" s="472">
        <v>0.05</v>
      </c>
      <c r="P1531" s="472">
        <v>0.05</v>
      </c>
      <c r="Q1531" s="472"/>
      <c r="T1531" s="271"/>
      <c r="U1531" s="34">
        <f ca="1">INDEX($A:$CN,ROW(),MATCH(INDIRECT(ADDRESS(3,COLUMN(),2)),$2:$2,0))</f>
        <v>0.05</v>
      </c>
      <c r="V1531" s="34">
        <f ca="1">INDEX($A:$CN,ROW(),MATCH(INDIRECT(ADDRESS(3,COLUMN(),2)),$2:$2,0))</f>
        <v>0.05</v>
      </c>
      <c r="W1531" s="34">
        <f ca="1">INDEX($A:$CN,ROW(),MATCH(INDIRECT(ADDRESS(3,COLUMN(),2)),$2:$2,0))</f>
        <v>0.05</v>
      </c>
      <c r="X1531" s="34">
        <f ca="1">INDEX($A:$CN,ROW(),MATCH(INDIRECT(ADDRESS(3,COLUMN(),2)),$2:$2,0))</f>
        <v>0.05</v>
      </c>
      <c r="Y1531" s="34">
        <f ca="1">INDEX($A:$CN,ROW(),MATCH(INDIRECT(ADDRESS(3,COLUMN(),2)),$2:$2,0))</f>
        <v>0.05</v>
      </c>
      <c r="Z1531" s="34">
        <f ca="1">INDEX($A:$CN,ROW(),MATCH(INDIRECT(ADDRESS(3,COLUMN(),2)),$2:$2,0))</f>
        <v>0.05</v>
      </c>
      <c r="AA1531" s="34">
        <f ca="1">INDEX($A:$CN,ROW(),MATCH(INDIRECT(ADDRESS(3,COLUMN(),2)),$2:$2,0))</f>
        <v>0.05</v>
      </c>
      <c r="AB1531" s="34">
        <f ca="1">INDEX($A:$CN,ROW(),MATCH(INDIRECT(ADDRESS(3,COLUMN(),2)),$2:$2,0))</f>
        <v>0.05</v>
      </c>
      <c r="AC1531" s="34">
        <f ca="1">INDEX($A:$CN,ROW(),MATCH(INDIRECT(ADDRESS(3,COLUMN(),2)),$2:$2,0))</f>
        <v>0.05</v>
      </c>
      <c r="AD1531" s="34">
        <f ca="1">INDEX($A:$CN,ROW(),MATCH(INDIRECT(ADDRESS(3,COLUMN(),2)),$2:$2,0))</f>
        <v>0.05</v>
      </c>
      <c r="AE1531" s="34">
        <f ca="1">INDEX($A:$CN,ROW(),MATCH(INDIRECT(ADDRESS(3,COLUMN(),2)),$2:$2,0))</f>
        <v>0.05</v>
      </c>
      <c r="AF1531" s="34">
        <f ca="1">INDEX($A:$CN,ROW(),MATCH(INDIRECT(ADDRESS(3,COLUMN(),2)),$2:$2,0))</f>
        <v>0.05</v>
      </c>
      <c r="AG1531" s="34">
        <f ca="1">INDEX($A:$CN,ROW(),MATCH(INDIRECT(ADDRESS(3,COLUMN(),2)),$2:$2,0))</f>
        <v>0.05</v>
      </c>
      <c r="AH1531" s="34">
        <f ca="1">INDEX($A:$CN,ROW(),MATCH(INDIRECT(ADDRESS(3,COLUMN(),2)),$2:$2,0))</f>
        <v>0.05</v>
      </c>
      <c r="AI1531" s="34">
        <f ca="1">INDEX($A:$CN,ROW(),MATCH(INDIRECT(ADDRESS(3,COLUMN(),2)),$2:$2,0))</f>
        <v>0.05</v>
      </c>
      <c r="AJ1531" s="34">
        <f ca="1">INDEX($A:$CN,ROW(),MATCH(INDIRECT(ADDRESS(3,COLUMN(),2)),$2:$2,0))</f>
        <v>0.05</v>
      </c>
      <c r="AK1531" s="34">
        <f ca="1">INDEX($A:$CN,ROW(),MATCH(INDIRECT(ADDRESS(3,COLUMN(),2)),$2:$2,0))</f>
        <v>0.05</v>
      </c>
      <c r="AL1531" s="34">
        <f ca="1">INDEX($A:$CN,ROW(),MATCH(INDIRECT(ADDRESS(3,COLUMN(),2)),$2:$2,0))</f>
        <v>0.05</v>
      </c>
      <c r="AM1531" s="34">
        <f ca="1">INDEX($A:$CN,ROW(),MATCH(INDIRECT(ADDRESS(3,COLUMN(),2)),$2:$2,0))</f>
        <v>0.05</v>
      </c>
      <c r="AN1531" s="34">
        <f ca="1">INDEX($A:$CN,ROW(),MATCH(INDIRECT(ADDRESS(3,COLUMN(),2)),$2:$2,0))</f>
        <v>0.05</v>
      </c>
      <c r="AO1531" s="34">
        <f ca="1">INDEX($A:$CN,ROW(),MATCH(INDIRECT(ADDRESS(3,COLUMN(),2)),$2:$2,0))</f>
        <v>0.05</v>
      </c>
      <c r="AP1531" s="34">
        <f ca="1">INDEX($A:$CN,ROW(),MATCH(INDIRECT(ADDRESS(3,COLUMN(),2)),$2:$2,0))</f>
        <v>0.05</v>
      </c>
      <c r="AQ1531" s="34">
        <f ca="1">INDEX($A:$CN,ROW(),MATCH(INDIRECT(ADDRESS(3,COLUMN(),2)),$2:$2,0))</f>
        <v>0.05</v>
      </c>
      <c r="AR1531" s="34">
        <f ca="1">INDEX($A:$CN,ROW(),MATCH(INDIRECT(ADDRESS(3,COLUMN(),2)),$2:$2,0))</f>
        <v>0.05</v>
      </c>
      <c r="AS1531" s="34">
        <f ca="1">INDEX($A:$CN,ROW(),MATCH(INDIRECT(ADDRESS(3,COLUMN(),2)),$2:$2,0))</f>
        <v>0.05</v>
      </c>
      <c r="AT1531" s="34">
        <f ca="1">INDEX($A:$CN,ROW(),MATCH(INDIRECT(ADDRESS(3,COLUMN(),2)),$2:$2,0))</f>
        <v>0.05</v>
      </c>
      <c r="AU1531" s="34">
        <f ca="1">INDEX($A:$CN,ROW(),MATCH(INDIRECT(ADDRESS(3,COLUMN(),2)),$2:$2,0))</f>
        <v>0.05</v>
      </c>
      <c r="AV1531" s="34">
        <f ca="1">INDEX($A:$CN,ROW(),MATCH(INDIRECT(ADDRESS(3,COLUMN(),2)),$2:$2,0))</f>
        <v>0.05</v>
      </c>
      <c r="AW1531" s="34">
        <f ca="1">INDEX($A:$CN,ROW(),MATCH(INDIRECT(ADDRESS(3,COLUMN(),2)),$2:$2,0))</f>
        <v>0.05</v>
      </c>
      <c r="AX1531" s="34">
        <f ca="1">INDEX($A:$CN,ROW(),MATCH(INDIRECT(ADDRESS(3,COLUMN(),2)),$2:$2,0))</f>
        <v>0.05</v>
      </c>
      <c r="AY1531" s="34">
        <f ca="1">INDEX($A:$CN,ROW(),MATCH(INDIRECT(ADDRESS(3,COLUMN(),2)),$2:$2,0))</f>
        <v>0.05</v>
      </c>
      <c r="AZ1531" s="34">
        <f ca="1">INDEX($A:$CN,ROW(),MATCH(INDIRECT(ADDRESS(3,COLUMN(),2)),$2:$2,0))</f>
        <v>0.05</v>
      </c>
      <c r="BA1531" s="34">
        <f ca="1">INDEX($A:$CN,ROW(),MATCH(INDIRECT(ADDRESS(3,COLUMN(),2)),$2:$2,0))</f>
        <v>0.05</v>
      </c>
      <c r="BB1531" s="34">
        <f ca="1">INDEX($A:$CN,ROW(),MATCH(INDIRECT(ADDRESS(3,COLUMN(),2)),$2:$2,0))</f>
        <v>0.05</v>
      </c>
      <c r="BC1531" s="34">
        <f ca="1">INDEX($A:$CN,ROW(),MATCH(INDIRECT(ADDRESS(3,COLUMN(),2)),$2:$2,0))</f>
        <v>0.05</v>
      </c>
      <c r="BD1531" s="34">
        <f ca="1">INDEX($A:$CN,ROW(),MATCH(INDIRECT(ADDRESS(3,COLUMN(),2)),$2:$2,0))</f>
        <v>0.05</v>
      </c>
      <c r="BE1531" s="34">
        <f ca="1">INDEX($A:$CN,ROW(),MATCH(INDIRECT(ADDRESS(3,COLUMN(),2)),$2:$2,0))</f>
        <v>0.05</v>
      </c>
      <c r="BF1531" s="34">
        <f ca="1">INDEX($A:$CN,ROW(),MATCH(INDIRECT(ADDRESS(3,COLUMN(),2)),$2:$2,0))</f>
        <v>0.05</v>
      </c>
      <c r="BG1531" s="34">
        <f ca="1">INDEX($A:$CN,ROW(),MATCH(INDIRECT(ADDRESS(3,COLUMN(),2)),$2:$2,0))</f>
        <v>0.05</v>
      </c>
      <c r="BH1531" s="34">
        <f ca="1">INDEX($A:$CN,ROW(),MATCH(INDIRECT(ADDRESS(3,COLUMN(),2)),$2:$2,0))</f>
        <v>0.05</v>
      </c>
      <c r="BI1531" s="34">
        <f ca="1">INDEX($A:$CN,ROW(),MATCH(INDIRECT(ADDRESS(3,COLUMN(),2)),$2:$2,0))</f>
        <v>0.05</v>
      </c>
      <c r="BJ1531" s="34">
        <f ca="1">INDEX($A:$CN,ROW(),MATCH(INDIRECT(ADDRESS(3,COLUMN(),2)),$2:$2,0))</f>
        <v>0.05</v>
      </c>
      <c r="BK1531" s="34">
        <f ca="1">INDEX($A:$CN,ROW(),MATCH(INDIRECT(ADDRESS(3,COLUMN(),2)),$2:$2,0))</f>
        <v>0.05</v>
      </c>
      <c r="BL1531" s="34">
        <f ca="1">INDEX($A:$CN,ROW(),MATCH(INDIRECT(ADDRESS(3,COLUMN(),2)),$2:$2,0))</f>
        <v>0.05</v>
      </c>
      <c r="BM1531" s="34">
        <f ca="1">INDEX($A:$CN,ROW(),MATCH(INDIRECT(ADDRESS(3,COLUMN(),2)),$2:$2,0))</f>
        <v>0.05</v>
      </c>
      <c r="BN1531" s="34">
        <f ca="1">INDEX($A:$CN,ROW(),MATCH(INDIRECT(ADDRESS(3,COLUMN(),2)),$2:$2,0))</f>
        <v>0.05</v>
      </c>
      <c r="BO1531" s="34">
        <f ca="1">INDEX($A:$CN,ROW(),MATCH(INDIRECT(ADDRESS(3,COLUMN(),2)),$2:$2,0))</f>
        <v>0.05</v>
      </c>
      <c r="BP1531" s="34">
        <f ca="1">INDEX($A:$CN,ROW(),MATCH(INDIRECT(ADDRESS(3,COLUMN(),2)),$2:$2,0))</f>
        <v>0.05</v>
      </c>
      <c r="BQ1531" s="34">
        <f ca="1">INDEX($A:$CN,ROW(),MATCH(INDIRECT(ADDRESS(3,COLUMN(),2)),$2:$2,0))</f>
        <v>0.05</v>
      </c>
      <c r="BR1531" s="34">
        <f ca="1">INDEX($A:$CN,ROW(),MATCH(INDIRECT(ADDRESS(3,COLUMN(),2)),$2:$2,0))</f>
        <v>0.05</v>
      </c>
      <c r="BS1531" s="34">
        <f ca="1">INDEX($A:$CN,ROW(),MATCH(INDIRECT(ADDRESS(3,COLUMN(),2)),$2:$2,0))</f>
        <v>0.05</v>
      </c>
      <c r="BT1531" s="34">
        <f ca="1">INDEX($A:$CN,ROW(),MATCH(INDIRECT(ADDRESS(3,COLUMN(),2)),$2:$2,0))</f>
        <v>0.05</v>
      </c>
      <c r="BU1531" s="34">
        <f ca="1">INDEX($A:$CN,ROW(),MATCH(INDIRECT(ADDRESS(3,COLUMN(),2)),$2:$2,0))</f>
        <v>0.05</v>
      </c>
      <c r="BV1531" s="34">
        <f ca="1">INDEX($A:$CN,ROW(),MATCH(INDIRECT(ADDRESS(3,COLUMN(),2)),$2:$2,0))</f>
        <v>0.05</v>
      </c>
      <c r="BW1531" s="34">
        <f ca="1">INDEX($A:$CN,ROW(),MATCH(INDIRECT(ADDRESS(3,COLUMN(),2)),$2:$2,0))</f>
        <v>0.05</v>
      </c>
      <c r="BX1531" s="34">
        <f ca="1">INDEX($A:$CN,ROW(),MATCH(INDIRECT(ADDRESS(3,COLUMN(),2)),$2:$2,0))</f>
        <v>0.05</v>
      </c>
      <c r="BY1531" s="34">
        <f ca="1">INDEX($A:$CN,ROW(),MATCH(INDIRECT(ADDRESS(3,COLUMN(),2)),$2:$2,0))</f>
        <v>0.05</v>
      </c>
      <c r="BZ1531" s="34">
        <f ca="1">INDEX($A:$CN,ROW(),MATCH(INDIRECT(ADDRESS(3,COLUMN(),2)),$2:$2,0))</f>
        <v>0.05</v>
      </c>
      <c r="CA1531" s="34">
        <f ca="1">INDEX($A:$CN,ROW(),MATCH(INDIRECT(ADDRESS(3,COLUMN(),2)),$2:$2,0))</f>
        <v>0.05</v>
      </c>
      <c r="CB1531" s="34">
        <f ca="1">INDEX($A:$CN,ROW(),MATCH(INDIRECT(ADDRESS(3,COLUMN(),2)),$2:$2,0))</f>
        <v>0.05</v>
      </c>
      <c r="CC1531" s="34">
        <f ca="1">INDEX($A:$CN,ROW(),MATCH(INDIRECT(ADDRESS(3,COLUMN(),2)),$2:$2,0))</f>
        <v>0.05</v>
      </c>
      <c r="CD1531" s="34">
        <f ca="1">INDEX($A:$CN,ROW(),MATCH(INDIRECT(ADDRESS(3,COLUMN(),2)),$2:$2,0))</f>
        <v>0.05</v>
      </c>
      <c r="CE1531" s="34">
        <f ca="1">INDEX($A:$CN,ROW(),MATCH(INDIRECT(ADDRESS(3,COLUMN(),2)),$2:$2,0))</f>
        <v>0.05</v>
      </c>
      <c r="CF1531" s="34">
        <f ca="1">INDEX($A:$CN,ROW(),MATCH(INDIRECT(ADDRESS(3,COLUMN(),2)),$2:$2,0))</f>
        <v>0.05</v>
      </c>
      <c r="CG1531" s="34">
        <f ca="1">INDEX($A:$CN,ROW(),MATCH(INDIRECT(ADDRESS(3,COLUMN(),2)),$2:$2,0))</f>
        <v>0.05</v>
      </c>
      <c r="CH1531" s="34">
        <f ca="1">INDEX($A:$CN,ROW(),MATCH(INDIRECT(ADDRESS(3,COLUMN(),2)),$2:$2,0))</f>
        <v>0.05</v>
      </c>
      <c r="CI1531" s="34">
        <f ca="1">INDEX($A:$CN,ROW(),MATCH(INDIRECT(ADDRESS(3,COLUMN(),2)),$2:$2,0))</f>
        <v>0.05</v>
      </c>
      <c r="CJ1531" s="34">
        <f ca="1">INDEX($A:$CN,ROW(),MATCH(INDIRECT(ADDRESS(3,COLUMN(),2)),$2:$2,0))</f>
        <v>0.05</v>
      </c>
      <c r="CK1531" s="34">
        <f ca="1">INDEX($A:$CN,ROW(),MATCH(INDIRECT(ADDRESS(3,COLUMN(),2)),$2:$2,0))</f>
        <v>0.05</v>
      </c>
      <c r="CL1531" s="34">
        <f ca="1">INDEX($A:$CN,ROW(),MATCH(INDIRECT(ADDRESS(3,COLUMN(),2)),$2:$2,0))</f>
        <v>0.05</v>
      </c>
      <c r="CM1531" s="34">
        <f ca="1">INDEX($A:$CN,ROW(),MATCH(INDIRECT(ADDRESS(3,COLUMN(),2)),$2:$2,0))</f>
        <v>0.05</v>
      </c>
      <c r="CN1531" s="34">
        <f ca="1">INDEX($A:$CN,ROW(),MATCH(INDIRECT(ADDRESS(3,COLUMN(),2)),$2:$2,0))</f>
        <v>0.05</v>
      </c>
    </row>
    <row r="1532" spans="1:92" ht="14.25" customHeight="1" x14ac:dyDescent="0.25">
      <c r="A1532" t="s">
        <v>143</v>
      </c>
      <c r="B1532" s="214"/>
      <c r="D1532" t="s">
        <v>908</v>
      </c>
      <c r="I1532" s="472"/>
      <c r="J1532" s="471"/>
      <c r="T1532" s="205"/>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174" t="s">
        <v>909</v>
      </c>
      <c r="D1533" t="s">
        <v>908</v>
      </c>
      <c r="H1533" s="412" t="s">
        <v>916</v>
      </c>
      <c r="I1533" s="503" t="s">
        <v>917</v>
      </c>
      <c r="J1533" s="504"/>
      <c r="K1533" s="473"/>
      <c r="L1533" s="473"/>
      <c r="M1533" s="473"/>
      <c r="N1533" s="473"/>
      <c r="O1533" s="473"/>
      <c r="P1533" s="473"/>
      <c r="Q1533" s="473"/>
      <c r="T1533" s="205"/>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206</v>
      </c>
      <c r="B1534" s="96" t="s">
        <v>884</v>
      </c>
      <c r="D1534" t="s">
        <v>908</v>
      </c>
      <c r="H1534" s="56">
        <v>-100000</v>
      </c>
      <c r="I1534" s="476" t="s">
        <v>911</v>
      </c>
      <c r="J1534" s="477"/>
      <c r="K1534" s="50">
        <f t="shared" ref="K1534:P1534" ca="1" si="1110">SUMIF($3:$3, INDIRECT(ADDRESS(ROW($B$2),COLUMN(),2)), INDIRECT(ROW() &amp; ":" &amp; ROW()))</f>
        <v>-99999.999999999985</v>
      </c>
      <c r="L1534" s="50">
        <f t="shared" ca="1" si="1110"/>
        <v>-99999.999999999985</v>
      </c>
      <c r="M1534" s="50">
        <f t="shared" ca="1" si="1110"/>
        <v>-99999.999999999985</v>
      </c>
      <c r="N1534" s="50">
        <f t="shared" ca="1" si="1110"/>
        <v>-99999.999999999985</v>
      </c>
      <c r="O1534" s="50">
        <f t="shared" ca="1" si="1110"/>
        <v>-99999.999999999985</v>
      </c>
      <c r="P1534" s="50">
        <f t="shared" ca="1" si="1110"/>
        <v>-99999.999999999985</v>
      </c>
      <c r="Q1534" s="50"/>
      <c r="T1534" s="489"/>
      <c r="U1534" s="475">
        <f t="shared" ref="U1534:CF1534" si="1111">$H1534*(1+$I1531)^(YEAR(U$2)-YEAR($T$2))/U$7</f>
        <v>-8333.3333333333339</v>
      </c>
      <c r="V1534" s="475">
        <f t="shared" si="1111"/>
        <v>-8333.3333333333339</v>
      </c>
      <c r="W1534" s="475">
        <f t="shared" si="1111"/>
        <v>-8333.3333333333339</v>
      </c>
      <c r="X1534" s="475">
        <f t="shared" si="1111"/>
        <v>-8333.3333333333339</v>
      </c>
      <c r="Y1534" s="475">
        <f t="shared" si="1111"/>
        <v>-8333.3333333333339</v>
      </c>
      <c r="Z1534" s="475">
        <f t="shared" si="1111"/>
        <v>-8333.3333333333339</v>
      </c>
      <c r="AA1534" s="475">
        <f t="shared" si="1111"/>
        <v>-8333.3333333333339</v>
      </c>
      <c r="AB1534" s="475">
        <f t="shared" si="1111"/>
        <v>-8333.3333333333339</v>
      </c>
      <c r="AC1534" s="475">
        <f t="shared" si="1111"/>
        <v>-8333.3333333333339</v>
      </c>
      <c r="AD1534" s="475">
        <f t="shared" si="1111"/>
        <v>-8333.3333333333339</v>
      </c>
      <c r="AE1534" s="475">
        <f t="shared" si="1111"/>
        <v>-8333.3333333333339</v>
      </c>
      <c r="AF1534" s="475">
        <f t="shared" si="1111"/>
        <v>-8333.3333333333339</v>
      </c>
      <c r="AG1534" s="475">
        <f t="shared" si="1111"/>
        <v>-8333.3333333333339</v>
      </c>
      <c r="AH1534" s="475">
        <f t="shared" si="1111"/>
        <v>-8333.3333333333339</v>
      </c>
      <c r="AI1534" s="475">
        <f t="shared" si="1111"/>
        <v>-8333.3333333333339</v>
      </c>
      <c r="AJ1534" s="475">
        <f t="shared" si="1111"/>
        <v>-8333.3333333333339</v>
      </c>
      <c r="AK1534" s="475">
        <f t="shared" si="1111"/>
        <v>-8333.3333333333339</v>
      </c>
      <c r="AL1534" s="475">
        <f t="shared" si="1111"/>
        <v>-8333.3333333333339</v>
      </c>
      <c r="AM1534" s="475">
        <f t="shared" si="1111"/>
        <v>-8333.3333333333339</v>
      </c>
      <c r="AN1534" s="475">
        <f t="shared" si="1111"/>
        <v>-8333.3333333333339</v>
      </c>
      <c r="AO1534" s="475">
        <f t="shared" si="1111"/>
        <v>-8333.3333333333339</v>
      </c>
      <c r="AP1534" s="475">
        <f t="shared" si="1111"/>
        <v>-8333.3333333333339</v>
      </c>
      <c r="AQ1534" s="475">
        <f t="shared" si="1111"/>
        <v>-8333.3333333333339</v>
      </c>
      <c r="AR1534" s="475">
        <f t="shared" si="1111"/>
        <v>-8333.3333333333339</v>
      </c>
      <c r="AS1534" s="475">
        <f t="shared" si="1111"/>
        <v>-8333.3333333333339</v>
      </c>
      <c r="AT1534" s="475">
        <f t="shared" si="1111"/>
        <v>-8333.3333333333339</v>
      </c>
      <c r="AU1534" s="475">
        <f t="shared" si="1111"/>
        <v>-8333.3333333333339</v>
      </c>
      <c r="AV1534" s="475">
        <f t="shared" si="1111"/>
        <v>-8333.3333333333339</v>
      </c>
      <c r="AW1534" s="475">
        <f t="shared" si="1111"/>
        <v>-8333.3333333333339</v>
      </c>
      <c r="AX1534" s="475">
        <f t="shared" si="1111"/>
        <v>-8333.3333333333339</v>
      </c>
      <c r="AY1534" s="475">
        <f t="shared" si="1111"/>
        <v>-8333.3333333333339</v>
      </c>
      <c r="AZ1534" s="475">
        <f t="shared" si="1111"/>
        <v>-8333.3333333333339</v>
      </c>
      <c r="BA1534" s="475">
        <f t="shared" si="1111"/>
        <v>-8333.3333333333339</v>
      </c>
      <c r="BB1534" s="475">
        <f t="shared" si="1111"/>
        <v>-8333.3333333333339</v>
      </c>
      <c r="BC1534" s="475">
        <f t="shared" si="1111"/>
        <v>-8333.3333333333339</v>
      </c>
      <c r="BD1534" s="475">
        <f t="shared" si="1111"/>
        <v>-8333.3333333333339</v>
      </c>
      <c r="BE1534" s="475">
        <f t="shared" si="1111"/>
        <v>-8333.3333333333339</v>
      </c>
      <c r="BF1534" s="475">
        <f t="shared" si="1111"/>
        <v>-8333.3333333333339</v>
      </c>
      <c r="BG1534" s="475">
        <f t="shared" si="1111"/>
        <v>-8333.3333333333339</v>
      </c>
      <c r="BH1534" s="475">
        <f t="shared" si="1111"/>
        <v>-8333.3333333333339</v>
      </c>
      <c r="BI1534" s="475">
        <f t="shared" si="1111"/>
        <v>-8333.3333333333339</v>
      </c>
      <c r="BJ1534" s="475">
        <f t="shared" si="1111"/>
        <v>-8333.3333333333339</v>
      </c>
      <c r="BK1534" s="475">
        <f t="shared" si="1111"/>
        <v>-8333.3333333333339</v>
      </c>
      <c r="BL1534" s="475">
        <f t="shared" si="1111"/>
        <v>-8333.3333333333339</v>
      </c>
      <c r="BM1534" s="475">
        <f t="shared" si="1111"/>
        <v>-8333.3333333333339</v>
      </c>
      <c r="BN1534" s="475">
        <f t="shared" si="1111"/>
        <v>-8333.3333333333339</v>
      </c>
      <c r="BO1534" s="475">
        <f t="shared" si="1111"/>
        <v>-8333.3333333333339</v>
      </c>
      <c r="BP1534" s="475">
        <f t="shared" si="1111"/>
        <v>-8333.3333333333339</v>
      </c>
      <c r="BQ1534" s="475">
        <f t="shared" si="1111"/>
        <v>-8333.3333333333339</v>
      </c>
      <c r="BR1534" s="475">
        <f t="shared" si="1111"/>
        <v>-8333.3333333333339</v>
      </c>
      <c r="BS1534" s="475">
        <f t="shared" si="1111"/>
        <v>-8333.3333333333339</v>
      </c>
      <c r="BT1534" s="475">
        <f t="shared" si="1111"/>
        <v>-8333.3333333333339</v>
      </c>
      <c r="BU1534" s="475">
        <f t="shared" si="1111"/>
        <v>-8333.3333333333339</v>
      </c>
      <c r="BV1534" s="475">
        <f t="shared" si="1111"/>
        <v>-8333.3333333333339</v>
      </c>
      <c r="BW1534" s="475">
        <f t="shared" si="1111"/>
        <v>-8333.3333333333339</v>
      </c>
      <c r="BX1534" s="475">
        <f t="shared" si="1111"/>
        <v>-8333.3333333333339</v>
      </c>
      <c r="BY1534" s="475">
        <f t="shared" si="1111"/>
        <v>-8333.3333333333339</v>
      </c>
      <c r="BZ1534" s="475">
        <f t="shared" si="1111"/>
        <v>-8333.3333333333339</v>
      </c>
      <c r="CA1534" s="475">
        <f t="shared" si="1111"/>
        <v>-8333.3333333333339</v>
      </c>
      <c r="CB1534" s="475">
        <f t="shared" si="1111"/>
        <v>-8333.3333333333339</v>
      </c>
      <c r="CC1534" s="475">
        <f t="shared" si="1111"/>
        <v>-8333.3333333333339</v>
      </c>
      <c r="CD1534" s="475">
        <f t="shared" si="1111"/>
        <v>-8333.3333333333339</v>
      </c>
      <c r="CE1534" s="475">
        <f t="shared" si="1111"/>
        <v>-8333.3333333333339</v>
      </c>
      <c r="CF1534" s="475">
        <f t="shared" si="1111"/>
        <v>-8333.3333333333339</v>
      </c>
      <c r="CG1534" s="475">
        <f t="shared" ref="CG1534:CN1534" si="1112">$H1534*(1+$I1531)^(YEAR(CG$2)-YEAR($T$2))/CG$7</f>
        <v>-8333.3333333333339</v>
      </c>
      <c r="CH1534" s="475">
        <f t="shared" si="1112"/>
        <v>-8333.3333333333339</v>
      </c>
      <c r="CI1534" s="475">
        <f t="shared" si="1112"/>
        <v>-8333.3333333333339</v>
      </c>
      <c r="CJ1534" s="475">
        <f t="shared" si="1112"/>
        <v>-8333.3333333333339</v>
      </c>
      <c r="CK1534" s="475">
        <f t="shared" si="1112"/>
        <v>-8333.3333333333339</v>
      </c>
      <c r="CL1534" s="475">
        <f t="shared" si="1112"/>
        <v>-8333.3333333333339</v>
      </c>
      <c r="CM1534" s="475">
        <f t="shared" si="1112"/>
        <v>-8333.3333333333339</v>
      </c>
      <c r="CN1534" s="475">
        <f t="shared" si="1112"/>
        <v>-8333.3333333333339</v>
      </c>
    </row>
    <row r="1535" spans="1:92" x14ac:dyDescent="0.25">
      <c r="A1535" t="s">
        <v>902</v>
      </c>
      <c r="B1535" s="216" t="s">
        <v>914</v>
      </c>
      <c r="D1535" t="s">
        <v>908</v>
      </c>
      <c r="I1535" s="449"/>
      <c r="J1535" s="474"/>
      <c r="K1535" s="505">
        <f t="shared" ref="K1535:P1535" ca="1" si="1113">SUMIF($3:$3, K$2, INDIRECT(ROW() &amp; ":" &amp; ROW()))</f>
        <v>-99999.999999999985</v>
      </c>
      <c r="L1535" s="505">
        <f t="shared" ca="1" si="1113"/>
        <v>-99999.999999999985</v>
      </c>
      <c r="M1535" s="505">
        <f t="shared" ca="1" si="1113"/>
        <v>-99999.999999999985</v>
      </c>
      <c r="N1535" s="505">
        <f t="shared" ca="1" si="1113"/>
        <v>-99999.999999999985</v>
      </c>
      <c r="O1535" s="505">
        <f t="shared" ca="1" si="1113"/>
        <v>-99999.999999999985</v>
      </c>
      <c r="P1535" s="505">
        <f t="shared" ca="1" si="1113"/>
        <v>-99999.999999999985</v>
      </c>
      <c r="Q1535" s="496"/>
      <c r="T1535" s="204"/>
      <c r="U1535" s="497">
        <f ca="1">SUM(U1533:OFFSET(U1535,-1,0))</f>
        <v>-8333.3333333333339</v>
      </c>
      <c r="V1535" s="497">
        <f ca="1">SUM(V1533:OFFSET(V1535,-1,0))</f>
        <v>-8333.3333333333339</v>
      </c>
      <c r="W1535" s="497">
        <f ca="1">SUM(W1533:OFFSET(W1535,-1,0))</f>
        <v>-8333.3333333333339</v>
      </c>
      <c r="X1535" s="497">
        <f ca="1">SUM(X1533:OFFSET(X1535,-1,0))</f>
        <v>-8333.3333333333339</v>
      </c>
      <c r="Y1535" s="497">
        <f ca="1">SUM(Y1533:OFFSET(Y1535,-1,0))</f>
        <v>-8333.3333333333339</v>
      </c>
      <c r="Z1535" s="497">
        <f ca="1">SUM(Z1533:OFFSET(Z1535,-1,0))</f>
        <v>-8333.3333333333339</v>
      </c>
      <c r="AA1535" s="497">
        <f ca="1">SUM(AA1533:OFFSET(AA1535,-1,0))</f>
        <v>-8333.3333333333339</v>
      </c>
      <c r="AB1535" s="497">
        <f ca="1">SUM(AB1533:OFFSET(AB1535,-1,0))</f>
        <v>-8333.3333333333339</v>
      </c>
      <c r="AC1535" s="497">
        <f ca="1">SUM(AC1533:OFFSET(AC1535,-1,0))</f>
        <v>-8333.3333333333339</v>
      </c>
      <c r="AD1535" s="497">
        <f ca="1">SUM(AD1533:OFFSET(AD1535,-1,0))</f>
        <v>-8333.3333333333339</v>
      </c>
      <c r="AE1535" s="497">
        <f ca="1">SUM(AE1533:OFFSET(AE1535,-1,0))</f>
        <v>-8333.3333333333339</v>
      </c>
      <c r="AF1535" s="497">
        <f ca="1">SUM(AF1533:OFFSET(AF1535,-1,0))</f>
        <v>-8333.3333333333339</v>
      </c>
      <c r="AG1535" s="497">
        <f ca="1">SUM(AG1533:OFFSET(AG1535,-1,0))</f>
        <v>-8333.3333333333339</v>
      </c>
      <c r="AH1535" s="497">
        <f ca="1">SUM(AH1533:OFFSET(AH1535,-1,0))</f>
        <v>-8333.3333333333339</v>
      </c>
      <c r="AI1535" s="497">
        <f ca="1">SUM(AI1533:OFFSET(AI1535,-1,0))</f>
        <v>-8333.3333333333339</v>
      </c>
      <c r="AJ1535" s="497">
        <f ca="1">SUM(AJ1533:OFFSET(AJ1535,-1,0))</f>
        <v>-8333.3333333333339</v>
      </c>
      <c r="AK1535" s="497">
        <f ca="1">SUM(AK1533:OFFSET(AK1535,-1,0))</f>
        <v>-8333.3333333333339</v>
      </c>
      <c r="AL1535" s="497">
        <f ca="1">SUM(AL1533:OFFSET(AL1535,-1,0))</f>
        <v>-8333.3333333333339</v>
      </c>
      <c r="AM1535" s="497">
        <f ca="1">SUM(AM1533:OFFSET(AM1535,-1,0))</f>
        <v>-8333.3333333333339</v>
      </c>
      <c r="AN1535" s="497">
        <f ca="1">SUM(AN1533:OFFSET(AN1535,-1,0))</f>
        <v>-8333.3333333333339</v>
      </c>
      <c r="AO1535" s="497">
        <f ca="1">SUM(AO1533:OFFSET(AO1535,-1,0))</f>
        <v>-8333.3333333333339</v>
      </c>
      <c r="AP1535" s="497">
        <f ca="1">SUM(AP1533:OFFSET(AP1535,-1,0))</f>
        <v>-8333.3333333333339</v>
      </c>
      <c r="AQ1535" s="497">
        <f ca="1">SUM(AQ1533:OFFSET(AQ1535,-1,0))</f>
        <v>-8333.3333333333339</v>
      </c>
      <c r="AR1535" s="497">
        <f ca="1">SUM(AR1533:OFFSET(AR1535,-1,0))</f>
        <v>-8333.3333333333339</v>
      </c>
      <c r="AS1535" s="497">
        <f ca="1">SUM(AS1533:OFFSET(AS1535,-1,0))</f>
        <v>-8333.3333333333339</v>
      </c>
      <c r="AT1535" s="497">
        <f ca="1">SUM(AT1533:OFFSET(AT1535,-1,0))</f>
        <v>-8333.3333333333339</v>
      </c>
      <c r="AU1535" s="497">
        <f ca="1">SUM(AU1533:OFFSET(AU1535,-1,0))</f>
        <v>-8333.3333333333339</v>
      </c>
      <c r="AV1535" s="497">
        <f ca="1">SUM(AV1533:OFFSET(AV1535,-1,0))</f>
        <v>-8333.3333333333339</v>
      </c>
      <c r="AW1535" s="497">
        <f ca="1">SUM(AW1533:OFFSET(AW1535,-1,0))</f>
        <v>-8333.3333333333339</v>
      </c>
      <c r="AX1535" s="497">
        <f ca="1">SUM(AX1533:OFFSET(AX1535,-1,0))</f>
        <v>-8333.3333333333339</v>
      </c>
      <c r="AY1535" s="497">
        <f ca="1">SUM(AY1533:OFFSET(AY1535,-1,0))</f>
        <v>-8333.3333333333339</v>
      </c>
      <c r="AZ1535" s="497">
        <f ca="1">SUM(AZ1533:OFFSET(AZ1535,-1,0))</f>
        <v>-8333.3333333333339</v>
      </c>
      <c r="BA1535" s="497">
        <f ca="1">SUM(BA1533:OFFSET(BA1535,-1,0))</f>
        <v>-8333.3333333333339</v>
      </c>
      <c r="BB1535" s="497">
        <f ca="1">SUM(BB1533:OFFSET(BB1535,-1,0))</f>
        <v>-8333.3333333333339</v>
      </c>
      <c r="BC1535" s="497">
        <f ca="1">SUM(BC1533:OFFSET(BC1535,-1,0))</f>
        <v>-8333.3333333333339</v>
      </c>
      <c r="BD1535" s="497">
        <f ca="1">SUM(BD1533:OFFSET(BD1535,-1,0))</f>
        <v>-8333.3333333333339</v>
      </c>
      <c r="BE1535" s="497">
        <f ca="1">SUM(BE1533:OFFSET(BE1535,-1,0))</f>
        <v>-8333.3333333333339</v>
      </c>
      <c r="BF1535" s="497">
        <f ca="1">SUM(BF1533:OFFSET(BF1535,-1,0))</f>
        <v>-8333.3333333333339</v>
      </c>
      <c r="BG1535" s="497">
        <f ca="1">SUM(BG1533:OFFSET(BG1535,-1,0))</f>
        <v>-8333.3333333333339</v>
      </c>
      <c r="BH1535" s="497">
        <f ca="1">SUM(BH1533:OFFSET(BH1535,-1,0))</f>
        <v>-8333.3333333333339</v>
      </c>
      <c r="BI1535" s="497">
        <f ca="1">SUM(BI1533:OFFSET(BI1535,-1,0))</f>
        <v>-8333.3333333333339</v>
      </c>
      <c r="BJ1535" s="497">
        <f ca="1">SUM(BJ1533:OFFSET(BJ1535,-1,0))</f>
        <v>-8333.3333333333339</v>
      </c>
      <c r="BK1535" s="497">
        <f ca="1">SUM(BK1533:OFFSET(BK1535,-1,0))</f>
        <v>-8333.3333333333339</v>
      </c>
      <c r="BL1535" s="497">
        <f ca="1">SUM(BL1533:OFFSET(BL1535,-1,0))</f>
        <v>-8333.3333333333339</v>
      </c>
      <c r="BM1535" s="497">
        <f ca="1">SUM(BM1533:OFFSET(BM1535,-1,0))</f>
        <v>-8333.3333333333339</v>
      </c>
      <c r="BN1535" s="497">
        <f ca="1">SUM(BN1533:OFFSET(BN1535,-1,0))</f>
        <v>-8333.3333333333339</v>
      </c>
      <c r="BO1535" s="497">
        <f ca="1">SUM(BO1533:OFFSET(BO1535,-1,0))</f>
        <v>-8333.3333333333339</v>
      </c>
      <c r="BP1535" s="497">
        <f ca="1">SUM(BP1533:OFFSET(BP1535,-1,0))</f>
        <v>-8333.3333333333339</v>
      </c>
      <c r="BQ1535" s="497">
        <f ca="1">SUM(BQ1533:OFFSET(BQ1535,-1,0))</f>
        <v>-8333.3333333333339</v>
      </c>
      <c r="BR1535" s="497">
        <f ca="1">SUM(BR1533:OFFSET(BR1535,-1,0))</f>
        <v>-8333.3333333333339</v>
      </c>
      <c r="BS1535" s="497">
        <f ca="1">SUM(BS1533:OFFSET(BS1535,-1,0))</f>
        <v>-8333.3333333333339</v>
      </c>
      <c r="BT1535" s="497">
        <f ca="1">SUM(BT1533:OFFSET(BT1535,-1,0))</f>
        <v>-8333.3333333333339</v>
      </c>
      <c r="BU1535" s="497">
        <f ca="1">SUM(BU1533:OFFSET(BU1535,-1,0))</f>
        <v>-8333.3333333333339</v>
      </c>
      <c r="BV1535" s="497">
        <f ca="1">SUM(BV1533:OFFSET(BV1535,-1,0))</f>
        <v>-8333.3333333333339</v>
      </c>
      <c r="BW1535" s="497">
        <f ca="1">SUM(BW1533:OFFSET(BW1535,-1,0))</f>
        <v>-8333.3333333333339</v>
      </c>
      <c r="BX1535" s="497">
        <f ca="1">SUM(BX1533:OFFSET(BX1535,-1,0))</f>
        <v>-8333.3333333333339</v>
      </c>
      <c r="BY1535" s="497">
        <f ca="1">SUM(BY1533:OFFSET(BY1535,-1,0))</f>
        <v>-8333.3333333333339</v>
      </c>
      <c r="BZ1535" s="497">
        <f ca="1">SUM(BZ1533:OFFSET(BZ1535,-1,0))</f>
        <v>-8333.3333333333339</v>
      </c>
      <c r="CA1535" s="497">
        <f ca="1">SUM(CA1533:OFFSET(CA1535,-1,0))</f>
        <v>-8333.3333333333339</v>
      </c>
      <c r="CB1535" s="497">
        <f ca="1">SUM(CB1533:OFFSET(CB1535,-1,0))</f>
        <v>-8333.3333333333339</v>
      </c>
      <c r="CC1535" s="497">
        <f ca="1">SUM(CC1533:OFFSET(CC1535,-1,0))</f>
        <v>-8333.3333333333339</v>
      </c>
      <c r="CD1535" s="497">
        <f ca="1">SUM(CD1533:OFFSET(CD1535,-1,0))</f>
        <v>-8333.3333333333339</v>
      </c>
      <c r="CE1535" s="497">
        <f ca="1">SUM(CE1533:OFFSET(CE1535,-1,0))</f>
        <v>-8333.3333333333339</v>
      </c>
      <c r="CF1535" s="497">
        <f ca="1">SUM(CF1533:OFFSET(CF1535,-1,0))</f>
        <v>-8333.3333333333339</v>
      </c>
      <c r="CG1535" s="497">
        <f ca="1">SUM(CG1533:OFFSET(CG1535,-1,0))</f>
        <v>-8333.3333333333339</v>
      </c>
      <c r="CH1535" s="497">
        <f ca="1">SUM(CH1533:OFFSET(CH1535,-1,0))</f>
        <v>-8333.3333333333339</v>
      </c>
      <c r="CI1535" s="497">
        <f ca="1">SUM(CI1533:OFFSET(CI1535,-1,0))</f>
        <v>-8333.3333333333339</v>
      </c>
      <c r="CJ1535" s="497">
        <f ca="1">SUM(CJ1533:OFFSET(CJ1535,-1,0))</f>
        <v>-8333.3333333333339</v>
      </c>
      <c r="CK1535" s="497">
        <f ca="1">SUM(CK1533:OFFSET(CK1535,-1,0))</f>
        <v>-8333.3333333333339</v>
      </c>
      <c r="CL1535" s="497">
        <f ca="1">SUM(CL1533:OFFSET(CL1535,-1,0))</f>
        <v>-8333.3333333333339</v>
      </c>
      <c r="CM1535" s="497">
        <f ca="1">SUM(CM1533:OFFSET(CM1535,-1,0))</f>
        <v>-8333.3333333333339</v>
      </c>
      <c r="CN1535" s="497">
        <f ca="1">SUM(CN1533:OFFSET(CN1535,-1,0))</f>
        <v>-8333.3333333333339</v>
      </c>
    </row>
    <row r="1536" spans="1:92" x14ac:dyDescent="0.25">
      <c r="B1536" s="216"/>
      <c r="I1536" s="449"/>
      <c r="J1536" s="474"/>
      <c r="K1536" s="496"/>
      <c r="L1536" s="496"/>
      <c r="M1536" s="496"/>
      <c r="N1536" s="496"/>
      <c r="O1536" s="496"/>
      <c r="P1536" s="496"/>
      <c r="Q1536" s="496"/>
      <c r="T1536" s="204"/>
      <c r="U1536" s="315">
        <v>100000</v>
      </c>
      <c r="V1536" s="315">
        <v>100000</v>
      </c>
      <c r="W1536" s="315">
        <v>100000</v>
      </c>
      <c r="X1536" s="315">
        <v>100000</v>
      </c>
      <c r="Y1536" s="315">
        <v>100000</v>
      </c>
      <c r="Z1536" s="315">
        <v>100000</v>
      </c>
      <c r="AA1536" s="315">
        <v>100000</v>
      </c>
      <c r="AB1536" s="315">
        <v>100000</v>
      </c>
      <c r="AC1536" s="315">
        <v>100000</v>
      </c>
      <c r="AD1536" s="315">
        <v>100000</v>
      </c>
      <c r="AE1536" s="315">
        <v>100000</v>
      </c>
      <c r="AF1536" s="315">
        <v>100000</v>
      </c>
      <c r="AG1536" s="315">
        <v>100000</v>
      </c>
      <c r="AH1536" s="315">
        <v>100000</v>
      </c>
      <c r="AI1536" s="315">
        <v>100000</v>
      </c>
      <c r="AJ1536" s="315">
        <v>100000</v>
      </c>
      <c r="AK1536" s="315">
        <v>100000</v>
      </c>
      <c r="AL1536" s="315">
        <v>100000</v>
      </c>
      <c r="AM1536" s="315">
        <v>100000</v>
      </c>
      <c r="AN1536" s="315">
        <v>100000</v>
      </c>
      <c r="AO1536" s="315">
        <v>100000</v>
      </c>
      <c r="AP1536" s="315">
        <v>100000</v>
      </c>
      <c r="AQ1536" s="315">
        <v>100000</v>
      </c>
      <c r="AR1536" s="315">
        <v>100000</v>
      </c>
      <c r="AS1536" s="315">
        <v>100000</v>
      </c>
      <c r="AT1536" s="315">
        <v>100000</v>
      </c>
      <c r="AU1536" s="315">
        <v>100000</v>
      </c>
      <c r="AV1536" s="315">
        <v>100000</v>
      </c>
      <c r="AW1536" s="315">
        <v>100000</v>
      </c>
      <c r="AX1536" s="315">
        <v>100000</v>
      </c>
      <c r="AY1536" s="315">
        <v>100000</v>
      </c>
      <c r="AZ1536" s="315">
        <v>100000</v>
      </c>
      <c r="BA1536" s="315">
        <v>100000</v>
      </c>
      <c r="BB1536" s="315">
        <v>100000</v>
      </c>
      <c r="BC1536" s="315">
        <v>100000</v>
      </c>
      <c r="BD1536" s="315">
        <v>100000</v>
      </c>
      <c r="BE1536" s="315">
        <v>100000</v>
      </c>
      <c r="BF1536" s="315">
        <v>100000</v>
      </c>
      <c r="BG1536" s="315">
        <v>100000</v>
      </c>
      <c r="BH1536" s="315">
        <v>100000</v>
      </c>
      <c r="BI1536" s="315">
        <v>100000</v>
      </c>
      <c r="BJ1536" s="315">
        <v>100000</v>
      </c>
      <c r="BK1536" s="315">
        <v>100000</v>
      </c>
      <c r="BL1536" s="315">
        <v>100000</v>
      </c>
      <c r="BM1536" s="315">
        <v>100000</v>
      </c>
      <c r="BN1536" s="315">
        <v>100000</v>
      </c>
      <c r="BO1536" s="315">
        <v>100000</v>
      </c>
      <c r="BP1536" s="315">
        <v>100000</v>
      </c>
      <c r="BQ1536" s="315">
        <v>100000</v>
      </c>
      <c r="BR1536" s="315">
        <v>100000</v>
      </c>
      <c r="BS1536" s="315">
        <v>100000</v>
      </c>
      <c r="BT1536" s="315">
        <v>100000</v>
      </c>
      <c r="BU1536" s="315">
        <v>100000</v>
      </c>
      <c r="BV1536" s="315">
        <v>100000</v>
      </c>
      <c r="BW1536" s="315">
        <v>100000</v>
      </c>
      <c r="BX1536" s="315">
        <v>100000</v>
      </c>
      <c r="BY1536" s="315">
        <v>100000</v>
      </c>
      <c r="BZ1536" s="315">
        <v>100000</v>
      </c>
      <c r="CA1536" s="315">
        <v>100000</v>
      </c>
      <c r="CB1536" s="315">
        <v>100000</v>
      </c>
      <c r="CC1536" s="315">
        <v>100000</v>
      </c>
      <c r="CD1536" s="315">
        <v>100000</v>
      </c>
      <c r="CE1536" s="315">
        <v>100000</v>
      </c>
      <c r="CF1536" s="315">
        <v>100000</v>
      </c>
      <c r="CG1536" s="315">
        <v>100000</v>
      </c>
      <c r="CH1536" s="315">
        <v>100000</v>
      </c>
      <c r="CI1536" s="315">
        <v>100000</v>
      </c>
      <c r="CJ1536" s="315">
        <v>100000</v>
      </c>
      <c r="CK1536" s="315">
        <v>100000</v>
      </c>
      <c r="CL1536" s="315">
        <v>100000</v>
      </c>
      <c r="CM1536" s="315">
        <v>100000</v>
      </c>
      <c r="CN1536" s="315">
        <v>100000</v>
      </c>
    </row>
    <row r="1537" spans="1:92" x14ac:dyDescent="0.25">
      <c r="A1537" s="137"/>
      <c r="B1537" s="208" t="s">
        <v>858</v>
      </c>
      <c r="C1537" s="139"/>
      <c r="D1537" s="137" t="s">
        <v>918</v>
      </c>
      <c r="E1537" s="140" t="s">
        <v>918</v>
      </c>
      <c r="F1537" s="140"/>
      <c r="G1537" s="140" t="s">
        <v>919</v>
      </c>
      <c r="H1537" s="487"/>
      <c r="I1537" s="221"/>
      <c r="J1537" s="222"/>
      <c r="K1537" s="139"/>
      <c r="L1537" s="139"/>
      <c r="M1537" s="139"/>
      <c r="N1537" s="139"/>
      <c r="O1537" s="139"/>
      <c r="P1537" s="139"/>
      <c r="Q1537" s="139"/>
      <c r="T1537" s="262"/>
      <c r="U1537" s="187"/>
      <c r="V1537" s="187"/>
      <c r="W1537" s="187"/>
      <c r="X1537" s="187"/>
      <c r="Y1537" s="187"/>
      <c r="Z1537" s="187"/>
      <c r="AA1537" s="187"/>
      <c r="AB1537" s="187"/>
      <c r="AC1537" s="187"/>
      <c r="AD1537" s="187"/>
      <c r="AE1537" s="187"/>
      <c r="AF1537" s="187"/>
      <c r="AG1537" s="187"/>
      <c r="AH1537" s="187"/>
      <c r="AI1537" s="187"/>
      <c r="AJ1537" s="187"/>
      <c r="AK1537" s="187"/>
      <c r="AL1537" s="187"/>
      <c r="AM1537" s="187"/>
      <c r="AN1537" s="187"/>
      <c r="AO1537" s="187"/>
      <c r="AP1537" s="187"/>
      <c r="AQ1537" s="187"/>
      <c r="AR1537" s="187"/>
      <c r="AS1537" s="187"/>
      <c r="AT1537" s="187"/>
      <c r="AU1537" s="187"/>
      <c r="AV1537" s="187"/>
      <c r="AW1537" s="187"/>
      <c r="AX1537" s="187"/>
      <c r="AY1537" s="187"/>
      <c r="AZ1537" s="187"/>
      <c r="BA1537" s="187"/>
      <c r="BB1537" s="187"/>
      <c r="BC1537" s="187"/>
      <c r="BD1537" s="187"/>
      <c r="BE1537" s="187"/>
      <c r="BF1537" s="187"/>
      <c r="BG1537" s="187"/>
      <c r="BH1537" s="187"/>
      <c r="BI1537" s="187"/>
      <c r="BJ1537" s="187"/>
      <c r="BK1537" s="187"/>
      <c r="BL1537" s="187"/>
      <c r="BM1537" s="187"/>
      <c r="BN1537" s="187"/>
      <c r="BO1537" s="187"/>
      <c r="BP1537" s="187"/>
      <c r="BQ1537" s="187"/>
      <c r="BR1537" s="187"/>
      <c r="BS1537" s="187"/>
      <c r="BT1537" s="187"/>
      <c r="BU1537" s="187"/>
      <c r="BV1537" s="187"/>
      <c r="BW1537" s="187"/>
      <c r="BX1537" s="187"/>
      <c r="BY1537" s="187"/>
      <c r="BZ1537" s="187"/>
      <c r="CA1537" s="187"/>
      <c r="CB1537" s="187"/>
      <c r="CC1537" s="187"/>
      <c r="CD1537" s="187"/>
      <c r="CE1537" s="187"/>
      <c r="CF1537" s="187"/>
      <c r="CG1537" s="187"/>
      <c r="CH1537" s="187"/>
      <c r="CI1537" s="187"/>
      <c r="CJ1537" s="187"/>
      <c r="CK1537" s="187"/>
      <c r="CL1537" s="187"/>
      <c r="CM1537" s="187"/>
      <c r="CN1537" s="187"/>
    </row>
    <row r="1538" spans="1:92" x14ac:dyDescent="0.25">
      <c r="B1538" s="174" t="s">
        <v>915</v>
      </c>
      <c r="C1538" s="148"/>
      <c r="D1538" t="s">
        <v>918</v>
      </c>
      <c r="E1538" s="149"/>
      <c r="F1538" s="149"/>
      <c r="G1538" s="149"/>
      <c r="H1538" s="175"/>
      <c r="I1538" s="210"/>
      <c r="J1538" s="226"/>
      <c r="K1538" s="148"/>
      <c r="L1538" s="148"/>
      <c r="M1538" s="148"/>
      <c r="N1538" s="148"/>
      <c r="O1538" s="148"/>
      <c r="P1538" s="148"/>
      <c r="Q1538" s="148"/>
      <c r="T1538" s="269"/>
      <c r="U1538" s="191"/>
      <c r="V1538" s="191"/>
      <c r="W1538" s="191"/>
      <c r="X1538" s="191"/>
      <c r="Y1538" s="191"/>
      <c r="Z1538" s="191"/>
      <c r="AA1538" s="191"/>
      <c r="AB1538" s="191"/>
      <c r="AC1538" s="191"/>
      <c r="AD1538" s="191"/>
      <c r="AE1538" s="191"/>
      <c r="AF1538" s="191"/>
      <c r="AG1538" s="191"/>
      <c r="AH1538" s="191"/>
      <c r="AI1538" s="191"/>
      <c r="AJ1538" s="191"/>
      <c r="AK1538" s="191"/>
      <c r="AL1538" s="191"/>
      <c r="AM1538" s="191"/>
      <c r="AN1538" s="191"/>
      <c r="AO1538" s="191"/>
      <c r="AP1538" s="191"/>
      <c r="AQ1538" s="191"/>
      <c r="AR1538" s="191"/>
      <c r="AS1538" s="191"/>
      <c r="AT1538" s="191"/>
      <c r="AU1538" s="191"/>
      <c r="AV1538" s="191"/>
      <c r="AW1538" s="191"/>
      <c r="AX1538" s="191"/>
      <c r="AY1538" s="191"/>
      <c r="AZ1538" s="191"/>
      <c r="BA1538" s="191"/>
      <c r="BB1538" s="191"/>
      <c r="BC1538" s="191"/>
      <c r="BD1538" s="191"/>
      <c r="BE1538" s="191"/>
      <c r="BF1538" s="191"/>
      <c r="BG1538" s="191"/>
      <c r="BH1538" s="191"/>
      <c r="BI1538" s="191"/>
      <c r="BJ1538" s="191"/>
      <c r="BK1538" s="191"/>
      <c r="BL1538" s="191"/>
      <c r="BM1538" s="191"/>
      <c r="BN1538" s="191"/>
      <c r="BO1538" s="191"/>
      <c r="BP1538" s="191"/>
      <c r="BQ1538" s="191"/>
      <c r="BR1538" s="191"/>
      <c r="BS1538" s="191"/>
      <c r="BT1538" s="191"/>
      <c r="BU1538" s="191"/>
      <c r="BV1538" s="191"/>
      <c r="BW1538" s="191"/>
      <c r="BX1538" s="191"/>
      <c r="BY1538" s="191"/>
      <c r="BZ1538" s="191"/>
      <c r="CA1538" s="191"/>
      <c r="CB1538" s="191"/>
      <c r="CC1538" s="191"/>
      <c r="CD1538" s="191"/>
      <c r="CE1538" s="191"/>
      <c r="CF1538" s="191"/>
      <c r="CG1538" s="191"/>
      <c r="CH1538" s="191"/>
      <c r="CI1538" s="191"/>
      <c r="CJ1538" s="191"/>
      <c r="CK1538" s="191"/>
      <c r="CL1538" s="191"/>
      <c r="CM1538" s="191"/>
      <c r="CN1538" s="191"/>
    </row>
    <row r="1539" spans="1:92" x14ac:dyDescent="0.25">
      <c r="A1539" t="s">
        <v>143</v>
      </c>
      <c r="B1539" s="214" t="s">
        <v>862</v>
      </c>
      <c r="D1539" t="s">
        <v>918</v>
      </c>
      <c r="J1539" s="471"/>
      <c r="K1539" s="472">
        <v>0.05</v>
      </c>
      <c r="L1539" s="472">
        <v>0.05</v>
      </c>
      <c r="M1539" s="472">
        <v>0.05</v>
      </c>
      <c r="N1539" s="472">
        <v>0.05</v>
      </c>
      <c r="O1539" s="472">
        <v>0.05</v>
      </c>
      <c r="P1539" s="472">
        <v>0.05</v>
      </c>
      <c r="Q1539" s="472"/>
      <c r="T1539" s="271"/>
      <c r="U1539" s="34">
        <f ca="1">INDEX($A:$CN,ROW(),MATCH(INDIRECT(ADDRESS(3,COLUMN(),2)),$2:$2,0))</f>
        <v>0.05</v>
      </c>
      <c r="V1539" s="34">
        <f ca="1">INDEX($A:$CN,ROW(),MATCH(INDIRECT(ADDRESS(3,COLUMN(),2)),$2:$2,0))</f>
        <v>0.05</v>
      </c>
      <c r="W1539" s="34">
        <f ca="1">INDEX($A:$CN,ROW(),MATCH(INDIRECT(ADDRESS(3,COLUMN(),2)),$2:$2,0))</f>
        <v>0.05</v>
      </c>
      <c r="X1539" s="34">
        <f ca="1">INDEX($A:$CN,ROW(),MATCH(INDIRECT(ADDRESS(3,COLUMN(),2)),$2:$2,0))</f>
        <v>0.05</v>
      </c>
      <c r="Y1539" s="34">
        <f ca="1">INDEX($A:$CN,ROW(),MATCH(INDIRECT(ADDRESS(3,COLUMN(),2)),$2:$2,0))</f>
        <v>0.05</v>
      </c>
      <c r="Z1539" s="34">
        <f ca="1">INDEX($A:$CN,ROW(),MATCH(INDIRECT(ADDRESS(3,COLUMN(),2)),$2:$2,0))</f>
        <v>0.05</v>
      </c>
      <c r="AA1539" s="34">
        <f ca="1">INDEX($A:$CN,ROW(),MATCH(INDIRECT(ADDRESS(3,COLUMN(),2)),$2:$2,0))</f>
        <v>0.05</v>
      </c>
      <c r="AB1539" s="34">
        <f ca="1">INDEX($A:$CN,ROW(),MATCH(INDIRECT(ADDRESS(3,COLUMN(),2)),$2:$2,0))</f>
        <v>0.05</v>
      </c>
      <c r="AC1539" s="34">
        <f ca="1">INDEX($A:$CN,ROW(),MATCH(INDIRECT(ADDRESS(3,COLUMN(),2)),$2:$2,0))</f>
        <v>0.05</v>
      </c>
      <c r="AD1539" s="34">
        <f ca="1">INDEX($A:$CN,ROW(),MATCH(INDIRECT(ADDRESS(3,COLUMN(),2)),$2:$2,0))</f>
        <v>0.05</v>
      </c>
      <c r="AE1539" s="34">
        <f ca="1">INDEX($A:$CN,ROW(),MATCH(INDIRECT(ADDRESS(3,COLUMN(),2)),$2:$2,0))</f>
        <v>0.05</v>
      </c>
      <c r="AF1539" s="34">
        <f ca="1">INDEX($A:$CN,ROW(),MATCH(INDIRECT(ADDRESS(3,COLUMN(),2)),$2:$2,0))</f>
        <v>0.05</v>
      </c>
      <c r="AG1539" s="34">
        <f ca="1">INDEX($A:$CN,ROW(),MATCH(INDIRECT(ADDRESS(3,COLUMN(),2)),$2:$2,0))</f>
        <v>0.05</v>
      </c>
      <c r="AH1539" s="34">
        <f ca="1">INDEX($A:$CN,ROW(),MATCH(INDIRECT(ADDRESS(3,COLUMN(),2)),$2:$2,0))</f>
        <v>0.05</v>
      </c>
      <c r="AI1539" s="34">
        <f ca="1">INDEX($A:$CN,ROW(),MATCH(INDIRECT(ADDRESS(3,COLUMN(),2)),$2:$2,0))</f>
        <v>0.05</v>
      </c>
      <c r="AJ1539" s="34">
        <f ca="1">INDEX($A:$CN,ROW(),MATCH(INDIRECT(ADDRESS(3,COLUMN(),2)),$2:$2,0))</f>
        <v>0.05</v>
      </c>
      <c r="AK1539" s="34">
        <f ca="1">INDEX($A:$CN,ROW(),MATCH(INDIRECT(ADDRESS(3,COLUMN(),2)),$2:$2,0))</f>
        <v>0.05</v>
      </c>
      <c r="AL1539" s="34">
        <f ca="1">INDEX($A:$CN,ROW(),MATCH(INDIRECT(ADDRESS(3,COLUMN(),2)),$2:$2,0))</f>
        <v>0.05</v>
      </c>
      <c r="AM1539" s="34">
        <f ca="1">INDEX($A:$CN,ROW(),MATCH(INDIRECT(ADDRESS(3,COLUMN(),2)),$2:$2,0))</f>
        <v>0.05</v>
      </c>
      <c r="AN1539" s="34">
        <f ca="1">INDEX($A:$CN,ROW(),MATCH(INDIRECT(ADDRESS(3,COLUMN(),2)),$2:$2,0))</f>
        <v>0.05</v>
      </c>
      <c r="AO1539" s="34">
        <f ca="1">INDEX($A:$CN,ROW(),MATCH(INDIRECT(ADDRESS(3,COLUMN(),2)),$2:$2,0))</f>
        <v>0.05</v>
      </c>
      <c r="AP1539" s="34">
        <f ca="1">INDEX($A:$CN,ROW(),MATCH(INDIRECT(ADDRESS(3,COLUMN(),2)),$2:$2,0))</f>
        <v>0.05</v>
      </c>
      <c r="AQ1539" s="34">
        <f ca="1">INDEX($A:$CN,ROW(),MATCH(INDIRECT(ADDRESS(3,COLUMN(),2)),$2:$2,0))</f>
        <v>0.05</v>
      </c>
      <c r="AR1539" s="34">
        <f ca="1">INDEX($A:$CN,ROW(),MATCH(INDIRECT(ADDRESS(3,COLUMN(),2)),$2:$2,0))</f>
        <v>0.05</v>
      </c>
      <c r="AS1539" s="34">
        <f ca="1">INDEX($A:$CN,ROW(),MATCH(INDIRECT(ADDRESS(3,COLUMN(),2)),$2:$2,0))</f>
        <v>0.05</v>
      </c>
      <c r="AT1539" s="34">
        <f ca="1">INDEX($A:$CN,ROW(),MATCH(INDIRECT(ADDRESS(3,COLUMN(),2)),$2:$2,0))</f>
        <v>0.05</v>
      </c>
      <c r="AU1539" s="34">
        <f ca="1">INDEX($A:$CN,ROW(),MATCH(INDIRECT(ADDRESS(3,COLUMN(),2)),$2:$2,0))</f>
        <v>0.05</v>
      </c>
      <c r="AV1539" s="34">
        <f ca="1">INDEX($A:$CN,ROW(),MATCH(INDIRECT(ADDRESS(3,COLUMN(),2)),$2:$2,0))</f>
        <v>0.05</v>
      </c>
      <c r="AW1539" s="34">
        <f ca="1">INDEX($A:$CN,ROW(),MATCH(INDIRECT(ADDRESS(3,COLUMN(),2)),$2:$2,0))</f>
        <v>0.05</v>
      </c>
      <c r="AX1539" s="34">
        <f ca="1">INDEX($A:$CN,ROW(),MATCH(INDIRECT(ADDRESS(3,COLUMN(),2)),$2:$2,0))</f>
        <v>0.05</v>
      </c>
      <c r="AY1539" s="34">
        <f ca="1">INDEX($A:$CN,ROW(),MATCH(INDIRECT(ADDRESS(3,COLUMN(),2)),$2:$2,0))</f>
        <v>0.05</v>
      </c>
      <c r="AZ1539" s="34">
        <f ca="1">INDEX($A:$CN,ROW(),MATCH(INDIRECT(ADDRESS(3,COLUMN(),2)),$2:$2,0))</f>
        <v>0.05</v>
      </c>
      <c r="BA1539" s="34">
        <f ca="1">INDEX($A:$CN,ROW(),MATCH(INDIRECT(ADDRESS(3,COLUMN(),2)),$2:$2,0))</f>
        <v>0.05</v>
      </c>
      <c r="BB1539" s="34">
        <f ca="1">INDEX($A:$CN,ROW(),MATCH(INDIRECT(ADDRESS(3,COLUMN(),2)),$2:$2,0))</f>
        <v>0.05</v>
      </c>
      <c r="BC1539" s="34">
        <f ca="1">INDEX($A:$CN,ROW(),MATCH(INDIRECT(ADDRESS(3,COLUMN(),2)),$2:$2,0))</f>
        <v>0.05</v>
      </c>
      <c r="BD1539" s="34">
        <f ca="1">INDEX($A:$CN,ROW(),MATCH(INDIRECT(ADDRESS(3,COLUMN(),2)),$2:$2,0))</f>
        <v>0.05</v>
      </c>
      <c r="BE1539" s="34">
        <f ca="1">INDEX($A:$CN,ROW(),MATCH(INDIRECT(ADDRESS(3,COLUMN(),2)),$2:$2,0))</f>
        <v>0.05</v>
      </c>
      <c r="BF1539" s="34">
        <f ca="1">INDEX($A:$CN,ROW(),MATCH(INDIRECT(ADDRESS(3,COLUMN(),2)),$2:$2,0))</f>
        <v>0.05</v>
      </c>
      <c r="BG1539" s="34">
        <f ca="1">INDEX($A:$CN,ROW(),MATCH(INDIRECT(ADDRESS(3,COLUMN(),2)),$2:$2,0))</f>
        <v>0.05</v>
      </c>
      <c r="BH1539" s="34">
        <f ca="1">INDEX($A:$CN,ROW(),MATCH(INDIRECT(ADDRESS(3,COLUMN(),2)),$2:$2,0))</f>
        <v>0.05</v>
      </c>
      <c r="BI1539" s="34">
        <f ca="1">INDEX($A:$CN,ROW(),MATCH(INDIRECT(ADDRESS(3,COLUMN(),2)),$2:$2,0))</f>
        <v>0.05</v>
      </c>
      <c r="BJ1539" s="34">
        <f ca="1">INDEX($A:$CN,ROW(),MATCH(INDIRECT(ADDRESS(3,COLUMN(),2)),$2:$2,0))</f>
        <v>0.05</v>
      </c>
      <c r="BK1539" s="34">
        <f ca="1">INDEX($A:$CN,ROW(),MATCH(INDIRECT(ADDRESS(3,COLUMN(),2)),$2:$2,0))</f>
        <v>0.05</v>
      </c>
      <c r="BL1539" s="34">
        <f ca="1">INDEX($A:$CN,ROW(),MATCH(INDIRECT(ADDRESS(3,COLUMN(),2)),$2:$2,0))</f>
        <v>0.05</v>
      </c>
      <c r="BM1539" s="34">
        <f ca="1">INDEX($A:$CN,ROW(),MATCH(INDIRECT(ADDRESS(3,COLUMN(),2)),$2:$2,0))</f>
        <v>0.05</v>
      </c>
      <c r="BN1539" s="34">
        <f ca="1">INDEX($A:$CN,ROW(),MATCH(INDIRECT(ADDRESS(3,COLUMN(),2)),$2:$2,0))</f>
        <v>0.05</v>
      </c>
      <c r="BO1539" s="34">
        <f ca="1">INDEX($A:$CN,ROW(),MATCH(INDIRECT(ADDRESS(3,COLUMN(),2)),$2:$2,0))</f>
        <v>0.05</v>
      </c>
      <c r="BP1539" s="34">
        <f ca="1">INDEX($A:$CN,ROW(),MATCH(INDIRECT(ADDRESS(3,COLUMN(),2)),$2:$2,0))</f>
        <v>0.05</v>
      </c>
      <c r="BQ1539" s="34">
        <f ca="1">INDEX($A:$CN,ROW(),MATCH(INDIRECT(ADDRESS(3,COLUMN(),2)),$2:$2,0))</f>
        <v>0.05</v>
      </c>
      <c r="BR1539" s="34">
        <f ca="1">INDEX($A:$CN,ROW(),MATCH(INDIRECT(ADDRESS(3,COLUMN(),2)),$2:$2,0))</f>
        <v>0.05</v>
      </c>
      <c r="BS1539" s="34">
        <f ca="1">INDEX($A:$CN,ROW(),MATCH(INDIRECT(ADDRESS(3,COLUMN(),2)),$2:$2,0))</f>
        <v>0.05</v>
      </c>
      <c r="BT1539" s="34">
        <f ca="1">INDEX($A:$CN,ROW(),MATCH(INDIRECT(ADDRESS(3,COLUMN(),2)),$2:$2,0))</f>
        <v>0.05</v>
      </c>
      <c r="BU1539" s="34">
        <f ca="1">INDEX($A:$CN,ROW(),MATCH(INDIRECT(ADDRESS(3,COLUMN(),2)),$2:$2,0))</f>
        <v>0.05</v>
      </c>
      <c r="BV1539" s="34">
        <f ca="1">INDEX($A:$CN,ROW(),MATCH(INDIRECT(ADDRESS(3,COLUMN(),2)),$2:$2,0))</f>
        <v>0.05</v>
      </c>
      <c r="BW1539" s="34">
        <f ca="1">INDEX($A:$CN,ROW(),MATCH(INDIRECT(ADDRESS(3,COLUMN(),2)),$2:$2,0))</f>
        <v>0.05</v>
      </c>
      <c r="BX1539" s="34">
        <f ca="1">INDEX($A:$CN,ROW(),MATCH(INDIRECT(ADDRESS(3,COLUMN(),2)),$2:$2,0))</f>
        <v>0.05</v>
      </c>
      <c r="BY1539" s="34">
        <f ca="1">INDEX($A:$CN,ROW(),MATCH(INDIRECT(ADDRESS(3,COLUMN(),2)),$2:$2,0))</f>
        <v>0.05</v>
      </c>
      <c r="BZ1539" s="34">
        <f ca="1">INDEX($A:$CN,ROW(),MATCH(INDIRECT(ADDRESS(3,COLUMN(),2)),$2:$2,0))</f>
        <v>0.05</v>
      </c>
      <c r="CA1539" s="34">
        <f ca="1">INDEX($A:$CN,ROW(),MATCH(INDIRECT(ADDRESS(3,COLUMN(),2)),$2:$2,0))</f>
        <v>0.05</v>
      </c>
      <c r="CB1539" s="34">
        <f ca="1">INDEX($A:$CN,ROW(),MATCH(INDIRECT(ADDRESS(3,COLUMN(),2)),$2:$2,0))</f>
        <v>0.05</v>
      </c>
      <c r="CC1539" s="34">
        <f ca="1">INDEX($A:$CN,ROW(),MATCH(INDIRECT(ADDRESS(3,COLUMN(),2)),$2:$2,0))</f>
        <v>0.05</v>
      </c>
      <c r="CD1539" s="34">
        <f ca="1">INDEX($A:$CN,ROW(),MATCH(INDIRECT(ADDRESS(3,COLUMN(),2)),$2:$2,0))</f>
        <v>0.05</v>
      </c>
      <c r="CE1539" s="34">
        <f ca="1">INDEX($A:$CN,ROW(),MATCH(INDIRECT(ADDRESS(3,COLUMN(),2)),$2:$2,0))</f>
        <v>0.05</v>
      </c>
      <c r="CF1539" s="34">
        <f ca="1">INDEX($A:$CN,ROW(),MATCH(INDIRECT(ADDRESS(3,COLUMN(),2)),$2:$2,0))</f>
        <v>0.05</v>
      </c>
      <c r="CG1539" s="34">
        <f ca="1">INDEX($A:$CN,ROW(),MATCH(INDIRECT(ADDRESS(3,COLUMN(),2)),$2:$2,0))</f>
        <v>0.05</v>
      </c>
      <c r="CH1539" s="34">
        <f ca="1">INDEX($A:$CN,ROW(),MATCH(INDIRECT(ADDRESS(3,COLUMN(),2)),$2:$2,0))</f>
        <v>0.05</v>
      </c>
      <c r="CI1539" s="34">
        <f ca="1">INDEX($A:$CN,ROW(),MATCH(INDIRECT(ADDRESS(3,COLUMN(),2)),$2:$2,0))</f>
        <v>0.05</v>
      </c>
      <c r="CJ1539" s="34">
        <f ca="1">INDEX($A:$CN,ROW(),MATCH(INDIRECT(ADDRESS(3,COLUMN(),2)),$2:$2,0))</f>
        <v>0.05</v>
      </c>
      <c r="CK1539" s="34">
        <f ca="1">INDEX($A:$CN,ROW(),MATCH(INDIRECT(ADDRESS(3,COLUMN(),2)),$2:$2,0))</f>
        <v>0.05</v>
      </c>
      <c r="CL1539" s="34">
        <f ca="1">INDEX($A:$CN,ROW(),MATCH(INDIRECT(ADDRESS(3,COLUMN(),2)),$2:$2,0))</f>
        <v>0.05</v>
      </c>
      <c r="CM1539" s="34">
        <f ca="1">INDEX($A:$CN,ROW(),MATCH(INDIRECT(ADDRESS(3,COLUMN(),2)),$2:$2,0))</f>
        <v>0.05</v>
      </c>
      <c r="CN1539" s="34">
        <f ca="1">INDEX($A:$CN,ROW(),MATCH(INDIRECT(ADDRESS(3,COLUMN(),2)),$2:$2,0))</f>
        <v>0.05</v>
      </c>
    </row>
    <row r="1540" spans="1:92" ht="14.25" customHeight="1" x14ac:dyDescent="0.25">
      <c r="A1540" t="s">
        <v>143</v>
      </c>
      <c r="B1540" s="214"/>
      <c r="D1540" t="s">
        <v>918</v>
      </c>
      <c r="I1540" s="472"/>
      <c r="J1540" s="471"/>
      <c r="T1540" s="205"/>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174" t="s">
        <v>909</v>
      </c>
      <c r="D1541" t="s">
        <v>918</v>
      </c>
      <c r="I1541" s="412" t="s">
        <v>916</v>
      </c>
      <c r="J1541" s="504"/>
      <c r="K1541" s="473"/>
      <c r="L1541" s="473"/>
      <c r="M1541" s="473"/>
      <c r="N1541" s="473"/>
      <c r="O1541" s="473"/>
      <c r="P1541" s="473"/>
      <c r="Q1541" s="473"/>
      <c r="T1541" s="205"/>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206</v>
      </c>
      <c r="B1542" s="96" t="s">
        <v>884</v>
      </c>
      <c r="C1542" t="s">
        <v>25</v>
      </c>
      <c r="D1542" t="s">
        <v>918</v>
      </c>
      <c r="I1542" s="56">
        <v>-100000</v>
      </c>
      <c r="J1542" s="477"/>
      <c r="K1542" s="50">
        <f t="shared" ref="K1542:P1542" ca="1" si="1114">SUMIF($3:$3, INDIRECT(ADDRESS(ROW($B$2),COLUMN(),2)), INDIRECT(ROW() &amp; ":" &amp; ROW()))</f>
        <v>-105000</v>
      </c>
      <c r="L1542" s="50">
        <f t="shared" ca="1" si="1114"/>
        <v>-110250</v>
      </c>
      <c r="M1542" s="50">
        <f t="shared" ca="1" si="1114"/>
        <v>-115762.50000000001</v>
      </c>
      <c r="N1542" s="50">
        <f t="shared" ca="1" si="1114"/>
        <v>-121550.625</v>
      </c>
      <c r="O1542" s="50">
        <f t="shared" ca="1" si="1114"/>
        <v>-127628.15625000001</v>
      </c>
      <c r="P1542" s="50">
        <f t="shared" ca="1" si="1114"/>
        <v>-134009.56406249999</v>
      </c>
      <c r="Q1542" s="50"/>
      <c r="T1542" s="489">
        <f t="shared" ref="T1542" ca="1" si="1115">IFERROR(INDEX(INDIRECT("Financials!$A:$AD"), MATCH(INDIRECT(ADDRESS(ROW(),2)), INDIRECT("Financials!$B:$B"), 0), MATCH(INDIRECT(ADDRESS(1,COLUMN())), INDIRECT("Financials!$1:$1"), 0)),0)</f>
        <v>0</v>
      </c>
      <c r="U1542" s="475">
        <f t="shared" ref="U1542:CF1542" ca="1" si="1116">$I1542*(1+U1539)^(YEAR(U$2)-YEAR($T$2))/U$7</f>
        <v>-8750</v>
      </c>
      <c r="V1542" s="475">
        <f t="shared" ca="1" si="1116"/>
        <v>-8750</v>
      </c>
      <c r="W1542" s="475">
        <f t="shared" ca="1" si="1116"/>
        <v>-8750</v>
      </c>
      <c r="X1542" s="475">
        <f t="shared" ca="1" si="1116"/>
        <v>-8750</v>
      </c>
      <c r="Y1542" s="475">
        <f t="shared" ca="1" si="1116"/>
        <v>-8750</v>
      </c>
      <c r="Z1542" s="475">
        <f t="shared" ca="1" si="1116"/>
        <v>-8750</v>
      </c>
      <c r="AA1542" s="475">
        <f t="shared" ca="1" si="1116"/>
        <v>-8750</v>
      </c>
      <c r="AB1542" s="475">
        <f t="shared" ca="1" si="1116"/>
        <v>-8750</v>
      </c>
      <c r="AC1542" s="475">
        <f t="shared" ca="1" si="1116"/>
        <v>-8750</v>
      </c>
      <c r="AD1542" s="475">
        <f t="shared" ca="1" si="1116"/>
        <v>-8750</v>
      </c>
      <c r="AE1542" s="475">
        <f t="shared" ca="1" si="1116"/>
        <v>-8750</v>
      </c>
      <c r="AF1542" s="475">
        <f t="shared" ca="1" si="1116"/>
        <v>-8750</v>
      </c>
      <c r="AG1542" s="475">
        <f t="shared" ca="1" si="1116"/>
        <v>-9187.5</v>
      </c>
      <c r="AH1542" s="475">
        <f t="shared" ca="1" si="1116"/>
        <v>-9187.5</v>
      </c>
      <c r="AI1542" s="475">
        <f t="shared" ca="1" si="1116"/>
        <v>-9187.5</v>
      </c>
      <c r="AJ1542" s="475">
        <f t="shared" ca="1" si="1116"/>
        <v>-9187.5</v>
      </c>
      <c r="AK1542" s="475">
        <f t="shared" ca="1" si="1116"/>
        <v>-9187.5</v>
      </c>
      <c r="AL1542" s="475">
        <f t="shared" ca="1" si="1116"/>
        <v>-9187.5</v>
      </c>
      <c r="AM1542" s="475">
        <f t="shared" ca="1" si="1116"/>
        <v>-9187.5</v>
      </c>
      <c r="AN1542" s="475">
        <f t="shared" ca="1" si="1116"/>
        <v>-9187.5</v>
      </c>
      <c r="AO1542" s="475">
        <f t="shared" ca="1" si="1116"/>
        <v>-9187.5</v>
      </c>
      <c r="AP1542" s="475">
        <f t="shared" ca="1" si="1116"/>
        <v>-9187.5</v>
      </c>
      <c r="AQ1542" s="475">
        <f t="shared" ca="1" si="1116"/>
        <v>-9187.5</v>
      </c>
      <c r="AR1542" s="475">
        <f t="shared" ca="1" si="1116"/>
        <v>-9187.5</v>
      </c>
      <c r="AS1542" s="475">
        <f t="shared" ca="1" si="1116"/>
        <v>-9646.8750000000018</v>
      </c>
      <c r="AT1542" s="475">
        <f t="shared" ca="1" si="1116"/>
        <v>-9646.8750000000018</v>
      </c>
      <c r="AU1542" s="475">
        <f t="shared" ca="1" si="1116"/>
        <v>-9646.8750000000018</v>
      </c>
      <c r="AV1542" s="475">
        <f t="shared" ca="1" si="1116"/>
        <v>-9646.8750000000018</v>
      </c>
      <c r="AW1542" s="475">
        <f t="shared" ca="1" si="1116"/>
        <v>-9646.8750000000018</v>
      </c>
      <c r="AX1542" s="475">
        <f t="shared" ca="1" si="1116"/>
        <v>-9646.8750000000018</v>
      </c>
      <c r="AY1542" s="475">
        <f t="shared" ca="1" si="1116"/>
        <v>-9646.8750000000018</v>
      </c>
      <c r="AZ1542" s="475">
        <f t="shared" ca="1" si="1116"/>
        <v>-9646.8750000000018</v>
      </c>
      <c r="BA1542" s="475">
        <f t="shared" ca="1" si="1116"/>
        <v>-9646.8750000000018</v>
      </c>
      <c r="BB1542" s="475">
        <f t="shared" ca="1" si="1116"/>
        <v>-9646.8750000000018</v>
      </c>
      <c r="BC1542" s="475">
        <f t="shared" ca="1" si="1116"/>
        <v>-9646.8750000000018</v>
      </c>
      <c r="BD1542" s="475">
        <f t="shared" ca="1" si="1116"/>
        <v>-9646.8750000000018</v>
      </c>
      <c r="BE1542" s="475">
        <f t="shared" ca="1" si="1116"/>
        <v>-10129.21875</v>
      </c>
      <c r="BF1542" s="475">
        <f t="shared" ca="1" si="1116"/>
        <v>-10129.21875</v>
      </c>
      <c r="BG1542" s="475">
        <f t="shared" ca="1" si="1116"/>
        <v>-10129.21875</v>
      </c>
      <c r="BH1542" s="475">
        <f t="shared" ca="1" si="1116"/>
        <v>-10129.21875</v>
      </c>
      <c r="BI1542" s="475">
        <f t="shared" ca="1" si="1116"/>
        <v>-10129.21875</v>
      </c>
      <c r="BJ1542" s="475">
        <f t="shared" ca="1" si="1116"/>
        <v>-10129.21875</v>
      </c>
      <c r="BK1542" s="475">
        <f t="shared" ca="1" si="1116"/>
        <v>-10129.21875</v>
      </c>
      <c r="BL1542" s="475">
        <f t="shared" ca="1" si="1116"/>
        <v>-10129.21875</v>
      </c>
      <c r="BM1542" s="475">
        <f t="shared" ca="1" si="1116"/>
        <v>-10129.21875</v>
      </c>
      <c r="BN1542" s="475">
        <f t="shared" ca="1" si="1116"/>
        <v>-10129.21875</v>
      </c>
      <c r="BO1542" s="475">
        <f t="shared" ca="1" si="1116"/>
        <v>-10129.21875</v>
      </c>
      <c r="BP1542" s="475">
        <f t="shared" ca="1" si="1116"/>
        <v>-10129.21875</v>
      </c>
      <c r="BQ1542" s="475">
        <f t="shared" ca="1" si="1116"/>
        <v>-10635.679687500002</v>
      </c>
      <c r="BR1542" s="475">
        <f t="shared" ca="1" si="1116"/>
        <v>-10635.679687500002</v>
      </c>
      <c r="BS1542" s="475">
        <f t="shared" ca="1" si="1116"/>
        <v>-10635.679687500002</v>
      </c>
      <c r="BT1542" s="475">
        <f t="shared" ca="1" si="1116"/>
        <v>-10635.679687500002</v>
      </c>
      <c r="BU1542" s="475">
        <f t="shared" ca="1" si="1116"/>
        <v>-10635.679687500002</v>
      </c>
      <c r="BV1542" s="475">
        <f t="shared" ca="1" si="1116"/>
        <v>-10635.679687500002</v>
      </c>
      <c r="BW1542" s="475">
        <f t="shared" ca="1" si="1116"/>
        <v>-10635.679687500002</v>
      </c>
      <c r="BX1542" s="475">
        <f t="shared" ca="1" si="1116"/>
        <v>-10635.679687500002</v>
      </c>
      <c r="BY1542" s="475">
        <f t="shared" ca="1" si="1116"/>
        <v>-10635.679687500002</v>
      </c>
      <c r="BZ1542" s="475">
        <f t="shared" ca="1" si="1116"/>
        <v>-10635.679687500002</v>
      </c>
      <c r="CA1542" s="475">
        <f t="shared" ca="1" si="1116"/>
        <v>-10635.679687500002</v>
      </c>
      <c r="CB1542" s="475">
        <f t="shared" ca="1" si="1116"/>
        <v>-10635.679687500002</v>
      </c>
      <c r="CC1542" s="475">
        <f t="shared" ca="1" si="1116"/>
        <v>-11167.463671874999</v>
      </c>
      <c r="CD1542" s="475">
        <f t="shared" ca="1" si="1116"/>
        <v>-11167.463671874999</v>
      </c>
      <c r="CE1542" s="475">
        <f t="shared" ca="1" si="1116"/>
        <v>-11167.463671874999</v>
      </c>
      <c r="CF1542" s="475">
        <f t="shared" ca="1" si="1116"/>
        <v>-11167.463671874999</v>
      </c>
      <c r="CG1542" s="475">
        <f t="shared" ref="CG1542:CN1542" ca="1" si="1117">$I1542*(1+CG1539)^(YEAR(CG$2)-YEAR($T$2))/CG$7</f>
        <v>-11167.463671874999</v>
      </c>
      <c r="CH1542" s="475">
        <f t="shared" ca="1" si="1117"/>
        <v>-11167.463671874999</v>
      </c>
      <c r="CI1542" s="475">
        <f t="shared" ca="1" si="1117"/>
        <v>-11167.463671874999</v>
      </c>
      <c r="CJ1542" s="475">
        <f t="shared" ca="1" si="1117"/>
        <v>-11167.463671874999</v>
      </c>
      <c r="CK1542" s="475">
        <f t="shared" ca="1" si="1117"/>
        <v>-11167.463671874999</v>
      </c>
      <c r="CL1542" s="475">
        <f t="shared" ca="1" si="1117"/>
        <v>-11167.463671874999</v>
      </c>
      <c r="CM1542" s="475">
        <f t="shared" ca="1" si="1117"/>
        <v>-11167.463671874999</v>
      </c>
      <c r="CN1542" s="475">
        <f t="shared" ca="1" si="1117"/>
        <v>-11167.463671874999</v>
      </c>
    </row>
    <row r="1543" spans="1:92" x14ac:dyDescent="0.25">
      <c r="A1543" t="s">
        <v>902</v>
      </c>
      <c r="B1543" s="216" t="s">
        <v>914</v>
      </c>
      <c r="D1543" t="s">
        <v>918</v>
      </c>
      <c r="I1543" s="449"/>
      <c r="J1543" s="474"/>
      <c r="K1543" s="505">
        <f t="shared" ref="K1543:P1543" ca="1" si="1118">SUMIF($3:$3, K$2, INDIRECT(ROW() &amp; ":" &amp; ROW()))</f>
        <v>-105000</v>
      </c>
      <c r="L1543" s="505">
        <f t="shared" ca="1" si="1118"/>
        <v>-110250</v>
      </c>
      <c r="M1543" s="505">
        <f t="shared" ca="1" si="1118"/>
        <v>-115762.50000000001</v>
      </c>
      <c r="N1543" s="505">
        <f t="shared" ca="1" si="1118"/>
        <v>-121550.625</v>
      </c>
      <c r="O1543" s="505">
        <f t="shared" ca="1" si="1118"/>
        <v>-127628.15625000001</v>
      </c>
      <c r="P1543" s="505">
        <f t="shared" ca="1" si="1118"/>
        <v>-134009.56406249999</v>
      </c>
      <c r="Q1543" s="496"/>
      <c r="T1543" s="204"/>
      <c r="U1543" s="497">
        <f ca="1">SUM(U1541:OFFSET(U1543,-1,0))</f>
        <v>-8750</v>
      </c>
      <c r="V1543" s="497">
        <f ca="1">SUM(V1541:OFFSET(V1543,-1,0))</f>
        <v>-8750</v>
      </c>
      <c r="W1543" s="497">
        <f ca="1">SUM(W1541:OFFSET(W1543,-1,0))</f>
        <v>-8750</v>
      </c>
      <c r="X1543" s="497">
        <f ca="1">SUM(X1541:OFFSET(X1543,-1,0))</f>
        <v>-8750</v>
      </c>
      <c r="Y1543" s="497">
        <f ca="1">SUM(Y1541:OFFSET(Y1543,-1,0))</f>
        <v>-8750</v>
      </c>
      <c r="Z1543" s="497">
        <f ca="1">SUM(Z1541:OFFSET(Z1543,-1,0))</f>
        <v>-8750</v>
      </c>
      <c r="AA1543" s="497">
        <f ca="1">SUM(AA1541:OFFSET(AA1543,-1,0))</f>
        <v>-8750</v>
      </c>
      <c r="AB1543" s="497">
        <f ca="1">SUM(AB1541:OFFSET(AB1543,-1,0))</f>
        <v>-8750</v>
      </c>
      <c r="AC1543" s="497">
        <f ca="1">SUM(AC1541:OFFSET(AC1543,-1,0))</f>
        <v>-8750</v>
      </c>
      <c r="AD1543" s="497">
        <f ca="1">SUM(AD1541:OFFSET(AD1543,-1,0))</f>
        <v>-8750</v>
      </c>
      <c r="AE1543" s="497">
        <f ca="1">SUM(AE1541:OFFSET(AE1543,-1,0))</f>
        <v>-8750</v>
      </c>
      <c r="AF1543" s="497">
        <f ca="1">SUM(AF1541:OFFSET(AF1543,-1,0))</f>
        <v>-8750</v>
      </c>
      <c r="AG1543" s="497">
        <f ca="1">SUM(AG1541:OFFSET(AG1543,-1,0))</f>
        <v>-9187.5</v>
      </c>
      <c r="AH1543" s="497">
        <f ca="1">SUM(AH1541:OFFSET(AH1543,-1,0))</f>
        <v>-9187.5</v>
      </c>
      <c r="AI1543" s="497">
        <f ca="1">SUM(AI1541:OFFSET(AI1543,-1,0))</f>
        <v>-9187.5</v>
      </c>
      <c r="AJ1543" s="497">
        <f ca="1">SUM(AJ1541:OFFSET(AJ1543,-1,0))</f>
        <v>-9187.5</v>
      </c>
      <c r="AK1543" s="497">
        <f ca="1">SUM(AK1541:OFFSET(AK1543,-1,0))</f>
        <v>-9187.5</v>
      </c>
      <c r="AL1543" s="497">
        <f ca="1">SUM(AL1541:OFFSET(AL1543,-1,0))</f>
        <v>-9187.5</v>
      </c>
      <c r="AM1543" s="497">
        <f ca="1">SUM(AM1541:OFFSET(AM1543,-1,0))</f>
        <v>-9187.5</v>
      </c>
      <c r="AN1543" s="497">
        <f ca="1">SUM(AN1541:OFFSET(AN1543,-1,0))</f>
        <v>-9187.5</v>
      </c>
      <c r="AO1543" s="497">
        <f ca="1">SUM(AO1541:OFFSET(AO1543,-1,0))</f>
        <v>-9187.5</v>
      </c>
      <c r="AP1543" s="497">
        <f ca="1">SUM(AP1541:OFFSET(AP1543,-1,0))</f>
        <v>-9187.5</v>
      </c>
      <c r="AQ1543" s="497">
        <f ca="1">SUM(AQ1541:OFFSET(AQ1543,-1,0))</f>
        <v>-9187.5</v>
      </c>
      <c r="AR1543" s="497">
        <f ca="1">SUM(AR1541:OFFSET(AR1543,-1,0))</f>
        <v>-9187.5</v>
      </c>
      <c r="AS1543" s="497">
        <f ca="1">SUM(AS1541:OFFSET(AS1543,-1,0))</f>
        <v>-9646.8750000000018</v>
      </c>
      <c r="AT1543" s="497">
        <f ca="1">SUM(AT1541:OFFSET(AT1543,-1,0))</f>
        <v>-9646.8750000000018</v>
      </c>
      <c r="AU1543" s="497">
        <f ca="1">SUM(AU1541:OFFSET(AU1543,-1,0))</f>
        <v>-9646.8750000000018</v>
      </c>
      <c r="AV1543" s="497">
        <f ca="1">SUM(AV1541:OFFSET(AV1543,-1,0))</f>
        <v>-9646.8750000000018</v>
      </c>
      <c r="AW1543" s="497">
        <f ca="1">SUM(AW1541:OFFSET(AW1543,-1,0))</f>
        <v>-9646.8750000000018</v>
      </c>
      <c r="AX1543" s="497">
        <f ca="1">SUM(AX1541:OFFSET(AX1543,-1,0))</f>
        <v>-9646.8750000000018</v>
      </c>
      <c r="AY1543" s="497">
        <f ca="1">SUM(AY1541:OFFSET(AY1543,-1,0))</f>
        <v>-9646.8750000000018</v>
      </c>
      <c r="AZ1543" s="497">
        <f ca="1">SUM(AZ1541:OFFSET(AZ1543,-1,0))</f>
        <v>-9646.8750000000018</v>
      </c>
      <c r="BA1543" s="497">
        <f ca="1">SUM(BA1541:OFFSET(BA1543,-1,0))</f>
        <v>-9646.8750000000018</v>
      </c>
      <c r="BB1543" s="497">
        <f ca="1">SUM(BB1541:OFFSET(BB1543,-1,0))</f>
        <v>-9646.8750000000018</v>
      </c>
      <c r="BC1543" s="497">
        <f ca="1">SUM(BC1541:OFFSET(BC1543,-1,0))</f>
        <v>-9646.8750000000018</v>
      </c>
      <c r="BD1543" s="497">
        <f ca="1">SUM(BD1541:OFFSET(BD1543,-1,0))</f>
        <v>-9646.8750000000018</v>
      </c>
      <c r="BE1543" s="497">
        <f ca="1">SUM(BE1541:OFFSET(BE1543,-1,0))</f>
        <v>-10129.21875</v>
      </c>
      <c r="BF1543" s="497">
        <f ca="1">SUM(BF1541:OFFSET(BF1543,-1,0))</f>
        <v>-10129.21875</v>
      </c>
      <c r="BG1543" s="497">
        <f ca="1">SUM(BG1541:OFFSET(BG1543,-1,0))</f>
        <v>-10129.21875</v>
      </c>
      <c r="BH1543" s="497">
        <f ca="1">SUM(BH1541:OFFSET(BH1543,-1,0))</f>
        <v>-10129.21875</v>
      </c>
      <c r="BI1543" s="497">
        <f ca="1">SUM(BI1541:OFFSET(BI1543,-1,0))</f>
        <v>-10129.21875</v>
      </c>
      <c r="BJ1543" s="497">
        <f ca="1">SUM(BJ1541:OFFSET(BJ1543,-1,0))</f>
        <v>-10129.21875</v>
      </c>
      <c r="BK1543" s="497">
        <f ca="1">SUM(BK1541:OFFSET(BK1543,-1,0))</f>
        <v>-10129.21875</v>
      </c>
      <c r="BL1543" s="497">
        <f ca="1">SUM(BL1541:OFFSET(BL1543,-1,0))</f>
        <v>-10129.21875</v>
      </c>
      <c r="BM1543" s="497">
        <f ca="1">SUM(BM1541:OFFSET(BM1543,-1,0))</f>
        <v>-10129.21875</v>
      </c>
      <c r="BN1543" s="497">
        <f ca="1">SUM(BN1541:OFFSET(BN1543,-1,0))</f>
        <v>-10129.21875</v>
      </c>
      <c r="BO1543" s="497">
        <f ca="1">SUM(BO1541:OFFSET(BO1543,-1,0))</f>
        <v>-10129.21875</v>
      </c>
      <c r="BP1543" s="497">
        <f ca="1">SUM(BP1541:OFFSET(BP1543,-1,0))</f>
        <v>-10129.21875</v>
      </c>
      <c r="BQ1543" s="497">
        <f ca="1">SUM(BQ1541:OFFSET(BQ1543,-1,0))</f>
        <v>-10635.679687500002</v>
      </c>
      <c r="BR1543" s="497">
        <f ca="1">SUM(BR1541:OFFSET(BR1543,-1,0))</f>
        <v>-10635.679687500002</v>
      </c>
      <c r="BS1543" s="497">
        <f ca="1">SUM(BS1541:OFFSET(BS1543,-1,0))</f>
        <v>-10635.679687500002</v>
      </c>
      <c r="BT1543" s="497">
        <f ca="1">SUM(BT1541:OFFSET(BT1543,-1,0))</f>
        <v>-10635.679687500002</v>
      </c>
      <c r="BU1543" s="497">
        <f ca="1">SUM(BU1541:OFFSET(BU1543,-1,0))</f>
        <v>-10635.679687500002</v>
      </c>
      <c r="BV1543" s="497">
        <f ca="1">SUM(BV1541:OFFSET(BV1543,-1,0))</f>
        <v>-10635.679687500002</v>
      </c>
      <c r="BW1543" s="497">
        <f ca="1">SUM(BW1541:OFFSET(BW1543,-1,0))</f>
        <v>-10635.679687500002</v>
      </c>
      <c r="BX1543" s="497">
        <f ca="1">SUM(BX1541:OFFSET(BX1543,-1,0))</f>
        <v>-10635.679687500002</v>
      </c>
      <c r="BY1543" s="497">
        <f ca="1">SUM(BY1541:OFFSET(BY1543,-1,0))</f>
        <v>-10635.679687500002</v>
      </c>
      <c r="BZ1543" s="497">
        <f ca="1">SUM(BZ1541:OFFSET(BZ1543,-1,0))</f>
        <v>-10635.679687500002</v>
      </c>
      <c r="CA1543" s="497">
        <f ca="1">SUM(CA1541:OFFSET(CA1543,-1,0))</f>
        <v>-10635.679687500002</v>
      </c>
      <c r="CB1543" s="497">
        <f ca="1">SUM(CB1541:OFFSET(CB1543,-1,0))</f>
        <v>-10635.679687500002</v>
      </c>
      <c r="CC1543" s="497">
        <f ca="1">SUM(CC1541:OFFSET(CC1543,-1,0))</f>
        <v>-11167.463671874999</v>
      </c>
      <c r="CD1543" s="497">
        <f ca="1">SUM(CD1541:OFFSET(CD1543,-1,0))</f>
        <v>-11167.463671874999</v>
      </c>
      <c r="CE1543" s="497">
        <f ca="1">SUM(CE1541:OFFSET(CE1543,-1,0))</f>
        <v>-11167.463671874999</v>
      </c>
      <c r="CF1543" s="497">
        <f ca="1">SUM(CF1541:OFFSET(CF1543,-1,0))</f>
        <v>-11167.463671874999</v>
      </c>
      <c r="CG1543" s="497">
        <f ca="1">SUM(CG1541:OFFSET(CG1543,-1,0))</f>
        <v>-11167.463671874999</v>
      </c>
      <c r="CH1543" s="497">
        <f ca="1">SUM(CH1541:OFFSET(CH1543,-1,0))</f>
        <v>-11167.463671874999</v>
      </c>
      <c r="CI1543" s="497">
        <f ca="1">SUM(CI1541:OFFSET(CI1543,-1,0))</f>
        <v>-11167.463671874999</v>
      </c>
      <c r="CJ1543" s="497">
        <f ca="1">SUM(CJ1541:OFFSET(CJ1543,-1,0))</f>
        <v>-11167.463671874999</v>
      </c>
      <c r="CK1543" s="497">
        <f ca="1">SUM(CK1541:OFFSET(CK1543,-1,0))</f>
        <v>-11167.463671874999</v>
      </c>
      <c r="CL1543" s="497">
        <f ca="1">SUM(CL1541:OFFSET(CL1543,-1,0))</f>
        <v>-11167.463671874999</v>
      </c>
      <c r="CM1543" s="497">
        <f ca="1">SUM(CM1541:OFFSET(CM1543,-1,0))</f>
        <v>-11167.463671874999</v>
      </c>
      <c r="CN1543" s="497">
        <f ca="1">SUM(CN1541:OFFSET(CN1543,-1,0))</f>
        <v>-11167.463671874999</v>
      </c>
    </row>
    <row r="1544" spans="1:92" x14ac:dyDescent="0.25">
      <c r="B1544" s="216"/>
      <c r="I1544" s="449"/>
      <c r="J1544" s="474"/>
      <c r="K1544" s="496"/>
      <c r="L1544" s="496"/>
      <c r="M1544" s="496"/>
      <c r="N1544" s="496"/>
      <c r="O1544" s="496"/>
      <c r="P1544" s="496"/>
      <c r="Q1544" s="496"/>
      <c r="T1544" s="204"/>
      <c r="U1544" s="506"/>
      <c r="V1544" s="506"/>
      <c r="W1544" s="506"/>
      <c r="X1544" s="506"/>
      <c r="Y1544" s="506"/>
      <c r="Z1544" s="506"/>
      <c r="AA1544" s="506"/>
      <c r="AB1544" s="506"/>
      <c r="AC1544" s="506"/>
      <c r="AD1544" s="506"/>
      <c r="AE1544" s="506"/>
      <c r="AF1544" s="506"/>
      <c r="AG1544" s="506"/>
      <c r="AH1544" s="506"/>
      <c r="AI1544" s="506"/>
      <c r="AJ1544" s="506"/>
      <c r="AK1544" s="506"/>
      <c r="AL1544" s="506"/>
      <c r="AM1544" s="506"/>
      <c r="AN1544" s="506"/>
      <c r="AO1544" s="506"/>
      <c r="AP1544" s="506"/>
      <c r="AQ1544" s="506"/>
      <c r="AR1544" s="506"/>
      <c r="AS1544" s="506"/>
      <c r="AT1544" s="506"/>
      <c r="AU1544" s="506"/>
      <c r="AV1544" s="506"/>
      <c r="AW1544" s="506"/>
      <c r="AX1544" s="506"/>
      <c r="AY1544" s="506"/>
      <c r="AZ1544" s="506"/>
      <c r="BA1544" s="506"/>
      <c r="BB1544" s="506"/>
      <c r="BC1544" s="506"/>
      <c r="BD1544" s="506"/>
      <c r="BE1544" s="506"/>
      <c r="BF1544" s="506"/>
      <c r="BG1544" s="506"/>
      <c r="BH1544" s="506"/>
      <c r="BI1544" s="506"/>
      <c r="BJ1544" s="506"/>
      <c r="BK1544" s="506"/>
      <c r="BL1544" s="506"/>
      <c r="BM1544" s="506"/>
      <c r="BN1544" s="506"/>
      <c r="BO1544" s="506"/>
      <c r="BP1544" s="506"/>
      <c r="BQ1544" s="506"/>
      <c r="BR1544" s="506"/>
      <c r="BS1544" s="506"/>
      <c r="BT1544" s="506"/>
      <c r="BU1544" s="506"/>
      <c r="BV1544" s="506"/>
      <c r="BW1544" s="506"/>
      <c r="BX1544" s="506"/>
      <c r="BY1544" s="506"/>
      <c r="BZ1544" s="506"/>
      <c r="CA1544" s="506"/>
      <c r="CB1544" s="506"/>
      <c r="CC1544" s="506"/>
      <c r="CD1544" s="506"/>
      <c r="CE1544" s="506"/>
      <c r="CF1544" s="506"/>
      <c r="CG1544" s="506"/>
      <c r="CH1544" s="506"/>
      <c r="CI1544" s="506"/>
      <c r="CJ1544" s="506"/>
      <c r="CK1544" s="506"/>
      <c r="CL1544" s="506"/>
      <c r="CM1544" s="506"/>
      <c r="CN1544" s="506"/>
    </row>
    <row r="1545" spans="1:92" x14ac:dyDescent="0.25">
      <c r="A1545" s="137"/>
      <c r="B1545" s="208" t="s">
        <v>858</v>
      </c>
      <c r="C1545" s="139"/>
      <c r="D1545" s="137" t="s">
        <v>920</v>
      </c>
      <c r="E1545" s="140" t="s">
        <v>920</v>
      </c>
      <c r="F1545" s="140"/>
      <c r="G1545" s="140" t="s">
        <v>921</v>
      </c>
      <c r="H1545" s="487"/>
      <c r="I1545" s="221"/>
      <c r="J1545" s="222"/>
      <c r="K1545" s="139"/>
      <c r="L1545" s="139"/>
      <c r="M1545" s="139"/>
      <c r="N1545" s="139"/>
      <c r="O1545" s="139"/>
      <c r="P1545" s="139"/>
      <c r="Q1545" s="139"/>
      <c r="T1545" s="262"/>
      <c r="U1545" s="187"/>
      <c r="V1545" s="187"/>
      <c r="W1545" s="187"/>
      <c r="X1545" s="187"/>
      <c r="Y1545" s="187"/>
      <c r="Z1545" s="187"/>
      <c r="AA1545" s="187"/>
      <c r="AB1545" s="187"/>
      <c r="AC1545" s="187"/>
      <c r="AD1545" s="187"/>
      <c r="AE1545" s="187"/>
      <c r="AF1545" s="187"/>
      <c r="AG1545" s="187"/>
      <c r="AH1545" s="187"/>
      <c r="AI1545" s="187"/>
      <c r="AJ1545" s="187"/>
      <c r="AK1545" s="187"/>
      <c r="AL1545" s="187"/>
      <c r="AM1545" s="187"/>
      <c r="AN1545" s="187"/>
      <c r="AO1545" s="187"/>
      <c r="AP1545" s="187"/>
      <c r="AQ1545" s="187"/>
      <c r="AR1545" s="187"/>
      <c r="AS1545" s="187"/>
      <c r="AT1545" s="187"/>
      <c r="AU1545" s="187"/>
      <c r="AV1545" s="187"/>
      <c r="AW1545" s="187"/>
      <c r="AX1545" s="187"/>
      <c r="AY1545" s="187"/>
      <c r="AZ1545" s="187"/>
      <c r="BA1545" s="187"/>
      <c r="BB1545" s="187"/>
      <c r="BC1545" s="187"/>
      <c r="BD1545" s="187"/>
      <c r="BE1545" s="187"/>
      <c r="BF1545" s="187"/>
      <c r="BG1545" s="187"/>
      <c r="BH1545" s="187"/>
      <c r="BI1545" s="187"/>
      <c r="BJ1545" s="187"/>
      <c r="BK1545" s="187"/>
      <c r="BL1545" s="187"/>
      <c r="BM1545" s="187"/>
      <c r="BN1545" s="187"/>
      <c r="BO1545" s="187"/>
      <c r="BP1545" s="187"/>
      <c r="BQ1545" s="187"/>
      <c r="BR1545" s="187"/>
      <c r="BS1545" s="187"/>
      <c r="BT1545" s="187"/>
      <c r="BU1545" s="187"/>
      <c r="BV1545" s="187"/>
      <c r="BW1545" s="187"/>
      <c r="BX1545" s="187"/>
      <c r="BY1545" s="187"/>
      <c r="BZ1545" s="187"/>
      <c r="CA1545" s="187"/>
      <c r="CB1545" s="187"/>
      <c r="CC1545" s="187"/>
      <c r="CD1545" s="187"/>
      <c r="CE1545" s="187"/>
      <c r="CF1545" s="187"/>
      <c r="CG1545" s="187"/>
      <c r="CH1545" s="187"/>
      <c r="CI1545" s="187"/>
      <c r="CJ1545" s="187"/>
      <c r="CK1545" s="187"/>
      <c r="CL1545" s="187"/>
      <c r="CM1545" s="187"/>
      <c r="CN1545" s="187"/>
    </row>
    <row r="1546" spans="1:92" x14ac:dyDescent="0.25">
      <c r="B1546" s="174" t="s">
        <v>909</v>
      </c>
      <c r="D1546" t="s">
        <v>920</v>
      </c>
      <c r="G1546" s="391" t="s">
        <v>922</v>
      </c>
      <c r="H1546" s="458" t="s">
        <v>923</v>
      </c>
      <c r="I1546" s="507" t="s">
        <v>924</v>
      </c>
      <c r="J1546" s="504"/>
      <c r="K1546" s="473" t="s">
        <v>925</v>
      </c>
      <c r="L1546" s="473" t="s">
        <v>926</v>
      </c>
      <c r="M1546" s="473" t="s">
        <v>927</v>
      </c>
      <c r="N1546" s="473" t="s">
        <v>928</v>
      </c>
      <c r="P1546" s="473"/>
      <c r="Q1546" s="473"/>
      <c r="T1546" s="205"/>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206</v>
      </c>
      <c r="B1547" s="96" t="s">
        <v>884</v>
      </c>
      <c r="C1547" t="s">
        <v>25</v>
      </c>
      <c r="D1547" t="s">
        <v>920</v>
      </c>
      <c r="G1547" s="192">
        <v>0.03</v>
      </c>
      <c r="H1547" s="195">
        <v>-10000</v>
      </c>
      <c r="I1547" s="508" t="s">
        <v>928</v>
      </c>
      <c r="J1547" s="477"/>
      <c r="K1547" s="50">
        <f t="shared" ref="K1547:P1547" ca="1" si="1119">SUMIF($3:$3, INDIRECT(ADDRESS(ROW($B$2),COLUMN(),2)), INDIRECT(ROW() &amp; ":" &amp; ROW()))</f>
        <v>-120000</v>
      </c>
      <c r="L1547" s="50">
        <f t="shared" ca="1" si="1119"/>
        <v>-120000</v>
      </c>
      <c r="M1547" s="50">
        <f t="shared" ca="1" si="1119"/>
        <v>-120000</v>
      </c>
      <c r="N1547" s="50">
        <f t="shared" ca="1" si="1119"/>
        <v>-120000</v>
      </c>
      <c r="O1547" s="50">
        <f t="shared" ca="1" si="1119"/>
        <v>-120000</v>
      </c>
      <c r="P1547" s="50">
        <f t="shared" ca="1" si="1119"/>
        <v>-120000</v>
      </c>
      <c r="Q1547" s="50"/>
      <c r="T1547" s="489">
        <f t="shared" ref="T1547" ca="1" si="1120">IFERROR(INDEX(INDIRECT("Financials!$A:$AD"), MATCH(INDIRECT(ADDRESS(ROW(),2)), INDIRECT("Financials!$B:$B"), 0), MATCH(INDIRECT(ADDRESS(1,COLUMN())), INDIRECT("Financials!$1:$1"), 0)),0)</f>
        <v>0</v>
      </c>
      <c r="U1547" s="3">
        <f>CHOOSE(MATCH($I1547,{"TTM avg","Last Month","3 month avg","Fixed Monthly"},0),AVERAGE(T1547:T1547),T1547,AVERAGE(T1547:T1547),$H1547)</f>
        <v>-10000</v>
      </c>
      <c r="V1547" s="3">
        <f>CHOOSE(MATCH($I1547,{"TTM avg","Last Month","3 month avg","Fixed Monthly"},0),AVERAGE(T1547:U1547),U1547,AVERAGE(T1547:U1547),$H1547)</f>
        <v>-10000</v>
      </c>
      <c r="W1547" s="3">
        <f>CHOOSE(MATCH($I1547,{"TTM avg","Last Month","3 month avg","Fixed Monthly"},0),AVERAGE(T1547:V1547),V1547,AVERAGE(T1547:V1547),$H1547)</f>
        <v>-10000</v>
      </c>
      <c r="X1547" s="3">
        <f>CHOOSE(MATCH($I1547,{"TTM avg","Last Month","3 month avg","Fixed Monthly"},0),AVERAGE(T1547:W1547),W1547,AVERAGE(U1547:W1547),$H1547)</f>
        <v>-10000</v>
      </c>
      <c r="Y1547" s="3">
        <f>CHOOSE(MATCH($I1547,{"TTM avg","Last Month","3 month avg","Fixed Monthly"},0),AVERAGE(T1547:X1547),X1547,AVERAGE(V1547:X1547),$H1547)</f>
        <v>-10000</v>
      </c>
      <c r="Z1547" s="3">
        <f>CHOOSE(MATCH($I1547,{"TTM avg","Last Month","3 month avg","Fixed Monthly"},0),AVERAGE(T1547:Y1547),Y1547,AVERAGE(W1547:Y1547),$H1547)</f>
        <v>-10000</v>
      </c>
      <c r="AA1547" s="3">
        <f>CHOOSE(MATCH($I1547,{"TTM avg","Last Month","3 month avg","Fixed Monthly"},0),AVERAGE(T1547:Z1547),Z1547,AVERAGE(X1547:Z1547),$H1547)</f>
        <v>-10000</v>
      </c>
      <c r="AB1547" s="3">
        <f>CHOOSE(MATCH($I1547,{"TTM avg","Last Month","3 month avg","Fixed Monthly"},0),AVERAGE(T1547:AA1547),AA1547,AVERAGE(Y1547:AA1547),$H1547)</f>
        <v>-10000</v>
      </c>
      <c r="AC1547" s="3">
        <f>CHOOSE(MATCH($I1547,{"TTM avg","Last Month","3 month avg","Fixed Monthly"},0),AVERAGE(T1547:AB1547),AB1547,AVERAGE(Z1547:AB1547),$H1547)</f>
        <v>-10000</v>
      </c>
      <c r="AD1547" s="3">
        <f>CHOOSE(MATCH($I1547,{"TTM avg","Last Month","3 month avg","Fixed Monthly"},0),AVERAGE(T1547:AC1547),AC1547,AVERAGE(AA1547:AC1547),$H1547)</f>
        <v>-10000</v>
      </c>
      <c r="AE1547" s="3">
        <f>CHOOSE(MATCH($I1547,{"TTM avg","Last Month","3 month avg","Fixed Monthly"},0),AVERAGE(T1547:AD1547),AD1547,AVERAGE(AB1547:AD1547),$H1547)</f>
        <v>-10000</v>
      </c>
      <c r="AF1547" s="3">
        <f>CHOOSE(MATCH($I1547,{"TTM avg","Last Month","3 month avg","Fixed Monthly"},0),AVERAGE(T1547:AE1547),AE1547,AVERAGE(AC1547:AE1547),$H1547)</f>
        <v>-10000</v>
      </c>
      <c r="AG1547" s="3">
        <f>CHOOSE(MATCH($I1547,{"TTM avg","Last Month","3 month avg","Fixed Monthly"},0),AVERAGE(U1547:AF1547),AF1547,AVERAGE(AD1547:AF1547),$H1547)</f>
        <v>-10000</v>
      </c>
      <c r="AH1547" s="3">
        <f>CHOOSE(MATCH($I1547,{"TTM avg","Last Month","3 month avg","Fixed Monthly"},0),AVERAGE(V1547:AG1547),AG1547,AVERAGE(AE1547:AG1547),$H1547)</f>
        <v>-10000</v>
      </c>
      <c r="AI1547" s="3">
        <f>CHOOSE(MATCH($I1547,{"TTM avg","Last Month","3 month avg","Fixed Monthly"},0),AVERAGE(W1547:AH1547),AH1547,AVERAGE(AF1547:AH1547),$H1547)</f>
        <v>-10000</v>
      </c>
      <c r="AJ1547" s="3">
        <f>CHOOSE(MATCH($I1547,{"TTM avg","Last Month","3 month avg","Fixed Monthly"},0),AVERAGE(X1547:AI1547),AI1547,AVERAGE(AG1547:AI1547),$H1547)</f>
        <v>-10000</v>
      </c>
      <c r="AK1547" s="3">
        <f>CHOOSE(MATCH($I1547,{"TTM avg","Last Month","3 month avg","Fixed Monthly"},0),AVERAGE(Y1547:AJ1547),AJ1547,AVERAGE(AH1547:AJ1547),$H1547)</f>
        <v>-10000</v>
      </c>
      <c r="AL1547" s="3">
        <f>CHOOSE(MATCH($I1547,{"TTM avg","Last Month","3 month avg","Fixed Monthly"},0),AVERAGE(Z1547:AK1547),AK1547,AVERAGE(AI1547:AK1547),$H1547)</f>
        <v>-10000</v>
      </c>
      <c r="AM1547" s="3">
        <f>CHOOSE(MATCH($I1547,{"TTM avg","Last Month","3 month avg","Fixed Monthly"},0),AVERAGE(AA1547:AL1547),AL1547,AVERAGE(AJ1547:AL1547),$H1547)</f>
        <v>-10000</v>
      </c>
      <c r="AN1547" s="3">
        <f>CHOOSE(MATCH($I1547,{"TTM avg","Last Month","3 month avg","Fixed Monthly"},0),AVERAGE(AB1547:AM1547),AM1547,AVERAGE(AK1547:AM1547),$H1547)</f>
        <v>-10000</v>
      </c>
      <c r="AO1547" s="3">
        <f>CHOOSE(MATCH($I1547,{"TTM avg","Last Month","3 month avg","Fixed Monthly"},0),AVERAGE(AC1547:AN1547),AN1547,AVERAGE(AL1547:AN1547),$H1547)</f>
        <v>-10000</v>
      </c>
      <c r="AP1547" s="3">
        <f>CHOOSE(MATCH($I1547,{"TTM avg","Last Month","3 month avg","Fixed Monthly"},0),AVERAGE(AD1547:AO1547),AO1547,AVERAGE(AM1547:AO1547),$H1547)</f>
        <v>-10000</v>
      </c>
      <c r="AQ1547" s="3">
        <f>CHOOSE(MATCH($I1547,{"TTM avg","Last Month","3 month avg","Fixed Monthly"},0),AVERAGE(AE1547:AP1547),AP1547,AVERAGE(AN1547:AP1547),$H1547)</f>
        <v>-10000</v>
      </c>
      <c r="AR1547" s="3">
        <f>CHOOSE(MATCH($I1547,{"TTM avg","Last Month","3 month avg","Fixed Monthly"},0),AVERAGE(AF1547:AQ1547),AQ1547,AVERAGE(AO1547:AQ1547),$H1547)</f>
        <v>-10000</v>
      </c>
      <c r="AS1547" s="3">
        <f>CHOOSE(MATCH($I1547,{"TTM avg","Last Month","3 month avg","Fixed Monthly"},0),AVERAGE(AG1547:AR1547),AR1547,AVERAGE(AP1547:AR1547),$H1547)</f>
        <v>-10000</v>
      </c>
      <c r="AT1547" s="3">
        <f>CHOOSE(MATCH($I1547,{"TTM avg","Last Month","3 month avg","Fixed Monthly"},0),AVERAGE(AH1547:AS1547),AS1547,AVERAGE(AQ1547:AS1547),$H1547)</f>
        <v>-10000</v>
      </c>
      <c r="AU1547" s="3">
        <f>CHOOSE(MATCH($I1547,{"TTM avg","Last Month","3 month avg","Fixed Monthly"},0),AVERAGE(AI1547:AT1547),AT1547,AVERAGE(AR1547:AT1547),$H1547)</f>
        <v>-10000</v>
      </c>
      <c r="AV1547" s="3">
        <f>CHOOSE(MATCH($I1547,{"TTM avg","Last Month","3 month avg","Fixed Monthly"},0),AVERAGE(AJ1547:AU1547),AU1547,AVERAGE(AS1547:AU1547),$H1547)</f>
        <v>-10000</v>
      </c>
      <c r="AW1547" s="3">
        <f>CHOOSE(MATCH($I1547,{"TTM avg","Last Month","3 month avg","Fixed Monthly"},0),AVERAGE(AK1547:AV1547),AV1547,AVERAGE(AT1547:AV1547),$H1547)</f>
        <v>-10000</v>
      </c>
      <c r="AX1547" s="3">
        <f>CHOOSE(MATCH($I1547,{"TTM avg","Last Month","3 month avg","Fixed Monthly"},0),AVERAGE(AL1547:AW1547),AW1547,AVERAGE(AU1547:AW1547),$H1547)</f>
        <v>-10000</v>
      </c>
      <c r="AY1547" s="3">
        <f>CHOOSE(MATCH($I1547,{"TTM avg","Last Month","3 month avg","Fixed Monthly"},0),AVERAGE(AM1547:AX1547),AX1547,AVERAGE(AV1547:AX1547),$H1547)</f>
        <v>-10000</v>
      </c>
      <c r="AZ1547" s="3">
        <f>CHOOSE(MATCH($I1547,{"TTM avg","Last Month","3 month avg","Fixed Monthly"},0),AVERAGE(AN1547:AY1547),AY1547,AVERAGE(AW1547:AY1547),$H1547)</f>
        <v>-10000</v>
      </c>
      <c r="BA1547" s="3">
        <f>CHOOSE(MATCH($I1547,{"TTM avg","Last Month","3 month avg","Fixed Monthly"},0),AVERAGE(AO1547:AZ1547),AZ1547,AVERAGE(AX1547:AZ1547),$H1547)</f>
        <v>-10000</v>
      </c>
      <c r="BB1547" s="3">
        <f>CHOOSE(MATCH($I1547,{"TTM avg","Last Month","3 month avg","Fixed Monthly"},0),AVERAGE(AP1547:BA1547),BA1547,AVERAGE(AY1547:BA1547),$H1547)</f>
        <v>-10000</v>
      </c>
      <c r="BC1547" s="3">
        <f>CHOOSE(MATCH($I1547,{"TTM avg","Last Month","3 month avg","Fixed Monthly"},0),AVERAGE(AQ1547:BB1547),BB1547,AVERAGE(AZ1547:BB1547),$H1547)</f>
        <v>-10000</v>
      </c>
      <c r="BD1547" s="3">
        <f>CHOOSE(MATCH($I1547,{"TTM avg","Last Month","3 month avg","Fixed Monthly"},0),AVERAGE(AR1547:BC1547),BC1547,AVERAGE(BA1547:BC1547),$H1547)</f>
        <v>-10000</v>
      </c>
      <c r="BE1547" s="3">
        <f>CHOOSE(MATCH($I1547,{"TTM avg","Last Month","3 month avg","Fixed Monthly"},0),AVERAGE(AS1547:BD1547),BD1547,AVERAGE(BB1547:BD1547),$H1547)</f>
        <v>-10000</v>
      </c>
      <c r="BF1547" s="3">
        <f>CHOOSE(MATCH($I1547,{"TTM avg","Last Month","3 month avg","Fixed Monthly"},0),AVERAGE(AT1547:BE1547),BE1547,AVERAGE(BC1547:BE1547),$H1547)</f>
        <v>-10000</v>
      </c>
      <c r="BG1547" s="3">
        <f>CHOOSE(MATCH($I1547,{"TTM avg","Last Month","3 month avg","Fixed Monthly"},0),AVERAGE(AU1547:BF1547),BF1547,AVERAGE(BD1547:BF1547),$H1547)</f>
        <v>-10000</v>
      </c>
      <c r="BH1547" s="3">
        <f>CHOOSE(MATCH($I1547,{"TTM avg","Last Month","3 month avg","Fixed Monthly"},0),AVERAGE(AV1547:BG1547),BG1547,AVERAGE(BE1547:BG1547),$H1547)</f>
        <v>-10000</v>
      </c>
      <c r="BI1547" s="3">
        <f>CHOOSE(MATCH($I1547,{"TTM avg","Last Month","3 month avg","Fixed Monthly"},0),AVERAGE(AW1547:BH1547),BH1547,AVERAGE(BF1547:BH1547),$H1547)</f>
        <v>-10000</v>
      </c>
      <c r="BJ1547" s="3">
        <f>CHOOSE(MATCH($I1547,{"TTM avg","Last Month","3 month avg","Fixed Monthly"},0),AVERAGE(AX1547:BI1547),BI1547,AVERAGE(BG1547:BI1547),$H1547)</f>
        <v>-10000</v>
      </c>
      <c r="BK1547" s="3">
        <f>CHOOSE(MATCH($I1547,{"TTM avg","Last Month","3 month avg","Fixed Monthly"},0),AVERAGE(AY1547:BJ1547),BJ1547,AVERAGE(BH1547:BJ1547),$H1547)</f>
        <v>-10000</v>
      </c>
      <c r="BL1547" s="3">
        <f>CHOOSE(MATCH($I1547,{"TTM avg","Last Month","3 month avg","Fixed Monthly"},0),AVERAGE(AZ1547:BK1547),BK1547,AVERAGE(BI1547:BK1547),$H1547)</f>
        <v>-10000</v>
      </c>
      <c r="BM1547" s="3">
        <f>CHOOSE(MATCH($I1547,{"TTM avg","Last Month","3 month avg","Fixed Monthly"},0),AVERAGE(BA1547:BL1547),BL1547,AVERAGE(BJ1547:BL1547),$H1547)</f>
        <v>-10000</v>
      </c>
      <c r="BN1547" s="3">
        <f>CHOOSE(MATCH($I1547,{"TTM avg","Last Month","3 month avg","Fixed Monthly"},0),AVERAGE(BB1547:BM1547),BM1547,AVERAGE(BK1547:BM1547),$H1547)</f>
        <v>-10000</v>
      </c>
      <c r="BO1547" s="3">
        <f>CHOOSE(MATCH($I1547,{"TTM avg","Last Month","3 month avg","Fixed Monthly"},0),AVERAGE(BC1547:BN1547),BN1547,AVERAGE(BL1547:BN1547),$H1547)</f>
        <v>-10000</v>
      </c>
      <c r="BP1547" s="3">
        <f>CHOOSE(MATCH($I1547,{"TTM avg","Last Month","3 month avg","Fixed Monthly"},0),AVERAGE(BD1547:BO1547),BO1547,AVERAGE(BM1547:BO1547),$H1547)</f>
        <v>-10000</v>
      </c>
      <c r="BQ1547" s="3">
        <f>CHOOSE(MATCH($I1547,{"TTM avg","Last Month","3 month avg","Fixed Monthly"},0),AVERAGE(BE1547:BP1547),BP1547,AVERAGE(BN1547:BP1547),$H1547)</f>
        <v>-10000</v>
      </c>
      <c r="BR1547" s="3">
        <f>CHOOSE(MATCH($I1547,{"TTM avg","Last Month","3 month avg","Fixed Monthly"},0),AVERAGE(BF1547:BQ1547),BQ1547,AVERAGE(BO1547:BQ1547),$H1547)</f>
        <v>-10000</v>
      </c>
      <c r="BS1547" s="3">
        <f>CHOOSE(MATCH($I1547,{"TTM avg","Last Month","3 month avg","Fixed Monthly"},0),AVERAGE(BG1547:BR1547),BR1547,AVERAGE(BP1547:BR1547),$H1547)</f>
        <v>-10000</v>
      </c>
      <c r="BT1547" s="3">
        <f>CHOOSE(MATCH($I1547,{"TTM avg","Last Month","3 month avg","Fixed Monthly"},0),AVERAGE(BH1547:BS1547),BS1547,AVERAGE(BQ1547:BS1547),$H1547)</f>
        <v>-10000</v>
      </c>
      <c r="BU1547" s="3">
        <f>CHOOSE(MATCH($I1547,{"TTM avg","Last Month","3 month avg","Fixed Monthly"},0),AVERAGE(BI1547:BT1547),BT1547,AVERAGE(BR1547:BT1547),$H1547)</f>
        <v>-10000</v>
      </c>
      <c r="BV1547" s="3">
        <f>CHOOSE(MATCH($I1547,{"TTM avg","Last Month","3 month avg","Fixed Monthly"},0),AVERAGE(BJ1547:BU1547),BU1547,AVERAGE(BS1547:BU1547),$H1547)</f>
        <v>-10000</v>
      </c>
      <c r="BW1547" s="3">
        <f>CHOOSE(MATCH($I1547,{"TTM avg","Last Month","3 month avg","Fixed Monthly"},0),AVERAGE(BK1547:BV1547),BV1547,AVERAGE(BT1547:BV1547),$H1547)</f>
        <v>-10000</v>
      </c>
      <c r="BX1547" s="3">
        <f>CHOOSE(MATCH($I1547,{"TTM avg","Last Month","3 month avg","Fixed Monthly"},0),AVERAGE(BL1547:BW1547),BW1547,AVERAGE(BU1547:BW1547),$H1547)</f>
        <v>-10000</v>
      </c>
      <c r="BY1547" s="3">
        <f>CHOOSE(MATCH($I1547,{"TTM avg","Last Month","3 month avg","Fixed Monthly"},0),AVERAGE(BM1547:BX1547),BX1547,AVERAGE(BV1547:BX1547),$H1547)</f>
        <v>-10000</v>
      </c>
      <c r="BZ1547" s="3">
        <f>CHOOSE(MATCH($I1547,{"TTM avg","Last Month","3 month avg","Fixed Monthly"},0),AVERAGE(BN1547:BY1547),BY1547,AVERAGE(BW1547:BY1547),$H1547)</f>
        <v>-10000</v>
      </c>
      <c r="CA1547" s="3">
        <f>CHOOSE(MATCH($I1547,{"TTM avg","Last Month","3 month avg","Fixed Monthly"},0),AVERAGE(BO1547:BZ1547),BZ1547,AVERAGE(BX1547:BZ1547),$H1547)</f>
        <v>-10000</v>
      </c>
      <c r="CB1547" s="3">
        <f>CHOOSE(MATCH($I1547,{"TTM avg","Last Month","3 month avg","Fixed Monthly"},0),AVERAGE(BP1547:CA1547),CA1547,AVERAGE(BY1547:CA1547),$H1547)</f>
        <v>-10000</v>
      </c>
      <c r="CC1547" s="3">
        <f>CHOOSE(MATCH($I1547,{"TTM avg","Last Month","3 month avg","Fixed Monthly"},0),AVERAGE(BQ1547:CB1547),CB1547,AVERAGE(BZ1547:CB1547),$H1547)</f>
        <v>-10000</v>
      </c>
      <c r="CD1547" s="3">
        <f>CHOOSE(MATCH($I1547,{"TTM avg","Last Month","3 month avg","Fixed Monthly"},0),AVERAGE(BR1547:CC1547),CC1547,AVERAGE(CA1547:CC1547),$H1547)</f>
        <v>-10000</v>
      </c>
      <c r="CE1547" s="3">
        <f>CHOOSE(MATCH($I1547,{"TTM avg","Last Month","3 month avg","Fixed Monthly"},0),AVERAGE(BS1547:CD1547),CD1547,AVERAGE(CB1547:CD1547),$H1547)</f>
        <v>-10000</v>
      </c>
      <c r="CF1547" s="3">
        <f>CHOOSE(MATCH($I1547,{"TTM avg","Last Month","3 month avg","Fixed Monthly"},0),AVERAGE(BT1547:CE1547),CE1547,AVERAGE(CC1547:CE1547),$H1547)</f>
        <v>-10000</v>
      </c>
      <c r="CG1547" s="3">
        <f>CHOOSE(MATCH($I1547,{"TTM avg","Last Month","3 month avg","Fixed Monthly"},0),AVERAGE(BU1547:CF1547),CF1547,AVERAGE(CD1547:CF1547),$H1547)</f>
        <v>-10000</v>
      </c>
      <c r="CH1547" s="3">
        <f>CHOOSE(MATCH($I1547,{"TTM avg","Last Month","3 month avg","Fixed Monthly"},0),AVERAGE(BV1547:CG1547),CG1547,AVERAGE(CE1547:CG1547),$H1547)</f>
        <v>-10000</v>
      </c>
      <c r="CI1547" s="3">
        <f>CHOOSE(MATCH($I1547,{"TTM avg","Last Month","3 month avg","Fixed Monthly"},0),AVERAGE(BW1547:CH1547),CH1547,AVERAGE(CF1547:CH1547),$H1547)</f>
        <v>-10000</v>
      </c>
      <c r="CJ1547" s="3">
        <f>CHOOSE(MATCH($I1547,{"TTM avg","Last Month","3 month avg","Fixed Monthly"},0),AVERAGE(BX1547:CI1547),CI1547,AVERAGE(CG1547:CI1547),$H1547)</f>
        <v>-10000</v>
      </c>
      <c r="CK1547" s="3">
        <f>CHOOSE(MATCH($I1547,{"TTM avg","Last Month","3 month avg","Fixed Monthly"},0),AVERAGE(BY1547:CJ1547),CJ1547,AVERAGE(CH1547:CJ1547),$H1547)</f>
        <v>-10000</v>
      </c>
      <c r="CL1547" s="3">
        <f>CHOOSE(MATCH($I1547,{"TTM avg","Last Month","3 month avg","Fixed Monthly"},0),AVERAGE(BZ1547:CK1547),CK1547,AVERAGE(CI1547:CK1547),$H1547)</f>
        <v>-10000</v>
      </c>
      <c r="CM1547" s="3">
        <f>CHOOSE(MATCH($I1547,{"TTM avg","Last Month","3 month avg","Fixed Monthly"},0),AVERAGE(CA1547:CL1547),CL1547,AVERAGE(CJ1547:CL1547),$H1547)</f>
        <v>-10000</v>
      </c>
      <c r="CN1547" s="3">
        <f>CHOOSE(MATCH($I1547,{"TTM avg","Last Month","3 month avg","Fixed Monthly"},0),AVERAGE(CB1547:CM1547),CM1547,AVERAGE(CK1547:CM1547),$H1547)</f>
        <v>-10000</v>
      </c>
    </row>
    <row r="1548" spans="1:92" x14ac:dyDescent="0.25">
      <c r="A1548" t="s">
        <v>902</v>
      </c>
      <c r="B1548" s="216" t="s">
        <v>914</v>
      </c>
      <c r="D1548" t="s">
        <v>920</v>
      </c>
      <c r="I1548" s="449"/>
      <c r="J1548" s="474"/>
      <c r="K1548" s="505">
        <f t="shared" ref="K1548:P1548" ca="1" si="1121">SUMIF($3:$3, K$2, INDIRECT(ROW() &amp; ":" &amp; ROW()))</f>
        <v>-120000</v>
      </c>
      <c r="L1548" s="505">
        <f t="shared" ca="1" si="1121"/>
        <v>-120000</v>
      </c>
      <c r="M1548" s="505">
        <f t="shared" ca="1" si="1121"/>
        <v>-120000</v>
      </c>
      <c r="N1548" s="505">
        <f t="shared" ca="1" si="1121"/>
        <v>-120000</v>
      </c>
      <c r="O1548" s="505">
        <f t="shared" ca="1" si="1121"/>
        <v>-120000</v>
      </c>
      <c r="P1548" s="505">
        <f t="shared" ca="1" si="1121"/>
        <v>-120000</v>
      </c>
      <c r="Q1548" s="496"/>
      <c r="T1548" s="204"/>
      <c r="U1548" s="497">
        <f ca="1">SUM(U1546:OFFSET(U1548,-1,0))</f>
        <v>-10000</v>
      </c>
      <c r="V1548" s="497">
        <f ca="1">SUM(V1546:OFFSET(V1548,-1,0))</f>
        <v>-10000</v>
      </c>
      <c r="W1548" s="497">
        <f ca="1">SUM(W1546:OFFSET(W1548,-1,0))</f>
        <v>-10000</v>
      </c>
      <c r="X1548" s="497">
        <f ca="1">SUM(X1546:OFFSET(X1548,-1,0))</f>
        <v>-10000</v>
      </c>
      <c r="Y1548" s="497">
        <f ca="1">SUM(Y1546:OFFSET(Y1548,-1,0))</f>
        <v>-10000</v>
      </c>
      <c r="Z1548" s="497">
        <f ca="1">SUM(Z1546:OFFSET(Z1548,-1,0))</f>
        <v>-10000</v>
      </c>
      <c r="AA1548" s="497">
        <f ca="1">SUM(AA1546:OFFSET(AA1548,-1,0))</f>
        <v>-10000</v>
      </c>
      <c r="AB1548" s="497">
        <f ca="1">SUM(AB1546:OFFSET(AB1548,-1,0))</f>
        <v>-10000</v>
      </c>
      <c r="AC1548" s="497">
        <f ca="1">SUM(AC1546:OFFSET(AC1548,-1,0))</f>
        <v>-10000</v>
      </c>
      <c r="AD1548" s="497">
        <f ca="1">SUM(AD1546:OFFSET(AD1548,-1,0))</f>
        <v>-10000</v>
      </c>
      <c r="AE1548" s="497">
        <f ca="1">SUM(AE1546:OFFSET(AE1548,-1,0))</f>
        <v>-10000</v>
      </c>
      <c r="AF1548" s="497">
        <f ca="1">SUM(AF1546:OFFSET(AF1548,-1,0))</f>
        <v>-10000</v>
      </c>
      <c r="AG1548" s="497">
        <f ca="1">SUM(AG1546:OFFSET(AG1548,-1,0))</f>
        <v>-10000</v>
      </c>
      <c r="AH1548" s="497">
        <f ca="1">SUM(AH1546:OFFSET(AH1548,-1,0))</f>
        <v>-10000</v>
      </c>
      <c r="AI1548" s="497">
        <f ca="1">SUM(AI1546:OFFSET(AI1548,-1,0))</f>
        <v>-10000</v>
      </c>
      <c r="AJ1548" s="497">
        <f ca="1">SUM(AJ1546:OFFSET(AJ1548,-1,0))</f>
        <v>-10000</v>
      </c>
      <c r="AK1548" s="497">
        <f ca="1">SUM(AK1546:OFFSET(AK1548,-1,0))</f>
        <v>-10000</v>
      </c>
      <c r="AL1548" s="497">
        <f ca="1">SUM(AL1546:OFFSET(AL1548,-1,0))</f>
        <v>-10000</v>
      </c>
      <c r="AM1548" s="497">
        <f ca="1">SUM(AM1546:OFFSET(AM1548,-1,0))</f>
        <v>-10000</v>
      </c>
      <c r="AN1548" s="497">
        <f ca="1">SUM(AN1546:OFFSET(AN1548,-1,0))</f>
        <v>-10000</v>
      </c>
      <c r="AO1548" s="497">
        <f ca="1">SUM(AO1546:OFFSET(AO1548,-1,0))</f>
        <v>-10000</v>
      </c>
      <c r="AP1548" s="497">
        <f ca="1">SUM(AP1546:OFFSET(AP1548,-1,0))</f>
        <v>-10000</v>
      </c>
      <c r="AQ1548" s="497">
        <f ca="1">SUM(AQ1546:OFFSET(AQ1548,-1,0))</f>
        <v>-10000</v>
      </c>
      <c r="AR1548" s="497">
        <f ca="1">SUM(AR1546:OFFSET(AR1548,-1,0))</f>
        <v>-10000</v>
      </c>
      <c r="AS1548" s="497">
        <f ca="1">SUM(AS1546:OFFSET(AS1548,-1,0))</f>
        <v>-10000</v>
      </c>
      <c r="AT1548" s="497">
        <f ca="1">SUM(AT1546:OFFSET(AT1548,-1,0))</f>
        <v>-10000</v>
      </c>
      <c r="AU1548" s="497">
        <f ca="1">SUM(AU1546:OFFSET(AU1548,-1,0))</f>
        <v>-10000</v>
      </c>
      <c r="AV1548" s="497">
        <f ca="1">SUM(AV1546:OFFSET(AV1548,-1,0))</f>
        <v>-10000</v>
      </c>
      <c r="AW1548" s="497">
        <f ca="1">SUM(AW1546:OFFSET(AW1548,-1,0))</f>
        <v>-10000</v>
      </c>
      <c r="AX1548" s="497">
        <f ca="1">SUM(AX1546:OFFSET(AX1548,-1,0))</f>
        <v>-10000</v>
      </c>
      <c r="AY1548" s="497">
        <f ca="1">SUM(AY1546:OFFSET(AY1548,-1,0))</f>
        <v>-10000</v>
      </c>
      <c r="AZ1548" s="497">
        <f ca="1">SUM(AZ1546:OFFSET(AZ1548,-1,0))</f>
        <v>-10000</v>
      </c>
      <c r="BA1548" s="497">
        <f ca="1">SUM(BA1546:OFFSET(BA1548,-1,0))</f>
        <v>-10000</v>
      </c>
      <c r="BB1548" s="497">
        <f ca="1">SUM(BB1546:OFFSET(BB1548,-1,0))</f>
        <v>-10000</v>
      </c>
      <c r="BC1548" s="497">
        <f ca="1">SUM(BC1546:OFFSET(BC1548,-1,0))</f>
        <v>-10000</v>
      </c>
      <c r="BD1548" s="497">
        <f ca="1">SUM(BD1546:OFFSET(BD1548,-1,0))</f>
        <v>-10000</v>
      </c>
      <c r="BE1548" s="497">
        <f ca="1">SUM(BE1546:OFFSET(BE1548,-1,0))</f>
        <v>-10000</v>
      </c>
      <c r="BF1548" s="497">
        <f ca="1">SUM(BF1546:OFFSET(BF1548,-1,0))</f>
        <v>-10000</v>
      </c>
      <c r="BG1548" s="497">
        <f ca="1">SUM(BG1546:OFFSET(BG1548,-1,0))</f>
        <v>-10000</v>
      </c>
      <c r="BH1548" s="497">
        <f ca="1">SUM(BH1546:OFFSET(BH1548,-1,0))</f>
        <v>-10000</v>
      </c>
      <c r="BI1548" s="497">
        <f ca="1">SUM(BI1546:OFFSET(BI1548,-1,0))</f>
        <v>-10000</v>
      </c>
      <c r="BJ1548" s="497">
        <f ca="1">SUM(BJ1546:OFFSET(BJ1548,-1,0))</f>
        <v>-10000</v>
      </c>
      <c r="BK1548" s="497">
        <f ca="1">SUM(BK1546:OFFSET(BK1548,-1,0))</f>
        <v>-10000</v>
      </c>
      <c r="BL1548" s="497">
        <f ca="1">SUM(BL1546:OFFSET(BL1548,-1,0))</f>
        <v>-10000</v>
      </c>
      <c r="BM1548" s="497">
        <f ca="1">SUM(BM1546:OFFSET(BM1548,-1,0))</f>
        <v>-10000</v>
      </c>
      <c r="BN1548" s="497">
        <f ca="1">SUM(BN1546:OFFSET(BN1548,-1,0))</f>
        <v>-10000</v>
      </c>
      <c r="BO1548" s="497">
        <f ca="1">SUM(BO1546:OFFSET(BO1548,-1,0))</f>
        <v>-10000</v>
      </c>
      <c r="BP1548" s="497">
        <f ca="1">SUM(BP1546:OFFSET(BP1548,-1,0))</f>
        <v>-10000</v>
      </c>
      <c r="BQ1548" s="497">
        <f ca="1">SUM(BQ1546:OFFSET(BQ1548,-1,0))</f>
        <v>-10000</v>
      </c>
      <c r="BR1548" s="497">
        <f ca="1">SUM(BR1546:OFFSET(BR1548,-1,0))</f>
        <v>-10000</v>
      </c>
      <c r="BS1548" s="497">
        <f ca="1">SUM(BS1546:OFFSET(BS1548,-1,0))</f>
        <v>-10000</v>
      </c>
      <c r="BT1548" s="497">
        <f ca="1">SUM(BT1546:OFFSET(BT1548,-1,0))</f>
        <v>-10000</v>
      </c>
      <c r="BU1548" s="497">
        <f ca="1">SUM(BU1546:OFFSET(BU1548,-1,0))</f>
        <v>-10000</v>
      </c>
      <c r="BV1548" s="497">
        <f ca="1">SUM(BV1546:OFFSET(BV1548,-1,0))</f>
        <v>-10000</v>
      </c>
      <c r="BW1548" s="497">
        <f ca="1">SUM(BW1546:OFFSET(BW1548,-1,0))</f>
        <v>-10000</v>
      </c>
      <c r="BX1548" s="497">
        <f ca="1">SUM(BX1546:OFFSET(BX1548,-1,0))</f>
        <v>-10000</v>
      </c>
      <c r="BY1548" s="497">
        <f ca="1">SUM(BY1546:OFFSET(BY1548,-1,0))</f>
        <v>-10000</v>
      </c>
      <c r="BZ1548" s="497">
        <f ca="1">SUM(BZ1546:OFFSET(BZ1548,-1,0))</f>
        <v>-10000</v>
      </c>
      <c r="CA1548" s="497">
        <f ca="1">SUM(CA1546:OFFSET(CA1548,-1,0))</f>
        <v>-10000</v>
      </c>
      <c r="CB1548" s="497">
        <f ca="1">SUM(CB1546:OFFSET(CB1548,-1,0))</f>
        <v>-10000</v>
      </c>
      <c r="CC1548" s="497">
        <f ca="1">SUM(CC1546:OFFSET(CC1548,-1,0))</f>
        <v>-10000</v>
      </c>
      <c r="CD1548" s="497">
        <f ca="1">SUM(CD1546:OFFSET(CD1548,-1,0))</f>
        <v>-10000</v>
      </c>
      <c r="CE1548" s="497">
        <f ca="1">SUM(CE1546:OFFSET(CE1548,-1,0))</f>
        <v>-10000</v>
      </c>
      <c r="CF1548" s="497">
        <f ca="1">SUM(CF1546:OFFSET(CF1548,-1,0))</f>
        <v>-10000</v>
      </c>
      <c r="CG1548" s="497">
        <f ca="1">SUM(CG1546:OFFSET(CG1548,-1,0))</f>
        <v>-10000</v>
      </c>
      <c r="CH1548" s="497">
        <f ca="1">SUM(CH1546:OFFSET(CH1548,-1,0))</f>
        <v>-10000</v>
      </c>
      <c r="CI1548" s="497">
        <f ca="1">SUM(CI1546:OFFSET(CI1548,-1,0))</f>
        <v>-10000</v>
      </c>
      <c r="CJ1548" s="497">
        <f ca="1">SUM(CJ1546:OFFSET(CJ1548,-1,0))</f>
        <v>-10000</v>
      </c>
      <c r="CK1548" s="497">
        <f ca="1">SUM(CK1546:OFFSET(CK1548,-1,0))</f>
        <v>-10000</v>
      </c>
      <c r="CL1548" s="497">
        <f ca="1">SUM(CL1546:OFFSET(CL1548,-1,0))</f>
        <v>-10000</v>
      </c>
      <c r="CM1548" s="497">
        <f ca="1">SUM(CM1546:OFFSET(CM1548,-1,0))</f>
        <v>-10000</v>
      </c>
      <c r="CN1548" s="497">
        <f ca="1">SUM(CN1546:OFFSET(CN1548,-1,0))</f>
        <v>-10000</v>
      </c>
    </row>
    <row r="1549" spans="1:92" x14ac:dyDescent="0.25">
      <c r="B1549" s="216"/>
      <c r="I1549" s="449"/>
      <c r="J1549" s="474"/>
      <c r="K1549" s="496"/>
      <c r="L1549" s="496"/>
      <c r="M1549" s="496"/>
      <c r="N1549" s="496"/>
      <c r="O1549" s="496"/>
      <c r="P1549" s="496"/>
      <c r="Q1549" s="496"/>
      <c r="T1549" s="204"/>
      <c r="U1549" s="506"/>
      <c r="V1549" s="506"/>
      <c r="W1549" s="506"/>
      <c r="X1549" s="506"/>
      <c r="Y1549" s="506"/>
      <c r="Z1549" s="506"/>
      <c r="AA1549" s="506"/>
      <c r="AB1549" s="506"/>
      <c r="AC1549" s="506"/>
      <c r="AD1549" s="506"/>
      <c r="AE1549" s="506"/>
      <c r="AF1549" s="506"/>
      <c r="AG1549" s="506"/>
      <c r="AH1549" s="506"/>
      <c r="AI1549" s="506"/>
      <c r="AJ1549" s="506"/>
      <c r="AK1549" s="506"/>
      <c r="AL1549" s="506"/>
      <c r="AM1549" s="506"/>
      <c r="AN1549" s="506"/>
      <c r="AO1549" s="506"/>
      <c r="AP1549" s="506"/>
      <c r="AQ1549" s="506"/>
      <c r="AR1549" s="506"/>
      <c r="AS1549" s="506"/>
      <c r="AT1549" s="506"/>
      <c r="AU1549" s="506"/>
      <c r="AV1549" s="506"/>
      <c r="AW1549" s="506"/>
      <c r="AX1549" s="506"/>
      <c r="AY1549" s="506"/>
      <c r="AZ1549" s="506"/>
      <c r="BA1549" s="506"/>
      <c r="BB1549" s="506"/>
      <c r="BC1549" s="506"/>
      <c r="BD1549" s="506"/>
      <c r="BE1549" s="506"/>
      <c r="BF1549" s="506"/>
      <c r="BG1549" s="506"/>
      <c r="BH1549" s="506"/>
      <c r="BI1549" s="506"/>
      <c r="BJ1549" s="506"/>
      <c r="BK1549" s="506"/>
      <c r="BL1549" s="506"/>
      <c r="BM1549" s="506"/>
      <c r="BN1549" s="506"/>
      <c r="BO1549" s="506"/>
      <c r="BP1549" s="506"/>
      <c r="BQ1549" s="506"/>
      <c r="BR1549" s="506"/>
      <c r="BS1549" s="506"/>
      <c r="BT1549" s="506"/>
      <c r="BU1549" s="506"/>
      <c r="BV1549" s="506"/>
      <c r="BW1549" s="506"/>
      <c r="BX1549" s="506"/>
      <c r="BY1549" s="506"/>
      <c r="BZ1549" s="506"/>
      <c r="CA1549" s="506"/>
      <c r="CB1549" s="506"/>
      <c r="CC1549" s="506"/>
      <c r="CD1549" s="506"/>
      <c r="CE1549" s="506"/>
      <c r="CF1549" s="506"/>
      <c r="CG1549" s="506"/>
      <c r="CH1549" s="506"/>
      <c r="CI1549" s="506"/>
      <c r="CJ1549" s="506"/>
      <c r="CK1549" s="506"/>
      <c r="CL1549" s="506"/>
      <c r="CM1549" s="506"/>
      <c r="CN1549" s="506"/>
    </row>
    <row r="1550" spans="1:92" x14ac:dyDescent="0.25">
      <c r="A1550" s="137"/>
      <c r="B1550" s="208" t="s">
        <v>858</v>
      </c>
      <c r="C1550" s="139"/>
      <c r="D1550" s="137" t="s">
        <v>929</v>
      </c>
      <c r="E1550" s="140" t="s">
        <v>929</v>
      </c>
      <c r="F1550" s="140"/>
      <c r="G1550" s="140"/>
      <c r="H1550" s="487"/>
      <c r="I1550" s="221"/>
      <c r="J1550" s="222"/>
      <c r="K1550" s="139"/>
      <c r="L1550" s="139"/>
      <c r="M1550" s="139"/>
      <c r="N1550" s="139"/>
      <c r="O1550" s="139"/>
      <c r="P1550" s="139"/>
      <c r="Q1550" s="139"/>
      <c r="T1550" s="262"/>
      <c r="U1550" s="187"/>
      <c r="V1550" s="187"/>
      <c r="W1550" s="187"/>
      <c r="X1550" s="187"/>
      <c r="Y1550" s="187"/>
      <c r="Z1550" s="187"/>
      <c r="AA1550" s="187"/>
      <c r="AB1550" s="187"/>
      <c r="AC1550" s="187"/>
      <c r="AD1550" s="187"/>
      <c r="AE1550" s="187"/>
      <c r="AF1550" s="187"/>
      <c r="AG1550" s="187"/>
      <c r="AH1550" s="187"/>
      <c r="AI1550" s="187"/>
      <c r="AJ1550" s="187"/>
      <c r="AK1550" s="187"/>
      <c r="AL1550" s="187"/>
      <c r="AM1550" s="187"/>
      <c r="AN1550" s="187"/>
      <c r="AO1550" s="187"/>
      <c r="AP1550" s="187"/>
      <c r="AQ1550" s="187"/>
      <c r="AR1550" s="187"/>
      <c r="AS1550" s="187"/>
      <c r="AT1550" s="187"/>
      <c r="AU1550" s="187"/>
      <c r="AV1550" s="187"/>
      <c r="AW1550" s="187"/>
      <c r="AX1550" s="187"/>
      <c r="AY1550" s="187"/>
      <c r="AZ1550" s="187"/>
      <c r="BA1550" s="187"/>
      <c r="BB1550" s="187"/>
      <c r="BC1550" s="187"/>
      <c r="BD1550" s="187"/>
      <c r="BE1550" s="187"/>
      <c r="BF1550" s="187"/>
      <c r="BG1550" s="187"/>
      <c r="BH1550" s="187"/>
      <c r="BI1550" s="187"/>
      <c r="BJ1550" s="187"/>
      <c r="BK1550" s="187"/>
      <c r="BL1550" s="187"/>
      <c r="BM1550" s="187"/>
      <c r="BN1550" s="187"/>
      <c r="BO1550" s="187"/>
      <c r="BP1550" s="187"/>
      <c r="BQ1550" s="187"/>
      <c r="BR1550" s="187"/>
      <c r="BS1550" s="187"/>
      <c r="BT1550" s="187"/>
      <c r="BU1550" s="187"/>
      <c r="BV1550" s="187"/>
      <c r="BW1550" s="187"/>
      <c r="BX1550" s="187"/>
      <c r="BY1550" s="187"/>
      <c r="BZ1550" s="187"/>
      <c r="CA1550" s="187"/>
      <c r="CB1550" s="187"/>
      <c r="CC1550" s="187"/>
      <c r="CD1550" s="187"/>
      <c r="CE1550" s="187"/>
      <c r="CF1550" s="187"/>
      <c r="CG1550" s="187"/>
      <c r="CH1550" s="187"/>
      <c r="CI1550" s="187"/>
      <c r="CJ1550" s="187"/>
      <c r="CK1550" s="187"/>
      <c r="CL1550" s="187"/>
      <c r="CM1550" s="187"/>
      <c r="CN1550" s="187"/>
    </row>
    <row r="1551" spans="1:92" x14ac:dyDescent="0.25">
      <c r="B1551" s="174" t="s">
        <v>909</v>
      </c>
      <c r="D1551" t="s">
        <v>929</v>
      </c>
      <c r="I1551" s="503" t="s">
        <v>917</v>
      </c>
      <c r="J1551" s="504"/>
      <c r="K1551" s="473"/>
      <c r="L1551" s="473"/>
      <c r="M1551" s="473"/>
      <c r="N1551" s="473"/>
      <c r="O1551" s="473"/>
      <c r="P1551" s="473"/>
      <c r="Q1551" s="473"/>
      <c r="T1551" s="205"/>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206</v>
      </c>
      <c r="B1552" s="96" t="s">
        <v>884</v>
      </c>
      <c r="D1552" t="s">
        <v>929</v>
      </c>
      <c r="I1552" s="476" t="s">
        <v>911</v>
      </c>
      <c r="J1552" s="477"/>
      <c r="K1552" s="56">
        <v>-100000</v>
      </c>
      <c r="L1552" s="56">
        <v>-100000</v>
      </c>
      <c r="M1552" s="56">
        <v>-100000</v>
      </c>
      <c r="N1552" s="56">
        <v>-100000</v>
      </c>
      <c r="O1552" s="56">
        <v>-100000</v>
      </c>
      <c r="P1552" s="56">
        <v>-100000</v>
      </c>
      <c r="Q1552" s="56"/>
      <c r="T1552" s="489"/>
      <c r="U1552" s="509">
        <f ca="1">INDEX($A:$CN,ROW(),MATCH(INDIRECT(ADDRESS(3,COLUMN(),2)),$2:$2,0))/12</f>
        <v>-8333.3333333333339</v>
      </c>
      <c r="V1552" s="509">
        <f ca="1">INDEX($A:$CN,ROW(),MATCH(INDIRECT(ADDRESS(3,COLUMN(),2)),$2:$2,0))/12</f>
        <v>-8333.3333333333339</v>
      </c>
      <c r="W1552" s="509">
        <f ca="1">INDEX($A:$CN,ROW(),MATCH(INDIRECT(ADDRESS(3,COLUMN(),2)),$2:$2,0))/12</f>
        <v>-8333.3333333333339</v>
      </c>
      <c r="X1552" s="509">
        <f ca="1">INDEX($A:$CN,ROW(),MATCH(INDIRECT(ADDRESS(3,COLUMN(),2)),$2:$2,0))/12</f>
        <v>-8333.3333333333339</v>
      </c>
      <c r="Y1552" s="509">
        <f ca="1">INDEX($A:$CN,ROW(),MATCH(INDIRECT(ADDRESS(3,COLUMN(),2)),$2:$2,0))/12</f>
        <v>-8333.3333333333339</v>
      </c>
      <c r="Z1552" s="509">
        <f ca="1">INDEX($A:$CN,ROW(),MATCH(INDIRECT(ADDRESS(3,COLUMN(),2)),$2:$2,0))/12</f>
        <v>-8333.3333333333339</v>
      </c>
      <c r="AA1552" s="509">
        <f ca="1">INDEX($A:$CN,ROW(),MATCH(INDIRECT(ADDRESS(3,COLUMN(),2)),$2:$2,0))/12</f>
        <v>-8333.3333333333339</v>
      </c>
      <c r="AB1552" s="509">
        <f ca="1">INDEX($A:$CN,ROW(),MATCH(INDIRECT(ADDRESS(3,COLUMN(),2)),$2:$2,0))/12</f>
        <v>-8333.3333333333339</v>
      </c>
      <c r="AC1552" s="509">
        <f ca="1">INDEX($A:$CN,ROW(),MATCH(INDIRECT(ADDRESS(3,COLUMN(),2)),$2:$2,0))/12</f>
        <v>-8333.3333333333339</v>
      </c>
      <c r="AD1552" s="509">
        <f ca="1">INDEX($A:$CN,ROW(),MATCH(INDIRECT(ADDRESS(3,COLUMN(),2)),$2:$2,0))/12</f>
        <v>-8333.3333333333339</v>
      </c>
      <c r="AE1552" s="509">
        <f ca="1">INDEX($A:$CN,ROW(),MATCH(INDIRECT(ADDRESS(3,COLUMN(),2)),$2:$2,0))/12</f>
        <v>-8333.3333333333339</v>
      </c>
      <c r="AF1552" s="509">
        <f ca="1">INDEX($A:$CN,ROW(),MATCH(INDIRECT(ADDRESS(3,COLUMN(),2)),$2:$2,0))/12</f>
        <v>-8333.3333333333339</v>
      </c>
      <c r="AG1552" s="509">
        <f ca="1">INDEX($A:$CN,ROW(),MATCH(INDIRECT(ADDRESS(3,COLUMN(),2)),$2:$2,0))/12</f>
        <v>-8333.3333333333339</v>
      </c>
      <c r="AH1552" s="509">
        <f ca="1">INDEX($A:$CN,ROW(),MATCH(INDIRECT(ADDRESS(3,COLUMN(),2)),$2:$2,0))/12</f>
        <v>-8333.3333333333339</v>
      </c>
      <c r="AI1552" s="509">
        <f ca="1">INDEX($A:$CN,ROW(),MATCH(INDIRECT(ADDRESS(3,COLUMN(),2)),$2:$2,0))/12</f>
        <v>-8333.3333333333339</v>
      </c>
      <c r="AJ1552" s="509">
        <f ca="1">INDEX($A:$CN,ROW(),MATCH(INDIRECT(ADDRESS(3,COLUMN(),2)),$2:$2,0))/12</f>
        <v>-8333.3333333333339</v>
      </c>
      <c r="AK1552" s="509">
        <f ca="1">INDEX($A:$CN,ROW(),MATCH(INDIRECT(ADDRESS(3,COLUMN(),2)),$2:$2,0))/12</f>
        <v>-8333.3333333333339</v>
      </c>
      <c r="AL1552" s="509">
        <f ca="1">INDEX($A:$CN,ROW(),MATCH(INDIRECT(ADDRESS(3,COLUMN(),2)),$2:$2,0))/12</f>
        <v>-8333.3333333333339</v>
      </c>
      <c r="AM1552" s="509">
        <f ca="1">INDEX($A:$CN,ROW(),MATCH(INDIRECT(ADDRESS(3,COLUMN(),2)),$2:$2,0))/12</f>
        <v>-8333.3333333333339</v>
      </c>
      <c r="AN1552" s="509">
        <f ca="1">INDEX($A:$CN,ROW(),MATCH(INDIRECT(ADDRESS(3,COLUMN(),2)),$2:$2,0))/12</f>
        <v>-8333.3333333333339</v>
      </c>
      <c r="AO1552" s="509">
        <f ca="1">INDEX($A:$CN,ROW(),MATCH(INDIRECT(ADDRESS(3,COLUMN(),2)),$2:$2,0))/12</f>
        <v>-8333.3333333333339</v>
      </c>
      <c r="AP1552" s="509">
        <f ca="1">INDEX($A:$CN,ROW(),MATCH(INDIRECT(ADDRESS(3,COLUMN(),2)),$2:$2,0))/12</f>
        <v>-8333.3333333333339</v>
      </c>
      <c r="AQ1552" s="509">
        <f ca="1">INDEX($A:$CN,ROW(),MATCH(INDIRECT(ADDRESS(3,COLUMN(),2)),$2:$2,0))/12</f>
        <v>-8333.3333333333339</v>
      </c>
      <c r="AR1552" s="509">
        <f ca="1">INDEX($A:$CN,ROW(),MATCH(INDIRECT(ADDRESS(3,COLUMN(),2)),$2:$2,0))/12</f>
        <v>-8333.3333333333339</v>
      </c>
      <c r="AS1552" s="509">
        <f ca="1">INDEX($A:$CN,ROW(),MATCH(INDIRECT(ADDRESS(3,COLUMN(),2)),$2:$2,0))/12</f>
        <v>-8333.3333333333339</v>
      </c>
      <c r="AT1552" s="509">
        <f ca="1">INDEX($A:$CN,ROW(),MATCH(INDIRECT(ADDRESS(3,COLUMN(),2)),$2:$2,0))/12</f>
        <v>-8333.3333333333339</v>
      </c>
      <c r="AU1552" s="509">
        <f ca="1">INDEX($A:$CN,ROW(),MATCH(INDIRECT(ADDRESS(3,COLUMN(),2)),$2:$2,0))/12</f>
        <v>-8333.3333333333339</v>
      </c>
      <c r="AV1552" s="509">
        <f ca="1">INDEX($A:$CN,ROW(),MATCH(INDIRECT(ADDRESS(3,COLUMN(),2)),$2:$2,0))/12</f>
        <v>-8333.3333333333339</v>
      </c>
      <c r="AW1552" s="509">
        <f ca="1">INDEX($A:$CN,ROW(),MATCH(INDIRECT(ADDRESS(3,COLUMN(),2)),$2:$2,0))/12</f>
        <v>-8333.3333333333339</v>
      </c>
      <c r="AX1552" s="509">
        <f ca="1">INDEX($A:$CN,ROW(),MATCH(INDIRECT(ADDRESS(3,COLUMN(),2)),$2:$2,0))/12</f>
        <v>-8333.3333333333339</v>
      </c>
      <c r="AY1552" s="509">
        <f ca="1">INDEX($A:$CN,ROW(),MATCH(INDIRECT(ADDRESS(3,COLUMN(),2)),$2:$2,0))/12</f>
        <v>-8333.3333333333339</v>
      </c>
      <c r="AZ1552" s="509">
        <f ca="1">INDEX($A:$CN,ROW(),MATCH(INDIRECT(ADDRESS(3,COLUMN(),2)),$2:$2,0))/12</f>
        <v>-8333.3333333333339</v>
      </c>
      <c r="BA1552" s="509">
        <f ca="1">INDEX($A:$CN,ROW(),MATCH(INDIRECT(ADDRESS(3,COLUMN(),2)),$2:$2,0))/12</f>
        <v>-8333.3333333333339</v>
      </c>
      <c r="BB1552" s="509">
        <f ca="1">INDEX($A:$CN,ROW(),MATCH(INDIRECT(ADDRESS(3,COLUMN(),2)),$2:$2,0))/12</f>
        <v>-8333.3333333333339</v>
      </c>
      <c r="BC1552" s="509">
        <f ca="1">INDEX($A:$CN,ROW(),MATCH(INDIRECT(ADDRESS(3,COLUMN(),2)),$2:$2,0))/12</f>
        <v>-8333.3333333333339</v>
      </c>
      <c r="BD1552" s="509">
        <f ca="1">INDEX($A:$CN,ROW(),MATCH(INDIRECT(ADDRESS(3,COLUMN(),2)),$2:$2,0))/12</f>
        <v>-8333.3333333333339</v>
      </c>
      <c r="BE1552" s="509">
        <f ca="1">INDEX($A:$CN,ROW(),MATCH(INDIRECT(ADDRESS(3,COLUMN(),2)),$2:$2,0))/12</f>
        <v>-8333.3333333333339</v>
      </c>
      <c r="BF1552" s="509">
        <f ca="1">INDEX($A:$CN,ROW(),MATCH(INDIRECT(ADDRESS(3,COLUMN(),2)),$2:$2,0))/12</f>
        <v>-8333.3333333333339</v>
      </c>
      <c r="BG1552" s="509">
        <f ca="1">INDEX($A:$CN,ROW(),MATCH(INDIRECT(ADDRESS(3,COLUMN(),2)),$2:$2,0))/12</f>
        <v>-8333.3333333333339</v>
      </c>
      <c r="BH1552" s="509">
        <f ca="1">INDEX($A:$CN,ROW(),MATCH(INDIRECT(ADDRESS(3,COLUMN(),2)),$2:$2,0))/12</f>
        <v>-8333.3333333333339</v>
      </c>
      <c r="BI1552" s="509">
        <f ca="1">INDEX($A:$CN,ROW(),MATCH(INDIRECT(ADDRESS(3,COLUMN(),2)),$2:$2,0))/12</f>
        <v>-8333.3333333333339</v>
      </c>
      <c r="BJ1552" s="509">
        <f ca="1">INDEX($A:$CN,ROW(),MATCH(INDIRECT(ADDRESS(3,COLUMN(),2)),$2:$2,0))/12</f>
        <v>-8333.3333333333339</v>
      </c>
      <c r="BK1552" s="509">
        <f ca="1">INDEX($A:$CN,ROW(),MATCH(INDIRECT(ADDRESS(3,COLUMN(),2)),$2:$2,0))/12</f>
        <v>-8333.3333333333339</v>
      </c>
      <c r="BL1552" s="509">
        <f ca="1">INDEX($A:$CN,ROW(),MATCH(INDIRECT(ADDRESS(3,COLUMN(),2)),$2:$2,0))/12</f>
        <v>-8333.3333333333339</v>
      </c>
      <c r="BM1552" s="509">
        <f ca="1">INDEX($A:$CN,ROW(),MATCH(INDIRECT(ADDRESS(3,COLUMN(),2)),$2:$2,0))/12</f>
        <v>-8333.3333333333339</v>
      </c>
      <c r="BN1552" s="509">
        <f ca="1">INDEX($A:$CN,ROW(),MATCH(INDIRECT(ADDRESS(3,COLUMN(),2)),$2:$2,0))/12</f>
        <v>-8333.3333333333339</v>
      </c>
      <c r="BO1552" s="509">
        <f ca="1">INDEX($A:$CN,ROW(),MATCH(INDIRECT(ADDRESS(3,COLUMN(),2)),$2:$2,0))/12</f>
        <v>-8333.3333333333339</v>
      </c>
      <c r="BP1552" s="509">
        <f ca="1">INDEX($A:$CN,ROW(),MATCH(INDIRECT(ADDRESS(3,COLUMN(),2)),$2:$2,0))/12</f>
        <v>-8333.3333333333339</v>
      </c>
      <c r="BQ1552" s="509">
        <f ca="1">INDEX($A:$CN,ROW(),MATCH(INDIRECT(ADDRESS(3,COLUMN(),2)),$2:$2,0))/12</f>
        <v>-8333.3333333333339</v>
      </c>
      <c r="BR1552" s="509">
        <f ca="1">INDEX($A:$CN,ROW(),MATCH(INDIRECT(ADDRESS(3,COLUMN(),2)),$2:$2,0))/12</f>
        <v>-8333.3333333333339</v>
      </c>
      <c r="BS1552" s="509">
        <f ca="1">INDEX($A:$CN,ROW(),MATCH(INDIRECT(ADDRESS(3,COLUMN(),2)),$2:$2,0))/12</f>
        <v>-8333.3333333333339</v>
      </c>
      <c r="BT1552" s="509">
        <f ca="1">INDEX($A:$CN,ROW(),MATCH(INDIRECT(ADDRESS(3,COLUMN(),2)),$2:$2,0))/12</f>
        <v>-8333.3333333333339</v>
      </c>
      <c r="BU1552" s="509">
        <f ca="1">INDEX($A:$CN,ROW(),MATCH(INDIRECT(ADDRESS(3,COLUMN(),2)),$2:$2,0))/12</f>
        <v>-8333.3333333333339</v>
      </c>
      <c r="BV1552" s="509">
        <f ca="1">INDEX($A:$CN,ROW(),MATCH(INDIRECT(ADDRESS(3,COLUMN(),2)),$2:$2,0))/12</f>
        <v>-8333.3333333333339</v>
      </c>
      <c r="BW1552" s="509">
        <f ca="1">INDEX($A:$CN,ROW(),MATCH(INDIRECT(ADDRESS(3,COLUMN(),2)),$2:$2,0))/12</f>
        <v>-8333.3333333333339</v>
      </c>
      <c r="BX1552" s="509">
        <f ca="1">INDEX($A:$CN,ROW(),MATCH(INDIRECT(ADDRESS(3,COLUMN(),2)),$2:$2,0))/12</f>
        <v>-8333.3333333333339</v>
      </c>
      <c r="BY1552" s="509">
        <f ca="1">INDEX($A:$CN,ROW(),MATCH(INDIRECT(ADDRESS(3,COLUMN(),2)),$2:$2,0))/12</f>
        <v>-8333.3333333333339</v>
      </c>
      <c r="BZ1552" s="509">
        <f ca="1">INDEX($A:$CN,ROW(),MATCH(INDIRECT(ADDRESS(3,COLUMN(),2)),$2:$2,0))/12</f>
        <v>-8333.3333333333339</v>
      </c>
      <c r="CA1552" s="509">
        <f ca="1">INDEX($A:$CN,ROW(),MATCH(INDIRECT(ADDRESS(3,COLUMN(),2)),$2:$2,0))/12</f>
        <v>-8333.3333333333339</v>
      </c>
      <c r="CB1552" s="509">
        <f ca="1">INDEX($A:$CN,ROW(),MATCH(INDIRECT(ADDRESS(3,COLUMN(),2)),$2:$2,0))/12</f>
        <v>-8333.3333333333339</v>
      </c>
      <c r="CC1552" s="509">
        <f ca="1">INDEX($A:$CN,ROW(),MATCH(INDIRECT(ADDRESS(3,COLUMN(),2)),$2:$2,0))/12</f>
        <v>-8333.3333333333339</v>
      </c>
      <c r="CD1552" s="509">
        <f ca="1">INDEX($A:$CN,ROW(),MATCH(INDIRECT(ADDRESS(3,COLUMN(),2)),$2:$2,0))/12</f>
        <v>-8333.3333333333339</v>
      </c>
      <c r="CE1552" s="509">
        <f ca="1">INDEX($A:$CN,ROW(),MATCH(INDIRECT(ADDRESS(3,COLUMN(),2)),$2:$2,0))/12</f>
        <v>-8333.3333333333339</v>
      </c>
      <c r="CF1552" s="509">
        <f ca="1">INDEX($A:$CN,ROW(),MATCH(INDIRECT(ADDRESS(3,COLUMN(),2)),$2:$2,0))/12</f>
        <v>-8333.3333333333339</v>
      </c>
      <c r="CG1552" s="509">
        <f ca="1">INDEX($A:$CN,ROW(),MATCH(INDIRECT(ADDRESS(3,COLUMN(),2)),$2:$2,0))/12</f>
        <v>-8333.3333333333339</v>
      </c>
      <c r="CH1552" s="509">
        <f ca="1">INDEX($A:$CN,ROW(),MATCH(INDIRECT(ADDRESS(3,COLUMN(),2)),$2:$2,0))/12</f>
        <v>-8333.3333333333339</v>
      </c>
      <c r="CI1552" s="509">
        <f ca="1">INDEX($A:$CN,ROW(),MATCH(INDIRECT(ADDRESS(3,COLUMN(),2)),$2:$2,0))/12</f>
        <v>-8333.3333333333339</v>
      </c>
      <c r="CJ1552" s="509">
        <f ca="1">INDEX($A:$CN,ROW(),MATCH(INDIRECT(ADDRESS(3,COLUMN(),2)),$2:$2,0))/12</f>
        <v>-8333.3333333333339</v>
      </c>
      <c r="CK1552" s="509">
        <f ca="1">INDEX($A:$CN,ROW(),MATCH(INDIRECT(ADDRESS(3,COLUMN(),2)),$2:$2,0))/12</f>
        <v>-8333.3333333333339</v>
      </c>
      <c r="CL1552" s="509">
        <f ca="1">INDEX($A:$CN,ROW(),MATCH(INDIRECT(ADDRESS(3,COLUMN(),2)),$2:$2,0))/12</f>
        <v>-8333.3333333333339</v>
      </c>
      <c r="CM1552" s="509">
        <f ca="1">INDEX($A:$CN,ROW(),MATCH(INDIRECT(ADDRESS(3,COLUMN(),2)),$2:$2,0))/12</f>
        <v>-8333.3333333333339</v>
      </c>
      <c r="CN1552" s="509">
        <f ca="1">INDEX($A:$CN,ROW(),MATCH(INDIRECT(ADDRESS(3,COLUMN(),2)),$2:$2,0))/12</f>
        <v>-8333.3333333333339</v>
      </c>
    </row>
    <row r="1553" spans="1:92" x14ac:dyDescent="0.25">
      <c r="A1553" t="s">
        <v>902</v>
      </c>
      <c r="B1553" s="216" t="s">
        <v>914</v>
      </c>
      <c r="D1553" t="s">
        <v>929</v>
      </c>
      <c r="I1553" s="449"/>
      <c r="J1553" s="474"/>
      <c r="K1553" s="505">
        <f t="shared" ref="K1553:P1553" ca="1" si="1122">SUMIF($3:$3, K$2, INDIRECT(ROW() &amp; ":" &amp; ROW()))</f>
        <v>-99999.999999999985</v>
      </c>
      <c r="L1553" s="505">
        <f t="shared" ca="1" si="1122"/>
        <v>-99999.999999999985</v>
      </c>
      <c r="M1553" s="505">
        <f t="shared" ca="1" si="1122"/>
        <v>-99999.999999999985</v>
      </c>
      <c r="N1553" s="505">
        <f t="shared" ca="1" si="1122"/>
        <v>-99999.999999999985</v>
      </c>
      <c r="O1553" s="505">
        <f t="shared" ca="1" si="1122"/>
        <v>-99999.999999999985</v>
      </c>
      <c r="P1553" s="505">
        <f t="shared" ca="1" si="1122"/>
        <v>-99999.999999999985</v>
      </c>
      <c r="Q1553" s="496"/>
      <c r="T1553" s="204"/>
      <c r="U1553" s="506">
        <f ca="1">SUM(U1551:OFFSET(U1553,-1,0))</f>
        <v>-8333.3333333333339</v>
      </c>
      <c r="V1553" s="506">
        <f ca="1">SUM(V1551:OFFSET(V1553,-1,0))</f>
        <v>-8333.3333333333339</v>
      </c>
      <c r="W1553" s="506">
        <f ca="1">SUM(W1551:OFFSET(W1553,-1,0))</f>
        <v>-8333.3333333333339</v>
      </c>
      <c r="X1553" s="506">
        <f ca="1">SUM(X1551:OFFSET(X1553,-1,0))</f>
        <v>-8333.3333333333339</v>
      </c>
      <c r="Y1553" s="506">
        <f ca="1">SUM(Y1551:OFFSET(Y1553,-1,0))</f>
        <v>-8333.3333333333339</v>
      </c>
      <c r="Z1553" s="506">
        <f ca="1">SUM(Z1551:OFFSET(Z1553,-1,0))</f>
        <v>-8333.3333333333339</v>
      </c>
      <c r="AA1553" s="506">
        <f ca="1">SUM(AA1551:OFFSET(AA1553,-1,0))</f>
        <v>-8333.3333333333339</v>
      </c>
      <c r="AB1553" s="506">
        <f ca="1">SUM(AB1551:OFFSET(AB1553,-1,0))</f>
        <v>-8333.3333333333339</v>
      </c>
      <c r="AC1553" s="506">
        <f ca="1">SUM(AC1551:OFFSET(AC1553,-1,0))</f>
        <v>-8333.3333333333339</v>
      </c>
      <c r="AD1553" s="506">
        <f ca="1">SUM(AD1551:OFFSET(AD1553,-1,0))</f>
        <v>-8333.3333333333339</v>
      </c>
      <c r="AE1553" s="506">
        <f ca="1">SUM(AE1551:OFFSET(AE1553,-1,0))</f>
        <v>-8333.3333333333339</v>
      </c>
      <c r="AF1553" s="506">
        <f ca="1">SUM(AF1551:OFFSET(AF1553,-1,0))</f>
        <v>-8333.3333333333339</v>
      </c>
      <c r="AG1553" s="506">
        <f ca="1">SUM(AG1551:OFFSET(AG1553,-1,0))</f>
        <v>-8333.3333333333339</v>
      </c>
      <c r="AH1553" s="506">
        <f ca="1">SUM(AH1551:OFFSET(AH1553,-1,0))</f>
        <v>-8333.3333333333339</v>
      </c>
      <c r="AI1553" s="506">
        <f ca="1">SUM(AI1551:OFFSET(AI1553,-1,0))</f>
        <v>-8333.3333333333339</v>
      </c>
      <c r="AJ1553" s="506">
        <f ca="1">SUM(AJ1551:OFFSET(AJ1553,-1,0))</f>
        <v>-8333.3333333333339</v>
      </c>
      <c r="AK1553" s="506">
        <f ca="1">SUM(AK1551:OFFSET(AK1553,-1,0))</f>
        <v>-8333.3333333333339</v>
      </c>
      <c r="AL1553" s="506">
        <f ca="1">SUM(AL1551:OFFSET(AL1553,-1,0))</f>
        <v>-8333.3333333333339</v>
      </c>
      <c r="AM1553" s="506">
        <f ca="1">SUM(AM1551:OFFSET(AM1553,-1,0))</f>
        <v>-8333.3333333333339</v>
      </c>
      <c r="AN1553" s="506">
        <f ca="1">SUM(AN1551:OFFSET(AN1553,-1,0))</f>
        <v>-8333.3333333333339</v>
      </c>
      <c r="AO1553" s="506">
        <f ca="1">SUM(AO1551:OFFSET(AO1553,-1,0))</f>
        <v>-8333.3333333333339</v>
      </c>
      <c r="AP1553" s="506">
        <f ca="1">SUM(AP1551:OFFSET(AP1553,-1,0))</f>
        <v>-8333.3333333333339</v>
      </c>
      <c r="AQ1553" s="506">
        <f ca="1">SUM(AQ1551:OFFSET(AQ1553,-1,0))</f>
        <v>-8333.3333333333339</v>
      </c>
      <c r="AR1553" s="506">
        <f ca="1">SUM(AR1551:OFFSET(AR1553,-1,0))</f>
        <v>-8333.3333333333339</v>
      </c>
      <c r="AS1553" s="506">
        <f ca="1">SUM(AS1551:OFFSET(AS1553,-1,0))</f>
        <v>-8333.3333333333339</v>
      </c>
      <c r="AT1553" s="506">
        <f ca="1">SUM(AT1551:OFFSET(AT1553,-1,0))</f>
        <v>-8333.3333333333339</v>
      </c>
      <c r="AU1553" s="506">
        <f ca="1">SUM(AU1551:OFFSET(AU1553,-1,0))</f>
        <v>-8333.3333333333339</v>
      </c>
      <c r="AV1553" s="506">
        <f ca="1">SUM(AV1551:OFFSET(AV1553,-1,0))</f>
        <v>-8333.3333333333339</v>
      </c>
      <c r="AW1553" s="506">
        <f ca="1">SUM(AW1551:OFFSET(AW1553,-1,0))</f>
        <v>-8333.3333333333339</v>
      </c>
      <c r="AX1553" s="506">
        <f ca="1">SUM(AX1551:OFFSET(AX1553,-1,0))</f>
        <v>-8333.3333333333339</v>
      </c>
      <c r="AY1553" s="506">
        <f ca="1">SUM(AY1551:OFFSET(AY1553,-1,0))</f>
        <v>-8333.3333333333339</v>
      </c>
      <c r="AZ1553" s="506">
        <f ca="1">SUM(AZ1551:OFFSET(AZ1553,-1,0))</f>
        <v>-8333.3333333333339</v>
      </c>
      <c r="BA1553" s="506">
        <f ca="1">SUM(BA1551:OFFSET(BA1553,-1,0))</f>
        <v>-8333.3333333333339</v>
      </c>
      <c r="BB1553" s="506">
        <f ca="1">SUM(BB1551:OFFSET(BB1553,-1,0))</f>
        <v>-8333.3333333333339</v>
      </c>
      <c r="BC1553" s="506">
        <f ca="1">SUM(BC1551:OFFSET(BC1553,-1,0))</f>
        <v>-8333.3333333333339</v>
      </c>
      <c r="BD1553" s="506">
        <f ca="1">SUM(BD1551:OFFSET(BD1553,-1,0))</f>
        <v>-8333.3333333333339</v>
      </c>
      <c r="BE1553" s="506">
        <f ca="1">SUM(BE1551:OFFSET(BE1553,-1,0))</f>
        <v>-8333.3333333333339</v>
      </c>
      <c r="BF1553" s="506">
        <f ca="1">SUM(BF1551:OFFSET(BF1553,-1,0))</f>
        <v>-8333.3333333333339</v>
      </c>
      <c r="BG1553" s="506">
        <f ca="1">SUM(BG1551:OFFSET(BG1553,-1,0))</f>
        <v>-8333.3333333333339</v>
      </c>
      <c r="BH1553" s="506">
        <f ca="1">SUM(BH1551:OFFSET(BH1553,-1,0))</f>
        <v>-8333.3333333333339</v>
      </c>
      <c r="BI1553" s="506">
        <f ca="1">SUM(BI1551:OFFSET(BI1553,-1,0))</f>
        <v>-8333.3333333333339</v>
      </c>
      <c r="BJ1553" s="506">
        <f ca="1">SUM(BJ1551:OFFSET(BJ1553,-1,0))</f>
        <v>-8333.3333333333339</v>
      </c>
      <c r="BK1553" s="506">
        <f ca="1">SUM(BK1551:OFFSET(BK1553,-1,0))</f>
        <v>-8333.3333333333339</v>
      </c>
      <c r="BL1553" s="506">
        <f ca="1">SUM(BL1551:OFFSET(BL1553,-1,0))</f>
        <v>-8333.3333333333339</v>
      </c>
      <c r="BM1553" s="506">
        <f ca="1">SUM(BM1551:OFFSET(BM1553,-1,0))</f>
        <v>-8333.3333333333339</v>
      </c>
      <c r="BN1553" s="506">
        <f ca="1">SUM(BN1551:OFFSET(BN1553,-1,0))</f>
        <v>-8333.3333333333339</v>
      </c>
      <c r="BO1553" s="506">
        <f ca="1">SUM(BO1551:OFFSET(BO1553,-1,0))</f>
        <v>-8333.3333333333339</v>
      </c>
      <c r="BP1553" s="506">
        <f ca="1">SUM(BP1551:OFFSET(BP1553,-1,0))</f>
        <v>-8333.3333333333339</v>
      </c>
      <c r="BQ1553" s="506">
        <f ca="1">SUM(BQ1551:OFFSET(BQ1553,-1,0))</f>
        <v>-8333.3333333333339</v>
      </c>
      <c r="BR1553" s="506">
        <f ca="1">SUM(BR1551:OFFSET(BR1553,-1,0))</f>
        <v>-8333.3333333333339</v>
      </c>
      <c r="BS1553" s="506">
        <f ca="1">SUM(BS1551:OFFSET(BS1553,-1,0))</f>
        <v>-8333.3333333333339</v>
      </c>
      <c r="BT1553" s="506">
        <f ca="1">SUM(BT1551:OFFSET(BT1553,-1,0))</f>
        <v>-8333.3333333333339</v>
      </c>
      <c r="BU1553" s="506">
        <f ca="1">SUM(BU1551:OFFSET(BU1553,-1,0))</f>
        <v>-8333.3333333333339</v>
      </c>
      <c r="BV1553" s="506">
        <f ca="1">SUM(BV1551:OFFSET(BV1553,-1,0))</f>
        <v>-8333.3333333333339</v>
      </c>
      <c r="BW1553" s="506">
        <f ca="1">SUM(BW1551:OFFSET(BW1553,-1,0))</f>
        <v>-8333.3333333333339</v>
      </c>
      <c r="BX1553" s="506">
        <f ca="1">SUM(BX1551:OFFSET(BX1553,-1,0))</f>
        <v>-8333.3333333333339</v>
      </c>
      <c r="BY1553" s="506">
        <f ca="1">SUM(BY1551:OFFSET(BY1553,-1,0))</f>
        <v>-8333.3333333333339</v>
      </c>
      <c r="BZ1553" s="506">
        <f ca="1">SUM(BZ1551:OFFSET(BZ1553,-1,0))</f>
        <v>-8333.3333333333339</v>
      </c>
      <c r="CA1553" s="506">
        <f ca="1">SUM(CA1551:OFFSET(CA1553,-1,0))</f>
        <v>-8333.3333333333339</v>
      </c>
      <c r="CB1553" s="506">
        <f ca="1">SUM(CB1551:OFFSET(CB1553,-1,0))</f>
        <v>-8333.3333333333339</v>
      </c>
      <c r="CC1553" s="506">
        <f ca="1">SUM(CC1551:OFFSET(CC1553,-1,0))</f>
        <v>-8333.3333333333339</v>
      </c>
      <c r="CD1553" s="506">
        <f ca="1">SUM(CD1551:OFFSET(CD1553,-1,0))</f>
        <v>-8333.3333333333339</v>
      </c>
      <c r="CE1553" s="506">
        <f ca="1">SUM(CE1551:OFFSET(CE1553,-1,0))</f>
        <v>-8333.3333333333339</v>
      </c>
      <c r="CF1553" s="506">
        <f ca="1">SUM(CF1551:OFFSET(CF1553,-1,0))</f>
        <v>-8333.3333333333339</v>
      </c>
      <c r="CG1553" s="506">
        <f ca="1">SUM(CG1551:OFFSET(CG1553,-1,0))</f>
        <v>-8333.3333333333339</v>
      </c>
      <c r="CH1553" s="506">
        <f ca="1">SUM(CH1551:OFFSET(CH1553,-1,0))</f>
        <v>-8333.3333333333339</v>
      </c>
      <c r="CI1553" s="506">
        <f ca="1">SUM(CI1551:OFFSET(CI1553,-1,0))</f>
        <v>-8333.3333333333339</v>
      </c>
      <c r="CJ1553" s="506">
        <f ca="1">SUM(CJ1551:OFFSET(CJ1553,-1,0))</f>
        <v>-8333.3333333333339</v>
      </c>
      <c r="CK1553" s="506">
        <f ca="1">SUM(CK1551:OFFSET(CK1553,-1,0))</f>
        <v>-8333.3333333333339</v>
      </c>
      <c r="CL1553" s="506">
        <f ca="1">SUM(CL1551:OFFSET(CL1553,-1,0))</f>
        <v>-8333.3333333333339</v>
      </c>
      <c r="CM1553" s="506">
        <f ca="1">SUM(CM1551:OFFSET(CM1553,-1,0))</f>
        <v>-8333.3333333333339</v>
      </c>
      <c r="CN1553" s="506">
        <f ca="1">SUM(CN1551:OFFSET(CN1553,-1,0))</f>
        <v>-8333.3333333333339</v>
      </c>
    </row>
    <row r="1554" spans="1:92" x14ac:dyDescent="0.25">
      <c r="A1554" t="s">
        <v>143</v>
      </c>
      <c r="B1554" s="216"/>
      <c r="I1554" s="449"/>
      <c r="J1554" s="474"/>
      <c r="K1554" s="496"/>
      <c r="L1554" s="496"/>
      <c r="M1554" s="496"/>
      <c r="N1554" s="496"/>
      <c r="O1554" s="496"/>
      <c r="P1554" s="496"/>
      <c r="Q1554" s="496"/>
      <c r="T1554" s="204"/>
      <c r="U1554" s="506"/>
      <c r="V1554" s="506"/>
      <c r="W1554" s="506"/>
      <c r="X1554" s="506"/>
      <c r="Y1554" s="506"/>
      <c r="Z1554" s="506"/>
      <c r="AA1554" s="506"/>
      <c r="AB1554" s="506"/>
      <c r="AC1554" s="506"/>
      <c r="AD1554" s="506"/>
      <c r="AE1554" s="506"/>
      <c r="AF1554" s="506"/>
      <c r="AG1554" s="506"/>
      <c r="AH1554" s="506"/>
      <c r="AI1554" s="506"/>
      <c r="AJ1554" s="506"/>
      <c r="AK1554" s="506"/>
      <c r="AL1554" s="506"/>
      <c r="AM1554" s="506"/>
      <c r="AN1554" s="506"/>
      <c r="AO1554" s="506"/>
      <c r="AP1554" s="506"/>
      <c r="AQ1554" s="506"/>
      <c r="AR1554" s="506"/>
      <c r="AS1554" s="506"/>
      <c r="AT1554" s="506"/>
      <c r="AU1554" s="506"/>
      <c r="AV1554" s="506"/>
      <c r="AW1554" s="506"/>
      <c r="AX1554" s="506"/>
      <c r="AY1554" s="506"/>
      <c r="AZ1554" s="506"/>
      <c r="BA1554" s="506"/>
      <c r="BB1554" s="506"/>
      <c r="BC1554" s="506"/>
      <c r="BD1554" s="506"/>
      <c r="BE1554" s="506"/>
      <c r="BF1554" s="506"/>
      <c r="BG1554" s="506"/>
      <c r="BH1554" s="506"/>
      <c r="BI1554" s="506"/>
      <c r="BJ1554" s="506"/>
      <c r="BK1554" s="506"/>
      <c r="BL1554" s="506"/>
      <c r="BM1554" s="506"/>
      <c r="BN1554" s="506"/>
      <c r="BO1554" s="506"/>
      <c r="BP1554" s="506"/>
      <c r="BQ1554" s="506"/>
      <c r="BR1554" s="506"/>
      <c r="BS1554" s="506"/>
      <c r="BT1554" s="506"/>
      <c r="BU1554" s="506"/>
      <c r="BV1554" s="506"/>
      <c r="BW1554" s="506"/>
      <c r="BX1554" s="506"/>
      <c r="BY1554" s="506"/>
      <c r="BZ1554" s="506"/>
      <c r="CA1554" s="506"/>
      <c r="CB1554" s="506"/>
      <c r="CC1554" s="506"/>
      <c r="CD1554" s="506"/>
      <c r="CE1554" s="506"/>
      <c r="CF1554" s="506"/>
      <c r="CG1554" s="506"/>
      <c r="CH1554" s="506"/>
      <c r="CI1554" s="506"/>
      <c r="CJ1554" s="506"/>
      <c r="CK1554" s="506"/>
      <c r="CL1554" s="506"/>
      <c r="CM1554" s="506"/>
      <c r="CN1554" s="506"/>
    </row>
    <row r="1555" spans="1:92" x14ac:dyDescent="0.25">
      <c r="A1555" s="137"/>
      <c r="B1555" s="208" t="s">
        <v>858</v>
      </c>
      <c r="C1555" s="139"/>
      <c r="D1555" s="137" t="s">
        <v>930</v>
      </c>
      <c r="E1555" s="140" t="s">
        <v>930</v>
      </c>
      <c r="F1555" s="140"/>
      <c r="G1555" s="140" t="s">
        <v>931</v>
      </c>
      <c r="H1555" s="487"/>
      <c r="I1555" s="221"/>
      <c r="J1555" s="222"/>
      <c r="K1555" s="139"/>
      <c r="L1555" s="139"/>
      <c r="M1555" s="139"/>
      <c r="N1555" s="139"/>
      <c r="O1555" s="139"/>
      <c r="P1555" s="139"/>
      <c r="Q1555" s="139"/>
      <c r="T1555" s="262"/>
      <c r="U1555" s="187"/>
      <c r="V1555" s="187"/>
      <c r="W1555" s="187"/>
      <c r="X1555" s="187"/>
      <c r="Y1555" s="187"/>
      <c r="Z1555" s="187"/>
      <c r="AA1555" s="187"/>
      <c r="AB1555" s="187"/>
      <c r="AC1555" s="187"/>
      <c r="AD1555" s="187"/>
      <c r="AE1555" s="187"/>
      <c r="AF1555" s="187"/>
      <c r="AG1555" s="187"/>
      <c r="AH1555" s="187"/>
      <c r="AI1555" s="187"/>
      <c r="AJ1555" s="187"/>
      <c r="AK1555" s="187"/>
      <c r="AL1555" s="187"/>
      <c r="AM1555" s="187"/>
      <c r="AN1555" s="187"/>
      <c r="AO1555" s="187"/>
      <c r="AP1555" s="187"/>
      <c r="AQ1555" s="187"/>
      <c r="AR1555" s="187"/>
      <c r="AS1555" s="187"/>
      <c r="AT1555" s="187"/>
      <c r="AU1555" s="187"/>
      <c r="AV1555" s="187"/>
      <c r="AW1555" s="187"/>
      <c r="AX1555" s="187"/>
      <c r="AY1555" s="187"/>
      <c r="AZ1555" s="187"/>
      <c r="BA1555" s="187"/>
      <c r="BB1555" s="187"/>
      <c r="BC1555" s="187"/>
      <c r="BD1555" s="187"/>
      <c r="BE1555" s="187"/>
      <c r="BF1555" s="187"/>
      <c r="BG1555" s="187"/>
      <c r="BH1555" s="187"/>
      <c r="BI1555" s="187"/>
      <c r="BJ1555" s="187"/>
      <c r="BK1555" s="187"/>
      <c r="BL1555" s="187"/>
      <c r="BM1555" s="187"/>
      <c r="BN1555" s="187"/>
      <c r="BO1555" s="187"/>
      <c r="BP1555" s="187"/>
      <c r="BQ1555" s="187"/>
      <c r="BR1555" s="187"/>
      <c r="BS1555" s="187"/>
      <c r="BT1555" s="187"/>
      <c r="BU1555" s="187"/>
      <c r="BV1555" s="187"/>
      <c r="BW1555" s="187"/>
      <c r="BX1555" s="187"/>
      <c r="BY1555" s="187"/>
      <c r="BZ1555" s="187"/>
      <c r="CA1555" s="187"/>
      <c r="CB1555" s="187"/>
      <c r="CC1555" s="187"/>
      <c r="CD1555" s="187"/>
      <c r="CE1555" s="187"/>
      <c r="CF1555" s="187"/>
      <c r="CG1555" s="187"/>
      <c r="CH1555" s="187"/>
      <c r="CI1555" s="187"/>
      <c r="CJ1555" s="187"/>
      <c r="CK1555" s="187"/>
      <c r="CL1555" s="187"/>
      <c r="CM1555" s="187"/>
      <c r="CN1555" s="187"/>
    </row>
    <row r="1556" spans="1:92" x14ac:dyDescent="0.25">
      <c r="B1556" s="174" t="s">
        <v>909</v>
      </c>
      <c r="D1556" t="s">
        <v>930</v>
      </c>
      <c r="I1556" s="102"/>
      <c r="J1556" s="504"/>
      <c r="K1556" s="473"/>
      <c r="L1556" s="473"/>
      <c r="M1556" s="473"/>
      <c r="N1556" s="473"/>
      <c r="O1556" s="473"/>
      <c r="P1556" s="473"/>
      <c r="Q1556" s="473"/>
      <c r="T1556" s="205"/>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206</v>
      </c>
      <c r="B1557" s="96" t="s">
        <v>884</v>
      </c>
      <c r="C1557" s="295" t="s">
        <v>25</v>
      </c>
      <c r="D1557" t="s">
        <v>930</v>
      </c>
      <c r="I1557" s="102"/>
      <c r="J1557" s="477"/>
      <c r="K1557" s="56">
        <v>-100000</v>
      </c>
      <c r="L1557" s="56">
        <v>-100000</v>
      </c>
      <c r="M1557" s="56">
        <v>-100000</v>
      </c>
      <c r="N1557" s="56">
        <v>-100000</v>
      </c>
      <c r="O1557" s="56">
        <v>-100000</v>
      </c>
      <c r="P1557" s="56">
        <v>-100000</v>
      </c>
      <c r="Q1557" s="56"/>
      <c r="T1557" s="489">
        <f t="shared" ref="T1557" ca="1" si="1123">IFERROR(INDEX(INDIRECT("Financials!$A:$AD"), MATCH(INDIRECT(ADDRESS(ROW(),2)), INDIRECT("Financials!$B:$B"), 0), MATCH(INDIRECT(ADDRESS(1,COLUMN())), INDIRECT("Financials!$1:$1"), 0)),0)</f>
        <v>0</v>
      </c>
      <c r="U1557" s="509">
        <f ca="1">INDEX($A:$CN,ROW(),MATCH(INDIRECT(ADDRESS(3,COLUMN(),2)),$2:$2,0))/12</f>
        <v>-8333.3333333333339</v>
      </c>
      <c r="V1557" s="509">
        <f ca="1">INDEX($A:$CN,ROW(),MATCH(INDIRECT(ADDRESS(3,COLUMN(),2)),$2:$2,0))/12</f>
        <v>-8333.3333333333339</v>
      </c>
      <c r="W1557" s="509">
        <f ca="1">INDEX($A:$CN,ROW(),MATCH(INDIRECT(ADDRESS(3,COLUMN(),2)),$2:$2,0))/12</f>
        <v>-8333.3333333333339</v>
      </c>
      <c r="X1557" s="509">
        <f ca="1">INDEX($A:$CN,ROW(),MATCH(INDIRECT(ADDRESS(3,COLUMN(),2)),$2:$2,0))/12</f>
        <v>-8333.3333333333339</v>
      </c>
      <c r="Y1557" s="509">
        <f ca="1">INDEX($A:$CN,ROW(),MATCH(INDIRECT(ADDRESS(3,COLUMN(),2)),$2:$2,0))/12</f>
        <v>-8333.3333333333339</v>
      </c>
      <c r="Z1557" s="509">
        <f ca="1">INDEX($A:$CN,ROW(),MATCH(INDIRECT(ADDRESS(3,COLUMN(),2)),$2:$2,0))/12</f>
        <v>-8333.3333333333339</v>
      </c>
      <c r="AA1557" s="509">
        <f ca="1">INDEX($A:$CN,ROW(),MATCH(INDIRECT(ADDRESS(3,COLUMN(),2)),$2:$2,0))/12</f>
        <v>-8333.3333333333339</v>
      </c>
      <c r="AB1557" s="509">
        <f ca="1">INDEX($A:$CN,ROW(),MATCH(INDIRECT(ADDRESS(3,COLUMN(),2)),$2:$2,0))/12</f>
        <v>-8333.3333333333339</v>
      </c>
      <c r="AC1557" s="509">
        <f ca="1">INDEX($A:$CN,ROW(),MATCH(INDIRECT(ADDRESS(3,COLUMN(),2)),$2:$2,0))/12</f>
        <v>-8333.3333333333339</v>
      </c>
      <c r="AD1557" s="509">
        <f ca="1">INDEX($A:$CN,ROW(),MATCH(INDIRECT(ADDRESS(3,COLUMN(),2)),$2:$2,0))/12</f>
        <v>-8333.3333333333339</v>
      </c>
      <c r="AE1557" s="509">
        <f ca="1">INDEX($A:$CN,ROW(),MATCH(INDIRECT(ADDRESS(3,COLUMN(),2)),$2:$2,0))/12</f>
        <v>-8333.3333333333339</v>
      </c>
      <c r="AF1557" s="509">
        <f ca="1">INDEX($A:$CN,ROW(),MATCH(INDIRECT(ADDRESS(3,COLUMN(),2)),$2:$2,0))/12</f>
        <v>-8333.3333333333339</v>
      </c>
      <c r="AG1557" s="509">
        <f ca="1">INDEX($A:$CN,ROW(),MATCH(INDIRECT(ADDRESS(3,COLUMN(),2)),$2:$2,0))/12</f>
        <v>-8333.3333333333339</v>
      </c>
      <c r="AH1557" s="509">
        <f ca="1">INDEX($A:$CN,ROW(),MATCH(INDIRECT(ADDRESS(3,COLUMN(),2)),$2:$2,0))/12</f>
        <v>-8333.3333333333339</v>
      </c>
      <c r="AI1557" s="509">
        <f ca="1">INDEX($A:$CN,ROW(),MATCH(INDIRECT(ADDRESS(3,COLUMN(),2)),$2:$2,0))/12</f>
        <v>-8333.3333333333339</v>
      </c>
      <c r="AJ1557" s="509">
        <f ca="1">INDEX($A:$CN,ROW(),MATCH(INDIRECT(ADDRESS(3,COLUMN(),2)),$2:$2,0))/12</f>
        <v>-8333.3333333333339</v>
      </c>
      <c r="AK1557" s="509">
        <f ca="1">INDEX($A:$CN,ROW(),MATCH(INDIRECT(ADDRESS(3,COLUMN(),2)),$2:$2,0))/12</f>
        <v>-8333.3333333333339</v>
      </c>
      <c r="AL1557" s="509">
        <f ca="1">INDEX($A:$CN,ROW(),MATCH(INDIRECT(ADDRESS(3,COLUMN(),2)),$2:$2,0))/12</f>
        <v>-8333.3333333333339</v>
      </c>
      <c r="AM1557" s="509">
        <f ca="1">INDEX($A:$CN,ROW(),MATCH(INDIRECT(ADDRESS(3,COLUMN(),2)),$2:$2,0))/12</f>
        <v>-8333.3333333333339</v>
      </c>
      <c r="AN1557" s="509">
        <f ca="1">INDEX($A:$CN,ROW(),MATCH(INDIRECT(ADDRESS(3,COLUMN(),2)),$2:$2,0))/12</f>
        <v>-8333.3333333333339</v>
      </c>
      <c r="AO1557" s="509">
        <f ca="1">INDEX($A:$CN,ROW(),MATCH(INDIRECT(ADDRESS(3,COLUMN(),2)),$2:$2,0))/12</f>
        <v>-8333.3333333333339</v>
      </c>
      <c r="AP1557" s="509">
        <f ca="1">INDEX($A:$CN,ROW(),MATCH(INDIRECT(ADDRESS(3,COLUMN(),2)),$2:$2,0))/12</f>
        <v>-8333.3333333333339</v>
      </c>
      <c r="AQ1557" s="509">
        <f ca="1">INDEX($A:$CN,ROW(),MATCH(INDIRECT(ADDRESS(3,COLUMN(),2)),$2:$2,0))/12</f>
        <v>-8333.3333333333339</v>
      </c>
      <c r="AR1557" s="509">
        <f ca="1">INDEX($A:$CN,ROW(),MATCH(INDIRECT(ADDRESS(3,COLUMN(),2)),$2:$2,0))/12</f>
        <v>-8333.3333333333339</v>
      </c>
      <c r="AS1557" s="509">
        <f ca="1">INDEX($A:$CN,ROW(),MATCH(INDIRECT(ADDRESS(3,COLUMN(),2)),$2:$2,0))/12</f>
        <v>-8333.3333333333339</v>
      </c>
      <c r="AT1557" s="509">
        <f ca="1">INDEX($A:$CN,ROW(),MATCH(INDIRECT(ADDRESS(3,COLUMN(),2)),$2:$2,0))/12</f>
        <v>-8333.3333333333339</v>
      </c>
      <c r="AU1557" s="509">
        <f ca="1">INDEX($A:$CN,ROW(),MATCH(INDIRECT(ADDRESS(3,COLUMN(),2)),$2:$2,0))/12</f>
        <v>-8333.3333333333339</v>
      </c>
      <c r="AV1557" s="509">
        <f ca="1">INDEX($A:$CN,ROW(),MATCH(INDIRECT(ADDRESS(3,COLUMN(),2)),$2:$2,0))/12</f>
        <v>-8333.3333333333339</v>
      </c>
      <c r="AW1557" s="509">
        <f ca="1">INDEX($A:$CN,ROW(),MATCH(INDIRECT(ADDRESS(3,COLUMN(),2)),$2:$2,0))/12</f>
        <v>-8333.3333333333339</v>
      </c>
      <c r="AX1557" s="509">
        <f ca="1">INDEX($A:$CN,ROW(),MATCH(INDIRECT(ADDRESS(3,COLUMN(),2)),$2:$2,0))/12</f>
        <v>-8333.3333333333339</v>
      </c>
      <c r="AY1557" s="509">
        <f ca="1">INDEX($A:$CN,ROW(),MATCH(INDIRECT(ADDRESS(3,COLUMN(),2)),$2:$2,0))/12</f>
        <v>-8333.3333333333339</v>
      </c>
      <c r="AZ1557" s="509">
        <f ca="1">INDEX($A:$CN,ROW(),MATCH(INDIRECT(ADDRESS(3,COLUMN(),2)),$2:$2,0))/12</f>
        <v>-8333.3333333333339</v>
      </c>
      <c r="BA1557" s="509">
        <f ca="1">INDEX($A:$CN,ROW(),MATCH(INDIRECT(ADDRESS(3,COLUMN(),2)),$2:$2,0))/12</f>
        <v>-8333.3333333333339</v>
      </c>
      <c r="BB1557" s="509">
        <f ca="1">INDEX($A:$CN,ROW(),MATCH(INDIRECT(ADDRESS(3,COLUMN(),2)),$2:$2,0))/12</f>
        <v>-8333.3333333333339</v>
      </c>
      <c r="BC1557" s="509">
        <f ca="1">INDEX($A:$CN,ROW(),MATCH(INDIRECT(ADDRESS(3,COLUMN(),2)),$2:$2,0))/12</f>
        <v>-8333.3333333333339</v>
      </c>
      <c r="BD1557" s="509">
        <f ca="1">INDEX($A:$CN,ROW(),MATCH(INDIRECT(ADDRESS(3,COLUMN(),2)),$2:$2,0))/12</f>
        <v>-8333.3333333333339</v>
      </c>
      <c r="BE1557" s="509">
        <f ca="1">INDEX($A:$CN,ROW(),MATCH(INDIRECT(ADDRESS(3,COLUMN(),2)),$2:$2,0))/12</f>
        <v>-8333.3333333333339</v>
      </c>
      <c r="BF1557" s="509">
        <f ca="1">INDEX($A:$CN,ROW(),MATCH(INDIRECT(ADDRESS(3,COLUMN(),2)),$2:$2,0))/12</f>
        <v>-8333.3333333333339</v>
      </c>
      <c r="BG1557" s="509">
        <f ca="1">INDEX($A:$CN,ROW(),MATCH(INDIRECT(ADDRESS(3,COLUMN(),2)),$2:$2,0))/12</f>
        <v>-8333.3333333333339</v>
      </c>
      <c r="BH1557" s="509">
        <f ca="1">INDEX($A:$CN,ROW(),MATCH(INDIRECT(ADDRESS(3,COLUMN(),2)),$2:$2,0))/12</f>
        <v>-8333.3333333333339</v>
      </c>
      <c r="BI1557" s="509">
        <f ca="1">INDEX($A:$CN,ROW(),MATCH(INDIRECT(ADDRESS(3,COLUMN(),2)),$2:$2,0))/12</f>
        <v>-8333.3333333333339</v>
      </c>
      <c r="BJ1557" s="509">
        <f ca="1">INDEX($A:$CN,ROW(),MATCH(INDIRECT(ADDRESS(3,COLUMN(),2)),$2:$2,0))/12</f>
        <v>-8333.3333333333339</v>
      </c>
      <c r="BK1557" s="509">
        <f ca="1">INDEX($A:$CN,ROW(),MATCH(INDIRECT(ADDRESS(3,COLUMN(),2)),$2:$2,0))/12</f>
        <v>-8333.3333333333339</v>
      </c>
      <c r="BL1557" s="509">
        <f ca="1">INDEX($A:$CN,ROW(),MATCH(INDIRECT(ADDRESS(3,COLUMN(),2)),$2:$2,0))/12</f>
        <v>-8333.3333333333339</v>
      </c>
      <c r="BM1557" s="509">
        <f ca="1">INDEX($A:$CN,ROW(),MATCH(INDIRECT(ADDRESS(3,COLUMN(),2)),$2:$2,0))/12</f>
        <v>-8333.3333333333339</v>
      </c>
      <c r="BN1557" s="509">
        <f ca="1">INDEX($A:$CN,ROW(),MATCH(INDIRECT(ADDRESS(3,COLUMN(),2)),$2:$2,0))/12</f>
        <v>-8333.3333333333339</v>
      </c>
      <c r="BO1557" s="509">
        <f ca="1">INDEX($A:$CN,ROW(),MATCH(INDIRECT(ADDRESS(3,COLUMN(),2)),$2:$2,0))/12</f>
        <v>-8333.3333333333339</v>
      </c>
      <c r="BP1557" s="509">
        <f ca="1">INDEX($A:$CN,ROW(),MATCH(INDIRECT(ADDRESS(3,COLUMN(),2)),$2:$2,0))/12</f>
        <v>-8333.3333333333339</v>
      </c>
      <c r="BQ1557" s="509">
        <f ca="1">INDEX($A:$CN,ROW(),MATCH(INDIRECT(ADDRESS(3,COLUMN(),2)),$2:$2,0))/12</f>
        <v>-8333.3333333333339</v>
      </c>
      <c r="BR1557" s="509">
        <f ca="1">INDEX($A:$CN,ROW(),MATCH(INDIRECT(ADDRESS(3,COLUMN(),2)),$2:$2,0))/12</f>
        <v>-8333.3333333333339</v>
      </c>
      <c r="BS1557" s="509">
        <f ca="1">INDEX($A:$CN,ROW(),MATCH(INDIRECT(ADDRESS(3,COLUMN(),2)),$2:$2,0))/12</f>
        <v>-8333.3333333333339</v>
      </c>
      <c r="BT1557" s="509">
        <f ca="1">INDEX($A:$CN,ROW(),MATCH(INDIRECT(ADDRESS(3,COLUMN(),2)),$2:$2,0))/12</f>
        <v>-8333.3333333333339</v>
      </c>
      <c r="BU1557" s="509">
        <f ca="1">INDEX($A:$CN,ROW(),MATCH(INDIRECT(ADDRESS(3,COLUMN(),2)),$2:$2,0))/12</f>
        <v>-8333.3333333333339</v>
      </c>
      <c r="BV1557" s="509">
        <f ca="1">INDEX($A:$CN,ROW(),MATCH(INDIRECT(ADDRESS(3,COLUMN(),2)),$2:$2,0))/12</f>
        <v>-8333.3333333333339</v>
      </c>
      <c r="BW1557" s="509">
        <f ca="1">INDEX($A:$CN,ROW(),MATCH(INDIRECT(ADDRESS(3,COLUMN(),2)),$2:$2,0))/12</f>
        <v>-8333.3333333333339</v>
      </c>
      <c r="BX1557" s="509">
        <f ca="1">INDEX($A:$CN,ROW(),MATCH(INDIRECT(ADDRESS(3,COLUMN(),2)),$2:$2,0))/12</f>
        <v>-8333.3333333333339</v>
      </c>
      <c r="BY1557" s="509">
        <f ca="1">INDEX($A:$CN,ROW(),MATCH(INDIRECT(ADDRESS(3,COLUMN(),2)),$2:$2,0))/12</f>
        <v>-8333.3333333333339</v>
      </c>
      <c r="BZ1557" s="509">
        <f ca="1">INDEX($A:$CN,ROW(),MATCH(INDIRECT(ADDRESS(3,COLUMN(),2)),$2:$2,0))/12</f>
        <v>-8333.3333333333339</v>
      </c>
      <c r="CA1557" s="509">
        <f ca="1">INDEX($A:$CN,ROW(),MATCH(INDIRECT(ADDRESS(3,COLUMN(),2)),$2:$2,0))/12</f>
        <v>-8333.3333333333339</v>
      </c>
      <c r="CB1557" s="509">
        <f ca="1">INDEX($A:$CN,ROW(),MATCH(INDIRECT(ADDRESS(3,COLUMN(),2)),$2:$2,0))/12</f>
        <v>-8333.3333333333339</v>
      </c>
      <c r="CC1557" s="509">
        <f ca="1">INDEX($A:$CN,ROW(),MATCH(INDIRECT(ADDRESS(3,COLUMN(),2)),$2:$2,0))/12</f>
        <v>-8333.3333333333339</v>
      </c>
      <c r="CD1557" s="509">
        <f ca="1">INDEX($A:$CN,ROW(),MATCH(INDIRECT(ADDRESS(3,COLUMN(),2)),$2:$2,0))/12</f>
        <v>-8333.3333333333339</v>
      </c>
      <c r="CE1557" s="509">
        <f ca="1">INDEX($A:$CN,ROW(),MATCH(INDIRECT(ADDRESS(3,COLUMN(),2)),$2:$2,0))/12</f>
        <v>-8333.3333333333339</v>
      </c>
      <c r="CF1557" s="509">
        <f ca="1">INDEX($A:$CN,ROW(),MATCH(INDIRECT(ADDRESS(3,COLUMN(),2)),$2:$2,0))/12</f>
        <v>-8333.3333333333339</v>
      </c>
      <c r="CG1557" s="509">
        <f ca="1">INDEX($A:$CN,ROW(),MATCH(INDIRECT(ADDRESS(3,COLUMN(),2)),$2:$2,0))/12</f>
        <v>-8333.3333333333339</v>
      </c>
      <c r="CH1557" s="509">
        <f ca="1">INDEX($A:$CN,ROW(),MATCH(INDIRECT(ADDRESS(3,COLUMN(),2)),$2:$2,0))/12</f>
        <v>-8333.3333333333339</v>
      </c>
      <c r="CI1557" s="509">
        <f ca="1">INDEX($A:$CN,ROW(),MATCH(INDIRECT(ADDRESS(3,COLUMN(),2)),$2:$2,0))/12</f>
        <v>-8333.3333333333339</v>
      </c>
      <c r="CJ1557" s="509">
        <f ca="1">INDEX($A:$CN,ROW(),MATCH(INDIRECT(ADDRESS(3,COLUMN(),2)),$2:$2,0))/12</f>
        <v>-8333.3333333333339</v>
      </c>
      <c r="CK1557" s="509">
        <f ca="1">INDEX($A:$CN,ROW(),MATCH(INDIRECT(ADDRESS(3,COLUMN(),2)),$2:$2,0))/12</f>
        <v>-8333.3333333333339</v>
      </c>
      <c r="CL1557" s="509">
        <f ca="1">INDEX($A:$CN,ROW(),MATCH(INDIRECT(ADDRESS(3,COLUMN(),2)),$2:$2,0))/12</f>
        <v>-8333.3333333333339</v>
      </c>
      <c r="CM1557" s="509">
        <f ca="1">INDEX($A:$CN,ROW(),MATCH(INDIRECT(ADDRESS(3,COLUMN(),2)),$2:$2,0))/12</f>
        <v>-8333.3333333333339</v>
      </c>
      <c r="CN1557" s="509">
        <f ca="1">INDEX($A:$CN,ROW(),MATCH(INDIRECT(ADDRESS(3,COLUMN(),2)),$2:$2,0))/12</f>
        <v>-8333.3333333333339</v>
      </c>
    </row>
    <row r="1558" spans="1:92" x14ac:dyDescent="0.25">
      <c r="A1558" t="s">
        <v>902</v>
      </c>
      <c r="B1558" s="216" t="s">
        <v>914</v>
      </c>
      <c r="D1558" t="s">
        <v>930</v>
      </c>
      <c r="I1558" s="449"/>
      <c r="J1558" s="474"/>
      <c r="K1558" s="505">
        <f t="shared" ref="K1558:P1558" ca="1" si="1124">SUMIF($3:$3, K$2, INDIRECT(ROW() &amp; ":" &amp; ROW()))</f>
        <v>-99999.999999999985</v>
      </c>
      <c r="L1558" s="505">
        <f t="shared" ca="1" si="1124"/>
        <v>-99999.999999999985</v>
      </c>
      <c r="M1558" s="505">
        <f t="shared" ca="1" si="1124"/>
        <v>-99999.999999999985</v>
      </c>
      <c r="N1558" s="505">
        <f t="shared" ca="1" si="1124"/>
        <v>-99999.999999999985</v>
      </c>
      <c r="O1558" s="505">
        <f t="shared" ca="1" si="1124"/>
        <v>-99999.999999999985</v>
      </c>
      <c r="P1558" s="505">
        <f t="shared" ca="1" si="1124"/>
        <v>-99999.999999999985</v>
      </c>
      <c r="Q1558" s="496"/>
      <c r="T1558" s="204"/>
      <c r="U1558" s="506">
        <f ca="1">SUM(U1556:OFFSET(U1558,-1,0))</f>
        <v>-8333.3333333333339</v>
      </c>
      <c r="V1558" s="506">
        <f ca="1">SUM(V1556:OFFSET(V1558,-1,0))</f>
        <v>-8333.3333333333339</v>
      </c>
      <c r="W1558" s="506">
        <f ca="1">SUM(W1556:OFFSET(W1558,-1,0))</f>
        <v>-8333.3333333333339</v>
      </c>
      <c r="X1558" s="506">
        <f ca="1">SUM(X1556:OFFSET(X1558,-1,0))</f>
        <v>-8333.3333333333339</v>
      </c>
      <c r="Y1558" s="506">
        <f ca="1">SUM(Y1556:OFFSET(Y1558,-1,0))</f>
        <v>-8333.3333333333339</v>
      </c>
      <c r="Z1558" s="506">
        <f ca="1">SUM(Z1556:OFFSET(Z1558,-1,0))</f>
        <v>-8333.3333333333339</v>
      </c>
      <c r="AA1558" s="506">
        <f ca="1">SUM(AA1556:OFFSET(AA1558,-1,0))</f>
        <v>-8333.3333333333339</v>
      </c>
      <c r="AB1558" s="506">
        <f ca="1">SUM(AB1556:OFFSET(AB1558,-1,0))</f>
        <v>-8333.3333333333339</v>
      </c>
      <c r="AC1558" s="506">
        <f ca="1">SUM(AC1556:OFFSET(AC1558,-1,0))</f>
        <v>-8333.3333333333339</v>
      </c>
      <c r="AD1558" s="506">
        <f ca="1">SUM(AD1556:OFFSET(AD1558,-1,0))</f>
        <v>-8333.3333333333339</v>
      </c>
      <c r="AE1558" s="506">
        <f ca="1">SUM(AE1556:OFFSET(AE1558,-1,0))</f>
        <v>-8333.3333333333339</v>
      </c>
      <c r="AF1558" s="506">
        <f ca="1">SUM(AF1556:OFFSET(AF1558,-1,0))</f>
        <v>-8333.3333333333339</v>
      </c>
      <c r="AG1558" s="506">
        <f ca="1">SUM(AG1556:OFFSET(AG1558,-1,0))</f>
        <v>-8333.3333333333339</v>
      </c>
      <c r="AH1558" s="506">
        <f ca="1">SUM(AH1556:OFFSET(AH1558,-1,0))</f>
        <v>-8333.3333333333339</v>
      </c>
      <c r="AI1558" s="506">
        <f ca="1">SUM(AI1556:OFFSET(AI1558,-1,0))</f>
        <v>-8333.3333333333339</v>
      </c>
      <c r="AJ1558" s="506">
        <f ca="1">SUM(AJ1556:OFFSET(AJ1558,-1,0))</f>
        <v>-8333.3333333333339</v>
      </c>
      <c r="AK1558" s="506">
        <f ca="1">SUM(AK1556:OFFSET(AK1558,-1,0))</f>
        <v>-8333.3333333333339</v>
      </c>
      <c r="AL1558" s="506">
        <f ca="1">SUM(AL1556:OFFSET(AL1558,-1,0))</f>
        <v>-8333.3333333333339</v>
      </c>
      <c r="AM1558" s="506">
        <f ca="1">SUM(AM1556:OFFSET(AM1558,-1,0))</f>
        <v>-8333.3333333333339</v>
      </c>
      <c r="AN1558" s="506">
        <f ca="1">SUM(AN1556:OFFSET(AN1558,-1,0))</f>
        <v>-8333.3333333333339</v>
      </c>
      <c r="AO1558" s="506">
        <f ca="1">SUM(AO1556:OFFSET(AO1558,-1,0))</f>
        <v>-8333.3333333333339</v>
      </c>
      <c r="AP1558" s="506">
        <f ca="1">SUM(AP1556:OFFSET(AP1558,-1,0))</f>
        <v>-8333.3333333333339</v>
      </c>
      <c r="AQ1558" s="506">
        <f ca="1">SUM(AQ1556:OFFSET(AQ1558,-1,0))</f>
        <v>-8333.3333333333339</v>
      </c>
      <c r="AR1558" s="506">
        <f ca="1">SUM(AR1556:OFFSET(AR1558,-1,0))</f>
        <v>-8333.3333333333339</v>
      </c>
      <c r="AS1558" s="506">
        <f ca="1">SUM(AS1556:OFFSET(AS1558,-1,0))</f>
        <v>-8333.3333333333339</v>
      </c>
      <c r="AT1558" s="506">
        <f ca="1">SUM(AT1556:OFFSET(AT1558,-1,0))</f>
        <v>-8333.3333333333339</v>
      </c>
      <c r="AU1558" s="506">
        <f ca="1">SUM(AU1556:OFFSET(AU1558,-1,0))</f>
        <v>-8333.3333333333339</v>
      </c>
      <c r="AV1558" s="506">
        <f ca="1">SUM(AV1556:OFFSET(AV1558,-1,0))</f>
        <v>-8333.3333333333339</v>
      </c>
      <c r="AW1558" s="506">
        <f ca="1">SUM(AW1556:OFFSET(AW1558,-1,0))</f>
        <v>-8333.3333333333339</v>
      </c>
      <c r="AX1558" s="506">
        <f ca="1">SUM(AX1556:OFFSET(AX1558,-1,0))</f>
        <v>-8333.3333333333339</v>
      </c>
      <c r="AY1558" s="506">
        <f ca="1">SUM(AY1556:OFFSET(AY1558,-1,0))</f>
        <v>-8333.3333333333339</v>
      </c>
      <c r="AZ1558" s="506">
        <f ca="1">SUM(AZ1556:OFFSET(AZ1558,-1,0))</f>
        <v>-8333.3333333333339</v>
      </c>
      <c r="BA1558" s="506">
        <f ca="1">SUM(BA1556:OFFSET(BA1558,-1,0))</f>
        <v>-8333.3333333333339</v>
      </c>
      <c r="BB1558" s="506">
        <f ca="1">SUM(BB1556:OFFSET(BB1558,-1,0))</f>
        <v>-8333.3333333333339</v>
      </c>
      <c r="BC1558" s="506">
        <f ca="1">SUM(BC1556:OFFSET(BC1558,-1,0))</f>
        <v>-8333.3333333333339</v>
      </c>
      <c r="BD1558" s="506">
        <f ca="1">SUM(BD1556:OFFSET(BD1558,-1,0))</f>
        <v>-8333.3333333333339</v>
      </c>
      <c r="BE1558" s="506">
        <f ca="1">SUM(BE1556:OFFSET(BE1558,-1,0))</f>
        <v>-8333.3333333333339</v>
      </c>
      <c r="BF1558" s="506">
        <f ca="1">SUM(BF1556:OFFSET(BF1558,-1,0))</f>
        <v>-8333.3333333333339</v>
      </c>
      <c r="BG1558" s="506">
        <f ca="1">SUM(BG1556:OFFSET(BG1558,-1,0))</f>
        <v>-8333.3333333333339</v>
      </c>
      <c r="BH1558" s="506">
        <f ca="1">SUM(BH1556:OFFSET(BH1558,-1,0))</f>
        <v>-8333.3333333333339</v>
      </c>
      <c r="BI1558" s="506">
        <f ca="1">SUM(BI1556:OFFSET(BI1558,-1,0))</f>
        <v>-8333.3333333333339</v>
      </c>
      <c r="BJ1558" s="506">
        <f ca="1">SUM(BJ1556:OFFSET(BJ1558,-1,0))</f>
        <v>-8333.3333333333339</v>
      </c>
      <c r="BK1558" s="506">
        <f ca="1">SUM(BK1556:OFFSET(BK1558,-1,0))</f>
        <v>-8333.3333333333339</v>
      </c>
      <c r="BL1558" s="506">
        <f ca="1">SUM(BL1556:OFFSET(BL1558,-1,0))</f>
        <v>-8333.3333333333339</v>
      </c>
      <c r="BM1558" s="506">
        <f ca="1">SUM(BM1556:OFFSET(BM1558,-1,0))</f>
        <v>-8333.3333333333339</v>
      </c>
      <c r="BN1558" s="506">
        <f ca="1">SUM(BN1556:OFFSET(BN1558,-1,0))</f>
        <v>-8333.3333333333339</v>
      </c>
      <c r="BO1558" s="506">
        <f ca="1">SUM(BO1556:OFFSET(BO1558,-1,0))</f>
        <v>-8333.3333333333339</v>
      </c>
      <c r="BP1558" s="506">
        <f ca="1">SUM(BP1556:OFFSET(BP1558,-1,0))</f>
        <v>-8333.3333333333339</v>
      </c>
      <c r="BQ1558" s="506">
        <f ca="1">SUM(BQ1556:OFFSET(BQ1558,-1,0))</f>
        <v>-8333.3333333333339</v>
      </c>
      <c r="BR1558" s="506">
        <f ca="1">SUM(BR1556:OFFSET(BR1558,-1,0))</f>
        <v>-8333.3333333333339</v>
      </c>
      <c r="BS1558" s="506">
        <f ca="1">SUM(BS1556:OFFSET(BS1558,-1,0))</f>
        <v>-8333.3333333333339</v>
      </c>
      <c r="BT1558" s="506">
        <f ca="1">SUM(BT1556:OFFSET(BT1558,-1,0))</f>
        <v>-8333.3333333333339</v>
      </c>
      <c r="BU1558" s="506">
        <f ca="1">SUM(BU1556:OFFSET(BU1558,-1,0))</f>
        <v>-8333.3333333333339</v>
      </c>
      <c r="BV1558" s="506">
        <f ca="1">SUM(BV1556:OFFSET(BV1558,-1,0))</f>
        <v>-8333.3333333333339</v>
      </c>
      <c r="BW1558" s="506">
        <f ca="1">SUM(BW1556:OFFSET(BW1558,-1,0))</f>
        <v>-8333.3333333333339</v>
      </c>
      <c r="BX1558" s="506">
        <f ca="1">SUM(BX1556:OFFSET(BX1558,-1,0))</f>
        <v>-8333.3333333333339</v>
      </c>
      <c r="BY1558" s="506">
        <f ca="1">SUM(BY1556:OFFSET(BY1558,-1,0))</f>
        <v>-8333.3333333333339</v>
      </c>
      <c r="BZ1558" s="506">
        <f ca="1">SUM(BZ1556:OFFSET(BZ1558,-1,0))</f>
        <v>-8333.3333333333339</v>
      </c>
      <c r="CA1558" s="506">
        <f ca="1">SUM(CA1556:OFFSET(CA1558,-1,0))</f>
        <v>-8333.3333333333339</v>
      </c>
      <c r="CB1558" s="506">
        <f ca="1">SUM(CB1556:OFFSET(CB1558,-1,0))</f>
        <v>-8333.3333333333339</v>
      </c>
      <c r="CC1558" s="506">
        <f ca="1">SUM(CC1556:OFFSET(CC1558,-1,0))</f>
        <v>-8333.3333333333339</v>
      </c>
      <c r="CD1558" s="506">
        <f ca="1">SUM(CD1556:OFFSET(CD1558,-1,0))</f>
        <v>-8333.3333333333339</v>
      </c>
      <c r="CE1558" s="506">
        <f ca="1">SUM(CE1556:OFFSET(CE1558,-1,0))</f>
        <v>-8333.3333333333339</v>
      </c>
      <c r="CF1558" s="506">
        <f ca="1">SUM(CF1556:OFFSET(CF1558,-1,0))</f>
        <v>-8333.3333333333339</v>
      </c>
      <c r="CG1558" s="506">
        <f ca="1">SUM(CG1556:OFFSET(CG1558,-1,0))</f>
        <v>-8333.3333333333339</v>
      </c>
      <c r="CH1558" s="506">
        <f ca="1">SUM(CH1556:OFFSET(CH1558,-1,0))</f>
        <v>-8333.3333333333339</v>
      </c>
      <c r="CI1558" s="506">
        <f ca="1">SUM(CI1556:OFFSET(CI1558,-1,0))</f>
        <v>-8333.3333333333339</v>
      </c>
      <c r="CJ1558" s="506">
        <f ca="1">SUM(CJ1556:OFFSET(CJ1558,-1,0))</f>
        <v>-8333.3333333333339</v>
      </c>
      <c r="CK1558" s="506">
        <f ca="1">SUM(CK1556:OFFSET(CK1558,-1,0))</f>
        <v>-8333.3333333333339</v>
      </c>
      <c r="CL1558" s="506">
        <f ca="1">SUM(CL1556:OFFSET(CL1558,-1,0))</f>
        <v>-8333.3333333333339</v>
      </c>
      <c r="CM1558" s="506">
        <f ca="1">SUM(CM1556:OFFSET(CM1558,-1,0))</f>
        <v>-8333.3333333333339</v>
      </c>
      <c r="CN1558" s="506">
        <f ca="1">SUM(CN1556:OFFSET(CN1558,-1,0))</f>
        <v>-8333.3333333333339</v>
      </c>
    </row>
    <row r="1559" spans="1:92" x14ac:dyDescent="0.25">
      <c r="A1559" t="s">
        <v>143</v>
      </c>
      <c r="B1559" s="216"/>
      <c r="I1559" s="449"/>
      <c r="J1559" s="474"/>
      <c r="K1559" s="496"/>
      <c r="L1559" s="496"/>
      <c r="M1559" s="496"/>
      <c r="N1559" s="496"/>
      <c r="O1559" s="496"/>
      <c r="P1559" s="496"/>
      <c r="Q1559" s="496"/>
      <c r="T1559" s="204"/>
      <c r="U1559" s="506"/>
      <c r="V1559" s="506"/>
      <c r="W1559" s="506"/>
      <c r="X1559" s="506"/>
      <c r="Y1559" s="506"/>
      <c r="Z1559" s="506"/>
      <c r="AA1559" s="506"/>
      <c r="AB1559" s="506"/>
      <c r="AC1559" s="506"/>
      <c r="AD1559" s="506"/>
      <c r="AE1559" s="506"/>
      <c r="AF1559" s="506"/>
      <c r="AG1559" s="506"/>
      <c r="AH1559" s="506"/>
      <c r="AI1559" s="506"/>
      <c r="AJ1559" s="506"/>
      <c r="AK1559" s="506"/>
      <c r="AL1559" s="506"/>
      <c r="AM1559" s="506"/>
      <c r="AN1559" s="506"/>
      <c r="AO1559" s="506"/>
      <c r="AP1559" s="506"/>
      <c r="AQ1559" s="506"/>
      <c r="AR1559" s="506"/>
      <c r="AS1559" s="506"/>
      <c r="AT1559" s="506"/>
      <c r="AU1559" s="506"/>
      <c r="AV1559" s="506"/>
      <c r="AW1559" s="506"/>
      <c r="AX1559" s="506"/>
      <c r="AY1559" s="506"/>
      <c r="AZ1559" s="506"/>
      <c r="BA1559" s="506"/>
      <c r="BB1559" s="506"/>
      <c r="BC1559" s="506"/>
      <c r="BD1559" s="506"/>
      <c r="BE1559" s="506"/>
      <c r="BF1559" s="506"/>
      <c r="BG1559" s="506"/>
      <c r="BH1559" s="506"/>
      <c r="BI1559" s="506"/>
      <c r="BJ1559" s="506"/>
      <c r="BK1559" s="506"/>
      <c r="BL1559" s="506"/>
      <c r="BM1559" s="506"/>
      <c r="BN1559" s="506"/>
      <c r="BO1559" s="506"/>
      <c r="BP1559" s="506"/>
      <c r="BQ1559" s="506"/>
      <c r="BR1559" s="506"/>
      <c r="BS1559" s="506"/>
      <c r="BT1559" s="506"/>
      <c r="BU1559" s="506"/>
      <c r="BV1559" s="506"/>
      <c r="BW1559" s="506"/>
      <c r="BX1559" s="506"/>
      <c r="BY1559" s="506"/>
      <c r="BZ1559" s="506"/>
      <c r="CA1559" s="506"/>
      <c r="CB1559" s="506"/>
      <c r="CC1559" s="506"/>
      <c r="CD1559" s="506"/>
      <c r="CE1559" s="506"/>
      <c r="CF1559" s="506"/>
      <c r="CG1559" s="506"/>
      <c r="CH1559" s="506"/>
      <c r="CI1559" s="506"/>
      <c r="CJ1559" s="506"/>
      <c r="CK1559" s="506"/>
      <c r="CL1559" s="506"/>
      <c r="CM1559" s="506"/>
      <c r="CN1559" s="506"/>
    </row>
    <row r="1560" spans="1:92" x14ac:dyDescent="0.25">
      <c r="A1560" t="s">
        <v>143</v>
      </c>
      <c r="B1560" s="216"/>
      <c r="I1560" s="449"/>
      <c r="J1560" s="474"/>
      <c r="K1560" s="496"/>
      <c r="L1560" s="496"/>
      <c r="M1560" s="496"/>
      <c r="N1560" s="496"/>
      <c r="O1560" s="496"/>
      <c r="P1560" s="496"/>
      <c r="Q1560" s="496"/>
      <c r="T1560" s="204"/>
      <c r="U1560" s="506"/>
      <c r="V1560" s="506"/>
      <c r="W1560" s="506"/>
      <c r="X1560" s="506"/>
      <c r="Y1560" s="506"/>
      <c r="Z1560" s="506"/>
      <c r="AA1560" s="506"/>
      <c r="AB1560" s="506"/>
      <c r="AC1560" s="506"/>
      <c r="AD1560" s="506"/>
      <c r="AE1560" s="506"/>
      <c r="AF1560" s="506"/>
      <c r="AG1560" s="506"/>
      <c r="AH1560" s="506"/>
      <c r="AI1560" s="506"/>
      <c r="AJ1560" s="506"/>
      <c r="AK1560" s="506"/>
      <c r="AL1560" s="506"/>
      <c r="AM1560" s="506"/>
      <c r="AN1560" s="506"/>
      <c r="AO1560" s="506"/>
      <c r="AP1560" s="506"/>
      <c r="AQ1560" s="506"/>
      <c r="AR1560" s="506"/>
      <c r="AS1560" s="506"/>
      <c r="AT1560" s="506"/>
      <c r="AU1560" s="506"/>
      <c r="AV1560" s="506"/>
      <c r="AW1560" s="506"/>
      <c r="AX1560" s="506"/>
      <c r="AY1560" s="506"/>
      <c r="AZ1560" s="506"/>
      <c r="BA1560" s="506"/>
      <c r="BB1560" s="506"/>
      <c r="BC1560" s="506"/>
      <c r="BD1560" s="506"/>
      <c r="BE1560" s="506"/>
      <c r="BF1560" s="506"/>
      <c r="BG1560" s="506"/>
      <c r="BH1560" s="506"/>
      <c r="BI1560" s="506"/>
      <c r="BJ1560" s="506"/>
      <c r="BK1560" s="506"/>
      <c r="BL1560" s="506"/>
      <c r="BM1560" s="506"/>
      <c r="BN1560" s="506"/>
      <c r="BO1560" s="506"/>
      <c r="BP1560" s="506"/>
      <c r="BQ1560" s="506"/>
      <c r="BR1560" s="506"/>
      <c r="BS1560" s="506"/>
      <c r="BT1560" s="506"/>
      <c r="BU1560" s="506"/>
      <c r="BV1560" s="506"/>
      <c r="BW1560" s="506"/>
      <c r="BX1560" s="506"/>
      <c r="BY1560" s="506"/>
      <c r="BZ1560" s="506"/>
      <c r="CA1560" s="506"/>
      <c r="CB1560" s="506"/>
      <c r="CC1560" s="506"/>
      <c r="CD1560" s="506"/>
      <c r="CE1560" s="506"/>
      <c r="CF1560" s="506"/>
      <c r="CG1560" s="506"/>
      <c r="CH1560" s="506"/>
      <c r="CI1560" s="506"/>
      <c r="CJ1560" s="506"/>
      <c r="CK1560" s="506"/>
      <c r="CL1560" s="506"/>
      <c r="CM1560" s="506"/>
      <c r="CN1560" s="506"/>
    </row>
    <row r="1561" spans="1:92" x14ac:dyDescent="0.25">
      <c r="B1561" s="384"/>
      <c r="I1561" s="102"/>
      <c r="J1561"/>
      <c r="T1561" s="213"/>
      <c r="U1561" s="77"/>
      <c r="V1561" s="77"/>
      <c r="W1561" s="77"/>
      <c r="X1561" s="77"/>
      <c r="Y1561" s="77"/>
      <c r="Z1561" s="77"/>
      <c r="AA1561" s="77"/>
      <c r="AB1561" s="77"/>
      <c r="AC1561" s="77"/>
      <c r="AD1561" s="77"/>
      <c r="AE1561" s="77"/>
      <c r="AF1561" s="77"/>
      <c r="AG1561" s="77"/>
      <c r="AH1561" s="77"/>
      <c r="AI1561" s="77"/>
      <c r="AJ1561" s="77"/>
      <c r="AK1561" s="77"/>
      <c r="AL1561" s="77"/>
      <c r="AM1561" s="77"/>
      <c r="AN1561" s="77"/>
      <c r="AO1561" s="77"/>
      <c r="AP1561" s="77"/>
      <c r="AQ1561" s="77"/>
      <c r="AR1561" s="77"/>
      <c r="AS1561" s="77"/>
      <c r="AT1561" s="77"/>
      <c r="AU1561" s="77"/>
      <c r="AV1561" s="77"/>
      <c r="AW1561" s="77"/>
      <c r="AX1561" s="77"/>
      <c r="AY1561" s="77"/>
      <c r="AZ1561" s="77"/>
      <c r="BA1561" s="77"/>
      <c r="BB1561" s="77"/>
      <c r="BC1561" s="77"/>
      <c r="BD1561" s="77"/>
      <c r="BE1561" s="77"/>
      <c r="BF1561" s="77"/>
      <c r="BG1561" s="77"/>
      <c r="BH1561" s="77"/>
      <c r="BI1561" s="77"/>
      <c r="BJ1561" s="77"/>
      <c r="BK1561" s="77"/>
      <c r="BL1561" s="77"/>
      <c r="BM1561" s="77"/>
      <c r="BN1561" s="77"/>
      <c r="BO1561" s="77"/>
      <c r="BP1561" s="77"/>
      <c r="BQ1561" s="77"/>
      <c r="BR1561" s="77"/>
      <c r="BS1561" s="77"/>
      <c r="BT1561" s="77"/>
      <c r="BU1561" s="77"/>
      <c r="BV1561" s="77"/>
      <c r="BW1561" s="77"/>
      <c r="BX1561" s="77"/>
      <c r="BY1561" s="77"/>
      <c r="BZ1561" s="77"/>
      <c r="CA1561" s="77"/>
      <c r="CB1561" s="77"/>
      <c r="CC1561" s="77"/>
      <c r="CD1561" s="77"/>
      <c r="CE1561" s="77"/>
      <c r="CF1561" s="77"/>
      <c r="CG1561" s="77"/>
      <c r="CH1561" s="77"/>
      <c r="CI1561" s="77"/>
      <c r="CJ1561" s="77"/>
      <c r="CK1561" s="77"/>
      <c r="CL1561" s="77"/>
      <c r="CM1561" s="77"/>
      <c r="CN1561" s="77"/>
    </row>
    <row r="1562" spans="1:92" x14ac:dyDescent="0.25">
      <c r="A1562" s="137"/>
      <c r="B1562" s="208" t="s">
        <v>858</v>
      </c>
      <c r="C1562" s="139"/>
      <c r="D1562" s="137" t="s">
        <v>932</v>
      </c>
      <c r="E1562" s="140" t="s">
        <v>932</v>
      </c>
      <c r="F1562" s="140"/>
      <c r="G1562" s="140" t="s">
        <v>933</v>
      </c>
      <c r="H1562" s="487"/>
      <c r="I1562" s="221"/>
      <c r="J1562" s="222"/>
      <c r="K1562" s="139"/>
      <c r="L1562" s="139"/>
      <c r="M1562" s="139"/>
      <c r="N1562" s="139"/>
      <c r="O1562" s="139"/>
      <c r="P1562" s="139"/>
      <c r="Q1562" s="139"/>
      <c r="T1562" s="262"/>
      <c r="U1562" s="187"/>
      <c r="V1562" s="187"/>
      <c r="W1562" s="187"/>
      <c r="X1562" s="187"/>
      <c r="Y1562" s="187"/>
      <c r="Z1562" s="187"/>
      <c r="AA1562" s="187"/>
      <c r="AB1562" s="187"/>
      <c r="AC1562" s="187"/>
      <c r="AD1562" s="187"/>
      <c r="AE1562" s="187"/>
      <c r="AF1562" s="187"/>
      <c r="AG1562" s="187"/>
      <c r="AH1562" s="187"/>
      <c r="AI1562" s="187"/>
      <c r="AJ1562" s="187"/>
      <c r="AK1562" s="187"/>
      <c r="AL1562" s="187"/>
      <c r="AM1562" s="187"/>
      <c r="AN1562" s="187"/>
      <c r="AO1562" s="187"/>
      <c r="AP1562" s="187"/>
      <c r="AQ1562" s="187"/>
      <c r="AR1562" s="187"/>
      <c r="AS1562" s="187"/>
      <c r="AT1562" s="187"/>
      <c r="AU1562" s="187"/>
      <c r="AV1562" s="187"/>
      <c r="AW1562" s="187"/>
      <c r="AX1562" s="187"/>
      <c r="AY1562" s="187"/>
      <c r="AZ1562" s="187"/>
      <c r="BA1562" s="187"/>
      <c r="BB1562" s="187"/>
      <c r="BC1562" s="187"/>
      <c r="BD1562" s="187"/>
      <c r="BE1562" s="187"/>
      <c r="BF1562" s="187"/>
      <c r="BG1562" s="187"/>
      <c r="BH1562" s="187"/>
      <c r="BI1562" s="187"/>
      <c r="BJ1562" s="187"/>
      <c r="BK1562" s="187"/>
      <c r="BL1562" s="187"/>
      <c r="BM1562" s="187"/>
      <c r="BN1562" s="187"/>
      <c r="BO1562" s="187"/>
      <c r="BP1562" s="187"/>
      <c r="BQ1562" s="187"/>
      <c r="BR1562" s="187"/>
      <c r="BS1562" s="187"/>
      <c r="BT1562" s="187"/>
      <c r="BU1562" s="187"/>
      <c r="BV1562" s="187"/>
      <c r="BW1562" s="187"/>
      <c r="BX1562" s="187"/>
      <c r="BY1562" s="187"/>
      <c r="BZ1562" s="187"/>
      <c r="CA1562" s="187"/>
      <c r="CB1562" s="187"/>
      <c r="CC1562" s="187"/>
      <c r="CD1562" s="187"/>
      <c r="CE1562" s="187"/>
      <c r="CF1562" s="187"/>
      <c r="CG1562" s="187"/>
      <c r="CH1562" s="187"/>
      <c r="CI1562" s="187"/>
      <c r="CJ1562" s="187"/>
      <c r="CK1562" s="187"/>
      <c r="CL1562" s="187"/>
      <c r="CM1562" s="187"/>
      <c r="CN1562" s="187"/>
    </row>
    <row r="1563" spans="1:92" x14ac:dyDescent="0.25">
      <c r="B1563" s="174" t="s">
        <v>915</v>
      </c>
      <c r="C1563" s="148"/>
      <c r="D1563" t="s">
        <v>932</v>
      </c>
      <c r="E1563" s="149"/>
      <c r="F1563" s="149"/>
      <c r="G1563" s="149"/>
      <c r="H1563" s="175"/>
      <c r="I1563" s="210"/>
      <c r="J1563" s="226"/>
      <c r="K1563" s="148"/>
      <c r="L1563" s="148"/>
      <c r="M1563" s="148"/>
      <c r="N1563" s="148"/>
      <c r="O1563" s="148"/>
      <c r="P1563" s="148"/>
      <c r="Q1563" s="148"/>
      <c r="T1563" s="269"/>
      <c r="U1563" s="191"/>
      <c r="V1563" s="191"/>
      <c r="W1563" s="191"/>
      <c r="X1563" s="191"/>
      <c r="Y1563" s="191"/>
      <c r="Z1563" s="191"/>
      <c r="AA1563" s="191"/>
      <c r="AB1563" s="191"/>
      <c r="AC1563" s="191"/>
      <c r="AD1563" s="191"/>
      <c r="AE1563" s="191"/>
      <c r="AF1563" s="191"/>
      <c r="AG1563" s="191"/>
      <c r="AH1563" s="191"/>
      <c r="AI1563" s="191"/>
      <c r="AJ1563" s="191"/>
      <c r="AK1563" s="191"/>
      <c r="AL1563" s="191"/>
      <c r="AM1563" s="191"/>
      <c r="AN1563" s="191"/>
      <c r="AO1563" s="191"/>
      <c r="AP1563" s="191"/>
      <c r="AQ1563" s="191"/>
      <c r="AR1563" s="191"/>
      <c r="AS1563" s="191"/>
      <c r="AT1563" s="191"/>
      <c r="AU1563" s="191"/>
      <c r="AV1563" s="191"/>
      <c r="AW1563" s="191"/>
      <c r="AX1563" s="191"/>
      <c r="AY1563" s="191"/>
      <c r="AZ1563" s="191"/>
      <c r="BA1563" s="191"/>
      <c r="BB1563" s="191"/>
      <c r="BC1563" s="191"/>
      <c r="BD1563" s="191"/>
      <c r="BE1563" s="191"/>
      <c r="BF1563" s="191"/>
      <c r="BG1563" s="191"/>
      <c r="BH1563" s="191"/>
      <c r="BI1563" s="191"/>
      <c r="BJ1563" s="191"/>
      <c r="BK1563" s="191"/>
      <c r="BL1563" s="191"/>
      <c r="BM1563" s="191"/>
      <c r="BN1563" s="191"/>
      <c r="BO1563" s="191"/>
      <c r="BP1563" s="191"/>
      <c r="BQ1563" s="191"/>
      <c r="BR1563" s="191"/>
      <c r="BS1563" s="191"/>
      <c r="BT1563" s="191"/>
      <c r="BU1563" s="191"/>
      <c r="BV1563" s="191"/>
      <c r="BW1563" s="191"/>
      <c r="BX1563" s="191"/>
      <c r="BY1563" s="191"/>
      <c r="BZ1563" s="191"/>
      <c r="CA1563" s="191"/>
      <c r="CB1563" s="191"/>
      <c r="CC1563" s="191"/>
      <c r="CD1563" s="191"/>
      <c r="CE1563" s="191"/>
      <c r="CF1563" s="191"/>
      <c r="CG1563" s="191"/>
      <c r="CH1563" s="191"/>
      <c r="CI1563" s="191"/>
      <c r="CJ1563" s="191"/>
      <c r="CK1563" s="191"/>
      <c r="CL1563" s="191"/>
      <c r="CM1563" s="191"/>
      <c r="CN1563" s="191"/>
    </row>
    <row r="1564" spans="1:92" x14ac:dyDescent="0.25">
      <c r="A1564" t="s">
        <v>143</v>
      </c>
      <c r="B1564" s="214" t="s">
        <v>862</v>
      </c>
      <c r="D1564" t="s">
        <v>932</v>
      </c>
      <c r="J1564" s="471"/>
      <c r="K1564" s="472">
        <v>0.05</v>
      </c>
      <c r="L1564" s="472">
        <v>0.05</v>
      </c>
      <c r="M1564" s="472">
        <v>0.05</v>
      </c>
      <c r="N1564" s="472">
        <v>0.05</v>
      </c>
      <c r="O1564" s="472">
        <v>0.05</v>
      </c>
      <c r="P1564" s="472">
        <v>0.05</v>
      </c>
      <c r="Q1564" s="472"/>
      <c r="T1564" s="271"/>
      <c r="U1564" s="34">
        <f ca="1">INDEX($A:$CN,ROW(),MATCH(INDIRECT(ADDRESS(3,COLUMN(),2)),$2:$2,0))</f>
        <v>0.05</v>
      </c>
      <c r="V1564" s="34">
        <f ca="1">INDEX($A:$CN,ROW(),MATCH(INDIRECT(ADDRESS(3,COLUMN(),2)),$2:$2,0))</f>
        <v>0.05</v>
      </c>
      <c r="W1564" s="34">
        <f ca="1">INDEX($A:$CN,ROW(),MATCH(INDIRECT(ADDRESS(3,COLUMN(),2)),$2:$2,0))</f>
        <v>0.05</v>
      </c>
      <c r="X1564" s="34">
        <f ca="1">INDEX($A:$CN,ROW(),MATCH(INDIRECT(ADDRESS(3,COLUMN(),2)),$2:$2,0))</f>
        <v>0.05</v>
      </c>
      <c r="Y1564" s="34">
        <f ca="1">INDEX($A:$CN,ROW(),MATCH(INDIRECT(ADDRESS(3,COLUMN(),2)),$2:$2,0))</f>
        <v>0.05</v>
      </c>
      <c r="Z1564" s="34">
        <f ca="1">INDEX($A:$CN,ROW(),MATCH(INDIRECT(ADDRESS(3,COLUMN(),2)),$2:$2,0))</f>
        <v>0.05</v>
      </c>
      <c r="AA1564" s="34">
        <f ca="1">INDEX($A:$CN,ROW(),MATCH(INDIRECT(ADDRESS(3,COLUMN(),2)),$2:$2,0))</f>
        <v>0.05</v>
      </c>
      <c r="AB1564" s="34">
        <f ca="1">INDEX($A:$CN,ROW(),MATCH(INDIRECT(ADDRESS(3,COLUMN(),2)),$2:$2,0))</f>
        <v>0.05</v>
      </c>
      <c r="AC1564" s="34">
        <f ca="1">INDEX($A:$CN,ROW(),MATCH(INDIRECT(ADDRESS(3,COLUMN(),2)),$2:$2,0))</f>
        <v>0.05</v>
      </c>
      <c r="AD1564" s="34">
        <f ca="1">INDEX($A:$CN,ROW(),MATCH(INDIRECT(ADDRESS(3,COLUMN(),2)),$2:$2,0))</f>
        <v>0.05</v>
      </c>
      <c r="AE1564" s="34">
        <f ca="1">INDEX($A:$CN,ROW(),MATCH(INDIRECT(ADDRESS(3,COLUMN(),2)),$2:$2,0))</f>
        <v>0.05</v>
      </c>
      <c r="AF1564" s="34">
        <f ca="1">INDEX($A:$CN,ROW(),MATCH(INDIRECT(ADDRESS(3,COLUMN(),2)),$2:$2,0))</f>
        <v>0.05</v>
      </c>
      <c r="AG1564" s="34">
        <f ca="1">INDEX($A:$CN,ROW(),MATCH(INDIRECT(ADDRESS(3,COLUMN(),2)),$2:$2,0))</f>
        <v>0.05</v>
      </c>
      <c r="AH1564" s="34">
        <f ca="1">INDEX($A:$CN,ROW(),MATCH(INDIRECT(ADDRESS(3,COLUMN(),2)),$2:$2,0))</f>
        <v>0.05</v>
      </c>
      <c r="AI1564" s="34">
        <f ca="1">INDEX($A:$CN,ROW(),MATCH(INDIRECT(ADDRESS(3,COLUMN(),2)),$2:$2,0))</f>
        <v>0.05</v>
      </c>
      <c r="AJ1564" s="34">
        <f ca="1">INDEX($A:$CN,ROW(),MATCH(INDIRECT(ADDRESS(3,COLUMN(),2)),$2:$2,0))</f>
        <v>0.05</v>
      </c>
      <c r="AK1564" s="34">
        <f ca="1">INDEX($A:$CN,ROW(),MATCH(INDIRECT(ADDRESS(3,COLUMN(),2)),$2:$2,0))</f>
        <v>0.05</v>
      </c>
      <c r="AL1564" s="34">
        <f ca="1">INDEX($A:$CN,ROW(),MATCH(INDIRECT(ADDRESS(3,COLUMN(),2)),$2:$2,0))</f>
        <v>0.05</v>
      </c>
      <c r="AM1564" s="34">
        <f ca="1">INDEX($A:$CN,ROW(),MATCH(INDIRECT(ADDRESS(3,COLUMN(),2)),$2:$2,0))</f>
        <v>0.05</v>
      </c>
      <c r="AN1564" s="34">
        <f ca="1">INDEX($A:$CN,ROW(),MATCH(INDIRECT(ADDRESS(3,COLUMN(),2)),$2:$2,0))</f>
        <v>0.05</v>
      </c>
      <c r="AO1564" s="34">
        <f ca="1">INDEX($A:$CN,ROW(),MATCH(INDIRECT(ADDRESS(3,COLUMN(),2)),$2:$2,0))</f>
        <v>0.05</v>
      </c>
      <c r="AP1564" s="34">
        <f ca="1">INDEX($A:$CN,ROW(),MATCH(INDIRECT(ADDRESS(3,COLUMN(),2)),$2:$2,0))</f>
        <v>0.05</v>
      </c>
      <c r="AQ1564" s="34">
        <f ca="1">INDEX($A:$CN,ROW(),MATCH(INDIRECT(ADDRESS(3,COLUMN(),2)),$2:$2,0))</f>
        <v>0.05</v>
      </c>
      <c r="AR1564" s="34">
        <f ca="1">INDEX($A:$CN,ROW(),MATCH(INDIRECT(ADDRESS(3,COLUMN(),2)),$2:$2,0))</f>
        <v>0.05</v>
      </c>
      <c r="AS1564" s="34">
        <f ca="1">INDEX($A:$CN,ROW(),MATCH(INDIRECT(ADDRESS(3,COLUMN(),2)),$2:$2,0))</f>
        <v>0.05</v>
      </c>
      <c r="AT1564" s="34">
        <f ca="1">INDEX($A:$CN,ROW(),MATCH(INDIRECT(ADDRESS(3,COLUMN(),2)),$2:$2,0))</f>
        <v>0.05</v>
      </c>
      <c r="AU1564" s="34">
        <f ca="1">INDEX($A:$CN,ROW(),MATCH(INDIRECT(ADDRESS(3,COLUMN(),2)),$2:$2,0))</f>
        <v>0.05</v>
      </c>
      <c r="AV1564" s="34">
        <f ca="1">INDEX($A:$CN,ROW(),MATCH(INDIRECT(ADDRESS(3,COLUMN(),2)),$2:$2,0))</f>
        <v>0.05</v>
      </c>
      <c r="AW1564" s="34">
        <f ca="1">INDEX($A:$CN,ROW(),MATCH(INDIRECT(ADDRESS(3,COLUMN(),2)),$2:$2,0))</f>
        <v>0.05</v>
      </c>
      <c r="AX1564" s="34">
        <f ca="1">INDEX($A:$CN,ROW(),MATCH(INDIRECT(ADDRESS(3,COLUMN(),2)),$2:$2,0))</f>
        <v>0.05</v>
      </c>
      <c r="AY1564" s="34">
        <f ca="1">INDEX($A:$CN,ROW(),MATCH(INDIRECT(ADDRESS(3,COLUMN(),2)),$2:$2,0))</f>
        <v>0.05</v>
      </c>
      <c r="AZ1564" s="34">
        <f ca="1">INDEX($A:$CN,ROW(),MATCH(INDIRECT(ADDRESS(3,COLUMN(),2)),$2:$2,0))</f>
        <v>0.05</v>
      </c>
      <c r="BA1564" s="34">
        <f ca="1">INDEX($A:$CN,ROW(),MATCH(INDIRECT(ADDRESS(3,COLUMN(),2)),$2:$2,0))</f>
        <v>0.05</v>
      </c>
      <c r="BB1564" s="34">
        <f ca="1">INDEX($A:$CN,ROW(),MATCH(INDIRECT(ADDRESS(3,COLUMN(),2)),$2:$2,0))</f>
        <v>0.05</v>
      </c>
      <c r="BC1564" s="34">
        <f ca="1">INDEX($A:$CN,ROW(),MATCH(INDIRECT(ADDRESS(3,COLUMN(),2)),$2:$2,0))</f>
        <v>0.05</v>
      </c>
      <c r="BD1564" s="34">
        <f ca="1">INDEX($A:$CN,ROW(),MATCH(INDIRECT(ADDRESS(3,COLUMN(),2)),$2:$2,0))</f>
        <v>0.05</v>
      </c>
      <c r="BE1564" s="34">
        <f ca="1">INDEX($A:$CN,ROW(),MATCH(INDIRECT(ADDRESS(3,COLUMN(),2)),$2:$2,0))</f>
        <v>0.05</v>
      </c>
      <c r="BF1564" s="34">
        <f ca="1">INDEX($A:$CN,ROW(),MATCH(INDIRECT(ADDRESS(3,COLUMN(),2)),$2:$2,0))</f>
        <v>0.05</v>
      </c>
      <c r="BG1564" s="34">
        <f ca="1">INDEX($A:$CN,ROW(),MATCH(INDIRECT(ADDRESS(3,COLUMN(),2)),$2:$2,0))</f>
        <v>0.05</v>
      </c>
      <c r="BH1564" s="34">
        <f ca="1">INDEX($A:$CN,ROW(),MATCH(INDIRECT(ADDRESS(3,COLUMN(),2)),$2:$2,0))</f>
        <v>0.05</v>
      </c>
      <c r="BI1564" s="34">
        <f ca="1">INDEX($A:$CN,ROW(),MATCH(INDIRECT(ADDRESS(3,COLUMN(),2)),$2:$2,0))</f>
        <v>0.05</v>
      </c>
      <c r="BJ1564" s="34">
        <f ca="1">INDEX($A:$CN,ROW(),MATCH(INDIRECT(ADDRESS(3,COLUMN(),2)),$2:$2,0))</f>
        <v>0.05</v>
      </c>
      <c r="BK1564" s="34">
        <f ca="1">INDEX($A:$CN,ROW(),MATCH(INDIRECT(ADDRESS(3,COLUMN(),2)),$2:$2,0))</f>
        <v>0.05</v>
      </c>
      <c r="BL1564" s="34">
        <f ca="1">INDEX($A:$CN,ROW(),MATCH(INDIRECT(ADDRESS(3,COLUMN(),2)),$2:$2,0))</f>
        <v>0.05</v>
      </c>
      <c r="BM1564" s="34">
        <f ca="1">INDEX($A:$CN,ROW(),MATCH(INDIRECT(ADDRESS(3,COLUMN(),2)),$2:$2,0))</f>
        <v>0.05</v>
      </c>
      <c r="BN1564" s="34">
        <f ca="1">INDEX($A:$CN,ROW(),MATCH(INDIRECT(ADDRESS(3,COLUMN(),2)),$2:$2,0))</f>
        <v>0.05</v>
      </c>
      <c r="BO1564" s="34">
        <f ca="1">INDEX($A:$CN,ROW(),MATCH(INDIRECT(ADDRESS(3,COLUMN(),2)),$2:$2,0))</f>
        <v>0.05</v>
      </c>
      <c r="BP1564" s="34">
        <f ca="1">INDEX($A:$CN,ROW(),MATCH(INDIRECT(ADDRESS(3,COLUMN(),2)),$2:$2,0))</f>
        <v>0.05</v>
      </c>
      <c r="BQ1564" s="34">
        <f ca="1">INDEX($A:$CN,ROW(),MATCH(INDIRECT(ADDRESS(3,COLUMN(),2)),$2:$2,0))</f>
        <v>0.05</v>
      </c>
      <c r="BR1564" s="34">
        <f ca="1">INDEX($A:$CN,ROW(),MATCH(INDIRECT(ADDRESS(3,COLUMN(),2)),$2:$2,0))</f>
        <v>0.05</v>
      </c>
      <c r="BS1564" s="34">
        <f ca="1">INDEX($A:$CN,ROW(),MATCH(INDIRECT(ADDRESS(3,COLUMN(),2)),$2:$2,0))</f>
        <v>0.05</v>
      </c>
      <c r="BT1564" s="34">
        <f ca="1">INDEX($A:$CN,ROW(),MATCH(INDIRECT(ADDRESS(3,COLUMN(),2)),$2:$2,0))</f>
        <v>0.05</v>
      </c>
      <c r="BU1564" s="34">
        <f ca="1">INDEX($A:$CN,ROW(),MATCH(INDIRECT(ADDRESS(3,COLUMN(),2)),$2:$2,0))</f>
        <v>0.05</v>
      </c>
      <c r="BV1564" s="34">
        <f ca="1">INDEX($A:$CN,ROW(),MATCH(INDIRECT(ADDRESS(3,COLUMN(),2)),$2:$2,0))</f>
        <v>0.05</v>
      </c>
      <c r="BW1564" s="34">
        <f ca="1">INDEX($A:$CN,ROW(),MATCH(INDIRECT(ADDRESS(3,COLUMN(),2)),$2:$2,0))</f>
        <v>0.05</v>
      </c>
      <c r="BX1564" s="34">
        <f ca="1">INDEX($A:$CN,ROW(),MATCH(INDIRECT(ADDRESS(3,COLUMN(),2)),$2:$2,0))</f>
        <v>0.05</v>
      </c>
      <c r="BY1564" s="34">
        <f ca="1">INDEX($A:$CN,ROW(),MATCH(INDIRECT(ADDRESS(3,COLUMN(),2)),$2:$2,0))</f>
        <v>0.05</v>
      </c>
      <c r="BZ1564" s="34">
        <f ca="1">INDEX($A:$CN,ROW(),MATCH(INDIRECT(ADDRESS(3,COLUMN(),2)),$2:$2,0))</f>
        <v>0.05</v>
      </c>
      <c r="CA1564" s="34">
        <f ca="1">INDEX($A:$CN,ROW(),MATCH(INDIRECT(ADDRESS(3,COLUMN(),2)),$2:$2,0))</f>
        <v>0.05</v>
      </c>
      <c r="CB1564" s="34">
        <f ca="1">INDEX($A:$CN,ROW(),MATCH(INDIRECT(ADDRESS(3,COLUMN(),2)),$2:$2,0))</f>
        <v>0.05</v>
      </c>
      <c r="CC1564" s="34">
        <f ca="1">INDEX($A:$CN,ROW(),MATCH(INDIRECT(ADDRESS(3,COLUMN(),2)),$2:$2,0))</f>
        <v>0.05</v>
      </c>
      <c r="CD1564" s="34">
        <f ca="1">INDEX($A:$CN,ROW(),MATCH(INDIRECT(ADDRESS(3,COLUMN(),2)),$2:$2,0))</f>
        <v>0.05</v>
      </c>
      <c r="CE1564" s="34">
        <f ca="1">INDEX($A:$CN,ROW(),MATCH(INDIRECT(ADDRESS(3,COLUMN(),2)),$2:$2,0))</f>
        <v>0.05</v>
      </c>
      <c r="CF1564" s="34">
        <f ca="1">INDEX($A:$CN,ROW(),MATCH(INDIRECT(ADDRESS(3,COLUMN(),2)),$2:$2,0))</f>
        <v>0.05</v>
      </c>
      <c r="CG1564" s="34">
        <f ca="1">INDEX($A:$CN,ROW(),MATCH(INDIRECT(ADDRESS(3,COLUMN(),2)),$2:$2,0))</f>
        <v>0.05</v>
      </c>
      <c r="CH1564" s="34">
        <f ca="1">INDEX($A:$CN,ROW(),MATCH(INDIRECT(ADDRESS(3,COLUMN(),2)),$2:$2,0))</f>
        <v>0.05</v>
      </c>
      <c r="CI1564" s="34">
        <f ca="1">INDEX($A:$CN,ROW(),MATCH(INDIRECT(ADDRESS(3,COLUMN(),2)),$2:$2,0))</f>
        <v>0.05</v>
      </c>
      <c r="CJ1564" s="34">
        <f ca="1">INDEX($A:$CN,ROW(),MATCH(INDIRECT(ADDRESS(3,COLUMN(),2)),$2:$2,0))</f>
        <v>0.05</v>
      </c>
      <c r="CK1564" s="34">
        <f ca="1">INDEX($A:$CN,ROW(),MATCH(INDIRECT(ADDRESS(3,COLUMN(),2)),$2:$2,0))</f>
        <v>0.05</v>
      </c>
      <c r="CL1564" s="34">
        <f ca="1">INDEX($A:$CN,ROW(),MATCH(INDIRECT(ADDRESS(3,COLUMN(),2)),$2:$2,0))</f>
        <v>0.05</v>
      </c>
      <c r="CM1564" s="34">
        <f ca="1">INDEX($A:$CN,ROW(),MATCH(INDIRECT(ADDRESS(3,COLUMN(),2)),$2:$2,0))</f>
        <v>0.05</v>
      </c>
      <c r="CN1564" s="34">
        <f ca="1">INDEX($A:$CN,ROW(),MATCH(INDIRECT(ADDRESS(3,COLUMN(),2)),$2:$2,0))</f>
        <v>0.05</v>
      </c>
    </row>
    <row r="1565" spans="1:92" x14ac:dyDescent="0.25">
      <c r="A1565" t="s">
        <v>143</v>
      </c>
      <c r="B1565" s="216"/>
      <c r="D1565" t="s">
        <v>932</v>
      </c>
      <c r="I1565" s="449"/>
      <c r="J1565" s="474"/>
      <c r="K1565" s="496"/>
      <c r="L1565" s="496"/>
      <c r="M1565" s="496"/>
      <c r="N1565" s="496"/>
      <c r="O1565" s="496"/>
      <c r="P1565" s="496"/>
      <c r="Q1565" s="496"/>
      <c r="T1565" s="204"/>
      <c r="U1565" s="506"/>
      <c r="V1565" s="506"/>
      <c r="W1565" s="506"/>
      <c r="X1565" s="506"/>
      <c r="Y1565" s="506"/>
      <c r="Z1565" s="506"/>
      <c r="AA1565" s="506"/>
      <c r="AB1565" s="506"/>
      <c r="AC1565" s="506"/>
      <c r="AD1565" s="506"/>
      <c r="AE1565" s="506"/>
      <c r="AF1565" s="506"/>
      <c r="AG1565" s="506"/>
      <c r="AH1565" s="506"/>
      <c r="AI1565" s="506"/>
      <c r="AJ1565" s="506"/>
      <c r="AK1565" s="506"/>
      <c r="AL1565" s="506"/>
      <c r="AM1565" s="506"/>
      <c r="AN1565" s="506"/>
      <c r="AO1565" s="506"/>
      <c r="AP1565" s="506"/>
      <c r="AQ1565" s="506"/>
      <c r="AR1565" s="506"/>
      <c r="AS1565" s="506"/>
      <c r="AT1565" s="506"/>
      <c r="AU1565" s="506"/>
      <c r="AV1565" s="506"/>
      <c r="AW1565" s="506"/>
      <c r="AX1565" s="506"/>
      <c r="AY1565" s="506"/>
      <c r="AZ1565" s="506"/>
      <c r="BA1565" s="506"/>
      <c r="BB1565" s="506"/>
      <c r="BC1565" s="506"/>
      <c r="BD1565" s="506"/>
      <c r="BE1565" s="506"/>
      <c r="BF1565" s="506"/>
      <c r="BG1565" s="506"/>
      <c r="BH1565" s="506"/>
      <c r="BI1565" s="506"/>
      <c r="BJ1565" s="506"/>
      <c r="BK1565" s="506"/>
      <c r="BL1565" s="506"/>
      <c r="BM1565" s="506"/>
      <c r="BN1565" s="506"/>
      <c r="BO1565" s="506"/>
      <c r="BP1565" s="506"/>
      <c r="BQ1565" s="506"/>
      <c r="BR1565" s="506"/>
      <c r="BS1565" s="506"/>
      <c r="BT1565" s="506"/>
      <c r="BU1565" s="506"/>
      <c r="BV1565" s="506"/>
      <c r="BW1565" s="506"/>
      <c r="BX1565" s="506"/>
      <c r="BY1565" s="506"/>
      <c r="BZ1565" s="506"/>
      <c r="CA1565" s="506"/>
      <c r="CB1565" s="506"/>
      <c r="CC1565" s="506"/>
      <c r="CD1565" s="506"/>
      <c r="CE1565" s="506"/>
      <c r="CF1565" s="506"/>
      <c r="CG1565" s="506"/>
      <c r="CH1565" s="506"/>
      <c r="CI1565" s="506"/>
      <c r="CJ1565" s="506"/>
      <c r="CK1565" s="506"/>
      <c r="CL1565" s="506"/>
      <c r="CM1565" s="506"/>
      <c r="CN1565" s="506"/>
    </row>
    <row r="1566" spans="1:92" x14ac:dyDescent="0.25">
      <c r="B1566" s="174" t="s">
        <v>909</v>
      </c>
      <c r="D1566" t="s">
        <v>932</v>
      </c>
      <c r="I1566" s="412" t="s">
        <v>540</v>
      </c>
      <c r="J1566" s="504"/>
      <c r="K1566" s="473"/>
      <c r="L1566" s="473"/>
      <c r="M1566" s="473"/>
      <c r="N1566" s="473"/>
      <c r="O1566" s="473"/>
      <c r="P1566" s="473"/>
      <c r="Q1566" s="473"/>
      <c r="T1566" s="205"/>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206</v>
      </c>
      <c r="B1567" s="96" t="s">
        <v>884</v>
      </c>
      <c r="C1567" s="295" t="s">
        <v>25</v>
      </c>
      <c r="D1567" t="s">
        <v>932</v>
      </c>
      <c r="I1567" s="56">
        <v>-100000</v>
      </c>
      <c r="J1567" s="477"/>
      <c r="K1567" s="50">
        <f t="shared" ref="K1567:P1567" ca="1" si="1125">SUMIF($3:$3, INDIRECT(ADDRESS(ROW($B$2),COLUMN(),2)), INDIRECT(ROW() &amp; ":" &amp; ROW()))</f>
        <v>-1200000</v>
      </c>
      <c r="L1567" s="50">
        <f t="shared" ca="1" si="1125"/>
        <v>-1260000</v>
      </c>
      <c r="M1567" s="50">
        <f t="shared" ca="1" si="1125"/>
        <v>-1323000</v>
      </c>
      <c r="N1567" s="50">
        <f t="shared" ca="1" si="1125"/>
        <v>-1389150.0000000002</v>
      </c>
      <c r="O1567" s="50">
        <f t="shared" ca="1" si="1125"/>
        <v>-1458607.5</v>
      </c>
      <c r="P1567" s="50">
        <f t="shared" ca="1" si="1125"/>
        <v>-1531537.8750000002</v>
      </c>
      <c r="Q1567" s="50"/>
      <c r="T1567" s="489">
        <f t="shared" ref="T1567" ca="1" si="1126">IFERROR(INDEX(INDIRECT("Financials!$A:$AD"), MATCH(INDIRECT(ADDRESS(ROW(),2)), INDIRECT("Financials!$B:$B"), 0), MATCH(INDIRECT(ADDRESS(1,COLUMN())), INDIRECT("Financials!$1:$1"), 0)),0)</f>
        <v>0</v>
      </c>
      <c r="U1567" s="475">
        <f t="shared" ref="U1567:CF1567" ca="1" si="1127">$I1567*(1+U1564)^(YEAR(U$2)-YEAR($U$2))/U$7*12</f>
        <v>-100000</v>
      </c>
      <c r="V1567" s="475">
        <f t="shared" ca="1" si="1127"/>
        <v>-100000</v>
      </c>
      <c r="W1567" s="475">
        <f t="shared" ca="1" si="1127"/>
        <v>-100000</v>
      </c>
      <c r="X1567" s="475">
        <f t="shared" ca="1" si="1127"/>
        <v>-100000</v>
      </c>
      <c r="Y1567" s="475">
        <f t="shared" ca="1" si="1127"/>
        <v>-100000</v>
      </c>
      <c r="Z1567" s="475">
        <f t="shared" ca="1" si="1127"/>
        <v>-100000</v>
      </c>
      <c r="AA1567" s="475">
        <f t="shared" ca="1" si="1127"/>
        <v>-100000</v>
      </c>
      <c r="AB1567" s="475">
        <f t="shared" ca="1" si="1127"/>
        <v>-100000</v>
      </c>
      <c r="AC1567" s="475">
        <f t="shared" ca="1" si="1127"/>
        <v>-100000</v>
      </c>
      <c r="AD1567" s="475">
        <f t="shared" ca="1" si="1127"/>
        <v>-100000</v>
      </c>
      <c r="AE1567" s="475">
        <f t="shared" ca="1" si="1127"/>
        <v>-100000</v>
      </c>
      <c r="AF1567" s="475">
        <f t="shared" ca="1" si="1127"/>
        <v>-100000</v>
      </c>
      <c r="AG1567" s="475">
        <f t="shared" ca="1" si="1127"/>
        <v>-105000</v>
      </c>
      <c r="AH1567" s="475">
        <f t="shared" ca="1" si="1127"/>
        <v>-105000</v>
      </c>
      <c r="AI1567" s="475">
        <f t="shared" ca="1" si="1127"/>
        <v>-105000</v>
      </c>
      <c r="AJ1567" s="475">
        <f t="shared" ca="1" si="1127"/>
        <v>-105000</v>
      </c>
      <c r="AK1567" s="475">
        <f t="shared" ca="1" si="1127"/>
        <v>-105000</v>
      </c>
      <c r="AL1567" s="475">
        <f t="shared" ca="1" si="1127"/>
        <v>-105000</v>
      </c>
      <c r="AM1567" s="475">
        <f t="shared" ca="1" si="1127"/>
        <v>-105000</v>
      </c>
      <c r="AN1567" s="475">
        <f t="shared" ca="1" si="1127"/>
        <v>-105000</v>
      </c>
      <c r="AO1567" s="475">
        <f t="shared" ca="1" si="1127"/>
        <v>-105000</v>
      </c>
      <c r="AP1567" s="475">
        <f t="shared" ca="1" si="1127"/>
        <v>-105000</v>
      </c>
      <c r="AQ1567" s="475">
        <f t="shared" ca="1" si="1127"/>
        <v>-105000</v>
      </c>
      <c r="AR1567" s="475">
        <f t="shared" ca="1" si="1127"/>
        <v>-105000</v>
      </c>
      <c r="AS1567" s="475">
        <f t="shared" ca="1" si="1127"/>
        <v>-110250</v>
      </c>
      <c r="AT1567" s="475">
        <f t="shared" ca="1" si="1127"/>
        <v>-110250</v>
      </c>
      <c r="AU1567" s="475">
        <f t="shared" ca="1" si="1127"/>
        <v>-110250</v>
      </c>
      <c r="AV1567" s="475">
        <f t="shared" ca="1" si="1127"/>
        <v>-110250</v>
      </c>
      <c r="AW1567" s="475">
        <f t="shared" ca="1" si="1127"/>
        <v>-110250</v>
      </c>
      <c r="AX1567" s="475">
        <f t="shared" ca="1" si="1127"/>
        <v>-110250</v>
      </c>
      <c r="AY1567" s="475">
        <f t="shared" ca="1" si="1127"/>
        <v>-110250</v>
      </c>
      <c r="AZ1567" s="475">
        <f t="shared" ca="1" si="1127"/>
        <v>-110250</v>
      </c>
      <c r="BA1567" s="475">
        <f t="shared" ca="1" si="1127"/>
        <v>-110250</v>
      </c>
      <c r="BB1567" s="475">
        <f t="shared" ca="1" si="1127"/>
        <v>-110250</v>
      </c>
      <c r="BC1567" s="475">
        <f t="shared" ca="1" si="1127"/>
        <v>-110250</v>
      </c>
      <c r="BD1567" s="475">
        <f t="shared" ca="1" si="1127"/>
        <v>-110250</v>
      </c>
      <c r="BE1567" s="475">
        <f t="shared" ca="1" si="1127"/>
        <v>-115762.50000000003</v>
      </c>
      <c r="BF1567" s="475">
        <f t="shared" ca="1" si="1127"/>
        <v>-115762.50000000003</v>
      </c>
      <c r="BG1567" s="475">
        <f t="shared" ca="1" si="1127"/>
        <v>-115762.50000000003</v>
      </c>
      <c r="BH1567" s="475">
        <f t="shared" ca="1" si="1127"/>
        <v>-115762.50000000003</v>
      </c>
      <c r="BI1567" s="475">
        <f t="shared" ca="1" si="1127"/>
        <v>-115762.50000000003</v>
      </c>
      <c r="BJ1567" s="475">
        <f t="shared" ca="1" si="1127"/>
        <v>-115762.50000000003</v>
      </c>
      <c r="BK1567" s="475">
        <f t="shared" ca="1" si="1127"/>
        <v>-115762.50000000003</v>
      </c>
      <c r="BL1567" s="475">
        <f t="shared" ca="1" si="1127"/>
        <v>-115762.50000000003</v>
      </c>
      <c r="BM1567" s="475">
        <f t="shared" ca="1" si="1127"/>
        <v>-115762.50000000003</v>
      </c>
      <c r="BN1567" s="475">
        <f t="shared" ca="1" si="1127"/>
        <v>-115762.50000000003</v>
      </c>
      <c r="BO1567" s="475">
        <f t="shared" ca="1" si="1127"/>
        <v>-115762.50000000003</v>
      </c>
      <c r="BP1567" s="475">
        <f t="shared" ca="1" si="1127"/>
        <v>-115762.50000000003</v>
      </c>
      <c r="BQ1567" s="475">
        <f t="shared" ca="1" si="1127"/>
        <v>-121550.625</v>
      </c>
      <c r="BR1567" s="475">
        <f t="shared" ca="1" si="1127"/>
        <v>-121550.625</v>
      </c>
      <c r="BS1567" s="475">
        <f t="shared" ca="1" si="1127"/>
        <v>-121550.625</v>
      </c>
      <c r="BT1567" s="475">
        <f t="shared" ca="1" si="1127"/>
        <v>-121550.625</v>
      </c>
      <c r="BU1567" s="475">
        <f t="shared" ca="1" si="1127"/>
        <v>-121550.625</v>
      </c>
      <c r="BV1567" s="475">
        <f t="shared" ca="1" si="1127"/>
        <v>-121550.625</v>
      </c>
      <c r="BW1567" s="475">
        <f t="shared" ca="1" si="1127"/>
        <v>-121550.625</v>
      </c>
      <c r="BX1567" s="475">
        <f t="shared" ca="1" si="1127"/>
        <v>-121550.625</v>
      </c>
      <c r="BY1567" s="475">
        <f t="shared" ca="1" si="1127"/>
        <v>-121550.625</v>
      </c>
      <c r="BZ1567" s="475">
        <f t="shared" ca="1" si="1127"/>
        <v>-121550.625</v>
      </c>
      <c r="CA1567" s="475">
        <f t="shared" ca="1" si="1127"/>
        <v>-121550.625</v>
      </c>
      <c r="CB1567" s="475">
        <f t="shared" ca="1" si="1127"/>
        <v>-121550.625</v>
      </c>
      <c r="CC1567" s="475">
        <f t="shared" ca="1" si="1127"/>
        <v>-127628.15625000003</v>
      </c>
      <c r="CD1567" s="475">
        <f t="shared" ca="1" si="1127"/>
        <v>-127628.15625000003</v>
      </c>
      <c r="CE1567" s="475">
        <f t="shared" ca="1" si="1127"/>
        <v>-127628.15625000003</v>
      </c>
      <c r="CF1567" s="475">
        <f t="shared" ca="1" si="1127"/>
        <v>-127628.15625000003</v>
      </c>
      <c r="CG1567" s="475">
        <f t="shared" ref="CG1567:CN1567" ca="1" si="1128">$I1567*(1+CG1564)^(YEAR(CG$2)-YEAR($U$2))/CG$7*12</f>
        <v>-127628.15625000003</v>
      </c>
      <c r="CH1567" s="475">
        <f t="shared" ca="1" si="1128"/>
        <v>-127628.15625000003</v>
      </c>
      <c r="CI1567" s="475">
        <f t="shared" ca="1" si="1128"/>
        <v>-127628.15625000003</v>
      </c>
      <c r="CJ1567" s="475">
        <f t="shared" ca="1" si="1128"/>
        <v>-127628.15625000003</v>
      </c>
      <c r="CK1567" s="475">
        <f t="shared" ca="1" si="1128"/>
        <v>-127628.15625000003</v>
      </c>
      <c r="CL1567" s="475">
        <f t="shared" ca="1" si="1128"/>
        <v>-127628.15625000003</v>
      </c>
      <c r="CM1567" s="475">
        <f t="shared" ca="1" si="1128"/>
        <v>-127628.15625000003</v>
      </c>
      <c r="CN1567" s="475">
        <f t="shared" ca="1" si="1128"/>
        <v>-127628.15625000003</v>
      </c>
    </row>
    <row r="1568" spans="1:92" x14ac:dyDescent="0.25">
      <c r="A1568" t="s">
        <v>902</v>
      </c>
      <c r="B1568" s="216" t="s">
        <v>914</v>
      </c>
      <c r="D1568" t="s">
        <v>932</v>
      </c>
      <c r="I1568" s="449"/>
      <c r="J1568" s="474"/>
      <c r="K1568" s="495">
        <f t="shared" ref="K1568:P1568" ca="1" si="1129">SUMIF($3:$3, K$2, INDIRECT(ROW() &amp; ":" &amp; ROW()))</f>
        <v>-1200000</v>
      </c>
      <c r="L1568" s="495">
        <f t="shared" ca="1" si="1129"/>
        <v>-1260000</v>
      </c>
      <c r="M1568" s="495">
        <f t="shared" ca="1" si="1129"/>
        <v>-1323000</v>
      </c>
      <c r="N1568" s="495">
        <f t="shared" ca="1" si="1129"/>
        <v>-1389150.0000000002</v>
      </c>
      <c r="O1568" s="495">
        <f t="shared" ca="1" si="1129"/>
        <v>-1458607.5</v>
      </c>
      <c r="P1568" s="495">
        <f t="shared" ca="1" si="1129"/>
        <v>-1531537.8750000002</v>
      </c>
      <c r="Q1568" s="496"/>
      <c r="T1568" s="286"/>
      <c r="U1568" s="497">
        <f ca="1">SUM(U1566:OFFSET(U1568,-1,0))</f>
        <v>-100000</v>
      </c>
      <c r="V1568" s="497">
        <f ca="1">SUM(V1566:OFFSET(V1568,-1,0))</f>
        <v>-100000</v>
      </c>
      <c r="W1568" s="497">
        <f ca="1">SUM(W1566:OFFSET(W1568,-1,0))</f>
        <v>-100000</v>
      </c>
      <c r="X1568" s="497">
        <f ca="1">SUM(X1566:OFFSET(X1568,-1,0))</f>
        <v>-100000</v>
      </c>
      <c r="Y1568" s="497">
        <f ca="1">SUM(Y1566:OFFSET(Y1568,-1,0))</f>
        <v>-100000</v>
      </c>
      <c r="Z1568" s="497">
        <f ca="1">SUM(Z1566:OFFSET(Z1568,-1,0))</f>
        <v>-100000</v>
      </c>
      <c r="AA1568" s="497">
        <f ca="1">SUM(AA1566:OFFSET(AA1568,-1,0))</f>
        <v>-100000</v>
      </c>
      <c r="AB1568" s="497">
        <f ca="1">SUM(AB1566:OFFSET(AB1568,-1,0))</f>
        <v>-100000</v>
      </c>
      <c r="AC1568" s="497">
        <f ca="1">SUM(AC1566:OFFSET(AC1568,-1,0))</f>
        <v>-100000</v>
      </c>
      <c r="AD1568" s="497">
        <f ca="1">SUM(AD1566:OFFSET(AD1568,-1,0))</f>
        <v>-100000</v>
      </c>
      <c r="AE1568" s="497">
        <f ca="1">SUM(AE1566:OFFSET(AE1568,-1,0))</f>
        <v>-100000</v>
      </c>
      <c r="AF1568" s="497">
        <f ca="1">SUM(AF1566:OFFSET(AF1568,-1,0))</f>
        <v>-100000</v>
      </c>
      <c r="AG1568" s="497">
        <f ca="1">SUM(AG1566:OFFSET(AG1568,-1,0))</f>
        <v>-105000</v>
      </c>
      <c r="AH1568" s="497">
        <f ca="1">SUM(AH1566:OFFSET(AH1568,-1,0))</f>
        <v>-105000</v>
      </c>
      <c r="AI1568" s="497">
        <f ca="1">SUM(AI1566:OFFSET(AI1568,-1,0))</f>
        <v>-105000</v>
      </c>
      <c r="AJ1568" s="497">
        <f ca="1">SUM(AJ1566:OFFSET(AJ1568,-1,0))</f>
        <v>-105000</v>
      </c>
      <c r="AK1568" s="497">
        <f ca="1">SUM(AK1566:OFFSET(AK1568,-1,0))</f>
        <v>-105000</v>
      </c>
      <c r="AL1568" s="497">
        <f ca="1">SUM(AL1566:OFFSET(AL1568,-1,0))</f>
        <v>-105000</v>
      </c>
      <c r="AM1568" s="497">
        <f ca="1">SUM(AM1566:OFFSET(AM1568,-1,0))</f>
        <v>-105000</v>
      </c>
      <c r="AN1568" s="497">
        <f ca="1">SUM(AN1566:OFFSET(AN1568,-1,0))</f>
        <v>-105000</v>
      </c>
      <c r="AO1568" s="497">
        <f ca="1">SUM(AO1566:OFFSET(AO1568,-1,0))</f>
        <v>-105000</v>
      </c>
      <c r="AP1568" s="497">
        <f ca="1">SUM(AP1566:OFFSET(AP1568,-1,0))</f>
        <v>-105000</v>
      </c>
      <c r="AQ1568" s="497">
        <f ca="1">SUM(AQ1566:OFFSET(AQ1568,-1,0))</f>
        <v>-105000</v>
      </c>
      <c r="AR1568" s="497">
        <f ca="1">SUM(AR1566:OFFSET(AR1568,-1,0))</f>
        <v>-105000</v>
      </c>
      <c r="AS1568" s="497">
        <f ca="1">SUM(AS1566:OFFSET(AS1568,-1,0))</f>
        <v>-110250</v>
      </c>
      <c r="AT1568" s="497">
        <f ca="1">SUM(AT1566:OFFSET(AT1568,-1,0))</f>
        <v>-110250</v>
      </c>
      <c r="AU1568" s="497">
        <f ca="1">SUM(AU1566:OFFSET(AU1568,-1,0))</f>
        <v>-110250</v>
      </c>
      <c r="AV1568" s="497">
        <f ca="1">SUM(AV1566:OFFSET(AV1568,-1,0))</f>
        <v>-110250</v>
      </c>
      <c r="AW1568" s="497">
        <f ca="1">SUM(AW1566:OFFSET(AW1568,-1,0))</f>
        <v>-110250</v>
      </c>
      <c r="AX1568" s="497">
        <f ca="1">SUM(AX1566:OFFSET(AX1568,-1,0))</f>
        <v>-110250</v>
      </c>
      <c r="AY1568" s="497">
        <f ca="1">SUM(AY1566:OFFSET(AY1568,-1,0))</f>
        <v>-110250</v>
      </c>
      <c r="AZ1568" s="497">
        <f ca="1">SUM(AZ1566:OFFSET(AZ1568,-1,0))</f>
        <v>-110250</v>
      </c>
      <c r="BA1568" s="497">
        <f ca="1">SUM(BA1566:OFFSET(BA1568,-1,0))</f>
        <v>-110250</v>
      </c>
      <c r="BB1568" s="497">
        <f ca="1">SUM(BB1566:OFFSET(BB1568,-1,0))</f>
        <v>-110250</v>
      </c>
      <c r="BC1568" s="497">
        <f ca="1">SUM(BC1566:OFFSET(BC1568,-1,0))</f>
        <v>-110250</v>
      </c>
      <c r="BD1568" s="497">
        <f ca="1">SUM(BD1566:OFFSET(BD1568,-1,0))</f>
        <v>-110250</v>
      </c>
      <c r="BE1568" s="497">
        <f ca="1">SUM(BE1566:OFFSET(BE1568,-1,0))</f>
        <v>-115762.50000000003</v>
      </c>
      <c r="BF1568" s="497">
        <f ca="1">SUM(BF1566:OFFSET(BF1568,-1,0))</f>
        <v>-115762.50000000003</v>
      </c>
      <c r="BG1568" s="497">
        <f ca="1">SUM(BG1566:OFFSET(BG1568,-1,0))</f>
        <v>-115762.50000000003</v>
      </c>
      <c r="BH1568" s="497">
        <f ca="1">SUM(BH1566:OFFSET(BH1568,-1,0))</f>
        <v>-115762.50000000003</v>
      </c>
      <c r="BI1568" s="497">
        <f ca="1">SUM(BI1566:OFFSET(BI1568,-1,0))</f>
        <v>-115762.50000000003</v>
      </c>
      <c r="BJ1568" s="497">
        <f ca="1">SUM(BJ1566:OFFSET(BJ1568,-1,0))</f>
        <v>-115762.50000000003</v>
      </c>
      <c r="BK1568" s="497">
        <f ca="1">SUM(BK1566:OFFSET(BK1568,-1,0))</f>
        <v>-115762.50000000003</v>
      </c>
      <c r="BL1568" s="497">
        <f ca="1">SUM(BL1566:OFFSET(BL1568,-1,0))</f>
        <v>-115762.50000000003</v>
      </c>
      <c r="BM1568" s="497">
        <f ca="1">SUM(BM1566:OFFSET(BM1568,-1,0))</f>
        <v>-115762.50000000003</v>
      </c>
      <c r="BN1568" s="497">
        <f ca="1">SUM(BN1566:OFFSET(BN1568,-1,0))</f>
        <v>-115762.50000000003</v>
      </c>
      <c r="BO1568" s="497">
        <f ca="1">SUM(BO1566:OFFSET(BO1568,-1,0))</f>
        <v>-115762.50000000003</v>
      </c>
      <c r="BP1568" s="497">
        <f ca="1">SUM(BP1566:OFFSET(BP1568,-1,0))</f>
        <v>-115762.50000000003</v>
      </c>
      <c r="BQ1568" s="497">
        <f ca="1">SUM(BQ1566:OFFSET(BQ1568,-1,0))</f>
        <v>-121550.625</v>
      </c>
      <c r="BR1568" s="497">
        <f ca="1">SUM(BR1566:OFFSET(BR1568,-1,0))</f>
        <v>-121550.625</v>
      </c>
      <c r="BS1568" s="497">
        <f ca="1">SUM(BS1566:OFFSET(BS1568,-1,0))</f>
        <v>-121550.625</v>
      </c>
      <c r="BT1568" s="497">
        <f ca="1">SUM(BT1566:OFFSET(BT1568,-1,0))</f>
        <v>-121550.625</v>
      </c>
      <c r="BU1568" s="497">
        <f ca="1">SUM(BU1566:OFFSET(BU1568,-1,0))</f>
        <v>-121550.625</v>
      </c>
      <c r="BV1568" s="497">
        <f ca="1">SUM(BV1566:OFFSET(BV1568,-1,0))</f>
        <v>-121550.625</v>
      </c>
      <c r="BW1568" s="497">
        <f ca="1">SUM(BW1566:OFFSET(BW1568,-1,0))</f>
        <v>-121550.625</v>
      </c>
      <c r="BX1568" s="497">
        <f ca="1">SUM(BX1566:OFFSET(BX1568,-1,0))</f>
        <v>-121550.625</v>
      </c>
      <c r="BY1568" s="497">
        <f ca="1">SUM(BY1566:OFFSET(BY1568,-1,0))</f>
        <v>-121550.625</v>
      </c>
      <c r="BZ1568" s="497">
        <f ca="1">SUM(BZ1566:OFFSET(BZ1568,-1,0))</f>
        <v>-121550.625</v>
      </c>
      <c r="CA1568" s="497">
        <f ca="1">SUM(CA1566:OFFSET(CA1568,-1,0))</f>
        <v>-121550.625</v>
      </c>
      <c r="CB1568" s="497">
        <f ca="1">SUM(CB1566:OFFSET(CB1568,-1,0))</f>
        <v>-121550.625</v>
      </c>
      <c r="CC1568" s="497">
        <f ca="1">SUM(CC1566:OFFSET(CC1568,-1,0))</f>
        <v>-127628.15625000003</v>
      </c>
      <c r="CD1568" s="497">
        <f ca="1">SUM(CD1566:OFFSET(CD1568,-1,0))</f>
        <v>-127628.15625000003</v>
      </c>
      <c r="CE1568" s="497">
        <f ca="1">SUM(CE1566:OFFSET(CE1568,-1,0))</f>
        <v>-127628.15625000003</v>
      </c>
      <c r="CF1568" s="497">
        <f ca="1">SUM(CF1566:OFFSET(CF1568,-1,0))</f>
        <v>-127628.15625000003</v>
      </c>
      <c r="CG1568" s="497">
        <f ca="1">SUM(CG1566:OFFSET(CG1568,-1,0))</f>
        <v>-127628.15625000003</v>
      </c>
      <c r="CH1568" s="497">
        <f ca="1">SUM(CH1566:OFFSET(CH1568,-1,0))</f>
        <v>-127628.15625000003</v>
      </c>
      <c r="CI1568" s="497">
        <f ca="1">SUM(CI1566:OFFSET(CI1568,-1,0))</f>
        <v>-127628.15625000003</v>
      </c>
      <c r="CJ1568" s="497">
        <f ca="1">SUM(CJ1566:OFFSET(CJ1568,-1,0))</f>
        <v>-127628.15625000003</v>
      </c>
      <c r="CK1568" s="497">
        <f ca="1">SUM(CK1566:OFFSET(CK1568,-1,0))</f>
        <v>-127628.15625000003</v>
      </c>
      <c r="CL1568" s="497">
        <f ca="1">SUM(CL1566:OFFSET(CL1568,-1,0))</f>
        <v>-127628.15625000003</v>
      </c>
      <c r="CM1568" s="497">
        <f ca="1">SUM(CM1566:OFFSET(CM1568,-1,0))</f>
        <v>-127628.15625000003</v>
      </c>
      <c r="CN1568" s="497">
        <f ca="1">SUM(CN1566:OFFSET(CN1568,-1,0))</f>
        <v>-127628.15625000003</v>
      </c>
    </row>
    <row r="1569" spans="1:92" x14ac:dyDescent="0.25">
      <c r="B1569" s="216"/>
      <c r="I1569" s="449"/>
      <c r="J1569" s="474"/>
      <c r="K1569" s="496"/>
      <c r="L1569" s="496"/>
      <c r="M1569" s="496"/>
      <c r="N1569" s="496"/>
      <c r="O1569" s="496"/>
      <c r="P1569" s="496"/>
      <c r="Q1569" s="496"/>
      <c r="T1569" s="204"/>
      <c r="U1569" s="506"/>
      <c r="V1569" s="506"/>
      <c r="W1569" s="506"/>
      <c r="X1569" s="506"/>
      <c r="Y1569" s="506"/>
      <c r="Z1569" s="506"/>
      <c r="AA1569" s="506"/>
      <c r="AB1569" s="506"/>
      <c r="AC1569" s="506"/>
      <c r="AD1569" s="506"/>
      <c r="AE1569" s="506"/>
      <c r="AF1569" s="506"/>
      <c r="AG1569" s="506"/>
      <c r="AH1569" s="506"/>
      <c r="AI1569" s="506"/>
      <c r="AJ1569" s="506"/>
      <c r="AK1569" s="506"/>
      <c r="AL1569" s="506"/>
      <c r="AM1569" s="506"/>
      <c r="AN1569" s="506"/>
      <c r="AO1569" s="506"/>
      <c r="AP1569" s="506"/>
      <c r="AQ1569" s="506"/>
      <c r="AR1569" s="506"/>
      <c r="AS1569" s="506"/>
      <c r="AT1569" s="506"/>
      <c r="AU1569" s="506"/>
      <c r="AV1569" s="506"/>
      <c r="AW1569" s="506"/>
      <c r="AX1569" s="506"/>
      <c r="AY1569" s="506"/>
      <c r="AZ1569" s="506"/>
      <c r="BA1569" s="506"/>
      <c r="BB1569" s="506"/>
      <c r="BC1569" s="506"/>
      <c r="BD1569" s="506"/>
      <c r="BE1569" s="506"/>
      <c r="BF1569" s="506"/>
      <c r="BG1569" s="506"/>
      <c r="BH1569" s="506"/>
      <c r="BI1569" s="506"/>
      <c r="BJ1569" s="506"/>
      <c r="BK1569" s="506"/>
      <c r="BL1569" s="506"/>
      <c r="BM1569" s="506"/>
      <c r="BN1569" s="506"/>
      <c r="BO1569" s="506"/>
      <c r="BP1569" s="506"/>
      <c r="BQ1569" s="506"/>
      <c r="BR1569" s="506"/>
      <c r="BS1569" s="506"/>
      <c r="BT1569" s="506"/>
      <c r="BU1569" s="506"/>
      <c r="BV1569" s="506"/>
      <c r="BW1569" s="506"/>
      <c r="BX1569" s="506"/>
      <c r="BY1569" s="506"/>
      <c r="BZ1569" s="506"/>
      <c r="CA1569" s="506"/>
      <c r="CB1569" s="506"/>
      <c r="CC1569" s="506"/>
      <c r="CD1569" s="506"/>
      <c r="CE1569" s="506"/>
      <c r="CF1569" s="506"/>
      <c r="CG1569" s="506"/>
      <c r="CH1569" s="506"/>
      <c r="CI1569" s="506"/>
      <c r="CJ1569" s="506"/>
      <c r="CK1569" s="506"/>
      <c r="CL1569" s="506"/>
      <c r="CM1569" s="506"/>
      <c r="CN1569" s="506"/>
    </row>
    <row r="1570" spans="1:92" x14ac:dyDescent="0.25">
      <c r="A1570" s="137"/>
      <c r="B1570" s="208" t="s">
        <v>858</v>
      </c>
      <c r="C1570" s="139"/>
      <c r="D1570" s="137" t="s">
        <v>934</v>
      </c>
      <c r="E1570" s="140" t="s">
        <v>934</v>
      </c>
      <c r="F1570" s="140"/>
      <c r="G1570" s="140"/>
      <c r="H1570" s="487"/>
      <c r="I1570" s="221"/>
      <c r="J1570" s="222"/>
      <c r="K1570" s="139"/>
      <c r="L1570" s="139"/>
      <c r="M1570" s="139"/>
      <c r="N1570" s="139"/>
      <c r="O1570" s="139"/>
      <c r="P1570" s="139"/>
      <c r="Q1570" s="139"/>
      <c r="T1570" s="262"/>
      <c r="U1570" s="187"/>
      <c r="V1570" s="187"/>
      <c r="W1570" s="187"/>
      <c r="X1570" s="187"/>
      <c r="Y1570" s="187"/>
      <c r="Z1570" s="187"/>
      <c r="AA1570" s="187"/>
      <c r="AB1570" s="187"/>
      <c r="AC1570" s="187"/>
      <c r="AD1570" s="187"/>
      <c r="AE1570" s="187"/>
      <c r="AF1570" s="187"/>
      <c r="AG1570" s="187"/>
      <c r="AH1570" s="187"/>
      <c r="AI1570" s="187"/>
      <c r="AJ1570" s="187"/>
      <c r="AK1570" s="187"/>
      <c r="AL1570" s="187"/>
      <c r="AM1570" s="187"/>
      <c r="AN1570" s="187"/>
      <c r="AO1570" s="187"/>
      <c r="AP1570" s="187"/>
      <c r="AQ1570" s="187"/>
      <c r="AR1570" s="187"/>
      <c r="AS1570" s="187"/>
      <c r="AT1570" s="187"/>
      <c r="AU1570" s="187"/>
      <c r="AV1570" s="187"/>
      <c r="AW1570" s="187"/>
      <c r="AX1570" s="187"/>
      <c r="AY1570" s="187"/>
      <c r="AZ1570" s="187"/>
      <c r="BA1570" s="187"/>
      <c r="BB1570" s="187"/>
      <c r="BC1570" s="187"/>
      <c r="BD1570" s="187"/>
      <c r="BE1570" s="187"/>
      <c r="BF1570" s="187"/>
      <c r="BG1570" s="187"/>
      <c r="BH1570" s="187"/>
      <c r="BI1570" s="187"/>
      <c r="BJ1570" s="187"/>
      <c r="BK1570" s="187"/>
      <c r="BL1570" s="187"/>
      <c r="BM1570" s="187"/>
      <c r="BN1570" s="187"/>
      <c r="BO1570" s="187"/>
      <c r="BP1570" s="187"/>
      <c r="BQ1570" s="187"/>
      <c r="BR1570" s="187"/>
      <c r="BS1570" s="187"/>
      <c r="BT1570" s="187"/>
      <c r="BU1570" s="187"/>
      <c r="BV1570" s="187"/>
      <c r="BW1570" s="187"/>
      <c r="BX1570" s="187"/>
      <c r="BY1570" s="187"/>
      <c r="BZ1570" s="187"/>
      <c r="CA1570" s="187"/>
      <c r="CB1570" s="187"/>
      <c r="CC1570" s="187"/>
      <c r="CD1570" s="187"/>
      <c r="CE1570" s="187"/>
      <c r="CF1570" s="187"/>
      <c r="CG1570" s="187"/>
      <c r="CH1570" s="187"/>
      <c r="CI1570" s="187"/>
      <c r="CJ1570" s="187"/>
      <c r="CK1570" s="187"/>
      <c r="CL1570" s="187"/>
      <c r="CM1570" s="187"/>
      <c r="CN1570" s="187"/>
    </row>
    <row r="1571" spans="1:92" x14ac:dyDescent="0.25">
      <c r="B1571" s="174" t="s">
        <v>909</v>
      </c>
      <c r="D1571" t="s">
        <v>934</v>
      </c>
      <c r="I1571" s="299" t="s">
        <v>935</v>
      </c>
      <c r="J1571" s="504"/>
      <c r="K1571" s="473"/>
      <c r="L1571" s="473"/>
      <c r="M1571" s="473"/>
      <c r="N1571" s="473"/>
      <c r="O1571" s="473"/>
      <c r="P1571" s="473"/>
      <c r="Q1571" s="473"/>
      <c r="T1571" s="205"/>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206</v>
      </c>
      <c r="B1572" s="96" t="s">
        <v>884</v>
      </c>
      <c r="C1572" s="295" t="s">
        <v>25</v>
      </c>
      <c r="D1572" t="s">
        <v>934</v>
      </c>
      <c r="I1572" s="192">
        <v>0.1</v>
      </c>
      <c r="J1572" s="477"/>
      <c r="K1572" s="56">
        <v>-100000</v>
      </c>
      <c r="L1572" s="56">
        <f>+K1572/(1+$I1572)</f>
        <v>-90909.090909090897</v>
      </c>
      <c r="M1572" s="56">
        <f>+L1572/(1+$I1572)</f>
        <v>-82644.62809917354</v>
      </c>
      <c r="N1572" s="56">
        <f>+M1572/(1+$I1572)</f>
        <v>-75131.480090157755</v>
      </c>
      <c r="O1572" s="56">
        <f>+N1572/(1+$I1572)</f>
        <v>-68301.34553650704</v>
      </c>
      <c r="P1572" s="56">
        <f>+O1572/(1+$I1572)</f>
        <v>-62092.132305915489</v>
      </c>
      <c r="Q1572" s="56"/>
      <c r="T1572" s="489"/>
      <c r="U1572" s="509">
        <f ca="1">INDEX($A:$CN,ROW(),MATCH(INDIRECT(ADDRESS(3,COLUMN(),2)),$2:$2,0))/U$7</f>
        <v>-8333.3333333333339</v>
      </c>
      <c r="V1572" s="509">
        <f ca="1">INDEX($A:$CN,ROW(),MATCH(INDIRECT(ADDRESS(3,COLUMN(),2)),$2:$2,0))/V$7</f>
        <v>-8333.3333333333339</v>
      </c>
      <c r="W1572" s="509">
        <f ca="1">INDEX($A:$CN,ROW(),MATCH(INDIRECT(ADDRESS(3,COLUMN(),2)),$2:$2,0))/W$7</f>
        <v>-8333.3333333333339</v>
      </c>
      <c r="X1572" s="509">
        <f ca="1">INDEX($A:$CN,ROW(),MATCH(INDIRECT(ADDRESS(3,COLUMN(),2)),$2:$2,0))/X$7</f>
        <v>-8333.3333333333339</v>
      </c>
      <c r="Y1572" s="509">
        <f ca="1">INDEX($A:$CN,ROW(),MATCH(INDIRECT(ADDRESS(3,COLUMN(),2)),$2:$2,0))/Y$7</f>
        <v>-8333.3333333333339</v>
      </c>
      <c r="Z1572" s="509">
        <f ca="1">INDEX($A:$CN,ROW(),MATCH(INDIRECT(ADDRESS(3,COLUMN(),2)),$2:$2,0))/Z$7</f>
        <v>-8333.3333333333339</v>
      </c>
      <c r="AA1572" s="509">
        <f ca="1">INDEX($A:$CN,ROW(),MATCH(INDIRECT(ADDRESS(3,COLUMN(),2)),$2:$2,0))/AA$7</f>
        <v>-8333.3333333333339</v>
      </c>
      <c r="AB1572" s="509">
        <f ca="1">INDEX($A:$CN,ROW(),MATCH(INDIRECT(ADDRESS(3,COLUMN(),2)),$2:$2,0))/AB$7</f>
        <v>-8333.3333333333339</v>
      </c>
      <c r="AC1572" s="509">
        <f ca="1">INDEX($A:$CN,ROW(),MATCH(INDIRECT(ADDRESS(3,COLUMN(),2)),$2:$2,0))/AC$7</f>
        <v>-8333.3333333333339</v>
      </c>
      <c r="AD1572" s="509">
        <f ca="1">INDEX($A:$CN,ROW(),MATCH(INDIRECT(ADDRESS(3,COLUMN(),2)),$2:$2,0))/AD$7</f>
        <v>-8333.3333333333339</v>
      </c>
      <c r="AE1572" s="509">
        <f ca="1">INDEX($A:$CN,ROW(),MATCH(INDIRECT(ADDRESS(3,COLUMN(),2)),$2:$2,0))/AE$7</f>
        <v>-8333.3333333333339</v>
      </c>
      <c r="AF1572" s="509">
        <f ca="1">INDEX($A:$CN,ROW(),MATCH(INDIRECT(ADDRESS(3,COLUMN(),2)),$2:$2,0))/AF$7</f>
        <v>-8333.3333333333339</v>
      </c>
      <c r="AG1572" s="509">
        <f ca="1">INDEX($A:$CN,ROW(),MATCH(INDIRECT(ADDRESS(3,COLUMN(),2)),$2:$2,0))/AG$7</f>
        <v>-7575.7575757575751</v>
      </c>
      <c r="AH1572" s="509">
        <f ca="1">INDEX($A:$CN,ROW(),MATCH(INDIRECT(ADDRESS(3,COLUMN(),2)),$2:$2,0))/AH$7</f>
        <v>-7575.7575757575751</v>
      </c>
      <c r="AI1572" s="509">
        <f ca="1">INDEX($A:$CN,ROW(),MATCH(INDIRECT(ADDRESS(3,COLUMN(),2)),$2:$2,0))/AI$7</f>
        <v>-7575.7575757575751</v>
      </c>
      <c r="AJ1572" s="509">
        <f ca="1">INDEX($A:$CN,ROW(),MATCH(INDIRECT(ADDRESS(3,COLUMN(),2)),$2:$2,0))/AJ$7</f>
        <v>-7575.7575757575751</v>
      </c>
      <c r="AK1572" s="509">
        <f ca="1">INDEX($A:$CN,ROW(),MATCH(INDIRECT(ADDRESS(3,COLUMN(),2)),$2:$2,0))/AK$7</f>
        <v>-7575.7575757575751</v>
      </c>
      <c r="AL1572" s="509">
        <f ca="1">INDEX($A:$CN,ROW(),MATCH(INDIRECT(ADDRESS(3,COLUMN(),2)),$2:$2,0))/AL$7</f>
        <v>-7575.7575757575751</v>
      </c>
      <c r="AM1572" s="509">
        <f ca="1">INDEX($A:$CN,ROW(),MATCH(INDIRECT(ADDRESS(3,COLUMN(),2)),$2:$2,0))/AM$7</f>
        <v>-7575.7575757575751</v>
      </c>
      <c r="AN1572" s="509">
        <f ca="1">INDEX($A:$CN,ROW(),MATCH(INDIRECT(ADDRESS(3,COLUMN(),2)),$2:$2,0))/AN$7</f>
        <v>-7575.7575757575751</v>
      </c>
      <c r="AO1572" s="509">
        <f ca="1">INDEX($A:$CN,ROW(),MATCH(INDIRECT(ADDRESS(3,COLUMN(),2)),$2:$2,0))/AO$7</f>
        <v>-7575.7575757575751</v>
      </c>
      <c r="AP1572" s="509">
        <f ca="1">INDEX($A:$CN,ROW(),MATCH(INDIRECT(ADDRESS(3,COLUMN(),2)),$2:$2,0))/AP$7</f>
        <v>-7575.7575757575751</v>
      </c>
      <c r="AQ1572" s="509">
        <f ca="1">INDEX($A:$CN,ROW(),MATCH(INDIRECT(ADDRESS(3,COLUMN(),2)),$2:$2,0))/AQ$7</f>
        <v>-7575.7575757575751</v>
      </c>
      <c r="AR1572" s="509">
        <f ca="1">INDEX($A:$CN,ROW(),MATCH(INDIRECT(ADDRESS(3,COLUMN(),2)),$2:$2,0))/AR$7</f>
        <v>-7575.7575757575751</v>
      </c>
      <c r="AS1572" s="509">
        <f ca="1">INDEX($A:$CN,ROW(),MATCH(INDIRECT(ADDRESS(3,COLUMN(),2)),$2:$2,0))/AS$7</f>
        <v>-6887.052341597795</v>
      </c>
      <c r="AT1572" s="509">
        <f ca="1">INDEX($A:$CN,ROW(),MATCH(INDIRECT(ADDRESS(3,COLUMN(),2)),$2:$2,0))/AT$7</f>
        <v>-6887.052341597795</v>
      </c>
      <c r="AU1572" s="509">
        <f ca="1">INDEX($A:$CN,ROW(),MATCH(INDIRECT(ADDRESS(3,COLUMN(),2)),$2:$2,0))/AU$7</f>
        <v>-6887.052341597795</v>
      </c>
      <c r="AV1572" s="509">
        <f ca="1">INDEX($A:$CN,ROW(),MATCH(INDIRECT(ADDRESS(3,COLUMN(),2)),$2:$2,0))/AV$7</f>
        <v>-6887.052341597795</v>
      </c>
      <c r="AW1572" s="509">
        <f ca="1">INDEX($A:$CN,ROW(),MATCH(INDIRECT(ADDRESS(3,COLUMN(),2)),$2:$2,0))/AW$7</f>
        <v>-6887.052341597795</v>
      </c>
      <c r="AX1572" s="509">
        <f ca="1">INDEX($A:$CN,ROW(),MATCH(INDIRECT(ADDRESS(3,COLUMN(),2)),$2:$2,0))/AX$7</f>
        <v>-6887.052341597795</v>
      </c>
      <c r="AY1572" s="509">
        <f ca="1">INDEX($A:$CN,ROW(),MATCH(INDIRECT(ADDRESS(3,COLUMN(),2)),$2:$2,0))/AY$7</f>
        <v>-6887.052341597795</v>
      </c>
      <c r="AZ1572" s="509">
        <f ca="1">INDEX($A:$CN,ROW(),MATCH(INDIRECT(ADDRESS(3,COLUMN(),2)),$2:$2,0))/AZ$7</f>
        <v>-6887.052341597795</v>
      </c>
      <c r="BA1572" s="509">
        <f ca="1">INDEX($A:$CN,ROW(),MATCH(INDIRECT(ADDRESS(3,COLUMN(),2)),$2:$2,0))/BA$7</f>
        <v>-6887.052341597795</v>
      </c>
      <c r="BB1572" s="509">
        <f ca="1">INDEX($A:$CN,ROW(),MATCH(INDIRECT(ADDRESS(3,COLUMN(),2)),$2:$2,0))/BB$7</f>
        <v>-6887.052341597795</v>
      </c>
      <c r="BC1572" s="509">
        <f ca="1">INDEX($A:$CN,ROW(),MATCH(INDIRECT(ADDRESS(3,COLUMN(),2)),$2:$2,0))/BC$7</f>
        <v>-6887.052341597795</v>
      </c>
      <c r="BD1572" s="509">
        <f ca="1">INDEX($A:$CN,ROW(),MATCH(INDIRECT(ADDRESS(3,COLUMN(),2)),$2:$2,0))/BD$7</f>
        <v>-6887.052341597795</v>
      </c>
      <c r="BE1572" s="509">
        <f ca="1">INDEX($A:$CN,ROW(),MATCH(INDIRECT(ADDRESS(3,COLUMN(),2)),$2:$2,0))/BE$7</f>
        <v>-6260.9566741798126</v>
      </c>
      <c r="BF1572" s="509">
        <f ca="1">INDEX($A:$CN,ROW(),MATCH(INDIRECT(ADDRESS(3,COLUMN(),2)),$2:$2,0))/BF$7</f>
        <v>-6260.9566741798126</v>
      </c>
      <c r="BG1572" s="509">
        <f ca="1">INDEX($A:$CN,ROW(),MATCH(INDIRECT(ADDRESS(3,COLUMN(),2)),$2:$2,0))/BG$7</f>
        <v>-6260.9566741798126</v>
      </c>
      <c r="BH1572" s="509">
        <f ca="1">INDEX($A:$CN,ROW(),MATCH(INDIRECT(ADDRESS(3,COLUMN(),2)),$2:$2,0))/BH$7</f>
        <v>-6260.9566741798126</v>
      </c>
      <c r="BI1572" s="509">
        <f ca="1">INDEX($A:$CN,ROW(),MATCH(INDIRECT(ADDRESS(3,COLUMN(),2)),$2:$2,0))/BI$7</f>
        <v>-6260.9566741798126</v>
      </c>
      <c r="BJ1572" s="509">
        <f ca="1">INDEX($A:$CN,ROW(),MATCH(INDIRECT(ADDRESS(3,COLUMN(),2)),$2:$2,0))/BJ$7</f>
        <v>-6260.9566741798126</v>
      </c>
      <c r="BK1572" s="509">
        <f ca="1">INDEX($A:$CN,ROW(),MATCH(INDIRECT(ADDRESS(3,COLUMN(),2)),$2:$2,0))/BK$7</f>
        <v>-6260.9566741798126</v>
      </c>
      <c r="BL1572" s="509">
        <f ca="1">INDEX($A:$CN,ROW(),MATCH(INDIRECT(ADDRESS(3,COLUMN(),2)),$2:$2,0))/BL$7</f>
        <v>-6260.9566741798126</v>
      </c>
      <c r="BM1572" s="509">
        <f ca="1">INDEX($A:$CN,ROW(),MATCH(INDIRECT(ADDRESS(3,COLUMN(),2)),$2:$2,0))/BM$7</f>
        <v>-6260.9566741798126</v>
      </c>
      <c r="BN1572" s="509">
        <f ca="1">INDEX($A:$CN,ROW(),MATCH(INDIRECT(ADDRESS(3,COLUMN(),2)),$2:$2,0))/BN$7</f>
        <v>-6260.9566741798126</v>
      </c>
      <c r="BO1572" s="509">
        <f ca="1">INDEX($A:$CN,ROW(),MATCH(INDIRECT(ADDRESS(3,COLUMN(),2)),$2:$2,0))/BO$7</f>
        <v>-6260.9566741798126</v>
      </c>
      <c r="BP1572" s="509">
        <f ca="1">INDEX($A:$CN,ROW(),MATCH(INDIRECT(ADDRESS(3,COLUMN(),2)),$2:$2,0))/BP$7</f>
        <v>-6260.9566741798126</v>
      </c>
      <c r="BQ1572" s="509">
        <f ca="1">INDEX($A:$CN,ROW(),MATCH(INDIRECT(ADDRESS(3,COLUMN(),2)),$2:$2,0))/BQ$7</f>
        <v>-5691.77879470892</v>
      </c>
      <c r="BR1572" s="509">
        <f ca="1">INDEX($A:$CN,ROW(),MATCH(INDIRECT(ADDRESS(3,COLUMN(),2)),$2:$2,0))/BR$7</f>
        <v>-5691.77879470892</v>
      </c>
      <c r="BS1572" s="509">
        <f ca="1">INDEX($A:$CN,ROW(),MATCH(INDIRECT(ADDRESS(3,COLUMN(),2)),$2:$2,0))/BS$7</f>
        <v>-5691.77879470892</v>
      </c>
      <c r="BT1572" s="509">
        <f ca="1">INDEX($A:$CN,ROW(),MATCH(INDIRECT(ADDRESS(3,COLUMN(),2)),$2:$2,0))/BT$7</f>
        <v>-5691.77879470892</v>
      </c>
      <c r="BU1572" s="509">
        <f ca="1">INDEX($A:$CN,ROW(),MATCH(INDIRECT(ADDRESS(3,COLUMN(),2)),$2:$2,0))/BU$7</f>
        <v>-5691.77879470892</v>
      </c>
      <c r="BV1572" s="509">
        <f ca="1">INDEX($A:$CN,ROW(),MATCH(INDIRECT(ADDRESS(3,COLUMN(),2)),$2:$2,0))/BV$7</f>
        <v>-5691.77879470892</v>
      </c>
      <c r="BW1572" s="509">
        <f ca="1">INDEX($A:$CN,ROW(),MATCH(INDIRECT(ADDRESS(3,COLUMN(),2)),$2:$2,0))/BW$7</f>
        <v>-5691.77879470892</v>
      </c>
      <c r="BX1572" s="509">
        <f ca="1">INDEX($A:$CN,ROW(),MATCH(INDIRECT(ADDRESS(3,COLUMN(),2)),$2:$2,0))/BX$7</f>
        <v>-5691.77879470892</v>
      </c>
      <c r="BY1572" s="509">
        <f ca="1">INDEX($A:$CN,ROW(),MATCH(INDIRECT(ADDRESS(3,COLUMN(),2)),$2:$2,0))/BY$7</f>
        <v>-5691.77879470892</v>
      </c>
      <c r="BZ1572" s="509">
        <f ca="1">INDEX($A:$CN,ROW(),MATCH(INDIRECT(ADDRESS(3,COLUMN(),2)),$2:$2,0))/BZ$7</f>
        <v>-5691.77879470892</v>
      </c>
      <c r="CA1572" s="509">
        <f ca="1">INDEX($A:$CN,ROW(),MATCH(INDIRECT(ADDRESS(3,COLUMN(),2)),$2:$2,0))/CA$7</f>
        <v>-5691.77879470892</v>
      </c>
      <c r="CB1572" s="509">
        <f ca="1">INDEX($A:$CN,ROW(),MATCH(INDIRECT(ADDRESS(3,COLUMN(),2)),$2:$2,0))/CB$7</f>
        <v>-5691.77879470892</v>
      </c>
      <c r="CC1572" s="509">
        <f ca="1">INDEX($A:$CN,ROW(),MATCH(INDIRECT(ADDRESS(3,COLUMN(),2)),$2:$2,0))/CC$7</f>
        <v>-5174.3443588262908</v>
      </c>
      <c r="CD1572" s="509">
        <f ca="1">INDEX($A:$CN,ROW(),MATCH(INDIRECT(ADDRESS(3,COLUMN(),2)),$2:$2,0))/CD$7</f>
        <v>-5174.3443588262908</v>
      </c>
      <c r="CE1572" s="509">
        <f ca="1">INDEX($A:$CN,ROW(),MATCH(INDIRECT(ADDRESS(3,COLUMN(),2)),$2:$2,0))/CE$7</f>
        <v>-5174.3443588262908</v>
      </c>
      <c r="CF1572" s="509">
        <f ca="1">INDEX($A:$CN,ROW(),MATCH(INDIRECT(ADDRESS(3,COLUMN(),2)),$2:$2,0))/CF$7</f>
        <v>-5174.3443588262908</v>
      </c>
      <c r="CG1572" s="509">
        <f ca="1">INDEX($A:$CN,ROW(),MATCH(INDIRECT(ADDRESS(3,COLUMN(),2)),$2:$2,0))/CG$7</f>
        <v>-5174.3443588262908</v>
      </c>
      <c r="CH1572" s="509">
        <f ca="1">INDEX($A:$CN,ROW(),MATCH(INDIRECT(ADDRESS(3,COLUMN(),2)),$2:$2,0))/CH$7</f>
        <v>-5174.3443588262908</v>
      </c>
      <c r="CI1572" s="509">
        <f ca="1">INDEX($A:$CN,ROW(),MATCH(INDIRECT(ADDRESS(3,COLUMN(),2)),$2:$2,0))/CI$7</f>
        <v>-5174.3443588262908</v>
      </c>
      <c r="CJ1572" s="509">
        <f ca="1">INDEX($A:$CN,ROW(),MATCH(INDIRECT(ADDRESS(3,COLUMN(),2)),$2:$2,0))/CJ$7</f>
        <v>-5174.3443588262908</v>
      </c>
      <c r="CK1572" s="509">
        <f ca="1">INDEX($A:$CN,ROW(),MATCH(INDIRECT(ADDRESS(3,COLUMN(),2)),$2:$2,0))/CK$7</f>
        <v>-5174.3443588262908</v>
      </c>
      <c r="CL1572" s="509">
        <f ca="1">INDEX($A:$CN,ROW(),MATCH(INDIRECT(ADDRESS(3,COLUMN(),2)),$2:$2,0))/CL$7</f>
        <v>-5174.3443588262908</v>
      </c>
      <c r="CM1572" s="509">
        <f ca="1">INDEX($A:$CN,ROW(),MATCH(INDIRECT(ADDRESS(3,COLUMN(),2)),$2:$2,0))/CM$7</f>
        <v>-5174.3443588262908</v>
      </c>
      <c r="CN1572" s="509">
        <f ca="1">INDEX($A:$CN,ROW(),MATCH(INDIRECT(ADDRESS(3,COLUMN(),2)),$2:$2,0))/CN$7</f>
        <v>-5174.3443588262908</v>
      </c>
    </row>
    <row r="1573" spans="1:92" x14ac:dyDescent="0.25">
      <c r="A1573" t="s">
        <v>902</v>
      </c>
      <c r="B1573" s="216" t="s">
        <v>914</v>
      </c>
      <c r="D1573" t="s">
        <v>934</v>
      </c>
      <c r="I1573" s="449"/>
      <c r="J1573" s="474"/>
      <c r="K1573" s="495">
        <f t="shared" ref="K1573:P1573" ca="1" si="1130">SUMIF($3:$3, K$2, INDIRECT(ROW() &amp; ":" &amp; ROW()))</f>
        <v>-99999.999999999985</v>
      </c>
      <c r="L1573" s="495">
        <f t="shared" ca="1" si="1130"/>
        <v>-90909.090909090883</v>
      </c>
      <c r="M1573" s="495">
        <f t="shared" ca="1" si="1130"/>
        <v>-82644.62809917354</v>
      </c>
      <c r="N1573" s="495">
        <f t="shared" ca="1" si="1130"/>
        <v>-75131.480090157755</v>
      </c>
      <c r="O1573" s="495">
        <f t="shared" ca="1" si="1130"/>
        <v>-68301.345536507055</v>
      </c>
      <c r="P1573" s="495">
        <f t="shared" ca="1" si="1130"/>
        <v>-62092.132305915475</v>
      </c>
      <c r="Q1573" s="496"/>
      <c r="T1573" s="286"/>
      <c r="U1573" s="497">
        <f ca="1">SUM(U1571:OFFSET(U1573,-1,0))</f>
        <v>-8333.3333333333339</v>
      </c>
      <c r="V1573" s="497">
        <f ca="1">SUM(V1571:OFFSET(V1573,-1,0))</f>
        <v>-8333.3333333333339</v>
      </c>
      <c r="W1573" s="497">
        <f ca="1">SUM(W1571:OFFSET(W1573,-1,0))</f>
        <v>-8333.3333333333339</v>
      </c>
      <c r="X1573" s="497">
        <f ca="1">SUM(X1571:OFFSET(X1573,-1,0))</f>
        <v>-8333.3333333333339</v>
      </c>
      <c r="Y1573" s="497">
        <f ca="1">SUM(Y1571:OFFSET(Y1573,-1,0))</f>
        <v>-8333.3333333333339</v>
      </c>
      <c r="Z1573" s="497">
        <f ca="1">SUM(Z1571:OFFSET(Z1573,-1,0))</f>
        <v>-8333.3333333333339</v>
      </c>
      <c r="AA1573" s="497">
        <f ca="1">SUM(AA1571:OFFSET(AA1573,-1,0))</f>
        <v>-8333.3333333333339</v>
      </c>
      <c r="AB1573" s="497">
        <f ca="1">SUM(AB1571:OFFSET(AB1573,-1,0))</f>
        <v>-8333.3333333333339</v>
      </c>
      <c r="AC1573" s="497">
        <f ca="1">SUM(AC1571:OFFSET(AC1573,-1,0))</f>
        <v>-8333.3333333333339</v>
      </c>
      <c r="AD1573" s="497">
        <f ca="1">SUM(AD1571:OFFSET(AD1573,-1,0))</f>
        <v>-8333.3333333333339</v>
      </c>
      <c r="AE1573" s="497">
        <f ca="1">SUM(AE1571:OFFSET(AE1573,-1,0))</f>
        <v>-8333.3333333333339</v>
      </c>
      <c r="AF1573" s="497">
        <f ca="1">SUM(AF1571:OFFSET(AF1573,-1,0))</f>
        <v>-8333.3333333333339</v>
      </c>
      <c r="AG1573" s="497">
        <f ca="1">SUM(AG1571:OFFSET(AG1573,-1,0))</f>
        <v>-7575.7575757575751</v>
      </c>
      <c r="AH1573" s="497">
        <f ca="1">SUM(AH1571:OFFSET(AH1573,-1,0))</f>
        <v>-7575.7575757575751</v>
      </c>
      <c r="AI1573" s="497">
        <f ca="1">SUM(AI1571:OFFSET(AI1573,-1,0))</f>
        <v>-7575.7575757575751</v>
      </c>
      <c r="AJ1573" s="497">
        <f ca="1">SUM(AJ1571:OFFSET(AJ1573,-1,0))</f>
        <v>-7575.7575757575751</v>
      </c>
      <c r="AK1573" s="497">
        <f ca="1">SUM(AK1571:OFFSET(AK1573,-1,0))</f>
        <v>-7575.7575757575751</v>
      </c>
      <c r="AL1573" s="497">
        <f ca="1">SUM(AL1571:OFFSET(AL1573,-1,0))</f>
        <v>-7575.7575757575751</v>
      </c>
      <c r="AM1573" s="497">
        <f ca="1">SUM(AM1571:OFFSET(AM1573,-1,0))</f>
        <v>-7575.7575757575751</v>
      </c>
      <c r="AN1573" s="497">
        <f ca="1">SUM(AN1571:OFFSET(AN1573,-1,0))</f>
        <v>-7575.7575757575751</v>
      </c>
      <c r="AO1573" s="497">
        <f ca="1">SUM(AO1571:OFFSET(AO1573,-1,0))</f>
        <v>-7575.7575757575751</v>
      </c>
      <c r="AP1573" s="497">
        <f ca="1">SUM(AP1571:OFFSET(AP1573,-1,0))</f>
        <v>-7575.7575757575751</v>
      </c>
      <c r="AQ1573" s="497">
        <f ca="1">SUM(AQ1571:OFFSET(AQ1573,-1,0))</f>
        <v>-7575.7575757575751</v>
      </c>
      <c r="AR1573" s="497">
        <f ca="1">SUM(AR1571:OFFSET(AR1573,-1,0))</f>
        <v>-7575.7575757575751</v>
      </c>
      <c r="AS1573" s="497">
        <f ca="1">SUM(AS1571:OFFSET(AS1573,-1,0))</f>
        <v>-6887.052341597795</v>
      </c>
      <c r="AT1573" s="497">
        <f ca="1">SUM(AT1571:OFFSET(AT1573,-1,0))</f>
        <v>-6887.052341597795</v>
      </c>
      <c r="AU1573" s="497">
        <f ca="1">SUM(AU1571:OFFSET(AU1573,-1,0))</f>
        <v>-6887.052341597795</v>
      </c>
      <c r="AV1573" s="497">
        <f ca="1">SUM(AV1571:OFFSET(AV1573,-1,0))</f>
        <v>-6887.052341597795</v>
      </c>
      <c r="AW1573" s="497">
        <f ca="1">SUM(AW1571:OFFSET(AW1573,-1,0))</f>
        <v>-6887.052341597795</v>
      </c>
      <c r="AX1573" s="497">
        <f ca="1">SUM(AX1571:OFFSET(AX1573,-1,0))</f>
        <v>-6887.052341597795</v>
      </c>
      <c r="AY1573" s="497">
        <f ca="1">SUM(AY1571:OFFSET(AY1573,-1,0))</f>
        <v>-6887.052341597795</v>
      </c>
      <c r="AZ1573" s="497">
        <f ca="1">SUM(AZ1571:OFFSET(AZ1573,-1,0))</f>
        <v>-6887.052341597795</v>
      </c>
      <c r="BA1573" s="497">
        <f ca="1">SUM(BA1571:OFFSET(BA1573,-1,0))</f>
        <v>-6887.052341597795</v>
      </c>
      <c r="BB1573" s="497">
        <f ca="1">SUM(BB1571:OFFSET(BB1573,-1,0))</f>
        <v>-6887.052341597795</v>
      </c>
      <c r="BC1573" s="497">
        <f ca="1">SUM(BC1571:OFFSET(BC1573,-1,0))</f>
        <v>-6887.052341597795</v>
      </c>
      <c r="BD1573" s="497">
        <f ca="1">SUM(BD1571:OFFSET(BD1573,-1,0))</f>
        <v>-6887.052341597795</v>
      </c>
      <c r="BE1573" s="497">
        <f ca="1">SUM(BE1571:OFFSET(BE1573,-1,0))</f>
        <v>-6260.9566741798126</v>
      </c>
      <c r="BF1573" s="497">
        <f ca="1">SUM(BF1571:OFFSET(BF1573,-1,0))</f>
        <v>-6260.9566741798126</v>
      </c>
      <c r="BG1573" s="497">
        <f ca="1">SUM(BG1571:OFFSET(BG1573,-1,0))</f>
        <v>-6260.9566741798126</v>
      </c>
      <c r="BH1573" s="497">
        <f ca="1">SUM(BH1571:OFFSET(BH1573,-1,0))</f>
        <v>-6260.9566741798126</v>
      </c>
      <c r="BI1573" s="497">
        <f ca="1">SUM(BI1571:OFFSET(BI1573,-1,0))</f>
        <v>-6260.9566741798126</v>
      </c>
      <c r="BJ1573" s="497">
        <f ca="1">SUM(BJ1571:OFFSET(BJ1573,-1,0))</f>
        <v>-6260.9566741798126</v>
      </c>
      <c r="BK1573" s="497">
        <f ca="1">SUM(BK1571:OFFSET(BK1573,-1,0))</f>
        <v>-6260.9566741798126</v>
      </c>
      <c r="BL1573" s="497">
        <f ca="1">SUM(BL1571:OFFSET(BL1573,-1,0))</f>
        <v>-6260.9566741798126</v>
      </c>
      <c r="BM1573" s="497">
        <f ca="1">SUM(BM1571:OFFSET(BM1573,-1,0))</f>
        <v>-6260.9566741798126</v>
      </c>
      <c r="BN1573" s="497">
        <f ca="1">SUM(BN1571:OFFSET(BN1573,-1,0))</f>
        <v>-6260.9566741798126</v>
      </c>
      <c r="BO1573" s="497">
        <f ca="1">SUM(BO1571:OFFSET(BO1573,-1,0))</f>
        <v>-6260.9566741798126</v>
      </c>
      <c r="BP1573" s="497">
        <f ca="1">SUM(BP1571:OFFSET(BP1573,-1,0))</f>
        <v>-6260.9566741798126</v>
      </c>
      <c r="BQ1573" s="497">
        <f ca="1">SUM(BQ1571:OFFSET(BQ1573,-1,0))</f>
        <v>-5691.77879470892</v>
      </c>
      <c r="BR1573" s="497">
        <f ca="1">SUM(BR1571:OFFSET(BR1573,-1,0))</f>
        <v>-5691.77879470892</v>
      </c>
      <c r="BS1573" s="497">
        <f ca="1">SUM(BS1571:OFFSET(BS1573,-1,0))</f>
        <v>-5691.77879470892</v>
      </c>
      <c r="BT1573" s="497">
        <f ca="1">SUM(BT1571:OFFSET(BT1573,-1,0))</f>
        <v>-5691.77879470892</v>
      </c>
      <c r="BU1573" s="497">
        <f ca="1">SUM(BU1571:OFFSET(BU1573,-1,0))</f>
        <v>-5691.77879470892</v>
      </c>
      <c r="BV1573" s="497">
        <f ca="1">SUM(BV1571:OFFSET(BV1573,-1,0))</f>
        <v>-5691.77879470892</v>
      </c>
      <c r="BW1573" s="497">
        <f ca="1">SUM(BW1571:OFFSET(BW1573,-1,0))</f>
        <v>-5691.77879470892</v>
      </c>
      <c r="BX1573" s="497">
        <f ca="1">SUM(BX1571:OFFSET(BX1573,-1,0))</f>
        <v>-5691.77879470892</v>
      </c>
      <c r="BY1573" s="497">
        <f ca="1">SUM(BY1571:OFFSET(BY1573,-1,0))</f>
        <v>-5691.77879470892</v>
      </c>
      <c r="BZ1573" s="497">
        <f ca="1">SUM(BZ1571:OFFSET(BZ1573,-1,0))</f>
        <v>-5691.77879470892</v>
      </c>
      <c r="CA1573" s="497">
        <f ca="1">SUM(CA1571:OFFSET(CA1573,-1,0))</f>
        <v>-5691.77879470892</v>
      </c>
      <c r="CB1573" s="497">
        <f ca="1">SUM(CB1571:OFFSET(CB1573,-1,0))</f>
        <v>-5691.77879470892</v>
      </c>
      <c r="CC1573" s="497">
        <f ca="1">SUM(CC1571:OFFSET(CC1573,-1,0))</f>
        <v>-5174.3443588262908</v>
      </c>
      <c r="CD1573" s="497">
        <f ca="1">SUM(CD1571:OFFSET(CD1573,-1,0))</f>
        <v>-5174.3443588262908</v>
      </c>
      <c r="CE1573" s="497">
        <f ca="1">SUM(CE1571:OFFSET(CE1573,-1,0))</f>
        <v>-5174.3443588262908</v>
      </c>
      <c r="CF1573" s="497">
        <f ca="1">SUM(CF1571:OFFSET(CF1573,-1,0))</f>
        <v>-5174.3443588262908</v>
      </c>
      <c r="CG1573" s="497">
        <f ca="1">SUM(CG1571:OFFSET(CG1573,-1,0))</f>
        <v>-5174.3443588262908</v>
      </c>
      <c r="CH1573" s="497">
        <f ca="1">SUM(CH1571:OFFSET(CH1573,-1,0))</f>
        <v>-5174.3443588262908</v>
      </c>
      <c r="CI1573" s="497">
        <f ca="1">SUM(CI1571:OFFSET(CI1573,-1,0))</f>
        <v>-5174.3443588262908</v>
      </c>
      <c r="CJ1573" s="497">
        <f ca="1">SUM(CJ1571:OFFSET(CJ1573,-1,0))</f>
        <v>-5174.3443588262908</v>
      </c>
      <c r="CK1573" s="497">
        <f ca="1">SUM(CK1571:OFFSET(CK1573,-1,0))</f>
        <v>-5174.3443588262908</v>
      </c>
      <c r="CL1573" s="497">
        <f ca="1">SUM(CL1571:OFFSET(CL1573,-1,0))</f>
        <v>-5174.3443588262908</v>
      </c>
      <c r="CM1573" s="497">
        <f ca="1">SUM(CM1571:OFFSET(CM1573,-1,0))</f>
        <v>-5174.3443588262908</v>
      </c>
      <c r="CN1573" s="497">
        <f ca="1">SUM(CN1571:OFFSET(CN1573,-1,0))</f>
        <v>-5174.3443588262908</v>
      </c>
    </row>
    <row r="1574" spans="1:92" x14ac:dyDescent="0.25">
      <c r="B1574" s="216"/>
      <c r="I1574" s="449"/>
      <c r="J1574" s="474"/>
      <c r="K1574" s="496"/>
      <c r="L1574" s="496"/>
      <c r="M1574" s="496"/>
      <c r="N1574" s="496"/>
      <c r="O1574" s="496"/>
      <c r="P1574" s="496"/>
      <c r="Q1574" s="496"/>
      <c r="T1574" s="204"/>
      <c r="U1574" s="506"/>
      <c r="V1574" s="506"/>
      <c r="W1574" s="506"/>
      <c r="X1574" s="506"/>
      <c r="Y1574" s="506"/>
      <c r="Z1574" s="506"/>
      <c r="AA1574" s="506"/>
      <c r="AB1574" s="506"/>
      <c r="AC1574" s="506"/>
      <c r="AD1574" s="506"/>
      <c r="AE1574" s="506"/>
      <c r="AF1574" s="506"/>
      <c r="AG1574" s="506"/>
      <c r="AH1574" s="506"/>
      <c r="AI1574" s="506"/>
      <c r="AJ1574" s="506"/>
      <c r="AK1574" s="506"/>
      <c r="AL1574" s="506"/>
      <c r="AM1574" s="506"/>
      <c r="AN1574" s="506"/>
      <c r="AO1574" s="506"/>
      <c r="AP1574" s="506"/>
      <c r="AQ1574" s="506"/>
      <c r="AR1574" s="506"/>
      <c r="AS1574" s="506"/>
      <c r="AT1574" s="506"/>
      <c r="AU1574" s="506"/>
      <c r="AV1574" s="506"/>
      <c r="AW1574" s="506"/>
      <c r="AX1574" s="506"/>
      <c r="AY1574" s="506"/>
      <c r="AZ1574" s="506"/>
      <c r="BA1574" s="506"/>
      <c r="BB1574" s="506"/>
      <c r="BC1574" s="506"/>
      <c r="BD1574" s="506"/>
      <c r="BE1574" s="506"/>
      <c r="BF1574" s="506"/>
      <c r="BG1574" s="506"/>
      <c r="BH1574" s="506"/>
      <c r="BI1574" s="506"/>
      <c r="BJ1574" s="506"/>
      <c r="BK1574" s="506"/>
      <c r="BL1574" s="506"/>
      <c r="BM1574" s="506"/>
      <c r="BN1574" s="506"/>
      <c r="BO1574" s="506"/>
      <c r="BP1574" s="506"/>
      <c r="BQ1574" s="506"/>
      <c r="BR1574" s="506"/>
      <c r="BS1574" s="506"/>
      <c r="BT1574" s="506"/>
      <c r="BU1574" s="506"/>
      <c r="BV1574" s="506"/>
      <c r="BW1574" s="506"/>
      <c r="BX1574" s="506"/>
      <c r="BY1574" s="506"/>
      <c r="BZ1574" s="506"/>
      <c r="CA1574" s="506"/>
      <c r="CB1574" s="506"/>
      <c r="CC1574" s="506"/>
      <c r="CD1574" s="506"/>
      <c r="CE1574" s="506"/>
      <c r="CF1574" s="506"/>
      <c r="CG1574" s="506"/>
      <c r="CH1574" s="506"/>
      <c r="CI1574" s="506"/>
      <c r="CJ1574" s="506"/>
      <c r="CK1574" s="506"/>
      <c r="CL1574" s="506"/>
      <c r="CM1574" s="506"/>
      <c r="CN1574" s="506"/>
    </row>
    <row r="1575" spans="1:92" x14ac:dyDescent="0.25">
      <c r="A1575" s="137" t="s">
        <v>91</v>
      </c>
      <c r="B1575" s="208" t="s">
        <v>858</v>
      </c>
      <c r="C1575" s="139"/>
      <c r="D1575" s="137" t="s">
        <v>936</v>
      </c>
      <c r="E1575" s="140" t="s">
        <v>936</v>
      </c>
      <c r="F1575" s="140"/>
      <c r="G1575" s="140"/>
      <c r="H1575" s="487"/>
      <c r="I1575" s="221" t="s">
        <v>15</v>
      </c>
      <c r="J1575" s="222"/>
      <c r="K1575" s="139"/>
      <c r="L1575" s="139"/>
      <c r="M1575" s="139"/>
      <c r="N1575" s="139"/>
      <c r="O1575" s="139"/>
      <c r="P1575" s="139"/>
      <c r="Q1575" s="139"/>
      <c r="T1575" s="262"/>
      <c r="U1575" s="187"/>
      <c r="V1575" s="187"/>
      <c r="W1575" s="187"/>
      <c r="X1575" s="187"/>
      <c r="Y1575" s="187"/>
      <c r="Z1575" s="187"/>
      <c r="AA1575" s="187"/>
      <c r="AB1575" s="187"/>
      <c r="AC1575" s="187"/>
      <c r="AD1575" s="187"/>
      <c r="AE1575" s="187"/>
      <c r="AF1575" s="187"/>
      <c r="AG1575" s="187"/>
      <c r="AH1575" s="187"/>
      <c r="AI1575" s="187"/>
      <c r="AJ1575" s="187"/>
      <c r="AK1575" s="187"/>
      <c r="AL1575" s="187"/>
      <c r="AM1575" s="187"/>
      <c r="AN1575" s="187"/>
      <c r="AO1575" s="187"/>
      <c r="AP1575" s="187"/>
      <c r="AQ1575" s="187"/>
      <c r="AR1575" s="187"/>
      <c r="AS1575" s="187"/>
      <c r="AT1575" s="187"/>
      <c r="AU1575" s="187"/>
      <c r="AV1575" s="187"/>
      <c r="AW1575" s="187"/>
      <c r="AX1575" s="187"/>
      <c r="AY1575" s="187"/>
      <c r="AZ1575" s="187"/>
      <c r="BA1575" s="187"/>
      <c r="BB1575" s="187"/>
      <c r="BC1575" s="187"/>
      <c r="BD1575" s="187"/>
      <c r="BE1575" s="187"/>
      <c r="BF1575" s="187"/>
      <c r="BG1575" s="187"/>
      <c r="BH1575" s="187"/>
      <c r="BI1575" s="187"/>
      <c r="BJ1575" s="187"/>
      <c r="BK1575" s="187"/>
      <c r="BL1575" s="187"/>
      <c r="BM1575" s="187"/>
      <c r="BN1575" s="187"/>
      <c r="BO1575" s="187"/>
      <c r="BP1575" s="187"/>
      <c r="BQ1575" s="187"/>
      <c r="BR1575" s="187"/>
      <c r="BS1575" s="187"/>
      <c r="BT1575" s="187"/>
      <c r="BU1575" s="187"/>
      <c r="BV1575" s="187"/>
      <c r="BW1575" s="187"/>
      <c r="BX1575" s="187"/>
      <c r="BY1575" s="187"/>
      <c r="BZ1575" s="187"/>
      <c r="CA1575" s="187"/>
      <c r="CB1575" s="187"/>
      <c r="CC1575" s="187"/>
      <c r="CD1575" s="187"/>
      <c r="CE1575" s="187"/>
      <c r="CF1575" s="187"/>
      <c r="CG1575" s="187"/>
      <c r="CH1575" s="187"/>
      <c r="CI1575" s="187"/>
      <c r="CJ1575" s="187"/>
      <c r="CK1575" s="187"/>
      <c r="CL1575" s="187"/>
      <c r="CM1575" s="187"/>
      <c r="CN1575" s="187"/>
    </row>
    <row r="1576" spans="1:92" ht="14.25" customHeight="1" x14ac:dyDescent="0.25">
      <c r="B1576" s="174" t="s">
        <v>937</v>
      </c>
      <c r="D1576" t="s">
        <v>936</v>
      </c>
      <c r="I1576" s="102"/>
      <c r="J1576"/>
      <c r="T1576" s="205"/>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156" t="s">
        <v>374</v>
      </c>
      <c r="B1577" s="510" t="s">
        <v>392</v>
      </c>
      <c r="C1577" s="83"/>
      <c r="D1577" s="83" t="s">
        <v>936</v>
      </c>
      <c r="E1577" s="106"/>
      <c r="F1577" s="106"/>
      <c r="G1577" s="106"/>
      <c r="H1577" s="106"/>
      <c r="I1577" s="106"/>
      <c r="J1577" s="83"/>
      <c r="K1577" s="511">
        <v>10</v>
      </c>
      <c r="L1577" s="511">
        <v>10</v>
      </c>
      <c r="M1577" s="511">
        <v>10</v>
      </c>
      <c r="N1577" s="511">
        <v>10</v>
      </c>
      <c r="O1577" s="511">
        <v>10</v>
      </c>
      <c r="P1577" s="511">
        <v>10</v>
      </c>
      <c r="Q1577" s="511"/>
      <c r="T1577" s="232"/>
      <c r="U1577" s="511">
        <v>10</v>
      </c>
      <c r="V1577" s="511">
        <v>10</v>
      </c>
      <c r="W1577" s="511">
        <v>10</v>
      </c>
      <c r="X1577" s="511">
        <v>10</v>
      </c>
      <c r="Y1577" s="511">
        <v>10</v>
      </c>
      <c r="Z1577" s="511">
        <v>10</v>
      </c>
      <c r="AA1577" s="511">
        <v>10</v>
      </c>
      <c r="AB1577" s="511">
        <v>10</v>
      </c>
      <c r="AC1577" s="511">
        <v>10</v>
      </c>
      <c r="AD1577" s="511">
        <v>10</v>
      </c>
      <c r="AE1577" s="511">
        <v>10</v>
      </c>
      <c r="AF1577" s="511">
        <v>10</v>
      </c>
      <c r="AG1577" s="511">
        <v>10</v>
      </c>
      <c r="AH1577" s="511">
        <v>10</v>
      </c>
      <c r="AI1577" s="511">
        <v>10</v>
      </c>
      <c r="AJ1577" s="511">
        <v>10</v>
      </c>
      <c r="AK1577" s="511">
        <v>10</v>
      </c>
      <c r="AL1577" s="511">
        <v>10</v>
      </c>
      <c r="AM1577" s="511">
        <v>10</v>
      </c>
      <c r="AN1577" s="511">
        <v>10</v>
      </c>
      <c r="AO1577" s="511">
        <v>10</v>
      </c>
      <c r="AP1577" s="511">
        <v>10</v>
      </c>
      <c r="AQ1577" s="511">
        <v>10</v>
      </c>
      <c r="AR1577" s="511">
        <v>10</v>
      </c>
      <c r="AS1577" s="511">
        <v>10</v>
      </c>
      <c r="AT1577" s="511">
        <v>10</v>
      </c>
      <c r="AU1577" s="511">
        <v>10</v>
      </c>
      <c r="AV1577" s="511">
        <v>10</v>
      </c>
      <c r="AW1577" s="511">
        <v>10</v>
      </c>
      <c r="AX1577" s="511">
        <v>10</v>
      </c>
      <c r="AY1577" s="511">
        <v>10</v>
      </c>
      <c r="AZ1577" s="511">
        <v>10</v>
      </c>
      <c r="BA1577" s="511">
        <v>10</v>
      </c>
      <c r="BB1577" s="511">
        <v>10</v>
      </c>
      <c r="BC1577" s="511">
        <v>10</v>
      </c>
      <c r="BD1577" s="511">
        <v>10</v>
      </c>
      <c r="BE1577" s="511">
        <v>10</v>
      </c>
      <c r="BF1577" s="511">
        <v>10</v>
      </c>
      <c r="BG1577" s="511">
        <v>10</v>
      </c>
      <c r="BH1577" s="511">
        <v>10</v>
      </c>
      <c r="BI1577" s="511">
        <v>10</v>
      </c>
      <c r="BJ1577" s="511">
        <v>10</v>
      </c>
      <c r="BK1577" s="511">
        <v>10</v>
      </c>
      <c r="BL1577" s="511">
        <v>10</v>
      </c>
      <c r="BM1577" s="511">
        <v>10</v>
      </c>
      <c r="BN1577" s="511">
        <v>10</v>
      </c>
      <c r="BO1577" s="511">
        <v>10</v>
      </c>
      <c r="BP1577" s="511">
        <v>10</v>
      </c>
      <c r="BQ1577" s="511">
        <v>10</v>
      </c>
      <c r="BR1577" s="511">
        <v>10</v>
      </c>
      <c r="BS1577" s="511">
        <v>10</v>
      </c>
      <c r="BT1577" s="511">
        <v>10</v>
      </c>
      <c r="BU1577" s="511">
        <v>10</v>
      </c>
      <c r="BV1577" s="511">
        <v>10</v>
      </c>
      <c r="BW1577" s="511">
        <v>10</v>
      </c>
      <c r="BX1577" s="511">
        <v>10</v>
      </c>
      <c r="BY1577" s="511">
        <v>10</v>
      </c>
      <c r="BZ1577" s="511">
        <v>10</v>
      </c>
      <c r="CA1577" s="511">
        <v>10</v>
      </c>
      <c r="CB1577" s="511">
        <v>10</v>
      </c>
      <c r="CC1577" s="511">
        <v>10</v>
      </c>
      <c r="CD1577" s="511">
        <v>10</v>
      </c>
      <c r="CE1577" s="511">
        <v>10</v>
      </c>
      <c r="CF1577" s="511">
        <v>10</v>
      </c>
      <c r="CG1577" s="511">
        <v>10</v>
      </c>
      <c r="CH1577" s="511">
        <v>10</v>
      </c>
      <c r="CI1577" s="511">
        <v>10</v>
      </c>
      <c r="CJ1577" s="511">
        <v>10</v>
      </c>
      <c r="CK1577" s="511">
        <v>10</v>
      </c>
      <c r="CL1577" s="511">
        <v>10</v>
      </c>
      <c r="CM1577" s="511">
        <v>10</v>
      </c>
      <c r="CN1577" s="511">
        <v>10</v>
      </c>
    </row>
    <row r="1578" spans="1:92" ht="14.25" customHeight="1" x14ac:dyDescent="0.25">
      <c r="A1578" s="156"/>
      <c r="B1578" s="510"/>
      <c r="C1578" s="83"/>
      <c r="D1578" s="83" t="s">
        <v>936</v>
      </c>
      <c r="E1578" s="106"/>
      <c r="F1578" s="106"/>
      <c r="G1578" s="106"/>
      <c r="H1578" s="106"/>
      <c r="I1578" s="106"/>
      <c r="J1578" s="83"/>
      <c r="K1578" s="511"/>
      <c r="L1578" s="511"/>
      <c r="M1578" s="511"/>
      <c r="N1578" s="511"/>
      <c r="O1578" s="511"/>
      <c r="P1578" s="511"/>
      <c r="Q1578" s="511"/>
      <c r="T1578" s="232"/>
      <c r="U1578" s="511"/>
      <c r="V1578" s="511"/>
      <c r="W1578" s="511"/>
      <c r="X1578" s="511"/>
      <c r="Y1578" s="511"/>
      <c r="Z1578" s="511"/>
      <c r="AA1578" s="511"/>
      <c r="AB1578" s="511"/>
      <c r="AC1578" s="511"/>
      <c r="AD1578" s="511"/>
      <c r="AE1578" s="511"/>
      <c r="AF1578" s="511"/>
      <c r="AG1578" s="511"/>
      <c r="AH1578" s="511"/>
      <c r="AI1578" s="511"/>
      <c r="AJ1578" s="511"/>
      <c r="AK1578" s="511"/>
      <c r="AL1578" s="511"/>
      <c r="AM1578" s="511"/>
      <c r="AN1578" s="511"/>
      <c r="AO1578" s="511"/>
      <c r="AP1578" s="511"/>
      <c r="AQ1578" s="511"/>
      <c r="AR1578" s="511"/>
      <c r="AS1578" s="511"/>
      <c r="AT1578" s="511"/>
      <c r="AU1578" s="511"/>
      <c r="AV1578" s="511"/>
      <c r="AW1578" s="511"/>
      <c r="AX1578" s="511"/>
      <c r="AY1578" s="511"/>
      <c r="AZ1578" s="511"/>
      <c r="BA1578" s="511"/>
      <c r="BB1578" s="511"/>
      <c r="BC1578" s="511"/>
      <c r="BD1578" s="511"/>
      <c r="BE1578" s="511"/>
      <c r="BF1578" s="511"/>
      <c r="BG1578" s="511"/>
      <c r="BH1578" s="511"/>
      <c r="BI1578" s="511"/>
      <c r="BJ1578" s="511"/>
      <c r="BK1578" s="511"/>
      <c r="BL1578" s="511"/>
      <c r="BM1578" s="511"/>
      <c r="BN1578" s="511"/>
      <c r="BO1578" s="511"/>
      <c r="BP1578" s="511"/>
      <c r="BQ1578" s="511"/>
      <c r="BR1578" s="511"/>
      <c r="BS1578" s="511"/>
      <c r="BT1578" s="511"/>
      <c r="BU1578" s="511"/>
      <c r="BV1578" s="511"/>
      <c r="BW1578" s="511"/>
      <c r="BX1578" s="511"/>
      <c r="BY1578" s="511"/>
      <c r="BZ1578" s="511"/>
      <c r="CA1578" s="511"/>
      <c r="CB1578" s="511"/>
      <c r="CC1578" s="511"/>
      <c r="CD1578" s="511"/>
      <c r="CE1578" s="511"/>
      <c r="CF1578" s="511"/>
      <c r="CG1578" s="511"/>
      <c r="CH1578" s="511"/>
      <c r="CI1578" s="511"/>
      <c r="CJ1578" s="511"/>
      <c r="CK1578" s="511"/>
      <c r="CL1578" s="511"/>
      <c r="CM1578" s="511"/>
      <c r="CN1578" s="511"/>
    </row>
    <row r="1579" spans="1:92" ht="14.25" customHeight="1" x14ac:dyDescent="0.25">
      <c r="B1579" s="174" t="s">
        <v>938</v>
      </c>
      <c r="D1579" t="s">
        <v>936</v>
      </c>
      <c r="I1579" s="503" t="s">
        <v>917</v>
      </c>
      <c r="J1579" s="504"/>
      <c r="T1579" s="205"/>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143</v>
      </c>
      <c r="B1580" s="512" t="s">
        <v>939</v>
      </c>
      <c r="D1580" t="s">
        <v>936</v>
      </c>
      <c r="I1580" s="476"/>
      <c r="J1580" s="477"/>
      <c r="K1580" s="192">
        <v>0.05</v>
      </c>
      <c r="L1580" s="192">
        <v>0.05</v>
      </c>
      <c r="M1580" s="192">
        <v>0.05</v>
      </c>
      <c r="N1580" s="192">
        <v>0.05</v>
      </c>
      <c r="O1580" s="192">
        <v>0.05</v>
      </c>
      <c r="P1580" s="192">
        <v>0.05</v>
      </c>
      <c r="Q1580" s="192"/>
      <c r="T1580" s="271"/>
      <c r="U1580" s="34">
        <f ca="1">INDEX($A:$CN,ROW(),MATCH(INDIRECT(ADDRESS(3,COLUMN(),2)),$2:$2,0))</f>
        <v>0.05</v>
      </c>
      <c r="V1580" s="34" cm="1">
        <f t="array" ref="V1580">INDEX($K:$P,ROW(),MATCH(V$3,$K$2:$P$2,0))</f>
        <v>0.05</v>
      </c>
      <c r="W1580" s="34" cm="1">
        <f t="array" ref="W1580">INDEX($K:$P,ROW(),MATCH(W$3,$K$2:$P$2,0))</f>
        <v>0.05</v>
      </c>
      <c r="X1580" s="34" cm="1">
        <f t="array" ref="X1580">INDEX($K:$P,ROW(),MATCH(X$3,$K$2:$P$2,0))</f>
        <v>0.05</v>
      </c>
      <c r="Y1580" s="34" cm="1">
        <f t="array" ref="Y1580">INDEX($K:$P,ROW(),MATCH(Y$3,$K$2:$P$2,0))</f>
        <v>0.05</v>
      </c>
      <c r="Z1580" s="34" cm="1">
        <f t="array" ref="Z1580">INDEX($K:$P,ROW(),MATCH(Z$3,$K$2:$P$2,0))</f>
        <v>0.05</v>
      </c>
      <c r="AA1580" s="34" cm="1">
        <f t="array" ref="AA1580">INDEX($K:$P,ROW(),MATCH(AA$3,$K$2:$P$2,0))</f>
        <v>0.05</v>
      </c>
      <c r="AB1580" s="34" cm="1">
        <f t="array" ref="AB1580">INDEX($K:$P,ROW(),MATCH(AB$3,$K$2:$P$2,0))</f>
        <v>0.05</v>
      </c>
      <c r="AC1580" s="34" cm="1">
        <f t="array" ref="AC1580">INDEX($K:$P,ROW(),MATCH(AC$3,$K$2:$P$2,0))</f>
        <v>0.05</v>
      </c>
      <c r="AD1580" s="34" cm="1">
        <f t="array" ref="AD1580">INDEX($K:$P,ROW(),MATCH(AD$3,$K$2:$P$2,0))</f>
        <v>0.05</v>
      </c>
      <c r="AE1580" s="34" cm="1">
        <f t="array" ref="AE1580">INDEX($K:$P,ROW(),MATCH(AE$3,$K$2:$P$2,0))</f>
        <v>0.05</v>
      </c>
      <c r="AF1580" s="34" cm="1">
        <f t="array" ref="AF1580">INDEX($K:$P,ROW(),MATCH(AF$3,$K$2:$P$2,0))</f>
        <v>0.05</v>
      </c>
      <c r="AG1580" s="34" cm="1">
        <f t="array" ref="AG1580">INDEX($K:$P,ROW(),MATCH(AG$3,$K$2:$P$2,0))</f>
        <v>0.05</v>
      </c>
      <c r="AH1580" s="34" cm="1">
        <f t="array" ref="AH1580">INDEX($K:$P,ROW(),MATCH(AH$3,$K$2:$P$2,0))</f>
        <v>0.05</v>
      </c>
      <c r="AI1580" s="34" cm="1">
        <f t="array" ref="AI1580">INDEX($K:$P,ROW(),MATCH(AI$3,$K$2:$P$2,0))</f>
        <v>0.05</v>
      </c>
      <c r="AJ1580" s="34" cm="1">
        <f t="array" ref="AJ1580">INDEX($K:$P,ROW(),MATCH(AJ$3,$K$2:$P$2,0))</f>
        <v>0.05</v>
      </c>
      <c r="AK1580" s="34" cm="1">
        <f t="array" ref="AK1580">INDEX($K:$P,ROW(),MATCH(AK$3,$K$2:$P$2,0))</f>
        <v>0.05</v>
      </c>
      <c r="AL1580" s="34" cm="1">
        <f t="array" ref="AL1580">INDEX($K:$P,ROW(),MATCH(AL$3,$K$2:$P$2,0))</f>
        <v>0.05</v>
      </c>
      <c r="AM1580" s="34" cm="1">
        <f t="array" ref="AM1580">INDEX($K:$P,ROW(),MATCH(AM$3,$K$2:$P$2,0))</f>
        <v>0.05</v>
      </c>
      <c r="AN1580" s="34" cm="1">
        <f t="array" ref="AN1580">INDEX($K:$P,ROW(),MATCH(AN$3,$K$2:$P$2,0))</f>
        <v>0.05</v>
      </c>
      <c r="AO1580" s="34" cm="1">
        <f t="array" ref="AO1580">INDEX($K:$P,ROW(),MATCH(AO$3,$K$2:$P$2,0))</f>
        <v>0.05</v>
      </c>
      <c r="AP1580" s="34" cm="1">
        <f t="array" ref="AP1580">INDEX($K:$P,ROW(),MATCH(AP$3,$K$2:$P$2,0))</f>
        <v>0.05</v>
      </c>
      <c r="AQ1580" s="34" cm="1">
        <f t="array" ref="AQ1580">INDEX($K:$P,ROW(),MATCH(AQ$3,$K$2:$P$2,0))</f>
        <v>0.05</v>
      </c>
      <c r="AR1580" s="34" cm="1">
        <f t="array" ref="AR1580">INDEX($K:$P,ROW(),MATCH(AR$3,$K$2:$P$2,0))</f>
        <v>0.05</v>
      </c>
      <c r="AS1580" s="34" cm="1">
        <f t="array" ref="AS1580">INDEX($K:$P,ROW(),MATCH(AS$3,$K$2:$P$2,0))</f>
        <v>0.05</v>
      </c>
      <c r="AT1580" s="34" cm="1">
        <f t="array" ref="AT1580">INDEX($K:$P,ROW(),MATCH(AT$3,$K$2:$P$2,0))</f>
        <v>0.05</v>
      </c>
      <c r="AU1580" s="34" cm="1">
        <f t="array" ref="AU1580">INDEX($K:$P,ROW(),MATCH(AU$3,$K$2:$P$2,0))</f>
        <v>0.05</v>
      </c>
      <c r="AV1580" s="34" cm="1">
        <f t="array" ref="AV1580">INDEX($K:$P,ROW(),MATCH(AV$3,$K$2:$P$2,0))</f>
        <v>0.05</v>
      </c>
      <c r="AW1580" s="34" cm="1">
        <f t="array" ref="AW1580">INDEX($K:$P,ROW(),MATCH(AW$3,$K$2:$P$2,0))</f>
        <v>0.05</v>
      </c>
      <c r="AX1580" s="34" cm="1">
        <f t="array" ref="AX1580">INDEX($K:$P,ROW(),MATCH(AX$3,$K$2:$P$2,0))</f>
        <v>0.05</v>
      </c>
      <c r="AY1580" s="34" cm="1">
        <f t="array" ref="AY1580">INDEX($K:$P,ROW(),MATCH(AY$3,$K$2:$P$2,0))</f>
        <v>0.05</v>
      </c>
      <c r="AZ1580" s="34" cm="1">
        <f t="array" ref="AZ1580">INDEX($K:$P,ROW(),MATCH(AZ$3,$K$2:$P$2,0))</f>
        <v>0.05</v>
      </c>
      <c r="BA1580" s="34" cm="1">
        <f t="array" ref="BA1580">INDEX($K:$P,ROW(),MATCH(BA$3,$K$2:$P$2,0))</f>
        <v>0.05</v>
      </c>
      <c r="BB1580" s="34" cm="1">
        <f t="array" ref="BB1580">INDEX($K:$P,ROW(),MATCH(BB$3,$K$2:$P$2,0))</f>
        <v>0.05</v>
      </c>
      <c r="BC1580" s="34" cm="1">
        <f t="array" ref="BC1580">INDEX($K:$P,ROW(),MATCH(BC$3,$K$2:$P$2,0))</f>
        <v>0.05</v>
      </c>
      <c r="BD1580" s="34" cm="1">
        <f t="array" ref="BD1580">INDEX($K:$P,ROW(),MATCH(BD$3,$K$2:$P$2,0))</f>
        <v>0.05</v>
      </c>
      <c r="BE1580" s="34" cm="1">
        <f t="array" ref="BE1580">INDEX($K:$P,ROW(),MATCH(BE$3,$K$2:$P$2,0))</f>
        <v>0.05</v>
      </c>
      <c r="BF1580" s="34" cm="1">
        <f t="array" ref="BF1580">INDEX($K:$P,ROW(),MATCH(BF$3,$K$2:$P$2,0))</f>
        <v>0.05</v>
      </c>
      <c r="BG1580" s="34" cm="1">
        <f t="array" ref="BG1580">INDEX($K:$P,ROW(),MATCH(BG$3,$K$2:$P$2,0))</f>
        <v>0.05</v>
      </c>
      <c r="BH1580" s="34" cm="1">
        <f t="array" ref="BH1580">INDEX($K:$P,ROW(),MATCH(BH$3,$K$2:$P$2,0))</f>
        <v>0.05</v>
      </c>
      <c r="BI1580" s="34" cm="1">
        <f t="array" ref="BI1580">INDEX($K:$P,ROW(),MATCH(BI$3,$K$2:$P$2,0))</f>
        <v>0.05</v>
      </c>
      <c r="BJ1580" s="34" cm="1">
        <f t="array" ref="BJ1580">INDEX($K:$P,ROW(),MATCH(BJ$3,$K$2:$P$2,0))</f>
        <v>0.05</v>
      </c>
      <c r="BK1580" s="34" cm="1">
        <f t="array" ref="BK1580">INDEX($K:$P,ROW(),MATCH(BK$3,$K$2:$P$2,0))</f>
        <v>0.05</v>
      </c>
      <c r="BL1580" s="34" cm="1">
        <f t="array" ref="BL1580">INDEX($K:$P,ROW(),MATCH(BL$3,$K$2:$P$2,0))</f>
        <v>0.05</v>
      </c>
      <c r="BM1580" s="34" cm="1">
        <f t="array" ref="BM1580">INDEX($K:$P,ROW(),MATCH(BM$3,$K$2:$P$2,0))</f>
        <v>0.05</v>
      </c>
      <c r="BN1580" s="34" cm="1">
        <f t="array" ref="BN1580">INDEX($K:$P,ROW(),MATCH(BN$3,$K$2:$P$2,0))</f>
        <v>0.05</v>
      </c>
      <c r="BO1580" s="34" cm="1">
        <f t="array" ref="BO1580">INDEX($K:$P,ROW(),MATCH(BO$3,$K$2:$P$2,0))</f>
        <v>0.05</v>
      </c>
      <c r="BP1580" s="34" cm="1">
        <f t="array" ref="BP1580">INDEX($K:$P,ROW(),MATCH(BP$3,$K$2:$P$2,0))</f>
        <v>0.05</v>
      </c>
      <c r="BQ1580" s="34" cm="1">
        <f t="array" ref="BQ1580">INDEX($K:$P,ROW(),MATCH(BQ$3,$K$2:$P$2,0))</f>
        <v>0.05</v>
      </c>
      <c r="BR1580" s="34" cm="1">
        <f t="array" ref="BR1580">INDEX($K:$P,ROW(),MATCH(BR$3,$K$2:$P$2,0))</f>
        <v>0.05</v>
      </c>
      <c r="BS1580" s="34" cm="1">
        <f t="array" ref="BS1580">INDEX($K:$P,ROW(),MATCH(BS$3,$K$2:$P$2,0))</f>
        <v>0.05</v>
      </c>
      <c r="BT1580" s="34" cm="1">
        <f t="array" ref="BT1580">INDEX($K:$P,ROW(),MATCH(BT$3,$K$2:$P$2,0))</f>
        <v>0.05</v>
      </c>
      <c r="BU1580" s="34" cm="1">
        <f t="array" ref="BU1580">INDEX($K:$P,ROW(),MATCH(BU$3,$K$2:$P$2,0))</f>
        <v>0.05</v>
      </c>
      <c r="BV1580" s="34" cm="1">
        <f t="array" ref="BV1580">INDEX($K:$P,ROW(),MATCH(BV$3,$K$2:$P$2,0))</f>
        <v>0.05</v>
      </c>
      <c r="BW1580" s="34" cm="1">
        <f t="array" ref="BW1580">INDEX($K:$P,ROW(),MATCH(BW$3,$K$2:$P$2,0))</f>
        <v>0.05</v>
      </c>
      <c r="BX1580" s="34" cm="1">
        <f t="array" ref="BX1580">INDEX($K:$P,ROW(),MATCH(BX$3,$K$2:$P$2,0))</f>
        <v>0.05</v>
      </c>
      <c r="BY1580" s="34" cm="1">
        <f t="array" ref="BY1580">INDEX($K:$P,ROW(),MATCH(BY$3,$K$2:$P$2,0))</f>
        <v>0.05</v>
      </c>
      <c r="BZ1580" s="34" cm="1">
        <f t="array" ref="BZ1580">INDEX($K:$P,ROW(),MATCH(BZ$3,$K$2:$P$2,0))</f>
        <v>0.05</v>
      </c>
      <c r="CA1580" s="34" cm="1">
        <f t="array" ref="CA1580">INDEX($K:$P,ROW(),MATCH(CA$3,$K$2:$P$2,0))</f>
        <v>0.05</v>
      </c>
      <c r="CB1580" s="34" cm="1">
        <f t="array" ref="CB1580">INDEX($K:$P,ROW(),MATCH(CB$3,$K$2:$P$2,0))</f>
        <v>0.05</v>
      </c>
      <c r="CC1580" s="34" cm="1">
        <f t="array" ref="CC1580">INDEX($K:$P,ROW(),MATCH(CC$3,$K$2:$P$2,0))</f>
        <v>0.05</v>
      </c>
      <c r="CD1580" s="34" cm="1">
        <f t="array" ref="CD1580">INDEX($K:$P,ROW(),MATCH(CD$3,$K$2:$P$2,0))</f>
        <v>0.05</v>
      </c>
      <c r="CE1580" s="34" cm="1">
        <f t="array" ref="CE1580">INDEX($K:$P,ROW(),MATCH(CE$3,$K$2:$P$2,0))</f>
        <v>0.05</v>
      </c>
      <c r="CF1580" s="34" cm="1">
        <f t="array" ref="CF1580">INDEX($K:$P,ROW(),MATCH(CF$3,$K$2:$P$2,0))</f>
        <v>0.05</v>
      </c>
      <c r="CG1580" s="34" cm="1">
        <f t="array" ref="CG1580">INDEX($K:$P,ROW(),MATCH(CG$3,$K$2:$P$2,0))</f>
        <v>0.05</v>
      </c>
      <c r="CH1580" s="34" cm="1">
        <f t="array" ref="CH1580">INDEX($K:$P,ROW(),MATCH(CH$3,$K$2:$P$2,0))</f>
        <v>0.05</v>
      </c>
      <c r="CI1580" s="34" cm="1">
        <f t="array" ref="CI1580">INDEX($K:$P,ROW(),MATCH(CI$3,$K$2:$P$2,0))</f>
        <v>0.05</v>
      </c>
      <c r="CJ1580" s="34" cm="1">
        <f t="array" ref="CJ1580">INDEX($K:$P,ROW(),MATCH(CJ$3,$K$2:$P$2,0))</f>
        <v>0.05</v>
      </c>
      <c r="CK1580" s="34" cm="1">
        <f t="array" ref="CK1580">INDEX($K:$P,ROW(),MATCH(CK$3,$K$2:$P$2,0))</f>
        <v>0.05</v>
      </c>
      <c r="CL1580" s="34" cm="1">
        <f t="array" ref="CL1580">INDEX($K:$P,ROW(),MATCH(CL$3,$K$2:$P$2,0))</f>
        <v>0.05</v>
      </c>
      <c r="CM1580" s="34" cm="1">
        <f t="array" ref="CM1580">INDEX($K:$P,ROW(),MATCH(CM$3,$K$2:$P$2,0))</f>
        <v>0.05</v>
      </c>
      <c r="CN1580" s="34" cm="1">
        <f t="array" ref="CN1580">INDEX($K:$P,ROW(),MATCH(CN$3,$K$2:$P$2,0))</f>
        <v>0.05</v>
      </c>
    </row>
    <row r="1581" spans="1:92" x14ac:dyDescent="0.25">
      <c r="A1581" t="s">
        <v>206</v>
      </c>
      <c r="B1581" s="513" t="s">
        <v>940</v>
      </c>
      <c r="D1581" t="s">
        <v>936</v>
      </c>
      <c r="I1581" s="476" t="s">
        <v>911</v>
      </c>
      <c r="J1581" s="477"/>
      <c r="K1581" s="50">
        <f t="shared" ref="K1581:P1581" ca="1" si="1131">SUMIF($3:$3, K$2, INDIRECT(ROW() &amp; ":" &amp; ROW()))</f>
        <v>-6</v>
      </c>
      <c r="L1581" s="50">
        <f t="shared" ca="1" si="1131"/>
        <v>-6</v>
      </c>
      <c r="M1581" s="50">
        <f t="shared" ca="1" si="1131"/>
        <v>-6</v>
      </c>
      <c r="N1581" s="50">
        <f t="shared" ca="1" si="1131"/>
        <v>-6</v>
      </c>
      <c r="O1581" s="50">
        <f t="shared" ca="1" si="1131"/>
        <v>-6</v>
      </c>
      <c r="P1581" s="50">
        <f t="shared" ca="1" si="1131"/>
        <v>-6</v>
      </c>
      <c r="Q1581" s="50"/>
      <c r="T1581" s="232"/>
      <c r="U1581" s="3">
        <f t="shared" ref="U1581:CF1581" ca="1" si="1132">-U1580*U1577</f>
        <v>-0.5</v>
      </c>
      <c r="V1581" s="3">
        <f t="shared" si="1132"/>
        <v>-0.5</v>
      </c>
      <c r="W1581" s="3">
        <f t="shared" si="1132"/>
        <v>-0.5</v>
      </c>
      <c r="X1581" s="3">
        <f t="shared" si="1132"/>
        <v>-0.5</v>
      </c>
      <c r="Y1581" s="3">
        <f t="shared" si="1132"/>
        <v>-0.5</v>
      </c>
      <c r="Z1581" s="3">
        <f t="shared" si="1132"/>
        <v>-0.5</v>
      </c>
      <c r="AA1581" s="3">
        <f t="shared" si="1132"/>
        <v>-0.5</v>
      </c>
      <c r="AB1581" s="3">
        <f t="shared" si="1132"/>
        <v>-0.5</v>
      </c>
      <c r="AC1581" s="3">
        <f t="shared" si="1132"/>
        <v>-0.5</v>
      </c>
      <c r="AD1581" s="3">
        <f t="shared" si="1132"/>
        <v>-0.5</v>
      </c>
      <c r="AE1581" s="3">
        <f t="shared" si="1132"/>
        <v>-0.5</v>
      </c>
      <c r="AF1581" s="3">
        <f t="shared" si="1132"/>
        <v>-0.5</v>
      </c>
      <c r="AG1581" s="3">
        <f t="shared" si="1132"/>
        <v>-0.5</v>
      </c>
      <c r="AH1581" s="3">
        <f t="shared" si="1132"/>
        <v>-0.5</v>
      </c>
      <c r="AI1581" s="3">
        <f t="shared" si="1132"/>
        <v>-0.5</v>
      </c>
      <c r="AJ1581" s="3">
        <f t="shared" si="1132"/>
        <v>-0.5</v>
      </c>
      <c r="AK1581" s="3">
        <f t="shared" si="1132"/>
        <v>-0.5</v>
      </c>
      <c r="AL1581" s="3">
        <f t="shared" si="1132"/>
        <v>-0.5</v>
      </c>
      <c r="AM1581" s="3">
        <f t="shared" si="1132"/>
        <v>-0.5</v>
      </c>
      <c r="AN1581" s="3">
        <f t="shared" si="1132"/>
        <v>-0.5</v>
      </c>
      <c r="AO1581" s="3">
        <f t="shared" si="1132"/>
        <v>-0.5</v>
      </c>
      <c r="AP1581" s="3">
        <f t="shared" si="1132"/>
        <v>-0.5</v>
      </c>
      <c r="AQ1581" s="3">
        <f t="shared" si="1132"/>
        <v>-0.5</v>
      </c>
      <c r="AR1581" s="3">
        <f t="shared" si="1132"/>
        <v>-0.5</v>
      </c>
      <c r="AS1581" s="3">
        <f t="shared" si="1132"/>
        <v>-0.5</v>
      </c>
      <c r="AT1581" s="3">
        <f t="shared" si="1132"/>
        <v>-0.5</v>
      </c>
      <c r="AU1581" s="3">
        <f t="shared" si="1132"/>
        <v>-0.5</v>
      </c>
      <c r="AV1581" s="3">
        <f t="shared" si="1132"/>
        <v>-0.5</v>
      </c>
      <c r="AW1581" s="3">
        <f t="shared" si="1132"/>
        <v>-0.5</v>
      </c>
      <c r="AX1581" s="3">
        <f t="shared" si="1132"/>
        <v>-0.5</v>
      </c>
      <c r="AY1581" s="3">
        <f t="shared" si="1132"/>
        <v>-0.5</v>
      </c>
      <c r="AZ1581" s="3">
        <f t="shared" si="1132"/>
        <v>-0.5</v>
      </c>
      <c r="BA1581" s="3">
        <f t="shared" si="1132"/>
        <v>-0.5</v>
      </c>
      <c r="BB1581" s="3">
        <f t="shared" si="1132"/>
        <v>-0.5</v>
      </c>
      <c r="BC1581" s="3">
        <f t="shared" si="1132"/>
        <v>-0.5</v>
      </c>
      <c r="BD1581" s="3">
        <f t="shared" si="1132"/>
        <v>-0.5</v>
      </c>
      <c r="BE1581" s="3">
        <f t="shared" si="1132"/>
        <v>-0.5</v>
      </c>
      <c r="BF1581" s="3">
        <f t="shared" si="1132"/>
        <v>-0.5</v>
      </c>
      <c r="BG1581" s="3">
        <f t="shared" si="1132"/>
        <v>-0.5</v>
      </c>
      <c r="BH1581" s="3">
        <f t="shared" si="1132"/>
        <v>-0.5</v>
      </c>
      <c r="BI1581" s="3">
        <f t="shared" si="1132"/>
        <v>-0.5</v>
      </c>
      <c r="BJ1581" s="3">
        <f t="shared" si="1132"/>
        <v>-0.5</v>
      </c>
      <c r="BK1581" s="3">
        <f t="shared" si="1132"/>
        <v>-0.5</v>
      </c>
      <c r="BL1581" s="3">
        <f t="shared" si="1132"/>
        <v>-0.5</v>
      </c>
      <c r="BM1581" s="3">
        <f t="shared" si="1132"/>
        <v>-0.5</v>
      </c>
      <c r="BN1581" s="3">
        <f t="shared" si="1132"/>
        <v>-0.5</v>
      </c>
      <c r="BO1581" s="3">
        <f t="shared" si="1132"/>
        <v>-0.5</v>
      </c>
      <c r="BP1581" s="3">
        <f t="shared" si="1132"/>
        <v>-0.5</v>
      </c>
      <c r="BQ1581" s="3">
        <f t="shared" si="1132"/>
        <v>-0.5</v>
      </c>
      <c r="BR1581" s="3">
        <f t="shared" si="1132"/>
        <v>-0.5</v>
      </c>
      <c r="BS1581" s="3">
        <f t="shared" si="1132"/>
        <v>-0.5</v>
      </c>
      <c r="BT1581" s="3">
        <f t="shared" si="1132"/>
        <v>-0.5</v>
      </c>
      <c r="BU1581" s="3">
        <f t="shared" si="1132"/>
        <v>-0.5</v>
      </c>
      <c r="BV1581" s="3">
        <f t="shared" si="1132"/>
        <v>-0.5</v>
      </c>
      <c r="BW1581" s="3">
        <f t="shared" si="1132"/>
        <v>-0.5</v>
      </c>
      <c r="BX1581" s="3">
        <f t="shared" si="1132"/>
        <v>-0.5</v>
      </c>
      <c r="BY1581" s="3">
        <f t="shared" si="1132"/>
        <v>-0.5</v>
      </c>
      <c r="BZ1581" s="3">
        <f t="shared" si="1132"/>
        <v>-0.5</v>
      </c>
      <c r="CA1581" s="3">
        <f t="shared" si="1132"/>
        <v>-0.5</v>
      </c>
      <c r="CB1581" s="3">
        <f t="shared" si="1132"/>
        <v>-0.5</v>
      </c>
      <c r="CC1581" s="3">
        <f t="shared" si="1132"/>
        <v>-0.5</v>
      </c>
      <c r="CD1581" s="3">
        <f t="shared" si="1132"/>
        <v>-0.5</v>
      </c>
      <c r="CE1581" s="3">
        <f t="shared" si="1132"/>
        <v>-0.5</v>
      </c>
      <c r="CF1581" s="3">
        <f t="shared" si="1132"/>
        <v>-0.5</v>
      </c>
      <c r="CG1581" s="3">
        <f t="shared" ref="CG1581:CN1581" si="1133">-CG1580*CG1577</f>
        <v>-0.5</v>
      </c>
      <c r="CH1581" s="3">
        <f t="shared" si="1133"/>
        <v>-0.5</v>
      </c>
      <c r="CI1581" s="3">
        <f t="shared" si="1133"/>
        <v>-0.5</v>
      </c>
      <c r="CJ1581" s="3">
        <f t="shared" si="1133"/>
        <v>-0.5</v>
      </c>
      <c r="CK1581" s="3">
        <f t="shared" si="1133"/>
        <v>-0.5</v>
      </c>
      <c r="CL1581" s="3">
        <f t="shared" si="1133"/>
        <v>-0.5</v>
      </c>
      <c r="CM1581" s="3">
        <f t="shared" si="1133"/>
        <v>-0.5</v>
      </c>
      <c r="CN1581" s="3">
        <f t="shared" si="1133"/>
        <v>-0.5</v>
      </c>
    </row>
    <row r="1582" spans="1:92" x14ac:dyDescent="0.25">
      <c r="B1582" s="513"/>
      <c r="I1582" s="476"/>
      <c r="J1582" s="477"/>
      <c r="K1582" s="50"/>
      <c r="L1582" s="50"/>
      <c r="M1582" s="50"/>
      <c r="N1582" s="50"/>
      <c r="O1582" s="50"/>
      <c r="P1582" s="50"/>
      <c r="Q1582" s="50"/>
      <c r="T1582" s="232"/>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row>
    <row r="1583" spans="1:92" x14ac:dyDescent="0.25">
      <c r="A1583" s="137" t="s">
        <v>91</v>
      </c>
      <c r="B1583" s="208" t="s">
        <v>858</v>
      </c>
      <c r="C1583" s="139"/>
      <c r="D1583" s="137" t="s">
        <v>941</v>
      </c>
      <c r="E1583" s="140" t="s">
        <v>941</v>
      </c>
      <c r="F1583" s="140"/>
      <c r="G1583" s="140"/>
      <c r="H1583" s="487"/>
      <c r="I1583" s="221" t="s">
        <v>15</v>
      </c>
      <c r="J1583" s="222"/>
      <c r="K1583" s="139"/>
      <c r="L1583" s="139"/>
      <c r="M1583" s="139"/>
      <c r="N1583" s="139"/>
      <c r="O1583" s="139"/>
      <c r="P1583" s="139"/>
      <c r="Q1583" s="139"/>
      <c r="T1583" s="262"/>
      <c r="U1583" s="187" t="s">
        <v>942</v>
      </c>
      <c r="V1583" s="187" t="s">
        <v>942</v>
      </c>
      <c r="W1583" s="187" t="s">
        <v>942</v>
      </c>
      <c r="X1583" s="187" t="s">
        <v>942</v>
      </c>
      <c r="Y1583" s="187" t="s">
        <v>942</v>
      </c>
      <c r="Z1583" s="187" t="s">
        <v>942</v>
      </c>
      <c r="AA1583" s="187" t="s">
        <v>942</v>
      </c>
      <c r="AB1583" s="187" t="s">
        <v>942</v>
      </c>
      <c r="AC1583" s="187" t="s">
        <v>942</v>
      </c>
      <c r="AD1583" s="187" t="s">
        <v>942</v>
      </c>
      <c r="AE1583" s="187" t="s">
        <v>942</v>
      </c>
      <c r="AF1583" s="187" t="s">
        <v>942</v>
      </c>
      <c r="AG1583" s="187" t="s">
        <v>942</v>
      </c>
      <c r="AH1583" s="187" t="s">
        <v>942</v>
      </c>
      <c r="AI1583" s="187" t="s">
        <v>942</v>
      </c>
      <c r="AJ1583" s="187" t="s">
        <v>942</v>
      </c>
      <c r="AK1583" s="187" t="s">
        <v>942</v>
      </c>
      <c r="AL1583" s="187" t="s">
        <v>942</v>
      </c>
      <c r="AM1583" s="187" t="s">
        <v>942</v>
      </c>
      <c r="AN1583" s="187" t="s">
        <v>942</v>
      </c>
      <c r="AO1583" s="187" t="s">
        <v>942</v>
      </c>
      <c r="AP1583" s="187" t="s">
        <v>942</v>
      </c>
      <c r="AQ1583" s="187" t="s">
        <v>942</v>
      </c>
      <c r="AR1583" s="187" t="s">
        <v>942</v>
      </c>
      <c r="AS1583" s="187" t="s">
        <v>942</v>
      </c>
      <c r="AT1583" s="187" t="s">
        <v>942</v>
      </c>
      <c r="AU1583" s="187" t="s">
        <v>942</v>
      </c>
      <c r="AV1583" s="187" t="s">
        <v>942</v>
      </c>
      <c r="AW1583" s="187" t="s">
        <v>942</v>
      </c>
      <c r="AX1583" s="187" t="s">
        <v>942</v>
      </c>
      <c r="AY1583" s="187" t="s">
        <v>942</v>
      </c>
      <c r="AZ1583" s="187" t="s">
        <v>942</v>
      </c>
      <c r="BA1583" s="187" t="s">
        <v>942</v>
      </c>
      <c r="BB1583" s="187" t="s">
        <v>942</v>
      </c>
      <c r="BC1583" s="187" t="s">
        <v>942</v>
      </c>
      <c r="BD1583" s="187" t="s">
        <v>942</v>
      </c>
      <c r="BE1583" s="187" t="s">
        <v>942</v>
      </c>
      <c r="BF1583" s="187" t="s">
        <v>942</v>
      </c>
      <c r="BG1583" s="187" t="s">
        <v>942</v>
      </c>
      <c r="BH1583" s="187" t="s">
        <v>942</v>
      </c>
      <c r="BI1583" s="187" t="s">
        <v>942</v>
      </c>
      <c r="BJ1583" s="187" t="s">
        <v>942</v>
      </c>
      <c r="BK1583" s="187" t="s">
        <v>942</v>
      </c>
      <c r="BL1583" s="187" t="s">
        <v>942</v>
      </c>
      <c r="BM1583" s="187" t="s">
        <v>942</v>
      </c>
      <c r="BN1583" s="187" t="s">
        <v>942</v>
      </c>
      <c r="BO1583" s="187" t="s">
        <v>942</v>
      </c>
      <c r="BP1583" s="187" t="s">
        <v>942</v>
      </c>
      <c r="BQ1583" s="187" t="s">
        <v>942</v>
      </c>
      <c r="BR1583" s="187" t="s">
        <v>942</v>
      </c>
      <c r="BS1583" s="187" t="s">
        <v>942</v>
      </c>
      <c r="BT1583" s="187" t="s">
        <v>942</v>
      </c>
      <c r="BU1583" s="187" t="s">
        <v>942</v>
      </c>
      <c r="BV1583" s="187" t="s">
        <v>942</v>
      </c>
      <c r="BW1583" s="187" t="s">
        <v>942</v>
      </c>
      <c r="BX1583" s="187" t="s">
        <v>942</v>
      </c>
      <c r="BY1583" s="187" t="s">
        <v>942</v>
      </c>
      <c r="BZ1583" s="187" t="s">
        <v>942</v>
      </c>
      <c r="CA1583" s="187" t="s">
        <v>942</v>
      </c>
      <c r="CB1583" s="187" t="s">
        <v>942</v>
      </c>
      <c r="CC1583" s="187" t="s">
        <v>942</v>
      </c>
      <c r="CD1583" s="187" t="s">
        <v>942</v>
      </c>
      <c r="CE1583" s="187" t="s">
        <v>942</v>
      </c>
      <c r="CF1583" s="187" t="s">
        <v>942</v>
      </c>
      <c r="CG1583" s="187" t="s">
        <v>942</v>
      </c>
      <c r="CH1583" s="187" t="s">
        <v>942</v>
      </c>
      <c r="CI1583" s="187" t="s">
        <v>942</v>
      </c>
      <c r="CJ1583" s="187" t="s">
        <v>942</v>
      </c>
      <c r="CK1583" s="187" t="s">
        <v>942</v>
      </c>
      <c r="CL1583" s="187" t="s">
        <v>942</v>
      </c>
      <c r="CM1583" s="187" t="s">
        <v>942</v>
      </c>
      <c r="CN1583" s="187" t="s">
        <v>942</v>
      </c>
    </row>
    <row r="1584" spans="1:92" x14ac:dyDescent="0.25">
      <c r="A1584" t="s">
        <v>143</v>
      </c>
      <c r="B1584" s="512" t="s">
        <v>939</v>
      </c>
      <c r="D1584" t="s">
        <v>941</v>
      </c>
      <c r="I1584" s="476"/>
      <c r="J1584" s="477"/>
      <c r="K1584" s="192">
        <v>0.05</v>
      </c>
      <c r="L1584" s="192">
        <v>0.05</v>
      </c>
      <c r="M1584" s="192">
        <v>0.05</v>
      </c>
      <c r="N1584" s="192">
        <v>0.05</v>
      </c>
      <c r="O1584" s="192">
        <v>0.05</v>
      </c>
      <c r="P1584" s="192">
        <v>0.05</v>
      </c>
      <c r="Q1584" s="192"/>
      <c r="T1584" s="271"/>
      <c r="U1584" s="34">
        <f ca="1">INDEX($A:$CN,ROW(),MATCH(INDIRECT(ADDRESS(3,COLUMN(),2)),$2:$2,0))</f>
        <v>0.05</v>
      </c>
      <c r="V1584" s="34" cm="1">
        <f t="array" ref="V1584">INDEX($K:$P,ROW(),MATCH(V$3,$K$2:$P$2,0))</f>
        <v>0.05</v>
      </c>
      <c r="W1584" s="34" cm="1">
        <f t="array" ref="W1584">INDEX($K:$P,ROW(),MATCH(W$3,$K$2:$P$2,0))</f>
        <v>0.05</v>
      </c>
      <c r="X1584" s="34" cm="1">
        <f t="array" ref="X1584">INDEX($K:$P,ROW(),MATCH(X$3,$K$2:$P$2,0))</f>
        <v>0.05</v>
      </c>
      <c r="Y1584" s="34" cm="1">
        <f t="array" ref="Y1584">INDEX($K:$P,ROW(),MATCH(Y$3,$K$2:$P$2,0))</f>
        <v>0.05</v>
      </c>
      <c r="Z1584" s="34" cm="1">
        <f t="array" ref="Z1584">INDEX($K:$P,ROW(),MATCH(Z$3,$K$2:$P$2,0))</f>
        <v>0.05</v>
      </c>
      <c r="AA1584" s="34" cm="1">
        <f t="array" ref="AA1584">INDEX($K:$P,ROW(),MATCH(AA$3,$K$2:$P$2,0))</f>
        <v>0.05</v>
      </c>
      <c r="AB1584" s="34" cm="1">
        <f t="array" ref="AB1584">INDEX($K:$P,ROW(),MATCH(AB$3,$K$2:$P$2,0))</f>
        <v>0.05</v>
      </c>
      <c r="AC1584" s="34" cm="1">
        <f t="array" ref="AC1584">INDEX($K:$P,ROW(),MATCH(AC$3,$K$2:$P$2,0))</f>
        <v>0.05</v>
      </c>
      <c r="AD1584" s="34" cm="1">
        <f t="array" ref="AD1584">INDEX($K:$P,ROW(),MATCH(AD$3,$K$2:$P$2,0))</f>
        <v>0.05</v>
      </c>
      <c r="AE1584" s="34" cm="1">
        <f t="array" ref="AE1584">INDEX($K:$P,ROW(),MATCH(AE$3,$K$2:$P$2,0))</f>
        <v>0.05</v>
      </c>
      <c r="AF1584" s="34" cm="1">
        <f t="array" ref="AF1584">INDEX($K:$P,ROW(),MATCH(AF$3,$K$2:$P$2,0))</f>
        <v>0.05</v>
      </c>
      <c r="AG1584" s="34" cm="1">
        <f t="array" ref="AG1584">INDEX($K:$P,ROW(),MATCH(AG$3,$K$2:$P$2,0))</f>
        <v>0.05</v>
      </c>
      <c r="AH1584" s="34" cm="1">
        <f t="array" ref="AH1584">INDEX($K:$P,ROW(),MATCH(AH$3,$K$2:$P$2,0))</f>
        <v>0.05</v>
      </c>
      <c r="AI1584" s="34" cm="1">
        <f t="array" ref="AI1584">INDEX($K:$P,ROW(),MATCH(AI$3,$K$2:$P$2,0))</f>
        <v>0.05</v>
      </c>
      <c r="AJ1584" s="34" cm="1">
        <f t="array" ref="AJ1584">INDEX($K:$P,ROW(),MATCH(AJ$3,$K$2:$P$2,0))</f>
        <v>0.05</v>
      </c>
      <c r="AK1584" s="34" cm="1">
        <f t="array" ref="AK1584">INDEX($K:$P,ROW(),MATCH(AK$3,$K$2:$P$2,0))</f>
        <v>0.05</v>
      </c>
      <c r="AL1584" s="34" cm="1">
        <f t="array" ref="AL1584">INDEX($K:$P,ROW(),MATCH(AL$3,$K$2:$P$2,0))</f>
        <v>0.05</v>
      </c>
      <c r="AM1584" s="34" cm="1">
        <f t="array" ref="AM1584">INDEX($K:$P,ROW(),MATCH(AM$3,$K$2:$P$2,0))</f>
        <v>0.05</v>
      </c>
      <c r="AN1584" s="34" cm="1">
        <f t="array" ref="AN1584">INDEX($K:$P,ROW(),MATCH(AN$3,$K$2:$P$2,0))</f>
        <v>0.05</v>
      </c>
      <c r="AO1584" s="34" cm="1">
        <f t="array" ref="AO1584">INDEX($K:$P,ROW(),MATCH(AO$3,$K$2:$P$2,0))</f>
        <v>0.05</v>
      </c>
      <c r="AP1584" s="34" cm="1">
        <f t="array" ref="AP1584">INDEX($K:$P,ROW(),MATCH(AP$3,$K$2:$P$2,0))</f>
        <v>0.05</v>
      </c>
      <c r="AQ1584" s="34" cm="1">
        <f t="array" ref="AQ1584">INDEX($K:$P,ROW(),MATCH(AQ$3,$K$2:$P$2,0))</f>
        <v>0.05</v>
      </c>
      <c r="AR1584" s="34" cm="1">
        <f t="array" ref="AR1584">INDEX($K:$P,ROW(),MATCH(AR$3,$K$2:$P$2,0))</f>
        <v>0.05</v>
      </c>
      <c r="AS1584" s="34" cm="1">
        <f t="array" ref="AS1584">INDEX($K:$P,ROW(),MATCH(AS$3,$K$2:$P$2,0))</f>
        <v>0.05</v>
      </c>
      <c r="AT1584" s="34" cm="1">
        <f t="array" ref="AT1584">INDEX($K:$P,ROW(),MATCH(AT$3,$K$2:$P$2,0))</f>
        <v>0.05</v>
      </c>
      <c r="AU1584" s="34" cm="1">
        <f t="array" ref="AU1584">INDEX($K:$P,ROW(),MATCH(AU$3,$K$2:$P$2,0))</f>
        <v>0.05</v>
      </c>
      <c r="AV1584" s="34" cm="1">
        <f t="array" ref="AV1584">INDEX($K:$P,ROW(),MATCH(AV$3,$K$2:$P$2,0))</f>
        <v>0.05</v>
      </c>
      <c r="AW1584" s="34" cm="1">
        <f t="array" ref="AW1584">INDEX($K:$P,ROW(),MATCH(AW$3,$K$2:$P$2,0))</f>
        <v>0.05</v>
      </c>
      <c r="AX1584" s="34" cm="1">
        <f t="array" ref="AX1584">INDEX($K:$P,ROW(),MATCH(AX$3,$K$2:$P$2,0))</f>
        <v>0.05</v>
      </c>
      <c r="AY1584" s="34" cm="1">
        <f t="array" ref="AY1584">INDEX($K:$P,ROW(),MATCH(AY$3,$K$2:$P$2,0))</f>
        <v>0.05</v>
      </c>
      <c r="AZ1584" s="34" cm="1">
        <f t="array" ref="AZ1584">INDEX($K:$P,ROW(),MATCH(AZ$3,$K$2:$P$2,0))</f>
        <v>0.05</v>
      </c>
      <c r="BA1584" s="34" cm="1">
        <f t="array" ref="BA1584">INDEX($K:$P,ROW(),MATCH(BA$3,$K$2:$P$2,0))</f>
        <v>0.05</v>
      </c>
      <c r="BB1584" s="34" cm="1">
        <f t="array" ref="BB1584">INDEX($K:$P,ROW(),MATCH(BB$3,$K$2:$P$2,0))</f>
        <v>0.05</v>
      </c>
      <c r="BC1584" s="34" cm="1">
        <f t="array" ref="BC1584">INDEX($K:$P,ROW(),MATCH(BC$3,$K$2:$P$2,0))</f>
        <v>0.05</v>
      </c>
      <c r="BD1584" s="34" cm="1">
        <f t="array" ref="BD1584">INDEX($K:$P,ROW(),MATCH(BD$3,$K$2:$P$2,0))</f>
        <v>0.05</v>
      </c>
      <c r="BE1584" s="34" cm="1">
        <f t="array" ref="BE1584">INDEX($K:$P,ROW(),MATCH(BE$3,$K$2:$P$2,0))</f>
        <v>0.05</v>
      </c>
      <c r="BF1584" s="34" cm="1">
        <f t="array" ref="BF1584">INDEX($K:$P,ROW(),MATCH(BF$3,$K$2:$P$2,0))</f>
        <v>0.05</v>
      </c>
      <c r="BG1584" s="34" cm="1">
        <f t="array" ref="BG1584">INDEX($K:$P,ROW(),MATCH(BG$3,$K$2:$P$2,0))</f>
        <v>0.05</v>
      </c>
      <c r="BH1584" s="34" cm="1">
        <f t="array" ref="BH1584">INDEX($K:$P,ROW(),MATCH(BH$3,$K$2:$P$2,0))</f>
        <v>0.05</v>
      </c>
      <c r="BI1584" s="34" cm="1">
        <f t="array" ref="BI1584">INDEX($K:$P,ROW(),MATCH(BI$3,$K$2:$P$2,0))</f>
        <v>0.05</v>
      </c>
      <c r="BJ1584" s="34" cm="1">
        <f t="array" ref="BJ1584">INDEX($K:$P,ROW(),MATCH(BJ$3,$K$2:$P$2,0))</f>
        <v>0.05</v>
      </c>
      <c r="BK1584" s="34" cm="1">
        <f t="array" ref="BK1584">INDEX($K:$P,ROW(),MATCH(BK$3,$K$2:$P$2,0))</f>
        <v>0.05</v>
      </c>
      <c r="BL1584" s="34" cm="1">
        <f t="array" ref="BL1584">INDEX($K:$P,ROW(),MATCH(BL$3,$K$2:$P$2,0))</f>
        <v>0.05</v>
      </c>
      <c r="BM1584" s="34" cm="1">
        <f t="array" ref="BM1584">INDEX($K:$P,ROW(),MATCH(BM$3,$K$2:$P$2,0))</f>
        <v>0.05</v>
      </c>
      <c r="BN1584" s="34" cm="1">
        <f t="array" ref="BN1584">INDEX($K:$P,ROW(),MATCH(BN$3,$K$2:$P$2,0))</f>
        <v>0.05</v>
      </c>
      <c r="BO1584" s="34" cm="1">
        <f t="array" ref="BO1584">INDEX($K:$P,ROW(),MATCH(BO$3,$K$2:$P$2,0))</f>
        <v>0.05</v>
      </c>
      <c r="BP1584" s="34" cm="1">
        <f t="array" ref="BP1584">INDEX($K:$P,ROW(),MATCH(BP$3,$K$2:$P$2,0))</f>
        <v>0.05</v>
      </c>
      <c r="BQ1584" s="34" cm="1">
        <f t="array" ref="BQ1584">INDEX($K:$P,ROW(),MATCH(BQ$3,$K$2:$P$2,0))</f>
        <v>0.05</v>
      </c>
      <c r="BR1584" s="34" cm="1">
        <f t="array" ref="BR1584">INDEX($K:$P,ROW(),MATCH(BR$3,$K$2:$P$2,0))</f>
        <v>0.05</v>
      </c>
      <c r="BS1584" s="34" cm="1">
        <f t="array" ref="BS1584">INDEX($K:$P,ROW(),MATCH(BS$3,$K$2:$P$2,0))</f>
        <v>0.05</v>
      </c>
      <c r="BT1584" s="34" cm="1">
        <f t="array" ref="BT1584">INDEX($K:$P,ROW(),MATCH(BT$3,$K$2:$P$2,0))</f>
        <v>0.05</v>
      </c>
      <c r="BU1584" s="34" cm="1">
        <f t="array" ref="BU1584">INDEX($K:$P,ROW(),MATCH(BU$3,$K$2:$P$2,0))</f>
        <v>0.05</v>
      </c>
      <c r="BV1584" s="34" cm="1">
        <f t="array" ref="BV1584">INDEX($K:$P,ROW(),MATCH(BV$3,$K$2:$P$2,0))</f>
        <v>0.05</v>
      </c>
      <c r="BW1584" s="34" cm="1">
        <f t="array" ref="BW1584">INDEX($K:$P,ROW(),MATCH(BW$3,$K$2:$P$2,0))</f>
        <v>0.05</v>
      </c>
      <c r="BX1584" s="34" cm="1">
        <f t="array" ref="BX1584">INDEX($K:$P,ROW(),MATCH(BX$3,$K$2:$P$2,0))</f>
        <v>0.05</v>
      </c>
      <c r="BY1584" s="34" cm="1">
        <f t="array" ref="BY1584">INDEX($K:$P,ROW(),MATCH(BY$3,$K$2:$P$2,0))</f>
        <v>0.05</v>
      </c>
      <c r="BZ1584" s="34" cm="1">
        <f t="array" ref="BZ1584">INDEX($K:$P,ROW(),MATCH(BZ$3,$K$2:$P$2,0))</f>
        <v>0.05</v>
      </c>
      <c r="CA1584" s="34" cm="1">
        <f t="array" ref="CA1584">INDEX($K:$P,ROW(),MATCH(CA$3,$K$2:$P$2,0))</f>
        <v>0.05</v>
      </c>
      <c r="CB1584" s="34" cm="1">
        <f t="array" ref="CB1584">INDEX($K:$P,ROW(),MATCH(CB$3,$K$2:$P$2,0))</f>
        <v>0.05</v>
      </c>
      <c r="CC1584" s="34" cm="1">
        <f t="array" ref="CC1584">INDEX($K:$P,ROW(),MATCH(CC$3,$K$2:$P$2,0))</f>
        <v>0.05</v>
      </c>
      <c r="CD1584" s="34" cm="1">
        <f t="array" ref="CD1584">INDEX($K:$P,ROW(),MATCH(CD$3,$K$2:$P$2,0))</f>
        <v>0.05</v>
      </c>
      <c r="CE1584" s="34" cm="1">
        <f t="array" ref="CE1584">INDEX($K:$P,ROW(),MATCH(CE$3,$K$2:$P$2,0))</f>
        <v>0.05</v>
      </c>
      <c r="CF1584" s="34" cm="1">
        <f t="array" ref="CF1584">INDEX($K:$P,ROW(),MATCH(CF$3,$K$2:$P$2,0))</f>
        <v>0.05</v>
      </c>
      <c r="CG1584" s="34" cm="1">
        <f t="array" ref="CG1584">INDEX($K:$P,ROW(),MATCH(CG$3,$K$2:$P$2,0))</f>
        <v>0.05</v>
      </c>
      <c r="CH1584" s="34" cm="1">
        <f t="array" ref="CH1584">INDEX($K:$P,ROW(),MATCH(CH$3,$K$2:$P$2,0))</f>
        <v>0.05</v>
      </c>
      <c r="CI1584" s="34" cm="1">
        <f t="array" ref="CI1584">INDEX($K:$P,ROW(),MATCH(CI$3,$K$2:$P$2,0))</f>
        <v>0.05</v>
      </c>
      <c r="CJ1584" s="34" cm="1">
        <f t="array" ref="CJ1584">INDEX($K:$P,ROW(),MATCH(CJ$3,$K$2:$P$2,0))</f>
        <v>0.05</v>
      </c>
      <c r="CK1584" s="34" cm="1">
        <f t="array" ref="CK1584">INDEX($K:$P,ROW(),MATCH(CK$3,$K$2:$P$2,0))</f>
        <v>0.05</v>
      </c>
      <c r="CL1584" s="34" cm="1">
        <f t="array" ref="CL1584">INDEX($K:$P,ROW(),MATCH(CL$3,$K$2:$P$2,0))</f>
        <v>0.05</v>
      </c>
      <c r="CM1584" s="34" cm="1">
        <f t="array" ref="CM1584">INDEX($K:$P,ROW(),MATCH(CM$3,$K$2:$P$2,0))</f>
        <v>0.05</v>
      </c>
      <c r="CN1584" s="34" cm="1">
        <f t="array" ref="CN1584">INDEX($K:$P,ROW(),MATCH(CN$3,$K$2:$P$2,0))</f>
        <v>0.05</v>
      </c>
    </row>
    <row r="1585" spans="1:92" x14ac:dyDescent="0.25">
      <c r="A1585" t="s">
        <v>206</v>
      </c>
      <c r="B1585" s="513" t="s">
        <v>940</v>
      </c>
      <c r="D1585" t="s">
        <v>941</v>
      </c>
      <c r="I1585" s="476" t="s">
        <v>911</v>
      </c>
      <c r="J1585" s="477"/>
      <c r="K1585" s="50">
        <f t="shared" ref="K1585:P1585" ca="1" si="1134">SUMIF($3:$3, K$2, INDIRECT(ROW() &amp; ":" &amp; ROW()))</f>
        <v>0</v>
      </c>
      <c r="L1585" s="50">
        <f t="shared" ca="1" si="1134"/>
        <v>0</v>
      </c>
      <c r="M1585" s="50">
        <f t="shared" ca="1" si="1134"/>
        <v>0</v>
      </c>
      <c r="N1585" s="50">
        <f t="shared" ca="1" si="1134"/>
        <v>0</v>
      </c>
      <c r="O1585" s="50">
        <f t="shared" ca="1" si="1134"/>
        <v>0</v>
      </c>
      <c r="P1585" s="50">
        <f t="shared" ca="1" si="1134"/>
        <v>0</v>
      </c>
      <c r="Q1585" s="50"/>
      <c r="T1585" s="232"/>
      <c r="U1585" s="3" cm="1">
        <f t="array" aca="1" ref="U1585" ca="1">-U1584*INDIRECT(U1583)</f>
        <v>0</v>
      </c>
      <c r="V1585" s="3" cm="1">
        <f t="array" aca="1" ref="V1585" ca="1">-V1584*INDIRECT(V1583)</f>
        <v>0</v>
      </c>
      <c r="W1585" s="3" cm="1">
        <f t="array" aca="1" ref="W1585" ca="1">-W1584*INDIRECT(W1583)</f>
        <v>0</v>
      </c>
      <c r="X1585" s="3" cm="1">
        <f t="array" aca="1" ref="X1585" ca="1">-X1584*INDIRECT(X1583)</f>
        <v>0</v>
      </c>
      <c r="Y1585" s="3" cm="1">
        <f t="array" aca="1" ref="Y1585" ca="1">-Y1584*INDIRECT(Y1583)</f>
        <v>0</v>
      </c>
      <c r="Z1585" s="3" cm="1">
        <f t="array" aca="1" ref="Z1585" ca="1">-Z1584*INDIRECT(Z1583)</f>
        <v>0</v>
      </c>
      <c r="AA1585" s="3" cm="1">
        <f t="array" aca="1" ref="AA1585" ca="1">-AA1584*INDIRECT(AA1583)</f>
        <v>0</v>
      </c>
      <c r="AB1585" s="3" cm="1">
        <f t="array" aca="1" ref="AB1585" ca="1">-AB1584*INDIRECT(AB1583)</f>
        <v>0</v>
      </c>
      <c r="AC1585" s="3" cm="1">
        <f t="array" aca="1" ref="AC1585" ca="1">-AC1584*INDIRECT(AC1583)</f>
        <v>0</v>
      </c>
      <c r="AD1585" s="3" cm="1">
        <f t="array" aca="1" ref="AD1585" ca="1">-AD1584*INDIRECT(AD1583)</f>
        <v>0</v>
      </c>
      <c r="AE1585" s="3" cm="1">
        <f t="array" aca="1" ref="AE1585" ca="1">-AE1584*INDIRECT(AE1583)</f>
        <v>0</v>
      </c>
      <c r="AF1585" s="3" cm="1">
        <f t="array" aca="1" ref="AF1585" ca="1">-AF1584*INDIRECT(AF1583)</f>
        <v>0</v>
      </c>
      <c r="AG1585" s="3" cm="1">
        <f t="array" aca="1" ref="AG1585" ca="1">-AG1584*INDIRECT(AG1583)</f>
        <v>0</v>
      </c>
      <c r="AH1585" s="3" cm="1">
        <f t="array" aca="1" ref="AH1585" ca="1">-AH1584*INDIRECT(AH1583)</f>
        <v>0</v>
      </c>
      <c r="AI1585" s="3" cm="1">
        <f t="array" aca="1" ref="AI1585" ca="1">-AI1584*INDIRECT(AI1583)</f>
        <v>0</v>
      </c>
      <c r="AJ1585" s="3" cm="1">
        <f t="array" aca="1" ref="AJ1585" ca="1">-AJ1584*INDIRECT(AJ1583)</f>
        <v>0</v>
      </c>
      <c r="AK1585" s="3" cm="1">
        <f t="array" aca="1" ref="AK1585" ca="1">-AK1584*INDIRECT(AK1583)</f>
        <v>0</v>
      </c>
      <c r="AL1585" s="3" cm="1">
        <f t="array" aca="1" ref="AL1585" ca="1">-AL1584*INDIRECT(AL1583)</f>
        <v>0</v>
      </c>
      <c r="AM1585" s="3" cm="1">
        <f t="array" aca="1" ref="AM1585" ca="1">-AM1584*INDIRECT(AM1583)</f>
        <v>0</v>
      </c>
      <c r="AN1585" s="3" cm="1">
        <f t="array" aca="1" ref="AN1585" ca="1">-AN1584*INDIRECT(AN1583)</f>
        <v>0</v>
      </c>
      <c r="AO1585" s="3" cm="1">
        <f t="array" aca="1" ref="AO1585" ca="1">-AO1584*INDIRECT(AO1583)</f>
        <v>0</v>
      </c>
      <c r="AP1585" s="3" cm="1">
        <f t="array" aca="1" ref="AP1585" ca="1">-AP1584*INDIRECT(AP1583)</f>
        <v>0</v>
      </c>
      <c r="AQ1585" s="3" cm="1">
        <f t="array" aca="1" ref="AQ1585" ca="1">-AQ1584*INDIRECT(AQ1583)</f>
        <v>0</v>
      </c>
      <c r="AR1585" s="3" cm="1">
        <f t="array" aca="1" ref="AR1585" ca="1">-AR1584*INDIRECT(AR1583)</f>
        <v>0</v>
      </c>
      <c r="AS1585" s="3" cm="1">
        <f t="array" aca="1" ref="AS1585" ca="1">-AS1584*INDIRECT(AS1583)</f>
        <v>0</v>
      </c>
      <c r="AT1585" s="3" cm="1">
        <f t="array" aca="1" ref="AT1585" ca="1">-AT1584*INDIRECT(AT1583)</f>
        <v>0</v>
      </c>
      <c r="AU1585" s="3" cm="1">
        <f t="array" aca="1" ref="AU1585" ca="1">-AU1584*INDIRECT(AU1583)</f>
        <v>0</v>
      </c>
      <c r="AV1585" s="3" cm="1">
        <f t="array" aca="1" ref="AV1585" ca="1">-AV1584*INDIRECT(AV1583)</f>
        <v>0</v>
      </c>
      <c r="AW1585" s="3" cm="1">
        <f t="array" aca="1" ref="AW1585" ca="1">-AW1584*INDIRECT(AW1583)</f>
        <v>0</v>
      </c>
      <c r="AX1585" s="3" cm="1">
        <f t="array" aca="1" ref="AX1585" ca="1">-AX1584*INDIRECT(AX1583)</f>
        <v>0</v>
      </c>
      <c r="AY1585" s="3" cm="1">
        <f t="array" aca="1" ref="AY1585" ca="1">-AY1584*INDIRECT(AY1583)</f>
        <v>0</v>
      </c>
      <c r="AZ1585" s="3" cm="1">
        <f t="array" aca="1" ref="AZ1585" ca="1">-AZ1584*INDIRECT(AZ1583)</f>
        <v>0</v>
      </c>
      <c r="BA1585" s="3" cm="1">
        <f t="array" aca="1" ref="BA1585" ca="1">-BA1584*INDIRECT(BA1583)</f>
        <v>0</v>
      </c>
      <c r="BB1585" s="3" cm="1">
        <f t="array" aca="1" ref="BB1585" ca="1">-BB1584*INDIRECT(BB1583)</f>
        <v>0</v>
      </c>
      <c r="BC1585" s="3" cm="1">
        <f t="array" aca="1" ref="BC1585" ca="1">-BC1584*INDIRECT(BC1583)</f>
        <v>0</v>
      </c>
      <c r="BD1585" s="3" cm="1">
        <f t="array" aca="1" ref="BD1585" ca="1">-BD1584*INDIRECT(BD1583)</f>
        <v>0</v>
      </c>
      <c r="BE1585" s="3" cm="1">
        <f t="array" aca="1" ref="BE1585" ca="1">-BE1584*INDIRECT(BE1583)</f>
        <v>0</v>
      </c>
      <c r="BF1585" s="3" cm="1">
        <f t="array" aca="1" ref="BF1585" ca="1">-BF1584*INDIRECT(BF1583)</f>
        <v>0</v>
      </c>
      <c r="BG1585" s="3" cm="1">
        <f t="array" aca="1" ref="BG1585" ca="1">-BG1584*INDIRECT(BG1583)</f>
        <v>0</v>
      </c>
      <c r="BH1585" s="3" cm="1">
        <f t="array" aca="1" ref="BH1585" ca="1">-BH1584*INDIRECT(BH1583)</f>
        <v>0</v>
      </c>
      <c r="BI1585" s="3" cm="1">
        <f t="array" aca="1" ref="BI1585" ca="1">-BI1584*INDIRECT(BI1583)</f>
        <v>0</v>
      </c>
      <c r="BJ1585" s="3" cm="1">
        <f t="array" aca="1" ref="BJ1585" ca="1">-BJ1584*INDIRECT(BJ1583)</f>
        <v>0</v>
      </c>
      <c r="BK1585" s="3" cm="1">
        <f t="array" aca="1" ref="BK1585" ca="1">-BK1584*INDIRECT(BK1583)</f>
        <v>0</v>
      </c>
      <c r="BL1585" s="3" cm="1">
        <f t="array" aca="1" ref="BL1585" ca="1">-BL1584*INDIRECT(BL1583)</f>
        <v>0</v>
      </c>
      <c r="BM1585" s="3" cm="1">
        <f t="array" aca="1" ref="BM1585" ca="1">-BM1584*INDIRECT(BM1583)</f>
        <v>0</v>
      </c>
      <c r="BN1585" s="3" cm="1">
        <f t="array" aca="1" ref="BN1585" ca="1">-BN1584*INDIRECT(BN1583)</f>
        <v>0</v>
      </c>
      <c r="BO1585" s="3" cm="1">
        <f t="array" aca="1" ref="BO1585" ca="1">-BO1584*INDIRECT(BO1583)</f>
        <v>0</v>
      </c>
      <c r="BP1585" s="3" cm="1">
        <f t="array" aca="1" ref="BP1585" ca="1">-BP1584*INDIRECT(BP1583)</f>
        <v>0</v>
      </c>
      <c r="BQ1585" s="3" cm="1">
        <f t="array" aca="1" ref="BQ1585" ca="1">-BQ1584*INDIRECT(BQ1583)</f>
        <v>0</v>
      </c>
      <c r="BR1585" s="3" cm="1">
        <f t="array" aca="1" ref="BR1585" ca="1">-BR1584*INDIRECT(BR1583)</f>
        <v>0</v>
      </c>
      <c r="BS1585" s="3" cm="1">
        <f t="array" aca="1" ref="BS1585" ca="1">-BS1584*INDIRECT(BS1583)</f>
        <v>0</v>
      </c>
      <c r="BT1585" s="3" cm="1">
        <f t="array" aca="1" ref="BT1585" ca="1">-BT1584*INDIRECT(BT1583)</f>
        <v>0</v>
      </c>
      <c r="BU1585" s="3" cm="1">
        <f t="array" aca="1" ref="BU1585" ca="1">-BU1584*INDIRECT(BU1583)</f>
        <v>0</v>
      </c>
      <c r="BV1585" s="3" cm="1">
        <f t="array" aca="1" ref="BV1585" ca="1">-BV1584*INDIRECT(BV1583)</f>
        <v>0</v>
      </c>
      <c r="BW1585" s="3" cm="1">
        <f t="array" aca="1" ref="BW1585" ca="1">-BW1584*INDIRECT(BW1583)</f>
        <v>0</v>
      </c>
      <c r="BX1585" s="3" cm="1">
        <f t="array" aca="1" ref="BX1585" ca="1">-BX1584*INDIRECT(BX1583)</f>
        <v>0</v>
      </c>
      <c r="BY1585" s="3" cm="1">
        <f t="array" aca="1" ref="BY1585" ca="1">-BY1584*INDIRECT(BY1583)</f>
        <v>0</v>
      </c>
      <c r="BZ1585" s="3" cm="1">
        <f t="array" aca="1" ref="BZ1585" ca="1">-BZ1584*INDIRECT(BZ1583)</f>
        <v>0</v>
      </c>
      <c r="CA1585" s="3" cm="1">
        <f t="array" aca="1" ref="CA1585" ca="1">-CA1584*INDIRECT(CA1583)</f>
        <v>0</v>
      </c>
      <c r="CB1585" s="3" cm="1">
        <f t="array" aca="1" ref="CB1585" ca="1">-CB1584*INDIRECT(CB1583)</f>
        <v>0</v>
      </c>
      <c r="CC1585" s="3" cm="1">
        <f t="array" aca="1" ref="CC1585" ca="1">-CC1584*INDIRECT(CC1583)</f>
        <v>0</v>
      </c>
      <c r="CD1585" s="3" cm="1">
        <f t="array" aca="1" ref="CD1585" ca="1">-CD1584*INDIRECT(CD1583)</f>
        <v>0</v>
      </c>
      <c r="CE1585" s="3" cm="1">
        <f t="array" aca="1" ref="CE1585" ca="1">-CE1584*INDIRECT(CE1583)</f>
        <v>0</v>
      </c>
      <c r="CF1585" s="3" cm="1">
        <f t="array" aca="1" ref="CF1585" ca="1">-CF1584*INDIRECT(CF1583)</f>
        <v>0</v>
      </c>
      <c r="CG1585" s="3" cm="1">
        <f t="array" aca="1" ref="CG1585" ca="1">-CG1584*INDIRECT(CG1583)</f>
        <v>0</v>
      </c>
      <c r="CH1585" s="3" cm="1">
        <f t="array" aca="1" ref="CH1585" ca="1">-CH1584*INDIRECT(CH1583)</f>
        <v>0</v>
      </c>
      <c r="CI1585" s="3" cm="1">
        <f t="array" aca="1" ref="CI1585" ca="1">-CI1584*INDIRECT(CI1583)</f>
        <v>0</v>
      </c>
      <c r="CJ1585" s="3" cm="1">
        <f t="array" aca="1" ref="CJ1585" ca="1">-CJ1584*INDIRECT(CJ1583)</f>
        <v>0</v>
      </c>
      <c r="CK1585" s="3" cm="1">
        <f t="array" aca="1" ref="CK1585" ca="1">-CK1584*INDIRECT(CK1583)</f>
        <v>0</v>
      </c>
      <c r="CL1585" s="3" cm="1">
        <f t="array" aca="1" ref="CL1585" ca="1">-CL1584*INDIRECT(CL1583)</f>
        <v>0</v>
      </c>
      <c r="CM1585" s="3" cm="1">
        <f t="array" aca="1" ref="CM1585" ca="1">-CM1584*INDIRECT(CM1583)</f>
        <v>0</v>
      </c>
      <c r="CN1585" s="3" cm="1">
        <f t="array" aca="1" ref="CN1585" ca="1">-CN1584*INDIRECT(CN1583)</f>
        <v>0</v>
      </c>
    </row>
    <row r="1586" spans="1:92" x14ac:dyDescent="0.25">
      <c r="B1586" s="513"/>
      <c r="I1586" s="476"/>
      <c r="J1586" s="477"/>
      <c r="K1586" s="50"/>
      <c r="L1586" s="50"/>
      <c r="M1586" s="50"/>
      <c r="N1586" s="50"/>
      <c r="O1586" s="50"/>
      <c r="P1586" s="50"/>
      <c r="Q1586" s="50"/>
      <c r="T1586" s="232"/>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row>
    <row r="1587" spans="1:92" x14ac:dyDescent="0.25">
      <c r="A1587" s="137" t="s">
        <v>91</v>
      </c>
      <c r="B1587" s="208" t="s">
        <v>858</v>
      </c>
      <c r="C1587" s="139"/>
      <c r="D1587" s="137" t="s">
        <v>943</v>
      </c>
      <c r="E1587" s="140" t="s">
        <v>943</v>
      </c>
      <c r="F1587" s="140"/>
      <c r="G1587" s="140"/>
      <c r="H1587" s="487"/>
      <c r="I1587" s="221" t="s">
        <v>15</v>
      </c>
      <c r="J1587" s="222"/>
      <c r="K1587" s="139"/>
      <c r="L1587" s="139"/>
      <c r="M1587" s="139"/>
      <c r="N1587" s="139"/>
      <c r="O1587" s="139"/>
      <c r="P1587" s="139"/>
      <c r="Q1587" s="139"/>
      <c r="T1587" s="262"/>
      <c r="U1587" s="187"/>
      <c r="V1587" s="187"/>
      <c r="W1587" s="187"/>
      <c r="X1587" s="187"/>
      <c r="Y1587" s="187"/>
      <c r="Z1587" s="187"/>
      <c r="AA1587" s="187"/>
      <c r="AB1587" s="187"/>
      <c r="AC1587" s="187"/>
      <c r="AD1587" s="187"/>
      <c r="AE1587" s="187"/>
      <c r="AF1587" s="187"/>
      <c r="AG1587" s="187"/>
      <c r="AH1587" s="187"/>
      <c r="AI1587" s="187"/>
      <c r="AJ1587" s="187"/>
      <c r="AK1587" s="187"/>
      <c r="AL1587" s="187"/>
      <c r="AM1587" s="187"/>
      <c r="AN1587" s="187"/>
      <c r="AO1587" s="187"/>
      <c r="AP1587" s="187"/>
      <c r="AQ1587" s="187"/>
      <c r="AR1587" s="187"/>
      <c r="AS1587" s="187"/>
      <c r="AT1587" s="187"/>
      <c r="AU1587" s="187"/>
      <c r="AV1587" s="187"/>
      <c r="AW1587" s="187"/>
      <c r="AX1587" s="187"/>
      <c r="AY1587" s="187"/>
      <c r="AZ1587" s="187"/>
      <c r="BA1587" s="187"/>
      <c r="BB1587" s="187"/>
      <c r="BC1587" s="187"/>
      <c r="BD1587" s="187"/>
      <c r="BE1587" s="187"/>
      <c r="BF1587" s="187"/>
      <c r="BG1587" s="187"/>
      <c r="BH1587" s="187"/>
      <c r="BI1587" s="187"/>
      <c r="BJ1587" s="187"/>
      <c r="BK1587" s="187"/>
      <c r="BL1587" s="187"/>
      <c r="BM1587" s="187"/>
      <c r="BN1587" s="187"/>
      <c r="BO1587" s="187"/>
      <c r="BP1587" s="187"/>
      <c r="BQ1587" s="187"/>
      <c r="BR1587" s="187"/>
      <c r="BS1587" s="187"/>
      <c r="BT1587" s="187"/>
      <c r="BU1587" s="187"/>
      <c r="BV1587" s="187"/>
      <c r="BW1587" s="187"/>
      <c r="BX1587" s="187"/>
      <c r="BY1587" s="187"/>
      <c r="BZ1587" s="187"/>
      <c r="CA1587" s="187"/>
      <c r="CB1587" s="187"/>
      <c r="CC1587" s="187"/>
      <c r="CD1587" s="187"/>
      <c r="CE1587" s="187"/>
      <c r="CF1587" s="187"/>
      <c r="CG1587" s="187"/>
      <c r="CH1587" s="187"/>
      <c r="CI1587" s="187"/>
      <c r="CJ1587" s="187"/>
      <c r="CK1587" s="187"/>
      <c r="CL1587" s="187"/>
      <c r="CM1587" s="187"/>
      <c r="CN1587" s="187"/>
    </row>
    <row r="1588" spans="1:92" ht="14.25" customHeight="1" x14ac:dyDescent="0.25">
      <c r="B1588" s="174" t="s">
        <v>937</v>
      </c>
      <c r="D1588" t="s">
        <v>943</v>
      </c>
      <c r="I1588" s="102"/>
      <c r="J1588"/>
      <c r="T1588" s="205"/>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156"/>
      <c r="B1589" s="510" t="s">
        <v>392</v>
      </c>
      <c r="C1589" s="83"/>
      <c r="D1589" s="83" t="s">
        <v>943</v>
      </c>
      <c r="E1589" s="106"/>
      <c r="F1589" s="106"/>
      <c r="G1589" s="106"/>
      <c r="H1589" s="106"/>
      <c r="I1589" s="106"/>
      <c r="J1589" s="83"/>
      <c r="K1589" s="511">
        <v>10</v>
      </c>
      <c r="L1589" s="511">
        <v>10</v>
      </c>
      <c r="M1589" s="511">
        <v>10</v>
      </c>
      <c r="N1589" s="511">
        <v>10</v>
      </c>
      <c r="O1589" s="511">
        <v>10</v>
      </c>
      <c r="P1589" s="511">
        <v>10</v>
      </c>
      <c r="Q1589" s="511"/>
      <c r="T1589" s="232"/>
      <c r="U1589" s="511">
        <v>10</v>
      </c>
      <c r="V1589" s="511">
        <v>10</v>
      </c>
      <c r="W1589" s="511">
        <v>10</v>
      </c>
      <c r="X1589" s="511">
        <v>10</v>
      </c>
      <c r="Y1589" s="511">
        <v>10</v>
      </c>
      <c r="Z1589" s="511">
        <v>10</v>
      </c>
      <c r="AA1589" s="511">
        <v>10</v>
      </c>
      <c r="AB1589" s="511">
        <v>10</v>
      </c>
      <c r="AC1589" s="511">
        <v>10</v>
      </c>
      <c r="AD1589" s="511">
        <v>10</v>
      </c>
      <c r="AE1589" s="511">
        <v>10</v>
      </c>
      <c r="AF1589" s="511">
        <v>10</v>
      </c>
      <c r="AG1589" s="511">
        <v>10</v>
      </c>
      <c r="AH1589" s="511">
        <v>10</v>
      </c>
      <c r="AI1589" s="511">
        <v>10</v>
      </c>
      <c r="AJ1589" s="511">
        <v>10</v>
      </c>
      <c r="AK1589" s="511">
        <v>10</v>
      </c>
      <c r="AL1589" s="511">
        <v>10</v>
      </c>
      <c r="AM1589" s="511">
        <v>10</v>
      </c>
      <c r="AN1589" s="511">
        <v>10</v>
      </c>
      <c r="AO1589" s="511">
        <v>10</v>
      </c>
      <c r="AP1589" s="511">
        <v>10</v>
      </c>
      <c r="AQ1589" s="511">
        <v>10</v>
      </c>
      <c r="AR1589" s="511">
        <v>10</v>
      </c>
      <c r="AS1589" s="511">
        <v>10</v>
      </c>
      <c r="AT1589" s="511">
        <v>10</v>
      </c>
      <c r="AU1589" s="511">
        <v>10</v>
      </c>
      <c r="AV1589" s="511">
        <v>10</v>
      </c>
      <c r="AW1589" s="511">
        <v>10</v>
      </c>
      <c r="AX1589" s="511">
        <v>10</v>
      </c>
      <c r="AY1589" s="511">
        <v>10</v>
      </c>
      <c r="AZ1589" s="511">
        <v>10</v>
      </c>
      <c r="BA1589" s="511">
        <v>10</v>
      </c>
      <c r="BB1589" s="511">
        <v>10</v>
      </c>
      <c r="BC1589" s="511">
        <v>10</v>
      </c>
      <c r="BD1589" s="511">
        <v>10</v>
      </c>
      <c r="BE1589" s="511">
        <v>10</v>
      </c>
      <c r="BF1589" s="511">
        <v>10</v>
      </c>
      <c r="BG1589" s="511">
        <v>10</v>
      </c>
      <c r="BH1589" s="511">
        <v>10</v>
      </c>
      <c r="BI1589" s="511">
        <v>10</v>
      </c>
      <c r="BJ1589" s="511">
        <v>10</v>
      </c>
      <c r="BK1589" s="511">
        <v>10</v>
      </c>
      <c r="BL1589" s="511">
        <v>10</v>
      </c>
      <c r="BM1589" s="511">
        <v>10</v>
      </c>
      <c r="BN1589" s="511">
        <v>10</v>
      </c>
      <c r="BO1589" s="511">
        <v>10</v>
      </c>
      <c r="BP1589" s="511">
        <v>10</v>
      </c>
      <c r="BQ1589" s="511">
        <v>10</v>
      </c>
      <c r="BR1589" s="511">
        <v>10</v>
      </c>
      <c r="BS1589" s="511">
        <v>10</v>
      </c>
      <c r="BT1589" s="511">
        <v>10</v>
      </c>
      <c r="BU1589" s="511">
        <v>10</v>
      </c>
      <c r="BV1589" s="511">
        <v>10</v>
      </c>
      <c r="BW1589" s="511">
        <v>10</v>
      </c>
      <c r="BX1589" s="511">
        <v>10</v>
      </c>
      <c r="BY1589" s="511">
        <v>10</v>
      </c>
      <c r="BZ1589" s="511">
        <v>10</v>
      </c>
      <c r="CA1589" s="511">
        <v>10</v>
      </c>
      <c r="CB1589" s="511">
        <v>10</v>
      </c>
      <c r="CC1589" s="511">
        <v>10</v>
      </c>
      <c r="CD1589" s="511">
        <v>10</v>
      </c>
      <c r="CE1589" s="511">
        <v>10</v>
      </c>
      <c r="CF1589" s="511">
        <v>10</v>
      </c>
      <c r="CG1589" s="511">
        <v>10</v>
      </c>
      <c r="CH1589" s="511">
        <v>10</v>
      </c>
      <c r="CI1589" s="511">
        <v>10</v>
      </c>
      <c r="CJ1589" s="511">
        <v>10</v>
      </c>
      <c r="CK1589" s="511">
        <v>10</v>
      </c>
      <c r="CL1589" s="511">
        <v>10</v>
      </c>
      <c r="CM1589" s="511">
        <v>10</v>
      </c>
      <c r="CN1589" s="511">
        <v>10</v>
      </c>
    </row>
    <row r="1590" spans="1:92" ht="14.25" customHeight="1" x14ac:dyDescent="0.25">
      <c r="A1590" s="156"/>
      <c r="B1590" s="510"/>
      <c r="C1590" s="83"/>
      <c r="D1590" s="83" t="s">
        <v>943</v>
      </c>
      <c r="E1590" s="106"/>
      <c r="F1590" s="106"/>
      <c r="G1590" s="106"/>
      <c r="H1590" s="106"/>
      <c r="I1590" s="106"/>
      <c r="J1590" s="83"/>
      <c r="K1590" s="511"/>
      <c r="L1590" s="511"/>
      <c r="M1590" s="511"/>
      <c r="N1590" s="511"/>
      <c r="O1590" s="511"/>
      <c r="P1590" s="511"/>
      <c r="Q1590" s="511"/>
      <c r="T1590" s="232"/>
      <c r="U1590" s="511"/>
      <c r="V1590" s="511"/>
      <c r="W1590" s="511"/>
      <c r="X1590" s="511"/>
      <c r="Y1590" s="511"/>
      <c r="Z1590" s="511"/>
      <c r="AA1590" s="511"/>
      <c r="AB1590" s="511"/>
      <c r="AC1590" s="511"/>
      <c r="AD1590" s="511"/>
      <c r="AE1590" s="511"/>
      <c r="AF1590" s="511"/>
      <c r="AG1590" s="511"/>
      <c r="AH1590" s="511"/>
      <c r="AI1590" s="511"/>
      <c r="AJ1590" s="511"/>
      <c r="AK1590" s="511"/>
      <c r="AL1590" s="511"/>
      <c r="AM1590" s="511"/>
      <c r="AN1590" s="511"/>
      <c r="AO1590" s="511"/>
      <c r="AP1590" s="511"/>
      <c r="AQ1590" s="511"/>
      <c r="AR1590" s="511"/>
      <c r="AS1590" s="511"/>
      <c r="AT1590" s="511"/>
      <c r="AU1590" s="511"/>
      <c r="AV1590" s="511"/>
      <c r="AW1590" s="511"/>
      <c r="AX1590" s="511"/>
      <c r="AY1590" s="511"/>
      <c r="AZ1590" s="511"/>
      <c r="BA1590" s="511"/>
      <c r="BB1590" s="511"/>
      <c r="BC1590" s="511"/>
      <c r="BD1590" s="511"/>
      <c r="BE1590" s="511"/>
      <c r="BF1590" s="511"/>
      <c r="BG1590" s="511"/>
      <c r="BH1590" s="511"/>
      <c r="BI1590" s="511"/>
      <c r="BJ1590" s="511"/>
      <c r="BK1590" s="511"/>
      <c r="BL1590" s="511"/>
      <c r="BM1590" s="511"/>
      <c r="BN1590" s="511"/>
      <c r="BO1590" s="511"/>
      <c r="BP1590" s="511"/>
      <c r="BQ1590" s="511"/>
      <c r="BR1590" s="511"/>
      <c r="BS1590" s="511"/>
      <c r="BT1590" s="511"/>
      <c r="BU1590" s="511"/>
      <c r="BV1590" s="511"/>
      <c r="BW1590" s="511"/>
      <c r="BX1590" s="511"/>
      <c r="BY1590" s="511"/>
      <c r="BZ1590" s="511"/>
      <c r="CA1590" s="511"/>
      <c r="CB1590" s="511"/>
      <c r="CC1590" s="511"/>
      <c r="CD1590" s="511"/>
      <c r="CE1590" s="511"/>
      <c r="CF1590" s="511"/>
      <c r="CG1590" s="511"/>
      <c r="CH1590" s="511"/>
      <c r="CI1590" s="511"/>
      <c r="CJ1590" s="511"/>
      <c r="CK1590" s="511"/>
      <c r="CL1590" s="511"/>
      <c r="CM1590" s="511"/>
      <c r="CN1590" s="511"/>
    </row>
    <row r="1591" spans="1:92" ht="14.25" customHeight="1" x14ac:dyDescent="0.25">
      <c r="B1591" s="174" t="s">
        <v>938</v>
      </c>
      <c r="D1591" t="s">
        <v>943</v>
      </c>
      <c r="I1591" s="102"/>
      <c r="J1591" s="504"/>
      <c r="T1591" s="205"/>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143</v>
      </c>
      <c r="B1592" s="512" t="s">
        <v>939</v>
      </c>
      <c r="D1592" t="s">
        <v>943</v>
      </c>
      <c r="I1592" s="102"/>
      <c r="J1592" s="477"/>
      <c r="K1592" s="192">
        <v>0.05</v>
      </c>
      <c r="L1592" s="192">
        <v>0.05</v>
      </c>
      <c r="M1592" s="192">
        <v>0.05</v>
      </c>
      <c r="N1592" s="192">
        <v>0.05</v>
      </c>
      <c r="O1592" s="192">
        <v>0.05</v>
      </c>
      <c r="P1592" s="192">
        <v>0.05</v>
      </c>
      <c r="Q1592" s="192"/>
      <c r="T1592" s="271"/>
      <c r="U1592" s="34">
        <f ca="1">INDEX($A:$CN,ROW(),MATCH(INDIRECT(ADDRESS(3,COLUMN(),2)),$2:$2,0))</f>
        <v>0.05</v>
      </c>
      <c r="V1592" s="34" cm="1">
        <f t="array" ref="V1592">INDEX($K:$P,ROW(),MATCH(V$3,$K$2:$P$2,0))</f>
        <v>0.05</v>
      </c>
      <c r="W1592" s="34" cm="1">
        <f t="array" ref="W1592">INDEX($K:$P,ROW(),MATCH(W$3,$K$2:$P$2,0))</f>
        <v>0.05</v>
      </c>
      <c r="X1592" s="34" cm="1">
        <f t="array" ref="X1592">INDEX($K:$P,ROW(),MATCH(X$3,$K$2:$P$2,0))</f>
        <v>0.05</v>
      </c>
      <c r="Y1592" s="34" cm="1">
        <f t="array" ref="Y1592">INDEX($K:$P,ROW(),MATCH(Y$3,$K$2:$P$2,0))</f>
        <v>0.05</v>
      </c>
      <c r="Z1592" s="34" cm="1">
        <f t="array" ref="Z1592">INDEX($K:$P,ROW(),MATCH(Z$3,$K$2:$P$2,0))</f>
        <v>0.05</v>
      </c>
      <c r="AA1592" s="34" cm="1">
        <f t="array" ref="AA1592">INDEX($K:$P,ROW(),MATCH(AA$3,$K$2:$P$2,0))</f>
        <v>0.05</v>
      </c>
      <c r="AB1592" s="34" cm="1">
        <f t="array" ref="AB1592">INDEX($K:$P,ROW(),MATCH(AB$3,$K$2:$P$2,0))</f>
        <v>0.05</v>
      </c>
      <c r="AC1592" s="34" cm="1">
        <f t="array" ref="AC1592">INDEX($K:$P,ROW(),MATCH(AC$3,$K$2:$P$2,0))</f>
        <v>0.05</v>
      </c>
      <c r="AD1592" s="34" cm="1">
        <f t="array" ref="AD1592">INDEX($K:$P,ROW(),MATCH(AD$3,$K$2:$P$2,0))</f>
        <v>0.05</v>
      </c>
      <c r="AE1592" s="34" cm="1">
        <f t="array" ref="AE1592">INDEX($K:$P,ROW(),MATCH(AE$3,$K$2:$P$2,0))</f>
        <v>0.05</v>
      </c>
      <c r="AF1592" s="34" cm="1">
        <f t="array" ref="AF1592">INDEX($K:$P,ROW(),MATCH(AF$3,$K$2:$P$2,0))</f>
        <v>0.05</v>
      </c>
      <c r="AG1592" s="34" cm="1">
        <f t="array" ref="AG1592">INDEX($K:$P,ROW(),MATCH(AG$3,$K$2:$P$2,0))</f>
        <v>0.05</v>
      </c>
      <c r="AH1592" s="34" cm="1">
        <f t="array" ref="AH1592">INDEX($K:$P,ROW(),MATCH(AH$3,$K$2:$P$2,0))</f>
        <v>0.05</v>
      </c>
      <c r="AI1592" s="34" cm="1">
        <f t="array" ref="AI1592">INDEX($K:$P,ROW(),MATCH(AI$3,$K$2:$P$2,0))</f>
        <v>0.05</v>
      </c>
      <c r="AJ1592" s="34" cm="1">
        <f t="array" ref="AJ1592">INDEX($K:$P,ROW(),MATCH(AJ$3,$K$2:$P$2,0))</f>
        <v>0.05</v>
      </c>
      <c r="AK1592" s="34" cm="1">
        <f t="array" ref="AK1592">INDEX($K:$P,ROW(),MATCH(AK$3,$K$2:$P$2,0))</f>
        <v>0.05</v>
      </c>
      <c r="AL1592" s="34" cm="1">
        <f t="array" ref="AL1592">INDEX($K:$P,ROW(),MATCH(AL$3,$K$2:$P$2,0))</f>
        <v>0.05</v>
      </c>
      <c r="AM1592" s="34" cm="1">
        <f t="array" ref="AM1592">INDEX($K:$P,ROW(),MATCH(AM$3,$K$2:$P$2,0))</f>
        <v>0.05</v>
      </c>
      <c r="AN1592" s="34" cm="1">
        <f t="array" ref="AN1592">INDEX($K:$P,ROW(),MATCH(AN$3,$K$2:$P$2,0))</f>
        <v>0.05</v>
      </c>
      <c r="AO1592" s="34" cm="1">
        <f t="array" ref="AO1592">INDEX($K:$P,ROW(),MATCH(AO$3,$K$2:$P$2,0))</f>
        <v>0.05</v>
      </c>
      <c r="AP1592" s="34" cm="1">
        <f t="array" ref="AP1592">INDEX($K:$P,ROW(),MATCH(AP$3,$K$2:$P$2,0))</f>
        <v>0.05</v>
      </c>
      <c r="AQ1592" s="34" cm="1">
        <f t="array" ref="AQ1592">INDEX($K:$P,ROW(),MATCH(AQ$3,$K$2:$P$2,0))</f>
        <v>0.05</v>
      </c>
      <c r="AR1592" s="34" cm="1">
        <f t="array" ref="AR1592">INDEX($K:$P,ROW(),MATCH(AR$3,$K$2:$P$2,0))</f>
        <v>0.05</v>
      </c>
      <c r="AS1592" s="34" cm="1">
        <f t="array" ref="AS1592">INDEX($K:$P,ROW(),MATCH(AS$3,$K$2:$P$2,0))</f>
        <v>0.05</v>
      </c>
      <c r="AT1592" s="34" cm="1">
        <f t="array" ref="AT1592">INDEX($K:$P,ROW(),MATCH(AT$3,$K$2:$P$2,0))</f>
        <v>0.05</v>
      </c>
      <c r="AU1592" s="34" cm="1">
        <f t="array" ref="AU1592">INDEX($K:$P,ROW(),MATCH(AU$3,$K$2:$P$2,0))</f>
        <v>0.05</v>
      </c>
      <c r="AV1592" s="34" cm="1">
        <f t="array" ref="AV1592">INDEX($K:$P,ROW(),MATCH(AV$3,$K$2:$P$2,0))</f>
        <v>0.05</v>
      </c>
      <c r="AW1592" s="34" cm="1">
        <f t="array" ref="AW1592">INDEX($K:$P,ROW(),MATCH(AW$3,$K$2:$P$2,0))</f>
        <v>0.05</v>
      </c>
      <c r="AX1592" s="34" cm="1">
        <f t="array" ref="AX1592">INDEX($K:$P,ROW(),MATCH(AX$3,$K$2:$P$2,0))</f>
        <v>0.05</v>
      </c>
      <c r="AY1592" s="34" cm="1">
        <f t="array" ref="AY1592">INDEX($K:$P,ROW(),MATCH(AY$3,$K$2:$P$2,0))</f>
        <v>0.05</v>
      </c>
      <c r="AZ1592" s="34" cm="1">
        <f t="array" ref="AZ1592">INDEX($K:$P,ROW(),MATCH(AZ$3,$K$2:$P$2,0))</f>
        <v>0.05</v>
      </c>
      <c r="BA1592" s="34" cm="1">
        <f t="array" ref="BA1592">INDEX($K:$P,ROW(),MATCH(BA$3,$K$2:$P$2,0))</f>
        <v>0.05</v>
      </c>
      <c r="BB1592" s="34" cm="1">
        <f t="array" ref="BB1592">INDEX($K:$P,ROW(),MATCH(BB$3,$K$2:$P$2,0))</f>
        <v>0.05</v>
      </c>
      <c r="BC1592" s="34" cm="1">
        <f t="array" ref="BC1592">INDEX($K:$P,ROW(),MATCH(BC$3,$K$2:$P$2,0))</f>
        <v>0.05</v>
      </c>
      <c r="BD1592" s="34" cm="1">
        <f t="array" ref="BD1592">INDEX($K:$P,ROW(),MATCH(BD$3,$K$2:$P$2,0))</f>
        <v>0.05</v>
      </c>
      <c r="BE1592" s="34" cm="1">
        <f t="array" ref="BE1592">INDEX($K:$P,ROW(),MATCH(BE$3,$K$2:$P$2,0))</f>
        <v>0.05</v>
      </c>
      <c r="BF1592" s="34" cm="1">
        <f t="array" ref="BF1592">INDEX($K:$P,ROW(),MATCH(BF$3,$K$2:$P$2,0))</f>
        <v>0.05</v>
      </c>
      <c r="BG1592" s="34" cm="1">
        <f t="array" ref="BG1592">INDEX($K:$P,ROW(),MATCH(BG$3,$K$2:$P$2,0))</f>
        <v>0.05</v>
      </c>
      <c r="BH1592" s="34" cm="1">
        <f t="array" ref="BH1592">INDEX($K:$P,ROW(),MATCH(BH$3,$K$2:$P$2,0))</f>
        <v>0.05</v>
      </c>
      <c r="BI1592" s="34" cm="1">
        <f t="array" ref="BI1592">INDEX($K:$P,ROW(),MATCH(BI$3,$K$2:$P$2,0))</f>
        <v>0.05</v>
      </c>
      <c r="BJ1592" s="34" cm="1">
        <f t="array" ref="BJ1592">INDEX($K:$P,ROW(),MATCH(BJ$3,$K$2:$P$2,0))</f>
        <v>0.05</v>
      </c>
      <c r="BK1592" s="34" cm="1">
        <f t="array" ref="BK1592">INDEX($K:$P,ROW(),MATCH(BK$3,$K$2:$P$2,0))</f>
        <v>0.05</v>
      </c>
      <c r="BL1592" s="34" cm="1">
        <f t="array" ref="BL1592">INDEX($K:$P,ROW(),MATCH(BL$3,$K$2:$P$2,0))</f>
        <v>0.05</v>
      </c>
      <c r="BM1592" s="34" cm="1">
        <f t="array" ref="BM1592">INDEX($K:$P,ROW(),MATCH(BM$3,$K$2:$P$2,0))</f>
        <v>0.05</v>
      </c>
      <c r="BN1592" s="34" cm="1">
        <f t="array" ref="BN1592">INDEX($K:$P,ROW(),MATCH(BN$3,$K$2:$P$2,0))</f>
        <v>0.05</v>
      </c>
      <c r="BO1592" s="34" cm="1">
        <f t="array" ref="BO1592">INDEX($K:$P,ROW(),MATCH(BO$3,$K$2:$P$2,0))</f>
        <v>0.05</v>
      </c>
      <c r="BP1592" s="34" cm="1">
        <f t="array" ref="BP1592">INDEX($K:$P,ROW(),MATCH(BP$3,$K$2:$P$2,0))</f>
        <v>0.05</v>
      </c>
      <c r="BQ1592" s="34" cm="1">
        <f t="array" ref="BQ1592">INDEX($K:$P,ROW(),MATCH(BQ$3,$K$2:$P$2,0))</f>
        <v>0.05</v>
      </c>
      <c r="BR1592" s="34" cm="1">
        <f t="array" ref="BR1592">INDEX($K:$P,ROW(),MATCH(BR$3,$K$2:$P$2,0))</f>
        <v>0.05</v>
      </c>
      <c r="BS1592" s="34" cm="1">
        <f t="array" ref="BS1592">INDEX($K:$P,ROW(),MATCH(BS$3,$K$2:$P$2,0))</f>
        <v>0.05</v>
      </c>
      <c r="BT1592" s="34" cm="1">
        <f t="array" ref="BT1592">INDEX($K:$P,ROW(),MATCH(BT$3,$K$2:$P$2,0))</f>
        <v>0.05</v>
      </c>
      <c r="BU1592" s="34" cm="1">
        <f t="array" ref="BU1592">INDEX($K:$P,ROW(),MATCH(BU$3,$K$2:$P$2,0))</f>
        <v>0.05</v>
      </c>
      <c r="BV1592" s="34" cm="1">
        <f t="array" ref="BV1592">INDEX($K:$P,ROW(),MATCH(BV$3,$K$2:$P$2,0))</f>
        <v>0.05</v>
      </c>
      <c r="BW1592" s="34" cm="1">
        <f t="array" ref="BW1592">INDEX($K:$P,ROW(),MATCH(BW$3,$K$2:$P$2,0))</f>
        <v>0.05</v>
      </c>
      <c r="BX1592" s="34" cm="1">
        <f t="array" ref="BX1592">INDEX($K:$P,ROW(),MATCH(BX$3,$K$2:$P$2,0))</f>
        <v>0.05</v>
      </c>
      <c r="BY1592" s="34" cm="1">
        <f t="array" ref="BY1592">INDEX($K:$P,ROW(),MATCH(BY$3,$K$2:$P$2,0))</f>
        <v>0.05</v>
      </c>
      <c r="BZ1592" s="34" cm="1">
        <f t="array" ref="BZ1592">INDEX($K:$P,ROW(),MATCH(BZ$3,$K$2:$P$2,0))</f>
        <v>0.05</v>
      </c>
      <c r="CA1592" s="34" cm="1">
        <f t="array" ref="CA1592">INDEX($K:$P,ROW(),MATCH(CA$3,$K$2:$P$2,0))</f>
        <v>0.05</v>
      </c>
      <c r="CB1592" s="34" cm="1">
        <f t="array" ref="CB1592">INDEX($K:$P,ROW(),MATCH(CB$3,$K$2:$P$2,0))</f>
        <v>0.05</v>
      </c>
      <c r="CC1592" s="34" cm="1">
        <f t="array" ref="CC1592">INDEX($K:$P,ROW(),MATCH(CC$3,$K$2:$P$2,0))</f>
        <v>0.05</v>
      </c>
      <c r="CD1592" s="34" cm="1">
        <f t="array" ref="CD1592">INDEX($K:$P,ROW(),MATCH(CD$3,$K$2:$P$2,0))</f>
        <v>0.05</v>
      </c>
      <c r="CE1592" s="34" cm="1">
        <f t="array" ref="CE1592">INDEX($K:$P,ROW(),MATCH(CE$3,$K$2:$P$2,0))</f>
        <v>0.05</v>
      </c>
      <c r="CF1592" s="34" cm="1">
        <f t="array" ref="CF1592">INDEX($K:$P,ROW(),MATCH(CF$3,$K$2:$P$2,0))</f>
        <v>0.05</v>
      </c>
      <c r="CG1592" s="34" cm="1">
        <f t="array" ref="CG1592">INDEX($K:$P,ROW(),MATCH(CG$3,$K$2:$P$2,0))</f>
        <v>0.05</v>
      </c>
      <c r="CH1592" s="34" cm="1">
        <f t="array" ref="CH1592">INDEX($K:$P,ROW(),MATCH(CH$3,$K$2:$P$2,0))</f>
        <v>0.05</v>
      </c>
      <c r="CI1592" s="34" cm="1">
        <f t="array" ref="CI1592">INDEX($K:$P,ROW(),MATCH(CI$3,$K$2:$P$2,0))</f>
        <v>0.05</v>
      </c>
      <c r="CJ1592" s="34" cm="1">
        <f t="array" ref="CJ1592">INDEX($K:$P,ROW(),MATCH(CJ$3,$K$2:$P$2,0))</f>
        <v>0.05</v>
      </c>
      <c r="CK1592" s="34" cm="1">
        <f t="array" ref="CK1592">INDEX($K:$P,ROW(),MATCH(CK$3,$K$2:$P$2,0))</f>
        <v>0.05</v>
      </c>
      <c r="CL1592" s="34" cm="1">
        <f t="array" ref="CL1592">INDEX($K:$P,ROW(),MATCH(CL$3,$K$2:$P$2,0))</f>
        <v>0.05</v>
      </c>
      <c r="CM1592" s="34" cm="1">
        <f t="array" ref="CM1592">INDEX($K:$P,ROW(),MATCH(CM$3,$K$2:$P$2,0))</f>
        <v>0.05</v>
      </c>
      <c r="CN1592" s="34" cm="1">
        <f t="array" ref="CN1592">INDEX($K:$P,ROW(),MATCH(CN$3,$K$2:$P$2,0))</f>
        <v>0.05</v>
      </c>
    </row>
    <row r="1593" spans="1:92" x14ac:dyDescent="0.25">
      <c r="B1593" s="513" t="s">
        <v>940</v>
      </c>
      <c r="C1593" s="295" t="s">
        <v>25</v>
      </c>
      <c r="D1593" t="s">
        <v>943</v>
      </c>
      <c r="I1593" s="102"/>
      <c r="J1593" s="477"/>
      <c r="K1593" s="50">
        <f t="shared" ref="K1593:P1593" ca="1" si="1135">SUMIF($3:$3, K$2, INDIRECT(ROW() &amp; ":" &amp; ROW()))</f>
        <v>-6</v>
      </c>
      <c r="L1593" s="50">
        <f t="shared" ca="1" si="1135"/>
        <v>-6</v>
      </c>
      <c r="M1593" s="50">
        <f t="shared" ca="1" si="1135"/>
        <v>-6</v>
      </c>
      <c r="N1593" s="50">
        <f t="shared" ca="1" si="1135"/>
        <v>-6</v>
      </c>
      <c r="O1593" s="50">
        <f t="shared" ca="1" si="1135"/>
        <v>-6</v>
      </c>
      <c r="P1593" s="50">
        <f t="shared" ca="1" si="1135"/>
        <v>-6</v>
      </c>
      <c r="Q1593" s="50"/>
      <c r="T1593" s="232">
        <f t="shared" ref="T1593" ca="1" si="1136">IFERROR(INDEX(INDIRECT("Financials!$A:$AD"), MATCH(INDIRECT(ADDRESS(ROW(),2)), INDIRECT("Financials!$B:$B"), 0), MATCH(INDIRECT(ADDRESS(1,COLUMN())), INDIRECT("Financials!$1:$1"), 0)),0)</f>
        <v>0</v>
      </c>
      <c r="U1593" s="3">
        <f t="shared" ref="U1593:CF1593" ca="1" si="1137">-U1592*U1589</f>
        <v>-0.5</v>
      </c>
      <c r="V1593" s="3">
        <f t="shared" si="1137"/>
        <v>-0.5</v>
      </c>
      <c r="W1593" s="3">
        <f t="shared" si="1137"/>
        <v>-0.5</v>
      </c>
      <c r="X1593" s="3">
        <f t="shared" si="1137"/>
        <v>-0.5</v>
      </c>
      <c r="Y1593" s="3">
        <f t="shared" si="1137"/>
        <v>-0.5</v>
      </c>
      <c r="Z1593" s="3">
        <f t="shared" si="1137"/>
        <v>-0.5</v>
      </c>
      <c r="AA1593" s="3">
        <f t="shared" si="1137"/>
        <v>-0.5</v>
      </c>
      <c r="AB1593" s="3">
        <f t="shared" si="1137"/>
        <v>-0.5</v>
      </c>
      <c r="AC1593" s="3">
        <f t="shared" si="1137"/>
        <v>-0.5</v>
      </c>
      <c r="AD1593" s="3">
        <f t="shared" si="1137"/>
        <v>-0.5</v>
      </c>
      <c r="AE1593" s="3">
        <f t="shared" si="1137"/>
        <v>-0.5</v>
      </c>
      <c r="AF1593" s="3">
        <f t="shared" si="1137"/>
        <v>-0.5</v>
      </c>
      <c r="AG1593" s="3">
        <f t="shared" si="1137"/>
        <v>-0.5</v>
      </c>
      <c r="AH1593" s="3">
        <f t="shared" si="1137"/>
        <v>-0.5</v>
      </c>
      <c r="AI1593" s="3">
        <f t="shared" si="1137"/>
        <v>-0.5</v>
      </c>
      <c r="AJ1593" s="3">
        <f t="shared" si="1137"/>
        <v>-0.5</v>
      </c>
      <c r="AK1593" s="3">
        <f t="shared" si="1137"/>
        <v>-0.5</v>
      </c>
      <c r="AL1593" s="3">
        <f t="shared" si="1137"/>
        <v>-0.5</v>
      </c>
      <c r="AM1593" s="3">
        <f t="shared" si="1137"/>
        <v>-0.5</v>
      </c>
      <c r="AN1593" s="3">
        <f t="shared" si="1137"/>
        <v>-0.5</v>
      </c>
      <c r="AO1593" s="3">
        <f t="shared" si="1137"/>
        <v>-0.5</v>
      </c>
      <c r="AP1593" s="3">
        <f t="shared" si="1137"/>
        <v>-0.5</v>
      </c>
      <c r="AQ1593" s="3">
        <f t="shared" si="1137"/>
        <v>-0.5</v>
      </c>
      <c r="AR1593" s="3">
        <f t="shared" si="1137"/>
        <v>-0.5</v>
      </c>
      <c r="AS1593" s="3">
        <f t="shared" si="1137"/>
        <v>-0.5</v>
      </c>
      <c r="AT1593" s="3">
        <f t="shared" si="1137"/>
        <v>-0.5</v>
      </c>
      <c r="AU1593" s="3">
        <f t="shared" si="1137"/>
        <v>-0.5</v>
      </c>
      <c r="AV1593" s="3">
        <f t="shared" si="1137"/>
        <v>-0.5</v>
      </c>
      <c r="AW1593" s="3">
        <f t="shared" si="1137"/>
        <v>-0.5</v>
      </c>
      <c r="AX1593" s="3">
        <f t="shared" si="1137"/>
        <v>-0.5</v>
      </c>
      <c r="AY1593" s="3">
        <f t="shared" si="1137"/>
        <v>-0.5</v>
      </c>
      <c r="AZ1593" s="3">
        <f t="shared" si="1137"/>
        <v>-0.5</v>
      </c>
      <c r="BA1593" s="3">
        <f t="shared" si="1137"/>
        <v>-0.5</v>
      </c>
      <c r="BB1593" s="3">
        <f t="shared" si="1137"/>
        <v>-0.5</v>
      </c>
      <c r="BC1593" s="3">
        <f t="shared" si="1137"/>
        <v>-0.5</v>
      </c>
      <c r="BD1593" s="3">
        <f t="shared" si="1137"/>
        <v>-0.5</v>
      </c>
      <c r="BE1593" s="3">
        <f t="shared" si="1137"/>
        <v>-0.5</v>
      </c>
      <c r="BF1593" s="3">
        <f t="shared" si="1137"/>
        <v>-0.5</v>
      </c>
      <c r="BG1593" s="3">
        <f t="shared" si="1137"/>
        <v>-0.5</v>
      </c>
      <c r="BH1593" s="3">
        <f t="shared" si="1137"/>
        <v>-0.5</v>
      </c>
      <c r="BI1593" s="3">
        <f t="shared" si="1137"/>
        <v>-0.5</v>
      </c>
      <c r="BJ1593" s="3">
        <f t="shared" si="1137"/>
        <v>-0.5</v>
      </c>
      <c r="BK1593" s="3">
        <f t="shared" si="1137"/>
        <v>-0.5</v>
      </c>
      <c r="BL1593" s="3">
        <f t="shared" si="1137"/>
        <v>-0.5</v>
      </c>
      <c r="BM1593" s="3">
        <f t="shared" si="1137"/>
        <v>-0.5</v>
      </c>
      <c r="BN1593" s="3">
        <f t="shared" si="1137"/>
        <v>-0.5</v>
      </c>
      <c r="BO1593" s="3">
        <f t="shared" si="1137"/>
        <v>-0.5</v>
      </c>
      <c r="BP1593" s="3">
        <f t="shared" si="1137"/>
        <v>-0.5</v>
      </c>
      <c r="BQ1593" s="3">
        <f t="shared" si="1137"/>
        <v>-0.5</v>
      </c>
      <c r="BR1593" s="3">
        <f t="shared" si="1137"/>
        <v>-0.5</v>
      </c>
      <c r="BS1593" s="3">
        <f t="shared" si="1137"/>
        <v>-0.5</v>
      </c>
      <c r="BT1593" s="3">
        <f t="shared" si="1137"/>
        <v>-0.5</v>
      </c>
      <c r="BU1593" s="3">
        <f t="shared" si="1137"/>
        <v>-0.5</v>
      </c>
      <c r="BV1593" s="3">
        <f t="shared" si="1137"/>
        <v>-0.5</v>
      </c>
      <c r="BW1593" s="3">
        <f t="shared" si="1137"/>
        <v>-0.5</v>
      </c>
      <c r="BX1593" s="3">
        <f t="shared" si="1137"/>
        <v>-0.5</v>
      </c>
      <c r="BY1593" s="3">
        <f t="shared" si="1137"/>
        <v>-0.5</v>
      </c>
      <c r="BZ1593" s="3">
        <f t="shared" si="1137"/>
        <v>-0.5</v>
      </c>
      <c r="CA1593" s="3">
        <f t="shared" si="1137"/>
        <v>-0.5</v>
      </c>
      <c r="CB1593" s="3">
        <f t="shared" si="1137"/>
        <v>-0.5</v>
      </c>
      <c r="CC1593" s="3">
        <f t="shared" si="1137"/>
        <v>-0.5</v>
      </c>
      <c r="CD1593" s="3">
        <f t="shared" si="1137"/>
        <v>-0.5</v>
      </c>
      <c r="CE1593" s="3">
        <f t="shared" si="1137"/>
        <v>-0.5</v>
      </c>
      <c r="CF1593" s="3">
        <f t="shared" si="1137"/>
        <v>-0.5</v>
      </c>
      <c r="CG1593" s="3">
        <f t="shared" ref="CG1593:CN1593" si="1138">-CG1592*CG1589</f>
        <v>-0.5</v>
      </c>
      <c r="CH1593" s="3">
        <f t="shared" si="1138"/>
        <v>-0.5</v>
      </c>
      <c r="CI1593" s="3">
        <f t="shared" si="1138"/>
        <v>-0.5</v>
      </c>
      <c r="CJ1593" s="3">
        <f t="shared" si="1138"/>
        <v>-0.5</v>
      </c>
      <c r="CK1593" s="3">
        <f t="shared" si="1138"/>
        <v>-0.5</v>
      </c>
      <c r="CL1593" s="3">
        <f t="shared" si="1138"/>
        <v>-0.5</v>
      </c>
      <c r="CM1593" s="3">
        <f t="shared" si="1138"/>
        <v>-0.5</v>
      </c>
      <c r="CN1593" s="3">
        <f t="shared" si="1138"/>
        <v>-0.5</v>
      </c>
    </row>
    <row r="1594" spans="1:92" x14ac:dyDescent="0.25">
      <c r="A1594" t="s">
        <v>143</v>
      </c>
      <c r="B1594" s="512" t="s">
        <v>944</v>
      </c>
      <c r="D1594" t="s">
        <v>943</v>
      </c>
      <c r="I1594" s="102"/>
      <c r="J1594" s="477"/>
      <c r="K1594" s="192">
        <v>0.06</v>
      </c>
      <c r="L1594" s="192">
        <v>0.06</v>
      </c>
      <c r="M1594" s="192">
        <v>0.06</v>
      </c>
      <c r="N1594" s="192">
        <v>0.06</v>
      </c>
      <c r="O1594" s="192">
        <v>0.06</v>
      </c>
      <c r="P1594" s="192">
        <v>0.06</v>
      </c>
      <c r="Q1594" s="192"/>
      <c r="T1594" s="271"/>
      <c r="U1594" s="34">
        <f ca="1">INDEX($A:$CN,ROW(),MATCH(INDIRECT(ADDRESS(3,COLUMN(),2)),$2:$2,0))</f>
        <v>0.06</v>
      </c>
      <c r="V1594" s="34" cm="1">
        <f t="array" ref="V1594">INDEX($K:$P,ROW(),MATCH(V$3,$K$2:$P$2,0))</f>
        <v>0.06</v>
      </c>
      <c r="W1594" s="34" cm="1">
        <f t="array" ref="W1594">INDEX($K:$P,ROW(),MATCH(W$3,$K$2:$P$2,0))</f>
        <v>0.06</v>
      </c>
      <c r="X1594" s="34" cm="1">
        <f t="array" ref="X1594">INDEX($K:$P,ROW(),MATCH(X$3,$K$2:$P$2,0))</f>
        <v>0.06</v>
      </c>
      <c r="Y1594" s="34" cm="1">
        <f t="array" ref="Y1594">INDEX($K:$P,ROW(),MATCH(Y$3,$K$2:$P$2,0))</f>
        <v>0.06</v>
      </c>
      <c r="Z1594" s="34" cm="1">
        <f t="array" ref="Z1594">INDEX($K:$P,ROW(),MATCH(Z$3,$K$2:$P$2,0))</f>
        <v>0.06</v>
      </c>
      <c r="AA1594" s="34" cm="1">
        <f t="array" ref="AA1594">INDEX($K:$P,ROW(),MATCH(AA$3,$K$2:$P$2,0))</f>
        <v>0.06</v>
      </c>
      <c r="AB1594" s="34" cm="1">
        <f t="array" ref="AB1594">INDEX($K:$P,ROW(),MATCH(AB$3,$K$2:$P$2,0))</f>
        <v>0.06</v>
      </c>
      <c r="AC1594" s="34" cm="1">
        <f t="array" ref="AC1594">INDEX($K:$P,ROW(),MATCH(AC$3,$K$2:$P$2,0))</f>
        <v>0.06</v>
      </c>
      <c r="AD1594" s="34" cm="1">
        <f t="array" ref="AD1594">INDEX($K:$P,ROW(),MATCH(AD$3,$K$2:$P$2,0))</f>
        <v>0.06</v>
      </c>
      <c r="AE1594" s="34" cm="1">
        <f t="array" ref="AE1594">INDEX($K:$P,ROW(),MATCH(AE$3,$K$2:$P$2,0))</f>
        <v>0.06</v>
      </c>
      <c r="AF1594" s="34" cm="1">
        <f t="array" ref="AF1594">INDEX($K:$P,ROW(),MATCH(AF$3,$K$2:$P$2,0))</f>
        <v>0.06</v>
      </c>
      <c r="AG1594" s="34" cm="1">
        <f t="array" ref="AG1594">INDEX($K:$P,ROW(),MATCH(AG$3,$K$2:$P$2,0))</f>
        <v>0.06</v>
      </c>
      <c r="AH1594" s="34" cm="1">
        <f t="array" ref="AH1594">INDEX($K:$P,ROW(),MATCH(AH$3,$K$2:$P$2,0))</f>
        <v>0.06</v>
      </c>
      <c r="AI1594" s="34" cm="1">
        <f t="array" ref="AI1594">INDEX($K:$P,ROW(),MATCH(AI$3,$K$2:$P$2,0))</f>
        <v>0.06</v>
      </c>
      <c r="AJ1594" s="34" cm="1">
        <f t="array" ref="AJ1594">INDEX($K:$P,ROW(),MATCH(AJ$3,$K$2:$P$2,0))</f>
        <v>0.06</v>
      </c>
      <c r="AK1594" s="34" cm="1">
        <f t="array" ref="AK1594">INDEX($K:$P,ROW(),MATCH(AK$3,$K$2:$P$2,0))</f>
        <v>0.06</v>
      </c>
      <c r="AL1594" s="34" cm="1">
        <f t="array" ref="AL1594">INDEX($K:$P,ROW(),MATCH(AL$3,$K$2:$P$2,0))</f>
        <v>0.06</v>
      </c>
      <c r="AM1594" s="34" cm="1">
        <f t="array" ref="AM1594">INDEX($K:$P,ROW(),MATCH(AM$3,$K$2:$P$2,0))</f>
        <v>0.06</v>
      </c>
      <c r="AN1594" s="34" cm="1">
        <f t="array" ref="AN1594">INDEX($K:$P,ROW(),MATCH(AN$3,$K$2:$P$2,0))</f>
        <v>0.06</v>
      </c>
      <c r="AO1594" s="34" cm="1">
        <f t="array" ref="AO1594">INDEX($K:$P,ROW(),MATCH(AO$3,$K$2:$P$2,0))</f>
        <v>0.06</v>
      </c>
      <c r="AP1594" s="34" cm="1">
        <f t="array" ref="AP1594">INDEX($K:$P,ROW(),MATCH(AP$3,$K$2:$P$2,0))</f>
        <v>0.06</v>
      </c>
      <c r="AQ1594" s="34" cm="1">
        <f t="array" ref="AQ1594">INDEX($K:$P,ROW(),MATCH(AQ$3,$K$2:$P$2,0))</f>
        <v>0.06</v>
      </c>
      <c r="AR1594" s="34" cm="1">
        <f t="array" ref="AR1594">INDEX($K:$P,ROW(),MATCH(AR$3,$K$2:$P$2,0))</f>
        <v>0.06</v>
      </c>
      <c r="AS1594" s="34" cm="1">
        <f t="array" ref="AS1594">INDEX($K:$P,ROW(),MATCH(AS$3,$K$2:$P$2,0))</f>
        <v>0.06</v>
      </c>
      <c r="AT1594" s="34" cm="1">
        <f t="array" ref="AT1594">INDEX($K:$P,ROW(),MATCH(AT$3,$K$2:$P$2,0))</f>
        <v>0.06</v>
      </c>
      <c r="AU1594" s="34" cm="1">
        <f t="array" ref="AU1594">INDEX($K:$P,ROW(),MATCH(AU$3,$K$2:$P$2,0))</f>
        <v>0.06</v>
      </c>
      <c r="AV1594" s="34" cm="1">
        <f t="array" ref="AV1594">INDEX($K:$P,ROW(),MATCH(AV$3,$K$2:$P$2,0))</f>
        <v>0.06</v>
      </c>
      <c r="AW1594" s="34" cm="1">
        <f t="array" ref="AW1594">INDEX($K:$P,ROW(),MATCH(AW$3,$K$2:$P$2,0))</f>
        <v>0.06</v>
      </c>
      <c r="AX1594" s="34" cm="1">
        <f t="array" ref="AX1594">INDEX($K:$P,ROW(),MATCH(AX$3,$K$2:$P$2,0))</f>
        <v>0.06</v>
      </c>
      <c r="AY1594" s="34" cm="1">
        <f t="array" ref="AY1594">INDEX($K:$P,ROW(),MATCH(AY$3,$K$2:$P$2,0))</f>
        <v>0.06</v>
      </c>
      <c r="AZ1594" s="34" cm="1">
        <f t="array" ref="AZ1594">INDEX($K:$P,ROW(),MATCH(AZ$3,$K$2:$P$2,0))</f>
        <v>0.06</v>
      </c>
      <c r="BA1594" s="34" cm="1">
        <f t="array" ref="BA1594">INDEX($K:$P,ROW(),MATCH(BA$3,$K$2:$P$2,0))</f>
        <v>0.06</v>
      </c>
      <c r="BB1594" s="34" cm="1">
        <f t="array" ref="BB1594">INDEX($K:$P,ROW(),MATCH(BB$3,$K$2:$P$2,0))</f>
        <v>0.06</v>
      </c>
      <c r="BC1594" s="34" cm="1">
        <f t="array" ref="BC1594">INDEX($K:$P,ROW(),MATCH(BC$3,$K$2:$P$2,0))</f>
        <v>0.06</v>
      </c>
      <c r="BD1594" s="34" cm="1">
        <f t="array" ref="BD1594">INDEX($K:$P,ROW(),MATCH(BD$3,$K$2:$P$2,0))</f>
        <v>0.06</v>
      </c>
      <c r="BE1594" s="34" cm="1">
        <f t="array" ref="BE1594">INDEX($K:$P,ROW(),MATCH(BE$3,$K$2:$P$2,0))</f>
        <v>0.06</v>
      </c>
      <c r="BF1594" s="34" cm="1">
        <f t="array" ref="BF1594">INDEX($K:$P,ROW(),MATCH(BF$3,$K$2:$P$2,0))</f>
        <v>0.06</v>
      </c>
      <c r="BG1594" s="34" cm="1">
        <f t="array" ref="BG1594">INDEX($K:$P,ROW(),MATCH(BG$3,$K$2:$P$2,0))</f>
        <v>0.06</v>
      </c>
      <c r="BH1594" s="34" cm="1">
        <f t="array" ref="BH1594">INDEX($K:$P,ROW(),MATCH(BH$3,$K$2:$P$2,0))</f>
        <v>0.06</v>
      </c>
      <c r="BI1594" s="34" cm="1">
        <f t="array" ref="BI1594">INDEX($K:$P,ROW(),MATCH(BI$3,$K$2:$P$2,0))</f>
        <v>0.06</v>
      </c>
      <c r="BJ1594" s="34" cm="1">
        <f t="array" ref="BJ1594">INDEX($K:$P,ROW(),MATCH(BJ$3,$K$2:$P$2,0))</f>
        <v>0.06</v>
      </c>
      <c r="BK1594" s="34" cm="1">
        <f t="array" ref="BK1594">INDEX($K:$P,ROW(),MATCH(BK$3,$K$2:$P$2,0))</f>
        <v>0.06</v>
      </c>
      <c r="BL1594" s="34" cm="1">
        <f t="array" ref="BL1594">INDEX($K:$P,ROW(),MATCH(BL$3,$K$2:$P$2,0))</f>
        <v>0.06</v>
      </c>
      <c r="BM1594" s="34" cm="1">
        <f t="array" ref="BM1594">INDEX($K:$P,ROW(),MATCH(BM$3,$K$2:$P$2,0))</f>
        <v>0.06</v>
      </c>
      <c r="BN1594" s="34" cm="1">
        <f t="array" ref="BN1594">INDEX($K:$P,ROW(),MATCH(BN$3,$K$2:$P$2,0))</f>
        <v>0.06</v>
      </c>
      <c r="BO1594" s="34" cm="1">
        <f t="array" ref="BO1594">INDEX($K:$P,ROW(),MATCH(BO$3,$K$2:$P$2,0))</f>
        <v>0.06</v>
      </c>
      <c r="BP1594" s="34" cm="1">
        <f t="array" ref="BP1594">INDEX($K:$P,ROW(),MATCH(BP$3,$K$2:$P$2,0))</f>
        <v>0.06</v>
      </c>
      <c r="BQ1594" s="34" cm="1">
        <f t="array" ref="BQ1594">INDEX($K:$P,ROW(),MATCH(BQ$3,$K$2:$P$2,0))</f>
        <v>0.06</v>
      </c>
      <c r="BR1594" s="34" cm="1">
        <f t="array" ref="BR1594">INDEX($K:$P,ROW(),MATCH(BR$3,$K$2:$P$2,0))</f>
        <v>0.06</v>
      </c>
      <c r="BS1594" s="34" cm="1">
        <f t="array" ref="BS1594">INDEX($K:$P,ROW(),MATCH(BS$3,$K$2:$P$2,0))</f>
        <v>0.06</v>
      </c>
      <c r="BT1594" s="34" cm="1">
        <f t="array" ref="BT1594">INDEX($K:$P,ROW(),MATCH(BT$3,$K$2:$P$2,0))</f>
        <v>0.06</v>
      </c>
      <c r="BU1594" s="34" cm="1">
        <f t="array" ref="BU1594">INDEX($K:$P,ROW(),MATCH(BU$3,$K$2:$P$2,0))</f>
        <v>0.06</v>
      </c>
      <c r="BV1594" s="34" cm="1">
        <f t="array" ref="BV1594">INDEX($K:$P,ROW(),MATCH(BV$3,$K$2:$P$2,0))</f>
        <v>0.06</v>
      </c>
      <c r="BW1594" s="34" cm="1">
        <f t="array" ref="BW1594">INDEX($K:$P,ROW(),MATCH(BW$3,$K$2:$P$2,0))</f>
        <v>0.06</v>
      </c>
      <c r="BX1594" s="34" cm="1">
        <f t="array" ref="BX1594">INDEX($K:$P,ROW(),MATCH(BX$3,$K$2:$P$2,0))</f>
        <v>0.06</v>
      </c>
      <c r="BY1594" s="34" cm="1">
        <f t="array" ref="BY1594">INDEX($K:$P,ROW(),MATCH(BY$3,$K$2:$P$2,0))</f>
        <v>0.06</v>
      </c>
      <c r="BZ1594" s="34" cm="1">
        <f t="array" ref="BZ1594">INDEX($K:$P,ROW(),MATCH(BZ$3,$K$2:$P$2,0))</f>
        <v>0.06</v>
      </c>
      <c r="CA1594" s="34" cm="1">
        <f t="array" ref="CA1594">INDEX($K:$P,ROW(),MATCH(CA$3,$K$2:$P$2,0))</f>
        <v>0.06</v>
      </c>
      <c r="CB1594" s="34" cm="1">
        <f t="array" ref="CB1594">INDEX($K:$P,ROW(),MATCH(CB$3,$K$2:$P$2,0))</f>
        <v>0.06</v>
      </c>
      <c r="CC1594" s="34" cm="1">
        <f t="array" ref="CC1594">INDEX($K:$P,ROW(),MATCH(CC$3,$K$2:$P$2,0))</f>
        <v>0.06</v>
      </c>
      <c r="CD1594" s="34" cm="1">
        <f t="array" ref="CD1594">INDEX($K:$P,ROW(),MATCH(CD$3,$K$2:$P$2,0))</f>
        <v>0.06</v>
      </c>
      <c r="CE1594" s="34" cm="1">
        <f t="array" ref="CE1594">INDEX($K:$P,ROW(),MATCH(CE$3,$K$2:$P$2,0))</f>
        <v>0.06</v>
      </c>
      <c r="CF1594" s="34" cm="1">
        <f t="array" ref="CF1594">INDEX($K:$P,ROW(),MATCH(CF$3,$K$2:$P$2,0))</f>
        <v>0.06</v>
      </c>
      <c r="CG1594" s="34" cm="1">
        <f t="array" ref="CG1594">INDEX($K:$P,ROW(),MATCH(CG$3,$K$2:$P$2,0))</f>
        <v>0.06</v>
      </c>
      <c r="CH1594" s="34" cm="1">
        <f t="array" ref="CH1594">INDEX($K:$P,ROW(),MATCH(CH$3,$K$2:$P$2,0))</f>
        <v>0.06</v>
      </c>
      <c r="CI1594" s="34" cm="1">
        <f t="array" ref="CI1594">INDEX($K:$P,ROW(),MATCH(CI$3,$K$2:$P$2,0))</f>
        <v>0.06</v>
      </c>
      <c r="CJ1594" s="34" cm="1">
        <f t="array" ref="CJ1594">INDEX($K:$P,ROW(),MATCH(CJ$3,$K$2:$P$2,0))</f>
        <v>0.06</v>
      </c>
      <c r="CK1594" s="34" cm="1">
        <f t="array" ref="CK1594">INDEX($K:$P,ROW(),MATCH(CK$3,$K$2:$P$2,0))</f>
        <v>0.06</v>
      </c>
      <c r="CL1594" s="34" cm="1">
        <f t="array" ref="CL1594">INDEX($K:$P,ROW(),MATCH(CL$3,$K$2:$P$2,0))</f>
        <v>0.06</v>
      </c>
      <c r="CM1594" s="34" cm="1">
        <f t="array" ref="CM1594">INDEX($K:$P,ROW(),MATCH(CM$3,$K$2:$P$2,0))</f>
        <v>0.06</v>
      </c>
      <c r="CN1594" s="34" cm="1">
        <f t="array" ref="CN1594">INDEX($K:$P,ROW(),MATCH(CN$3,$K$2:$P$2,0))</f>
        <v>0.06</v>
      </c>
    </row>
    <row r="1595" spans="1:92" x14ac:dyDescent="0.25">
      <c r="B1595" s="512"/>
      <c r="I1595" s="102"/>
      <c r="J1595" s="477"/>
      <c r="K1595" s="192"/>
      <c r="L1595" s="192"/>
      <c r="M1595" s="192"/>
      <c r="N1595" s="192"/>
      <c r="O1595" s="192"/>
      <c r="P1595" s="192"/>
      <c r="Q1595" s="192"/>
      <c r="T1595" s="271"/>
      <c r="U1595" s="34"/>
      <c r="V1595" s="34"/>
      <c r="W1595" s="34"/>
      <c r="X1595" s="34"/>
      <c r="Y1595" s="34"/>
      <c r="Z1595" s="34"/>
      <c r="AA1595" s="34"/>
      <c r="AB1595" s="34"/>
      <c r="AC1595" s="34"/>
      <c r="AD1595" s="34"/>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c r="BM1595" s="34"/>
      <c r="BN1595" s="34"/>
      <c r="BO1595" s="34"/>
      <c r="BP1595" s="34"/>
      <c r="BQ1595" s="34"/>
      <c r="BR1595" s="34"/>
      <c r="BS1595" s="34"/>
      <c r="BT1595" s="34"/>
      <c r="BU1595" s="34"/>
      <c r="BV1595" s="34"/>
      <c r="BW1595" s="34"/>
      <c r="BX1595" s="34"/>
      <c r="BY1595" s="34"/>
      <c r="BZ1595" s="34"/>
      <c r="CA1595" s="34"/>
      <c r="CB1595" s="34"/>
      <c r="CC1595" s="34"/>
      <c r="CD1595" s="34"/>
      <c r="CE1595" s="34"/>
      <c r="CF1595" s="34"/>
      <c r="CG1595" s="34"/>
      <c r="CH1595" s="34"/>
      <c r="CI1595" s="34"/>
      <c r="CJ1595" s="34"/>
      <c r="CK1595" s="34"/>
      <c r="CL1595" s="34"/>
      <c r="CM1595" s="34"/>
      <c r="CN1595" s="34"/>
    </row>
    <row r="1596" spans="1:92" x14ac:dyDescent="0.25">
      <c r="A1596" s="137" t="s">
        <v>91</v>
      </c>
      <c r="B1596" s="208" t="s">
        <v>858</v>
      </c>
      <c r="C1596" s="139"/>
      <c r="D1596" s="137" t="s">
        <v>945</v>
      </c>
      <c r="E1596" s="140" t="s">
        <v>945</v>
      </c>
      <c r="F1596" s="140"/>
      <c r="G1596" s="140"/>
      <c r="H1596" s="487"/>
      <c r="I1596" s="221"/>
      <c r="J1596" s="222"/>
      <c r="K1596" s="139"/>
      <c r="L1596" s="139"/>
      <c r="M1596" s="139"/>
      <c r="N1596" s="139"/>
      <c r="O1596" s="139"/>
      <c r="P1596" s="139"/>
      <c r="Q1596" s="139"/>
      <c r="T1596" s="262"/>
      <c r="U1596" s="187" t="s">
        <v>942</v>
      </c>
      <c r="V1596" s="187" t="s">
        <v>942</v>
      </c>
      <c r="W1596" s="187" t="s">
        <v>942</v>
      </c>
      <c r="X1596" s="187" t="s">
        <v>942</v>
      </c>
      <c r="Y1596" s="187" t="s">
        <v>942</v>
      </c>
      <c r="Z1596" s="187" t="s">
        <v>942</v>
      </c>
      <c r="AA1596" s="187" t="s">
        <v>942</v>
      </c>
      <c r="AB1596" s="187" t="s">
        <v>942</v>
      </c>
      <c r="AC1596" s="187" t="s">
        <v>942</v>
      </c>
      <c r="AD1596" s="187" t="s">
        <v>942</v>
      </c>
      <c r="AE1596" s="187" t="s">
        <v>942</v>
      </c>
      <c r="AF1596" s="187" t="s">
        <v>942</v>
      </c>
      <c r="AG1596" s="187" t="s">
        <v>942</v>
      </c>
      <c r="AH1596" s="187" t="s">
        <v>942</v>
      </c>
      <c r="AI1596" s="187" t="s">
        <v>942</v>
      </c>
      <c r="AJ1596" s="187" t="s">
        <v>942</v>
      </c>
      <c r="AK1596" s="187" t="s">
        <v>942</v>
      </c>
      <c r="AL1596" s="187" t="s">
        <v>942</v>
      </c>
      <c r="AM1596" s="187" t="s">
        <v>942</v>
      </c>
      <c r="AN1596" s="187" t="s">
        <v>942</v>
      </c>
      <c r="AO1596" s="187" t="s">
        <v>942</v>
      </c>
      <c r="AP1596" s="187" t="s">
        <v>942</v>
      </c>
      <c r="AQ1596" s="187" t="s">
        <v>942</v>
      </c>
      <c r="AR1596" s="187" t="s">
        <v>942</v>
      </c>
      <c r="AS1596" s="187" t="s">
        <v>942</v>
      </c>
      <c r="AT1596" s="187" t="s">
        <v>942</v>
      </c>
      <c r="AU1596" s="187" t="s">
        <v>942</v>
      </c>
      <c r="AV1596" s="187" t="s">
        <v>942</v>
      </c>
      <c r="AW1596" s="187" t="s">
        <v>942</v>
      </c>
      <c r="AX1596" s="187" t="s">
        <v>942</v>
      </c>
      <c r="AY1596" s="187" t="s">
        <v>942</v>
      </c>
      <c r="AZ1596" s="187" t="s">
        <v>942</v>
      </c>
      <c r="BA1596" s="187" t="s">
        <v>942</v>
      </c>
      <c r="BB1596" s="187" t="s">
        <v>942</v>
      </c>
      <c r="BC1596" s="187" t="s">
        <v>942</v>
      </c>
      <c r="BD1596" s="187" t="s">
        <v>942</v>
      </c>
      <c r="BE1596" s="187" t="s">
        <v>942</v>
      </c>
      <c r="BF1596" s="187" t="s">
        <v>942</v>
      </c>
      <c r="BG1596" s="187" t="s">
        <v>942</v>
      </c>
      <c r="BH1596" s="187" t="s">
        <v>942</v>
      </c>
      <c r="BI1596" s="187" t="s">
        <v>942</v>
      </c>
      <c r="BJ1596" s="187" t="s">
        <v>942</v>
      </c>
      <c r="BK1596" s="187" t="s">
        <v>942</v>
      </c>
      <c r="BL1596" s="187" t="s">
        <v>942</v>
      </c>
      <c r="BM1596" s="187" t="s">
        <v>942</v>
      </c>
      <c r="BN1596" s="187" t="s">
        <v>942</v>
      </c>
      <c r="BO1596" s="187" t="s">
        <v>942</v>
      </c>
      <c r="BP1596" s="187" t="s">
        <v>942</v>
      </c>
      <c r="BQ1596" s="187" t="s">
        <v>942</v>
      </c>
      <c r="BR1596" s="187" t="s">
        <v>942</v>
      </c>
      <c r="BS1596" s="187" t="s">
        <v>942</v>
      </c>
      <c r="BT1596" s="187" t="s">
        <v>942</v>
      </c>
      <c r="BU1596" s="187" t="s">
        <v>942</v>
      </c>
      <c r="BV1596" s="187" t="s">
        <v>942</v>
      </c>
      <c r="BW1596" s="187" t="s">
        <v>942</v>
      </c>
      <c r="BX1596" s="187" t="s">
        <v>942</v>
      </c>
      <c r="BY1596" s="187" t="s">
        <v>942</v>
      </c>
      <c r="BZ1596" s="187" t="s">
        <v>942</v>
      </c>
      <c r="CA1596" s="187" t="s">
        <v>942</v>
      </c>
      <c r="CB1596" s="187" t="s">
        <v>942</v>
      </c>
      <c r="CC1596" s="187" t="s">
        <v>942</v>
      </c>
      <c r="CD1596" s="187" t="s">
        <v>942</v>
      </c>
      <c r="CE1596" s="187" t="s">
        <v>942</v>
      </c>
      <c r="CF1596" s="187" t="s">
        <v>942</v>
      </c>
      <c r="CG1596" s="187" t="s">
        <v>942</v>
      </c>
      <c r="CH1596" s="187" t="s">
        <v>942</v>
      </c>
      <c r="CI1596" s="187" t="s">
        <v>942</v>
      </c>
      <c r="CJ1596" s="187" t="s">
        <v>942</v>
      </c>
      <c r="CK1596" s="187" t="s">
        <v>942</v>
      </c>
      <c r="CL1596" s="187" t="s">
        <v>942</v>
      </c>
      <c r="CM1596" s="187" t="s">
        <v>942</v>
      </c>
      <c r="CN1596" s="187" t="s">
        <v>942</v>
      </c>
    </row>
    <row r="1597" spans="1:92" x14ac:dyDescent="0.25">
      <c r="A1597" t="s">
        <v>143</v>
      </c>
      <c r="B1597" s="512" t="s">
        <v>939</v>
      </c>
      <c r="D1597" t="s">
        <v>945</v>
      </c>
      <c r="I1597" s="476"/>
      <c r="J1597" s="477"/>
      <c r="K1597" s="192">
        <v>0.05</v>
      </c>
      <c r="L1597" s="192">
        <v>0.05</v>
      </c>
      <c r="M1597" s="192">
        <v>0.05</v>
      </c>
      <c r="N1597" s="192">
        <v>0.05</v>
      </c>
      <c r="O1597" s="192">
        <v>0.05</v>
      </c>
      <c r="P1597" s="192">
        <v>0.05</v>
      </c>
      <c r="Q1597" s="192"/>
      <c r="T1597" s="271"/>
      <c r="U1597" s="34">
        <f ca="1">INDEX($A:$CN,ROW(),MATCH(INDIRECT(ADDRESS(3,COLUMN(),2)),$2:$2,0))</f>
        <v>0.05</v>
      </c>
      <c r="V1597" s="34" cm="1">
        <f t="array" ref="V1597">INDEX($K:$P,ROW(),MATCH(V$3,$K$2:$P$2,0))</f>
        <v>0.05</v>
      </c>
      <c r="W1597" s="34" cm="1">
        <f t="array" ref="W1597">INDEX($K:$P,ROW(),MATCH(W$3,$K$2:$P$2,0))</f>
        <v>0.05</v>
      </c>
      <c r="X1597" s="34" cm="1">
        <f t="array" ref="X1597">INDEX($K:$P,ROW(),MATCH(X$3,$K$2:$P$2,0))</f>
        <v>0.05</v>
      </c>
      <c r="Y1597" s="34" cm="1">
        <f t="array" ref="Y1597">INDEX($K:$P,ROW(),MATCH(Y$3,$K$2:$P$2,0))</f>
        <v>0.05</v>
      </c>
      <c r="Z1597" s="34" cm="1">
        <f t="array" ref="Z1597">INDEX($K:$P,ROW(),MATCH(Z$3,$K$2:$P$2,0))</f>
        <v>0.05</v>
      </c>
      <c r="AA1597" s="34" cm="1">
        <f t="array" ref="AA1597">INDEX($K:$P,ROW(),MATCH(AA$3,$K$2:$P$2,0))</f>
        <v>0.05</v>
      </c>
      <c r="AB1597" s="34" cm="1">
        <f t="array" ref="AB1597">INDEX($K:$P,ROW(),MATCH(AB$3,$K$2:$P$2,0))</f>
        <v>0.05</v>
      </c>
      <c r="AC1597" s="34" cm="1">
        <f t="array" ref="AC1597">INDEX($K:$P,ROW(),MATCH(AC$3,$K$2:$P$2,0))</f>
        <v>0.05</v>
      </c>
      <c r="AD1597" s="34" cm="1">
        <f t="array" ref="AD1597">INDEX($K:$P,ROW(),MATCH(AD$3,$K$2:$P$2,0))</f>
        <v>0.05</v>
      </c>
      <c r="AE1597" s="34" cm="1">
        <f t="array" ref="AE1597">INDEX($K:$P,ROW(),MATCH(AE$3,$K$2:$P$2,0))</f>
        <v>0.05</v>
      </c>
      <c r="AF1597" s="34" cm="1">
        <f t="array" ref="AF1597">INDEX($K:$P,ROW(),MATCH(AF$3,$K$2:$P$2,0))</f>
        <v>0.05</v>
      </c>
      <c r="AG1597" s="34" cm="1">
        <f t="array" ref="AG1597">INDEX($K:$P,ROW(),MATCH(AG$3,$K$2:$P$2,0))</f>
        <v>0.05</v>
      </c>
      <c r="AH1597" s="34" cm="1">
        <f t="array" ref="AH1597">INDEX($K:$P,ROW(),MATCH(AH$3,$K$2:$P$2,0))</f>
        <v>0.05</v>
      </c>
      <c r="AI1597" s="34" cm="1">
        <f t="array" ref="AI1597">INDEX($K:$P,ROW(),MATCH(AI$3,$K$2:$P$2,0))</f>
        <v>0.05</v>
      </c>
      <c r="AJ1597" s="34" cm="1">
        <f t="array" ref="AJ1597">INDEX($K:$P,ROW(),MATCH(AJ$3,$K$2:$P$2,0))</f>
        <v>0.05</v>
      </c>
      <c r="AK1597" s="34" cm="1">
        <f t="array" ref="AK1597">INDEX($K:$P,ROW(),MATCH(AK$3,$K$2:$P$2,0))</f>
        <v>0.05</v>
      </c>
      <c r="AL1597" s="34" cm="1">
        <f t="array" ref="AL1597">INDEX($K:$P,ROW(),MATCH(AL$3,$K$2:$P$2,0))</f>
        <v>0.05</v>
      </c>
      <c r="AM1597" s="34" cm="1">
        <f t="array" ref="AM1597">INDEX($K:$P,ROW(),MATCH(AM$3,$K$2:$P$2,0))</f>
        <v>0.05</v>
      </c>
      <c r="AN1597" s="34" cm="1">
        <f t="array" ref="AN1597">INDEX($K:$P,ROW(),MATCH(AN$3,$K$2:$P$2,0))</f>
        <v>0.05</v>
      </c>
      <c r="AO1597" s="34" cm="1">
        <f t="array" ref="AO1597">INDEX($K:$P,ROW(),MATCH(AO$3,$K$2:$P$2,0))</f>
        <v>0.05</v>
      </c>
      <c r="AP1597" s="34" cm="1">
        <f t="array" ref="AP1597">INDEX($K:$P,ROW(),MATCH(AP$3,$K$2:$P$2,0))</f>
        <v>0.05</v>
      </c>
      <c r="AQ1597" s="34" cm="1">
        <f t="array" ref="AQ1597">INDEX($K:$P,ROW(),MATCH(AQ$3,$K$2:$P$2,0))</f>
        <v>0.05</v>
      </c>
      <c r="AR1597" s="34" cm="1">
        <f t="array" ref="AR1597">INDEX($K:$P,ROW(),MATCH(AR$3,$K$2:$P$2,0))</f>
        <v>0.05</v>
      </c>
      <c r="AS1597" s="34" cm="1">
        <f t="array" ref="AS1597">INDEX($K:$P,ROW(),MATCH(AS$3,$K$2:$P$2,0))</f>
        <v>0.05</v>
      </c>
      <c r="AT1597" s="34" cm="1">
        <f t="array" ref="AT1597">INDEX($K:$P,ROW(),MATCH(AT$3,$K$2:$P$2,0))</f>
        <v>0.05</v>
      </c>
      <c r="AU1597" s="34" cm="1">
        <f t="array" ref="AU1597">INDEX($K:$P,ROW(),MATCH(AU$3,$K$2:$P$2,0))</f>
        <v>0.05</v>
      </c>
      <c r="AV1597" s="34" cm="1">
        <f t="array" ref="AV1597">INDEX($K:$P,ROW(),MATCH(AV$3,$K$2:$P$2,0))</f>
        <v>0.05</v>
      </c>
      <c r="AW1597" s="34" cm="1">
        <f t="array" ref="AW1597">INDEX($K:$P,ROW(),MATCH(AW$3,$K$2:$P$2,0))</f>
        <v>0.05</v>
      </c>
      <c r="AX1597" s="34" cm="1">
        <f t="array" ref="AX1597">INDEX($K:$P,ROW(),MATCH(AX$3,$K$2:$P$2,0))</f>
        <v>0.05</v>
      </c>
      <c r="AY1597" s="34" cm="1">
        <f t="array" ref="AY1597">INDEX($K:$P,ROW(),MATCH(AY$3,$K$2:$P$2,0))</f>
        <v>0.05</v>
      </c>
      <c r="AZ1597" s="34" cm="1">
        <f t="array" ref="AZ1597">INDEX($K:$P,ROW(),MATCH(AZ$3,$K$2:$P$2,0))</f>
        <v>0.05</v>
      </c>
      <c r="BA1597" s="34" cm="1">
        <f t="array" ref="BA1597">INDEX($K:$P,ROW(),MATCH(BA$3,$K$2:$P$2,0))</f>
        <v>0.05</v>
      </c>
      <c r="BB1597" s="34" cm="1">
        <f t="array" ref="BB1597">INDEX($K:$P,ROW(),MATCH(BB$3,$K$2:$P$2,0))</f>
        <v>0.05</v>
      </c>
      <c r="BC1597" s="34" cm="1">
        <f t="array" ref="BC1597">INDEX($K:$P,ROW(),MATCH(BC$3,$K$2:$P$2,0))</f>
        <v>0.05</v>
      </c>
      <c r="BD1597" s="34" cm="1">
        <f t="array" ref="BD1597">INDEX($K:$P,ROW(),MATCH(BD$3,$K$2:$P$2,0))</f>
        <v>0.05</v>
      </c>
      <c r="BE1597" s="34" cm="1">
        <f t="array" ref="BE1597">INDEX($K:$P,ROW(),MATCH(BE$3,$K$2:$P$2,0))</f>
        <v>0.05</v>
      </c>
      <c r="BF1597" s="34" cm="1">
        <f t="array" ref="BF1597">INDEX($K:$P,ROW(),MATCH(BF$3,$K$2:$P$2,0))</f>
        <v>0.05</v>
      </c>
      <c r="BG1597" s="34" cm="1">
        <f t="array" ref="BG1597">INDEX($K:$P,ROW(),MATCH(BG$3,$K$2:$P$2,0))</f>
        <v>0.05</v>
      </c>
      <c r="BH1597" s="34" cm="1">
        <f t="array" ref="BH1597">INDEX($K:$P,ROW(),MATCH(BH$3,$K$2:$P$2,0))</f>
        <v>0.05</v>
      </c>
      <c r="BI1597" s="34" cm="1">
        <f t="array" ref="BI1597">INDEX($K:$P,ROW(),MATCH(BI$3,$K$2:$P$2,0))</f>
        <v>0.05</v>
      </c>
      <c r="BJ1597" s="34" cm="1">
        <f t="array" ref="BJ1597">INDEX($K:$P,ROW(),MATCH(BJ$3,$K$2:$P$2,0))</f>
        <v>0.05</v>
      </c>
      <c r="BK1597" s="34" cm="1">
        <f t="array" ref="BK1597">INDEX($K:$P,ROW(),MATCH(BK$3,$K$2:$P$2,0))</f>
        <v>0.05</v>
      </c>
      <c r="BL1597" s="34" cm="1">
        <f t="array" ref="BL1597">INDEX($K:$P,ROW(),MATCH(BL$3,$K$2:$P$2,0))</f>
        <v>0.05</v>
      </c>
      <c r="BM1597" s="34" cm="1">
        <f t="array" ref="BM1597">INDEX($K:$P,ROW(),MATCH(BM$3,$K$2:$P$2,0))</f>
        <v>0.05</v>
      </c>
      <c r="BN1597" s="34" cm="1">
        <f t="array" ref="BN1597">INDEX($K:$P,ROW(),MATCH(BN$3,$K$2:$P$2,0))</f>
        <v>0.05</v>
      </c>
      <c r="BO1597" s="34" cm="1">
        <f t="array" ref="BO1597">INDEX($K:$P,ROW(),MATCH(BO$3,$K$2:$P$2,0))</f>
        <v>0.05</v>
      </c>
      <c r="BP1597" s="34" cm="1">
        <f t="array" ref="BP1597">INDEX($K:$P,ROW(),MATCH(BP$3,$K$2:$P$2,0))</f>
        <v>0.05</v>
      </c>
      <c r="BQ1597" s="34" cm="1">
        <f t="array" ref="BQ1597">INDEX($K:$P,ROW(),MATCH(BQ$3,$K$2:$P$2,0))</f>
        <v>0.05</v>
      </c>
      <c r="BR1597" s="34" cm="1">
        <f t="array" ref="BR1597">INDEX($K:$P,ROW(),MATCH(BR$3,$K$2:$P$2,0))</f>
        <v>0.05</v>
      </c>
      <c r="BS1597" s="34" cm="1">
        <f t="array" ref="BS1597">INDEX($K:$P,ROW(),MATCH(BS$3,$K$2:$P$2,0))</f>
        <v>0.05</v>
      </c>
      <c r="BT1597" s="34" cm="1">
        <f t="array" ref="BT1597">INDEX($K:$P,ROW(),MATCH(BT$3,$K$2:$P$2,0))</f>
        <v>0.05</v>
      </c>
      <c r="BU1597" s="34" cm="1">
        <f t="array" ref="BU1597">INDEX($K:$P,ROW(),MATCH(BU$3,$K$2:$P$2,0))</f>
        <v>0.05</v>
      </c>
      <c r="BV1597" s="34" cm="1">
        <f t="array" ref="BV1597">INDEX($K:$P,ROW(),MATCH(BV$3,$K$2:$P$2,0))</f>
        <v>0.05</v>
      </c>
      <c r="BW1597" s="34" cm="1">
        <f t="array" ref="BW1597">INDEX($K:$P,ROW(),MATCH(BW$3,$K$2:$P$2,0))</f>
        <v>0.05</v>
      </c>
      <c r="BX1597" s="34" cm="1">
        <f t="array" ref="BX1597">INDEX($K:$P,ROW(),MATCH(BX$3,$K$2:$P$2,0))</f>
        <v>0.05</v>
      </c>
      <c r="BY1597" s="34" cm="1">
        <f t="array" ref="BY1597">INDEX($K:$P,ROW(),MATCH(BY$3,$K$2:$P$2,0))</f>
        <v>0.05</v>
      </c>
      <c r="BZ1597" s="34" cm="1">
        <f t="array" ref="BZ1597">INDEX($K:$P,ROW(),MATCH(BZ$3,$K$2:$P$2,0))</f>
        <v>0.05</v>
      </c>
      <c r="CA1597" s="34" cm="1">
        <f t="array" ref="CA1597">INDEX($K:$P,ROW(),MATCH(CA$3,$K$2:$P$2,0))</f>
        <v>0.05</v>
      </c>
      <c r="CB1597" s="34" cm="1">
        <f t="array" ref="CB1597">INDEX($K:$P,ROW(),MATCH(CB$3,$K$2:$P$2,0))</f>
        <v>0.05</v>
      </c>
      <c r="CC1597" s="34" cm="1">
        <f t="array" ref="CC1597">INDEX($K:$P,ROW(),MATCH(CC$3,$K$2:$P$2,0))</f>
        <v>0.05</v>
      </c>
      <c r="CD1597" s="34" cm="1">
        <f t="array" ref="CD1597">INDEX($K:$P,ROW(),MATCH(CD$3,$K$2:$P$2,0))</f>
        <v>0.05</v>
      </c>
      <c r="CE1597" s="34" cm="1">
        <f t="array" ref="CE1597">INDEX($K:$P,ROW(),MATCH(CE$3,$K$2:$P$2,0))</f>
        <v>0.05</v>
      </c>
      <c r="CF1597" s="34" cm="1">
        <f t="array" ref="CF1597">INDEX($K:$P,ROW(),MATCH(CF$3,$K$2:$P$2,0))</f>
        <v>0.05</v>
      </c>
      <c r="CG1597" s="34" cm="1">
        <f t="array" ref="CG1597">INDEX($K:$P,ROW(),MATCH(CG$3,$K$2:$P$2,0))</f>
        <v>0.05</v>
      </c>
      <c r="CH1597" s="34" cm="1">
        <f t="array" ref="CH1597">INDEX($K:$P,ROW(),MATCH(CH$3,$K$2:$P$2,0))</f>
        <v>0.05</v>
      </c>
      <c r="CI1597" s="34" cm="1">
        <f t="array" ref="CI1597">INDEX($K:$P,ROW(),MATCH(CI$3,$K$2:$P$2,0))</f>
        <v>0.05</v>
      </c>
      <c r="CJ1597" s="34" cm="1">
        <f t="array" ref="CJ1597">INDEX($K:$P,ROW(),MATCH(CJ$3,$K$2:$P$2,0))</f>
        <v>0.05</v>
      </c>
      <c r="CK1597" s="34" cm="1">
        <f t="array" ref="CK1597">INDEX($K:$P,ROW(),MATCH(CK$3,$K$2:$P$2,0))</f>
        <v>0.05</v>
      </c>
      <c r="CL1597" s="34" cm="1">
        <f t="array" ref="CL1597">INDEX($K:$P,ROW(),MATCH(CL$3,$K$2:$P$2,0))</f>
        <v>0.05</v>
      </c>
      <c r="CM1597" s="34" cm="1">
        <f t="array" ref="CM1597">INDEX($K:$P,ROW(),MATCH(CM$3,$K$2:$P$2,0))</f>
        <v>0.05</v>
      </c>
      <c r="CN1597" s="34" cm="1">
        <f t="array" ref="CN1597">INDEX($K:$P,ROW(),MATCH(CN$3,$K$2:$P$2,0))</f>
        <v>0.05</v>
      </c>
    </row>
    <row r="1598" spans="1:92" x14ac:dyDescent="0.25">
      <c r="A1598" t="s">
        <v>206</v>
      </c>
      <c r="B1598" s="513" t="s">
        <v>940</v>
      </c>
      <c r="D1598" t="s">
        <v>945</v>
      </c>
      <c r="I1598" s="102"/>
      <c r="J1598" s="477"/>
      <c r="K1598" s="50">
        <f t="shared" ref="K1598:P1598" ca="1" si="1139">SUMIF($3:$3, K$2, INDIRECT(ROW() &amp; ":" &amp; ROW()))</f>
        <v>0</v>
      </c>
      <c r="L1598" s="50">
        <f t="shared" ca="1" si="1139"/>
        <v>0</v>
      </c>
      <c r="M1598" s="50">
        <f t="shared" ca="1" si="1139"/>
        <v>0</v>
      </c>
      <c r="N1598" s="50">
        <f t="shared" ca="1" si="1139"/>
        <v>0</v>
      </c>
      <c r="O1598" s="50">
        <f t="shared" ca="1" si="1139"/>
        <v>0</v>
      </c>
      <c r="P1598" s="50">
        <f t="shared" ca="1" si="1139"/>
        <v>0</v>
      </c>
      <c r="Q1598" s="50"/>
      <c r="T1598" s="232"/>
      <c r="U1598" s="3" cm="1">
        <f t="array" aca="1" ref="U1598" ca="1">-U1597*INDIRECT(U1596)</f>
        <v>0</v>
      </c>
      <c r="V1598" s="3" cm="1">
        <f t="array" aca="1" ref="V1598" ca="1">-V1597*INDIRECT(V1596)</f>
        <v>0</v>
      </c>
      <c r="W1598" s="3" cm="1">
        <f t="array" aca="1" ref="W1598" ca="1">-W1597*INDIRECT(W1596)</f>
        <v>0</v>
      </c>
      <c r="X1598" s="3" cm="1">
        <f t="array" aca="1" ref="X1598" ca="1">-X1597*INDIRECT(X1596)</f>
        <v>0</v>
      </c>
      <c r="Y1598" s="3" cm="1">
        <f t="array" aca="1" ref="Y1598" ca="1">-Y1597*INDIRECT(Y1596)</f>
        <v>0</v>
      </c>
      <c r="Z1598" s="3" cm="1">
        <f t="array" aca="1" ref="Z1598" ca="1">-Z1597*INDIRECT(Z1596)</f>
        <v>0</v>
      </c>
      <c r="AA1598" s="3" cm="1">
        <f t="array" aca="1" ref="AA1598" ca="1">-AA1597*INDIRECT(AA1596)</f>
        <v>0</v>
      </c>
      <c r="AB1598" s="3" cm="1">
        <f t="array" aca="1" ref="AB1598" ca="1">-AB1597*INDIRECT(AB1596)</f>
        <v>0</v>
      </c>
      <c r="AC1598" s="3" cm="1">
        <f t="array" aca="1" ref="AC1598" ca="1">-AC1597*INDIRECT(AC1596)</f>
        <v>0</v>
      </c>
      <c r="AD1598" s="3" cm="1">
        <f t="array" aca="1" ref="AD1598" ca="1">-AD1597*INDIRECT(AD1596)</f>
        <v>0</v>
      </c>
      <c r="AE1598" s="3" cm="1">
        <f t="array" aca="1" ref="AE1598" ca="1">-AE1597*INDIRECT(AE1596)</f>
        <v>0</v>
      </c>
      <c r="AF1598" s="3" cm="1">
        <f t="array" aca="1" ref="AF1598" ca="1">-AF1597*INDIRECT(AF1596)</f>
        <v>0</v>
      </c>
      <c r="AG1598" s="3" cm="1">
        <f t="array" aca="1" ref="AG1598" ca="1">-AG1597*INDIRECT(AG1596)</f>
        <v>0</v>
      </c>
      <c r="AH1598" s="3" cm="1">
        <f t="array" aca="1" ref="AH1598" ca="1">-AH1597*INDIRECT(AH1596)</f>
        <v>0</v>
      </c>
      <c r="AI1598" s="3" cm="1">
        <f t="array" aca="1" ref="AI1598" ca="1">-AI1597*INDIRECT(AI1596)</f>
        <v>0</v>
      </c>
      <c r="AJ1598" s="3" cm="1">
        <f t="array" aca="1" ref="AJ1598" ca="1">-AJ1597*INDIRECT(AJ1596)</f>
        <v>0</v>
      </c>
      <c r="AK1598" s="3" cm="1">
        <f t="array" aca="1" ref="AK1598" ca="1">-AK1597*INDIRECT(AK1596)</f>
        <v>0</v>
      </c>
      <c r="AL1598" s="3" cm="1">
        <f t="array" aca="1" ref="AL1598" ca="1">-AL1597*INDIRECT(AL1596)</f>
        <v>0</v>
      </c>
      <c r="AM1598" s="3" cm="1">
        <f t="array" aca="1" ref="AM1598" ca="1">-AM1597*INDIRECT(AM1596)</f>
        <v>0</v>
      </c>
      <c r="AN1598" s="3" cm="1">
        <f t="array" aca="1" ref="AN1598" ca="1">-AN1597*INDIRECT(AN1596)</f>
        <v>0</v>
      </c>
      <c r="AO1598" s="3" cm="1">
        <f t="array" aca="1" ref="AO1598" ca="1">-AO1597*INDIRECT(AO1596)</f>
        <v>0</v>
      </c>
      <c r="AP1598" s="3" cm="1">
        <f t="array" aca="1" ref="AP1598" ca="1">-AP1597*INDIRECT(AP1596)</f>
        <v>0</v>
      </c>
      <c r="AQ1598" s="3" cm="1">
        <f t="array" aca="1" ref="AQ1598" ca="1">-AQ1597*INDIRECT(AQ1596)</f>
        <v>0</v>
      </c>
      <c r="AR1598" s="3" cm="1">
        <f t="array" aca="1" ref="AR1598" ca="1">-AR1597*INDIRECT(AR1596)</f>
        <v>0</v>
      </c>
      <c r="AS1598" s="3" cm="1">
        <f t="array" aca="1" ref="AS1598" ca="1">-AS1597*INDIRECT(AS1596)</f>
        <v>0</v>
      </c>
      <c r="AT1598" s="3" cm="1">
        <f t="array" aca="1" ref="AT1598" ca="1">-AT1597*INDIRECT(AT1596)</f>
        <v>0</v>
      </c>
      <c r="AU1598" s="3" cm="1">
        <f t="array" aca="1" ref="AU1598" ca="1">-AU1597*INDIRECT(AU1596)</f>
        <v>0</v>
      </c>
      <c r="AV1598" s="3" cm="1">
        <f t="array" aca="1" ref="AV1598" ca="1">-AV1597*INDIRECT(AV1596)</f>
        <v>0</v>
      </c>
      <c r="AW1598" s="3" cm="1">
        <f t="array" aca="1" ref="AW1598" ca="1">-AW1597*INDIRECT(AW1596)</f>
        <v>0</v>
      </c>
      <c r="AX1598" s="3" cm="1">
        <f t="array" aca="1" ref="AX1598" ca="1">-AX1597*INDIRECT(AX1596)</f>
        <v>0</v>
      </c>
      <c r="AY1598" s="3" cm="1">
        <f t="array" aca="1" ref="AY1598" ca="1">-AY1597*INDIRECT(AY1596)</f>
        <v>0</v>
      </c>
      <c r="AZ1598" s="3" cm="1">
        <f t="array" aca="1" ref="AZ1598" ca="1">-AZ1597*INDIRECT(AZ1596)</f>
        <v>0</v>
      </c>
      <c r="BA1598" s="3" cm="1">
        <f t="array" aca="1" ref="BA1598" ca="1">-BA1597*INDIRECT(BA1596)</f>
        <v>0</v>
      </c>
      <c r="BB1598" s="3" cm="1">
        <f t="array" aca="1" ref="BB1598" ca="1">-BB1597*INDIRECT(BB1596)</f>
        <v>0</v>
      </c>
      <c r="BC1598" s="3" cm="1">
        <f t="array" aca="1" ref="BC1598" ca="1">-BC1597*INDIRECT(BC1596)</f>
        <v>0</v>
      </c>
      <c r="BD1598" s="3" cm="1">
        <f t="array" aca="1" ref="BD1598" ca="1">-BD1597*INDIRECT(BD1596)</f>
        <v>0</v>
      </c>
      <c r="BE1598" s="3" cm="1">
        <f t="array" aca="1" ref="BE1598" ca="1">-BE1597*INDIRECT(BE1596)</f>
        <v>0</v>
      </c>
      <c r="BF1598" s="3" cm="1">
        <f t="array" aca="1" ref="BF1598" ca="1">-BF1597*INDIRECT(BF1596)</f>
        <v>0</v>
      </c>
      <c r="BG1598" s="3" cm="1">
        <f t="array" aca="1" ref="BG1598" ca="1">-BG1597*INDIRECT(BG1596)</f>
        <v>0</v>
      </c>
      <c r="BH1598" s="3" cm="1">
        <f t="array" aca="1" ref="BH1598" ca="1">-BH1597*INDIRECT(BH1596)</f>
        <v>0</v>
      </c>
      <c r="BI1598" s="3" cm="1">
        <f t="array" aca="1" ref="BI1598" ca="1">-BI1597*INDIRECT(BI1596)</f>
        <v>0</v>
      </c>
      <c r="BJ1598" s="3" cm="1">
        <f t="array" aca="1" ref="BJ1598" ca="1">-BJ1597*INDIRECT(BJ1596)</f>
        <v>0</v>
      </c>
      <c r="BK1598" s="3" cm="1">
        <f t="array" aca="1" ref="BK1598" ca="1">-BK1597*INDIRECT(BK1596)</f>
        <v>0</v>
      </c>
      <c r="BL1598" s="3" cm="1">
        <f t="array" aca="1" ref="BL1598" ca="1">-BL1597*INDIRECT(BL1596)</f>
        <v>0</v>
      </c>
      <c r="BM1598" s="3" cm="1">
        <f t="array" aca="1" ref="BM1598" ca="1">-BM1597*INDIRECT(BM1596)</f>
        <v>0</v>
      </c>
      <c r="BN1598" s="3" cm="1">
        <f t="array" aca="1" ref="BN1598" ca="1">-BN1597*INDIRECT(BN1596)</f>
        <v>0</v>
      </c>
      <c r="BO1598" s="3" cm="1">
        <f t="array" aca="1" ref="BO1598" ca="1">-BO1597*INDIRECT(BO1596)</f>
        <v>0</v>
      </c>
      <c r="BP1598" s="3" cm="1">
        <f t="array" aca="1" ref="BP1598" ca="1">-BP1597*INDIRECT(BP1596)</f>
        <v>0</v>
      </c>
      <c r="BQ1598" s="3" cm="1">
        <f t="array" aca="1" ref="BQ1598" ca="1">-BQ1597*INDIRECT(BQ1596)</f>
        <v>0</v>
      </c>
      <c r="BR1598" s="3" cm="1">
        <f t="array" aca="1" ref="BR1598" ca="1">-BR1597*INDIRECT(BR1596)</f>
        <v>0</v>
      </c>
      <c r="BS1598" s="3" cm="1">
        <f t="array" aca="1" ref="BS1598" ca="1">-BS1597*INDIRECT(BS1596)</f>
        <v>0</v>
      </c>
      <c r="BT1598" s="3" cm="1">
        <f t="array" aca="1" ref="BT1598" ca="1">-BT1597*INDIRECT(BT1596)</f>
        <v>0</v>
      </c>
      <c r="BU1598" s="3" cm="1">
        <f t="array" aca="1" ref="BU1598" ca="1">-BU1597*INDIRECT(BU1596)</f>
        <v>0</v>
      </c>
      <c r="BV1598" s="3" cm="1">
        <f t="array" aca="1" ref="BV1598" ca="1">-BV1597*INDIRECT(BV1596)</f>
        <v>0</v>
      </c>
      <c r="BW1598" s="3" cm="1">
        <f t="array" aca="1" ref="BW1598" ca="1">-BW1597*INDIRECT(BW1596)</f>
        <v>0</v>
      </c>
      <c r="BX1598" s="3" cm="1">
        <f t="array" aca="1" ref="BX1598" ca="1">-BX1597*INDIRECT(BX1596)</f>
        <v>0</v>
      </c>
      <c r="BY1598" s="3" cm="1">
        <f t="array" aca="1" ref="BY1598" ca="1">-BY1597*INDIRECT(BY1596)</f>
        <v>0</v>
      </c>
      <c r="BZ1598" s="3" cm="1">
        <f t="array" aca="1" ref="BZ1598" ca="1">-BZ1597*INDIRECT(BZ1596)</f>
        <v>0</v>
      </c>
      <c r="CA1598" s="3" cm="1">
        <f t="array" aca="1" ref="CA1598" ca="1">-CA1597*INDIRECT(CA1596)</f>
        <v>0</v>
      </c>
      <c r="CB1598" s="3" cm="1">
        <f t="array" aca="1" ref="CB1598" ca="1">-CB1597*INDIRECT(CB1596)</f>
        <v>0</v>
      </c>
      <c r="CC1598" s="3" cm="1">
        <f t="array" aca="1" ref="CC1598" ca="1">-CC1597*INDIRECT(CC1596)</f>
        <v>0</v>
      </c>
      <c r="CD1598" s="3" cm="1">
        <f t="array" aca="1" ref="CD1598" ca="1">-CD1597*INDIRECT(CD1596)</f>
        <v>0</v>
      </c>
      <c r="CE1598" s="3" cm="1">
        <f t="array" aca="1" ref="CE1598" ca="1">-CE1597*INDIRECT(CE1596)</f>
        <v>0</v>
      </c>
      <c r="CF1598" s="3" cm="1">
        <f t="array" aca="1" ref="CF1598" ca="1">-CF1597*INDIRECT(CF1596)</f>
        <v>0</v>
      </c>
      <c r="CG1598" s="3" cm="1">
        <f t="array" aca="1" ref="CG1598" ca="1">-CG1597*INDIRECT(CG1596)</f>
        <v>0</v>
      </c>
      <c r="CH1598" s="3" cm="1">
        <f t="array" aca="1" ref="CH1598" ca="1">-CH1597*INDIRECT(CH1596)</f>
        <v>0</v>
      </c>
      <c r="CI1598" s="3" cm="1">
        <f t="array" aca="1" ref="CI1598" ca="1">-CI1597*INDIRECT(CI1596)</f>
        <v>0</v>
      </c>
      <c r="CJ1598" s="3" cm="1">
        <f t="array" aca="1" ref="CJ1598" ca="1">-CJ1597*INDIRECT(CJ1596)</f>
        <v>0</v>
      </c>
      <c r="CK1598" s="3" cm="1">
        <f t="array" aca="1" ref="CK1598" ca="1">-CK1597*INDIRECT(CK1596)</f>
        <v>0</v>
      </c>
      <c r="CL1598" s="3" cm="1">
        <f t="array" aca="1" ref="CL1598" ca="1">-CL1597*INDIRECT(CL1596)</f>
        <v>0</v>
      </c>
      <c r="CM1598" s="3" cm="1">
        <f t="array" aca="1" ref="CM1598" ca="1">-CM1597*INDIRECT(CM1596)</f>
        <v>0</v>
      </c>
      <c r="CN1598" s="3" cm="1">
        <f t="array" aca="1" ref="CN1598" ca="1">-CN1597*INDIRECT(CN1596)</f>
        <v>0</v>
      </c>
    </row>
    <row r="1599" spans="1:92" x14ac:dyDescent="0.25">
      <c r="B1599" s="513"/>
      <c r="C1599" s="295"/>
      <c r="I1599" s="102"/>
      <c r="J1599" s="477"/>
      <c r="K1599" s="50"/>
      <c r="L1599" s="50"/>
      <c r="M1599" s="50"/>
      <c r="N1599" s="50"/>
      <c r="O1599" s="50"/>
      <c r="P1599" s="50"/>
      <c r="Q1599" s="50"/>
      <c r="T1599" s="232"/>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row>
    <row r="1600" spans="1:92" x14ac:dyDescent="0.25">
      <c r="B1600" s="513"/>
      <c r="C1600" s="295"/>
      <c r="I1600" s="102"/>
      <c r="J1600" s="477"/>
      <c r="K1600" s="50"/>
      <c r="L1600" s="50"/>
      <c r="M1600" s="50"/>
      <c r="N1600" s="50"/>
      <c r="O1600" s="50"/>
      <c r="P1600" s="50"/>
      <c r="Q1600" s="50"/>
      <c r="T1600" s="232"/>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row>
    <row r="1601" spans="1:92" x14ac:dyDescent="0.25">
      <c r="B1601" s="513"/>
      <c r="C1601" s="295"/>
      <c r="I1601" s="102"/>
      <c r="J1601" s="477"/>
      <c r="K1601" s="50"/>
      <c r="L1601" s="50"/>
      <c r="M1601" s="50"/>
      <c r="N1601" s="50"/>
      <c r="O1601" s="50"/>
      <c r="P1601" s="50"/>
      <c r="Q1601" s="50"/>
      <c r="T1601" s="232"/>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row>
    <row r="1602" spans="1:92" x14ac:dyDescent="0.25">
      <c r="B1602" s="513"/>
      <c r="C1602" s="295"/>
      <c r="I1602" s="102"/>
      <c r="J1602" s="477"/>
      <c r="K1602" s="50"/>
      <c r="L1602" s="50"/>
      <c r="M1602" s="50"/>
      <c r="N1602" s="50"/>
      <c r="O1602" s="50"/>
      <c r="P1602" s="50"/>
      <c r="Q1602" s="50"/>
      <c r="T1602" s="232"/>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row>
    <row r="1603" spans="1:92" x14ac:dyDescent="0.25">
      <c r="B1603" s="513"/>
      <c r="C1603" s="295"/>
      <c r="I1603" s="102"/>
      <c r="J1603" s="477"/>
      <c r="K1603" s="50"/>
      <c r="L1603" s="50"/>
      <c r="M1603" s="50"/>
      <c r="N1603" s="50"/>
      <c r="O1603" s="50"/>
      <c r="P1603" s="50"/>
      <c r="Q1603" s="50"/>
      <c r="T1603" s="232"/>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row>
    <row r="1604" spans="1:92" x14ac:dyDescent="0.25">
      <c r="B1604" s="216"/>
      <c r="I1604" s="102"/>
      <c r="J1604"/>
      <c r="K1604" s="305"/>
      <c r="L1604" s="305"/>
      <c r="M1604" s="305"/>
      <c r="N1604" s="305"/>
      <c r="O1604" s="305"/>
      <c r="P1604" s="305"/>
      <c r="Q1604" s="30"/>
      <c r="T1604" s="286"/>
      <c r="U1604" s="203"/>
      <c r="V1604" s="203"/>
      <c r="W1604" s="203"/>
      <c r="X1604" s="203"/>
      <c r="Y1604" s="203"/>
      <c r="Z1604" s="203"/>
      <c r="AA1604" s="203"/>
      <c r="AB1604" s="203"/>
      <c r="AC1604" s="203"/>
      <c r="AD1604" s="203"/>
      <c r="AE1604" s="203"/>
      <c r="AF1604" s="203"/>
      <c r="AG1604" s="203"/>
      <c r="AH1604" s="203"/>
      <c r="AI1604" s="203"/>
      <c r="AJ1604" s="203"/>
      <c r="AK1604" s="203"/>
      <c r="AL1604" s="203"/>
      <c r="AM1604" s="203"/>
      <c r="AN1604" s="203"/>
      <c r="AO1604" s="203"/>
      <c r="AP1604" s="203"/>
      <c r="AQ1604" s="203"/>
      <c r="AR1604" s="203"/>
      <c r="AS1604" s="203"/>
      <c r="AT1604" s="203"/>
      <c r="AU1604" s="203"/>
      <c r="AV1604" s="203"/>
      <c r="AW1604" s="203"/>
      <c r="AX1604" s="203"/>
      <c r="AY1604" s="203"/>
      <c r="AZ1604" s="203"/>
      <c r="BA1604" s="203"/>
      <c r="BB1604" s="203"/>
      <c r="BC1604" s="203"/>
      <c r="BD1604" s="203"/>
      <c r="BE1604" s="203"/>
      <c r="BF1604" s="203"/>
      <c r="BG1604" s="203"/>
      <c r="BH1604" s="203"/>
      <c r="BI1604" s="203"/>
      <c r="BJ1604" s="203"/>
      <c r="BK1604" s="203"/>
      <c r="BL1604" s="203"/>
      <c r="BM1604" s="203"/>
      <c r="BN1604" s="203"/>
      <c r="BO1604" s="203"/>
      <c r="BP1604" s="203"/>
      <c r="BQ1604" s="203"/>
      <c r="BR1604" s="203"/>
      <c r="BS1604" s="203"/>
      <c r="BT1604" s="203"/>
      <c r="BU1604" s="203"/>
      <c r="BV1604" s="203"/>
      <c r="BW1604" s="203"/>
      <c r="BX1604" s="203"/>
      <c r="BY1604" s="203"/>
      <c r="BZ1604" s="203"/>
      <c r="CA1604" s="203"/>
      <c r="CB1604" s="203"/>
      <c r="CC1604" s="203"/>
      <c r="CD1604" s="203"/>
      <c r="CE1604" s="203"/>
      <c r="CF1604" s="203"/>
      <c r="CG1604" s="203"/>
      <c r="CH1604" s="203"/>
      <c r="CI1604" s="203"/>
      <c r="CJ1604" s="203"/>
      <c r="CK1604" s="203"/>
      <c r="CL1604" s="203"/>
      <c r="CM1604" s="203"/>
      <c r="CN1604" s="203"/>
    </row>
    <row r="1605" spans="1:92" x14ac:dyDescent="0.25">
      <c r="A1605" s="137"/>
      <c r="B1605" s="208"/>
      <c r="C1605" s="139"/>
      <c r="D1605" s="137" t="s">
        <v>946</v>
      </c>
      <c r="E1605" s="157" t="s">
        <v>946</v>
      </c>
      <c r="F1605" s="140"/>
      <c r="G1605" s="141" t="s">
        <v>947</v>
      </c>
      <c r="H1605" s="487"/>
      <c r="I1605" s="221" t="s">
        <v>26</v>
      </c>
      <c r="J1605" s="222"/>
      <c r="K1605" s="218"/>
      <c r="L1605" s="218"/>
      <c r="M1605" s="218"/>
      <c r="N1605" s="218"/>
      <c r="O1605" s="218"/>
      <c r="P1605" s="218"/>
      <c r="Q1605" s="218"/>
      <c r="T1605" s="233"/>
      <c r="U1605" s="145"/>
      <c r="V1605" s="145"/>
      <c r="W1605" s="145"/>
      <c r="X1605" s="145"/>
      <c r="Y1605" s="145"/>
      <c r="Z1605" s="145"/>
      <c r="AA1605" s="145"/>
      <c r="AB1605" s="145"/>
      <c r="AC1605" s="145"/>
      <c r="AD1605" s="145"/>
      <c r="AE1605" s="145"/>
      <c r="AF1605" s="145"/>
      <c r="AG1605" s="145"/>
      <c r="AH1605" s="145"/>
      <c r="AI1605" s="145"/>
      <c r="AJ1605" s="145"/>
      <c r="AK1605" s="145"/>
      <c r="AL1605" s="145"/>
      <c r="AM1605" s="145"/>
      <c r="AN1605" s="145"/>
      <c r="AO1605" s="145"/>
      <c r="AP1605" s="145"/>
      <c r="AQ1605" s="145"/>
      <c r="AR1605" s="145"/>
      <c r="AS1605" s="145"/>
      <c r="AT1605" s="145"/>
      <c r="AU1605" s="145"/>
      <c r="AV1605" s="145"/>
      <c r="AW1605" s="145"/>
      <c r="AX1605" s="145"/>
      <c r="AY1605" s="145"/>
      <c r="AZ1605" s="145"/>
      <c r="BA1605" s="145"/>
      <c r="BB1605" s="145"/>
      <c r="BC1605" s="145"/>
      <c r="BD1605" s="145"/>
      <c r="BE1605" s="145"/>
      <c r="BF1605" s="145"/>
      <c r="BG1605" s="145"/>
      <c r="BH1605" s="145"/>
      <c r="BI1605" s="145"/>
      <c r="BJ1605" s="145"/>
      <c r="BK1605" s="145"/>
      <c r="BL1605" s="145"/>
      <c r="BM1605" s="145"/>
      <c r="BN1605" s="145"/>
      <c r="BO1605" s="145"/>
      <c r="BP1605" s="145"/>
      <c r="BQ1605" s="145"/>
      <c r="BR1605" s="145"/>
      <c r="BS1605" s="145"/>
      <c r="BT1605" s="145"/>
      <c r="BU1605" s="145"/>
      <c r="BV1605" s="145"/>
      <c r="BW1605" s="145"/>
      <c r="BX1605" s="145"/>
      <c r="BY1605" s="145"/>
      <c r="BZ1605" s="145"/>
      <c r="CA1605" s="145"/>
      <c r="CB1605" s="145"/>
      <c r="CC1605" s="145"/>
      <c r="CD1605" s="145"/>
      <c r="CE1605" s="145"/>
      <c r="CF1605" s="145"/>
      <c r="CG1605" s="145"/>
      <c r="CH1605" s="145"/>
      <c r="CI1605" s="145"/>
      <c r="CJ1605" s="145"/>
      <c r="CK1605" s="145"/>
      <c r="CL1605" s="145"/>
      <c r="CM1605" s="145"/>
      <c r="CN1605" s="145"/>
    </row>
    <row r="1606" spans="1:92" x14ac:dyDescent="0.25">
      <c r="B1606" s="7" t="s">
        <v>948</v>
      </c>
      <c r="C1606" s="10"/>
      <c r="D1606" t="s">
        <v>946</v>
      </c>
      <c r="F1606" s="149"/>
      <c r="G1606" s="106"/>
      <c r="H1606" s="175"/>
      <c r="I1606" s="210"/>
      <c r="J1606" s="226"/>
      <c r="K1606" s="77"/>
      <c r="L1606" s="77"/>
      <c r="M1606" s="77"/>
      <c r="N1606" s="77"/>
      <c r="O1606" s="77"/>
      <c r="P1606" s="77"/>
      <c r="Q1606" s="77"/>
      <c r="T1606" s="292"/>
      <c r="U1606" s="153"/>
      <c r="V1606" s="153"/>
      <c r="W1606" s="153"/>
      <c r="X1606" s="153"/>
      <c r="Y1606" s="153"/>
      <c r="Z1606" s="153"/>
      <c r="AA1606" s="153"/>
      <c r="AB1606" s="153"/>
      <c r="AC1606" s="153"/>
      <c r="AD1606" s="153"/>
      <c r="AE1606" s="153"/>
      <c r="AF1606" s="153"/>
      <c r="AG1606" s="153"/>
      <c r="AH1606" s="153"/>
      <c r="AI1606" s="153"/>
      <c r="AJ1606" s="153"/>
      <c r="AK1606" s="153"/>
      <c r="AL1606" s="153"/>
      <c r="AM1606" s="153"/>
      <c r="AN1606" s="153"/>
      <c r="AO1606" s="153"/>
      <c r="AP1606" s="153"/>
      <c r="AQ1606" s="153"/>
      <c r="AR1606" s="153"/>
      <c r="AS1606" s="153"/>
      <c r="AT1606" s="153"/>
      <c r="AU1606" s="153"/>
      <c r="AV1606" s="153"/>
      <c r="AW1606" s="153"/>
      <c r="AX1606" s="153"/>
      <c r="AY1606" s="153"/>
      <c r="AZ1606" s="153"/>
      <c r="BA1606" s="153"/>
      <c r="BB1606" s="153"/>
      <c r="BC1606" s="153"/>
      <c r="BD1606" s="153"/>
      <c r="BE1606" s="153"/>
      <c r="BF1606" s="153"/>
      <c r="BG1606" s="153"/>
      <c r="BH1606" s="153"/>
      <c r="BI1606" s="153"/>
      <c r="BJ1606" s="153"/>
      <c r="BK1606" s="153"/>
      <c r="BL1606" s="153"/>
      <c r="BM1606" s="153"/>
      <c r="BN1606" s="153"/>
      <c r="BO1606" s="153"/>
      <c r="BP1606" s="153"/>
      <c r="BQ1606" s="153"/>
      <c r="BR1606" s="153"/>
      <c r="BS1606" s="153"/>
      <c r="BT1606" s="153"/>
      <c r="BU1606" s="153"/>
      <c r="BV1606" s="153"/>
      <c r="BW1606" s="153"/>
      <c r="BX1606" s="153"/>
      <c r="BY1606" s="153"/>
      <c r="BZ1606" s="153"/>
      <c r="CA1606" s="153"/>
      <c r="CB1606" s="153"/>
      <c r="CC1606" s="153"/>
      <c r="CD1606" s="153"/>
      <c r="CE1606" s="153"/>
      <c r="CF1606" s="153"/>
      <c r="CG1606" s="153"/>
      <c r="CH1606" s="153"/>
      <c r="CI1606" s="153"/>
      <c r="CJ1606" s="153"/>
      <c r="CK1606" s="153"/>
      <c r="CL1606" s="153"/>
      <c r="CM1606" s="153"/>
      <c r="CN1606" s="153"/>
    </row>
    <row r="1607" spans="1:92" x14ac:dyDescent="0.25">
      <c r="B1607" s="33" t="s">
        <v>949</v>
      </c>
      <c r="D1607" t="s">
        <v>946</v>
      </c>
      <c r="F1607" s="149"/>
      <c r="G1607" s="106"/>
      <c r="H1607" s="175"/>
      <c r="I1607" s="514">
        <v>1</v>
      </c>
      <c r="J1607" s="226"/>
      <c r="K1607" s="77"/>
      <c r="L1607" s="77"/>
      <c r="M1607" s="77"/>
      <c r="N1607" s="77"/>
      <c r="O1607" s="77"/>
      <c r="P1607" s="77"/>
      <c r="Q1607" s="77"/>
      <c r="T1607" s="292"/>
      <c r="U1607" s="153"/>
      <c r="V1607" s="153"/>
      <c r="W1607" s="153"/>
      <c r="X1607" s="153"/>
      <c r="Y1607" s="153"/>
      <c r="Z1607" s="153"/>
      <c r="AA1607" s="153"/>
      <c r="AB1607" s="153"/>
      <c r="AC1607" s="153"/>
      <c r="AD1607" s="153"/>
      <c r="AE1607" s="153"/>
      <c r="AF1607" s="153"/>
      <c r="AG1607" s="153"/>
      <c r="AH1607" s="153"/>
      <c r="AI1607" s="153"/>
      <c r="AJ1607" s="153"/>
      <c r="AK1607" s="153"/>
      <c r="AL1607" s="153"/>
      <c r="AM1607" s="153"/>
      <c r="AN1607" s="153"/>
      <c r="AO1607" s="153"/>
      <c r="AP1607" s="153"/>
      <c r="AQ1607" s="153"/>
      <c r="AR1607" s="153"/>
      <c r="AS1607" s="153"/>
      <c r="AT1607" s="153"/>
      <c r="AU1607" s="153"/>
      <c r="AV1607" s="153"/>
      <c r="AW1607" s="153"/>
      <c r="AX1607" s="153"/>
      <c r="AY1607" s="153"/>
      <c r="AZ1607" s="153"/>
      <c r="BA1607" s="153"/>
      <c r="BB1607" s="153"/>
      <c r="BC1607" s="153"/>
      <c r="BD1607" s="153"/>
      <c r="BE1607" s="153"/>
      <c r="BF1607" s="153"/>
      <c r="BG1607" s="153"/>
      <c r="BH1607" s="153"/>
      <c r="BI1607" s="153"/>
      <c r="BJ1607" s="153"/>
      <c r="BK1607" s="153"/>
      <c r="BL1607" s="153"/>
      <c r="BM1607" s="153"/>
      <c r="BN1607" s="153"/>
      <c r="BO1607" s="153"/>
      <c r="BP1607" s="153"/>
      <c r="BQ1607" s="153"/>
      <c r="BR1607" s="153"/>
      <c r="BS1607" s="153"/>
      <c r="BT1607" s="153"/>
      <c r="BU1607" s="153"/>
      <c r="BV1607" s="153"/>
      <c r="BW1607" s="153"/>
      <c r="BX1607" s="153"/>
      <c r="BY1607" s="153"/>
      <c r="BZ1607" s="153"/>
      <c r="CA1607" s="153"/>
      <c r="CB1607" s="153"/>
      <c r="CC1607" s="153"/>
      <c r="CD1607" s="153"/>
      <c r="CE1607" s="153"/>
      <c r="CF1607" s="153"/>
      <c r="CG1607" s="153"/>
      <c r="CH1607" s="153"/>
      <c r="CI1607" s="153"/>
      <c r="CJ1607" s="153"/>
      <c r="CK1607" s="153"/>
      <c r="CL1607" s="153"/>
      <c r="CM1607" s="153"/>
      <c r="CN1607" s="153"/>
    </row>
    <row r="1608" spans="1:92" x14ac:dyDescent="0.25">
      <c r="B1608" s="33" t="s">
        <v>950</v>
      </c>
      <c r="D1608" t="s">
        <v>946</v>
      </c>
      <c r="F1608" s="149"/>
      <c r="G1608" s="106"/>
      <c r="H1608" s="175"/>
      <c r="I1608" s="106">
        <v>2030</v>
      </c>
      <c r="J1608" s="226"/>
      <c r="K1608" s="77"/>
      <c r="L1608" s="77"/>
      <c r="M1608" s="77"/>
      <c r="N1608" s="77"/>
      <c r="O1608" s="77"/>
      <c r="P1608" s="77"/>
      <c r="Q1608" s="77"/>
      <c r="T1608" s="292"/>
      <c r="U1608" s="153"/>
      <c r="V1608" s="153"/>
      <c r="W1608" s="153"/>
      <c r="X1608" s="153"/>
      <c r="Y1608" s="153"/>
      <c r="Z1608" s="153"/>
      <c r="AA1608" s="153"/>
      <c r="AB1608" s="153"/>
      <c r="AC1608" s="153"/>
      <c r="AD1608" s="153"/>
      <c r="AE1608" s="153"/>
      <c r="AF1608" s="153"/>
      <c r="AG1608" s="153"/>
      <c r="AH1608" s="153"/>
      <c r="AI1608" s="153"/>
      <c r="AJ1608" s="153"/>
      <c r="AK1608" s="153"/>
      <c r="AL1608" s="153"/>
      <c r="AM1608" s="153"/>
      <c r="AN1608" s="153"/>
      <c r="AO1608" s="153"/>
      <c r="AP1608" s="153"/>
      <c r="AQ1608" s="153"/>
      <c r="AR1608" s="153"/>
      <c r="AS1608" s="153"/>
      <c r="AT1608" s="153"/>
      <c r="AU1608" s="153"/>
      <c r="AV1608" s="153"/>
      <c r="AW1608" s="153"/>
      <c r="AX1608" s="153"/>
      <c r="AY1608" s="153"/>
      <c r="AZ1608" s="153"/>
      <c r="BA1608" s="153"/>
      <c r="BB1608" s="153"/>
      <c r="BC1608" s="153"/>
      <c r="BD1608" s="153"/>
      <c r="BE1608" s="153"/>
      <c r="BF1608" s="153"/>
      <c r="BG1608" s="153"/>
      <c r="BH1608" s="153"/>
      <c r="BI1608" s="153"/>
      <c r="BJ1608" s="153"/>
      <c r="BK1608" s="153"/>
      <c r="BL1608" s="153"/>
      <c r="BM1608" s="153"/>
      <c r="BN1608" s="153"/>
      <c r="BO1608" s="153"/>
      <c r="BP1608" s="153"/>
      <c r="BQ1608" s="153"/>
      <c r="BR1608" s="153"/>
      <c r="BS1608" s="153"/>
      <c r="BT1608" s="153"/>
      <c r="BU1608" s="153"/>
      <c r="BV1608" s="153"/>
      <c r="BW1608" s="153"/>
      <c r="BX1608" s="153"/>
      <c r="BY1608" s="153"/>
      <c r="BZ1608" s="153"/>
      <c r="CA1608" s="153"/>
      <c r="CB1608" s="153"/>
      <c r="CC1608" s="153"/>
      <c r="CD1608" s="153"/>
      <c r="CE1608" s="153"/>
      <c r="CF1608" s="153"/>
      <c r="CG1608" s="153"/>
      <c r="CH1608" s="153"/>
      <c r="CI1608" s="153"/>
      <c r="CJ1608" s="153"/>
      <c r="CK1608" s="153"/>
      <c r="CL1608" s="153"/>
      <c r="CM1608" s="153"/>
      <c r="CN1608" s="153"/>
    </row>
    <row r="1609" spans="1:92" x14ac:dyDescent="0.25">
      <c r="B1609" s="33" t="s">
        <v>951</v>
      </c>
      <c r="D1609" t="s">
        <v>946</v>
      </c>
      <c r="F1609" s="149"/>
      <c r="G1609" s="106"/>
      <c r="H1609" s="175"/>
      <c r="I1609" s="515">
        <v>10</v>
      </c>
      <c r="J1609" s="226"/>
      <c r="K1609" s="77"/>
      <c r="L1609" s="77"/>
      <c r="M1609" s="77"/>
      <c r="N1609" s="77"/>
      <c r="O1609" s="77"/>
      <c r="P1609" s="77"/>
      <c r="Q1609" s="77"/>
      <c r="T1609" s="292"/>
      <c r="U1609" s="153"/>
      <c r="V1609" s="153"/>
      <c r="W1609" s="153"/>
      <c r="X1609" s="153"/>
      <c r="Y1609" s="153"/>
      <c r="Z1609" s="153"/>
      <c r="AA1609" s="153"/>
      <c r="AB1609" s="153"/>
      <c r="AC1609" s="153"/>
      <c r="AD1609" s="153"/>
      <c r="AE1609" s="153"/>
      <c r="AF1609" s="153"/>
      <c r="AG1609" s="153"/>
      <c r="AH1609" s="153"/>
      <c r="AI1609" s="153"/>
      <c r="AJ1609" s="153"/>
      <c r="AK1609" s="153"/>
      <c r="AL1609" s="153"/>
      <c r="AM1609" s="153"/>
      <c r="AN1609" s="153"/>
      <c r="AO1609" s="153"/>
      <c r="AP1609" s="153"/>
      <c r="AQ1609" s="153"/>
      <c r="AR1609" s="153"/>
      <c r="AS1609" s="153"/>
      <c r="AT1609" s="153"/>
      <c r="AU1609" s="153"/>
      <c r="AV1609" s="153"/>
      <c r="AW1609" s="153"/>
      <c r="AX1609" s="153"/>
      <c r="AY1609" s="153"/>
      <c r="AZ1609" s="153"/>
      <c r="BA1609" s="153"/>
      <c r="BB1609" s="153"/>
      <c r="BC1609" s="153"/>
      <c r="BD1609" s="153"/>
      <c r="BE1609" s="153"/>
      <c r="BF1609" s="153"/>
      <c r="BG1609" s="153"/>
      <c r="BH1609" s="153"/>
      <c r="BI1609" s="153"/>
      <c r="BJ1609" s="153"/>
      <c r="BK1609" s="153"/>
      <c r="BL1609" s="153"/>
      <c r="BM1609" s="153"/>
      <c r="BN1609" s="153"/>
      <c r="BO1609" s="153"/>
      <c r="BP1609" s="153"/>
      <c r="BQ1609" s="153"/>
      <c r="BR1609" s="153"/>
      <c r="BS1609" s="153"/>
      <c r="BT1609" s="153"/>
      <c r="BU1609" s="153"/>
      <c r="BV1609" s="153"/>
      <c r="BW1609" s="153"/>
      <c r="BX1609" s="153"/>
      <c r="BY1609" s="153"/>
      <c r="BZ1609" s="153"/>
      <c r="CA1609" s="153"/>
      <c r="CB1609" s="153"/>
      <c r="CC1609" s="153"/>
      <c r="CD1609" s="153"/>
      <c r="CE1609" s="153"/>
      <c r="CF1609" s="153"/>
      <c r="CG1609" s="153"/>
      <c r="CH1609" s="153"/>
      <c r="CI1609" s="153"/>
      <c r="CJ1609" s="153"/>
      <c r="CK1609" s="153"/>
      <c r="CL1609" s="153"/>
      <c r="CM1609" s="153"/>
      <c r="CN1609" s="153"/>
    </row>
    <row r="1610" spans="1:92" x14ac:dyDescent="0.25">
      <c r="B1610" s="37"/>
      <c r="D1610" t="s">
        <v>946</v>
      </c>
      <c r="F1610" s="149"/>
      <c r="G1610" s="106"/>
      <c r="H1610" s="175"/>
      <c r="I1610" s="102"/>
      <c r="J1610" s="226"/>
      <c r="K1610" s="77"/>
      <c r="L1610" s="77"/>
      <c r="M1610" s="77"/>
      <c r="N1610" s="77"/>
      <c r="O1610" s="77"/>
      <c r="P1610" s="77"/>
      <c r="Q1610" s="77"/>
      <c r="T1610" s="292"/>
      <c r="U1610" s="153"/>
      <c r="V1610" s="153"/>
      <c r="W1610" s="153"/>
      <c r="X1610" s="153"/>
      <c r="Y1610" s="153"/>
      <c r="Z1610" s="153"/>
      <c r="AA1610" s="153"/>
      <c r="AB1610" s="153"/>
      <c r="AC1610" s="153"/>
      <c r="AD1610" s="153"/>
      <c r="AE1610" s="153"/>
      <c r="AF1610" s="153"/>
      <c r="AG1610" s="153"/>
      <c r="AH1610" s="153"/>
      <c r="AI1610" s="153"/>
      <c r="AJ1610" s="153"/>
      <c r="AK1610" s="153"/>
      <c r="AL1610" s="153"/>
      <c r="AM1610" s="153"/>
      <c r="AN1610" s="153"/>
      <c r="AO1610" s="153"/>
      <c r="AP1610" s="153"/>
      <c r="AQ1610" s="153"/>
      <c r="AR1610" s="153"/>
      <c r="AS1610" s="153"/>
      <c r="AT1610" s="153"/>
      <c r="AU1610" s="153"/>
      <c r="AV1610" s="153"/>
      <c r="AW1610" s="153"/>
      <c r="AX1610" s="153"/>
      <c r="AY1610" s="153"/>
      <c r="AZ1610" s="153"/>
      <c r="BA1610" s="153"/>
      <c r="BB1610" s="153"/>
      <c r="BC1610" s="153"/>
      <c r="BD1610" s="153"/>
      <c r="BE1610" s="153"/>
      <c r="BF1610" s="153"/>
      <c r="BG1610" s="153"/>
      <c r="BH1610" s="153"/>
      <c r="BI1610" s="153"/>
      <c r="BJ1610" s="153"/>
      <c r="BK1610" s="153"/>
      <c r="BL1610" s="153"/>
      <c r="BM1610" s="153"/>
      <c r="BN1610" s="153"/>
      <c r="BO1610" s="153"/>
      <c r="BP1610" s="153"/>
      <c r="BQ1610" s="153"/>
      <c r="BR1610" s="153"/>
      <c r="BS1610" s="153"/>
      <c r="BT1610" s="153"/>
      <c r="BU1610" s="153"/>
      <c r="BV1610" s="153"/>
      <c r="BW1610" s="153"/>
      <c r="BX1610" s="153"/>
      <c r="BY1610" s="153"/>
      <c r="BZ1610" s="153"/>
      <c r="CA1610" s="153"/>
      <c r="CB1610" s="153"/>
      <c r="CC1610" s="153"/>
      <c r="CD1610" s="153"/>
      <c r="CE1610" s="153"/>
      <c r="CF1610" s="153"/>
      <c r="CG1610" s="153"/>
      <c r="CH1610" s="153"/>
      <c r="CI1610" s="153"/>
      <c r="CJ1610" s="153"/>
      <c r="CK1610" s="153"/>
      <c r="CL1610" s="153"/>
      <c r="CM1610" s="153"/>
      <c r="CN1610" s="153"/>
    </row>
    <row r="1611" spans="1:92" x14ac:dyDescent="0.25">
      <c r="B1611" s="37" t="s">
        <v>952</v>
      </c>
      <c r="D1611" t="s">
        <v>946</v>
      </c>
      <c r="F1611" s="149"/>
      <c r="G1611" s="106"/>
      <c r="H1611" s="175"/>
      <c r="I1611" s="102"/>
      <c r="J1611" s="226"/>
      <c r="K1611" s="516">
        <f t="shared" ref="K1611:P1613" ca="1" si="1140">IFERROR(INDEX(INDIRECT("Financials!$A:$CX"), MATCH(SUBSTITUTE($B1611,"Driver: ",""), INDIRECT("Financials!$B:$B"), 0), MATCH(K$1, INDIRECT("Financials!$1:$1"), 0)),0)</f>
        <v>0</v>
      </c>
      <c r="L1611" s="516">
        <f t="shared" ca="1" si="1140"/>
        <v>0</v>
      </c>
      <c r="M1611" s="516">
        <f t="shared" ca="1" si="1140"/>
        <v>0</v>
      </c>
      <c r="N1611" s="516">
        <f t="shared" ca="1" si="1140"/>
        <v>0</v>
      </c>
      <c r="O1611" s="516">
        <f t="shared" ca="1" si="1140"/>
        <v>0</v>
      </c>
      <c r="P1611" s="516">
        <f t="shared" ca="1" si="1140"/>
        <v>0</v>
      </c>
      <c r="Q1611" s="516"/>
      <c r="T1611" s="292"/>
      <c r="U1611" s="153"/>
      <c r="V1611" s="153"/>
      <c r="W1611" s="153"/>
      <c r="X1611" s="153"/>
      <c r="Y1611" s="153"/>
      <c r="Z1611" s="153"/>
      <c r="AA1611" s="153"/>
      <c r="AB1611" s="153"/>
      <c r="AC1611" s="153"/>
      <c r="AD1611" s="153"/>
      <c r="AE1611" s="153"/>
      <c r="AF1611" s="153"/>
      <c r="AG1611" s="153"/>
      <c r="AH1611" s="153"/>
      <c r="AI1611" s="153"/>
      <c r="AJ1611" s="153"/>
      <c r="AK1611" s="153"/>
      <c r="AL1611" s="153"/>
      <c r="AM1611" s="153"/>
      <c r="AN1611" s="153"/>
      <c r="AO1611" s="153"/>
      <c r="AP1611" s="153"/>
      <c r="AQ1611" s="153"/>
      <c r="AR1611" s="153"/>
      <c r="AS1611" s="153"/>
      <c r="AT1611" s="153"/>
      <c r="AU1611" s="153"/>
      <c r="AV1611" s="153"/>
      <c r="AW1611" s="153"/>
      <c r="AX1611" s="153"/>
      <c r="AY1611" s="153"/>
      <c r="AZ1611" s="153"/>
      <c r="BA1611" s="153"/>
      <c r="BB1611" s="153"/>
      <c r="BC1611" s="153"/>
      <c r="BD1611" s="153"/>
      <c r="BE1611" s="153"/>
      <c r="BF1611" s="153"/>
      <c r="BG1611" s="153"/>
      <c r="BH1611" s="153"/>
      <c r="BI1611" s="153"/>
      <c r="BJ1611" s="153"/>
      <c r="BK1611" s="153"/>
      <c r="BL1611" s="153"/>
      <c r="BM1611" s="153"/>
      <c r="BN1611" s="153"/>
      <c r="BO1611" s="153"/>
      <c r="BP1611" s="153"/>
      <c r="BQ1611" s="153"/>
      <c r="BR1611" s="153"/>
      <c r="BS1611" s="153"/>
      <c r="BT1611" s="153"/>
      <c r="BU1611" s="153"/>
      <c r="BV1611" s="153"/>
      <c r="BW1611" s="153"/>
      <c r="BX1611" s="153"/>
      <c r="BY1611" s="153"/>
      <c r="BZ1611" s="153"/>
      <c r="CA1611" s="153"/>
      <c r="CB1611" s="153"/>
      <c r="CC1611" s="153"/>
      <c r="CD1611" s="153"/>
      <c r="CE1611" s="153"/>
      <c r="CF1611" s="153"/>
      <c r="CG1611" s="153"/>
      <c r="CH1611" s="153"/>
      <c r="CI1611" s="153"/>
      <c r="CJ1611" s="153"/>
      <c r="CK1611" s="153"/>
      <c r="CL1611" s="153"/>
      <c r="CM1611" s="153"/>
      <c r="CN1611" s="153"/>
    </row>
    <row r="1612" spans="1:92" x14ac:dyDescent="0.25">
      <c r="B1612" s="37" t="s">
        <v>953</v>
      </c>
      <c r="D1612" t="s">
        <v>946</v>
      </c>
      <c r="F1612" s="149"/>
      <c r="G1612" s="106"/>
      <c r="H1612" s="175"/>
      <c r="I1612" s="102"/>
      <c r="J1612" s="226"/>
      <c r="K1612" s="516">
        <f t="shared" ca="1" si="1140"/>
        <v>0</v>
      </c>
      <c r="L1612" s="516">
        <f t="shared" ca="1" si="1140"/>
        <v>0</v>
      </c>
      <c r="M1612" s="516">
        <f t="shared" ca="1" si="1140"/>
        <v>0</v>
      </c>
      <c r="N1612" s="516">
        <f t="shared" ca="1" si="1140"/>
        <v>0</v>
      </c>
      <c r="O1612" s="516">
        <f t="shared" ca="1" si="1140"/>
        <v>0</v>
      </c>
      <c r="P1612" s="516">
        <f t="shared" ca="1" si="1140"/>
        <v>0</v>
      </c>
      <c r="Q1612" s="516"/>
      <c r="T1612" s="292"/>
      <c r="U1612" s="153"/>
      <c r="V1612" s="153"/>
      <c r="W1612" s="153"/>
      <c r="X1612" s="153"/>
      <c r="Y1612" s="153"/>
      <c r="Z1612" s="153"/>
      <c r="AA1612" s="153"/>
      <c r="AB1612" s="153"/>
      <c r="AC1612" s="153"/>
      <c r="AD1612" s="153"/>
      <c r="AE1612" s="153"/>
      <c r="AF1612" s="153"/>
      <c r="AG1612" s="153"/>
      <c r="AH1612" s="153"/>
      <c r="AI1612" s="153"/>
      <c r="AJ1612" s="153"/>
      <c r="AK1612" s="153"/>
      <c r="AL1612" s="153"/>
      <c r="AM1612" s="153"/>
      <c r="AN1612" s="153"/>
      <c r="AO1612" s="153"/>
      <c r="AP1612" s="153"/>
      <c r="AQ1612" s="153"/>
      <c r="AR1612" s="153"/>
      <c r="AS1612" s="153"/>
      <c r="AT1612" s="153"/>
      <c r="AU1612" s="153"/>
      <c r="AV1612" s="153"/>
      <c r="AW1612" s="153"/>
      <c r="AX1612" s="153"/>
      <c r="AY1612" s="153"/>
      <c r="AZ1612" s="153"/>
      <c r="BA1612" s="153"/>
      <c r="BB1612" s="153"/>
      <c r="BC1612" s="153"/>
      <c r="BD1612" s="153"/>
      <c r="BE1612" s="153"/>
      <c r="BF1612" s="153"/>
      <c r="BG1612" s="153"/>
      <c r="BH1612" s="153"/>
      <c r="BI1612" s="153"/>
      <c r="BJ1612" s="153"/>
      <c r="BK1612" s="153"/>
      <c r="BL1612" s="153"/>
      <c r="BM1612" s="153"/>
      <c r="BN1612" s="153"/>
      <c r="BO1612" s="153"/>
      <c r="BP1612" s="153"/>
      <c r="BQ1612" s="153"/>
      <c r="BR1612" s="153"/>
      <c r="BS1612" s="153"/>
      <c r="BT1612" s="153"/>
      <c r="BU1612" s="153"/>
      <c r="BV1612" s="153"/>
      <c r="BW1612" s="153"/>
      <c r="BX1612" s="153"/>
      <c r="BY1612" s="153"/>
      <c r="BZ1612" s="153"/>
      <c r="CA1612" s="153"/>
      <c r="CB1612" s="153"/>
      <c r="CC1612" s="153"/>
      <c r="CD1612" s="153"/>
      <c r="CE1612" s="153"/>
      <c r="CF1612" s="153"/>
      <c r="CG1612" s="153"/>
      <c r="CH1612" s="153"/>
      <c r="CI1612" s="153"/>
      <c r="CJ1612" s="153"/>
      <c r="CK1612" s="153"/>
      <c r="CL1612" s="153"/>
      <c r="CM1612" s="153"/>
      <c r="CN1612" s="153"/>
    </row>
    <row r="1613" spans="1:92" x14ac:dyDescent="0.25">
      <c r="B1613" s="37" t="s">
        <v>377</v>
      </c>
      <c r="D1613" t="s">
        <v>946</v>
      </c>
      <c r="F1613" s="149"/>
      <c r="G1613" s="106"/>
      <c r="H1613" s="175"/>
      <c r="I1613" s="102"/>
      <c r="J1613" s="226"/>
      <c r="K1613" s="516">
        <f t="shared" ca="1" si="1140"/>
        <v>0</v>
      </c>
      <c r="L1613" s="516">
        <f t="shared" ca="1" si="1140"/>
        <v>0</v>
      </c>
      <c r="M1613" s="516">
        <f t="shared" ca="1" si="1140"/>
        <v>0</v>
      </c>
      <c r="N1613" s="516">
        <f t="shared" ca="1" si="1140"/>
        <v>0</v>
      </c>
      <c r="O1613" s="516">
        <f t="shared" ca="1" si="1140"/>
        <v>0</v>
      </c>
      <c r="P1613" s="516">
        <f t="shared" ca="1" si="1140"/>
        <v>0</v>
      </c>
      <c r="Q1613" s="516"/>
      <c r="T1613" s="292"/>
      <c r="U1613" s="153"/>
      <c r="V1613" s="153"/>
      <c r="W1613" s="153"/>
      <c r="X1613" s="153"/>
      <c r="Y1613" s="153"/>
      <c r="Z1613" s="153"/>
      <c r="AA1613" s="153"/>
      <c r="AB1613" s="153"/>
      <c r="AC1613" s="153"/>
      <c r="AD1613" s="153"/>
      <c r="AE1613" s="153"/>
      <c r="AF1613" s="153"/>
      <c r="AG1613" s="153"/>
      <c r="AH1613" s="153"/>
      <c r="AI1613" s="153"/>
      <c r="AJ1613" s="153"/>
      <c r="AK1613" s="153"/>
      <c r="AL1613" s="153"/>
      <c r="AM1613" s="153"/>
      <c r="AN1613" s="153"/>
      <c r="AO1613" s="153"/>
      <c r="AP1613" s="153"/>
      <c r="AQ1613" s="153"/>
      <c r="AR1613" s="153"/>
      <c r="AS1613" s="153"/>
      <c r="AT1613" s="153"/>
      <c r="AU1613" s="153"/>
      <c r="AV1613" s="153"/>
      <c r="AW1613" s="153"/>
      <c r="AX1613" s="153"/>
      <c r="AY1613" s="153"/>
      <c r="AZ1613" s="153"/>
      <c r="BA1613" s="153"/>
      <c r="BB1613" s="153"/>
      <c r="BC1613" s="153"/>
      <c r="BD1613" s="153"/>
      <c r="BE1613" s="153"/>
      <c r="BF1613" s="153"/>
      <c r="BG1613" s="153"/>
      <c r="BH1613" s="153"/>
      <c r="BI1613" s="153"/>
      <c r="BJ1613" s="153"/>
      <c r="BK1613" s="153"/>
      <c r="BL1613" s="153"/>
      <c r="BM1613" s="153"/>
      <c r="BN1613" s="153"/>
      <c r="BO1613" s="153"/>
      <c r="BP1613" s="153"/>
      <c r="BQ1613" s="153"/>
      <c r="BR1613" s="153"/>
      <c r="BS1613" s="153"/>
      <c r="BT1613" s="153"/>
      <c r="BU1613" s="153"/>
      <c r="BV1613" s="153"/>
      <c r="BW1613" s="153"/>
      <c r="BX1613" s="153"/>
      <c r="BY1613" s="153"/>
      <c r="BZ1613" s="153"/>
      <c r="CA1613" s="153"/>
      <c r="CB1613" s="153"/>
      <c r="CC1613" s="153"/>
      <c r="CD1613" s="153"/>
      <c r="CE1613" s="153"/>
      <c r="CF1613" s="153"/>
      <c r="CG1613" s="153"/>
      <c r="CH1613" s="153"/>
      <c r="CI1613" s="153"/>
      <c r="CJ1613" s="153"/>
      <c r="CK1613" s="153"/>
      <c r="CL1613" s="153"/>
      <c r="CM1613" s="153"/>
      <c r="CN1613" s="153"/>
    </row>
    <row r="1614" spans="1:92" x14ac:dyDescent="0.25">
      <c r="B1614" s="37"/>
      <c r="D1614" t="s">
        <v>946</v>
      </c>
      <c r="F1614" s="149"/>
      <c r="G1614" s="106"/>
      <c r="H1614" s="175"/>
      <c r="I1614" s="102"/>
      <c r="J1614" s="226"/>
      <c r="K1614" s="77"/>
      <c r="L1614" s="77"/>
      <c r="M1614" s="77"/>
      <c r="N1614" s="77"/>
      <c r="O1614" s="77"/>
      <c r="P1614" s="77"/>
      <c r="Q1614" s="77"/>
      <c r="T1614" s="292"/>
      <c r="U1614" s="153"/>
      <c r="V1614" s="153"/>
      <c r="W1614" s="153"/>
      <c r="X1614" s="153"/>
      <c r="Y1614" s="153"/>
      <c r="Z1614" s="153"/>
      <c r="AA1614" s="153"/>
      <c r="AB1614" s="153"/>
      <c r="AC1614" s="153"/>
      <c r="AD1614" s="153"/>
      <c r="AE1614" s="153"/>
      <c r="AF1614" s="153"/>
      <c r="AG1614" s="153"/>
      <c r="AH1614" s="153"/>
      <c r="AI1614" s="153"/>
      <c r="AJ1614" s="153"/>
      <c r="AK1614" s="153"/>
      <c r="AL1614" s="153"/>
      <c r="AM1614" s="153"/>
      <c r="AN1614" s="153"/>
      <c r="AO1614" s="153"/>
      <c r="AP1614" s="153"/>
      <c r="AQ1614" s="153"/>
      <c r="AR1614" s="153"/>
      <c r="AS1614" s="153"/>
      <c r="AT1614" s="153"/>
      <c r="AU1614" s="153"/>
      <c r="AV1614" s="153"/>
      <c r="AW1614" s="153"/>
      <c r="AX1614" s="153"/>
      <c r="AY1614" s="153"/>
      <c r="AZ1614" s="153"/>
      <c r="BA1614" s="153"/>
      <c r="BB1614" s="153"/>
      <c r="BC1614" s="153"/>
      <c r="BD1614" s="153"/>
      <c r="BE1614" s="153"/>
      <c r="BF1614" s="153"/>
      <c r="BG1614" s="153"/>
      <c r="BH1614" s="153"/>
      <c r="BI1614" s="153"/>
      <c r="BJ1614" s="153"/>
      <c r="BK1614" s="153"/>
      <c r="BL1614" s="153"/>
      <c r="BM1614" s="153"/>
      <c r="BN1614" s="153"/>
      <c r="BO1614" s="153"/>
      <c r="BP1614" s="153"/>
      <c r="BQ1614" s="153"/>
      <c r="BR1614" s="153"/>
      <c r="BS1614" s="153"/>
      <c r="BT1614" s="153"/>
      <c r="BU1614" s="153"/>
      <c r="BV1614" s="153"/>
      <c r="BW1614" s="153"/>
      <c r="BX1614" s="153"/>
      <c r="BY1614" s="153"/>
      <c r="BZ1614" s="153"/>
      <c r="CA1614" s="153"/>
      <c r="CB1614" s="153"/>
      <c r="CC1614" s="153"/>
      <c r="CD1614" s="153"/>
      <c r="CE1614" s="153"/>
      <c r="CF1614" s="153"/>
      <c r="CG1614" s="153"/>
      <c r="CH1614" s="153"/>
      <c r="CI1614" s="153"/>
      <c r="CJ1614" s="153"/>
      <c r="CK1614" s="153"/>
      <c r="CL1614" s="153"/>
      <c r="CM1614" s="153"/>
      <c r="CN1614" s="153"/>
    </row>
    <row r="1615" spans="1:92" x14ac:dyDescent="0.25">
      <c r="B1615" s="174" t="s">
        <v>954</v>
      </c>
      <c r="D1615" t="s">
        <v>946</v>
      </c>
      <c r="F1615" s="149"/>
      <c r="G1615" s="106"/>
      <c r="H1615" s="175"/>
      <c r="I1615" s="149"/>
      <c r="J1615" s="226"/>
      <c r="K1615" s="77"/>
      <c r="L1615" s="77"/>
      <c r="M1615" s="77"/>
      <c r="N1615" s="77"/>
      <c r="O1615" s="77"/>
      <c r="P1615" s="77"/>
      <c r="Q1615" s="77"/>
      <c r="T1615" s="292"/>
      <c r="U1615" s="153"/>
      <c r="V1615" s="153"/>
      <c r="W1615" s="153"/>
      <c r="X1615" s="153"/>
      <c r="Y1615" s="153"/>
      <c r="Z1615" s="153"/>
      <c r="AA1615" s="153"/>
      <c r="AB1615" s="153"/>
      <c r="AC1615" s="153"/>
      <c r="AD1615" s="153"/>
      <c r="AE1615" s="153"/>
      <c r="AF1615" s="153"/>
      <c r="AG1615" s="153"/>
      <c r="AH1615" s="153"/>
      <c r="AI1615" s="153"/>
      <c r="AJ1615" s="153"/>
      <c r="AK1615" s="153"/>
      <c r="AL1615" s="153"/>
      <c r="AM1615" s="153"/>
      <c r="AN1615" s="153"/>
      <c r="AO1615" s="153"/>
      <c r="AP1615" s="153"/>
      <c r="AQ1615" s="153"/>
      <c r="AR1615" s="153"/>
      <c r="AS1615" s="153"/>
      <c r="AT1615" s="153"/>
      <c r="AU1615" s="153"/>
      <c r="AV1615" s="153"/>
      <c r="AW1615" s="153"/>
      <c r="AX1615" s="153"/>
      <c r="AY1615" s="153"/>
      <c r="AZ1615" s="153"/>
      <c r="BA1615" s="153"/>
      <c r="BB1615" s="153"/>
      <c r="BC1615" s="153"/>
      <c r="BD1615" s="153"/>
      <c r="BE1615" s="153"/>
      <c r="BF1615" s="153"/>
      <c r="BG1615" s="153"/>
      <c r="BH1615" s="153"/>
      <c r="BI1615" s="153"/>
      <c r="BJ1615" s="153"/>
      <c r="BK1615" s="153"/>
      <c r="BL1615" s="153"/>
      <c r="BM1615" s="153"/>
      <c r="BN1615" s="153"/>
      <c r="BO1615" s="153"/>
      <c r="BP1615" s="153"/>
      <c r="BQ1615" s="153"/>
      <c r="BR1615" s="153"/>
      <c r="BS1615" s="153"/>
      <c r="BT1615" s="153"/>
      <c r="BU1615" s="153"/>
      <c r="BV1615" s="153"/>
      <c r="BW1615" s="153"/>
      <c r="BX1615" s="153"/>
      <c r="BY1615" s="153"/>
      <c r="BZ1615" s="153"/>
      <c r="CA1615" s="153"/>
      <c r="CB1615" s="153"/>
      <c r="CC1615" s="153"/>
      <c r="CD1615" s="153"/>
      <c r="CE1615" s="153"/>
      <c r="CF1615" s="153"/>
      <c r="CG1615" s="153"/>
      <c r="CH1615" s="153"/>
      <c r="CI1615" s="153"/>
      <c r="CJ1615" s="153"/>
      <c r="CK1615" s="153"/>
      <c r="CL1615" s="153"/>
      <c r="CM1615" s="153"/>
      <c r="CN1615" s="153"/>
    </row>
    <row r="1616" spans="1:92" x14ac:dyDescent="0.25">
      <c r="B1616" s="49" t="s">
        <v>955</v>
      </c>
      <c r="D1616" t="s">
        <v>946</v>
      </c>
      <c r="I1616" s="102"/>
      <c r="K1616" s="509">
        <f t="shared" ref="K1616:P1616" ca="1" si="1141">+(K1612+K1613)*($I1608&gt;=K$2)</f>
        <v>0</v>
      </c>
      <c r="L1616" s="509">
        <f t="shared" ca="1" si="1141"/>
        <v>0</v>
      </c>
      <c r="M1616" s="509">
        <f t="shared" ca="1" si="1141"/>
        <v>0</v>
      </c>
      <c r="N1616" s="509">
        <f t="shared" ca="1" si="1141"/>
        <v>0</v>
      </c>
      <c r="O1616" s="509">
        <f t="shared" ca="1" si="1141"/>
        <v>0</v>
      </c>
      <c r="P1616" s="509">
        <f t="shared" ca="1" si="1141"/>
        <v>0</v>
      </c>
      <c r="Q1616" s="509"/>
      <c r="T1616" s="205"/>
    </row>
    <row r="1617" spans="1:92" x14ac:dyDescent="0.25">
      <c r="B1617" s="49" t="s">
        <v>956</v>
      </c>
      <c r="D1617" t="s">
        <v>946</v>
      </c>
      <c r="I1617" s="102"/>
      <c r="K1617" s="517">
        <f t="shared" ref="K1617:P1617" si="1142">+IF(K$2=$I1608,K1611*$I1609,0)</f>
        <v>0</v>
      </c>
      <c r="L1617" s="517">
        <f t="shared" si="1142"/>
        <v>0</v>
      </c>
      <c r="M1617" s="517">
        <f t="shared" si="1142"/>
        <v>0</v>
      </c>
      <c r="N1617" s="517">
        <f t="shared" si="1142"/>
        <v>0</v>
      </c>
      <c r="O1617" s="517">
        <f t="shared" si="1142"/>
        <v>0</v>
      </c>
      <c r="P1617" s="517">
        <f t="shared" ca="1" si="1142"/>
        <v>0</v>
      </c>
      <c r="Q1617" s="518"/>
      <c r="T1617" s="205"/>
    </row>
    <row r="1618" spans="1:92" x14ac:dyDescent="0.25">
      <c r="B1618" s="28" t="s">
        <v>957</v>
      </c>
      <c r="D1618" t="s">
        <v>946</v>
      </c>
      <c r="I1618" s="102"/>
      <c r="K1618" s="519">
        <f t="shared" ref="K1618:P1618" ca="1" si="1143">SUM(K1616:K1617)</f>
        <v>0</v>
      </c>
      <c r="L1618" s="519">
        <f t="shared" ca="1" si="1143"/>
        <v>0</v>
      </c>
      <c r="M1618" s="519">
        <f t="shared" ca="1" si="1143"/>
        <v>0</v>
      </c>
      <c r="N1618" s="519">
        <f t="shared" ca="1" si="1143"/>
        <v>0</v>
      </c>
      <c r="O1618" s="519">
        <f t="shared" ca="1" si="1143"/>
        <v>0</v>
      </c>
      <c r="P1618" s="519">
        <f t="shared" ca="1" si="1143"/>
        <v>0</v>
      </c>
      <c r="Q1618" s="519"/>
      <c r="T1618" s="205"/>
    </row>
    <row r="1619" spans="1:92" x14ac:dyDescent="0.25">
      <c r="B1619" s="33" t="s">
        <v>958</v>
      </c>
      <c r="D1619" t="s">
        <v>946</v>
      </c>
      <c r="I1619" s="102"/>
      <c r="K1619" s="520">
        <v>1</v>
      </c>
      <c r="L1619" s="521">
        <f>+K1619+1</f>
        <v>2</v>
      </c>
      <c r="M1619" s="521">
        <f>+L1619+1</f>
        <v>3</v>
      </c>
      <c r="N1619" s="521">
        <f>+M1619+1</f>
        <v>4</v>
      </c>
      <c r="O1619" s="521">
        <f>+N1619+1</f>
        <v>5</v>
      </c>
      <c r="P1619" s="521">
        <f>+O1619+1</f>
        <v>6</v>
      </c>
      <c r="Q1619" s="522"/>
      <c r="T1619" s="205"/>
    </row>
    <row r="1620" spans="1:92" x14ac:dyDescent="0.25">
      <c r="B1620" s="28" t="s">
        <v>959</v>
      </c>
      <c r="D1620" t="s">
        <v>946</v>
      </c>
      <c r="I1620" s="102"/>
      <c r="K1620" s="519">
        <f t="shared" ref="K1620:P1620" ca="1" si="1144">+K1618/(1+$I1607)^K1619</f>
        <v>0</v>
      </c>
      <c r="L1620" s="519">
        <f t="shared" ca="1" si="1144"/>
        <v>0</v>
      </c>
      <c r="M1620" s="519">
        <f t="shared" ca="1" si="1144"/>
        <v>0</v>
      </c>
      <c r="N1620" s="519">
        <f t="shared" ca="1" si="1144"/>
        <v>0</v>
      </c>
      <c r="O1620" s="519">
        <f t="shared" ca="1" si="1144"/>
        <v>0</v>
      </c>
      <c r="P1620" s="519">
        <f t="shared" ca="1" si="1144"/>
        <v>0</v>
      </c>
      <c r="Q1620" s="519"/>
      <c r="T1620" s="205"/>
    </row>
    <row r="1621" spans="1:92" x14ac:dyDescent="0.25">
      <c r="D1621" t="s">
        <v>946</v>
      </c>
      <c r="I1621" s="102"/>
      <c r="T1621" s="205"/>
    </row>
    <row r="1622" spans="1:92" x14ac:dyDescent="0.25">
      <c r="B1622" s="174" t="s">
        <v>960</v>
      </c>
      <c r="D1622" t="s">
        <v>946</v>
      </c>
      <c r="I1622" s="102"/>
      <c r="T1622" s="205"/>
    </row>
    <row r="1623" spans="1:92" x14ac:dyDescent="0.25">
      <c r="B1623" s="49" t="s">
        <v>961</v>
      </c>
      <c r="D1623" t="s">
        <v>946</v>
      </c>
      <c r="J1623" s="519">
        <f ca="1">+SUM(K1620:P1620)</f>
        <v>0</v>
      </c>
      <c r="T1623" s="205"/>
    </row>
    <row r="1624" spans="1:92" x14ac:dyDescent="0.25">
      <c r="B1624" s="49" t="s">
        <v>962</v>
      </c>
      <c r="D1624" t="s">
        <v>946</v>
      </c>
      <c r="I1624" s="102" t="s">
        <v>43</v>
      </c>
      <c r="J1624" s="523">
        <f ca="1">IFERROR(INDEX(INDIRECT("Financials!$A:$CX"), MATCH(I1624, INDIRECT("Financials!$B:$B"), 0), MATCH(J$1, INDIRECT("Financials!$1:$1"), 0)),0)</f>
        <v>0</v>
      </c>
      <c r="T1624" s="205"/>
    </row>
    <row r="1625" spans="1:92" x14ac:dyDescent="0.25">
      <c r="B1625" s="49" t="s">
        <v>963</v>
      </c>
      <c r="D1625" t="s">
        <v>946</v>
      </c>
      <c r="I1625" s="102" t="s">
        <v>54</v>
      </c>
      <c r="J1625" s="524">
        <f ca="1">-IFERROR(INDEX(INDIRECT("Financials!$A:$CX"), MATCH(I1625, INDIRECT("Financials!$B:$B"), 0), MATCH(J$1, INDIRECT("Financials!$1:$1"), 0)),0)</f>
        <v>0</v>
      </c>
      <c r="T1625" s="205"/>
    </row>
    <row r="1626" spans="1:92" x14ac:dyDescent="0.25">
      <c r="B1626" s="28" t="s">
        <v>964</v>
      </c>
      <c r="D1626" t="s">
        <v>946</v>
      </c>
      <c r="J1626" s="31">
        <f ca="1">SUM(J1623:J1625)</f>
        <v>0</v>
      </c>
      <c r="T1626" s="205"/>
    </row>
    <row r="1627" spans="1:92" x14ac:dyDescent="0.25">
      <c r="B1627" s="216"/>
      <c r="I1627" s="102"/>
      <c r="J1627"/>
      <c r="K1627" s="30"/>
      <c r="L1627" s="30"/>
      <c r="M1627" s="30"/>
      <c r="N1627" s="30"/>
      <c r="O1627" s="30"/>
      <c r="P1627" s="30"/>
      <c r="Q1627" s="30"/>
      <c r="T1627" s="204"/>
      <c r="U1627" s="31"/>
      <c r="V1627" s="31"/>
      <c r="W1627" s="31"/>
      <c r="X1627" s="31"/>
      <c r="Y1627" s="31"/>
      <c r="Z1627" s="31"/>
      <c r="AA1627" s="31"/>
      <c r="AB1627" s="31"/>
      <c r="AC1627" s="31"/>
      <c r="AD1627" s="31"/>
      <c r="AE1627" s="31"/>
      <c r="AF1627" s="31"/>
      <c r="AG1627" s="31"/>
      <c r="AH1627" s="31"/>
      <c r="AI1627" s="31"/>
      <c r="AJ1627" s="31"/>
      <c r="AK1627" s="31"/>
      <c r="AL1627" s="31"/>
      <c r="AM1627" s="31"/>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row>
    <row r="1628" spans="1:92" x14ac:dyDescent="0.25">
      <c r="H1628" s="91"/>
      <c r="T1628" s="205"/>
    </row>
    <row r="1629" spans="1:92" s="107" customFormat="1" x14ac:dyDescent="0.25">
      <c r="B1629" s="490" t="s">
        <v>965</v>
      </c>
      <c r="E1629" s="135"/>
      <c r="F1629" s="135"/>
      <c r="G1629" s="135"/>
      <c r="H1629" s="109"/>
      <c r="I1629" s="109"/>
      <c r="J1629" s="108"/>
      <c r="T1629" s="525"/>
      <c r="U1629" s="526"/>
      <c r="V1629" s="526"/>
      <c r="W1629" s="526"/>
      <c r="X1629" s="526"/>
      <c r="Y1629" s="526"/>
      <c r="Z1629" s="526"/>
      <c r="AA1629" s="526"/>
      <c r="AB1629" s="526"/>
      <c r="AC1629" s="526"/>
      <c r="AD1629" s="526"/>
      <c r="AE1629" s="526"/>
      <c r="AF1629" s="526"/>
      <c r="AG1629" s="526"/>
      <c r="AH1629" s="526"/>
      <c r="AI1629" s="526"/>
      <c r="AJ1629" s="526"/>
      <c r="AK1629" s="526"/>
      <c r="AL1629" s="526"/>
      <c r="AM1629" s="526"/>
      <c r="AN1629" s="526"/>
      <c r="AO1629" s="526"/>
      <c r="AP1629" s="526"/>
      <c r="AQ1629" s="526"/>
      <c r="AR1629" s="526"/>
      <c r="AS1629" s="526"/>
      <c r="AT1629" s="526"/>
      <c r="AU1629" s="526"/>
      <c r="AV1629" s="526"/>
      <c r="AW1629" s="526"/>
      <c r="AX1629" s="526"/>
      <c r="AY1629" s="526"/>
      <c r="AZ1629" s="526"/>
      <c r="BA1629" s="526"/>
      <c r="BB1629" s="526"/>
      <c r="BC1629" s="526"/>
      <c r="BD1629" s="526"/>
      <c r="BE1629" s="526"/>
      <c r="BF1629" s="526"/>
      <c r="BG1629" s="526"/>
      <c r="BH1629" s="526"/>
      <c r="BI1629" s="526"/>
      <c r="BJ1629" s="526"/>
      <c r="BK1629" s="526"/>
      <c r="BL1629" s="526"/>
      <c r="BM1629" s="526"/>
      <c r="BN1629" s="526"/>
      <c r="BO1629" s="526"/>
      <c r="BP1629" s="526"/>
      <c r="BQ1629" s="526"/>
      <c r="BR1629" s="526"/>
      <c r="BS1629" s="526"/>
      <c r="BT1629" s="526"/>
      <c r="BU1629" s="526"/>
      <c r="BV1629" s="526"/>
      <c r="BW1629" s="526"/>
      <c r="BX1629" s="526"/>
      <c r="BY1629" s="526"/>
      <c r="BZ1629" s="526"/>
      <c r="CA1629" s="526"/>
      <c r="CB1629" s="526"/>
      <c r="CC1629" s="526"/>
      <c r="CD1629" s="526"/>
      <c r="CE1629" s="526"/>
      <c r="CF1629" s="526"/>
      <c r="CG1629" s="526"/>
      <c r="CH1629" s="526"/>
      <c r="CI1629" s="526"/>
      <c r="CJ1629" s="526"/>
      <c r="CK1629" s="526"/>
      <c r="CL1629" s="526"/>
      <c r="CM1629" s="526"/>
      <c r="CN1629" s="526"/>
    </row>
    <row r="1630" spans="1:92" x14ac:dyDescent="0.25">
      <c r="A1630" s="137"/>
      <c r="B1630" s="208"/>
      <c r="C1630" s="139"/>
      <c r="D1630" s="111" t="s">
        <v>966</v>
      </c>
      <c r="E1630" s="157" t="s">
        <v>966</v>
      </c>
      <c r="F1630" s="140"/>
      <c r="G1630" s="141" t="s">
        <v>967</v>
      </c>
      <c r="H1630" s="487" t="s">
        <v>968</v>
      </c>
      <c r="I1630" s="221"/>
      <c r="J1630" s="222"/>
      <c r="K1630" s="139"/>
      <c r="L1630" s="139"/>
      <c r="M1630" s="139"/>
      <c r="N1630" s="139"/>
      <c r="O1630" s="139"/>
      <c r="P1630" s="139"/>
      <c r="Q1630" s="139"/>
      <c r="T1630" s="262"/>
      <c r="U1630" s="187"/>
      <c r="V1630" s="187"/>
      <c r="W1630" s="187"/>
      <c r="X1630" s="187"/>
      <c r="Y1630" s="187"/>
      <c r="Z1630" s="187"/>
      <c r="AA1630" s="187"/>
      <c r="AB1630" s="187"/>
      <c r="AC1630" s="187"/>
      <c r="AD1630" s="187"/>
      <c r="AE1630" s="187"/>
      <c r="AF1630" s="187"/>
      <c r="AG1630" s="187"/>
      <c r="AH1630" s="187"/>
      <c r="AI1630" s="187"/>
      <c r="AJ1630" s="187"/>
      <c r="AK1630" s="187"/>
      <c r="AL1630" s="187"/>
      <c r="AM1630" s="187"/>
      <c r="AN1630" s="187"/>
      <c r="AO1630" s="187"/>
      <c r="AP1630" s="187"/>
      <c r="AQ1630" s="187"/>
      <c r="AR1630" s="187"/>
      <c r="AS1630" s="187"/>
      <c r="AT1630" s="187"/>
      <c r="AU1630" s="187"/>
      <c r="AV1630" s="187"/>
      <c r="AW1630" s="187"/>
      <c r="AX1630" s="187"/>
      <c r="AY1630" s="187"/>
      <c r="AZ1630" s="187"/>
      <c r="BA1630" s="187"/>
      <c r="BB1630" s="187"/>
      <c r="BC1630" s="187"/>
      <c r="BD1630" s="187"/>
      <c r="BE1630" s="187"/>
      <c r="BF1630" s="187"/>
      <c r="BG1630" s="187"/>
      <c r="BH1630" s="187"/>
      <c r="BI1630" s="187"/>
      <c r="BJ1630" s="187"/>
      <c r="BK1630" s="187"/>
      <c r="BL1630" s="187"/>
      <c r="BM1630" s="187"/>
      <c r="BN1630" s="187"/>
      <c r="BO1630" s="187"/>
      <c r="BP1630" s="187"/>
      <c r="BQ1630" s="187"/>
      <c r="BR1630" s="187"/>
      <c r="BS1630" s="187"/>
      <c r="BT1630" s="187"/>
      <c r="BU1630" s="187"/>
      <c r="BV1630" s="187"/>
      <c r="BW1630" s="187"/>
      <c r="BX1630" s="187"/>
      <c r="BY1630" s="187"/>
      <c r="BZ1630" s="187"/>
      <c r="CA1630" s="187"/>
      <c r="CB1630" s="187"/>
      <c r="CC1630" s="187"/>
      <c r="CD1630" s="187"/>
      <c r="CE1630" s="187"/>
      <c r="CF1630" s="187"/>
      <c r="CG1630" s="187"/>
      <c r="CH1630" s="187"/>
      <c r="CI1630" s="187"/>
      <c r="CJ1630" s="187"/>
      <c r="CK1630" s="187"/>
      <c r="CL1630" s="187"/>
      <c r="CM1630" s="187"/>
      <c r="CN1630" s="187"/>
    </row>
    <row r="1631" spans="1:92" s="10" customFormat="1" x14ac:dyDescent="0.25">
      <c r="A1631" s="10" t="s">
        <v>969</v>
      </c>
      <c r="B1631" s="147" t="s">
        <v>970</v>
      </c>
      <c r="D1631" s="111" t="s">
        <v>966</v>
      </c>
      <c r="E1631" s="106"/>
      <c r="F1631" s="106"/>
      <c r="G1631" s="106"/>
      <c r="H1631" s="175"/>
      <c r="I1631" s="175"/>
      <c r="J1631" s="17"/>
      <c r="K1631" s="195">
        <v>10</v>
      </c>
      <c r="L1631" s="195">
        <v>10</v>
      </c>
      <c r="M1631" s="195">
        <v>10</v>
      </c>
      <c r="N1631" s="195">
        <v>10</v>
      </c>
      <c r="O1631" s="195">
        <v>10</v>
      </c>
      <c r="P1631" s="195">
        <v>10</v>
      </c>
      <c r="Q1631" s="195"/>
      <c r="T1631" s="256"/>
      <c r="U1631" s="36">
        <f ca="1">INDEX($A:$CN,ROW(),MATCH(INDIRECT(ADDRESS(3,COLUMN(),2)),$2:$2,0))</f>
        <v>10</v>
      </c>
      <c r="V1631" s="36">
        <f ca="1">INDEX($A:$CN,ROW(),MATCH(INDIRECT(ADDRESS(3,COLUMN(),2)),$2:$2,0))</f>
        <v>10</v>
      </c>
      <c r="W1631" s="36">
        <f ca="1">INDEX($A:$CN,ROW(),MATCH(INDIRECT(ADDRESS(3,COLUMN(),2)),$2:$2,0))</f>
        <v>10</v>
      </c>
      <c r="X1631" s="36">
        <f ca="1">INDEX($A:$CN,ROW(),MATCH(INDIRECT(ADDRESS(3,COLUMN(),2)),$2:$2,0))</f>
        <v>10</v>
      </c>
      <c r="Y1631" s="36">
        <f ca="1">INDEX($A:$CN,ROW(),MATCH(INDIRECT(ADDRESS(3,COLUMN(),2)),$2:$2,0))</f>
        <v>10</v>
      </c>
      <c r="Z1631" s="36">
        <f ca="1">INDEX($A:$CN,ROW(),MATCH(INDIRECT(ADDRESS(3,COLUMN(),2)),$2:$2,0))</f>
        <v>10</v>
      </c>
      <c r="AA1631" s="36">
        <f ca="1">INDEX($A:$CN,ROW(),MATCH(INDIRECT(ADDRESS(3,COLUMN(),2)),$2:$2,0))</f>
        <v>10</v>
      </c>
      <c r="AB1631" s="36">
        <f ca="1">INDEX($A:$CN,ROW(),MATCH(INDIRECT(ADDRESS(3,COLUMN(),2)),$2:$2,0))</f>
        <v>10</v>
      </c>
      <c r="AC1631" s="36">
        <f ca="1">INDEX($A:$CN,ROW(),MATCH(INDIRECT(ADDRESS(3,COLUMN(),2)),$2:$2,0))</f>
        <v>10</v>
      </c>
      <c r="AD1631" s="36">
        <f ca="1">INDEX($A:$CN,ROW(),MATCH(INDIRECT(ADDRESS(3,COLUMN(),2)),$2:$2,0))</f>
        <v>10</v>
      </c>
      <c r="AE1631" s="36">
        <f ca="1">INDEX($A:$CN,ROW(),MATCH(INDIRECT(ADDRESS(3,COLUMN(),2)),$2:$2,0))</f>
        <v>10</v>
      </c>
      <c r="AF1631" s="36">
        <f ca="1">INDEX($A:$CN,ROW(),MATCH(INDIRECT(ADDRESS(3,COLUMN(),2)),$2:$2,0))</f>
        <v>10</v>
      </c>
      <c r="AG1631" s="36">
        <f ca="1">INDEX($A:$CN,ROW(),MATCH(INDIRECT(ADDRESS(3,COLUMN(),2)),$2:$2,0))</f>
        <v>10</v>
      </c>
      <c r="AH1631" s="36">
        <f ca="1">INDEX($A:$CN,ROW(),MATCH(INDIRECT(ADDRESS(3,COLUMN(),2)),$2:$2,0))</f>
        <v>10</v>
      </c>
      <c r="AI1631" s="36">
        <f ca="1">INDEX($A:$CN,ROW(),MATCH(INDIRECT(ADDRESS(3,COLUMN(),2)),$2:$2,0))</f>
        <v>10</v>
      </c>
      <c r="AJ1631" s="36">
        <f ca="1">INDEX($A:$CN,ROW(),MATCH(INDIRECT(ADDRESS(3,COLUMN(),2)),$2:$2,0))</f>
        <v>10</v>
      </c>
      <c r="AK1631" s="36">
        <f ca="1">INDEX($A:$CN,ROW(),MATCH(INDIRECT(ADDRESS(3,COLUMN(),2)),$2:$2,0))</f>
        <v>10</v>
      </c>
      <c r="AL1631" s="36">
        <f ca="1">INDEX($A:$CN,ROW(),MATCH(INDIRECT(ADDRESS(3,COLUMN(),2)),$2:$2,0))</f>
        <v>10</v>
      </c>
      <c r="AM1631" s="36">
        <f ca="1">INDEX($A:$CN,ROW(),MATCH(INDIRECT(ADDRESS(3,COLUMN(),2)),$2:$2,0))</f>
        <v>10</v>
      </c>
      <c r="AN1631" s="36">
        <f ca="1">INDEX($A:$CN,ROW(),MATCH(INDIRECT(ADDRESS(3,COLUMN(),2)),$2:$2,0))</f>
        <v>10</v>
      </c>
      <c r="AO1631" s="36">
        <f ca="1">INDEX($A:$CN,ROW(),MATCH(INDIRECT(ADDRESS(3,COLUMN(),2)),$2:$2,0))</f>
        <v>10</v>
      </c>
      <c r="AP1631" s="36">
        <f ca="1">INDEX($A:$CN,ROW(),MATCH(INDIRECT(ADDRESS(3,COLUMN(),2)),$2:$2,0))</f>
        <v>10</v>
      </c>
      <c r="AQ1631" s="36">
        <f ca="1">INDEX($A:$CN,ROW(),MATCH(INDIRECT(ADDRESS(3,COLUMN(),2)),$2:$2,0))</f>
        <v>10</v>
      </c>
      <c r="AR1631" s="36">
        <f ca="1">INDEX($A:$CN,ROW(),MATCH(INDIRECT(ADDRESS(3,COLUMN(),2)),$2:$2,0))</f>
        <v>10</v>
      </c>
      <c r="AS1631" s="36">
        <f ca="1">INDEX($A:$CN,ROW(),MATCH(INDIRECT(ADDRESS(3,COLUMN(),2)),$2:$2,0))</f>
        <v>10</v>
      </c>
      <c r="AT1631" s="36">
        <f ca="1">INDEX($A:$CN,ROW(),MATCH(INDIRECT(ADDRESS(3,COLUMN(),2)),$2:$2,0))</f>
        <v>10</v>
      </c>
      <c r="AU1631" s="36">
        <f ca="1">INDEX($A:$CN,ROW(),MATCH(INDIRECT(ADDRESS(3,COLUMN(),2)),$2:$2,0))</f>
        <v>10</v>
      </c>
      <c r="AV1631" s="36">
        <f ca="1">INDEX($A:$CN,ROW(),MATCH(INDIRECT(ADDRESS(3,COLUMN(),2)),$2:$2,0))</f>
        <v>10</v>
      </c>
      <c r="AW1631" s="36">
        <f ca="1">INDEX($A:$CN,ROW(),MATCH(INDIRECT(ADDRESS(3,COLUMN(),2)),$2:$2,0))</f>
        <v>10</v>
      </c>
      <c r="AX1631" s="36">
        <f ca="1">INDEX($A:$CN,ROW(),MATCH(INDIRECT(ADDRESS(3,COLUMN(),2)),$2:$2,0))</f>
        <v>10</v>
      </c>
      <c r="AY1631" s="36">
        <f ca="1">INDEX($A:$CN,ROW(),MATCH(INDIRECT(ADDRESS(3,COLUMN(),2)),$2:$2,0))</f>
        <v>10</v>
      </c>
      <c r="AZ1631" s="36">
        <f ca="1">INDEX($A:$CN,ROW(),MATCH(INDIRECT(ADDRESS(3,COLUMN(),2)),$2:$2,0))</f>
        <v>10</v>
      </c>
      <c r="BA1631" s="36">
        <f ca="1">INDEX($A:$CN,ROW(),MATCH(INDIRECT(ADDRESS(3,COLUMN(),2)),$2:$2,0))</f>
        <v>10</v>
      </c>
      <c r="BB1631" s="36">
        <f ca="1">INDEX($A:$CN,ROW(),MATCH(INDIRECT(ADDRESS(3,COLUMN(),2)),$2:$2,0))</f>
        <v>10</v>
      </c>
      <c r="BC1631" s="36">
        <f ca="1">INDEX($A:$CN,ROW(),MATCH(INDIRECT(ADDRESS(3,COLUMN(),2)),$2:$2,0))</f>
        <v>10</v>
      </c>
      <c r="BD1631" s="36">
        <f ca="1">INDEX($A:$CN,ROW(),MATCH(INDIRECT(ADDRESS(3,COLUMN(),2)),$2:$2,0))</f>
        <v>10</v>
      </c>
      <c r="BE1631" s="36">
        <f ca="1">INDEX($A:$CN,ROW(),MATCH(INDIRECT(ADDRESS(3,COLUMN(),2)),$2:$2,0))</f>
        <v>10</v>
      </c>
      <c r="BF1631" s="36">
        <f ca="1">INDEX($A:$CN,ROW(),MATCH(INDIRECT(ADDRESS(3,COLUMN(),2)),$2:$2,0))</f>
        <v>10</v>
      </c>
      <c r="BG1631" s="36">
        <f ca="1">INDEX($A:$CN,ROW(),MATCH(INDIRECT(ADDRESS(3,COLUMN(),2)),$2:$2,0))</f>
        <v>10</v>
      </c>
      <c r="BH1631" s="36">
        <f ca="1">INDEX($A:$CN,ROW(),MATCH(INDIRECT(ADDRESS(3,COLUMN(),2)),$2:$2,0))</f>
        <v>10</v>
      </c>
      <c r="BI1631" s="36">
        <f ca="1">INDEX($A:$CN,ROW(),MATCH(INDIRECT(ADDRESS(3,COLUMN(),2)),$2:$2,0))</f>
        <v>10</v>
      </c>
      <c r="BJ1631" s="36">
        <f ca="1">INDEX($A:$CN,ROW(),MATCH(INDIRECT(ADDRESS(3,COLUMN(),2)),$2:$2,0))</f>
        <v>10</v>
      </c>
      <c r="BK1631" s="36">
        <f ca="1">INDEX($A:$CN,ROW(),MATCH(INDIRECT(ADDRESS(3,COLUMN(),2)),$2:$2,0))</f>
        <v>10</v>
      </c>
      <c r="BL1631" s="36">
        <f ca="1">INDEX($A:$CN,ROW(),MATCH(INDIRECT(ADDRESS(3,COLUMN(),2)),$2:$2,0))</f>
        <v>10</v>
      </c>
      <c r="BM1631" s="36">
        <f ca="1">INDEX($A:$CN,ROW(),MATCH(INDIRECT(ADDRESS(3,COLUMN(),2)),$2:$2,0))</f>
        <v>10</v>
      </c>
      <c r="BN1631" s="36">
        <f ca="1">INDEX($A:$CN,ROW(),MATCH(INDIRECT(ADDRESS(3,COLUMN(),2)),$2:$2,0))</f>
        <v>10</v>
      </c>
      <c r="BO1631" s="36">
        <f ca="1">INDEX($A:$CN,ROW(),MATCH(INDIRECT(ADDRESS(3,COLUMN(),2)),$2:$2,0))</f>
        <v>10</v>
      </c>
      <c r="BP1631" s="36">
        <f ca="1">INDEX($A:$CN,ROW(),MATCH(INDIRECT(ADDRESS(3,COLUMN(),2)),$2:$2,0))</f>
        <v>10</v>
      </c>
      <c r="BQ1631" s="36">
        <f ca="1">INDEX($A:$CN,ROW(),MATCH(INDIRECT(ADDRESS(3,COLUMN(),2)),$2:$2,0))</f>
        <v>10</v>
      </c>
      <c r="BR1631" s="36">
        <f ca="1">INDEX($A:$CN,ROW(),MATCH(INDIRECT(ADDRESS(3,COLUMN(),2)),$2:$2,0))</f>
        <v>10</v>
      </c>
      <c r="BS1631" s="36">
        <f ca="1">INDEX($A:$CN,ROW(),MATCH(INDIRECT(ADDRESS(3,COLUMN(),2)),$2:$2,0))</f>
        <v>10</v>
      </c>
      <c r="BT1631" s="36">
        <f ca="1">INDEX($A:$CN,ROW(),MATCH(INDIRECT(ADDRESS(3,COLUMN(),2)),$2:$2,0))</f>
        <v>10</v>
      </c>
      <c r="BU1631" s="36">
        <f ca="1">INDEX($A:$CN,ROW(),MATCH(INDIRECT(ADDRESS(3,COLUMN(),2)),$2:$2,0))</f>
        <v>10</v>
      </c>
      <c r="BV1631" s="36">
        <f ca="1">INDEX($A:$CN,ROW(),MATCH(INDIRECT(ADDRESS(3,COLUMN(),2)),$2:$2,0))</f>
        <v>10</v>
      </c>
      <c r="BW1631" s="36">
        <f ca="1">INDEX($A:$CN,ROW(),MATCH(INDIRECT(ADDRESS(3,COLUMN(),2)),$2:$2,0))</f>
        <v>10</v>
      </c>
      <c r="BX1631" s="36">
        <f ca="1">INDEX($A:$CN,ROW(),MATCH(INDIRECT(ADDRESS(3,COLUMN(),2)),$2:$2,0))</f>
        <v>10</v>
      </c>
      <c r="BY1631" s="36">
        <f ca="1">INDEX($A:$CN,ROW(),MATCH(INDIRECT(ADDRESS(3,COLUMN(),2)),$2:$2,0))</f>
        <v>10</v>
      </c>
      <c r="BZ1631" s="36">
        <f ca="1">INDEX($A:$CN,ROW(),MATCH(INDIRECT(ADDRESS(3,COLUMN(),2)),$2:$2,0))</f>
        <v>10</v>
      </c>
      <c r="CA1631" s="36">
        <f ca="1">INDEX($A:$CN,ROW(),MATCH(INDIRECT(ADDRESS(3,COLUMN(),2)),$2:$2,0))</f>
        <v>10</v>
      </c>
      <c r="CB1631" s="36">
        <f ca="1">INDEX($A:$CN,ROW(),MATCH(INDIRECT(ADDRESS(3,COLUMN(),2)),$2:$2,0))</f>
        <v>10</v>
      </c>
      <c r="CC1631" s="36">
        <f ca="1">INDEX($A:$CN,ROW(),MATCH(INDIRECT(ADDRESS(3,COLUMN(),2)),$2:$2,0))</f>
        <v>10</v>
      </c>
      <c r="CD1631" s="36">
        <f ca="1">INDEX($A:$CN,ROW(),MATCH(INDIRECT(ADDRESS(3,COLUMN(),2)),$2:$2,0))</f>
        <v>10</v>
      </c>
      <c r="CE1631" s="36">
        <f ca="1">INDEX($A:$CN,ROW(),MATCH(INDIRECT(ADDRESS(3,COLUMN(),2)),$2:$2,0))</f>
        <v>10</v>
      </c>
      <c r="CF1631" s="36">
        <f ca="1">INDEX($A:$CN,ROW(),MATCH(INDIRECT(ADDRESS(3,COLUMN(),2)),$2:$2,0))</f>
        <v>10</v>
      </c>
      <c r="CG1631" s="36">
        <f ca="1">INDEX($A:$CN,ROW(),MATCH(INDIRECT(ADDRESS(3,COLUMN(),2)),$2:$2,0))</f>
        <v>10</v>
      </c>
      <c r="CH1631" s="36">
        <f ca="1">INDEX($A:$CN,ROW(),MATCH(INDIRECT(ADDRESS(3,COLUMN(),2)),$2:$2,0))</f>
        <v>10</v>
      </c>
      <c r="CI1631" s="36">
        <f ca="1">INDEX($A:$CN,ROW(),MATCH(INDIRECT(ADDRESS(3,COLUMN(),2)),$2:$2,0))</f>
        <v>10</v>
      </c>
      <c r="CJ1631" s="36">
        <f ca="1">INDEX($A:$CN,ROW(),MATCH(INDIRECT(ADDRESS(3,COLUMN(),2)),$2:$2,0))</f>
        <v>10</v>
      </c>
      <c r="CK1631" s="36">
        <f ca="1">INDEX($A:$CN,ROW(),MATCH(INDIRECT(ADDRESS(3,COLUMN(),2)),$2:$2,0))</f>
        <v>10</v>
      </c>
      <c r="CL1631" s="36">
        <f ca="1">INDEX($A:$CN,ROW(),MATCH(INDIRECT(ADDRESS(3,COLUMN(),2)),$2:$2,0))</f>
        <v>10</v>
      </c>
      <c r="CM1631" s="36">
        <f ca="1">INDEX($A:$CN,ROW(),MATCH(INDIRECT(ADDRESS(3,COLUMN(),2)),$2:$2,0))</f>
        <v>10</v>
      </c>
      <c r="CN1631" s="36">
        <f ca="1">INDEX($A:$CN,ROW(),MATCH(INDIRECT(ADDRESS(3,COLUMN(),2)),$2:$2,0))</f>
        <v>10</v>
      </c>
    </row>
    <row r="1632" spans="1:92" x14ac:dyDescent="0.25">
      <c r="D1632" s="111"/>
      <c r="H1632" s="91"/>
      <c r="T1632" s="205"/>
    </row>
    <row r="1633" spans="1:92" x14ac:dyDescent="0.25">
      <c r="A1633" s="137"/>
      <c r="B1633" s="208"/>
      <c r="C1633" s="139"/>
      <c r="D1633" s="111" t="s">
        <v>971</v>
      </c>
      <c r="E1633" s="157" t="s">
        <v>971</v>
      </c>
      <c r="F1633" s="140"/>
      <c r="G1633" s="141" t="s">
        <v>972</v>
      </c>
      <c r="H1633" s="487" t="s">
        <v>973</v>
      </c>
      <c r="I1633" s="221"/>
      <c r="J1633" s="222"/>
      <c r="K1633" s="139"/>
      <c r="L1633" s="139"/>
      <c r="M1633" s="139"/>
      <c r="N1633" s="139"/>
      <c r="O1633" s="139"/>
      <c r="P1633" s="139"/>
      <c r="Q1633" s="139"/>
      <c r="T1633" s="262"/>
      <c r="U1633" s="187"/>
      <c r="V1633" s="187"/>
      <c r="W1633" s="187"/>
      <c r="X1633" s="187"/>
      <c r="Y1633" s="187"/>
      <c r="Z1633" s="187"/>
      <c r="AA1633" s="187"/>
      <c r="AB1633" s="187"/>
      <c r="AC1633" s="187"/>
      <c r="AD1633" s="187"/>
      <c r="AE1633" s="187"/>
      <c r="AF1633" s="187"/>
      <c r="AG1633" s="187"/>
      <c r="AH1633" s="187"/>
      <c r="AI1633" s="187"/>
      <c r="AJ1633" s="187"/>
      <c r="AK1633" s="187"/>
      <c r="AL1633" s="187"/>
      <c r="AM1633" s="187"/>
      <c r="AN1633" s="187"/>
      <c r="AO1633" s="187"/>
      <c r="AP1633" s="187"/>
      <c r="AQ1633" s="187"/>
      <c r="AR1633" s="187"/>
      <c r="AS1633" s="187"/>
      <c r="AT1633" s="187"/>
      <c r="AU1633" s="187"/>
      <c r="AV1633" s="187"/>
      <c r="AW1633" s="187"/>
      <c r="AX1633" s="187"/>
      <c r="AY1633" s="187"/>
      <c r="AZ1633" s="187"/>
      <c r="BA1633" s="187"/>
      <c r="BB1633" s="187"/>
      <c r="BC1633" s="187"/>
      <c r="BD1633" s="187"/>
      <c r="BE1633" s="187"/>
      <c r="BF1633" s="187"/>
      <c r="BG1633" s="187"/>
      <c r="BH1633" s="187"/>
      <c r="BI1633" s="187"/>
      <c r="BJ1633" s="187"/>
      <c r="BK1633" s="187"/>
      <c r="BL1633" s="187"/>
      <c r="BM1633" s="187"/>
      <c r="BN1633" s="187"/>
      <c r="BO1633" s="187"/>
      <c r="BP1633" s="187"/>
      <c r="BQ1633" s="187"/>
      <c r="BR1633" s="187"/>
      <c r="BS1633" s="187"/>
      <c r="BT1633" s="187"/>
      <c r="BU1633" s="187"/>
      <c r="BV1633" s="187"/>
      <c r="BW1633" s="187"/>
      <c r="BX1633" s="187"/>
      <c r="BY1633" s="187"/>
      <c r="BZ1633" s="187"/>
      <c r="CA1633" s="187"/>
      <c r="CB1633" s="187"/>
      <c r="CC1633" s="187"/>
      <c r="CD1633" s="187"/>
      <c r="CE1633" s="187"/>
      <c r="CF1633" s="187"/>
      <c r="CG1633" s="187"/>
      <c r="CH1633" s="187"/>
      <c r="CI1633" s="187"/>
      <c r="CJ1633" s="187"/>
      <c r="CK1633" s="187"/>
      <c r="CL1633" s="187"/>
      <c r="CM1633" s="187"/>
      <c r="CN1633" s="187"/>
    </row>
    <row r="1634" spans="1:92" x14ac:dyDescent="0.25">
      <c r="A1634" t="s">
        <v>160</v>
      </c>
      <c r="B1634" s="295" t="s">
        <v>974</v>
      </c>
      <c r="C1634" t="s">
        <v>16</v>
      </c>
      <c r="D1634" s="111" t="s">
        <v>971</v>
      </c>
      <c r="H1634" s="91"/>
      <c r="K1634" s="56">
        <v>1000001</v>
      </c>
      <c r="L1634" s="56">
        <v>1000001</v>
      </c>
      <c r="M1634" s="56">
        <v>1000001</v>
      </c>
      <c r="N1634" s="56">
        <v>1000001</v>
      </c>
      <c r="O1634" s="56">
        <v>1000001</v>
      </c>
      <c r="P1634" s="56">
        <v>1000001</v>
      </c>
      <c r="Q1634" s="56"/>
      <c r="T1634" s="489">
        <f t="shared" ref="T1634" ca="1" si="1145">IFERROR(INDEX(INDIRECT("Financials!$A:$AD"), MATCH(INDIRECT(ADDRESS(ROW(),2)), INDIRECT("Financials!$B:$B"), 0), MATCH(INDIRECT(ADDRESS(1,COLUMN())), INDIRECT("Financials!$1:$1"), 0)),0)</f>
        <v>0</v>
      </c>
      <c r="U1634" s="50">
        <f ca="1">INDEX($A:$CN,ROW(),MATCH(INDIRECT(ADDRESS(3,COLUMN(),2)),$2:$2,0))/U$7</f>
        <v>83333.416666666672</v>
      </c>
      <c r="V1634" s="50">
        <f ca="1">INDEX($A:$CN,ROW(),MATCH(INDIRECT(ADDRESS(3,COLUMN(),2)),$2:$2,0))/V$7</f>
        <v>83333.416666666672</v>
      </c>
      <c r="W1634" s="50">
        <f ca="1">INDEX($A:$CN,ROW(),MATCH(INDIRECT(ADDRESS(3,COLUMN(),2)),$2:$2,0))/W$7</f>
        <v>83333.416666666672</v>
      </c>
      <c r="X1634" s="50">
        <f ca="1">INDEX($A:$CN,ROW(),MATCH(INDIRECT(ADDRESS(3,COLUMN(),2)),$2:$2,0))/X$7</f>
        <v>83333.416666666672</v>
      </c>
      <c r="Y1634" s="50">
        <f ca="1">INDEX($A:$CN,ROW(),MATCH(INDIRECT(ADDRESS(3,COLUMN(),2)),$2:$2,0))/Y$7</f>
        <v>83333.416666666672</v>
      </c>
      <c r="Z1634" s="50">
        <f ca="1">INDEX($A:$CN,ROW(),MATCH(INDIRECT(ADDRESS(3,COLUMN(),2)),$2:$2,0))/Z$7</f>
        <v>83333.416666666672</v>
      </c>
      <c r="AA1634" s="50">
        <f ca="1">INDEX($A:$CN,ROW(),MATCH(INDIRECT(ADDRESS(3,COLUMN(),2)),$2:$2,0))/AA$7</f>
        <v>83333.416666666672</v>
      </c>
      <c r="AB1634" s="50">
        <f ca="1">INDEX($A:$CN,ROW(),MATCH(INDIRECT(ADDRESS(3,COLUMN(),2)),$2:$2,0))/AB$7</f>
        <v>83333.416666666672</v>
      </c>
      <c r="AC1634" s="50">
        <f ca="1">INDEX($A:$CN,ROW(),MATCH(INDIRECT(ADDRESS(3,COLUMN(),2)),$2:$2,0))/AC$7</f>
        <v>83333.416666666672</v>
      </c>
      <c r="AD1634" s="50">
        <f ca="1">INDEX($A:$CN,ROW(),MATCH(INDIRECT(ADDRESS(3,COLUMN(),2)),$2:$2,0))/AD$7</f>
        <v>83333.416666666672</v>
      </c>
      <c r="AE1634" s="50">
        <f ca="1">INDEX($A:$CN,ROW(),MATCH(INDIRECT(ADDRESS(3,COLUMN(),2)),$2:$2,0))/AE$7</f>
        <v>83333.416666666672</v>
      </c>
      <c r="AF1634" s="50">
        <f ca="1">INDEX($A:$CN,ROW(),MATCH(INDIRECT(ADDRESS(3,COLUMN(),2)),$2:$2,0))/AF$7</f>
        <v>83333.416666666672</v>
      </c>
      <c r="AG1634" s="50">
        <f ca="1">INDEX($A:$CN,ROW(),MATCH(INDIRECT(ADDRESS(3,COLUMN(),2)),$2:$2,0))/AG$7</f>
        <v>83333.416666666672</v>
      </c>
      <c r="AH1634" s="50">
        <f ca="1">INDEX($A:$CN,ROW(),MATCH(INDIRECT(ADDRESS(3,COLUMN(),2)),$2:$2,0))/AH$7</f>
        <v>83333.416666666672</v>
      </c>
      <c r="AI1634" s="50">
        <f ca="1">INDEX($A:$CN,ROW(),MATCH(INDIRECT(ADDRESS(3,COLUMN(),2)),$2:$2,0))/AI$7</f>
        <v>83333.416666666672</v>
      </c>
      <c r="AJ1634" s="50">
        <f ca="1">INDEX($A:$CN,ROW(),MATCH(INDIRECT(ADDRESS(3,COLUMN(),2)),$2:$2,0))/AJ$7</f>
        <v>83333.416666666672</v>
      </c>
      <c r="AK1634" s="50">
        <f ca="1">INDEX($A:$CN,ROW(),MATCH(INDIRECT(ADDRESS(3,COLUMN(),2)),$2:$2,0))/AK$7</f>
        <v>83333.416666666672</v>
      </c>
      <c r="AL1634" s="50">
        <f ca="1">INDEX($A:$CN,ROW(),MATCH(INDIRECT(ADDRESS(3,COLUMN(),2)),$2:$2,0))/AL$7</f>
        <v>83333.416666666672</v>
      </c>
      <c r="AM1634" s="50">
        <f ca="1">INDEX($A:$CN,ROW(),MATCH(INDIRECT(ADDRESS(3,COLUMN(),2)),$2:$2,0))/AM$7</f>
        <v>83333.416666666672</v>
      </c>
      <c r="AN1634" s="50">
        <f ca="1">INDEX($A:$CN,ROW(),MATCH(INDIRECT(ADDRESS(3,COLUMN(),2)),$2:$2,0))/AN$7</f>
        <v>83333.416666666672</v>
      </c>
      <c r="AO1634" s="50">
        <f ca="1">INDEX($A:$CN,ROW(),MATCH(INDIRECT(ADDRESS(3,COLUMN(),2)),$2:$2,0))/AO$7</f>
        <v>83333.416666666672</v>
      </c>
      <c r="AP1634" s="50">
        <f ca="1">INDEX($A:$CN,ROW(),MATCH(INDIRECT(ADDRESS(3,COLUMN(),2)),$2:$2,0))/AP$7</f>
        <v>83333.416666666672</v>
      </c>
      <c r="AQ1634" s="50">
        <f ca="1">INDEX($A:$CN,ROW(),MATCH(INDIRECT(ADDRESS(3,COLUMN(),2)),$2:$2,0))/AQ$7</f>
        <v>83333.416666666672</v>
      </c>
      <c r="AR1634" s="50">
        <f ca="1">INDEX($A:$CN,ROW(),MATCH(INDIRECT(ADDRESS(3,COLUMN(),2)),$2:$2,0))/AR$7</f>
        <v>83333.416666666672</v>
      </c>
      <c r="AS1634" s="50">
        <f ca="1">INDEX($A:$CN,ROW(),MATCH(INDIRECT(ADDRESS(3,COLUMN(),2)),$2:$2,0))/AS$7</f>
        <v>83333.416666666672</v>
      </c>
      <c r="AT1634" s="50">
        <f ca="1">INDEX($A:$CN,ROW(),MATCH(INDIRECT(ADDRESS(3,COLUMN(),2)),$2:$2,0))/AT$7</f>
        <v>83333.416666666672</v>
      </c>
      <c r="AU1634" s="50">
        <f ca="1">INDEX($A:$CN,ROW(),MATCH(INDIRECT(ADDRESS(3,COLUMN(),2)),$2:$2,0))/AU$7</f>
        <v>83333.416666666672</v>
      </c>
      <c r="AV1634" s="50">
        <f ca="1">INDEX($A:$CN,ROW(),MATCH(INDIRECT(ADDRESS(3,COLUMN(),2)),$2:$2,0))/AV$7</f>
        <v>83333.416666666672</v>
      </c>
      <c r="AW1634" s="50">
        <f ca="1">INDEX($A:$CN,ROW(),MATCH(INDIRECT(ADDRESS(3,COLUMN(),2)),$2:$2,0))/AW$7</f>
        <v>83333.416666666672</v>
      </c>
      <c r="AX1634" s="50">
        <f ca="1">INDEX($A:$CN,ROW(),MATCH(INDIRECT(ADDRESS(3,COLUMN(),2)),$2:$2,0))/AX$7</f>
        <v>83333.416666666672</v>
      </c>
      <c r="AY1634" s="50">
        <f ca="1">INDEX($A:$CN,ROW(),MATCH(INDIRECT(ADDRESS(3,COLUMN(),2)),$2:$2,0))/AY$7</f>
        <v>83333.416666666672</v>
      </c>
      <c r="AZ1634" s="50">
        <f ca="1">INDEX($A:$CN,ROW(),MATCH(INDIRECT(ADDRESS(3,COLUMN(),2)),$2:$2,0))/AZ$7</f>
        <v>83333.416666666672</v>
      </c>
      <c r="BA1634" s="50">
        <f ca="1">INDEX($A:$CN,ROW(),MATCH(INDIRECT(ADDRESS(3,COLUMN(),2)),$2:$2,0))/BA$7</f>
        <v>83333.416666666672</v>
      </c>
      <c r="BB1634" s="50">
        <f ca="1">INDEX($A:$CN,ROW(),MATCH(INDIRECT(ADDRESS(3,COLUMN(),2)),$2:$2,0))/BB$7</f>
        <v>83333.416666666672</v>
      </c>
      <c r="BC1634" s="50">
        <f ca="1">INDEX($A:$CN,ROW(),MATCH(INDIRECT(ADDRESS(3,COLUMN(),2)),$2:$2,0))/BC$7</f>
        <v>83333.416666666672</v>
      </c>
      <c r="BD1634" s="50">
        <f ca="1">INDEX($A:$CN,ROW(),MATCH(INDIRECT(ADDRESS(3,COLUMN(),2)),$2:$2,0))/BD$7</f>
        <v>83333.416666666672</v>
      </c>
      <c r="BE1634" s="50">
        <f ca="1">INDEX($A:$CN,ROW(),MATCH(INDIRECT(ADDRESS(3,COLUMN(),2)),$2:$2,0))/BE$7</f>
        <v>83333.416666666672</v>
      </c>
      <c r="BF1634" s="50">
        <f ca="1">INDEX($A:$CN,ROW(),MATCH(INDIRECT(ADDRESS(3,COLUMN(),2)),$2:$2,0))/BF$7</f>
        <v>83333.416666666672</v>
      </c>
      <c r="BG1634" s="50">
        <f ca="1">INDEX($A:$CN,ROW(),MATCH(INDIRECT(ADDRESS(3,COLUMN(),2)),$2:$2,0))/BG$7</f>
        <v>83333.416666666672</v>
      </c>
      <c r="BH1634" s="50">
        <f ca="1">INDEX($A:$CN,ROW(),MATCH(INDIRECT(ADDRESS(3,COLUMN(),2)),$2:$2,0))/BH$7</f>
        <v>83333.416666666672</v>
      </c>
      <c r="BI1634" s="50">
        <f ca="1">INDEX($A:$CN,ROW(),MATCH(INDIRECT(ADDRESS(3,COLUMN(),2)),$2:$2,0))/BI$7</f>
        <v>83333.416666666672</v>
      </c>
      <c r="BJ1634" s="50">
        <f ca="1">INDEX($A:$CN,ROW(),MATCH(INDIRECT(ADDRESS(3,COLUMN(),2)),$2:$2,0))/BJ$7</f>
        <v>83333.416666666672</v>
      </c>
      <c r="BK1634" s="50">
        <f ca="1">INDEX($A:$CN,ROW(),MATCH(INDIRECT(ADDRESS(3,COLUMN(),2)),$2:$2,0))/BK$7</f>
        <v>83333.416666666672</v>
      </c>
      <c r="BL1634" s="50">
        <f ca="1">INDEX($A:$CN,ROW(),MATCH(INDIRECT(ADDRESS(3,COLUMN(),2)),$2:$2,0))/BL$7</f>
        <v>83333.416666666672</v>
      </c>
      <c r="BM1634" s="50">
        <f ca="1">INDEX($A:$CN,ROW(),MATCH(INDIRECT(ADDRESS(3,COLUMN(),2)),$2:$2,0))/BM$7</f>
        <v>83333.416666666672</v>
      </c>
      <c r="BN1634" s="50">
        <f ca="1">INDEX($A:$CN,ROW(),MATCH(INDIRECT(ADDRESS(3,COLUMN(),2)),$2:$2,0))/BN$7</f>
        <v>83333.416666666672</v>
      </c>
      <c r="BO1634" s="50">
        <f ca="1">INDEX($A:$CN,ROW(),MATCH(INDIRECT(ADDRESS(3,COLUMN(),2)),$2:$2,0))/BO$7</f>
        <v>83333.416666666672</v>
      </c>
      <c r="BP1634" s="50">
        <f ca="1">INDEX($A:$CN,ROW(),MATCH(INDIRECT(ADDRESS(3,COLUMN(),2)),$2:$2,0))/BP$7</f>
        <v>83333.416666666672</v>
      </c>
      <c r="BQ1634" s="50">
        <f ca="1">INDEX($A:$CN,ROW(),MATCH(INDIRECT(ADDRESS(3,COLUMN(),2)),$2:$2,0))/BQ$7</f>
        <v>83333.416666666672</v>
      </c>
      <c r="BR1634" s="50">
        <f ca="1">INDEX($A:$CN,ROW(),MATCH(INDIRECT(ADDRESS(3,COLUMN(),2)),$2:$2,0))/BR$7</f>
        <v>83333.416666666672</v>
      </c>
      <c r="BS1634" s="50">
        <f ca="1">INDEX($A:$CN,ROW(),MATCH(INDIRECT(ADDRESS(3,COLUMN(),2)),$2:$2,0))/BS$7</f>
        <v>83333.416666666672</v>
      </c>
      <c r="BT1634" s="50">
        <f ca="1">INDEX($A:$CN,ROW(),MATCH(INDIRECT(ADDRESS(3,COLUMN(),2)),$2:$2,0))/BT$7</f>
        <v>83333.416666666672</v>
      </c>
      <c r="BU1634" s="50">
        <f ca="1">INDEX($A:$CN,ROW(),MATCH(INDIRECT(ADDRESS(3,COLUMN(),2)),$2:$2,0))/BU$7</f>
        <v>83333.416666666672</v>
      </c>
      <c r="BV1634" s="50">
        <f ca="1">INDEX($A:$CN,ROW(),MATCH(INDIRECT(ADDRESS(3,COLUMN(),2)),$2:$2,0))/BV$7</f>
        <v>83333.416666666672</v>
      </c>
      <c r="BW1634" s="50">
        <f ca="1">INDEX($A:$CN,ROW(),MATCH(INDIRECT(ADDRESS(3,COLUMN(),2)),$2:$2,0))/BW$7</f>
        <v>83333.416666666672</v>
      </c>
      <c r="BX1634" s="50">
        <f ca="1">INDEX($A:$CN,ROW(),MATCH(INDIRECT(ADDRESS(3,COLUMN(),2)),$2:$2,0))/BX$7</f>
        <v>83333.416666666672</v>
      </c>
      <c r="BY1634" s="50">
        <f ca="1">INDEX($A:$CN,ROW(),MATCH(INDIRECT(ADDRESS(3,COLUMN(),2)),$2:$2,0))/BY$7</f>
        <v>83333.416666666672</v>
      </c>
      <c r="BZ1634" s="50">
        <f ca="1">INDEX($A:$CN,ROW(),MATCH(INDIRECT(ADDRESS(3,COLUMN(),2)),$2:$2,0))/BZ$7</f>
        <v>83333.416666666672</v>
      </c>
      <c r="CA1634" s="50">
        <f ca="1">INDEX($A:$CN,ROW(),MATCH(INDIRECT(ADDRESS(3,COLUMN(),2)),$2:$2,0))/CA$7</f>
        <v>83333.416666666672</v>
      </c>
      <c r="CB1634" s="50">
        <f ca="1">INDEX($A:$CN,ROW(),MATCH(INDIRECT(ADDRESS(3,COLUMN(),2)),$2:$2,0))/CB$7</f>
        <v>83333.416666666672</v>
      </c>
      <c r="CC1634" s="50">
        <f ca="1">INDEX($A:$CN,ROW(),MATCH(INDIRECT(ADDRESS(3,COLUMN(),2)),$2:$2,0))/CC$7</f>
        <v>83333.416666666672</v>
      </c>
      <c r="CD1634" s="50">
        <f ca="1">INDEX($A:$CN,ROW(),MATCH(INDIRECT(ADDRESS(3,COLUMN(),2)),$2:$2,0))/CD$7</f>
        <v>83333.416666666672</v>
      </c>
      <c r="CE1634" s="50">
        <f ca="1">INDEX($A:$CN,ROW(),MATCH(INDIRECT(ADDRESS(3,COLUMN(),2)),$2:$2,0))/CE$7</f>
        <v>83333.416666666672</v>
      </c>
      <c r="CF1634" s="50">
        <f ca="1">INDEX($A:$CN,ROW(),MATCH(INDIRECT(ADDRESS(3,COLUMN(),2)),$2:$2,0))/CF$7</f>
        <v>83333.416666666672</v>
      </c>
      <c r="CG1634" s="50">
        <f ca="1">INDEX($A:$CN,ROW(),MATCH(INDIRECT(ADDRESS(3,COLUMN(),2)),$2:$2,0))/CG$7</f>
        <v>83333.416666666672</v>
      </c>
      <c r="CH1634" s="50">
        <f ca="1">INDEX($A:$CN,ROW(),MATCH(INDIRECT(ADDRESS(3,COLUMN(),2)),$2:$2,0))/CH$7</f>
        <v>83333.416666666672</v>
      </c>
      <c r="CI1634" s="50">
        <f ca="1">INDEX($A:$CN,ROW(),MATCH(INDIRECT(ADDRESS(3,COLUMN(),2)),$2:$2,0))/CI$7</f>
        <v>83333.416666666672</v>
      </c>
      <c r="CJ1634" s="50">
        <f ca="1">INDEX($A:$CN,ROW(),MATCH(INDIRECT(ADDRESS(3,COLUMN(),2)),$2:$2,0))/CJ$7</f>
        <v>83333.416666666672</v>
      </c>
      <c r="CK1634" s="50">
        <f ca="1">INDEX($A:$CN,ROW(),MATCH(INDIRECT(ADDRESS(3,COLUMN(),2)),$2:$2,0))/CK$7</f>
        <v>83333.416666666672</v>
      </c>
      <c r="CL1634" s="50">
        <f ca="1">INDEX($A:$CN,ROW(),MATCH(INDIRECT(ADDRESS(3,COLUMN(),2)),$2:$2,0))/CL$7</f>
        <v>83333.416666666672</v>
      </c>
      <c r="CM1634" s="50">
        <f ca="1">INDEX($A:$CN,ROW(),MATCH(INDIRECT(ADDRESS(3,COLUMN(),2)),$2:$2,0))/CM$7</f>
        <v>83333.416666666672</v>
      </c>
      <c r="CN1634" s="50">
        <f ca="1">INDEX($A:$CN,ROW(),MATCH(INDIRECT(ADDRESS(3,COLUMN(),2)),$2:$2,0))/CN$7</f>
        <v>83333.416666666672</v>
      </c>
    </row>
    <row r="1635" spans="1:92" x14ac:dyDescent="0.25">
      <c r="D1635" s="111"/>
      <c r="T1635" s="205"/>
    </row>
    <row r="1636" spans="1:92" x14ac:dyDescent="0.25">
      <c r="A1636" s="137"/>
      <c r="B1636" s="208"/>
      <c r="C1636" s="139"/>
      <c r="D1636" s="111" t="s">
        <v>975</v>
      </c>
      <c r="E1636" s="157" t="s">
        <v>975</v>
      </c>
      <c r="F1636" s="140"/>
      <c r="G1636" s="141" t="s">
        <v>976</v>
      </c>
      <c r="H1636" s="487"/>
      <c r="I1636" s="221"/>
      <c r="J1636" s="222"/>
      <c r="K1636" s="139"/>
      <c r="L1636" s="139"/>
      <c r="M1636" s="139"/>
      <c r="N1636" s="139"/>
      <c r="O1636" s="139"/>
      <c r="P1636" s="139"/>
      <c r="Q1636" s="139"/>
      <c r="T1636" s="262"/>
      <c r="U1636" s="187"/>
      <c r="V1636" s="187"/>
      <c r="W1636" s="187"/>
      <c r="X1636" s="187"/>
      <c r="Y1636" s="187"/>
      <c r="Z1636" s="187"/>
      <c r="AA1636" s="187"/>
      <c r="AB1636" s="187"/>
      <c r="AC1636" s="187"/>
      <c r="AD1636" s="187"/>
      <c r="AE1636" s="187"/>
      <c r="AF1636" s="187"/>
      <c r="AG1636" s="187"/>
      <c r="AH1636" s="187"/>
      <c r="AI1636" s="187"/>
      <c r="AJ1636" s="187"/>
      <c r="AK1636" s="187"/>
      <c r="AL1636" s="187"/>
      <c r="AM1636" s="187"/>
      <c r="AN1636" s="187"/>
      <c r="AO1636" s="187"/>
      <c r="AP1636" s="187"/>
      <c r="AQ1636" s="187"/>
      <c r="AR1636" s="187"/>
      <c r="AS1636" s="187"/>
      <c r="AT1636" s="187"/>
      <c r="AU1636" s="187"/>
      <c r="AV1636" s="187"/>
      <c r="AW1636" s="187"/>
      <c r="AX1636" s="187"/>
      <c r="AY1636" s="187"/>
      <c r="AZ1636" s="187"/>
      <c r="BA1636" s="187"/>
      <c r="BB1636" s="187"/>
      <c r="BC1636" s="187"/>
      <c r="BD1636" s="187"/>
      <c r="BE1636" s="187"/>
      <c r="BF1636" s="187"/>
      <c r="BG1636" s="187"/>
      <c r="BH1636" s="187"/>
      <c r="BI1636" s="187"/>
      <c r="BJ1636" s="187"/>
      <c r="BK1636" s="187"/>
      <c r="BL1636" s="187"/>
      <c r="BM1636" s="187"/>
      <c r="BN1636" s="187"/>
      <c r="BO1636" s="187"/>
      <c r="BP1636" s="187"/>
      <c r="BQ1636" s="187"/>
      <c r="BR1636" s="187"/>
      <c r="BS1636" s="187"/>
      <c r="BT1636" s="187"/>
      <c r="BU1636" s="187"/>
      <c r="BV1636" s="187"/>
      <c r="BW1636" s="187"/>
      <c r="BX1636" s="187"/>
      <c r="BY1636" s="187"/>
      <c r="BZ1636" s="187"/>
      <c r="CA1636" s="187"/>
      <c r="CB1636" s="187"/>
      <c r="CC1636" s="187"/>
      <c r="CD1636" s="187"/>
      <c r="CE1636" s="187"/>
      <c r="CF1636" s="187"/>
      <c r="CG1636" s="187"/>
      <c r="CH1636" s="187"/>
      <c r="CI1636" s="187"/>
      <c r="CJ1636" s="187"/>
      <c r="CK1636" s="187"/>
      <c r="CL1636" s="187"/>
      <c r="CM1636" s="187"/>
      <c r="CN1636" s="187"/>
    </row>
    <row r="1637" spans="1:92" x14ac:dyDescent="0.25">
      <c r="B1637" s="174" t="s">
        <v>14</v>
      </c>
      <c r="C1637" s="148"/>
      <c r="D1637" s="111" t="s">
        <v>975</v>
      </c>
      <c r="F1637" s="149"/>
      <c r="G1637" s="299" t="s">
        <v>99</v>
      </c>
      <c r="H1637" s="299" t="s">
        <v>100</v>
      </c>
      <c r="I1637" s="299" t="s">
        <v>977</v>
      </c>
      <c r="J1637" s="226"/>
      <c r="K1637" s="148"/>
      <c r="L1637" s="148"/>
      <c r="M1637" s="148"/>
      <c r="N1637" s="148"/>
      <c r="O1637" s="148"/>
      <c r="P1637" s="148"/>
      <c r="Q1637" s="148"/>
      <c r="T1637" s="269"/>
      <c r="U1637" s="191"/>
      <c r="V1637" s="191"/>
      <c r="W1637" s="191"/>
      <c r="X1637" s="191"/>
      <c r="Y1637" s="191"/>
      <c r="Z1637" s="191"/>
      <c r="AA1637" s="191"/>
      <c r="AB1637" s="191"/>
      <c r="AC1637" s="191"/>
      <c r="AD1637" s="191"/>
      <c r="AE1637" s="191"/>
      <c r="AF1637" s="191"/>
      <c r="AG1637" s="191"/>
      <c r="AH1637" s="191"/>
      <c r="AI1637" s="191"/>
      <c r="AJ1637" s="191"/>
      <c r="AK1637" s="191"/>
      <c r="AL1637" s="191"/>
      <c r="AM1637" s="191"/>
      <c r="AN1637" s="191"/>
      <c r="AO1637" s="191"/>
      <c r="AP1637" s="191"/>
      <c r="AQ1637" s="191"/>
      <c r="AR1637" s="191"/>
      <c r="AS1637" s="191"/>
      <c r="AT1637" s="191"/>
      <c r="AU1637" s="191"/>
      <c r="AV1637" s="191"/>
      <c r="AW1637" s="191"/>
      <c r="AX1637" s="191"/>
      <c r="AY1637" s="191"/>
      <c r="AZ1637" s="191"/>
      <c r="BA1637" s="191"/>
      <c r="BB1637" s="191"/>
      <c r="BC1637" s="191"/>
      <c r="BD1637" s="191"/>
      <c r="BE1637" s="191"/>
      <c r="BF1637" s="191"/>
      <c r="BG1637" s="191"/>
      <c r="BH1637" s="191"/>
      <c r="BI1637" s="191"/>
      <c r="BJ1637" s="191"/>
      <c r="BK1637" s="191"/>
      <c r="BL1637" s="191"/>
      <c r="BM1637" s="191"/>
      <c r="BN1637" s="191"/>
      <c r="BO1637" s="191"/>
      <c r="BP1637" s="191"/>
      <c r="BQ1637" s="191"/>
      <c r="BR1637" s="191"/>
      <c r="BS1637" s="191"/>
      <c r="BT1637" s="191"/>
      <c r="BU1637" s="191"/>
      <c r="BV1637" s="191"/>
      <c r="BW1637" s="191"/>
      <c r="BX1637" s="191"/>
      <c r="BY1637" s="191"/>
      <c r="BZ1637" s="191"/>
      <c r="CA1637" s="191"/>
      <c r="CB1637" s="191"/>
      <c r="CC1637" s="191"/>
      <c r="CD1637" s="191"/>
      <c r="CE1637" s="191"/>
      <c r="CF1637" s="191"/>
      <c r="CG1637" s="191"/>
      <c r="CH1637" s="191"/>
      <c r="CI1637" s="191"/>
      <c r="CJ1637" s="191"/>
      <c r="CK1637" s="191"/>
      <c r="CL1637" s="191"/>
      <c r="CM1637" s="191"/>
      <c r="CN1637" s="191"/>
    </row>
    <row r="1638" spans="1:92" x14ac:dyDescent="0.25">
      <c r="A1638" t="s">
        <v>206</v>
      </c>
      <c r="B1638" s="223" t="s">
        <v>978</v>
      </c>
      <c r="D1638" s="111" t="s">
        <v>975</v>
      </c>
      <c r="F1638" s="149"/>
      <c r="G1638" s="56">
        <v>100000</v>
      </c>
      <c r="H1638" s="413">
        <v>46023</v>
      </c>
      <c r="I1638" s="270">
        <v>0.5</v>
      </c>
      <c r="J1638" s="226"/>
      <c r="K1638" s="3">
        <f t="shared" ref="K1638:P1639" ca="1" si="1146">SUMIF($3:$3, INDIRECT(ADDRESS(2,COLUMN(),2)), INDIRECT(ROW() &amp; ":" &amp; ROW()))</f>
        <v>0</v>
      </c>
      <c r="L1638" s="3">
        <f t="shared" ca="1" si="1146"/>
        <v>50000</v>
      </c>
      <c r="M1638" s="3">
        <f t="shared" ca="1" si="1146"/>
        <v>0</v>
      </c>
      <c r="N1638" s="3">
        <f t="shared" ca="1" si="1146"/>
        <v>0</v>
      </c>
      <c r="O1638" s="3">
        <f t="shared" ca="1" si="1146"/>
        <v>0</v>
      </c>
      <c r="P1638" s="3">
        <f t="shared" ca="1" si="1146"/>
        <v>0</v>
      </c>
      <c r="Q1638" s="3"/>
      <c r="T1638" s="269"/>
      <c r="U1638" s="275">
        <f t="shared" ref="U1638:CF1638" si="1147">+$G1638*(EOMONTH($H1638,0)=EOMONTH(U$2,0))*$I1638</f>
        <v>0</v>
      </c>
      <c r="V1638" s="275">
        <f t="shared" si="1147"/>
        <v>0</v>
      </c>
      <c r="W1638" s="275">
        <f t="shared" si="1147"/>
        <v>0</v>
      </c>
      <c r="X1638" s="275">
        <f t="shared" si="1147"/>
        <v>0</v>
      </c>
      <c r="Y1638" s="275">
        <f t="shared" si="1147"/>
        <v>0</v>
      </c>
      <c r="Z1638" s="275">
        <f t="shared" si="1147"/>
        <v>0</v>
      </c>
      <c r="AA1638" s="275">
        <f t="shared" si="1147"/>
        <v>0</v>
      </c>
      <c r="AB1638" s="275">
        <f t="shared" si="1147"/>
        <v>0</v>
      </c>
      <c r="AC1638" s="275">
        <f t="shared" si="1147"/>
        <v>0</v>
      </c>
      <c r="AD1638" s="275">
        <f t="shared" si="1147"/>
        <v>0</v>
      </c>
      <c r="AE1638" s="275">
        <f t="shared" si="1147"/>
        <v>0</v>
      </c>
      <c r="AF1638" s="275">
        <f t="shared" si="1147"/>
        <v>0</v>
      </c>
      <c r="AG1638" s="275">
        <f t="shared" si="1147"/>
        <v>50000</v>
      </c>
      <c r="AH1638" s="275">
        <f t="shared" si="1147"/>
        <v>0</v>
      </c>
      <c r="AI1638" s="275">
        <f t="shared" si="1147"/>
        <v>0</v>
      </c>
      <c r="AJ1638" s="275">
        <f t="shared" si="1147"/>
        <v>0</v>
      </c>
      <c r="AK1638" s="275">
        <f t="shared" si="1147"/>
        <v>0</v>
      </c>
      <c r="AL1638" s="275">
        <f t="shared" si="1147"/>
        <v>0</v>
      </c>
      <c r="AM1638" s="275">
        <f t="shared" si="1147"/>
        <v>0</v>
      </c>
      <c r="AN1638" s="275">
        <f t="shared" si="1147"/>
        <v>0</v>
      </c>
      <c r="AO1638" s="275">
        <f t="shared" si="1147"/>
        <v>0</v>
      </c>
      <c r="AP1638" s="275">
        <f t="shared" si="1147"/>
        <v>0</v>
      </c>
      <c r="AQ1638" s="275">
        <f t="shared" si="1147"/>
        <v>0</v>
      </c>
      <c r="AR1638" s="275">
        <f t="shared" si="1147"/>
        <v>0</v>
      </c>
      <c r="AS1638" s="275">
        <f t="shared" si="1147"/>
        <v>0</v>
      </c>
      <c r="AT1638" s="275">
        <f t="shared" si="1147"/>
        <v>0</v>
      </c>
      <c r="AU1638" s="275">
        <f t="shared" si="1147"/>
        <v>0</v>
      </c>
      <c r="AV1638" s="275">
        <f t="shared" si="1147"/>
        <v>0</v>
      </c>
      <c r="AW1638" s="275">
        <f t="shared" si="1147"/>
        <v>0</v>
      </c>
      <c r="AX1638" s="275">
        <f t="shared" si="1147"/>
        <v>0</v>
      </c>
      <c r="AY1638" s="275">
        <f t="shared" si="1147"/>
        <v>0</v>
      </c>
      <c r="AZ1638" s="275">
        <f t="shared" si="1147"/>
        <v>0</v>
      </c>
      <c r="BA1638" s="275">
        <f t="shared" si="1147"/>
        <v>0</v>
      </c>
      <c r="BB1638" s="275">
        <f t="shared" si="1147"/>
        <v>0</v>
      </c>
      <c r="BC1638" s="275">
        <f t="shared" si="1147"/>
        <v>0</v>
      </c>
      <c r="BD1638" s="275">
        <f t="shared" si="1147"/>
        <v>0</v>
      </c>
      <c r="BE1638" s="275">
        <f t="shared" si="1147"/>
        <v>0</v>
      </c>
      <c r="BF1638" s="275">
        <f t="shared" si="1147"/>
        <v>0</v>
      </c>
      <c r="BG1638" s="275">
        <f t="shared" si="1147"/>
        <v>0</v>
      </c>
      <c r="BH1638" s="275">
        <f t="shared" si="1147"/>
        <v>0</v>
      </c>
      <c r="BI1638" s="275">
        <f t="shared" si="1147"/>
        <v>0</v>
      </c>
      <c r="BJ1638" s="275">
        <f t="shared" si="1147"/>
        <v>0</v>
      </c>
      <c r="BK1638" s="275">
        <f t="shared" si="1147"/>
        <v>0</v>
      </c>
      <c r="BL1638" s="275">
        <f t="shared" si="1147"/>
        <v>0</v>
      </c>
      <c r="BM1638" s="275">
        <f t="shared" si="1147"/>
        <v>0</v>
      </c>
      <c r="BN1638" s="275">
        <f t="shared" si="1147"/>
        <v>0</v>
      </c>
      <c r="BO1638" s="275">
        <f t="shared" si="1147"/>
        <v>0</v>
      </c>
      <c r="BP1638" s="275">
        <f t="shared" si="1147"/>
        <v>0</v>
      </c>
      <c r="BQ1638" s="275">
        <f t="shared" si="1147"/>
        <v>0</v>
      </c>
      <c r="BR1638" s="275">
        <f t="shared" si="1147"/>
        <v>0</v>
      </c>
      <c r="BS1638" s="275">
        <f t="shared" si="1147"/>
        <v>0</v>
      </c>
      <c r="BT1638" s="275">
        <f t="shared" si="1147"/>
        <v>0</v>
      </c>
      <c r="BU1638" s="275">
        <f t="shared" si="1147"/>
        <v>0</v>
      </c>
      <c r="BV1638" s="275">
        <f t="shared" si="1147"/>
        <v>0</v>
      </c>
      <c r="BW1638" s="275">
        <f t="shared" si="1147"/>
        <v>0</v>
      </c>
      <c r="BX1638" s="275">
        <f t="shared" si="1147"/>
        <v>0</v>
      </c>
      <c r="BY1638" s="275">
        <f t="shared" si="1147"/>
        <v>0</v>
      </c>
      <c r="BZ1638" s="275">
        <f t="shared" si="1147"/>
        <v>0</v>
      </c>
      <c r="CA1638" s="275">
        <f t="shared" si="1147"/>
        <v>0</v>
      </c>
      <c r="CB1638" s="275">
        <f t="shared" si="1147"/>
        <v>0</v>
      </c>
      <c r="CC1638" s="275">
        <f t="shared" si="1147"/>
        <v>0</v>
      </c>
      <c r="CD1638" s="275">
        <f t="shared" si="1147"/>
        <v>0</v>
      </c>
      <c r="CE1638" s="275">
        <f t="shared" si="1147"/>
        <v>0</v>
      </c>
      <c r="CF1638" s="275">
        <f t="shared" si="1147"/>
        <v>0</v>
      </c>
      <c r="CG1638" s="275">
        <f t="shared" ref="CG1638:CN1638" si="1148">+$G1638*(EOMONTH($H1638,0)=EOMONTH(CG$2,0))*$I1638</f>
        <v>0</v>
      </c>
      <c r="CH1638" s="275">
        <f t="shared" si="1148"/>
        <v>0</v>
      </c>
      <c r="CI1638" s="275">
        <f t="shared" si="1148"/>
        <v>0</v>
      </c>
      <c r="CJ1638" s="275">
        <f t="shared" si="1148"/>
        <v>0</v>
      </c>
      <c r="CK1638" s="275">
        <f t="shared" si="1148"/>
        <v>0</v>
      </c>
      <c r="CL1638" s="275">
        <f t="shared" si="1148"/>
        <v>0</v>
      </c>
      <c r="CM1638" s="275">
        <f t="shared" si="1148"/>
        <v>0</v>
      </c>
      <c r="CN1638" s="275">
        <f t="shared" si="1148"/>
        <v>0</v>
      </c>
    </row>
    <row r="1639" spans="1:92" s="53" customFormat="1" x14ac:dyDescent="0.25">
      <c r="A1639" s="53" t="s">
        <v>160</v>
      </c>
      <c r="B1639" s="216" t="s">
        <v>15</v>
      </c>
      <c r="C1639" s="53" t="s">
        <v>16</v>
      </c>
      <c r="D1639" s="527" t="s">
        <v>975</v>
      </c>
      <c r="E1639" s="229"/>
      <c r="F1639" s="229"/>
      <c r="G1639" s="229"/>
      <c r="H1639" s="267"/>
      <c r="I1639" s="267"/>
      <c r="J1639" s="268"/>
      <c r="K1639" s="244">
        <f t="shared" ca="1" si="1146"/>
        <v>0</v>
      </c>
      <c r="L1639" s="244">
        <f t="shared" ca="1" si="1146"/>
        <v>100000</v>
      </c>
      <c r="M1639" s="244">
        <f t="shared" ca="1" si="1146"/>
        <v>0</v>
      </c>
      <c r="N1639" s="244">
        <f t="shared" ca="1" si="1146"/>
        <v>0</v>
      </c>
      <c r="O1639" s="244">
        <f t="shared" ca="1" si="1146"/>
        <v>0</v>
      </c>
      <c r="P1639" s="244">
        <f t="shared" ca="1" si="1146"/>
        <v>0</v>
      </c>
      <c r="Q1639" s="30"/>
      <c r="T1639" s="489">
        <f t="shared" ref="T1639" ca="1" si="1149">IFERROR(INDEX(INDIRECT("Financials!$A:$AD"), MATCH(INDIRECT(ADDRESS(ROW(),2)), INDIRECT("Financials!$B:$B"), 0), MATCH(INDIRECT(ADDRESS(1,COLUMN())), INDIRECT("Financials!$1:$1"), 0)),0)</f>
        <v>0</v>
      </c>
      <c r="U1639" s="244">
        <f t="shared" ref="U1639:CF1639" ca="1" si="1150">SUM(U1638,OFFSET(U1639,-1,0))</f>
        <v>0</v>
      </c>
      <c r="V1639" s="244">
        <f t="shared" ca="1" si="1150"/>
        <v>0</v>
      </c>
      <c r="W1639" s="244">
        <f t="shared" ca="1" si="1150"/>
        <v>0</v>
      </c>
      <c r="X1639" s="244">
        <f t="shared" ca="1" si="1150"/>
        <v>0</v>
      </c>
      <c r="Y1639" s="244">
        <f t="shared" ca="1" si="1150"/>
        <v>0</v>
      </c>
      <c r="Z1639" s="244">
        <f t="shared" ca="1" si="1150"/>
        <v>0</v>
      </c>
      <c r="AA1639" s="244">
        <f t="shared" ca="1" si="1150"/>
        <v>0</v>
      </c>
      <c r="AB1639" s="244">
        <f t="shared" ca="1" si="1150"/>
        <v>0</v>
      </c>
      <c r="AC1639" s="244">
        <f t="shared" ca="1" si="1150"/>
        <v>0</v>
      </c>
      <c r="AD1639" s="244">
        <f t="shared" ca="1" si="1150"/>
        <v>0</v>
      </c>
      <c r="AE1639" s="244">
        <f t="shared" ca="1" si="1150"/>
        <v>0</v>
      </c>
      <c r="AF1639" s="244">
        <f t="shared" ca="1" si="1150"/>
        <v>0</v>
      </c>
      <c r="AG1639" s="244">
        <f t="shared" ca="1" si="1150"/>
        <v>100000</v>
      </c>
      <c r="AH1639" s="244">
        <f t="shared" ca="1" si="1150"/>
        <v>0</v>
      </c>
      <c r="AI1639" s="244">
        <f t="shared" ca="1" si="1150"/>
        <v>0</v>
      </c>
      <c r="AJ1639" s="244">
        <f t="shared" ca="1" si="1150"/>
        <v>0</v>
      </c>
      <c r="AK1639" s="244">
        <f t="shared" ca="1" si="1150"/>
        <v>0</v>
      </c>
      <c r="AL1639" s="244">
        <f t="shared" ca="1" si="1150"/>
        <v>0</v>
      </c>
      <c r="AM1639" s="244">
        <f t="shared" ca="1" si="1150"/>
        <v>0</v>
      </c>
      <c r="AN1639" s="244">
        <f t="shared" ca="1" si="1150"/>
        <v>0</v>
      </c>
      <c r="AO1639" s="244">
        <f t="shared" ca="1" si="1150"/>
        <v>0</v>
      </c>
      <c r="AP1639" s="244">
        <f t="shared" ca="1" si="1150"/>
        <v>0</v>
      </c>
      <c r="AQ1639" s="244">
        <f t="shared" ca="1" si="1150"/>
        <v>0</v>
      </c>
      <c r="AR1639" s="244">
        <f t="shared" ca="1" si="1150"/>
        <v>0</v>
      </c>
      <c r="AS1639" s="244">
        <f t="shared" ca="1" si="1150"/>
        <v>0</v>
      </c>
      <c r="AT1639" s="244">
        <f t="shared" ca="1" si="1150"/>
        <v>0</v>
      </c>
      <c r="AU1639" s="244">
        <f t="shared" ca="1" si="1150"/>
        <v>0</v>
      </c>
      <c r="AV1639" s="244">
        <f t="shared" ca="1" si="1150"/>
        <v>0</v>
      </c>
      <c r="AW1639" s="244">
        <f t="shared" ca="1" si="1150"/>
        <v>0</v>
      </c>
      <c r="AX1639" s="244">
        <f t="shared" ca="1" si="1150"/>
        <v>0</v>
      </c>
      <c r="AY1639" s="244">
        <f t="shared" ca="1" si="1150"/>
        <v>0</v>
      </c>
      <c r="AZ1639" s="244">
        <f t="shared" ca="1" si="1150"/>
        <v>0</v>
      </c>
      <c r="BA1639" s="244">
        <f t="shared" ca="1" si="1150"/>
        <v>0</v>
      </c>
      <c r="BB1639" s="244">
        <f t="shared" ca="1" si="1150"/>
        <v>0</v>
      </c>
      <c r="BC1639" s="244">
        <f t="shared" ca="1" si="1150"/>
        <v>0</v>
      </c>
      <c r="BD1639" s="244">
        <f t="shared" ca="1" si="1150"/>
        <v>0</v>
      </c>
      <c r="BE1639" s="244">
        <f t="shared" ca="1" si="1150"/>
        <v>0</v>
      </c>
      <c r="BF1639" s="244">
        <f t="shared" ca="1" si="1150"/>
        <v>0</v>
      </c>
      <c r="BG1639" s="244">
        <f t="shared" ca="1" si="1150"/>
        <v>0</v>
      </c>
      <c r="BH1639" s="244">
        <f t="shared" ca="1" si="1150"/>
        <v>0</v>
      </c>
      <c r="BI1639" s="244">
        <f t="shared" ca="1" si="1150"/>
        <v>0</v>
      </c>
      <c r="BJ1639" s="244">
        <f t="shared" ca="1" si="1150"/>
        <v>0</v>
      </c>
      <c r="BK1639" s="244">
        <f t="shared" ca="1" si="1150"/>
        <v>0</v>
      </c>
      <c r="BL1639" s="244">
        <f t="shared" ca="1" si="1150"/>
        <v>0</v>
      </c>
      <c r="BM1639" s="244">
        <f t="shared" ca="1" si="1150"/>
        <v>0</v>
      </c>
      <c r="BN1639" s="244">
        <f t="shared" ca="1" si="1150"/>
        <v>0</v>
      </c>
      <c r="BO1639" s="244">
        <f t="shared" ca="1" si="1150"/>
        <v>0</v>
      </c>
      <c r="BP1639" s="244">
        <f t="shared" ca="1" si="1150"/>
        <v>0</v>
      </c>
      <c r="BQ1639" s="244">
        <f t="shared" ca="1" si="1150"/>
        <v>0</v>
      </c>
      <c r="BR1639" s="244">
        <f t="shared" ca="1" si="1150"/>
        <v>0</v>
      </c>
      <c r="BS1639" s="244">
        <f t="shared" ca="1" si="1150"/>
        <v>0</v>
      </c>
      <c r="BT1639" s="244">
        <f t="shared" ca="1" si="1150"/>
        <v>0</v>
      </c>
      <c r="BU1639" s="244">
        <f t="shared" ca="1" si="1150"/>
        <v>0</v>
      </c>
      <c r="BV1639" s="244">
        <f t="shared" ca="1" si="1150"/>
        <v>0</v>
      </c>
      <c r="BW1639" s="244">
        <f t="shared" ca="1" si="1150"/>
        <v>0</v>
      </c>
      <c r="BX1639" s="244">
        <f t="shared" ca="1" si="1150"/>
        <v>0</v>
      </c>
      <c r="BY1639" s="244">
        <f t="shared" ca="1" si="1150"/>
        <v>0</v>
      </c>
      <c r="BZ1639" s="244">
        <f t="shared" ca="1" si="1150"/>
        <v>0</v>
      </c>
      <c r="CA1639" s="244">
        <f t="shared" ca="1" si="1150"/>
        <v>0</v>
      </c>
      <c r="CB1639" s="244">
        <f t="shared" ca="1" si="1150"/>
        <v>0</v>
      </c>
      <c r="CC1639" s="244">
        <f t="shared" ca="1" si="1150"/>
        <v>0</v>
      </c>
      <c r="CD1639" s="244">
        <f t="shared" ca="1" si="1150"/>
        <v>0</v>
      </c>
      <c r="CE1639" s="244">
        <f t="shared" ca="1" si="1150"/>
        <v>0</v>
      </c>
      <c r="CF1639" s="244">
        <f t="shared" ca="1" si="1150"/>
        <v>0</v>
      </c>
      <c r="CG1639" s="244">
        <f t="shared" ref="CG1639:CN1639" ca="1" si="1151">SUM(CG1638,OFFSET(CG1639,-1,0))</f>
        <v>0</v>
      </c>
      <c r="CH1639" s="244">
        <f t="shared" ca="1" si="1151"/>
        <v>0</v>
      </c>
      <c r="CI1639" s="244">
        <f t="shared" ca="1" si="1151"/>
        <v>0</v>
      </c>
      <c r="CJ1639" s="244">
        <f t="shared" ca="1" si="1151"/>
        <v>0</v>
      </c>
      <c r="CK1639" s="244">
        <f t="shared" ca="1" si="1151"/>
        <v>0</v>
      </c>
      <c r="CL1639" s="244">
        <f t="shared" ca="1" si="1151"/>
        <v>0</v>
      </c>
      <c r="CM1639" s="244">
        <f t="shared" ca="1" si="1151"/>
        <v>0</v>
      </c>
      <c r="CN1639" s="244">
        <f t="shared" ca="1" si="1151"/>
        <v>0</v>
      </c>
    </row>
    <row r="1640" spans="1:92" x14ac:dyDescent="0.25">
      <c r="D1640" s="111"/>
      <c r="H1640" s="91"/>
      <c r="K1640" s="56"/>
      <c r="L1640" s="56"/>
      <c r="M1640" s="56"/>
      <c r="N1640" s="56"/>
      <c r="O1640" s="56"/>
      <c r="P1640" s="56"/>
      <c r="Q1640" s="56"/>
      <c r="T1640" s="232"/>
      <c r="U1640" s="50"/>
      <c r="V1640" s="50"/>
      <c r="W1640" s="50"/>
      <c r="X1640" s="50"/>
      <c r="Y1640" s="50"/>
      <c r="Z1640" s="50"/>
      <c r="AA1640" s="50"/>
      <c r="AB1640" s="50"/>
      <c r="AC1640" s="50"/>
      <c r="AD1640" s="50"/>
      <c r="AE1640" s="50"/>
      <c r="AF1640" s="50"/>
      <c r="AG1640" s="50"/>
      <c r="AH1640" s="50"/>
      <c r="AI1640" s="50"/>
      <c r="AJ1640" s="50"/>
      <c r="AK1640" s="50"/>
      <c r="AL1640" s="50"/>
      <c r="AM1640" s="50"/>
      <c r="AN1640" s="50"/>
      <c r="AO1640" s="50"/>
      <c r="AP1640" s="50"/>
      <c r="AQ1640" s="50"/>
      <c r="AR1640" s="50"/>
      <c r="AS1640" s="50"/>
      <c r="AT1640" s="50"/>
      <c r="AU1640" s="50"/>
      <c r="AV1640" s="50"/>
      <c r="AW1640" s="50"/>
      <c r="AX1640" s="50"/>
      <c r="AY1640" s="50"/>
      <c r="AZ1640" s="50"/>
      <c r="BA1640" s="50"/>
      <c r="BB1640" s="50"/>
      <c r="BC1640" s="50"/>
      <c r="BD1640" s="50"/>
      <c r="BE1640" s="50"/>
      <c r="BF1640" s="50"/>
      <c r="BG1640" s="50"/>
      <c r="BH1640" s="50"/>
      <c r="BI1640" s="50"/>
      <c r="BJ1640" s="50"/>
      <c r="BK1640" s="50"/>
      <c r="BL1640" s="50"/>
      <c r="BM1640" s="50"/>
      <c r="BN1640" s="50"/>
      <c r="BO1640" s="50"/>
      <c r="BP1640" s="50"/>
      <c r="BQ1640" s="50"/>
      <c r="BR1640" s="50"/>
      <c r="BS1640" s="50"/>
      <c r="BT1640" s="50"/>
      <c r="BU1640" s="50"/>
      <c r="BV1640" s="50"/>
      <c r="BW1640" s="50"/>
      <c r="BX1640" s="50"/>
      <c r="BY1640" s="50"/>
      <c r="BZ1640" s="50"/>
      <c r="CA1640" s="50"/>
      <c r="CB1640" s="50"/>
      <c r="CC1640" s="50"/>
      <c r="CD1640" s="50"/>
      <c r="CE1640" s="50"/>
      <c r="CF1640" s="50"/>
      <c r="CG1640" s="50"/>
      <c r="CH1640" s="50"/>
      <c r="CI1640" s="50"/>
      <c r="CJ1640" s="50"/>
      <c r="CK1640" s="50"/>
      <c r="CL1640" s="50"/>
      <c r="CM1640" s="50"/>
      <c r="CN1640" s="50"/>
    </row>
    <row r="1641" spans="1:92" x14ac:dyDescent="0.25">
      <c r="A1641" s="137"/>
      <c r="B1641" s="208"/>
      <c r="C1641" s="139"/>
      <c r="D1641" s="111" t="s">
        <v>979</v>
      </c>
      <c r="E1641" s="157" t="s">
        <v>979</v>
      </c>
      <c r="F1641" s="140"/>
      <c r="G1641" s="141" t="s">
        <v>980</v>
      </c>
      <c r="H1641" s="487" t="s">
        <v>981</v>
      </c>
      <c r="I1641" s="221"/>
      <c r="J1641" s="222"/>
      <c r="K1641" s="139"/>
      <c r="L1641" s="139"/>
      <c r="M1641" s="139"/>
      <c r="N1641" s="139"/>
      <c r="O1641" s="139"/>
      <c r="P1641" s="139"/>
      <c r="Q1641" s="139"/>
      <c r="T1641" s="262"/>
      <c r="U1641" s="187"/>
      <c r="V1641" s="187"/>
      <c r="W1641" s="187"/>
      <c r="X1641" s="187"/>
      <c r="Y1641" s="187"/>
      <c r="Z1641" s="187"/>
      <c r="AA1641" s="187"/>
      <c r="AB1641" s="187"/>
      <c r="AC1641" s="187"/>
      <c r="AD1641" s="187"/>
      <c r="AE1641" s="187"/>
      <c r="AF1641" s="187"/>
      <c r="AG1641" s="187"/>
      <c r="AH1641" s="187"/>
      <c r="AI1641" s="187"/>
      <c r="AJ1641" s="187"/>
      <c r="AK1641" s="187"/>
      <c r="AL1641" s="187"/>
      <c r="AM1641" s="187"/>
      <c r="AN1641" s="187"/>
      <c r="AO1641" s="187"/>
      <c r="AP1641" s="187"/>
      <c r="AQ1641" s="187"/>
      <c r="AR1641" s="187"/>
      <c r="AS1641" s="187"/>
      <c r="AT1641" s="187"/>
      <c r="AU1641" s="187"/>
      <c r="AV1641" s="187"/>
      <c r="AW1641" s="187"/>
      <c r="AX1641" s="187"/>
      <c r="AY1641" s="187"/>
      <c r="AZ1641" s="187"/>
      <c r="BA1641" s="187"/>
      <c r="BB1641" s="187"/>
      <c r="BC1641" s="187"/>
      <c r="BD1641" s="187"/>
      <c r="BE1641" s="187"/>
      <c r="BF1641" s="187"/>
      <c r="BG1641" s="187"/>
      <c r="BH1641" s="187"/>
      <c r="BI1641" s="187"/>
      <c r="BJ1641" s="187"/>
      <c r="BK1641" s="187"/>
      <c r="BL1641" s="187"/>
      <c r="BM1641" s="187"/>
      <c r="BN1641" s="187"/>
      <c r="BO1641" s="187"/>
      <c r="BP1641" s="187"/>
      <c r="BQ1641" s="187"/>
      <c r="BR1641" s="187"/>
      <c r="BS1641" s="187"/>
      <c r="BT1641" s="187"/>
      <c r="BU1641" s="187"/>
      <c r="BV1641" s="187"/>
      <c r="BW1641" s="187"/>
      <c r="BX1641" s="187"/>
      <c r="BY1641" s="187"/>
      <c r="BZ1641" s="187"/>
      <c r="CA1641" s="187"/>
      <c r="CB1641" s="187"/>
      <c r="CC1641" s="187"/>
      <c r="CD1641" s="187"/>
      <c r="CE1641" s="187"/>
      <c r="CF1641" s="187"/>
      <c r="CG1641" s="187"/>
      <c r="CH1641" s="187"/>
      <c r="CI1641" s="187"/>
      <c r="CJ1641" s="187"/>
      <c r="CK1641" s="187"/>
      <c r="CL1641" s="187"/>
      <c r="CM1641" s="187"/>
      <c r="CN1641" s="187"/>
    </row>
    <row r="1642" spans="1:92" x14ac:dyDescent="0.25">
      <c r="A1642" t="s">
        <v>160</v>
      </c>
      <c r="B1642" s="295" t="s">
        <v>974</v>
      </c>
      <c r="D1642" s="111" t="s">
        <v>979</v>
      </c>
      <c r="E1642" s="106"/>
      <c r="F1642" s="106"/>
      <c r="G1642" s="106"/>
      <c r="H1642" s="106"/>
      <c r="I1642" s="175"/>
      <c r="J1642" s="17"/>
      <c r="K1642" s="56">
        <v>1000</v>
      </c>
      <c r="L1642" s="56">
        <v>2000</v>
      </c>
      <c r="M1642" s="56">
        <v>4000</v>
      </c>
      <c r="N1642" s="56">
        <v>8000</v>
      </c>
      <c r="O1642" s="56">
        <v>16000</v>
      </c>
      <c r="P1642" s="56">
        <v>32000</v>
      </c>
      <c r="Q1642" s="56"/>
      <c r="R1642" s="3"/>
      <c r="S1642" s="3"/>
      <c r="T1642" s="489">
        <f t="shared" ref="T1642" ca="1" si="1152">IFERROR(INDEX(INDIRECT("Financials!$A:$AD"), MATCH(INDIRECT(ADDRESS(ROW(),2)), INDIRECT("Financials!$B:$B"), 0), MATCH(INDIRECT(ADDRESS(1,COLUMN())), INDIRECT("Financials!$1:$1"), 0)),0)</f>
        <v>0</v>
      </c>
      <c r="U1642" s="50" cm="1">
        <f t="array" aca="1" ref="U1642" ca="1">(INDEX($K:$P,ROW(),MATCH(U$3,$K$2:$P$2,0))-T1642)/(12-MONTH(U$2)+1)+T1642</f>
        <v>83.333333333333329</v>
      </c>
      <c r="V1642" s="50" cm="1">
        <f t="array" aca="1" ref="V1642" ca="1">(INDEX($K:$P,ROW(),MATCH(V$3,$K$2:$P$2,0))-U1642)/(12-MONTH(V$2)+1)+U1642</f>
        <v>166.66666666666666</v>
      </c>
      <c r="W1642" s="50" cm="1">
        <f t="array" aca="1" ref="W1642" ca="1">(INDEX($K:$P,ROW(),MATCH(W$3,$K$2:$P$2,0))-V1642)/(12-MONTH(W$2)+1)+V1642</f>
        <v>250</v>
      </c>
      <c r="X1642" s="50" cm="1">
        <f t="array" aca="1" ref="X1642" ca="1">(INDEX($K:$P,ROW(),MATCH(X$3,$K$2:$P$2,0))-W1642)/(12-MONTH(X$2)+1)+W1642</f>
        <v>333.33333333333331</v>
      </c>
      <c r="Y1642" s="50" cm="1">
        <f t="array" aca="1" ref="Y1642" ca="1">(INDEX($K:$P,ROW(),MATCH(Y$3,$K$2:$P$2,0))-X1642)/(12-MONTH(Y$2)+1)+X1642</f>
        <v>416.66666666666663</v>
      </c>
      <c r="Z1642" s="50" cm="1">
        <f t="array" aca="1" ref="Z1642" ca="1">(INDEX($K:$P,ROW(),MATCH(Z$3,$K$2:$P$2,0))-Y1642)/(12-MONTH(Z$2)+1)+Y1642</f>
        <v>500</v>
      </c>
      <c r="AA1642" s="50" cm="1">
        <f t="array" aca="1" ref="AA1642" ca="1">(INDEX($K:$P,ROW(),MATCH(AA$3,$K$2:$P$2,0))-Z1642)/(12-MONTH(AA$2)+1)+Z1642</f>
        <v>583.33333333333337</v>
      </c>
      <c r="AB1642" s="50" cm="1">
        <f t="array" aca="1" ref="AB1642" ca="1">(INDEX($K:$P,ROW(),MATCH(AB$3,$K$2:$P$2,0))-AA1642)/(12-MONTH(AB$2)+1)+AA1642</f>
        <v>666.66666666666674</v>
      </c>
      <c r="AC1642" s="50" cm="1">
        <f t="array" aca="1" ref="AC1642" ca="1">(INDEX($K:$P,ROW(),MATCH(AC$3,$K$2:$P$2,0))-AB1642)/(12-MONTH(AC$2)+1)+AB1642</f>
        <v>750</v>
      </c>
      <c r="AD1642" s="50" cm="1">
        <f t="array" aca="1" ref="AD1642" ca="1">(INDEX($K:$P,ROW(),MATCH(AD$3,$K$2:$P$2,0))-AC1642)/(12-MONTH(AD$2)+1)+AC1642</f>
        <v>833.33333333333337</v>
      </c>
      <c r="AE1642" s="50" cm="1">
        <f t="array" aca="1" ref="AE1642" ca="1">(INDEX($K:$P,ROW(),MATCH(AE$3,$K$2:$P$2,0))-AD1642)/(12-MONTH(AE$2)+1)+AD1642</f>
        <v>916.66666666666674</v>
      </c>
      <c r="AF1642" s="50" cm="1">
        <f t="array" aca="1" ref="AF1642" ca="1">(INDEX($K:$P,ROW(),MATCH(AF$3,$K$2:$P$2,0))-AE1642)/(12-MONTH(AF$2)+1)+AE1642</f>
        <v>1000</v>
      </c>
      <c r="AG1642" s="50" cm="1">
        <f t="array" aca="1" ref="AG1642" ca="1">(INDEX($K:$P,ROW(),MATCH(AG$3,$K$2:$P$2,0))-AF1642)/(12-MONTH(AG$2)+1)+AF1642</f>
        <v>1083.3333333333333</v>
      </c>
      <c r="AH1642" s="50" cm="1">
        <f t="array" aca="1" ref="AH1642" ca="1">(INDEX($K:$P,ROW(),MATCH(AH$3,$K$2:$P$2,0))-AG1642)/(12-MONTH(AH$2)+1)+AG1642</f>
        <v>1166.6666666666665</v>
      </c>
      <c r="AI1642" s="50" cm="1">
        <f t="array" aca="1" ref="AI1642" ca="1">(INDEX($K:$P,ROW(),MATCH(AI$3,$K$2:$P$2,0))-AH1642)/(12-MONTH(AI$2)+1)+AH1642</f>
        <v>1249.9999999999998</v>
      </c>
      <c r="AJ1642" s="50" cm="1">
        <f t="array" aca="1" ref="AJ1642" ca="1">(INDEX($K:$P,ROW(),MATCH(AJ$3,$K$2:$P$2,0))-AI1642)/(12-MONTH(AJ$2)+1)+AI1642</f>
        <v>1333.333333333333</v>
      </c>
      <c r="AK1642" s="50" cm="1">
        <f t="array" aca="1" ref="AK1642" ca="1">(INDEX($K:$P,ROW(),MATCH(AK$3,$K$2:$P$2,0))-AJ1642)/(12-MONTH(AK$2)+1)+AJ1642</f>
        <v>1416.6666666666665</v>
      </c>
      <c r="AL1642" s="50" cm="1">
        <f t="array" aca="1" ref="AL1642" ca="1">(INDEX($K:$P,ROW(),MATCH(AL$3,$K$2:$P$2,0))-AK1642)/(12-MONTH(AL$2)+1)+AK1642</f>
        <v>1499.9999999999998</v>
      </c>
      <c r="AM1642" s="50" cm="1">
        <f t="array" aca="1" ref="AM1642" ca="1">(INDEX($K:$P,ROW(),MATCH(AM$3,$K$2:$P$2,0))-AL1642)/(12-MONTH(AM$2)+1)+AL1642</f>
        <v>1583.333333333333</v>
      </c>
      <c r="AN1642" s="50" cm="1">
        <f t="array" aca="1" ref="AN1642" ca="1">(INDEX($K:$P,ROW(),MATCH(AN$3,$K$2:$P$2,0))-AM1642)/(12-MONTH(AN$2)+1)+AM1642</f>
        <v>1666.6666666666665</v>
      </c>
      <c r="AO1642" s="50" cm="1">
        <f t="array" aca="1" ref="AO1642" ca="1">(INDEX($K:$P,ROW(),MATCH(AO$3,$K$2:$P$2,0))-AN1642)/(12-MONTH(AO$2)+1)+AN1642</f>
        <v>1750</v>
      </c>
      <c r="AP1642" s="50" cm="1">
        <f t="array" aca="1" ref="AP1642" ca="1">(INDEX($K:$P,ROW(),MATCH(AP$3,$K$2:$P$2,0))-AO1642)/(12-MONTH(AP$2)+1)+AO1642</f>
        <v>1833.3333333333333</v>
      </c>
      <c r="AQ1642" s="50" cm="1">
        <f t="array" aca="1" ref="AQ1642" ca="1">(INDEX($K:$P,ROW(),MATCH(AQ$3,$K$2:$P$2,0))-AP1642)/(12-MONTH(AQ$2)+1)+AP1642</f>
        <v>1916.6666666666665</v>
      </c>
      <c r="AR1642" s="50" cm="1">
        <f t="array" aca="1" ref="AR1642" ca="1">(INDEX($K:$P,ROW(),MATCH(AR$3,$K$2:$P$2,0))-AQ1642)/(12-MONTH(AR$2)+1)+AQ1642</f>
        <v>2000</v>
      </c>
      <c r="AS1642" s="50" cm="1">
        <f t="array" aca="1" ref="AS1642" ca="1">(INDEX($K:$P,ROW(),MATCH(AS$3,$K$2:$P$2,0))-AR1642)/(12-MONTH(AS$2)+1)+AR1642</f>
        <v>2166.6666666666665</v>
      </c>
      <c r="AT1642" s="50" cm="1">
        <f t="array" aca="1" ref="AT1642" ca="1">(INDEX($K:$P,ROW(),MATCH(AT$3,$K$2:$P$2,0))-AS1642)/(12-MONTH(AT$2)+1)+AS1642</f>
        <v>2333.333333333333</v>
      </c>
      <c r="AU1642" s="50" cm="1">
        <f t="array" aca="1" ref="AU1642" ca="1">(INDEX($K:$P,ROW(),MATCH(AU$3,$K$2:$P$2,0))-AT1642)/(12-MONTH(AU$2)+1)+AT1642</f>
        <v>2499.9999999999995</v>
      </c>
      <c r="AV1642" s="50" cm="1">
        <f t="array" aca="1" ref="AV1642" ca="1">(INDEX($K:$P,ROW(),MATCH(AV$3,$K$2:$P$2,0))-AU1642)/(12-MONTH(AV$2)+1)+AU1642</f>
        <v>2666.6666666666661</v>
      </c>
      <c r="AW1642" s="50" cm="1">
        <f t="array" aca="1" ref="AW1642" ca="1">(INDEX($K:$P,ROW(),MATCH(AW$3,$K$2:$P$2,0))-AV1642)/(12-MONTH(AW$2)+1)+AV1642</f>
        <v>2833.333333333333</v>
      </c>
      <c r="AX1642" s="50" cm="1">
        <f t="array" aca="1" ref="AX1642" ca="1">(INDEX($K:$P,ROW(),MATCH(AX$3,$K$2:$P$2,0))-AW1642)/(12-MONTH(AX$2)+1)+AW1642</f>
        <v>2999.9999999999995</v>
      </c>
      <c r="AY1642" s="50" cm="1">
        <f t="array" aca="1" ref="AY1642" ca="1">(INDEX($K:$P,ROW(),MATCH(AY$3,$K$2:$P$2,0))-AX1642)/(12-MONTH(AY$2)+1)+AX1642</f>
        <v>3166.6666666666661</v>
      </c>
      <c r="AZ1642" s="50" cm="1">
        <f t="array" aca="1" ref="AZ1642" ca="1">(INDEX($K:$P,ROW(),MATCH(AZ$3,$K$2:$P$2,0))-AY1642)/(12-MONTH(AZ$2)+1)+AY1642</f>
        <v>3333.333333333333</v>
      </c>
      <c r="BA1642" s="50" cm="1">
        <f t="array" aca="1" ref="BA1642" ca="1">(INDEX($K:$P,ROW(),MATCH(BA$3,$K$2:$P$2,0))-AZ1642)/(12-MONTH(BA$2)+1)+AZ1642</f>
        <v>3500</v>
      </c>
      <c r="BB1642" s="50" cm="1">
        <f t="array" aca="1" ref="BB1642" ca="1">(INDEX($K:$P,ROW(),MATCH(BB$3,$K$2:$P$2,0))-BA1642)/(12-MONTH(BB$2)+1)+BA1642</f>
        <v>3666.6666666666665</v>
      </c>
      <c r="BC1642" s="50" cm="1">
        <f t="array" aca="1" ref="BC1642" ca="1">(INDEX($K:$P,ROW(),MATCH(BC$3,$K$2:$P$2,0))-BB1642)/(12-MONTH(BC$2)+1)+BB1642</f>
        <v>3833.333333333333</v>
      </c>
      <c r="BD1642" s="50" cm="1">
        <f t="array" aca="1" ref="BD1642" ca="1">(INDEX($K:$P,ROW(),MATCH(BD$3,$K$2:$P$2,0))-BC1642)/(12-MONTH(BD$2)+1)+BC1642</f>
        <v>4000</v>
      </c>
      <c r="BE1642" s="50" cm="1">
        <f t="array" aca="1" ref="BE1642" ca="1">(INDEX($K:$P,ROW(),MATCH(BE$3,$K$2:$P$2,0))-BD1642)/(12-MONTH(BE$2)+1)+BD1642</f>
        <v>4333.333333333333</v>
      </c>
      <c r="BF1642" s="50" cm="1">
        <f t="array" aca="1" ref="BF1642" ca="1">(INDEX($K:$P,ROW(),MATCH(BF$3,$K$2:$P$2,0))-BE1642)/(12-MONTH(BF$2)+1)+BE1642</f>
        <v>4666.6666666666661</v>
      </c>
      <c r="BG1642" s="50" cm="1">
        <f t="array" aca="1" ref="BG1642" ca="1">(INDEX($K:$P,ROW(),MATCH(BG$3,$K$2:$P$2,0))-BF1642)/(12-MONTH(BG$2)+1)+BF1642</f>
        <v>4999.9999999999991</v>
      </c>
      <c r="BH1642" s="50" cm="1">
        <f t="array" aca="1" ref="BH1642" ca="1">(INDEX($K:$P,ROW(),MATCH(BH$3,$K$2:$P$2,0))-BG1642)/(12-MONTH(BH$2)+1)+BG1642</f>
        <v>5333.3333333333321</v>
      </c>
      <c r="BI1642" s="50" cm="1">
        <f t="array" aca="1" ref="BI1642" ca="1">(INDEX($K:$P,ROW(),MATCH(BI$3,$K$2:$P$2,0))-BH1642)/(12-MONTH(BI$2)+1)+BH1642</f>
        <v>5666.6666666666661</v>
      </c>
      <c r="BJ1642" s="50" cm="1">
        <f t="array" aca="1" ref="BJ1642" ca="1">(INDEX($K:$P,ROW(),MATCH(BJ$3,$K$2:$P$2,0))-BI1642)/(12-MONTH(BJ$2)+1)+BI1642</f>
        <v>5999.9999999999991</v>
      </c>
      <c r="BK1642" s="50" cm="1">
        <f t="array" aca="1" ref="BK1642" ca="1">(INDEX($K:$P,ROW(),MATCH(BK$3,$K$2:$P$2,0))-BJ1642)/(12-MONTH(BK$2)+1)+BJ1642</f>
        <v>6333.3333333333321</v>
      </c>
      <c r="BL1642" s="50" cm="1">
        <f t="array" aca="1" ref="BL1642" ca="1">(INDEX($K:$P,ROW(),MATCH(BL$3,$K$2:$P$2,0))-BK1642)/(12-MONTH(BL$2)+1)+BK1642</f>
        <v>6666.6666666666661</v>
      </c>
      <c r="BM1642" s="50" cm="1">
        <f t="array" aca="1" ref="BM1642" ca="1">(INDEX($K:$P,ROW(),MATCH(BM$3,$K$2:$P$2,0))-BL1642)/(12-MONTH(BM$2)+1)+BL1642</f>
        <v>7000</v>
      </c>
      <c r="BN1642" s="50" cm="1">
        <f t="array" aca="1" ref="BN1642" ca="1">(INDEX($K:$P,ROW(),MATCH(BN$3,$K$2:$P$2,0))-BM1642)/(12-MONTH(BN$2)+1)+BM1642</f>
        <v>7333.333333333333</v>
      </c>
      <c r="BO1642" s="50" cm="1">
        <f t="array" aca="1" ref="BO1642" ca="1">(INDEX($K:$P,ROW(),MATCH(BO$3,$K$2:$P$2,0))-BN1642)/(12-MONTH(BO$2)+1)+BN1642</f>
        <v>7666.6666666666661</v>
      </c>
      <c r="BP1642" s="50" cm="1">
        <f t="array" aca="1" ref="BP1642" ca="1">(INDEX($K:$P,ROW(),MATCH(BP$3,$K$2:$P$2,0))-BO1642)/(12-MONTH(BP$2)+1)+BO1642</f>
        <v>8000</v>
      </c>
      <c r="BQ1642" s="50" cm="1">
        <f t="array" aca="1" ref="BQ1642" ca="1">(INDEX($K:$P,ROW(),MATCH(BQ$3,$K$2:$P$2,0))-BP1642)/(12-MONTH(BQ$2)+1)+BP1642</f>
        <v>8666.6666666666661</v>
      </c>
      <c r="BR1642" s="50" cm="1">
        <f t="array" aca="1" ref="BR1642" ca="1">(INDEX($K:$P,ROW(),MATCH(BR$3,$K$2:$P$2,0))-BQ1642)/(12-MONTH(BR$2)+1)+BQ1642</f>
        <v>9333.3333333333321</v>
      </c>
      <c r="BS1642" s="50" cm="1">
        <f t="array" aca="1" ref="BS1642" ca="1">(INDEX($K:$P,ROW(),MATCH(BS$3,$K$2:$P$2,0))-BR1642)/(12-MONTH(BS$2)+1)+BR1642</f>
        <v>9999.9999999999982</v>
      </c>
      <c r="BT1642" s="50" cm="1">
        <f t="array" aca="1" ref="BT1642" ca="1">(INDEX($K:$P,ROW(),MATCH(BT$3,$K$2:$P$2,0))-BS1642)/(12-MONTH(BT$2)+1)+BS1642</f>
        <v>10666.666666666664</v>
      </c>
      <c r="BU1642" s="50" cm="1">
        <f t="array" aca="1" ref="BU1642" ca="1">(INDEX($K:$P,ROW(),MATCH(BU$3,$K$2:$P$2,0))-BT1642)/(12-MONTH(BU$2)+1)+BT1642</f>
        <v>11333.333333333332</v>
      </c>
      <c r="BV1642" s="50" cm="1">
        <f t="array" aca="1" ref="BV1642" ca="1">(INDEX($K:$P,ROW(),MATCH(BV$3,$K$2:$P$2,0))-BU1642)/(12-MONTH(BV$2)+1)+BU1642</f>
        <v>11999.999999999998</v>
      </c>
      <c r="BW1642" s="50" cm="1">
        <f t="array" aca="1" ref="BW1642" ca="1">(INDEX($K:$P,ROW(),MATCH(BW$3,$K$2:$P$2,0))-BV1642)/(12-MONTH(BW$2)+1)+BV1642</f>
        <v>12666.666666666664</v>
      </c>
      <c r="BX1642" s="50" cm="1">
        <f t="array" aca="1" ref="BX1642" ca="1">(INDEX($K:$P,ROW(),MATCH(BX$3,$K$2:$P$2,0))-BW1642)/(12-MONTH(BX$2)+1)+BW1642</f>
        <v>13333.333333333332</v>
      </c>
      <c r="BY1642" s="50" cm="1">
        <f t="array" aca="1" ref="BY1642" ca="1">(INDEX($K:$P,ROW(),MATCH(BY$3,$K$2:$P$2,0))-BX1642)/(12-MONTH(BY$2)+1)+BX1642</f>
        <v>14000</v>
      </c>
      <c r="BZ1642" s="50" cm="1">
        <f t="array" aca="1" ref="BZ1642" ca="1">(INDEX($K:$P,ROW(),MATCH(BZ$3,$K$2:$P$2,0))-BY1642)/(12-MONTH(BZ$2)+1)+BY1642</f>
        <v>14666.666666666666</v>
      </c>
      <c r="CA1642" s="50" cm="1">
        <f t="array" aca="1" ref="CA1642" ca="1">(INDEX($K:$P,ROW(),MATCH(CA$3,$K$2:$P$2,0))-BZ1642)/(12-MONTH(CA$2)+1)+BZ1642</f>
        <v>15333.333333333332</v>
      </c>
      <c r="CB1642" s="50" cm="1">
        <f t="array" aca="1" ref="CB1642" ca="1">(INDEX($K:$P,ROW(),MATCH(CB$3,$K$2:$P$2,0))-CA1642)/(12-MONTH(CB$2)+1)+CA1642</f>
        <v>16000</v>
      </c>
      <c r="CC1642" s="50" cm="1">
        <f t="array" aca="1" ref="CC1642" ca="1">(INDEX($K:$P,ROW(),MATCH(CC$3,$K$2:$P$2,0))-CB1642)/(12-MONTH(CC$2)+1)+CB1642</f>
        <v>17333.333333333332</v>
      </c>
      <c r="CD1642" s="50" cm="1">
        <f t="array" aca="1" ref="CD1642" ca="1">(INDEX($K:$P,ROW(),MATCH(CD$3,$K$2:$P$2,0))-CC1642)/(12-MONTH(CD$2)+1)+CC1642</f>
        <v>18666.666666666664</v>
      </c>
      <c r="CE1642" s="50" cm="1">
        <f t="array" aca="1" ref="CE1642" ca="1">(INDEX($K:$P,ROW(),MATCH(CE$3,$K$2:$P$2,0))-CD1642)/(12-MONTH(CE$2)+1)+CD1642</f>
        <v>19999.999999999996</v>
      </c>
      <c r="CF1642" s="50" cm="1">
        <f t="array" aca="1" ref="CF1642" ca="1">(INDEX($K:$P,ROW(),MATCH(CF$3,$K$2:$P$2,0))-CE1642)/(12-MONTH(CF$2)+1)+CE1642</f>
        <v>21333.333333333328</v>
      </c>
      <c r="CG1642" s="50" cm="1">
        <f t="array" aca="1" ref="CG1642" ca="1">(INDEX($K:$P,ROW(),MATCH(CG$3,$K$2:$P$2,0))-CF1642)/(12-MONTH(CG$2)+1)+CF1642</f>
        <v>22666.666666666664</v>
      </c>
      <c r="CH1642" s="50" cm="1">
        <f t="array" aca="1" ref="CH1642" ca="1">(INDEX($K:$P,ROW(),MATCH(CH$3,$K$2:$P$2,0))-CG1642)/(12-MONTH(CH$2)+1)+CG1642</f>
        <v>23999.999999999996</v>
      </c>
      <c r="CI1642" s="50" cm="1">
        <f t="array" aca="1" ref="CI1642" ca="1">(INDEX($K:$P,ROW(),MATCH(CI$3,$K$2:$P$2,0))-CH1642)/(12-MONTH(CI$2)+1)+CH1642</f>
        <v>25333.333333333328</v>
      </c>
      <c r="CJ1642" s="50" cm="1">
        <f t="array" aca="1" ref="CJ1642" ca="1">(INDEX($K:$P,ROW(),MATCH(CJ$3,$K$2:$P$2,0))-CI1642)/(12-MONTH(CJ$2)+1)+CI1642</f>
        <v>26666.666666666664</v>
      </c>
      <c r="CK1642" s="50" cm="1">
        <f t="array" aca="1" ref="CK1642" ca="1">(INDEX($K:$P,ROW(),MATCH(CK$3,$K$2:$P$2,0))-CJ1642)/(12-MONTH(CK$2)+1)+CJ1642</f>
        <v>28000</v>
      </c>
      <c r="CL1642" s="50" cm="1">
        <f t="array" aca="1" ref="CL1642" ca="1">(INDEX($K:$P,ROW(),MATCH(CL$3,$K$2:$P$2,0))-CK1642)/(12-MONTH(CL$2)+1)+CK1642</f>
        <v>29333.333333333332</v>
      </c>
      <c r="CM1642" s="50" cm="1">
        <f t="array" aca="1" ref="CM1642" ca="1">(INDEX($K:$P,ROW(),MATCH(CM$3,$K$2:$P$2,0))-CL1642)/(12-MONTH(CM$2)+1)+CL1642</f>
        <v>30666.666666666664</v>
      </c>
      <c r="CN1642" s="50" cm="1">
        <f t="array" aca="1" ref="CN1642" ca="1">(INDEX($K:$P,ROW(),MATCH(CN$3,$K$2:$P$2,0))-CM1642)/(12-MONTH(CN$2)+1)+CM1642</f>
        <v>32000</v>
      </c>
    </row>
    <row r="1643" spans="1:92" x14ac:dyDescent="0.25">
      <c r="D1643" s="111"/>
      <c r="E1643" s="106"/>
      <c r="F1643" s="106"/>
      <c r="G1643" s="106"/>
      <c r="H1643" s="106"/>
      <c r="I1643" s="175"/>
      <c r="J1643" s="17"/>
      <c r="K1643" s="56"/>
      <c r="L1643" s="56"/>
      <c r="M1643" s="56"/>
      <c r="N1643" s="56"/>
      <c r="O1643" s="56"/>
      <c r="P1643" s="56"/>
      <c r="Q1643" s="56"/>
      <c r="R1643" s="3"/>
      <c r="S1643" s="3"/>
      <c r="T1643" s="232"/>
      <c r="U1643" s="50"/>
      <c r="V1643" s="50"/>
      <c r="W1643" s="50"/>
      <c r="X1643" s="50"/>
      <c r="Y1643" s="50"/>
      <c r="Z1643" s="50"/>
      <c r="AA1643" s="50"/>
      <c r="AB1643" s="50"/>
      <c r="AC1643" s="50"/>
      <c r="AD1643" s="50"/>
      <c r="AE1643" s="50"/>
      <c r="AF1643" s="50"/>
      <c r="AG1643" s="50"/>
      <c r="AH1643" s="50"/>
      <c r="AI1643" s="50"/>
      <c r="AJ1643" s="50"/>
      <c r="AK1643" s="50"/>
      <c r="AL1643" s="50"/>
      <c r="AM1643" s="50"/>
      <c r="AN1643" s="50"/>
      <c r="AO1643" s="50"/>
      <c r="AP1643" s="50"/>
      <c r="AQ1643" s="50"/>
      <c r="AR1643" s="50"/>
      <c r="AS1643" s="50"/>
      <c r="AT1643" s="50"/>
      <c r="AU1643" s="50"/>
      <c r="AV1643" s="50"/>
      <c r="AW1643" s="50"/>
      <c r="AX1643" s="50"/>
      <c r="AY1643" s="50"/>
      <c r="AZ1643" s="50"/>
      <c r="BA1643" s="50"/>
      <c r="BB1643" s="50"/>
      <c r="BC1643" s="50"/>
      <c r="BD1643" s="50"/>
      <c r="BE1643" s="50"/>
      <c r="BF1643" s="50"/>
      <c r="BG1643" s="50"/>
      <c r="BH1643" s="50"/>
      <c r="BI1643" s="50"/>
      <c r="BJ1643" s="50"/>
      <c r="BK1643" s="50"/>
      <c r="BL1643" s="50"/>
      <c r="BM1643" s="50"/>
      <c r="BN1643" s="50"/>
      <c r="BO1643" s="50"/>
      <c r="BP1643" s="50"/>
      <c r="BQ1643" s="50"/>
      <c r="BR1643" s="50"/>
      <c r="BS1643" s="50"/>
      <c r="BT1643" s="50"/>
      <c r="BU1643" s="50"/>
      <c r="BV1643" s="50"/>
      <c r="BW1643" s="50"/>
      <c r="BX1643" s="50"/>
      <c r="BY1643" s="50"/>
      <c r="BZ1643" s="50"/>
      <c r="CA1643" s="50"/>
      <c r="CB1643" s="50"/>
      <c r="CC1643" s="50"/>
      <c r="CD1643" s="50"/>
      <c r="CE1643" s="50"/>
      <c r="CF1643" s="50"/>
      <c r="CG1643" s="50"/>
      <c r="CH1643" s="50"/>
      <c r="CI1643" s="50"/>
      <c r="CJ1643" s="50"/>
      <c r="CK1643" s="50"/>
      <c r="CL1643" s="50"/>
      <c r="CM1643" s="50"/>
      <c r="CN1643" s="50"/>
    </row>
    <row r="1644" spans="1:92" x14ac:dyDescent="0.25">
      <c r="A1644" s="137"/>
      <c r="B1644" s="208"/>
      <c r="C1644" s="139"/>
      <c r="D1644" s="111" t="s">
        <v>982</v>
      </c>
      <c r="E1644" s="157" t="s">
        <v>982</v>
      </c>
      <c r="F1644" s="140"/>
      <c r="G1644" s="141" t="s">
        <v>983</v>
      </c>
      <c r="H1644" s="487" t="s">
        <v>984</v>
      </c>
      <c r="I1644" s="221"/>
      <c r="J1644" s="222"/>
      <c r="K1644" s="139"/>
      <c r="L1644" s="139"/>
      <c r="M1644" s="139"/>
      <c r="N1644" s="139"/>
      <c r="O1644" s="139"/>
      <c r="P1644" s="139"/>
      <c r="Q1644" s="139"/>
      <c r="T1644" s="262"/>
      <c r="U1644" s="187"/>
      <c r="V1644" s="187"/>
      <c r="W1644" s="187"/>
      <c r="X1644" s="187"/>
      <c r="Y1644" s="187"/>
      <c r="Z1644" s="187"/>
      <c r="AA1644" s="187"/>
      <c r="AB1644" s="187"/>
      <c r="AC1644" s="187"/>
      <c r="AD1644" s="187"/>
      <c r="AE1644" s="187"/>
      <c r="AF1644" s="187"/>
      <c r="AG1644" s="187"/>
      <c r="AH1644" s="187"/>
      <c r="AI1644" s="187"/>
      <c r="AJ1644" s="187"/>
      <c r="AK1644" s="187"/>
      <c r="AL1644" s="187"/>
      <c r="AM1644" s="187"/>
      <c r="AN1644" s="187"/>
      <c r="AO1644" s="187"/>
      <c r="AP1644" s="187"/>
      <c r="AQ1644" s="187"/>
      <c r="AR1644" s="187"/>
      <c r="AS1644" s="187"/>
      <c r="AT1644" s="187"/>
      <c r="AU1644" s="187"/>
      <c r="AV1644" s="187"/>
      <c r="AW1644" s="187"/>
      <c r="AX1644" s="187"/>
      <c r="AY1644" s="187"/>
      <c r="AZ1644" s="187"/>
      <c r="BA1644" s="187"/>
      <c r="BB1644" s="187"/>
      <c r="BC1644" s="187"/>
      <c r="BD1644" s="187"/>
      <c r="BE1644" s="187"/>
      <c r="BF1644" s="187"/>
      <c r="BG1644" s="187"/>
      <c r="BH1644" s="187"/>
      <c r="BI1644" s="187"/>
      <c r="BJ1644" s="187"/>
      <c r="BK1644" s="187"/>
      <c r="BL1644" s="187"/>
      <c r="BM1644" s="187"/>
      <c r="BN1644" s="187"/>
      <c r="BO1644" s="187"/>
      <c r="BP1644" s="187"/>
      <c r="BQ1644" s="187"/>
      <c r="BR1644" s="187"/>
      <c r="BS1644" s="187"/>
      <c r="BT1644" s="187"/>
      <c r="BU1644" s="187"/>
      <c r="BV1644" s="187"/>
      <c r="BW1644" s="187"/>
      <c r="BX1644" s="187"/>
      <c r="BY1644" s="187"/>
      <c r="BZ1644" s="187"/>
      <c r="CA1644" s="187"/>
      <c r="CB1644" s="187"/>
      <c r="CC1644" s="187"/>
      <c r="CD1644" s="187"/>
      <c r="CE1644" s="187"/>
      <c r="CF1644" s="187"/>
      <c r="CG1644" s="187"/>
      <c r="CH1644" s="187"/>
      <c r="CI1644" s="187"/>
      <c r="CJ1644" s="187"/>
      <c r="CK1644" s="187"/>
      <c r="CL1644" s="187"/>
      <c r="CM1644" s="187"/>
      <c r="CN1644" s="187"/>
    </row>
    <row r="1645" spans="1:92" s="10" customFormat="1" x14ac:dyDescent="0.25">
      <c r="A1645" s="10" t="s">
        <v>985</v>
      </c>
      <c r="B1645" s="147" t="s">
        <v>986</v>
      </c>
      <c r="D1645" s="111" t="s">
        <v>982</v>
      </c>
      <c r="E1645" s="106"/>
      <c r="F1645" s="106"/>
      <c r="G1645" s="106"/>
      <c r="H1645" s="175"/>
      <c r="I1645" s="175"/>
      <c r="J1645" s="17"/>
      <c r="K1645" s="194">
        <v>10</v>
      </c>
      <c r="L1645" s="194">
        <v>10</v>
      </c>
      <c r="M1645" s="194">
        <v>10</v>
      </c>
      <c r="N1645" s="194">
        <v>10</v>
      </c>
      <c r="O1645" s="194">
        <v>10</v>
      </c>
      <c r="P1645" s="194">
        <v>10</v>
      </c>
      <c r="Q1645" s="194"/>
      <c r="T1645" s="215"/>
      <c r="U1645" s="61">
        <f ca="1">INDEX($A:$CN,ROW(),MATCH(INDIRECT(ADDRESS(3,COLUMN(),2)),$2:$2,0))</f>
        <v>10</v>
      </c>
      <c r="V1645" s="61">
        <f ca="1">INDEX($A:$CN,ROW(),MATCH(INDIRECT(ADDRESS(3,COLUMN(),2)),$2:$2,0))</f>
        <v>10</v>
      </c>
      <c r="W1645" s="61">
        <f ca="1">INDEX($A:$CN,ROW(),MATCH(INDIRECT(ADDRESS(3,COLUMN(),2)),$2:$2,0))</f>
        <v>10</v>
      </c>
      <c r="X1645" s="61">
        <f ca="1">INDEX($A:$CN,ROW(),MATCH(INDIRECT(ADDRESS(3,COLUMN(),2)),$2:$2,0))</f>
        <v>10</v>
      </c>
      <c r="Y1645" s="61">
        <f ca="1">INDEX($A:$CN,ROW(),MATCH(INDIRECT(ADDRESS(3,COLUMN(),2)),$2:$2,0))</f>
        <v>10</v>
      </c>
      <c r="Z1645" s="61">
        <f ca="1">INDEX($A:$CN,ROW(),MATCH(INDIRECT(ADDRESS(3,COLUMN(),2)),$2:$2,0))</f>
        <v>10</v>
      </c>
      <c r="AA1645" s="61">
        <f ca="1">INDEX($A:$CN,ROW(),MATCH(INDIRECT(ADDRESS(3,COLUMN(),2)),$2:$2,0))</f>
        <v>10</v>
      </c>
      <c r="AB1645" s="61">
        <f ca="1">INDEX($A:$CN,ROW(),MATCH(INDIRECT(ADDRESS(3,COLUMN(),2)),$2:$2,0))</f>
        <v>10</v>
      </c>
      <c r="AC1645" s="61">
        <f ca="1">INDEX($A:$CN,ROW(),MATCH(INDIRECT(ADDRESS(3,COLUMN(),2)),$2:$2,0))</f>
        <v>10</v>
      </c>
      <c r="AD1645" s="61">
        <f ca="1">INDEX($A:$CN,ROW(),MATCH(INDIRECT(ADDRESS(3,COLUMN(),2)),$2:$2,0))</f>
        <v>10</v>
      </c>
      <c r="AE1645" s="61">
        <f ca="1">INDEX($A:$CN,ROW(),MATCH(INDIRECT(ADDRESS(3,COLUMN(),2)),$2:$2,0))</f>
        <v>10</v>
      </c>
      <c r="AF1645" s="61">
        <f ca="1">INDEX($A:$CN,ROW(),MATCH(INDIRECT(ADDRESS(3,COLUMN(),2)),$2:$2,0))</f>
        <v>10</v>
      </c>
      <c r="AG1645" s="61">
        <f ca="1">INDEX($A:$CN,ROW(),MATCH(INDIRECT(ADDRESS(3,COLUMN(),2)),$2:$2,0))</f>
        <v>10</v>
      </c>
      <c r="AH1645" s="61">
        <f ca="1">INDEX($A:$CN,ROW(),MATCH(INDIRECT(ADDRESS(3,COLUMN(),2)),$2:$2,0))</f>
        <v>10</v>
      </c>
      <c r="AI1645" s="61">
        <f ca="1">INDEX($A:$CN,ROW(),MATCH(INDIRECT(ADDRESS(3,COLUMN(),2)),$2:$2,0))</f>
        <v>10</v>
      </c>
      <c r="AJ1645" s="61">
        <f ca="1">INDEX($A:$CN,ROW(),MATCH(INDIRECT(ADDRESS(3,COLUMN(),2)),$2:$2,0))</f>
        <v>10</v>
      </c>
      <c r="AK1645" s="61">
        <f ca="1">INDEX($A:$CN,ROW(),MATCH(INDIRECT(ADDRESS(3,COLUMN(),2)),$2:$2,0))</f>
        <v>10</v>
      </c>
      <c r="AL1645" s="61">
        <f ca="1">INDEX($A:$CN,ROW(),MATCH(INDIRECT(ADDRESS(3,COLUMN(),2)),$2:$2,0))</f>
        <v>10</v>
      </c>
      <c r="AM1645" s="61">
        <f ca="1">INDEX($A:$CN,ROW(),MATCH(INDIRECT(ADDRESS(3,COLUMN(),2)),$2:$2,0))</f>
        <v>10</v>
      </c>
      <c r="AN1645" s="61">
        <f ca="1">INDEX($A:$CN,ROW(),MATCH(INDIRECT(ADDRESS(3,COLUMN(),2)),$2:$2,0))</f>
        <v>10</v>
      </c>
      <c r="AO1645" s="61">
        <f ca="1">INDEX($A:$CN,ROW(),MATCH(INDIRECT(ADDRESS(3,COLUMN(),2)),$2:$2,0))</f>
        <v>10</v>
      </c>
      <c r="AP1645" s="61">
        <f ca="1">INDEX($A:$CN,ROW(),MATCH(INDIRECT(ADDRESS(3,COLUMN(),2)),$2:$2,0))</f>
        <v>10</v>
      </c>
      <c r="AQ1645" s="61">
        <f ca="1">INDEX($A:$CN,ROW(),MATCH(INDIRECT(ADDRESS(3,COLUMN(),2)),$2:$2,0))</f>
        <v>10</v>
      </c>
      <c r="AR1645" s="61">
        <f ca="1">INDEX($A:$CN,ROW(),MATCH(INDIRECT(ADDRESS(3,COLUMN(),2)),$2:$2,0))</f>
        <v>10</v>
      </c>
      <c r="AS1645" s="61">
        <f ca="1">INDEX($A:$CN,ROW(),MATCH(INDIRECT(ADDRESS(3,COLUMN(),2)),$2:$2,0))</f>
        <v>10</v>
      </c>
      <c r="AT1645" s="61">
        <f ca="1">INDEX($A:$CN,ROW(),MATCH(INDIRECT(ADDRESS(3,COLUMN(),2)),$2:$2,0))</f>
        <v>10</v>
      </c>
      <c r="AU1645" s="61">
        <f ca="1">INDEX($A:$CN,ROW(),MATCH(INDIRECT(ADDRESS(3,COLUMN(),2)),$2:$2,0))</f>
        <v>10</v>
      </c>
      <c r="AV1645" s="61">
        <f ca="1">INDEX($A:$CN,ROW(),MATCH(INDIRECT(ADDRESS(3,COLUMN(),2)),$2:$2,0))</f>
        <v>10</v>
      </c>
      <c r="AW1645" s="61">
        <f ca="1">INDEX($A:$CN,ROW(),MATCH(INDIRECT(ADDRESS(3,COLUMN(),2)),$2:$2,0))</f>
        <v>10</v>
      </c>
      <c r="AX1645" s="61">
        <f ca="1">INDEX($A:$CN,ROW(),MATCH(INDIRECT(ADDRESS(3,COLUMN(),2)),$2:$2,0))</f>
        <v>10</v>
      </c>
      <c r="AY1645" s="61">
        <f ca="1">INDEX($A:$CN,ROW(),MATCH(INDIRECT(ADDRESS(3,COLUMN(),2)),$2:$2,0))</f>
        <v>10</v>
      </c>
      <c r="AZ1645" s="61">
        <f ca="1">INDEX($A:$CN,ROW(),MATCH(INDIRECT(ADDRESS(3,COLUMN(),2)),$2:$2,0))</f>
        <v>10</v>
      </c>
      <c r="BA1645" s="61">
        <f ca="1">INDEX($A:$CN,ROW(),MATCH(INDIRECT(ADDRESS(3,COLUMN(),2)),$2:$2,0))</f>
        <v>10</v>
      </c>
      <c r="BB1645" s="61">
        <f ca="1">INDEX($A:$CN,ROW(),MATCH(INDIRECT(ADDRESS(3,COLUMN(),2)),$2:$2,0))</f>
        <v>10</v>
      </c>
      <c r="BC1645" s="61">
        <f ca="1">INDEX($A:$CN,ROW(),MATCH(INDIRECT(ADDRESS(3,COLUMN(),2)),$2:$2,0))</f>
        <v>10</v>
      </c>
      <c r="BD1645" s="61">
        <f ca="1">INDEX($A:$CN,ROW(),MATCH(INDIRECT(ADDRESS(3,COLUMN(),2)),$2:$2,0))</f>
        <v>10</v>
      </c>
      <c r="BE1645" s="61">
        <f ca="1">INDEX($A:$CN,ROW(),MATCH(INDIRECT(ADDRESS(3,COLUMN(),2)),$2:$2,0))</f>
        <v>10</v>
      </c>
      <c r="BF1645" s="61">
        <f ca="1">INDEX($A:$CN,ROW(),MATCH(INDIRECT(ADDRESS(3,COLUMN(),2)),$2:$2,0))</f>
        <v>10</v>
      </c>
      <c r="BG1645" s="61">
        <f ca="1">INDEX($A:$CN,ROW(),MATCH(INDIRECT(ADDRESS(3,COLUMN(),2)),$2:$2,0))</f>
        <v>10</v>
      </c>
      <c r="BH1645" s="61">
        <f ca="1">INDEX($A:$CN,ROW(),MATCH(INDIRECT(ADDRESS(3,COLUMN(),2)),$2:$2,0))</f>
        <v>10</v>
      </c>
      <c r="BI1645" s="61">
        <f ca="1">INDEX($A:$CN,ROW(),MATCH(INDIRECT(ADDRESS(3,COLUMN(),2)),$2:$2,0))</f>
        <v>10</v>
      </c>
      <c r="BJ1645" s="61">
        <f ca="1">INDEX($A:$CN,ROW(),MATCH(INDIRECT(ADDRESS(3,COLUMN(),2)),$2:$2,0))</f>
        <v>10</v>
      </c>
      <c r="BK1645" s="61">
        <f ca="1">INDEX($A:$CN,ROW(),MATCH(INDIRECT(ADDRESS(3,COLUMN(),2)),$2:$2,0))</f>
        <v>10</v>
      </c>
      <c r="BL1645" s="61">
        <f ca="1">INDEX($A:$CN,ROW(),MATCH(INDIRECT(ADDRESS(3,COLUMN(),2)),$2:$2,0))</f>
        <v>10</v>
      </c>
      <c r="BM1645" s="61">
        <f ca="1">INDEX($A:$CN,ROW(),MATCH(INDIRECT(ADDRESS(3,COLUMN(),2)),$2:$2,0))</f>
        <v>10</v>
      </c>
      <c r="BN1645" s="61">
        <f ca="1">INDEX($A:$CN,ROW(),MATCH(INDIRECT(ADDRESS(3,COLUMN(),2)),$2:$2,0))</f>
        <v>10</v>
      </c>
      <c r="BO1645" s="61">
        <f ca="1">INDEX($A:$CN,ROW(),MATCH(INDIRECT(ADDRESS(3,COLUMN(),2)),$2:$2,0))</f>
        <v>10</v>
      </c>
      <c r="BP1645" s="61">
        <f ca="1">INDEX($A:$CN,ROW(),MATCH(INDIRECT(ADDRESS(3,COLUMN(),2)),$2:$2,0))</f>
        <v>10</v>
      </c>
      <c r="BQ1645" s="61">
        <f ca="1">INDEX($A:$CN,ROW(),MATCH(INDIRECT(ADDRESS(3,COLUMN(),2)),$2:$2,0))</f>
        <v>10</v>
      </c>
      <c r="BR1645" s="61">
        <f ca="1">INDEX($A:$CN,ROW(),MATCH(INDIRECT(ADDRESS(3,COLUMN(),2)),$2:$2,0))</f>
        <v>10</v>
      </c>
      <c r="BS1645" s="61">
        <f ca="1">INDEX($A:$CN,ROW(),MATCH(INDIRECT(ADDRESS(3,COLUMN(),2)),$2:$2,0))</f>
        <v>10</v>
      </c>
      <c r="BT1645" s="61">
        <f ca="1">INDEX($A:$CN,ROW(),MATCH(INDIRECT(ADDRESS(3,COLUMN(),2)),$2:$2,0))</f>
        <v>10</v>
      </c>
      <c r="BU1645" s="61">
        <f ca="1">INDEX($A:$CN,ROW(),MATCH(INDIRECT(ADDRESS(3,COLUMN(),2)),$2:$2,0))</f>
        <v>10</v>
      </c>
      <c r="BV1645" s="61">
        <f ca="1">INDEX($A:$CN,ROW(),MATCH(INDIRECT(ADDRESS(3,COLUMN(),2)),$2:$2,0))</f>
        <v>10</v>
      </c>
      <c r="BW1645" s="61">
        <f ca="1">INDEX($A:$CN,ROW(),MATCH(INDIRECT(ADDRESS(3,COLUMN(),2)),$2:$2,0))</f>
        <v>10</v>
      </c>
      <c r="BX1645" s="61">
        <f ca="1">INDEX($A:$CN,ROW(),MATCH(INDIRECT(ADDRESS(3,COLUMN(),2)),$2:$2,0))</f>
        <v>10</v>
      </c>
      <c r="BY1645" s="61">
        <f ca="1">INDEX($A:$CN,ROW(),MATCH(INDIRECT(ADDRESS(3,COLUMN(),2)),$2:$2,0))</f>
        <v>10</v>
      </c>
      <c r="BZ1645" s="61">
        <f ca="1">INDEX($A:$CN,ROW(),MATCH(INDIRECT(ADDRESS(3,COLUMN(),2)),$2:$2,0))</f>
        <v>10</v>
      </c>
      <c r="CA1645" s="61">
        <f ca="1">INDEX($A:$CN,ROW(),MATCH(INDIRECT(ADDRESS(3,COLUMN(),2)),$2:$2,0))</f>
        <v>10</v>
      </c>
      <c r="CB1645" s="61">
        <f ca="1">INDEX($A:$CN,ROW(),MATCH(INDIRECT(ADDRESS(3,COLUMN(),2)),$2:$2,0))</f>
        <v>10</v>
      </c>
      <c r="CC1645" s="61">
        <f ca="1">INDEX($A:$CN,ROW(),MATCH(INDIRECT(ADDRESS(3,COLUMN(),2)),$2:$2,0))</f>
        <v>10</v>
      </c>
      <c r="CD1645" s="61">
        <f ca="1">INDEX($A:$CN,ROW(),MATCH(INDIRECT(ADDRESS(3,COLUMN(),2)),$2:$2,0))</f>
        <v>10</v>
      </c>
      <c r="CE1645" s="61">
        <f ca="1">INDEX($A:$CN,ROW(),MATCH(INDIRECT(ADDRESS(3,COLUMN(),2)),$2:$2,0))</f>
        <v>10</v>
      </c>
      <c r="CF1645" s="61">
        <f ca="1">INDEX($A:$CN,ROW(),MATCH(INDIRECT(ADDRESS(3,COLUMN(),2)),$2:$2,0))</f>
        <v>10</v>
      </c>
      <c r="CG1645" s="61">
        <f ca="1">INDEX($A:$CN,ROW(),MATCH(INDIRECT(ADDRESS(3,COLUMN(),2)),$2:$2,0))</f>
        <v>10</v>
      </c>
      <c r="CH1645" s="61">
        <f ca="1">INDEX($A:$CN,ROW(),MATCH(INDIRECT(ADDRESS(3,COLUMN(),2)),$2:$2,0))</f>
        <v>10</v>
      </c>
      <c r="CI1645" s="61">
        <f ca="1">INDEX($A:$CN,ROW(),MATCH(INDIRECT(ADDRESS(3,COLUMN(),2)),$2:$2,0))</f>
        <v>10</v>
      </c>
      <c r="CJ1645" s="61">
        <f ca="1">INDEX($A:$CN,ROW(),MATCH(INDIRECT(ADDRESS(3,COLUMN(),2)),$2:$2,0))</f>
        <v>10</v>
      </c>
      <c r="CK1645" s="61">
        <f ca="1">INDEX($A:$CN,ROW(),MATCH(INDIRECT(ADDRESS(3,COLUMN(),2)),$2:$2,0))</f>
        <v>10</v>
      </c>
      <c r="CL1645" s="61">
        <f ca="1">INDEX($A:$CN,ROW(),MATCH(INDIRECT(ADDRESS(3,COLUMN(),2)),$2:$2,0))</f>
        <v>10</v>
      </c>
      <c r="CM1645" s="61">
        <f ca="1">INDEX($A:$CN,ROW(),MATCH(INDIRECT(ADDRESS(3,COLUMN(),2)),$2:$2,0))</f>
        <v>10</v>
      </c>
      <c r="CN1645" s="61">
        <f ca="1">INDEX($A:$CN,ROW(),MATCH(INDIRECT(ADDRESS(3,COLUMN(),2)),$2:$2,0))</f>
        <v>10</v>
      </c>
    </row>
    <row r="1646" spans="1:92" x14ac:dyDescent="0.25">
      <c r="D1646" s="111"/>
      <c r="H1646" s="91"/>
      <c r="T1646" s="205"/>
    </row>
    <row r="1647" spans="1:92" x14ac:dyDescent="0.25">
      <c r="A1647" s="137"/>
      <c r="B1647" s="208"/>
      <c r="C1647" s="139"/>
      <c r="D1647" s="111" t="s">
        <v>987</v>
      </c>
      <c r="E1647" s="157" t="s">
        <v>987</v>
      </c>
      <c r="F1647" s="140"/>
      <c r="G1647" s="141" t="s">
        <v>988</v>
      </c>
      <c r="H1647" s="487" t="s">
        <v>989</v>
      </c>
      <c r="I1647" s="221"/>
      <c r="J1647" s="222"/>
      <c r="K1647" s="139"/>
      <c r="L1647" s="139"/>
      <c r="M1647" s="139"/>
      <c r="N1647" s="139"/>
      <c r="O1647" s="139"/>
      <c r="P1647" s="139"/>
      <c r="Q1647" s="139"/>
      <c r="T1647" s="262"/>
      <c r="U1647" s="187"/>
      <c r="V1647" s="187"/>
      <c r="W1647" s="187"/>
      <c r="X1647" s="187"/>
      <c r="Y1647" s="187"/>
      <c r="Z1647" s="187"/>
      <c r="AA1647" s="187"/>
      <c r="AB1647" s="187"/>
      <c r="AC1647" s="187"/>
      <c r="AD1647" s="187"/>
      <c r="AE1647" s="187"/>
      <c r="AF1647" s="187"/>
      <c r="AG1647" s="187"/>
      <c r="AH1647" s="187"/>
      <c r="AI1647" s="187"/>
      <c r="AJ1647" s="187"/>
      <c r="AK1647" s="187"/>
      <c r="AL1647" s="187"/>
      <c r="AM1647" s="187"/>
      <c r="AN1647" s="187"/>
      <c r="AO1647" s="187"/>
      <c r="AP1647" s="187"/>
      <c r="AQ1647" s="187"/>
      <c r="AR1647" s="187"/>
      <c r="AS1647" s="187"/>
      <c r="AT1647" s="187"/>
      <c r="AU1647" s="187"/>
      <c r="AV1647" s="187"/>
      <c r="AW1647" s="187"/>
      <c r="AX1647" s="187"/>
      <c r="AY1647" s="187"/>
      <c r="AZ1647" s="187"/>
      <c r="BA1647" s="187"/>
      <c r="BB1647" s="187"/>
      <c r="BC1647" s="187"/>
      <c r="BD1647" s="187"/>
      <c r="BE1647" s="187"/>
      <c r="BF1647" s="187"/>
      <c r="BG1647" s="187"/>
      <c r="BH1647" s="187"/>
      <c r="BI1647" s="187"/>
      <c r="BJ1647" s="187"/>
      <c r="BK1647" s="187"/>
      <c r="BL1647" s="187"/>
      <c r="BM1647" s="187"/>
      <c r="BN1647" s="187"/>
      <c r="BO1647" s="187"/>
      <c r="BP1647" s="187"/>
      <c r="BQ1647" s="187"/>
      <c r="BR1647" s="187"/>
      <c r="BS1647" s="187"/>
      <c r="BT1647" s="187"/>
      <c r="BU1647" s="187"/>
      <c r="BV1647" s="187"/>
      <c r="BW1647" s="187"/>
      <c r="BX1647" s="187"/>
      <c r="BY1647" s="187"/>
      <c r="BZ1647" s="187"/>
      <c r="CA1647" s="187"/>
      <c r="CB1647" s="187"/>
      <c r="CC1647" s="187"/>
      <c r="CD1647" s="187"/>
      <c r="CE1647" s="187"/>
      <c r="CF1647" s="187"/>
      <c r="CG1647" s="187"/>
      <c r="CH1647" s="187"/>
      <c r="CI1647" s="187"/>
      <c r="CJ1647" s="187"/>
      <c r="CK1647" s="187"/>
      <c r="CL1647" s="187"/>
      <c r="CM1647" s="187"/>
      <c r="CN1647" s="187"/>
    </row>
    <row r="1648" spans="1:92" x14ac:dyDescent="0.25">
      <c r="A1648" t="s">
        <v>151</v>
      </c>
      <c r="B1648" s="147" t="s">
        <v>489</v>
      </c>
      <c r="D1648" s="111" t="s">
        <v>987</v>
      </c>
      <c r="H1648" s="91"/>
      <c r="K1648" s="194">
        <v>1000001</v>
      </c>
      <c r="L1648" s="194">
        <v>1000001</v>
      </c>
      <c r="M1648" s="194">
        <v>1000001</v>
      </c>
      <c r="N1648" s="194">
        <v>1000001</v>
      </c>
      <c r="O1648" s="194">
        <v>1000001</v>
      </c>
      <c r="P1648" s="194">
        <v>1000001</v>
      </c>
      <c r="Q1648" s="194"/>
      <c r="T1648" s="215"/>
      <c r="U1648" s="61">
        <f ca="1">INDEX($A:$CN,ROW(),MATCH(INDIRECT(ADDRESS(3,COLUMN(),2)),$2:$2,0))</f>
        <v>1000001</v>
      </c>
      <c r="V1648" s="61">
        <f ca="1">INDEX($A:$CN,ROW(),MATCH(INDIRECT(ADDRESS(3,COLUMN(),2)),$2:$2,0))</f>
        <v>1000001</v>
      </c>
      <c r="W1648" s="61">
        <f ca="1">INDEX($A:$CN,ROW(),MATCH(INDIRECT(ADDRESS(3,COLUMN(),2)),$2:$2,0))</f>
        <v>1000001</v>
      </c>
      <c r="X1648" s="61">
        <f ca="1">INDEX($A:$CN,ROW(),MATCH(INDIRECT(ADDRESS(3,COLUMN(),2)),$2:$2,0))</f>
        <v>1000001</v>
      </c>
      <c r="Y1648" s="61">
        <f ca="1">INDEX($A:$CN,ROW(),MATCH(INDIRECT(ADDRESS(3,COLUMN(),2)),$2:$2,0))</f>
        <v>1000001</v>
      </c>
      <c r="Z1648" s="61">
        <f ca="1">INDEX($A:$CN,ROW(),MATCH(INDIRECT(ADDRESS(3,COLUMN(),2)),$2:$2,0))</f>
        <v>1000001</v>
      </c>
      <c r="AA1648" s="61">
        <f ca="1">INDEX($A:$CN,ROW(),MATCH(INDIRECT(ADDRESS(3,COLUMN(),2)),$2:$2,0))</f>
        <v>1000001</v>
      </c>
      <c r="AB1648" s="61">
        <f ca="1">INDEX($A:$CN,ROW(),MATCH(INDIRECT(ADDRESS(3,COLUMN(),2)),$2:$2,0))</f>
        <v>1000001</v>
      </c>
      <c r="AC1648" s="61">
        <f ca="1">INDEX($A:$CN,ROW(),MATCH(INDIRECT(ADDRESS(3,COLUMN(),2)),$2:$2,0))</f>
        <v>1000001</v>
      </c>
      <c r="AD1648" s="61">
        <f ca="1">INDEX($A:$CN,ROW(),MATCH(INDIRECT(ADDRESS(3,COLUMN(),2)),$2:$2,0))</f>
        <v>1000001</v>
      </c>
      <c r="AE1648" s="61">
        <f ca="1">INDEX($A:$CN,ROW(),MATCH(INDIRECT(ADDRESS(3,COLUMN(),2)),$2:$2,0))</f>
        <v>1000001</v>
      </c>
      <c r="AF1648" s="61">
        <f ca="1">INDEX($A:$CN,ROW(),MATCH(INDIRECT(ADDRESS(3,COLUMN(),2)),$2:$2,0))</f>
        <v>1000001</v>
      </c>
      <c r="AG1648" s="61">
        <f ca="1">INDEX($A:$CN,ROW(),MATCH(INDIRECT(ADDRESS(3,COLUMN(),2)),$2:$2,0))</f>
        <v>1000001</v>
      </c>
      <c r="AH1648" s="61">
        <f ca="1">INDEX($A:$CN,ROW(),MATCH(INDIRECT(ADDRESS(3,COLUMN(),2)),$2:$2,0))</f>
        <v>1000001</v>
      </c>
      <c r="AI1648" s="61">
        <f ca="1">INDEX($A:$CN,ROW(),MATCH(INDIRECT(ADDRESS(3,COLUMN(),2)),$2:$2,0))</f>
        <v>1000001</v>
      </c>
      <c r="AJ1648" s="61">
        <f ca="1">INDEX($A:$CN,ROW(),MATCH(INDIRECT(ADDRESS(3,COLUMN(),2)),$2:$2,0))</f>
        <v>1000001</v>
      </c>
      <c r="AK1648" s="61">
        <f ca="1">INDEX($A:$CN,ROW(),MATCH(INDIRECT(ADDRESS(3,COLUMN(),2)),$2:$2,0))</f>
        <v>1000001</v>
      </c>
      <c r="AL1648" s="61">
        <f ca="1">INDEX($A:$CN,ROW(),MATCH(INDIRECT(ADDRESS(3,COLUMN(),2)),$2:$2,0))</f>
        <v>1000001</v>
      </c>
      <c r="AM1648" s="61">
        <f ca="1">INDEX($A:$CN,ROW(),MATCH(INDIRECT(ADDRESS(3,COLUMN(),2)),$2:$2,0))</f>
        <v>1000001</v>
      </c>
      <c r="AN1648" s="61">
        <f ca="1">INDEX($A:$CN,ROW(),MATCH(INDIRECT(ADDRESS(3,COLUMN(),2)),$2:$2,0))</f>
        <v>1000001</v>
      </c>
      <c r="AO1648" s="61">
        <f ca="1">INDEX($A:$CN,ROW(),MATCH(INDIRECT(ADDRESS(3,COLUMN(),2)),$2:$2,0))</f>
        <v>1000001</v>
      </c>
      <c r="AP1648" s="61">
        <f ca="1">INDEX($A:$CN,ROW(),MATCH(INDIRECT(ADDRESS(3,COLUMN(),2)),$2:$2,0))</f>
        <v>1000001</v>
      </c>
      <c r="AQ1648" s="61">
        <f ca="1">INDEX($A:$CN,ROW(),MATCH(INDIRECT(ADDRESS(3,COLUMN(),2)),$2:$2,0))</f>
        <v>1000001</v>
      </c>
      <c r="AR1648" s="61">
        <f ca="1">INDEX($A:$CN,ROW(),MATCH(INDIRECT(ADDRESS(3,COLUMN(),2)),$2:$2,0))</f>
        <v>1000001</v>
      </c>
      <c r="AS1648" s="61">
        <f ca="1">INDEX($A:$CN,ROW(),MATCH(INDIRECT(ADDRESS(3,COLUMN(),2)),$2:$2,0))</f>
        <v>1000001</v>
      </c>
      <c r="AT1648" s="61">
        <f ca="1">INDEX($A:$CN,ROW(),MATCH(INDIRECT(ADDRESS(3,COLUMN(),2)),$2:$2,0))</f>
        <v>1000001</v>
      </c>
      <c r="AU1648" s="61">
        <f ca="1">INDEX($A:$CN,ROW(),MATCH(INDIRECT(ADDRESS(3,COLUMN(),2)),$2:$2,0))</f>
        <v>1000001</v>
      </c>
      <c r="AV1648" s="61">
        <f ca="1">INDEX($A:$CN,ROW(),MATCH(INDIRECT(ADDRESS(3,COLUMN(),2)),$2:$2,0))</f>
        <v>1000001</v>
      </c>
      <c r="AW1648" s="61">
        <f ca="1">INDEX($A:$CN,ROW(),MATCH(INDIRECT(ADDRESS(3,COLUMN(),2)),$2:$2,0))</f>
        <v>1000001</v>
      </c>
      <c r="AX1648" s="61">
        <f ca="1">INDEX($A:$CN,ROW(),MATCH(INDIRECT(ADDRESS(3,COLUMN(),2)),$2:$2,0))</f>
        <v>1000001</v>
      </c>
      <c r="AY1648" s="61">
        <f ca="1">INDEX($A:$CN,ROW(),MATCH(INDIRECT(ADDRESS(3,COLUMN(),2)),$2:$2,0))</f>
        <v>1000001</v>
      </c>
      <c r="AZ1648" s="61">
        <f ca="1">INDEX($A:$CN,ROW(),MATCH(INDIRECT(ADDRESS(3,COLUMN(),2)),$2:$2,0))</f>
        <v>1000001</v>
      </c>
      <c r="BA1648" s="61">
        <f ca="1">INDEX($A:$CN,ROW(),MATCH(INDIRECT(ADDRESS(3,COLUMN(),2)),$2:$2,0))</f>
        <v>1000001</v>
      </c>
      <c r="BB1648" s="61">
        <f ca="1">INDEX($A:$CN,ROW(),MATCH(INDIRECT(ADDRESS(3,COLUMN(),2)),$2:$2,0))</f>
        <v>1000001</v>
      </c>
      <c r="BC1648" s="61">
        <f ca="1">INDEX($A:$CN,ROW(),MATCH(INDIRECT(ADDRESS(3,COLUMN(),2)),$2:$2,0))</f>
        <v>1000001</v>
      </c>
      <c r="BD1648" s="61">
        <f ca="1">INDEX($A:$CN,ROW(),MATCH(INDIRECT(ADDRESS(3,COLUMN(),2)),$2:$2,0))</f>
        <v>1000001</v>
      </c>
      <c r="BE1648" s="61">
        <f ca="1">INDEX($A:$CN,ROW(),MATCH(INDIRECT(ADDRESS(3,COLUMN(),2)),$2:$2,0))</f>
        <v>1000001</v>
      </c>
      <c r="BF1648" s="61">
        <f ca="1">INDEX($A:$CN,ROW(),MATCH(INDIRECT(ADDRESS(3,COLUMN(),2)),$2:$2,0))</f>
        <v>1000001</v>
      </c>
      <c r="BG1648" s="61">
        <f ca="1">INDEX($A:$CN,ROW(),MATCH(INDIRECT(ADDRESS(3,COLUMN(),2)),$2:$2,0))</f>
        <v>1000001</v>
      </c>
      <c r="BH1648" s="61">
        <f ca="1">INDEX($A:$CN,ROW(),MATCH(INDIRECT(ADDRESS(3,COLUMN(),2)),$2:$2,0))</f>
        <v>1000001</v>
      </c>
      <c r="BI1648" s="61">
        <f ca="1">INDEX($A:$CN,ROW(),MATCH(INDIRECT(ADDRESS(3,COLUMN(),2)),$2:$2,0))</f>
        <v>1000001</v>
      </c>
      <c r="BJ1648" s="61">
        <f ca="1">INDEX($A:$CN,ROW(),MATCH(INDIRECT(ADDRESS(3,COLUMN(),2)),$2:$2,0))</f>
        <v>1000001</v>
      </c>
      <c r="BK1648" s="61">
        <f ca="1">INDEX($A:$CN,ROW(),MATCH(INDIRECT(ADDRESS(3,COLUMN(),2)),$2:$2,0))</f>
        <v>1000001</v>
      </c>
      <c r="BL1648" s="61">
        <f ca="1">INDEX($A:$CN,ROW(),MATCH(INDIRECT(ADDRESS(3,COLUMN(),2)),$2:$2,0))</f>
        <v>1000001</v>
      </c>
      <c r="BM1648" s="61">
        <f ca="1">INDEX($A:$CN,ROW(),MATCH(INDIRECT(ADDRESS(3,COLUMN(),2)),$2:$2,0))</f>
        <v>1000001</v>
      </c>
      <c r="BN1648" s="61">
        <f ca="1">INDEX($A:$CN,ROW(),MATCH(INDIRECT(ADDRESS(3,COLUMN(),2)),$2:$2,0))</f>
        <v>1000001</v>
      </c>
      <c r="BO1648" s="61">
        <f ca="1">INDEX($A:$CN,ROW(),MATCH(INDIRECT(ADDRESS(3,COLUMN(),2)),$2:$2,0))</f>
        <v>1000001</v>
      </c>
      <c r="BP1648" s="61">
        <f ca="1">INDEX($A:$CN,ROW(),MATCH(INDIRECT(ADDRESS(3,COLUMN(),2)),$2:$2,0))</f>
        <v>1000001</v>
      </c>
      <c r="BQ1648" s="61">
        <f ca="1">INDEX($A:$CN,ROW(),MATCH(INDIRECT(ADDRESS(3,COLUMN(),2)),$2:$2,0))</f>
        <v>1000001</v>
      </c>
      <c r="BR1648" s="61">
        <f ca="1">INDEX($A:$CN,ROW(),MATCH(INDIRECT(ADDRESS(3,COLUMN(),2)),$2:$2,0))</f>
        <v>1000001</v>
      </c>
      <c r="BS1648" s="61">
        <f ca="1">INDEX($A:$CN,ROW(),MATCH(INDIRECT(ADDRESS(3,COLUMN(),2)),$2:$2,0))</f>
        <v>1000001</v>
      </c>
      <c r="BT1648" s="61">
        <f ca="1">INDEX($A:$CN,ROW(),MATCH(INDIRECT(ADDRESS(3,COLUMN(),2)),$2:$2,0))</f>
        <v>1000001</v>
      </c>
      <c r="BU1648" s="61">
        <f ca="1">INDEX($A:$CN,ROW(),MATCH(INDIRECT(ADDRESS(3,COLUMN(),2)),$2:$2,0))</f>
        <v>1000001</v>
      </c>
      <c r="BV1648" s="61">
        <f ca="1">INDEX($A:$CN,ROW(),MATCH(INDIRECT(ADDRESS(3,COLUMN(),2)),$2:$2,0))</f>
        <v>1000001</v>
      </c>
      <c r="BW1648" s="61">
        <f ca="1">INDEX($A:$CN,ROW(),MATCH(INDIRECT(ADDRESS(3,COLUMN(),2)),$2:$2,0))</f>
        <v>1000001</v>
      </c>
      <c r="BX1648" s="61">
        <f ca="1">INDEX($A:$CN,ROW(),MATCH(INDIRECT(ADDRESS(3,COLUMN(),2)),$2:$2,0))</f>
        <v>1000001</v>
      </c>
      <c r="BY1648" s="61">
        <f ca="1">INDEX($A:$CN,ROW(),MATCH(INDIRECT(ADDRESS(3,COLUMN(),2)),$2:$2,0))</f>
        <v>1000001</v>
      </c>
      <c r="BZ1648" s="61">
        <f ca="1">INDEX($A:$CN,ROW(),MATCH(INDIRECT(ADDRESS(3,COLUMN(),2)),$2:$2,0))</f>
        <v>1000001</v>
      </c>
      <c r="CA1648" s="61">
        <f ca="1">INDEX($A:$CN,ROW(),MATCH(INDIRECT(ADDRESS(3,COLUMN(),2)),$2:$2,0))</f>
        <v>1000001</v>
      </c>
      <c r="CB1648" s="61">
        <f ca="1">INDEX($A:$CN,ROW(),MATCH(INDIRECT(ADDRESS(3,COLUMN(),2)),$2:$2,0))</f>
        <v>1000001</v>
      </c>
      <c r="CC1648" s="61">
        <f ca="1">INDEX($A:$CN,ROW(),MATCH(INDIRECT(ADDRESS(3,COLUMN(),2)),$2:$2,0))</f>
        <v>1000001</v>
      </c>
      <c r="CD1648" s="61">
        <f ca="1">INDEX($A:$CN,ROW(),MATCH(INDIRECT(ADDRESS(3,COLUMN(),2)),$2:$2,0))</f>
        <v>1000001</v>
      </c>
      <c r="CE1648" s="61">
        <f ca="1">INDEX($A:$CN,ROW(),MATCH(INDIRECT(ADDRESS(3,COLUMN(),2)),$2:$2,0))</f>
        <v>1000001</v>
      </c>
      <c r="CF1648" s="61">
        <f ca="1">INDEX($A:$CN,ROW(),MATCH(INDIRECT(ADDRESS(3,COLUMN(),2)),$2:$2,0))</f>
        <v>1000001</v>
      </c>
      <c r="CG1648" s="61">
        <f ca="1">INDEX($A:$CN,ROW(),MATCH(INDIRECT(ADDRESS(3,COLUMN(),2)),$2:$2,0))</f>
        <v>1000001</v>
      </c>
      <c r="CH1648" s="61">
        <f ca="1">INDEX($A:$CN,ROW(),MATCH(INDIRECT(ADDRESS(3,COLUMN(),2)),$2:$2,0))</f>
        <v>1000001</v>
      </c>
      <c r="CI1648" s="61">
        <f ca="1">INDEX($A:$CN,ROW(),MATCH(INDIRECT(ADDRESS(3,COLUMN(),2)),$2:$2,0))</f>
        <v>1000001</v>
      </c>
      <c r="CJ1648" s="61">
        <f ca="1">INDEX($A:$CN,ROW(),MATCH(INDIRECT(ADDRESS(3,COLUMN(),2)),$2:$2,0))</f>
        <v>1000001</v>
      </c>
      <c r="CK1648" s="61">
        <f ca="1">INDEX($A:$CN,ROW(),MATCH(INDIRECT(ADDRESS(3,COLUMN(),2)),$2:$2,0))</f>
        <v>1000001</v>
      </c>
      <c r="CL1648" s="61">
        <f ca="1">INDEX($A:$CN,ROW(),MATCH(INDIRECT(ADDRESS(3,COLUMN(),2)),$2:$2,0))</f>
        <v>1000001</v>
      </c>
      <c r="CM1648" s="61">
        <f ca="1">INDEX($A:$CN,ROW(),MATCH(INDIRECT(ADDRESS(3,COLUMN(),2)),$2:$2,0))</f>
        <v>1000001</v>
      </c>
      <c r="CN1648" s="61">
        <f ca="1">INDEX($A:$CN,ROW(),MATCH(INDIRECT(ADDRESS(3,COLUMN(),2)),$2:$2,0))</f>
        <v>1000001</v>
      </c>
    </row>
    <row r="1649" spans="1:92" x14ac:dyDescent="0.25">
      <c r="B1649" s="147"/>
      <c r="K1649" s="42"/>
      <c r="L1649" s="42"/>
      <c r="M1649" s="42"/>
      <c r="N1649" s="42"/>
      <c r="O1649" s="42"/>
      <c r="P1649" s="42"/>
      <c r="Q1649" s="42"/>
      <c r="T1649" s="215"/>
      <c r="U1649" s="61"/>
      <c r="V1649" s="61"/>
      <c r="W1649" s="61"/>
      <c r="X1649" s="61"/>
      <c r="Y1649" s="61"/>
      <c r="Z1649" s="61"/>
      <c r="AA1649" s="61"/>
      <c r="AB1649" s="61"/>
      <c r="AC1649" s="61"/>
      <c r="AD1649" s="61"/>
      <c r="AE1649" s="61"/>
      <c r="AF1649" s="61"/>
      <c r="AG1649" s="61"/>
      <c r="AH1649" s="61"/>
      <c r="AI1649" s="61"/>
      <c r="AJ1649" s="61"/>
      <c r="AK1649" s="61"/>
      <c r="AL1649" s="61"/>
      <c r="AM1649" s="61"/>
      <c r="AN1649" s="61"/>
      <c r="AO1649" s="61"/>
      <c r="AP1649" s="61"/>
      <c r="AQ1649" s="61"/>
      <c r="AR1649" s="61"/>
      <c r="AS1649" s="61"/>
      <c r="AT1649" s="61"/>
      <c r="AU1649" s="61"/>
      <c r="AV1649" s="61"/>
      <c r="AW1649" s="61"/>
      <c r="AX1649" s="61"/>
      <c r="AY1649" s="61"/>
      <c r="AZ1649" s="61"/>
      <c r="BA1649" s="61"/>
      <c r="BB1649" s="61"/>
      <c r="BC1649" s="61"/>
      <c r="BD1649" s="61"/>
      <c r="BE1649" s="61"/>
      <c r="BF1649" s="61"/>
      <c r="BG1649" s="61"/>
      <c r="BH1649" s="61"/>
      <c r="BI1649" s="61"/>
      <c r="BJ1649" s="61"/>
      <c r="BK1649" s="61"/>
      <c r="BL1649" s="61"/>
      <c r="BM1649" s="61"/>
      <c r="BN1649" s="61"/>
      <c r="BO1649" s="61"/>
      <c r="BP1649" s="61"/>
      <c r="BQ1649" s="61"/>
      <c r="BR1649" s="61"/>
      <c r="BS1649" s="61"/>
      <c r="BT1649" s="61"/>
      <c r="BU1649" s="61"/>
      <c r="BV1649" s="61"/>
      <c r="BW1649" s="61"/>
      <c r="BX1649" s="61"/>
      <c r="BY1649" s="61"/>
      <c r="BZ1649" s="61"/>
      <c r="CA1649" s="61"/>
      <c r="CB1649" s="61"/>
      <c r="CC1649" s="61"/>
      <c r="CD1649" s="61"/>
      <c r="CE1649" s="61"/>
      <c r="CF1649" s="61"/>
      <c r="CG1649" s="61"/>
      <c r="CH1649" s="61"/>
      <c r="CI1649" s="61"/>
      <c r="CJ1649" s="61"/>
      <c r="CK1649" s="61"/>
      <c r="CL1649" s="61"/>
      <c r="CM1649" s="61"/>
      <c r="CN1649" s="61"/>
    </row>
    <row r="1650" spans="1:92" x14ac:dyDescent="0.25">
      <c r="A1650" s="137"/>
      <c r="B1650" s="208"/>
      <c r="C1650" s="139"/>
      <c r="D1650" s="137"/>
      <c r="E1650" s="157"/>
      <c r="F1650" s="140"/>
      <c r="G1650" s="141"/>
      <c r="H1650" s="487"/>
      <c r="I1650" s="221"/>
      <c r="J1650" s="222"/>
      <c r="K1650" s="218"/>
      <c r="L1650" s="218"/>
      <c r="M1650" s="218"/>
      <c r="N1650" s="218"/>
      <c r="O1650" s="218"/>
      <c r="P1650" s="218"/>
      <c r="Q1650" s="218"/>
      <c r="T1650" s="233"/>
      <c r="U1650" s="145"/>
      <c r="V1650" s="145"/>
      <c r="W1650" s="145"/>
      <c r="X1650" s="145"/>
      <c r="Y1650" s="145"/>
      <c r="Z1650" s="145"/>
      <c r="AA1650" s="145"/>
      <c r="AB1650" s="145"/>
      <c r="AC1650" s="145"/>
      <c r="AD1650" s="145"/>
      <c r="AE1650" s="145"/>
      <c r="AF1650" s="145"/>
      <c r="AG1650" s="145"/>
      <c r="AH1650" s="145"/>
      <c r="AI1650" s="145"/>
      <c r="AJ1650" s="145"/>
      <c r="AK1650" s="145"/>
      <c r="AL1650" s="145"/>
      <c r="AM1650" s="145"/>
      <c r="AN1650" s="145"/>
      <c r="AO1650" s="145"/>
      <c r="AP1650" s="145"/>
      <c r="AQ1650" s="145"/>
      <c r="AR1650" s="145"/>
      <c r="AS1650" s="145"/>
      <c r="AT1650" s="145"/>
      <c r="AU1650" s="145"/>
      <c r="AV1650" s="145"/>
      <c r="AW1650" s="145"/>
      <c r="AX1650" s="145"/>
      <c r="AY1650" s="145"/>
      <c r="AZ1650" s="145"/>
      <c r="BA1650" s="145"/>
      <c r="BB1650" s="145"/>
      <c r="BC1650" s="145"/>
      <c r="BD1650" s="145"/>
      <c r="BE1650" s="145"/>
      <c r="BF1650" s="145"/>
      <c r="BG1650" s="145"/>
      <c r="BH1650" s="145"/>
      <c r="BI1650" s="145"/>
      <c r="BJ1650" s="145"/>
      <c r="BK1650" s="145"/>
      <c r="BL1650" s="145"/>
      <c r="BM1650" s="145"/>
      <c r="BN1650" s="145"/>
      <c r="BO1650" s="145"/>
      <c r="BP1650" s="145"/>
      <c r="BQ1650" s="145"/>
      <c r="BR1650" s="145"/>
      <c r="BS1650" s="145"/>
      <c r="BT1650" s="145"/>
      <c r="BU1650" s="145"/>
      <c r="BV1650" s="145"/>
      <c r="BW1650" s="145"/>
      <c r="BX1650" s="145"/>
      <c r="BY1650" s="145"/>
      <c r="BZ1650" s="145"/>
      <c r="CA1650" s="145"/>
      <c r="CB1650" s="145"/>
      <c r="CC1650" s="145"/>
      <c r="CD1650" s="145"/>
      <c r="CE1650" s="145"/>
      <c r="CF1650" s="145"/>
      <c r="CG1650" s="145"/>
      <c r="CH1650" s="145"/>
      <c r="CI1650" s="145"/>
      <c r="CJ1650" s="145"/>
      <c r="CK1650" s="145"/>
      <c r="CL1650" s="145"/>
      <c r="CM1650" s="145"/>
      <c r="CN1650" s="145"/>
    </row>
    <row r="1651" spans="1:92" x14ac:dyDescent="0.25">
      <c r="B1651" s="147"/>
      <c r="H1651" s="91"/>
      <c r="K1651" s="194"/>
      <c r="L1651" s="194"/>
      <c r="M1651" s="194"/>
      <c r="N1651" s="194"/>
      <c r="O1651" s="194"/>
      <c r="P1651" s="194"/>
      <c r="Q1651" s="194"/>
      <c r="T1651" s="215"/>
      <c r="U1651" s="61"/>
      <c r="V1651" s="61"/>
      <c r="W1651" s="61"/>
      <c r="X1651" s="61"/>
      <c r="Y1651" s="61"/>
      <c r="Z1651" s="61"/>
      <c r="AA1651" s="61"/>
      <c r="AB1651" s="61"/>
      <c r="AC1651" s="61"/>
      <c r="AD1651" s="61"/>
      <c r="AE1651" s="61"/>
      <c r="AF1651" s="61"/>
      <c r="AG1651" s="61"/>
      <c r="AH1651" s="61"/>
      <c r="AI1651" s="61"/>
      <c r="AJ1651" s="61"/>
      <c r="AK1651" s="61"/>
      <c r="AL1651" s="61"/>
      <c r="AM1651" s="61"/>
      <c r="AN1651" s="61"/>
      <c r="AO1651" s="61"/>
      <c r="AP1651" s="61"/>
      <c r="AQ1651" s="61"/>
      <c r="AR1651" s="61"/>
      <c r="AS1651" s="61"/>
      <c r="AT1651" s="61"/>
      <c r="AU1651" s="61"/>
      <c r="AV1651" s="61"/>
      <c r="AW1651" s="61"/>
      <c r="AX1651" s="61"/>
      <c r="AY1651" s="61"/>
      <c r="AZ1651" s="61"/>
      <c r="BA1651" s="61"/>
      <c r="BB1651" s="61"/>
      <c r="BC1651" s="61"/>
      <c r="BD1651" s="61"/>
      <c r="BE1651" s="61"/>
      <c r="BF1651" s="61"/>
      <c r="BG1651" s="61"/>
      <c r="BH1651" s="61"/>
      <c r="BI1651" s="61"/>
      <c r="BJ1651" s="61"/>
      <c r="BK1651" s="61"/>
      <c r="BL1651" s="61"/>
      <c r="BM1651" s="61"/>
      <c r="BN1651" s="61"/>
      <c r="BO1651" s="61"/>
      <c r="BP1651" s="61"/>
      <c r="BQ1651" s="61"/>
      <c r="BR1651" s="61"/>
      <c r="BS1651" s="61"/>
      <c r="BT1651" s="61"/>
      <c r="BU1651" s="61"/>
      <c r="BV1651" s="61"/>
      <c r="BW1651" s="61"/>
      <c r="BX1651" s="61"/>
      <c r="BY1651" s="61"/>
      <c r="BZ1651" s="61"/>
      <c r="CA1651" s="61"/>
      <c r="CB1651" s="61"/>
      <c r="CC1651" s="61"/>
      <c r="CD1651" s="61"/>
      <c r="CE1651" s="61"/>
      <c r="CF1651" s="61"/>
      <c r="CG1651" s="61"/>
      <c r="CH1651" s="61"/>
      <c r="CI1651" s="61"/>
      <c r="CJ1651" s="61"/>
      <c r="CK1651" s="61"/>
      <c r="CL1651" s="61"/>
      <c r="CM1651" s="61"/>
      <c r="CN1651" s="61"/>
    </row>
    <row r="1652" spans="1:92" x14ac:dyDescent="0.25">
      <c r="B1652" s="147"/>
      <c r="K1652" s="42"/>
      <c r="L1652" s="42"/>
      <c r="M1652" s="42"/>
      <c r="N1652" s="42"/>
      <c r="O1652" s="42"/>
      <c r="P1652" s="42"/>
      <c r="Q1652" s="42"/>
      <c r="T1652" s="215"/>
      <c r="U1652" s="61"/>
      <c r="V1652" s="61"/>
      <c r="W1652" s="61"/>
      <c r="X1652" s="61"/>
      <c r="Y1652" s="61"/>
      <c r="Z1652" s="61"/>
      <c r="AA1652" s="61"/>
      <c r="AB1652" s="61"/>
      <c r="AC1652" s="61"/>
      <c r="AD1652" s="61"/>
      <c r="AE1652" s="61"/>
      <c r="AF1652" s="61"/>
      <c r="AG1652" s="61"/>
      <c r="AH1652" s="61"/>
      <c r="AI1652" s="61"/>
      <c r="AJ1652" s="61"/>
      <c r="AK1652" s="61"/>
      <c r="AL1652" s="61"/>
      <c r="AM1652" s="61"/>
      <c r="AN1652" s="61"/>
      <c r="AO1652" s="61"/>
      <c r="AP1652" s="61"/>
      <c r="AQ1652" s="61"/>
      <c r="AR1652" s="61"/>
      <c r="AS1652" s="61"/>
      <c r="AT1652" s="61"/>
      <c r="AU1652" s="61"/>
      <c r="AV1652" s="61"/>
      <c r="AW1652" s="61"/>
      <c r="AX1652" s="61"/>
      <c r="AY1652" s="61"/>
      <c r="AZ1652" s="61"/>
      <c r="BA1652" s="61"/>
      <c r="BB1652" s="61"/>
      <c r="BC1652" s="61"/>
      <c r="BD1652" s="61"/>
      <c r="BE1652" s="61"/>
      <c r="BF1652" s="61"/>
      <c r="BG1652" s="61"/>
      <c r="BH1652" s="61"/>
      <c r="BI1652" s="61"/>
      <c r="BJ1652" s="61"/>
      <c r="BK1652" s="61"/>
      <c r="BL1652" s="61"/>
      <c r="BM1652" s="61"/>
      <c r="BN1652" s="61"/>
      <c r="BO1652" s="61"/>
      <c r="BP1652" s="61"/>
      <c r="BQ1652" s="61"/>
      <c r="BR1652" s="61"/>
      <c r="BS1652" s="61"/>
      <c r="BT1652" s="61"/>
      <c r="BU1652" s="61"/>
      <c r="BV1652" s="61"/>
      <c r="BW1652" s="61"/>
      <c r="BX1652" s="61"/>
      <c r="BY1652" s="61"/>
      <c r="BZ1652" s="61"/>
      <c r="CA1652" s="61"/>
      <c r="CB1652" s="61"/>
      <c r="CC1652" s="61"/>
      <c r="CD1652" s="61"/>
      <c r="CE1652" s="61"/>
      <c r="CF1652" s="61"/>
      <c r="CG1652" s="61"/>
      <c r="CH1652" s="61"/>
      <c r="CI1652" s="61"/>
      <c r="CJ1652" s="61"/>
      <c r="CK1652" s="61"/>
      <c r="CL1652" s="61"/>
      <c r="CM1652" s="61"/>
      <c r="CN1652" s="61"/>
    </row>
    <row r="1653" spans="1:92" x14ac:dyDescent="0.25">
      <c r="A1653" s="137"/>
      <c r="B1653" s="208"/>
      <c r="C1653" s="139"/>
      <c r="D1653" s="111" t="s">
        <v>990</v>
      </c>
      <c r="E1653" s="157" t="s">
        <v>990</v>
      </c>
      <c r="F1653" s="140"/>
      <c r="G1653" s="141" t="s">
        <v>991</v>
      </c>
      <c r="H1653" s="487" t="s">
        <v>992</v>
      </c>
      <c r="I1653" s="221"/>
      <c r="J1653" s="222"/>
      <c r="K1653" s="218"/>
      <c r="L1653" s="218"/>
      <c r="M1653" s="218"/>
      <c r="N1653" s="218"/>
      <c r="O1653" s="218"/>
      <c r="P1653" s="218"/>
      <c r="Q1653" s="218"/>
      <c r="T1653" s="233"/>
      <c r="U1653" s="145"/>
      <c r="V1653" s="145"/>
      <c r="W1653" s="145"/>
      <c r="X1653" s="145"/>
      <c r="Y1653" s="145"/>
      <c r="Z1653" s="145"/>
      <c r="AA1653" s="145"/>
      <c r="AB1653" s="145"/>
      <c r="AC1653" s="145"/>
      <c r="AD1653" s="145"/>
      <c r="AE1653" s="145"/>
      <c r="AF1653" s="145"/>
      <c r="AG1653" s="145"/>
      <c r="AH1653" s="145"/>
      <c r="AI1653" s="145"/>
      <c r="AJ1653" s="145"/>
      <c r="AK1653" s="145"/>
      <c r="AL1653" s="145"/>
      <c r="AM1653" s="145"/>
      <c r="AN1653" s="145"/>
      <c r="AO1653" s="145"/>
      <c r="AP1653" s="145"/>
      <c r="AQ1653" s="145"/>
      <c r="AR1653" s="145"/>
      <c r="AS1653" s="145"/>
      <c r="AT1653" s="145"/>
      <c r="AU1653" s="145"/>
      <c r="AV1653" s="145"/>
      <c r="AW1653" s="145"/>
      <c r="AX1653" s="145"/>
      <c r="AY1653" s="145"/>
      <c r="AZ1653" s="145"/>
      <c r="BA1653" s="145"/>
      <c r="BB1653" s="145"/>
      <c r="BC1653" s="145"/>
      <c r="BD1653" s="145"/>
      <c r="BE1653" s="145"/>
      <c r="BF1653" s="145"/>
      <c r="BG1653" s="145"/>
      <c r="BH1653" s="145"/>
      <c r="BI1653" s="145"/>
      <c r="BJ1653" s="145"/>
      <c r="BK1653" s="145"/>
      <c r="BL1653" s="145"/>
      <c r="BM1653" s="145"/>
      <c r="BN1653" s="145"/>
      <c r="BO1653" s="145"/>
      <c r="BP1653" s="145"/>
      <c r="BQ1653" s="145"/>
      <c r="BR1653" s="145"/>
      <c r="BS1653" s="145"/>
      <c r="BT1653" s="145"/>
      <c r="BU1653" s="145"/>
      <c r="BV1653" s="145"/>
      <c r="BW1653" s="145"/>
      <c r="BX1653" s="145"/>
      <c r="BY1653" s="145"/>
      <c r="BZ1653" s="145"/>
      <c r="CA1653" s="145"/>
      <c r="CB1653" s="145"/>
      <c r="CC1653" s="145"/>
      <c r="CD1653" s="145"/>
      <c r="CE1653" s="145"/>
      <c r="CF1653" s="145"/>
      <c r="CG1653" s="145"/>
      <c r="CH1653" s="145"/>
      <c r="CI1653" s="145"/>
      <c r="CJ1653" s="145"/>
      <c r="CK1653" s="145"/>
      <c r="CL1653" s="145"/>
      <c r="CM1653" s="145"/>
      <c r="CN1653" s="145"/>
    </row>
    <row r="1654" spans="1:92" x14ac:dyDescent="0.25">
      <c r="A1654" t="s">
        <v>188</v>
      </c>
      <c r="B1654" s="147" t="s">
        <v>165</v>
      </c>
      <c r="D1654" s="111" t="s">
        <v>990</v>
      </c>
      <c r="E1654" s="106"/>
      <c r="F1654" s="106"/>
      <c r="G1654" s="106"/>
      <c r="H1654" s="106"/>
      <c r="I1654" s="175"/>
      <c r="J1654" s="17"/>
      <c r="K1654" s="194">
        <v>1000</v>
      </c>
      <c r="L1654" s="194">
        <v>2000</v>
      </c>
      <c r="M1654" s="194">
        <v>4000</v>
      </c>
      <c r="N1654" s="194">
        <v>8000</v>
      </c>
      <c r="O1654" s="194">
        <v>16000</v>
      </c>
      <c r="P1654" s="194">
        <v>32000</v>
      </c>
      <c r="Q1654" s="194"/>
      <c r="R1654" s="3"/>
      <c r="S1654" s="3"/>
      <c r="T1654" s="489">
        <f t="shared" ref="T1654" ca="1" si="1153">IFERROR(INDEX(INDIRECT("Financials!$A:$AD"), MATCH(INDIRECT(ADDRESS(ROW(),2)), INDIRECT("Financials!$B:$B"), 0), MATCH(INDIRECT(ADDRESS(1,COLUMN())), INDIRECT("Financials!$1:$1"), 0)),0)</f>
        <v>0</v>
      </c>
      <c r="U1654" s="61" cm="1">
        <f t="array" aca="1" ref="U1654" ca="1">(INDEX($K:$P,ROW(),MATCH(U$3,$K$2:$P$2,0))-T1654)/(12-MONTH(U$2)+1)+T1654</f>
        <v>83.333333333333329</v>
      </c>
      <c r="V1654" s="61" cm="1">
        <f t="array" aca="1" ref="V1654" ca="1">(INDEX($K:$P,ROW(),MATCH(V$3,$K$2:$P$2,0))-U1654)/(12-MONTH(V$2)+1)+U1654</f>
        <v>166.66666666666666</v>
      </c>
      <c r="W1654" s="61" cm="1">
        <f t="array" aca="1" ref="W1654" ca="1">(INDEX($K:$P,ROW(),MATCH(W$3,$K$2:$P$2,0))-V1654)/(12-MONTH(W$2)+1)+V1654</f>
        <v>250</v>
      </c>
      <c r="X1654" s="61" cm="1">
        <f t="array" aca="1" ref="X1654" ca="1">(INDEX($K:$P,ROW(),MATCH(X$3,$K$2:$P$2,0))-W1654)/(12-MONTH(X$2)+1)+W1654</f>
        <v>333.33333333333331</v>
      </c>
      <c r="Y1654" s="61" cm="1">
        <f t="array" aca="1" ref="Y1654" ca="1">(INDEX($K:$P,ROW(),MATCH(Y$3,$K$2:$P$2,0))-X1654)/(12-MONTH(Y$2)+1)+X1654</f>
        <v>416.66666666666663</v>
      </c>
      <c r="Z1654" s="61" cm="1">
        <f t="array" aca="1" ref="Z1654" ca="1">(INDEX($K:$P,ROW(),MATCH(Z$3,$K$2:$P$2,0))-Y1654)/(12-MONTH(Z$2)+1)+Y1654</f>
        <v>500</v>
      </c>
      <c r="AA1654" s="61" cm="1">
        <f t="array" aca="1" ref="AA1654" ca="1">(INDEX($K:$P,ROW(),MATCH(AA$3,$K$2:$P$2,0))-Z1654)/(12-MONTH(AA$2)+1)+Z1654</f>
        <v>583.33333333333337</v>
      </c>
      <c r="AB1654" s="61" cm="1">
        <f t="array" aca="1" ref="AB1654" ca="1">(INDEX($K:$P,ROW(),MATCH(AB$3,$K$2:$P$2,0))-AA1654)/(12-MONTH(AB$2)+1)+AA1654</f>
        <v>666.66666666666674</v>
      </c>
      <c r="AC1654" s="61" cm="1">
        <f t="array" aca="1" ref="AC1654" ca="1">(INDEX($K:$P,ROW(),MATCH(AC$3,$K$2:$P$2,0))-AB1654)/(12-MONTH(AC$2)+1)+AB1654</f>
        <v>750</v>
      </c>
      <c r="AD1654" s="61" cm="1">
        <f t="array" aca="1" ref="AD1654" ca="1">(INDEX($K:$P,ROW(),MATCH(AD$3,$K$2:$P$2,0))-AC1654)/(12-MONTH(AD$2)+1)+AC1654</f>
        <v>833.33333333333337</v>
      </c>
      <c r="AE1654" s="61" cm="1">
        <f t="array" aca="1" ref="AE1654" ca="1">(INDEX($K:$P,ROW(),MATCH(AE$3,$K$2:$P$2,0))-AD1654)/(12-MONTH(AE$2)+1)+AD1654</f>
        <v>916.66666666666674</v>
      </c>
      <c r="AF1654" s="61" cm="1">
        <f t="array" aca="1" ref="AF1654" ca="1">(INDEX($K:$P,ROW(),MATCH(AF$3,$K$2:$P$2,0))-AE1654)/(12-MONTH(AF$2)+1)+AE1654</f>
        <v>1000</v>
      </c>
      <c r="AG1654" s="61" cm="1">
        <f t="array" aca="1" ref="AG1654" ca="1">(INDEX($K:$P,ROW(),MATCH(AG$3,$K$2:$P$2,0))-AF1654)/(12-MONTH(AG$2)+1)+AF1654</f>
        <v>1083.3333333333333</v>
      </c>
      <c r="AH1654" s="61" cm="1">
        <f t="array" aca="1" ref="AH1654" ca="1">(INDEX($K:$P,ROW(),MATCH(AH$3,$K$2:$P$2,0))-AG1654)/(12-MONTH(AH$2)+1)+AG1654</f>
        <v>1166.6666666666665</v>
      </c>
      <c r="AI1654" s="61" cm="1">
        <f t="array" aca="1" ref="AI1654" ca="1">(INDEX($K:$P,ROW(),MATCH(AI$3,$K$2:$P$2,0))-AH1654)/(12-MONTH(AI$2)+1)+AH1654</f>
        <v>1249.9999999999998</v>
      </c>
      <c r="AJ1654" s="61" cm="1">
        <f t="array" aca="1" ref="AJ1654" ca="1">(INDEX($K:$P,ROW(),MATCH(AJ$3,$K$2:$P$2,0))-AI1654)/(12-MONTH(AJ$2)+1)+AI1654</f>
        <v>1333.333333333333</v>
      </c>
      <c r="AK1654" s="61" cm="1">
        <f t="array" aca="1" ref="AK1654" ca="1">(INDEX($K:$P,ROW(),MATCH(AK$3,$K$2:$P$2,0))-AJ1654)/(12-MONTH(AK$2)+1)+AJ1654</f>
        <v>1416.6666666666665</v>
      </c>
      <c r="AL1654" s="61" cm="1">
        <f t="array" aca="1" ref="AL1654" ca="1">(INDEX($K:$P,ROW(),MATCH(AL$3,$K$2:$P$2,0))-AK1654)/(12-MONTH(AL$2)+1)+AK1654</f>
        <v>1499.9999999999998</v>
      </c>
      <c r="AM1654" s="61" cm="1">
        <f t="array" aca="1" ref="AM1654" ca="1">(INDEX($K:$P,ROW(),MATCH(AM$3,$K$2:$P$2,0))-AL1654)/(12-MONTH(AM$2)+1)+AL1654</f>
        <v>1583.333333333333</v>
      </c>
      <c r="AN1654" s="61" cm="1">
        <f t="array" aca="1" ref="AN1654" ca="1">(INDEX($K:$P,ROW(),MATCH(AN$3,$K$2:$P$2,0))-AM1654)/(12-MONTH(AN$2)+1)+AM1654</f>
        <v>1666.6666666666665</v>
      </c>
      <c r="AO1654" s="61" cm="1">
        <f t="array" aca="1" ref="AO1654" ca="1">(INDEX($K:$P,ROW(),MATCH(AO$3,$K$2:$P$2,0))-AN1654)/(12-MONTH(AO$2)+1)+AN1654</f>
        <v>1750</v>
      </c>
      <c r="AP1654" s="61" cm="1">
        <f t="array" aca="1" ref="AP1654" ca="1">(INDEX($K:$P,ROW(),MATCH(AP$3,$K$2:$P$2,0))-AO1654)/(12-MONTH(AP$2)+1)+AO1654</f>
        <v>1833.3333333333333</v>
      </c>
      <c r="AQ1654" s="61" cm="1">
        <f t="array" aca="1" ref="AQ1654" ca="1">(INDEX($K:$P,ROW(),MATCH(AQ$3,$K$2:$P$2,0))-AP1654)/(12-MONTH(AQ$2)+1)+AP1654</f>
        <v>1916.6666666666665</v>
      </c>
      <c r="AR1654" s="61" cm="1">
        <f t="array" aca="1" ref="AR1654" ca="1">(INDEX($K:$P,ROW(),MATCH(AR$3,$K$2:$P$2,0))-AQ1654)/(12-MONTH(AR$2)+1)+AQ1654</f>
        <v>2000</v>
      </c>
      <c r="AS1654" s="61" cm="1">
        <f t="array" aca="1" ref="AS1654" ca="1">(INDEX($K:$P,ROW(),MATCH(AS$3,$K$2:$P$2,0))-AR1654)/(12-MONTH(AS$2)+1)+AR1654</f>
        <v>2166.6666666666665</v>
      </c>
      <c r="AT1654" s="61" cm="1">
        <f t="array" aca="1" ref="AT1654" ca="1">(INDEX($K:$P,ROW(),MATCH(AT$3,$K$2:$P$2,0))-AS1654)/(12-MONTH(AT$2)+1)+AS1654</f>
        <v>2333.333333333333</v>
      </c>
      <c r="AU1654" s="61" cm="1">
        <f t="array" aca="1" ref="AU1654" ca="1">(INDEX($K:$P,ROW(),MATCH(AU$3,$K$2:$P$2,0))-AT1654)/(12-MONTH(AU$2)+1)+AT1654</f>
        <v>2499.9999999999995</v>
      </c>
      <c r="AV1654" s="61" cm="1">
        <f t="array" aca="1" ref="AV1654" ca="1">(INDEX($K:$P,ROW(),MATCH(AV$3,$K$2:$P$2,0))-AU1654)/(12-MONTH(AV$2)+1)+AU1654</f>
        <v>2666.6666666666661</v>
      </c>
      <c r="AW1654" s="61" cm="1">
        <f t="array" aca="1" ref="AW1654" ca="1">(INDEX($K:$P,ROW(),MATCH(AW$3,$K$2:$P$2,0))-AV1654)/(12-MONTH(AW$2)+1)+AV1654</f>
        <v>2833.333333333333</v>
      </c>
      <c r="AX1654" s="61" cm="1">
        <f t="array" aca="1" ref="AX1654" ca="1">(INDEX($K:$P,ROW(),MATCH(AX$3,$K$2:$P$2,0))-AW1654)/(12-MONTH(AX$2)+1)+AW1654</f>
        <v>2999.9999999999995</v>
      </c>
      <c r="AY1654" s="61" cm="1">
        <f t="array" aca="1" ref="AY1654" ca="1">(INDEX($K:$P,ROW(),MATCH(AY$3,$K$2:$P$2,0))-AX1654)/(12-MONTH(AY$2)+1)+AX1654</f>
        <v>3166.6666666666661</v>
      </c>
      <c r="AZ1654" s="61" cm="1">
        <f t="array" aca="1" ref="AZ1654" ca="1">(INDEX($K:$P,ROW(),MATCH(AZ$3,$K$2:$P$2,0))-AY1654)/(12-MONTH(AZ$2)+1)+AY1654</f>
        <v>3333.333333333333</v>
      </c>
      <c r="BA1654" s="61" cm="1">
        <f t="array" aca="1" ref="BA1654" ca="1">(INDEX($K:$P,ROW(),MATCH(BA$3,$K$2:$P$2,0))-AZ1654)/(12-MONTH(BA$2)+1)+AZ1654</f>
        <v>3500</v>
      </c>
      <c r="BB1654" s="61" cm="1">
        <f t="array" aca="1" ref="BB1654" ca="1">(INDEX($K:$P,ROW(),MATCH(BB$3,$K$2:$P$2,0))-BA1654)/(12-MONTH(BB$2)+1)+BA1654</f>
        <v>3666.6666666666665</v>
      </c>
      <c r="BC1654" s="61" cm="1">
        <f t="array" aca="1" ref="BC1654" ca="1">(INDEX($K:$P,ROW(),MATCH(BC$3,$K$2:$P$2,0))-BB1654)/(12-MONTH(BC$2)+1)+BB1654</f>
        <v>3833.333333333333</v>
      </c>
      <c r="BD1654" s="61" cm="1">
        <f t="array" aca="1" ref="BD1654" ca="1">(INDEX($K:$P,ROW(),MATCH(BD$3,$K$2:$P$2,0))-BC1654)/(12-MONTH(BD$2)+1)+BC1654</f>
        <v>4000</v>
      </c>
      <c r="BE1654" s="61" cm="1">
        <f t="array" aca="1" ref="BE1654" ca="1">(INDEX($K:$P,ROW(),MATCH(BE$3,$K$2:$P$2,0))-BD1654)/(12-MONTH(BE$2)+1)+BD1654</f>
        <v>4333.333333333333</v>
      </c>
      <c r="BF1654" s="61" cm="1">
        <f t="array" aca="1" ref="BF1654" ca="1">(INDEX($K:$P,ROW(),MATCH(BF$3,$K$2:$P$2,0))-BE1654)/(12-MONTH(BF$2)+1)+BE1654</f>
        <v>4666.6666666666661</v>
      </c>
      <c r="BG1654" s="61" cm="1">
        <f t="array" aca="1" ref="BG1654" ca="1">(INDEX($K:$P,ROW(),MATCH(BG$3,$K$2:$P$2,0))-BF1654)/(12-MONTH(BG$2)+1)+BF1654</f>
        <v>4999.9999999999991</v>
      </c>
      <c r="BH1654" s="61" cm="1">
        <f t="array" aca="1" ref="BH1654" ca="1">(INDEX($K:$P,ROW(),MATCH(BH$3,$K$2:$P$2,0))-BG1654)/(12-MONTH(BH$2)+1)+BG1654</f>
        <v>5333.3333333333321</v>
      </c>
      <c r="BI1654" s="61" cm="1">
        <f t="array" aca="1" ref="BI1654" ca="1">(INDEX($K:$P,ROW(),MATCH(BI$3,$K$2:$P$2,0))-BH1654)/(12-MONTH(BI$2)+1)+BH1654</f>
        <v>5666.6666666666661</v>
      </c>
      <c r="BJ1654" s="61" cm="1">
        <f t="array" aca="1" ref="BJ1654" ca="1">(INDEX($K:$P,ROW(),MATCH(BJ$3,$K$2:$P$2,0))-BI1654)/(12-MONTH(BJ$2)+1)+BI1654</f>
        <v>5999.9999999999991</v>
      </c>
      <c r="BK1654" s="61" cm="1">
        <f t="array" aca="1" ref="BK1654" ca="1">(INDEX($K:$P,ROW(),MATCH(BK$3,$K$2:$P$2,0))-BJ1654)/(12-MONTH(BK$2)+1)+BJ1654</f>
        <v>6333.3333333333321</v>
      </c>
      <c r="BL1654" s="61" cm="1">
        <f t="array" aca="1" ref="BL1654" ca="1">(INDEX($K:$P,ROW(),MATCH(BL$3,$K$2:$P$2,0))-BK1654)/(12-MONTH(BL$2)+1)+BK1654</f>
        <v>6666.6666666666661</v>
      </c>
      <c r="BM1654" s="61" cm="1">
        <f t="array" aca="1" ref="BM1654" ca="1">(INDEX($K:$P,ROW(),MATCH(BM$3,$K$2:$P$2,0))-BL1654)/(12-MONTH(BM$2)+1)+BL1654</f>
        <v>7000</v>
      </c>
      <c r="BN1654" s="61" cm="1">
        <f t="array" aca="1" ref="BN1654" ca="1">(INDEX($K:$P,ROW(),MATCH(BN$3,$K$2:$P$2,0))-BM1654)/(12-MONTH(BN$2)+1)+BM1654</f>
        <v>7333.333333333333</v>
      </c>
      <c r="BO1654" s="61" cm="1">
        <f t="array" aca="1" ref="BO1654" ca="1">(INDEX($K:$P,ROW(),MATCH(BO$3,$K$2:$P$2,0))-BN1654)/(12-MONTH(BO$2)+1)+BN1654</f>
        <v>7666.6666666666661</v>
      </c>
      <c r="BP1654" s="61" cm="1">
        <f t="array" aca="1" ref="BP1654" ca="1">(INDEX($K:$P,ROW(),MATCH(BP$3,$K$2:$P$2,0))-BO1654)/(12-MONTH(BP$2)+1)+BO1654</f>
        <v>8000</v>
      </c>
      <c r="BQ1654" s="61" cm="1">
        <f t="array" aca="1" ref="BQ1654" ca="1">(INDEX($K:$P,ROW(),MATCH(BQ$3,$K$2:$P$2,0))-BP1654)/(12-MONTH(BQ$2)+1)+BP1654</f>
        <v>8666.6666666666661</v>
      </c>
      <c r="BR1654" s="61" cm="1">
        <f t="array" aca="1" ref="BR1654" ca="1">(INDEX($K:$P,ROW(),MATCH(BR$3,$K$2:$P$2,0))-BQ1654)/(12-MONTH(BR$2)+1)+BQ1654</f>
        <v>9333.3333333333321</v>
      </c>
      <c r="BS1654" s="61" cm="1">
        <f t="array" aca="1" ref="BS1654" ca="1">(INDEX($K:$P,ROW(),MATCH(BS$3,$K$2:$P$2,0))-BR1654)/(12-MONTH(BS$2)+1)+BR1654</f>
        <v>9999.9999999999982</v>
      </c>
      <c r="BT1654" s="61" cm="1">
        <f t="array" aca="1" ref="BT1654" ca="1">(INDEX($K:$P,ROW(),MATCH(BT$3,$K$2:$P$2,0))-BS1654)/(12-MONTH(BT$2)+1)+BS1654</f>
        <v>10666.666666666664</v>
      </c>
      <c r="BU1654" s="61" cm="1">
        <f t="array" aca="1" ref="BU1654" ca="1">(INDEX($K:$P,ROW(),MATCH(BU$3,$K$2:$P$2,0))-BT1654)/(12-MONTH(BU$2)+1)+BT1654</f>
        <v>11333.333333333332</v>
      </c>
      <c r="BV1654" s="61" cm="1">
        <f t="array" aca="1" ref="BV1654" ca="1">(INDEX($K:$P,ROW(),MATCH(BV$3,$K$2:$P$2,0))-BU1654)/(12-MONTH(BV$2)+1)+BU1654</f>
        <v>11999.999999999998</v>
      </c>
      <c r="BW1654" s="61" cm="1">
        <f t="array" aca="1" ref="BW1654" ca="1">(INDEX($K:$P,ROW(),MATCH(BW$3,$K$2:$P$2,0))-BV1654)/(12-MONTH(BW$2)+1)+BV1654</f>
        <v>12666.666666666664</v>
      </c>
      <c r="BX1654" s="61" cm="1">
        <f t="array" aca="1" ref="BX1654" ca="1">(INDEX($K:$P,ROW(),MATCH(BX$3,$K$2:$P$2,0))-BW1654)/(12-MONTH(BX$2)+1)+BW1654</f>
        <v>13333.333333333332</v>
      </c>
      <c r="BY1654" s="61" cm="1">
        <f t="array" aca="1" ref="BY1654" ca="1">(INDEX($K:$P,ROW(),MATCH(BY$3,$K$2:$P$2,0))-BX1654)/(12-MONTH(BY$2)+1)+BX1654</f>
        <v>14000</v>
      </c>
      <c r="BZ1654" s="61" cm="1">
        <f t="array" aca="1" ref="BZ1654" ca="1">(INDEX($K:$P,ROW(),MATCH(BZ$3,$K$2:$P$2,0))-BY1654)/(12-MONTH(BZ$2)+1)+BY1654</f>
        <v>14666.666666666666</v>
      </c>
      <c r="CA1654" s="61" cm="1">
        <f t="array" aca="1" ref="CA1654" ca="1">(INDEX($K:$P,ROW(),MATCH(CA$3,$K$2:$P$2,0))-BZ1654)/(12-MONTH(CA$2)+1)+BZ1654</f>
        <v>15333.333333333332</v>
      </c>
      <c r="CB1654" s="61" cm="1">
        <f t="array" aca="1" ref="CB1654" ca="1">(INDEX($K:$P,ROW(),MATCH(CB$3,$K$2:$P$2,0))-CA1654)/(12-MONTH(CB$2)+1)+CA1654</f>
        <v>16000</v>
      </c>
      <c r="CC1654" s="61" cm="1">
        <f t="array" aca="1" ref="CC1654" ca="1">(INDEX($K:$P,ROW(),MATCH(CC$3,$K$2:$P$2,0))-CB1654)/(12-MONTH(CC$2)+1)+CB1654</f>
        <v>17333.333333333332</v>
      </c>
      <c r="CD1654" s="61" cm="1">
        <f t="array" aca="1" ref="CD1654" ca="1">(INDEX($K:$P,ROW(),MATCH(CD$3,$K$2:$P$2,0))-CC1654)/(12-MONTH(CD$2)+1)+CC1654</f>
        <v>18666.666666666664</v>
      </c>
      <c r="CE1654" s="61" cm="1">
        <f t="array" aca="1" ref="CE1654" ca="1">(INDEX($K:$P,ROW(),MATCH(CE$3,$K$2:$P$2,0))-CD1654)/(12-MONTH(CE$2)+1)+CD1654</f>
        <v>19999.999999999996</v>
      </c>
      <c r="CF1654" s="61" cm="1">
        <f t="array" aca="1" ref="CF1654" ca="1">(INDEX($K:$P,ROW(),MATCH(CF$3,$K$2:$P$2,0))-CE1654)/(12-MONTH(CF$2)+1)+CE1654</f>
        <v>21333.333333333328</v>
      </c>
      <c r="CG1654" s="61" cm="1">
        <f t="array" aca="1" ref="CG1654" ca="1">(INDEX($K:$P,ROW(),MATCH(CG$3,$K$2:$P$2,0))-CF1654)/(12-MONTH(CG$2)+1)+CF1654</f>
        <v>22666.666666666664</v>
      </c>
      <c r="CH1654" s="61" cm="1">
        <f t="array" aca="1" ref="CH1654" ca="1">(INDEX($K:$P,ROW(),MATCH(CH$3,$K$2:$P$2,0))-CG1654)/(12-MONTH(CH$2)+1)+CG1654</f>
        <v>23999.999999999996</v>
      </c>
      <c r="CI1654" s="61" cm="1">
        <f t="array" aca="1" ref="CI1654" ca="1">(INDEX($K:$P,ROW(),MATCH(CI$3,$K$2:$P$2,0))-CH1654)/(12-MONTH(CI$2)+1)+CH1654</f>
        <v>25333.333333333328</v>
      </c>
      <c r="CJ1654" s="61" cm="1">
        <f t="array" aca="1" ref="CJ1654" ca="1">(INDEX($K:$P,ROW(),MATCH(CJ$3,$K$2:$P$2,0))-CI1654)/(12-MONTH(CJ$2)+1)+CI1654</f>
        <v>26666.666666666664</v>
      </c>
      <c r="CK1654" s="61" cm="1">
        <f t="array" aca="1" ref="CK1654" ca="1">(INDEX($K:$P,ROW(),MATCH(CK$3,$K$2:$P$2,0))-CJ1654)/(12-MONTH(CK$2)+1)+CJ1654</f>
        <v>28000</v>
      </c>
      <c r="CL1654" s="61" cm="1">
        <f t="array" aca="1" ref="CL1654" ca="1">(INDEX($K:$P,ROW(),MATCH(CL$3,$K$2:$P$2,0))-CK1654)/(12-MONTH(CL$2)+1)+CK1654</f>
        <v>29333.333333333332</v>
      </c>
      <c r="CM1654" s="61" cm="1">
        <f t="array" aca="1" ref="CM1654" ca="1">(INDEX($K:$P,ROW(),MATCH(CM$3,$K$2:$P$2,0))-CL1654)/(12-MONTH(CM$2)+1)+CL1654</f>
        <v>30666.666666666664</v>
      </c>
      <c r="CN1654" s="61" cm="1">
        <f t="array" aca="1" ref="CN1654" ca="1">(INDEX($K:$P,ROW(),MATCH(CN$3,$K$2:$P$2,0))-CM1654)/(12-MONTH(CN$2)+1)+CM1654</f>
        <v>32000</v>
      </c>
    </row>
    <row r="1655" spans="1:92" x14ac:dyDescent="0.25">
      <c r="D1655" s="111"/>
      <c r="T1655" s="205"/>
    </row>
    <row r="1656" spans="1:92" x14ac:dyDescent="0.25">
      <c r="A1656" s="137"/>
      <c r="B1656" s="208"/>
      <c r="C1656" s="139"/>
      <c r="D1656" s="111" t="s">
        <v>993</v>
      </c>
      <c r="E1656" s="157" t="s">
        <v>993</v>
      </c>
      <c r="F1656" s="140"/>
      <c r="G1656" s="141" t="s">
        <v>994</v>
      </c>
      <c r="H1656" s="487" t="s">
        <v>995</v>
      </c>
      <c r="I1656" s="221"/>
      <c r="J1656" s="222"/>
      <c r="K1656" s="139"/>
      <c r="L1656" s="139"/>
      <c r="M1656" s="139"/>
      <c r="N1656" s="139"/>
      <c r="O1656" s="139"/>
      <c r="P1656" s="139"/>
      <c r="Q1656" s="139"/>
      <c r="T1656" s="262"/>
      <c r="U1656" s="187"/>
      <c r="V1656" s="187"/>
      <c r="W1656" s="187"/>
      <c r="X1656" s="187"/>
      <c r="Y1656" s="187"/>
      <c r="Z1656" s="187"/>
      <c r="AA1656" s="187"/>
      <c r="AB1656" s="187"/>
      <c r="AC1656" s="187"/>
      <c r="AD1656" s="187"/>
      <c r="AE1656" s="187"/>
      <c r="AF1656" s="187"/>
      <c r="AG1656" s="187"/>
      <c r="AH1656" s="187"/>
      <c r="AI1656" s="187"/>
      <c r="AJ1656" s="187"/>
      <c r="AK1656" s="187"/>
      <c r="AL1656" s="187"/>
      <c r="AM1656" s="187"/>
      <c r="AN1656" s="187"/>
      <c r="AO1656" s="187"/>
      <c r="AP1656" s="187"/>
      <c r="AQ1656" s="187"/>
      <c r="AR1656" s="187"/>
      <c r="AS1656" s="187"/>
      <c r="AT1656" s="187"/>
      <c r="AU1656" s="187"/>
      <c r="AV1656" s="187"/>
      <c r="AW1656" s="187"/>
      <c r="AX1656" s="187"/>
      <c r="AY1656" s="187"/>
      <c r="AZ1656" s="187"/>
      <c r="BA1656" s="187"/>
      <c r="BB1656" s="187"/>
      <c r="BC1656" s="187"/>
      <c r="BD1656" s="187"/>
      <c r="BE1656" s="187"/>
      <c r="BF1656" s="187"/>
      <c r="BG1656" s="187"/>
      <c r="BH1656" s="187"/>
      <c r="BI1656" s="187"/>
      <c r="BJ1656" s="187"/>
      <c r="BK1656" s="187"/>
      <c r="BL1656" s="187"/>
      <c r="BM1656" s="187"/>
      <c r="BN1656" s="187"/>
      <c r="BO1656" s="187"/>
      <c r="BP1656" s="187"/>
      <c r="BQ1656" s="187"/>
      <c r="BR1656" s="187"/>
      <c r="BS1656" s="187"/>
      <c r="BT1656" s="187"/>
      <c r="BU1656" s="187"/>
      <c r="BV1656" s="187"/>
      <c r="BW1656" s="187"/>
      <c r="BX1656" s="187"/>
      <c r="BY1656" s="187"/>
      <c r="BZ1656" s="187"/>
      <c r="CA1656" s="187"/>
      <c r="CB1656" s="187"/>
      <c r="CC1656" s="187"/>
      <c r="CD1656" s="187"/>
      <c r="CE1656" s="187"/>
      <c r="CF1656" s="187"/>
      <c r="CG1656" s="187"/>
      <c r="CH1656" s="187"/>
      <c r="CI1656" s="187"/>
      <c r="CJ1656" s="187"/>
      <c r="CK1656" s="187"/>
      <c r="CL1656" s="187"/>
      <c r="CM1656" s="187"/>
      <c r="CN1656" s="187"/>
    </row>
    <row r="1657" spans="1:92" s="10" customFormat="1" x14ac:dyDescent="0.25">
      <c r="A1657" t="s">
        <v>996</v>
      </c>
      <c r="B1657" s="147" t="s">
        <v>758</v>
      </c>
      <c r="D1657" s="111" t="s">
        <v>993</v>
      </c>
      <c r="E1657" s="106"/>
      <c r="F1657" s="106"/>
      <c r="G1657" s="106"/>
      <c r="H1657" s="175"/>
      <c r="I1657" s="175"/>
      <c r="J1657" s="17"/>
      <c r="K1657" s="192">
        <v>0.2</v>
      </c>
      <c r="L1657" s="192">
        <v>0.2</v>
      </c>
      <c r="M1657" s="192">
        <v>0.2</v>
      </c>
      <c r="N1657" s="192">
        <v>0.2</v>
      </c>
      <c r="O1657" s="192">
        <v>0.2</v>
      </c>
      <c r="P1657" s="192">
        <v>0.2</v>
      </c>
      <c r="Q1657" s="192"/>
      <c r="T1657" s="271"/>
      <c r="U1657" s="34">
        <f ca="1">INDEX($A:$CN,ROW(),MATCH(INDIRECT(ADDRESS(3,COLUMN(),2)),$2:$2,0))</f>
        <v>0.2</v>
      </c>
      <c r="V1657" s="34">
        <f ca="1">INDEX($A:$CN,ROW(),MATCH(INDIRECT(ADDRESS(3,COLUMN(),2)),$2:$2,0))</f>
        <v>0.2</v>
      </c>
      <c r="W1657" s="34">
        <f ca="1">INDEX($A:$CN,ROW(),MATCH(INDIRECT(ADDRESS(3,COLUMN(),2)),$2:$2,0))</f>
        <v>0.2</v>
      </c>
      <c r="X1657" s="34">
        <f ca="1">INDEX($A:$CN,ROW(),MATCH(INDIRECT(ADDRESS(3,COLUMN(),2)),$2:$2,0))</f>
        <v>0.2</v>
      </c>
      <c r="Y1657" s="34">
        <f ca="1">INDEX($A:$CN,ROW(),MATCH(INDIRECT(ADDRESS(3,COLUMN(),2)),$2:$2,0))</f>
        <v>0.2</v>
      </c>
      <c r="Z1657" s="34">
        <f ca="1">INDEX($A:$CN,ROW(),MATCH(INDIRECT(ADDRESS(3,COLUMN(),2)),$2:$2,0))</f>
        <v>0.2</v>
      </c>
      <c r="AA1657" s="34">
        <f ca="1">INDEX($A:$CN,ROW(),MATCH(INDIRECT(ADDRESS(3,COLUMN(),2)),$2:$2,0))</f>
        <v>0.2</v>
      </c>
      <c r="AB1657" s="34">
        <f ca="1">INDEX($A:$CN,ROW(),MATCH(INDIRECT(ADDRESS(3,COLUMN(),2)),$2:$2,0))</f>
        <v>0.2</v>
      </c>
      <c r="AC1657" s="34">
        <f ca="1">INDEX($A:$CN,ROW(),MATCH(INDIRECT(ADDRESS(3,COLUMN(),2)),$2:$2,0))</f>
        <v>0.2</v>
      </c>
      <c r="AD1657" s="34">
        <f ca="1">INDEX($A:$CN,ROW(),MATCH(INDIRECT(ADDRESS(3,COLUMN(),2)),$2:$2,0))</f>
        <v>0.2</v>
      </c>
      <c r="AE1657" s="34">
        <f ca="1">INDEX($A:$CN,ROW(),MATCH(INDIRECT(ADDRESS(3,COLUMN(),2)),$2:$2,0))</f>
        <v>0.2</v>
      </c>
      <c r="AF1657" s="34">
        <f ca="1">INDEX($A:$CN,ROW(),MATCH(INDIRECT(ADDRESS(3,COLUMN(),2)),$2:$2,0))</f>
        <v>0.2</v>
      </c>
      <c r="AG1657" s="34">
        <f ca="1">INDEX($A:$CN,ROW(),MATCH(INDIRECT(ADDRESS(3,COLUMN(),2)),$2:$2,0))</f>
        <v>0.2</v>
      </c>
      <c r="AH1657" s="34">
        <f ca="1">INDEX($A:$CN,ROW(),MATCH(INDIRECT(ADDRESS(3,COLUMN(),2)),$2:$2,0))</f>
        <v>0.2</v>
      </c>
      <c r="AI1657" s="34">
        <f ca="1">INDEX($A:$CN,ROW(),MATCH(INDIRECT(ADDRESS(3,COLUMN(),2)),$2:$2,0))</f>
        <v>0.2</v>
      </c>
      <c r="AJ1657" s="34">
        <f ca="1">INDEX($A:$CN,ROW(),MATCH(INDIRECT(ADDRESS(3,COLUMN(),2)),$2:$2,0))</f>
        <v>0.2</v>
      </c>
      <c r="AK1657" s="34">
        <f ca="1">INDEX($A:$CN,ROW(),MATCH(INDIRECT(ADDRESS(3,COLUMN(),2)),$2:$2,0))</f>
        <v>0.2</v>
      </c>
      <c r="AL1657" s="34">
        <f ca="1">INDEX($A:$CN,ROW(),MATCH(INDIRECT(ADDRESS(3,COLUMN(),2)),$2:$2,0))</f>
        <v>0.2</v>
      </c>
      <c r="AM1657" s="34">
        <f ca="1">INDEX($A:$CN,ROW(),MATCH(INDIRECT(ADDRESS(3,COLUMN(),2)),$2:$2,0))</f>
        <v>0.2</v>
      </c>
      <c r="AN1657" s="34">
        <f ca="1">INDEX($A:$CN,ROW(),MATCH(INDIRECT(ADDRESS(3,COLUMN(),2)),$2:$2,0))</f>
        <v>0.2</v>
      </c>
      <c r="AO1657" s="34">
        <f ca="1">INDEX($A:$CN,ROW(),MATCH(INDIRECT(ADDRESS(3,COLUMN(),2)),$2:$2,0))</f>
        <v>0.2</v>
      </c>
      <c r="AP1657" s="34">
        <f ca="1">INDEX($A:$CN,ROW(),MATCH(INDIRECT(ADDRESS(3,COLUMN(),2)),$2:$2,0))</f>
        <v>0.2</v>
      </c>
      <c r="AQ1657" s="34">
        <f ca="1">INDEX($A:$CN,ROW(),MATCH(INDIRECT(ADDRESS(3,COLUMN(),2)),$2:$2,0))</f>
        <v>0.2</v>
      </c>
      <c r="AR1657" s="34">
        <f ca="1">INDEX($A:$CN,ROW(),MATCH(INDIRECT(ADDRESS(3,COLUMN(),2)),$2:$2,0))</f>
        <v>0.2</v>
      </c>
      <c r="AS1657" s="34">
        <f ca="1">INDEX($A:$CN,ROW(),MATCH(INDIRECT(ADDRESS(3,COLUMN(),2)),$2:$2,0))</f>
        <v>0.2</v>
      </c>
      <c r="AT1657" s="34">
        <f ca="1">INDEX($A:$CN,ROW(),MATCH(INDIRECT(ADDRESS(3,COLUMN(),2)),$2:$2,0))</f>
        <v>0.2</v>
      </c>
      <c r="AU1657" s="34">
        <f ca="1">INDEX($A:$CN,ROW(),MATCH(INDIRECT(ADDRESS(3,COLUMN(),2)),$2:$2,0))</f>
        <v>0.2</v>
      </c>
      <c r="AV1657" s="34">
        <f ca="1">INDEX($A:$CN,ROW(),MATCH(INDIRECT(ADDRESS(3,COLUMN(),2)),$2:$2,0))</f>
        <v>0.2</v>
      </c>
      <c r="AW1657" s="34">
        <f ca="1">INDEX($A:$CN,ROW(),MATCH(INDIRECT(ADDRESS(3,COLUMN(),2)),$2:$2,0))</f>
        <v>0.2</v>
      </c>
      <c r="AX1657" s="34">
        <f ca="1">INDEX($A:$CN,ROW(),MATCH(INDIRECT(ADDRESS(3,COLUMN(),2)),$2:$2,0))</f>
        <v>0.2</v>
      </c>
      <c r="AY1657" s="34">
        <f ca="1">INDEX($A:$CN,ROW(),MATCH(INDIRECT(ADDRESS(3,COLUMN(),2)),$2:$2,0))</f>
        <v>0.2</v>
      </c>
      <c r="AZ1657" s="34">
        <f ca="1">INDEX($A:$CN,ROW(),MATCH(INDIRECT(ADDRESS(3,COLUMN(),2)),$2:$2,0))</f>
        <v>0.2</v>
      </c>
      <c r="BA1657" s="34">
        <f ca="1">INDEX($A:$CN,ROW(),MATCH(INDIRECT(ADDRESS(3,COLUMN(),2)),$2:$2,0))</f>
        <v>0.2</v>
      </c>
      <c r="BB1657" s="34">
        <f ca="1">INDEX($A:$CN,ROW(),MATCH(INDIRECT(ADDRESS(3,COLUMN(),2)),$2:$2,0))</f>
        <v>0.2</v>
      </c>
      <c r="BC1657" s="34">
        <f ca="1">INDEX($A:$CN,ROW(),MATCH(INDIRECT(ADDRESS(3,COLUMN(),2)),$2:$2,0))</f>
        <v>0.2</v>
      </c>
      <c r="BD1657" s="34">
        <f ca="1">INDEX($A:$CN,ROW(),MATCH(INDIRECT(ADDRESS(3,COLUMN(),2)),$2:$2,0))</f>
        <v>0.2</v>
      </c>
      <c r="BE1657" s="34">
        <f ca="1">INDEX($A:$CN,ROW(),MATCH(INDIRECT(ADDRESS(3,COLUMN(),2)),$2:$2,0))</f>
        <v>0.2</v>
      </c>
      <c r="BF1657" s="34">
        <f ca="1">INDEX($A:$CN,ROW(),MATCH(INDIRECT(ADDRESS(3,COLUMN(),2)),$2:$2,0))</f>
        <v>0.2</v>
      </c>
      <c r="BG1657" s="34">
        <f ca="1">INDEX($A:$CN,ROW(),MATCH(INDIRECT(ADDRESS(3,COLUMN(),2)),$2:$2,0))</f>
        <v>0.2</v>
      </c>
      <c r="BH1657" s="34">
        <f ca="1">INDEX($A:$CN,ROW(),MATCH(INDIRECT(ADDRESS(3,COLUMN(),2)),$2:$2,0))</f>
        <v>0.2</v>
      </c>
      <c r="BI1657" s="34">
        <f ca="1">INDEX($A:$CN,ROW(),MATCH(INDIRECT(ADDRESS(3,COLUMN(),2)),$2:$2,0))</f>
        <v>0.2</v>
      </c>
      <c r="BJ1657" s="34">
        <f ca="1">INDEX($A:$CN,ROW(),MATCH(INDIRECT(ADDRESS(3,COLUMN(),2)),$2:$2,0))</f>
        <v>0.2</v>
      </c>
      <c r="BK1657" s="34">
        <f ca="1">INDEX($A:$CN,ROW(),MATCH(INDIRECT(ADDRESS(3,COLUMN(),2)),$2:$2,0))</f>
        <v>0.2</v>
      </c>
      <c r="BL1657" s="34">
        <f ca="1">INDEX($A:$CN,ROW(),MATCH(INDIRECT(ADDRESS(3,COLUMN(),2)),$2:$2,0))</f>
        <v>0.2</v>
      </c>
      <c r="BM1657" s="34">
        <f ca="1">INDEX($A:$CN,ROW(),MATCH(INDIRECT(ADDRESS(3,COLUMN(),2)),$2:$2,0))</f>
        <v>0.2</v>
      </c>
      <c r="BN1657" s="34">
        <f ca="1">INDEX($A:$CN,ROW(),MATCH(INDIRECT(ADDRESS(3,COLUMN(),2)),$2:$2,0))</f>
        <v>0.2</v>
      </c>
      <c r="BO1657" s="34">
        <f ca="1">INDEX($A:$CN,ROW(),MATCH(INDIRECT(ADDRESS(3,COLUMN(),2)),$2:$2,0))</f>
        <v>0.2</v>
      </c>
      <c r="BP1657" s="34">
        <f ca="1">INDEX($A:$CN,ROW(),MATCH(INDIRECT(ADDRESS(3,COLUMN(),2)),$2:$2,0))</f>
        <v>0.2</v>
      </c>
      <c r="BQ1657" s="34">
        <f ca="1">INDEX($A:$CN,ROW(),MATCH(INDIRECT(ADDRESS(3,COLUMN(),2)),$2:$2,0))</f>
        <v>0.2</v>
      </c>
      <c r="BR1657" s="34">
        <f ca="1">INDEX($A:$CN,ROW(),MATCH(INDIRECT(ADDRESS(3,COLUMN(),2)),$2:$2,0))</f>
        <v>0.2</v>
      </c>
      <c r="BS1657" s="34">
        <f ca="1">INDEX($A:$CN,ROW(),MATCH(INDIRECT(ADDRESS(3,COLUMN(),2)),$2:$2,0))</f>
        <v>0.2</v>
      </c>
      <c r="BT1657" s="34">
        <f ca="1">INDEX($A:$CN,ROW(),MATCH(INDIRECT(ADDRESS(3,COLUMN(),2)),$2:$2,0))</f>
        <v>0.2</v>
      </c>
      <c r="BU1657" s="34">
        <f ca="1">INDEX($A:$CN,ROW(),MATCH(INDIRECT(ADDRESS(3,COLUMN(),2)),$2:$2,0))</f>
        <v>0.2</v>
      </c>
      <c r="BV1657" s="34">
        <f ca="1">INDEX($A:$CN,ROW(),MATCH(INDIRECT(ADDRESS(3,COLUMN(),2)),$2:$2,0))</f>
        <v>0.2</v>
      </c>
      <c r="BW1657" s="34">
        <f ca="1">INDEX($A:$CN,ROW(),MATCH(INDIRECT(ADDRESS(3,COLUMN(),2)),$2:$2,0))</f>
        <v>0.2</v>
      </c>
      <c r="BX1657" s="34">
        <f ca="1">INDEX($A:$CN,ROW(),MATCH(INDIRECT(ADDRESS(3,COLUMN(),2)),$2:$2,0))</f>
        <v>0.2</v>
      </c>
      <c r="BY1657" s="34">
        <f ca="1">INDEX($A:$CN,ROW(),MATCH(INDIRECT(ADDRESS(3,COLUMN(),2)),$2:$2,0))</f>
        <v>0.2</v>
      </c>
      <c r="BZ1657" s="34">
        <f ca="1">INDEX($A:$CN,ROW(),MATCH(INDIRECT(ADDRESS(3,COLUMN(),2)),$2:$2,0))</f>
        <v>0.2</v>
      </c>
      <c r="CA1657" s="34">
        <f ca="1">INDEX($A:$CN,ROW(),MATCH(INDIRECT(ADDRESS(3,COLUMN(),2)),$2:$2,0))</f>
        <v>0.2</v>
      </c>
      <c r="CB1657" s="34">
        <f ca="1">INDEX($A:$CN,ROW(),MATCH(INDIRECT(ADDRESS(3,COLUMN(),2)),$2:$2,0))</f>
        <v>0.2</v>
      </c>
      <c r="CC1657" s="34">
        <f ca="1">INDEX($A:$CN,ROW(),MATCH(INDIRECT(ADDRESS(3,COLUMN(),2)),$2:$2,0))</f>
        <v>0.2</v>
      </c>
      <c r="CD1657" s="34">
        <f ca="1">INDEX($A:$CN,ROW(),MATCH(INDIRECT(ADDRESS(3,COLUMN(),2)),$2:$2,0))</f>
        <v>0.2</v>
      </c>
      <c r="CE1657" s="34">
        <f ca="1">INDEX($A:$CN,ROW(),MATCH(INDIRECT(ADDRESS(3,COLUMN(),2)),$2:$2,0))</f>
        <v>0.2</v>
      </c>
      <c r="CF1657" s="34">
        <f ca="1">INDEX($A:$CN,ROW(),MATCH(INDIRECT(ADDRESS(3,COLUMN(),2)),$2:$2,0))</f>
        <v>0.2</v>
      </c>
      <c r="CG1657" s="34">
        <f ca="1">INDEX($A:$CN,ROW(),MATCH(INDIRECT(ADDRESS(3,COLUMN(),2)),$2:$2,0))</f>
        <v>0.2</v>
      </c>
      <c r="CH1657" s="34">
        <f ca="1">INDEX($A:$CN,ROW(),MATCH(INDIRECT(ADDRESS(3,COLUMN(),2)),$2:$2,0))</f>
        <v>0.2</v>
      </c>
      <c r="CI1657" s="34">
        <f ca="1">INDEX($A:$CN,ROW(),MATCH(INDIRECT(ADDRESS(3,COLUMN(),2)),$2:$2,0))</f>
        <v>0.2</v>
      </c>
      <c r="CJ1657" s="34">
        <f ca="1">INDEX($A:$CN,ROW(),MATCH(INDIRECT(ADDRESS(3,COLUMN(),2)),$2:$2,0))</f>
        <v>0.2</v>
      </c>
      <c r="CK1657" s="34">
        <f ca="1">INDEX($A:$CN,ROW(),MATCH(INDIRECT(ADDRESS(3,COLUMN(),2)),$2:$2,0))</f>
        <v>0.2</v>
      </c>
      <c r="CL1657" s="34">
        <f ca="1">INDEX($A:$CN,ROW(),MATCH(INDIRECT(ADDRESS(3,COLUMN(),2)),$2:$2,0))</f>
        <v>0.2</v>
      </c>
      <c r="CM1657" s="34">
        <f ca="1">INDEX($A:$CN,ROW(),MATCH(INDIRECT(ADDRESS(3,COLUMN(),2)),$2:$2,0))</f>
        <v>0.2</v>
      </c>
      <c r="CN1657" s="34">
        <f ca="1">INDEX($A:$CN,ROW(),MATCH(INDIRECT(ADDRESS(3,COLUMN(),2)),$2:$2,0))</f>
        <v>0.2</v>
      </c>
    </row>
    <row r="1658" spans="1:92" x14ac:dyDescent="0.25">
      <c r="B1658" s="147"/>
      <c r="D1658" s="111"/>
      <c r="K1658" s="42"/>
      <c r="L1658" s="42"/>
      <c r="M1658" s="42"/>
      <c r="N1658" s="42"/>
      <c r="O1658" s="42"/>
      <c r="P1658" s="42"/>
      <c r="Q1658" s="42"/>
      <c r="T1658" s="215"/>
      <c r="U1658" s="61"/>
      <c r="V1658" s="61"/>
      <c r="W1658" s="61"/>
      <c r="X1658" s="61"/>
      <c r="Y1658" s="61"/>
      <c r="Z1658" s="61"/>
      <c r="AA1658" s="61"/>
      <c r="AB1658" s="61"/>
      <c r="AC1658" s="61"/>
      <c r="AD1658" s="61"/>
      <c r="AE1658" s="61"/>
      <c r="AF1658" s="61"/>
      <c r="AG1658" s="61"/>
      <c r="AH1658" s="61"/>
      <c r="AI1658" s="61"/>
      <c r="AJ1658" s="61"/>
      <c r="AK1658" s="61"/>
      <c r="AL1658" s="61"/>
      <c r="AM1658" s="61"/>
      <c r="AN1658" s="61"/>
      <c r="AO1658" s="61"/>
      <c r="AP1658" s="61"/>
      <c r="AQ1658" s="61"/>
      <c r="AR1658" s="61"/>
      <c r="AS1658" s="61"/>
      <c r="AT1658" s="61"/>
      <c r="AU1658" s="61"/>
      <c r="AV1658" s="61"/>
      <c r="AW1658" s="61"/>
      <c r="AX1658" s="61"/>
      <c r="AY1658" s="61"/>
      <c r="AZ1658" s="61"/>
      <c r="BA1658" s="61"/>
      <c r="BB1658" s="61"/>
      <c r="BC1658" s="61"/>
      <c r="BD1658" s="61"/>
      <c r="BE1658" s="61"/>
      <c r="BF1658" s="61"/>
      <c r="BG1658" s="61"/>
      <c r="BH1658" s="61"/>
      <c r="BI1658" s="61"/>
      <c r="BJ1658" s="61"/>
      <c r="BK1658" s="61"/>
      <c r="BL1658" s="61"/>
      <c r="BM1658" s="61"/>
      <c r="BN1658" s="61"/>
      <c r="BO1658" s="61"/>
      <c r="BP1658" s="61"/>
      <c r="BQ1658" s="61"/>
      <c r="BR1658" s="61"/>
      <c r="BS1658" s="61"/>
      <c r="BT1658" s="61"/>
      <c r="BU1658" s="61"/>
      <c r="BV1658" s="61"/>
      <c r="BW1658" s="61"/>
      <c r="BX1658" s="61"/>
      <c r="BY1658" s="61"/>
      <c r="BZ1658" s="61"/>
      <c r="CA1658" s="61"/>
      <c r="CB1658" s="61"/>
      <c r="CC1658" s="61"/>
      <c r="CD1658" s="61"/>
      <c r="CE1658" s="61"/>
      <c r="CF1658" s="61"/>
      <c r="CG1658" s="61"/>
      <c r="CH1658" s="61"/>
      <c r="CI1658" s="61"/>
      <c r="CJ1658" s="61"/>
      <c r="CK1658" s="61"/>
      <c r="CL1658" s="61"/>
      <c r="CM1658" s="61"/>
      <c r="CN1658" s="61"/>
    </row>
    <row r="1659" spans="1:92" x14ac:dyDescent="0.25">
      <c r="A1659" s="137"/>
      <c r="B1659" s="208"/>
      <c r="C1659" s="139"/>
      <c r="D1659" s="111" t="s">
        <v>997</v>
      </c>
      <c r="E1659" s="157" t="s">
        <v>997</v>
      </c>
      <c r="F1659" s="140"/>
      <c r="G1659" s="141" t="s">
        <v>998</v>
      </c>
      <c r="H1659" s="487" t="s">
        <v>999</v>
      </c>
      <c r="I1659" s="221"/>
      <c r="J1659" s="222"/>
      <c r="K1659" s="218"/>
      <c r="L1659" s="218"/>
      <c r="M1659" s="218"/>
      <c r="N1659" s="218"/>
      <c r="O1659" s="218"/>
      <c r="P1659" s="218"/>
      <c r="Q1659" s="218"/>
      <c r="T1659" s="233"/>
      <c r="U1659" s="145"/>
      <c r="V1659" s="145"/>
      <c r="W1659" s="145"/>
      <c r="X1659" s="145"/>
      <c r="Y1659" s="145"/>
      <c r="Z1659" s="145"/>
      <c r="AA1659" s="145"/>
      <c r="AB1659" s="145"/>
      <c r="AC1659" s="145"/>
      <c r="AD1659" s="145"/>
      <c r="AE1659" s="145"/>
      <c r="AF1659" s="145"/>
      <c r="AG1659" s="145"/>
      <c r="AH1659" s="145"/>
      <c r="AI1659" s="145"/>
      <c r="AJ1659" s="145"/>
      <c r="AK1659" s="145"/>
      <c r="AL1659" s="145"/>
      <c r="AM1659" s="145"/>
      <c r="AN1659" s="145"/>
      <c r="AO1659" s="145"/>
      <c r="AP1659" s="145"/>
      <c r="AQ1659" s="145"/>
      <c r="AR1659" s="145"/>
      <c r="AS1659" s="145"/>
      <c r="AT1659" s="145"/>
      <c r="AU1659" s="145"/>
      <c r="AV1659" s="145"/>
      <c r="AW1659" s="145"/>
      <c r="AX1659" s="145"/>
      <c r="AY1659" s="145"/>
      <c r="AZ1659" s="145"/>
      <c r="BA1659" s="145"/>
      <c r="BB1659" s="145"/>
      <c r="BC1659" s="145"/>
      <c r="BD1659" s="145"/>
      <c r="BE1659" s="145"/>
      <c r="BF1659" s="145"/>
      <c r="BG1659" s="145"/>
      <c r="BH1659" s="145"/>
      <c r="BI1659" s="145"/>
      <c r="BJ1659" s="145"/>
      <c r="BK1659" s="145"/>
      <c r="BL1659" s="145"/>
      <c r="BM1659" s="145"/>
      <c r="BN1659" s="145"/>
      <c r="BO1659" s="145"/>
      <c r="BP1659" s="145"/>
      <c r="BQ1659" s="145"/>
      <c r="BR1659" s="145"/>
      <c r="BS1659" s="145"/>
      <c r="BT1659" s="145"/>
      <c r="BU1659" s="145"/>
      <c r="BV1659" s="145"/>
      <c r="BW1659" s="145"/>
      <c r="BX1659" s="145"/>
      <c r="BY1659" s="145"/>
      <c r="BZ1659" s="145"/>
      <c r="CA1659" s="145"/>
      <c r="CB1659" s="145"/>
      <c r="CC1659" s="145"/>
      <c r="CD1659" s="145"/>
      <c r="CE1659" s="145"/>
      <c r="CF1659" s="145"/>
      <c r="CG1659" s="145"/>
      <c r="CH1659" s="145"/>
      <c r="CI1659" s="145"/>
      <c r="CJ1659" s="145"/>
      <c r="CK1659" s="145"/>
      <c r="CL1659" s="145"/>
      <c r="CM1659" s="145"/>
      <c r="CN1659" s="145"/>
    </row>
    <row r="1660" spans="1:92" x14ac:dyDescent="0.25">
      <c r="A1660" t="s">
        <v>996</v>
      </c>
      <c r="B1660" s="147" t="s">
        <v>1000</v>
      </c>
      <c r="D1660" s="111" t="s">
        <v>997</v>
      </c>
      <c r="H1660" s="91"/>
      <c r="K1660" s="192">
        <v>0.2</v>
      </c>
      <c r="L1660" s="192">
        <v>0.2</v>
      </c>
      <c r="M1660" s="192">
        <v>0.2</v>
      </c>
      <c r="N1660" s="192">
        <v>0.2</v>
      </c>
      <c r="O1660" s="192">
        <v>0.2</v>
      </c>
      <c r="P1660" s="192">
        <v>0.2</v>
      </c>
      <c r="Q1660" s="192"/>
      <c r="T1660" s="271"/>
      <c r="U1660" s="34">
        <f ca="1">INDEX($A:$CN,ROW(),MATCH(INDIRECT(ADDRESS(3,COLUMN(),2)),$2:$2,0))/U$7</f>
        <v>1.6666666666666666E-2</v>
      </c>
      <c r="V1660" s="34">
        <f ca="1">INDEX($A:$CN,ROW(),MATCH(INDIRECT(ADDRESS(3,COLUMN(),2)),$2:$2,0))/V$7</f>
        <v>1.6666666666666666E-2</v>
      </c>
      <c r="W1660" s="34">
        <f ca="1">INDEX($A:$CN,ROW(),MATCH(INDIRECT(ADDRESS(3,COLUMN(),2)),$2:$2,0))/W$7</f>
        <v>1.6666666666666666E-2</v>
      </c>
      <c r="X1660" s="34">
        <f ca="1">INDEX($A:$CN,ROW(),MATCH(INDIRECT(ADDRESS(3,COLUMN(),2)),$2:$2,0))/X$7</f>
        <v>1.6666666666666666E-2</v>
      </c>
      <c r="Y1660" s="34">
        <f ca="1">INDEX($A:$CN,ROW(),MATCH(INDIRECT(ADDRESS(3,COLUMN(),2)),$2:$2,0))/Y$7</f>
        <v>1.6666666666666666E-2</v>
      </c>
      <c r="Z1660" s="34">
        <f ca="1">INDEX($A:$CN,ROW(),MATCH(INDIRECT(ADDRESS(3,COLUMN(),2)),$2:$2,0))/Z$7</f>
        <v>1.6666666666666666E-2</v>
      </c>
      <c r="AA1660" s="34">
        <f ca="1">INDEX($A:$CN,ROW(),MATCH(INDIRECT(ADDRESS(3,COLUMN(),2)),$2:$2,0))/AA$7</f>
        <v>1.6666666666666666E-2</v>
      </c>
      <c r="AB1660" s="34">
        <f ca="1">INDEX($A:$CN,ROW(),MATCH(INDIRECT(ADDRESS(3,COLUMN(),2)),$2:$2,0))/AB$7</f>
        <v>1.6666666666666666E-2</v>
      </c>
      <c r="AC1660" s="34">
        <f ca="1">INDEX($A:$CN,ROW(),MATCH(INDIRECT(ADDRESS(3,COLUMN(),2)),$2:$2,0))/AC$7</f>
        <v>1.6666666666666666E-2</v>
      </c>
      <c r="AD1660" s="34">
        <f ca="1">INDEX($A:$CN,ROW(),MATCH(INDIRECT(ADDRESS(3,COLUMN(),2)),$2:$2,0))/AD$7</f>
        <v>1.6666666666666666E-2</v>
      </c>
      <c r="AE1660" s="34">
        <f ca="1">INDEX($A:$CN,ROW(),MATCH(INDIRECT(ADDRESS(3,COLUMN(),2)),$2:$2,0))/AE$7</f>
        <v>1.6666666666666666E-2</v>
      </c>
      <c r="AF1660" s="34">
        <f ca="1">INDEX($A:$CN,ROW(),MATCH(INDIRECT(ADDRESS(3,COLUMN(),2)),$2:$2,0))/AF$7</f>
        <v>1.6666666666666666E-2</v>
      </c>
      <c r="AG1660" s="34">
        <f ca="1">INDEX($A:$CN,ROW(),MATCH(INDIRECT(ADDRESS(3,COLUMN(),2)),$2:$2,0))/AG$7</f>
        <v>1.6666666666666666E-2</v>
      </c>
      <c r="AH1660" s="34">
        <f ca="1">INDEX($A:$CN,ROW(),MATCH(INDIRECT(ADDRESS(3,COLUMN(),2)),$2:$2,0))/AH$7</f>
        <v>1.6666666666666666E-2</v>
      </c>
      <c r="AI1660" s="34">
        <f ca="1">INDEX($A:$CN,ROW(),MATCH(INDIRECT(ADDRESS(3,COLUMN(),2)),$2:$2,0))/AI$7</f>
        <v>1.6666666666666666E-2</v>
      </c>
      <c r="AJ1660" s="34">
        <f ca="1">INDEX($A:$CN,ROW(),MATCH(INDIRECT(ADDRESS(3,COLUMN(),2)),$2:$2,0))/AJ$7</f>
        <v>1.6666666666666666E-2</v>
      </c>
      <c r="AK1660" s="34">
        <f ca="1">INDEX($A:$CN,ROW(),MATCH(INDIRECT(ADDRESS(3,COLUMN(),2)),$2:$2,0))/AK$7</f>
        <v>1.6666666666666666E-2</v>
      </c>
      <c r="AL1660" s="34">
        <f ca="1">INDEX($A:$CN,ROW(),MATCH(INDIRECT(ADDRESS(3,COLUMN(),2)),$2:$2,0))/AL$7</f>
        <v>1.6666666666666666E-2</v>
      </c>
      <c r="AM1660" s="34">
        <f ca="1">INDEX($A:$CN,ROW(),MATCH(INDIRECT(ADDRESS(3,COLUMN(),2)),$2:$2,0))/AM$7</f>
        <v>1.6666666666666666E-2</v>
      </c>
      <c r="AN1660" s="34">
        <f ca="1">INDEX($A:$CN,ROW(),MATCH(INDIRECT(ADDRESS(3,COLUMN(),2)),$2:$2,0))/AN$7</f>
        <v>1.6666666666666666E-2</v>
      </c>
      <c r="AO1660" s="34">
        <f ca="1">INDEX($A:$CN,ROW(),MATCH(INDIRECT(ADDRESS(3,COLUMN(),2)),$2:$2,0))/AO$7</f>
        <v>1.6666666666666666E-2</v>
      </c>
      <c r="AP1660" s="34">
        <f ca="1">INDEX($A:$CN,ROW(),MATCH(INDIRECT(ADDRESS(3,COLUMN(),2)),$2:$2,0))/AP$7</f>
        <v>1.6666666666666666E-2</v>
      </c>
      <c r="AQ1660" s="34">
        <f ca="1">INDEX($A:$CN,ROW(),MATCH(INDIRECT(ADDRESS(3,COLUMN(),2)),$2:$2,0))/AQ$7</f>
        <v>1.6666666666666666E-2</v>
      </c>
      <c r="AR1660" s="34">
        <f ca="1">INDEX($A:$CN,ROW(),MATCH(INDIRECT(ADDRESS(3,COLUMN(),2)),$2:$2,0))/AR$7</f>
        <v>1.6666666666666666E-2</v>
      </c>
      <c r="AS1660" s="34">
        <f ca="1">INDEX($A:$CN,ROW(),MATCH(INDIRECT(ADDRESS(3,COLUMN(),2)),$2:$2,0))/AS$7</f>
        <v>1.6666666666666666E-2</v>
      </c>
      <c r="AT1660" s="34">
        <f ca="1">INDEX($A:$CN,ROW(),MATCH(INDIRECT(ADDRESS(3,COLUMN(),2)),$2:$2,0))/AT$7</f>
        <v>1.6666666666666666E-2</v>
      </c>
      <c r="AU1660" s="34">
        <f ca="1">INDEX($A:$CN,ROW(),MATCH(INDIRECT(ADDRESS(3,COLUMN(),2)),$2:$2,0))/AU$7</f>
        <v>1.6666666666666666E-2</v>
      </c>
      <c r="AV1660" s="34">
        <f ca="1">INDEX($A:$CN,ROW(),MATCH(INDIRECT(ADDRESS(3,COLUMN(),2)),$2:$2,0))/AV$7</f>
        <v>1.6666666666666666E-2</v>
      </c>
      <c r="AW1660" s="34">
        <f ca="1">INDEX($A:$CN,ROW(),MATCH(INDIRECT(ADDRESS(3,COLUMN(),2)),$2:$2,0))/AW$7</f>
        <v>1.6666666666666666E-2</v>
      </c>
      <c r="AX1660" s="34">
        <f ca="1">INDEX($A:$CN,ROW(),MATCH(INDIRECT(ADDRESS(3,COLUMN(),2)),$2:$2,0))/AX$7</f>
        <v>1.6666666666666666E-2</v>
      </c>
      <c r="AY1660" s="34">
        <f ca="1">INDEX($A:$CN,ROW(),MATCH(INDIRECT(ADDRESS(3,COLUMN(),2)),$2:$2,0))/AY$7</f>
        <v>1.6666666666666666E-2</v>
      </c>
      <c r="AZ1660" s="34">
        <f ca="1">INDEX($A:$CN,ROW(),MATCH(INDIRECT(ADDRESS(3,COLUMN(),2)),$2:$2,0))/AZ$7</f>
        <v>1.6666666666666666E-2</v>
      </c>
      <c r="BA1660" s="34">
        <f ca="1">INDEX($A:$CN,ROW(),MATCH(INDIRECT(ADDRESS(3,COLUMN(),2)),$2:$2,0))/BA$7</f>
        <v>1.6666666666666666E-2</v>
      </c>
      <c r="BB1660" s="34">
        <f ca="1">INDEX($A:$CN,ROW(),MATCH(INDIRECT(ADDRESS(3,COLUMN(),2)),$2:$2,0))/BB$7</f>
        <v>1.6666666666666666E-2</v>
      </c>
      <c r="BC1660" s="34">
        <f ca="1">INDEX($A:$CN,ROW(),MATCH(INDIRECT(ADDRESS(3,COLUMN(),2)),$2:$2,0))/BC$7</f>
        <v>1.6666666666666666E-2</v>
      </c>
      <c r="BD1660" s="34">
        <f ca="1">INDEX($A:$CN,ROW(),MATCH(INDIRECT(ADDRESS(3,COLUMN(),2)),$2:$2,0))/BD$7</f>
        <v>1.6666666666666666E-2</v>
      </c>
      <c r="BE1660" s="34">
        <f ca="1">INDEX($A:$CN,ROW(),MATCH(INDIRECT(ADDRESS(3,COLUMN(),2)),$2:$2,0))/BE$7</f>
        <v>1.6666666666666666E-2</v>
      </c>
      <c r="BF1660" s="34">
        <f ca="1">INDEX($A:$CN,ROW(),MATCH(INDIRECT(ADDRESS(3,COLUMN(),2)),$2:$2,0))/BF$7</f>
        <v>1.6666666666666666E-2</v>
      </c>
      <c r="BG1660" s="34">
        <f ca="1">INDEX($A:$CN,ROW(),MATCH(INDIRECT(ADDRESS(3,COLUMN(),2)),$2:$2,0))/BG$7</f>
        <v>1.6666666666666666E-2</v>
      </c>
      <c r="BH1660" s="34">
        <f ca="1">INDEX($A:$CN,ROW(),MATCH(INDIRECT(ADDRESS(3,COLUMN(),2)),$2:$2,0))/BH$7</f>
        <v>1.6666666666666666E-2</v>
      </c>
      <c r="BI1660" s="34">
        <f ca="1">INDEX($A:$CN,ROW(),MATCH(INDIRECT(ADDRESS(3,COLUMN(),2)),$2:$2,0))/BI$7</f>
        <v>1.6666666666666666E-2</v>
      </c>
      <c r="BJ1660" s="34">
        <f ca="1">INDEX($A:$CN,ROW(),MATCH(INDIRECT(ADDRESS(3,COLUMN(),2)),$2:$2,0))/BJ$7</f>
        <v>1.6666666666666666E-2</v>
      </c>
      <c r="BK1660" s="34">
        <f ca="1">INDEX($A:$CN,ROW(),MATCH(INDIRECT(ADDRESS(3,COLUMN(),2)),$2:$2,0))/BK$7</f>
        <v>1.6666666666666666E-2</v>
      </c>
      <c r="BL1660" s="34">
        <f ca="1">INDEX($A:$CN,ROW(),MATCH(INDIRECT(ADDRESS(3,COLUMN(),2)),$2:$2,0))/BL$7</f>
        <v>1.6666666666666666E-2</v>
      </c>
      <c r="BM1660" s="34">
        <f ca="1">INDEX($A:$CN,ROW(),MATCH(INDIRECT(ADDRESS(3,COLUMN(),2)),$2:$2,0))/BM$7</f>
        <v>1.6666666666666666E-2</v>
      </c>
      <c r="BN1660" s="34">
        <f ca="1">INDEX($A:$CN,ROW(),MATCH(INDIRECT(ADDRESS(3,COLUMN(),2)),$2:$2,0))/BN$7</f>
        <v>1.6666666666666666E-2</v>
      </c>
      <c r="BO1660" s="34">
        <f ca="1">INDEX($A:$CN,ROW(),MATCH(INDIRECT(ADDRESS(3,COLUMN(),2)),$2:$2,0))/BO$7</f>
        <v>1.6666666666666666E-2</v>
      </c>
      <c r="BP1660" s="34">
        <f ca="1">INDEX($A:$CN,ROW(),MATCH(INDIRECT(ADDRESS(3,COLUMN(),2)),$2:$2,0))/BP$7</f>
        <v>1.6666666666666666E-2</v>
      </c>
      <c r="BQ1660" s="34">
        <f ca="1">INDEX($A:$CN,ROW(),MATCH(INDIRECT(ADDRESS(3,COLUMN(),2)),$2:$2,0))/BQ$7</f>
        <v>1.6666666666666666E-2</v>
      </c>
      <c r="BR1660" s="34">
        <f ca="1">INDEX($A:$CN,ROW(),MATCH(INDIRECT(ADDRESS(3,COLUMN(),2)),$2:$2,0))/BR$7</f>
        <v>1.6666666666666666E-2</v>
      </c>
      <c r="BS1660" s="34">
        <f ca="1">INDEX($A:$CN,ROW(),MATCH(INDIRECT(ADDRESS(3,COLUMN(),2)),$2:$2,0))/BS$7</f>
        <v>1.6666666666666666E-2</v>
      </c>
      <c r="BT1660" s="34">
        <f ca="1">INDEX($A:$CN,ROW(),MATCH(INDIRECT(ADDRESS(3,COLUMN(),2)),$2:$2,0))/BT$7</f>
        <v>1.6666666666666666E-2</v>
      </c>
      <c r="BU1660" s="34">
        <f ca="1">INDEX($A:$CN,ROW(),MATCH(INDIRECT(ADDRESS(3,COLUMN(),2)),$2:$2,0))/BU$7</f>
        <v>1.6666666666666666E-2</v>
      </c>
      <c r="BV1660" s="34">
        <f ca="1">INDEX($A:$CN,ROW(),MATCH(INDIRECT(ADDRESS(3,COLUMN(),2)),$2:$2,0))/BV$7</f>
        <v>1.6666666666666666E-2</v>
      </c>
      <c r="BW1660" s="34">
        <f ca="1">INDEX($A:$CN,ROW(),MATCH(INDIRECT(ADDRESS(3,COLUMN(),2)),$2:$2,0))/BW$7</f>
        <v>1.6666666666666666E-2</v>
      </c>
      <c r="BX1660" s="34">
        <f ca="1">INDEX($A:$CN,ROW(),MATCH(INDIRECT(ADDRESS(3,COLUMN(),2)),$2:$2,0))/BX$7</f>
        <v>1.6666666666666666E-2</v>
      </c>
      <c r="BY1660" s="34">
        <f ca="1">INDEX($A:$CN,ROW(),MATCH(INDIRECT(ADDRESS(3,COLUMN(),2)),$2:$2,0))/BY$7</f>
        <v>1.6666666666666666E-2</v>
      </c>
      <c r="BZ1660" s="34">
        <f ca="1">INDEX($A:$CN,ROW(),MATCH(INDIRECT(ADDRESS(3,COLUMN(),2)),$2:$2,0))/BZ$7</f>
        <v>1.6666666666666666E-2</v>
      </c>
      <c r="CA1660" s="34">
        <f ca="1">INDEX($A:$CN,ROW(),MATCH(INDIRECT(ADDRESS(3,COLUMN(),2)),$2:$2,0))/CA$7</f>
        <v>1.6666666666666666E-2</v>
      </c>
      <c r="CB1660" s="34">
        <f ca="1">INDEX($A:$CN,ROW(),MATCH(INDIRECT(ADDRESS(3,COLUMN(),2)),$2:$2,0))/CB$7</f>
        <v>1.6666666666666666E-2</v>
      </c>
      <c r="CC1660" s="34">
        <f ca="1">INDEX($A:$CN,ROW(),MATCH(INDIRECT(ADDRESS(3,COLUMN(),2)),$2:$2,0))/CC$7</f>
        <v>1.6666666666666666E-2</v>
      </c>
      <c r="CD1660" s="34">
        <f ca="1">INDEX($A:$CN,ROW(),MATCH(INDIRECT(ADDRESS(3,COLUMN(),2)),$2:$2,0))/CD$7</f>
        <v>1.6666666666666666E-2</v>
      </c>
      <c r="CE1660" s="34">
        <f ca="1">INDEX($A:$CN,ROW(),MATCH(INDIRECT(ADDRESS(3,COLUMN(),2)),$2:$2,0))/CE$7</f>
        <v>1.6666666666666666E-2</v>
      </c>
      <c r="CF1660" s="34">
        <f ca="1">INDEX($A:$CN,ROW(),MATCH(INDIRECT(ADDRESS(3,COLUMN(),2)),$2:$2,0))/CF$7</f>
        <v>1.6666666666666666E-2</v>
      </c>
      <c r="CG1660" s="34">
        <f ca="1">INDEX($A:$CN,ROW(),MATCH(INDIRECT(ADDRESS(3,COLUMN(),2)),$2:$2,0))/CG$7</f>
        <v>1.6666666666666666E-2</v>
      </c>
      <c r="CH1660" s="34">
        <f ca="1">INDEX($A:$CN,ROW(),MATCH(INDIRECT(ADDRESS(3,COLUMN(),2)),$2:$2,0))/CH$7</f>
        <v>1.6666666666666666E-2</v>
      </c>
      <c r="CI1660" s="34">
        <f ca="1">INDEX($A:$CN,ROW(),MATCH(INDIRECT(ADDRESS(3,COLUMN(),2)),$2:$2,0))/CI$7</f>
        <v>1.6666666666666666E-2</v>
      </c>
      <c r="CJ1660" s="34">
        <f ca="1">INDEX($A:$CN,ROW(),MATCH(INDIRECT(ADDRESS(3,COLUMN(),2)),$2:$2,0))/CJ$7</f>
        <v>1.6666666666666666E-2</v>
      </c>
      <c r="CK1660" s="34">
        <f ca="1">INDEX($A:$CN,ROW(),MATCH(INDIRECT(ADDRESS(3,COLUMN(),2)),$2:$2,0))/CK$7</f>
        <v>1.6666666666666666E-2</v>
      </c>
      <c r="CL1660" s="34">
        <f ca="1">INDEX($A:$CN,ROW(),MATCH(INDIRECT(ADDRESS(3,COLUMN(),2)),$2:$2,0))/CL$7</f>
        <v>1.6666666666666666E-2</v>
      </c>
      <c r="CM1660" s="34">
        <f ca="1">INDEX($A:$CN,ROW(),MATCH(INDIRECT(ADDRESS(3,COLUMN(),2)),$2:$2,0))/CM$7</f>
        <v>1.6666666666666666E-2</v>
      </c>
      <c r="CN1660" s="34">
        <f ca="1">INDEX($A:$CN,ROW(),MATCH(INDIRECT(ADDRESS(3,COLUMN(),2)),$2:$2,0))/CN$7</f>
        <v>1.6666666666666666E-2</v>
      </c>
    </row>
    <row r="1661" spans="1:92" x14ac:dyDescent="0.25">
      <c r="B1661" s="147"/>
      <c r="D1661" s="111"/>
      <c r="K1661" s="42"/>
      <c r="L1661" s="42"/>
      <c r="M1661" s="42"/>
      <c r="N1661" s="42"/>
      <c r="O1661" s="42"/>
      <c r="P1661" s="42"/>
      <c r="Q1661" s="42"/>
      <c r="T1661" s="215"/>
      <c r="U1661" s="61"/>
      <c r="V1661" s="61"/>
      <c r="W1661" s="61"/>
      <c r="X1661" s="61"/>
      <c r="Y1661" s="61"/>
      <c r="Z1661" s="61"/>
      <c r="AA1661" s="61"/>
      <c r="AB1661" s="61"/>
      <c r="AC1661" s="61"/>
      <c r="AD1661" s="61"/>
      <c r="AE1661" s="61"/>
      <c r="AF1661" s="61"/>
      <c r="AG1661" s="61"/>
      <c r="AH1661" s="61"/>
      <c r="AI1661" s="61"/>
      <c r="AJ1661" s="61"/>
      <c r="AK1661" s="61"/>
      <c r="AL1661" s="61"/>
      <c r="AM1661" s="61"/>
      <c r="AN1661" s="61"/>
      <c r="AO1661" s="61"/>
      <c r="AP1661" s="61"/>
      <c r="AQ1661" s="61"/>
      <c r="AR1661" s="61"/>
      <c r="AS1661" s="61"/>
      <c r="AT1661" s="61"/>
      <c r="AU1661" s="61"/>
      <c r="AV1661" s="61"/>
      <c r="AW1661" s="61"/>
      <c r="AX1661" s="61"/>
      <c r="AY1661" s="61"/>
      <c r="AZ1661" s="61"/>
      <c r="BA1661" s="61"/>
      <c r="BB1661" s="61"/>
      <c r="BC1661" s="61"/>
      <c r="BD1661" s="61"/>
      <c r="BE1661" s="61"/>
      <c r="BF1661" s="61"/>
      <c r="BG1661" s="61"/>
      <c r="BH1661" s="61"/>
      <c r="BI1661" s="61"/>
      <c r="BJ1661" s="61"/>
      <c r="BK1661" s="61"/>
      <c r="BL1661" s="61"/>
      <c r="BM1661" s="61"/>
      <c r="BN1661" s="61"/>
      <c r="BO1661" s="61"/>
      <c r="BP1661" s="61"/>
      <c r="BQ1661" s="61"/>
      <c r="BR1661" s="61"/>
      <c r="BS1661" s="61"/>
      <c r="BT1661" s="61"/>
      <c r="BU1661" s="61"/>
      <c r="BV1661" s="61"/>
      <c r="BW1661" s="61"/>
      <c r="BX1661" s="61"/>
      <c r="BY1661" s="61"/>
      <c r="BZ1661" s="61"/>
      <c r="CA1661" s="61"/>
      <c r="CB1661" s="61"/>
      <c r="CC1661" s="61"/>
      <c r="CD1661" s="61"/>
      <c r="CE1661" s="61"/>
      <c r="CF1661" s="61"/>
      <c r="CG1661" s="61"/>
      <c r="CH1661" s="61"/>
      <c r="CI1661" s="61"/>
      <c r="CJ1661" s="61"/>
      <c r="CK1661" s="61"/>
      <c r="CL1661" s="61"/>
      <c r="CM1661" s="61"/>
      <c r="CN1661" s="61"/>
    </row>
    <row r="1662" spans="1:92" x14ac:dyDescent="0.25">
      <c r="A1662" s="137"/>
      <c r="B1662" s="208"/>
      <c r="C1662" s="139"/>
      <c r="D1662" s="111" t="s">
        <v>997</v>
      </c>
      <c r="E1662" s="157" t="s">
        <v>997</v>
      </c>
      <c r="F1662" s="140"/>
      <c r="G1662" s="141" t="s">
        <v>1001</v>
      </c>
      <c r="H1662" s="487" t="s">
        <v>1002</v>
      </c>
      <c r="I1662" s="221"/>
      <c r="J1662" s="222"/>
      <c r="K1662" s="218"/>
      <c r="L1662" s="218"/>
      <c r="M1662" s="218"/>
      <c r="N1662" s="218"/>
      <c r="O1662" s="218"/>
      <c r="P1662" s="218"/>
      <c r="Q1662" s="218"/>
      <c r="T1662" s="233"/>
      <c r="U1662" s="145"/>
      <c r="V1662" s="145"/>
      <c r="W1662" s="145"/>
      <c r="X1662" s="145"/>
      <c r="Y1662" s="145"/>
      <c r="Z1662" s="145"/>
      <c r="AA1662" s="145"/>
      <c r="AB1662" s="145"/>
      <c r="AC1662" s="145"/>
      <c r="AD1662" s="145"/>
      <c r="AE1662" s="145"/>
      <c r="AF1662" s="145"/>
      <c r="AG1662" s="145"/>
      <c r="AH1662" s="145"/>
      <c r="AI1662" s="145"/>
      <c r="AJ1662" s="145"/>
      <c r="AK1662" s="145"/>
      <c r="AL1662" s="145"/>
      <c r="AM1662" s="145"/>
      <c r="AN1662" s="145"/>
      <c r="AO1662" s="145"/>
      <c r="AP1662" s="145"/>
      <c r="AQ1662" s="145"/>
      <c r="AR1662" s="145"/>
      <c r="AS1662" s="145"/>
      <c r="AT1662" s="145"/>
      <c r="AU1662" s="145"/>
      <c r="AV1662" s="145"/>
      <c r="AW1662" s="145"/>
      <c r="AX1662" s="145"/>
      <c r="AY1662" s="145"/>
      <c r="AZ1662" s="145"/>
      <c r="BA1662" s="145"/>
      <c r="BB1662" s="145"/>
      <c r="BC1662" s="145"/>
      <c r="BD1662" s="145"/>
      <c r="BE1662" s="145"/>
      <c r="BF1662" s="145"/>
      <c r="BG1662" s="145"/>
      <c r="BH1662" s="145"/>
      <c r="BI1662" s="145"/>
      <c r="BJ1662" s="145"/>
      <c r="BK1662" s="145"/>
      <c r="BL1662" s="145"/>
      <c r="BM1662" s="145"/>
      <c r="BN1662" s="145"/>
      <c r="BO1662" s="145"/>
      <c r="BP1662" s="145"/>
      <c r="BQ1662" s="145"/>
      <c r="BR1662" s="145"/>
      <c r="BS1662" s="145"/>
      <c r="BT1662" s="145"/>
      <c r="BU1662" s="145"/>
      <c r="BV1662" s="145"/>
      <c r="BW1662" s="145"/>
      <c r="BX1662" s="145"/>
      <c r="BY1662" s="145"/>
      <c r="BZ1662" s="145"/>
      <c r="CA1662" s="145"/>
      <c r="CB1662" s="145"/>
      <c r="CC1662" s="145"/>
      <c r="CD1662" s="145"/>
      <c r="CE1662" s="145"/>
      <c r="CF1662" s="145"/>
      <c r="CG1662" s="145"/>
      <c r="CH1662" s="145"/>
      <c r="CI1662" s="145"/>
      <c r="CJ1662" s="145"/>
      <c r="CK1662" s="145"/>
      <c r="CL1662" s="145"/>
      <c r="CM1662" s="145"/>
      <c r="CN1662" s="145"/>
    </row>
    <row r="1663" spans="1:92" x14ac:dyDescent="0.25">
      <c r="A1663" t="s">
        <v>996</v>
      </c>
      <c r="B1663" s="147" t="s">
        <v>1000</v>
      </c>
      <c r="D1663" s="111" t="s">
        <v>997</v>
      </c>
      <c r="E1663" s="106"/>
      <c r="F1663" s="106"/>
      <c r="G1663" s="106"/>
      <c r="H1663" s="106"/>
      <c r="I1663" s="175"/>
      <c r="J1663" s="17"/>
      <c r="K1663" s="192">
        <v>0.2</v>
      </c>
      <c r="L1663" s="192">
        <v>0.2</v>
      </c>
      <c r="M1663" s="192">
        <v>0.2</v>
      </c>
      <c r="N1663" s="192">
        <v>0.2</v>
      </c>
      <c r="O1663" s="192">
        <v>0.2</v>
      </c>
      <c r="P1663" s="192">
        <v>0.2</v>
      </c>
      <c r="Q1663" s="192"/>
      <c r="R1663" s="3"/>
      <c r="S1663" s="3"/>
      <c r="T1663" s="489">
        <f t="shared" ref="T1663" ca="1" si="1154">IFERROR(INDEX(INDIRECT("Financials!$A:$AD"), MATCH(INDIRECT(ADDRESS(ROW(),2)), INDIRECT("Financials!$B:$B"), 0), MATCH(INDIRECT(ADDRESS(1,COLUMN())), INDIRECT("Financials!$1:$1"), 0)),0)</f>
        <v>0</v>
      </c>
      <c r="U1663" s="34" cm="1">
        <f t="array" aca="1" ref="U1663" ca="1">(INDEX($K:$P,ROW(),MATCH(U$3,$K$2:$P$2,0))-T1663)/(12-MONTH(U$2)+1)+T1663</f>
        <v>1.6666666666666666E-2</v>
      </c>
      <c r="V1663" s="34" cm="1">
        <f t="array" aca="1" ref="V1663" ca="1">(INDEX($K:$P,ROW(),MATCH(V$3,$K$2:$P$2,0))-U1663)/(12-MONTH(V$2)+1)+U1663</f>
        <v>3.3333333333333333E-2</v>
      </c>
      <c r="W1663" s="34" cm="1">
        <f t="array" aca="1" ref="W1663" ca="1">(INDEX($K:$P,ROW(),MATCH(W$3,$K$2:$P$2,0))-V1663)/(12-MONTH(W$2)+1)+V1663</f>
        <v>0.05</v>
      </c>
      <c r="X1663" s="34" cm="1">
        <f t="array" aca="1" ref="X1663" ca="1">(INDEX($K:$P,ROW(),MATCH(X$3,$K$2:$P$2,0))-W1663)/(12-MONTH(X$2)+1)+W1663</f>
        <v>6.666666666666668E-2</v>
      </c>
      <c r="Y1663" s="34" cm="1">
        <f t="array" aca="1" ref="Y1663" ca="1">(INDEX($K:$P,ROW(),MATCH(Y$3,$K$2:$P$2,0))-X1663)/(12-MONTH(Y$2)+1)+X1663</f>
        <v>8.3333333333333343E-2</v>
      </c>
      <c r="Z1663" s="34" cm="1">
        <f t="array" aca="1" ref="Z1663" ca="1">(INDEX($K:$P,ROW(),MATCH(Z$3,$K$2:$P$2,0))-Y1663)/(12-MONTH(Z$2)+1)+Y1663</f>
        <v>0.1</v>
      </c>
      <c r="AA1663" s="34" cm="1">
        <f t="array" aca="1" ref="AA1663" ca="1">(INDEX($K:$P,ROW(),MATCH(AA$3,$K$2:$P$2,0))-Z1663)/(12-MONTH(AA$2)+1)+Z1663</f>
        <v>0.11666666666666667</v>
      </c>
      <c r="AB1663" s="34" cm="1">
        <f t="array" aca="1" ref="AB1663" ca="1">(INDEX($K:$P,ROW(),MATCH(AB$3,$K$2:$P$2,0))-AA1663)/(12-MONTH(AB$2)+1)+AA1663</f>
        <v>0.13333333333333333</v>
      </c>
      <c r="AC1663" s="34" cm="1">
        <f t="array" aca="1" ref="AC1663" ca="1">(INDEX($K:$P,ROW(),MATCH(AC$3,$K$2:$P$2,0))-AB1663)/(12-MONTH(AC$2)+1)+AB1663</f>
        <v>0.15</v>
      </c>
      <c r="AD1663" s="34" cm="1">
        <f t="array" aca="1" ref="AD1663" ca="1">(INDEX($K:$P,ROW(),MATCH(AD$3,$K$2:$P$2,0))-AC1663)/(12-MONTH(AD$2)+1)+AC1663</f>
        <v>0.16666666666666666</v>
      </c>
      <c r="AE1663" s="34" cm="1">
        <f t="array" aca="1" ref="AE1663" ca="1">(INDEX($K:$P,ROW(),MATCH(AE$3,$K$2:$P$2,0))-AD1663)/(12-MONTH(AE$2)+1)+AD1663</f>
        <v>0.18333333333333335</v>
      </c>
      <c r="AF1663" s="34" cm="1">
        <f t="array" aca="1" ref="AF1663" ca="1">(INDEX($K:$P,ROW(),MATCH(AF$3,$K$2:$P$2,0))-AE1663)/(12-MONTH(AF$2)+1)+AE1663</f>
        <v>0.2</v>
      </c>
      <c r="AG1663" s="34" cm="1">
        <f t="array" aca="1" ref="AG1663" ca="1">(INDEX($K:$P,ROW(),MATCH(AG$3,$K$2:$P$2,0))-AF1663)/(12-MONTH(AG$2)+1)+AF1663</f>
        <v>0.2</v>
      </c>
      <c r="AH1663" s="34" cm="1">
        <f t="array" aca="1" ref="AH1663" ca="1">(INDEX($K:$P,ROW(),MATCH(AH$3,$K$2:$P$2,0))-AG1663)/(12-MONTH(AH$2)+1)+AG1663</f>
        <v>0.2</v>
      </c>
      <c r="AI1663" s="34" cm="1">
        <f t="array" aca="1" ref="AI1663" ca="1">(INDEX($K:$P,ROW(),MATCH(AI$3,$K$2:$P$2,0))-AH1663)/(12-MONTH(AI$2)+1)+AH1663</f>
        <v>0.2</v>
      </c>
      <c r="AJ1663" s="34" cm="1">
        <f t="array" aca="1" ref="AJ1663" ca="1">(INDEX($K:$P,ROW(),MATCH(AJ$3,$K$2:$P$2,0))-AI1663)/(12-MONTH(AJ$2)+1)+AI1663</f>
        <v>0.2</v>
      </c>
      <c r="AK1663" s="34" cm="1">
        <f t="array" aca="1" ref="AK1663" ca="1">(INDEX($K:$P,ROW(),MATCH(AK$3,$K$2:$P$2,0))-AJ1663)/(12-MONTH(AK$2)+1)+AJ1663</f>
        <v>0.2</v>
      </c>
      <c r="AL1663" s="34" cm="1">
        <f t="array" aca="1" ref="AL1663" ca="1">(INDEX($K:$P,ROW(),MATCH(AL$3,$K$2:$P$2,0))-AK1663)/(12-MONTH(AL$2)+1)+AK1663</f>
        <v>0.2</v>
      </c>
      <c r="AM1663" s="34" cm="1">
        <f t="array" aca="1" ref="AM1663" ca="1">(INDEX($K:$P,ROW(),MATCH(AM$3,$K$2:$P$2,0))-AL1663)/(12-MONTH(AM$2)+1)+AL1663</f>
        <v>0.2</v>
      </c>
      <c r="AN1663" s="34" cm="1">
        <f t="array" aca="1" ref="AN1663" ca="1">(INDEX($K:$P,ROW(),MATCH(AN$3,$K$2:$P$2,0))-AM1663)/(12-MONTH(AN$2)+1)+AM1663</f>
        <v>0.2</v>
      </c>
      <c r="AO1663" s="34" cm="1">
        <f t="array" aca="1" ref="AO1663" ca="1">(INDEX($K:$P,ROW(),MATCH(AO$3,$K$2:$P$2,0))-AN1663)/(12-MONTH(AO$2)+1)+AN1663</f>
        <v>0.2</v>
      </c>
      <c r="AP1663" s="34" cm="1">
        <f t="array" aca="1" ref="AP1663" ca="1">(INDEX($K:$P,ROW(),MATCH(AP$3,$K$2:$P$2,0))-AO1663)/(12-MONTH(AP$2)+1)+AO1663</f>
        <v>0.2</v>
      </c>
      <c r="AQ1663" s="34" cm="1">
        <f t="array" aca="1" ref="AQ1663" ca="1">(INDEX($K:$P,ROW(),MATCH(AQ$3,$K$2:$P$2,0))-AP1663)/(12-MONTH(AQ$2)+1)+AP1663</f>
        <v>0.2</v>
      </c>
      <c r="AR1663" s="34" cm="1">
        <f t="array" aca="1" ref="AR1663" ca="1">(INDEX($K:$P,ROW(),MATCH(AR$3,$K$2:$P$2,0))-AQ1663)/(12-MONTH(AR$2)+1)+AQ1663</f>
        <v>0.2</v>
      </c>
      <c r="AS1663" s="34" cm="1">
        <f t="array" aca="1" ref="AS1663" ca="1">(INDEX($K:$P,ROW(),MATCH(AS$3,$K$2:$P$2,0))-AR1663)/(12-MONTH(AS$2)+1)+AR1663</f>
        <v>0.2</v>
      </c>
      <c r="AT1663" s="34" cm="1">
        <f t="array" aca="1" ref="AT1663" ca="1">(INDEX($K:$P,ROW(),MATCH(AT$3,$K$2:$P$2,0))-AS1663)/(12-MONTH(AT$2)+1)+AS1663</f>
        <v>0.2</v>
      </c>
      <c r="AU1663" s="34" cm="1">
        <f t="array" aca="1" ref="AU1663" ca="1">(INDEX($K:$P,ROW(),MATCH(AU$3,$K$2:$P$2,0))-AT1663)/(12-MONTH(AU$2)+1)+AT1663</f>
        <v>0.2</v>
      </c>
      <c r="AV1663" s="34" cm="1">
        <f t="array" aca="1" ref="AV1663" ca="1">(INDEX($K:$P,ROW(),MATCH(AV$3,$K$2:$P$2,0))-AU1663)/(12-MONTH(AV$2)+1)+AU1663</f>
        <v>0.2</v>
      </c>
      <c r="AW1663" s="34" cm="1">
        <f t="array" aca="1" ref="AW1663" ca="1">(INDEX($K:$P,ROW(),MATCH(AW$3,$K$2:$P$2,0))-AV1663)/(12-MONTH(AW$2)+1)+AV1663</f>
        <v>0.2</v>
      </c>
      <c r="AX1663" s="34" cm="1">
        <f t="array" aca="1" ref="AX1663" ca="1">(INDEX($K:$P,ROW(),MATCH(AX$3,$K$2:$P$2,0))-AW1663)/(12-MONTH(AX$2)+1)+AW1663</f>
        <v>0.2</v>
      </c>
      <c r="AY1663" s="34" cm="1">
        <f t="array" aca="1" ref="AY1663" ca="1">(INDEX($K:$P,ROW(),MATCH(AY$3,$K$2:$P$2,0))-AX1663)/(12-MONTH(AY$2)+1)+AX1663</f>
        <v>0.2</v>
      </c>
      <c r="AZ1663" s="34" cm="1">
        <f t="array" aca="1" ref="AZ1663" ca="1">(INDEX($K:$P,ROW(),MATCH(AZ$3,$K$2:$P$2,0))-AY1663)/(12-MONTH(AZ$2)+1)+AY1663</f>
        <v>0.2</v>
      </c>
      <c r="BA1663" s="34" cm="1">
        <f t="array" aca="1" ref="BA1663" ca="1">(INDEX($K:$P,ROW(),MATCH(BA$3,$K$2:$P$2,0))-AZ1663)/(12-MONTH(BA$2)+1)+AZ1663</f>
        <v>0.2</v>
      </c>
      <c r="BB1663" s="34" cm="1">
        <f t="array" aca="1" ref="BB1663" ca="1">(INDEX($K:$P,ROW(),MATCH(BB$3,$K$2:$P$2,0))-BA1663)/(12-MONTH(BB$2)+1)+BA1663</f>
        <v>0.2</v>
      </c>
      <c r="BC1663" s="34" cm="1">
        <f t="array" aca="1" ref="BC1663" ca="1">(INDEX($K:$P,ROW(),MATCH(BC$3,$K$2:$P$2,0))-BB1663)/(12-MONTH(BC$2)+1)+BB1663</f>
        <v>0.2</v>
      </c>
      <c r="BD1663" s="34" cm="1">
        <f t="array" aca="1" ref="BD1663" ca="1">(INDEX($K:$P,ROW(),MATCH(BD$3,$K$2:$P$2,0))-BC1663)/(12-MONTH(BD$2)+1)+BC1663</f>
        <v>0.2</v>
      </c>
      <c r="BE1663" s="34" cm="1">
        <f t="array" aca="1" ref="BE1663" ca="1">(INDEX($K:$P,ROW(),MATCH(BE$3,$K$2:$P$2,0))-BD1663)/(12-MONTH(BE$2)+1)+BD1663</f>
        <v>0.2</v>
      </c>
      <c r="BF1663" s="34" cm="1">
        <f t="array" aca="1" ref="BF1663" ca="1">(INDEX($K:$P,ROW(),MATCH(BF$3,$K$2:$P$2,0))-BE1663)/(12-MONTH(BF$2)+1)+BE1663</f>
        <v>0.2</v>
      </c>
      <c r="BG1663" s="34" cm="1">
        <f t="array" aca="1" ref="BG1663" ca="1">(INDEX($K:$P,ROW(),MATCH(BG$3,$K$2:$P$2,0))-BF1663)/(12-MONTH(BG$2)+1)+BF1663</f>
        <v>0.2</v>
      </c>
      <c r="BH1663" s="34" cm="1">
        <f t="array" aca="1" ref="BH1663" ca="1">(INDEX($K:$P,ROW(),MATCH(BH$3,$K$2:$P$2,0))-BG1663)/(12-MONTH(BH$2)+1)+BG1663</f>
        <v>0.2</v>
      </c>
      <c r="BI1663" s="34" cm="1">
        <f t="array" aca="1" ref="BI1663" ca="1">(INDEX($K:$P,ROW(),MATCH(BI$3,$K$2:$P$2,0))-BH1663)/(12-MONTH(BI$2)+1)+BH1663</f>
        <v>0.2</v>
      </c>
      <c r="BJ1663" s="34" cm="1">
        <f t="array" aca="1" ref="BJ1663" ca="1">(INDEX($K:$P,ROW(),MATCH(BJ$3,$K$2:$P$2,0))-BI1663)/(12-MONTH(BJ$2)+1)+BI1663</f>
        <v>0.2</v>
      </c>
      <c r="BK1663" s="34" cm="1">
        <f t="array" aca="1" ref="BK1663" ca="1">(INDEX($K:$P,ROW(),MATCH(BK$3,$K$2:$P$2,0))-BJ1663)/(12-MONTH(BK$2)+1)+BJ1663</f>
        <v>0.2</v>
      </c>
      <c r="BL1663" s="34" cm="1">
        <f t="array" aca="1" ref="BL1663" ca="1">(INDEX($K:$P,ROW(),MATCH(BL$3,$K$2:$P$2,0))-BK1663)/(12-MONTH(BL$2)+1)+BK1663</f>
        <v>0.2</v>
      </c>
      <c r="BM1663" s="34" cm="1">
        <f t="array" aca="1" ref="BM1663" ca="1">(INDEX($K:$P,ROW(),MATCH(BM$3,$K$2:$P$2,0))-BL1663)/(12-MONTH(BM$2)+1)+BL1663</f>
        <v>0.2</v>
      </c>
      <c r="BN1663" s="34" cm="1">
        <f t="array" aca="1" ref="BN1663" ca="1">(INDEX($K:$P,ROW(),MATCH(BN$3,$K$2:$P$2,0))-BM1663)/(12-MONTH(BN$2)+1)+BM1663</f>
        <v>0.2</v>
      </c>
      <c r="BO1663" s="34" cm="1">
        <f t="array" aca="1" ref="BO1663" ca="1">(INDEX($K:$P,ROW(),MATCH(BO$3,$K$2:$P$2,0))-BN1663)/(12-MONTH(BO$2)+1)+BN1663</f>
        <v>0.2</v>
      </c>
      <c r="BP1663" s="34" cm="1">
        <f t="array" aca="1" ref="BP1663" ca="1">(INDEX($K:$P,ROW(),MATCH(BP$3,$K$2:$P$2,0))-BO1663)/(12-MONTH(BP$2)+1)+BO1663</f>
        <v>0.2</v>
      </c>
      <c r="BQ1663" s="34" cm="1">
        <f t="array" aca="1" ref="BQ1663" ca="1">(INDEX($K:$P,ROW(),MATCH(BQ$3,$K$2:$P$2,0))-BP1663)/(12-MONTH(BQ$2)+1)+BP1663</f>
        <v>0.2</v>
      </c>
      <c r="BR1663" s="34" cm="1">
        <f t="array" aca="1" ref="BR1663" ca="1">(INDEX($K:$P,ROW(),MATCH(BR$3,$K$2:$P$2,0))-BQ1663)/(12-MONTH(BR$2)+1)+BQ1663</f>
        <v>0.2</v>
      </c>
      <c r="BS1663" s="34" cm="1">
        <f t="array" aca="1" ref="BS1663" ca="1">(INDEX($K:$P,ROW(),MATCH(BS$3,$K$2:$P$2,0))-BR1663)/(12-MONTH(BS$2)+1)+BR1663</f>
        <v>0.2</v>
      </c>
      <c r="BT1663" s="34" cm="1">
        <f t="array" aca="1" ref="BT1663" ca="1">(INDEX($K:$P,ROW(),MATCH(BT$3,$K$2:$P$2,0))-BS1663)/(12-MONTH(BT$2)+1)+BS1663</f>
        <v>0.2</v>
      </c>
      <c r="BU1663" s="34" cm="1">
        <f t="array" aca="1" ref="BU1663" ca="1">(INDEX($K:$P,ROW(),MATCH(BU$3,$K$2:$P$2,0))-BT1663)/(12-MONTH(BU$2)+1)+BT1663</f>
        <v>0.2</v>
      </c>
      <c r="BV1663" s="34" cm="1">
        <f t="array" aca="1" ref="BV1663" ca="1">(INDEX($K:$P,ROW(),MATCH(BV$3,$K$2:$P$2,0))-BU1663)/(12-MONTH(BV$2)+1)+BU1663</f>
        <v>0.2</v>
      </c>
      <c r="BW1663" s="34" cm="1">
        <f t="array" aca="1" ref="BW1663" ca="1">(INDEX($K:$P,ROW(),MATCH(BW$3,$K$2:$P$2,0))-BV1663)/(12-MONTH(BW$2)+1)+BV1663</f>
        <v>0.2</v>
      </c>
      <c r="BX1663" s="34" cm="1">
        <f t="array" aca="1" ref="BX1663" ca="1">(INDEX($K:$P,ROW(),MATCH(BX$3,$K$2:$P$2,0))-BW1663)/(12-MONTH(BX$2)+1)+BW1663</f>
        <v>0.2</v>
      </c>
      <c r="BY1663" s="34" cm="1">
        <f t="array" aca="1" ref="BY1663" ca="1">(INDEX($K:$P,ROW(),MATCH(BY$3,$K$2:$P$2,0))-BX1663)/(12-MONTH(BY$2)+1)+BX1663</f>
        <v>0.2</v>
      </c>
      <c r="BZ1663" s="34" cm="1">
        <f t="array" aca="1" ref="BZ1663" ca="1">(INDEX($K:$P,ROW(),MATCH(BZ$3,$K$2:$P$2,0))-BY1663)/(12-MONTH(BZ$2)+1)+BY1663</f>
        <v>0.2</v>
      </c>
      <c r="CA1663" s="34" cm="1">
        <f t="array" aca="1" ref="CA1663" ca="1">(INDEX($K:$P,ROW(),MATCH(CA$3,$K$2:$P$2,0))-BZ1663)/(12-MONTH(CA$2)+1)+BZ1663</f>
        <v>0.2</v>
      </c>
      <c r="CB1663" s="34" cm="1">
        <f t="array" aca="1" ref="CB1663" ca="1">(INDEX($K:$P,ROW(),MATCH(CB$3,$K$2:$P$2,0))-CA1663)/(12-MONTH(CB$2)+1)+CA1663</f>
        <v>0.2</v>
      </c>
      <c r="CC1663" s="34" cm="1">
        <f t="array" aca="1" ref="CC1663" ca="1">(INDEX($K:$P,ROW(),MATCH(CC$3,$K$2:$P$2,0))-CB1663)/(12-MONTH(CC$2)+1)+CB1663</f>
        <v>0.2</v>
      </c>
      <c r="CD1663" s="34" cm="1">
        <f t="array" aca="1" ref="CD1663" ca="1">(INDEX($K:$P,ROW(),MATCH(CD$3,$K$2:$P$2,0))-CC1663)/(12-MONTH(CD$2)+1)+CC1663</f>
        <v>0.2</v>
      </c>
      <c r="CE1663" s="34" cm="1">
        <f t="array" aca="1" ref="CE1663" ca="1">(INDEX($K:$P,ROW(),MATCH(CE$3,$K$2:$P$2,0))-CD1663)/(12-MONTH(CE$2)+1)+CD1663</f>
        <v>0.2</v>
      </c>
      <c r="CF1663" s="34" cm="1">
        <f t="array" aca="1" ref="CF1663" ca="1">(INDEX($K:$P,ROW(),MATCH(CF$3,$K$2:$P$2,0))-CE1663)/(12-MONTH(CF$2)+1)+CE1663</f>
        <v>0.2</v>
      </c>
      <c r="CG1663" s="34" cm="1">
        <f t="array" aca="1" ref="CG1663" ca="1">(INDEX($K:$P,ROW(),MATCH(CG$3,$K$2:$P$2,0))-CF1663)/(12-MONTH(CG$2)+1)+CF1663</f>
        <v>0.2</v>
      </c>
      <c r="CH1663" s="34" cm="1">
        <f t="array" aca="1" ref="CH1663" ca="1">(INDEX($K:$P,ROW(),MATCH(CH$3,$K$2:$P$2,0))-CG1663)/(12-MONTH(CH$2)+1)+CG1663</f>
        <v>0.2</v>
      </c>
      <c r="CI1663" s="34" cm="1">
        <f t="array" aca="1" ref="CI1663" ca="1">(INDEX($K:$P,ROW(),MATCH(CI$3,$K$2:$P$2,0))-CH1663)/(12-MONTH(CI$2)+1)+CH1663</f>
        <v>0.2</v>
      </c>
      <c r="CJ1663" s="34" cm="1">
        <f t="array" aca="1" ref="CJ1663" ca="1">(INDEX($K:$P,ROW(),MATCH(CJ$3,$K$2:$P$2,0))-CI1663)/(12-MONTH(CJ$2)+1)+CI1663</f>
        <v>0.2</v>
      </c>
      <c r="CK1663" s="34" cm="1">
        <f t="array" aca="1" ref="CK1663" ca="1">(INDEX($K:$P,ROW(),MATCH(CK$3,$K$2:$P$2,0))-CJ1663)/(12-MONTH(CK$2)+1)+CJ1663</f>
        <v>0.2</v>
      </c>
      <c r="CL1663" s="34" cm="1">
        <f t="array" aca="1" ref="CL1663" ca="1">(INDEX($K:$P,ROW(),MATCH(CL$3,$K$2:$P$2,0))-CK1663)/(12-MONTH(CL$2)+1)+CK1663</f>
        <v>0.2</v>
      </c>
      <c r="CM1663" s="34" cm="1">
        <f t="array" aca="1" ref="CM1663" ca="1">(INDEX($K:$P,ROW(),MATCH(CM$3,$K$2:$P$2,0))-CL1663)/(12-MONTH(CM$2)+1)+CL1663</f>
        <v>0.2</v>
      </c>
      <c r="CN1663" s="34" cm="1">
        <f t="array" aca="1" ref="CN1663" ca="1">(INDEX($K:$P,ROW(),MATCH(CN$3,$K$2:$P$2,0))-CM1663)/(12-MONTH(CN$2)+1)+CM1663</f>
        <v>0.2</v>
      </c>
    </row>
    <row r="1664" spans="1:92" x14ac:dyDescent="0.25">
      <c r="T1664" s="205"/>
    </row>
    <row r="1665" spans="1:92" s="107" customFormat="1" x14ac:dyDescent="0.25">
      <c r="B1665" s="526"/>
      <c r="E1665" s="135"/>
      <c r="F1665" s="135"/>
      <c r="G1665" s="135"/>
      <c r="H1665" s="135"/>
      <c r="I1665" s="109"/>
      <c r="J1665" s="108"/>
      <c r="T1665" s="525"/>
      <c r="U1665" s="526"/>
      <c r="V1665" s="526"/>
      <c r="W1665" s="526"/>
      <c r="X1665" s="526"/>
      <c r="Y1665" s="526"/>
      <c r="Z1665" s="526"/>
      <c r="AA1665" s="526"/>
      <c r="AB1665" s="526"/>
      <c r="AC1665" s="526"/>
      <c r="AD1665" s="526"/>
      <c r="AE1665" s="526"/>
      <c r="AF1665" s="526"/>
      <c r="AG1665" s="526"/>
      <c r="AH1665" s="526"/>
      <c r="AI1665" s="526"/>
      <c r="AJ1665" s="526"/>
      <c r="AK1665" s="526"/>
      <c r="AL1665" s="526"/>
      <c r="AM1665" s="526"/>
      <c r="AN1665" s="526"/>
      <c r="AO1665" s="526"/>
      <c r="AP1665" s="526"/>
      <c r="AQ1665" s="526"/>
      <c r="AR1665" s="526"/>
      <c r="AS1665" s="526"/>
      <c r="AT1665" s="526"/>
      <c r="AU1665" s="526"/>
      <c r="AV1665" s="526"/>
      <c r="AW1665" s="526"/>
      <c r="AX1665" s="526"/>
      <c r="AY1665" s="526"/>
      <c r="AZ1665" s="526"/>
      <c r="BA1665" s="526"/>
      <c r="BB1665" s="526"/>
      <c r="BC1665" s="526"/>
      <c r="BD1665" s="526"/>
      <c r="BE1665" s="526"/>
      <c r="BF1665" s="526"/>
      <c r="BG1665" s="526"/>
      <c r="BH1665" s="526"/>
      <c r="BI1665" s="526"/>
      <c r="BJ1665" s="526"/>
      <c r="BK1665" s="526"/>
      <c r="BL1665" s="526"/>
      <c r="BM1665" s="526"/>
      <c r="BN1665" s="526"/>
      <c r="BO1665" s="526"/>
      <c r="BP1665" s="526"/>
      <c r="BQ1665" s="526"/>
      <c r="BR1665" s="526"/>
      <c r="BS1665" s="526"/>
      <c r="BT1665" s="526"/>
      <c r="BU1665" s="526"/>
      <c r="BV1665" s="526"/>
      <c r="BW1665" s="526"/>
      <c r="BX1665" s="526"/>
      <c r="BY1665" s="526"/>
      <c r="BZ1665" s="526"/>
      <c r="CA1665" s="526"/>
      <c r="CB1665" s="526"/>
      <c r="CC1665" s="526"/>
      <c r="CD1665" s="526"/>
      <c r="CE1665" s="526"/>
      <c r="CF1665" s="526"/>
      <c r="CG1665" s="526"/>
      <c r="CH1665" s="526"/>
      <c r="CI1665" s="526"/>
      <c r="CJ1665" s="526"/>
      <c r="CK1665" s="526"/>
      <c r="CL1665" s="526"/>
      <c r="CM1665" s="526"/>
      <c r="CN1665" s="526"/>
    </row>
    <row r="1666" spans="1:92" x14ac:dyDescent="0.25">
      <c r="T1666" s="205"/>
    </row>
    <row r="1667" spans="1:92" x14ac:dyDescent="0.25">
      <c r="T1667" s="205"/>
    </row>
    <row r="1668" spans="1:92" x14ac:dyDescent="0.25">
      <c r="T1668" s="205"/>
    </row>
    <row r="1669" spans="1:92" x14ac:dyDescent="0.25">
      <c r="T1669" s="205"/>
    </row>
    <row r="1670" spans="1:92" x14ac:dyDescent="0.25">
      <c r="T1670" s="205"/>
    </row>
    <row r="1671" spans="1:92" x14ac:dyDescent="0.25">
      <c r="T1671" s="205"/>
    </row>
    <row r="1672" spans="1:92" x14ac:dyDescent="0.25">
      <c r="T1672" s="205"/>
    </row>
    <row r="1673" spans="1:92" x14ac:dyDescent="0.25">
      <c r="T1673" s="205"/>
    </row>
    <row r="1674" spans="1:92" x14ac:dyDescent="0.25">
      <c r="T1674" s="205"/>
    </row>
    <row r="1675" spans="1:92" x14ac:dyDescent="0.25">
      <c r="T1675" s="205"/>
    </row>
    <row r="1676" spans="1:92" x14ac:dyDescent="0.25">
      <c r="T1676" s="205"/>
    </row>
    <row r="1677" spans="1:92" s="107" customFormat="1" x14ac:dyDescent="0.25">
      <c r="B1677" s="526"/>
      <c r="E1677" s="135"/>
      <c r="F1677" s="135"/>
      <c r="G1677" s="135"/>
      <c r="H1677" s="135"/>
      <c r="I1677" s="109"/>
      <c r="J1677" s="108"/>
      <c r="T1677" s="525"/>
      <c r="U1677" s="526"/>
      <c r="V1677" s="526"/>
      <c r="W1677" s="526"/>
      <c r="X1677" s="526"/>
      <c r="Y1677" s="526"/>
      <c r="Z1677" s="526"/>
      <c r="AA1677" s="526"/>
      <c r="AB1677" s="526"/>
      <c r="AC1677" s="526"/>
      <c r="AD1677" s="526"/>
      <c r="AE1677" s="526"/>
      <c r="AF1677" s="526"/>
      <c r="AG1677" s="526"/>
      <c r="AH1677" s="526"/>
      <c r="AI1677" s="526"/>
      <c r="AJ1677" s="526"/>
      <c r="AK1677" s="526"/>
      <c r="AL1677" s="526"/>
      <c r="AM1677" s="526"/>
      <c r="AN1677" s="526"/>
      <c r="AO1677" s="526"/>
      <c r="AP1677" s="526"/>
      <c r="AQ1677" s="526"/>
      <c r="AR1677" s="526"/>
      <c r="AS1677" s="526"/>
      <c r="AT1677" s="526"/>
      <c r="AU1677" s="526"/>
      <c r="AV1677" s="526"/>
      <c r="AW1677" s="526"/>
      <c r="AX1677" s="526"/>
      <c r="AY1677" s="526"/>
      <c r="AZ1677" s="526"/>
      <c r="BA1677" s="526"/>
      <c r="BB1677" s="526"/>
      <c r="BC1677" s="526"/>
      <c r="BD1677" s="526"/>
      <c r="BE1677" s="526"/>
      <c r="BF1677" s="526"/>
      <c r="BG1677" s="526"/>
      <c r="BH1677" s="526"/>
      <c r="BI1677" s="526"/>
      <c r="BJ1677" s="526"/>
      <c r="BK1677" s="526"/>
      <c r="BL1677" s="526"/>
      <c r="BM1677" s="526"/>
      <c r="BN1677" s="526"/>
      <c r="BO1677" s="526"/>
      <c r="BP1677" s="526"/>
      <c r="BQ1677" s="526"/>
      <c r="BR1677" s="526"/>
      <c r="BS1677" s="526"/>
      <c r="BT1677" s="526"/>
      <c r="BU1677" s="526"/>
      <c r="BV1677" s="526"/>
      <c r="BW1677" s="526"/>
      <c r="BX1677" s="526"/>
      <c r="BY1677" s="526"/>
      <c r="BZ1677" s="526"/>
      <c r="CA1677" s="526"/>
      <c r="CB1677" s="526"/>
      <c r="CC1677" s="526"/>
      <c r="CD1677" s="526"/>
      <c r="CE1677" s="526"/>
      <c r="CF1677" s="526"/>
      <c r="CG1677" s="526"/>
      <c r="CH1677" s="526"/>
      <c r="CI1677" s="526"/>
      <c r="CJ1677" s="526"/>
      <c r="CK1677" s="526"/>
      <c r="CL1677" s="526"/>
      <c r="CM1677" s="526"/>
      <c r="CN1677" s="526"/>
    </row>
    <row r="1678" spans="1:92" x14ac:dyDescent="0.25">
      <c r="A1678" s="137"/>
      <c r="B1678" s="208"/>
      <c r="C1678" s="139"/>
      <c r="D1678" s="111" t="s">
        <v>1003</v>
      </c>
      <c r="E1678" s="140" t="s">
        <v>1003</v>
      </c>
      <c r="F1678" s="140"/>
      <c r="G1678" s="141"/>
      <c r="H1678" s="141"/>
      <c r="I1678" s="142"/>
      <c r="J1678" s="143"/>
      <c r="K1678" s="139"/>
      <c r="L1678" s="139"/>
      <c r="M1678" s="139"/>
      <c r="N1678" s="139"/>
      <c r="O1678" s="139"/>
      <c r="P1678" s="139"/>
      <c r="Q1678" s="139"/>
      <c r="T1678" s="233"/>
      <c r="U1678" s="145" t="s">
        <v>507</v>
      </c>
      <c r="V1678" s="145" t="s">
        <v>507</v>
      </c>
      <c r="W1678" s="145" t="s">
        <v>507</v>
      </c>
      <c r="X1678" s="145" t="s">
        <v>507</v>
      </c>
      <c r="Y1678" s="145" t="s">
        <v>507</v>
      </c>
      <c r="Z1678" s="145" t="s">
        <v>507</v>
      </c>
      <c r="AA1678" s="145" t="s">
        <v>507</v>
      </c>
      <c r="AB1678" s="145" t="s">
        <v>507</v>
      </c>
      <c r="AC1678" s="145" t="s">
        <v>507</v>
      </c>
      <c r="AD1678" s="145" t="s">
        <v>507</v>
      </c>
      <c r="AE1678" s="145" t="s">
        <v>507</v>
      </c>
      <c r="AF1678" s="145" t="s">
        <v>507</v>
      </c>
      <c r="AG1678" s="145" t="s">
        <v>507</v>
      </c>
      <c r="AH1678" s="145" t="s">
        <v>507</v>
      </c>
      <c r="AI1678" s="145" t="s">
        <v>507</v>
      </c>
      <c r="AJ1678" s="145" t="s">
        <v>507</v>
      </c>
      <c r="AK1678" s="145" t="s">
        <v>507</v>
      </c>
      <c r="AL1678" s="145" t="s">
        <v>507</v>
      </c>
      <c r="AM1678" s="145" t="s">
        <v>507</v>
      </c>
      <c r="AN1678" s="145" t="s">
        <v>507</v>
      </c>
      <c r="AO1678" s="145" t="s">
        <v>507</v>
      </c>
      <c r="AP1678" s="145" t="s">
        <v>507</v>
      </c>
      <c r="AQ1678" s="145" t="s">
        <v>507</v>
      </c>
      <c r="AR1678" s="145" t="s">
        <v>507</v>
      </c>
      <c r="AS1678" s="145" t="s">
        <v>507</v>
      </c>
      <c r="AT1678" s="145" t="s">
        <v>507</v>
      </c>
      <c r="AU1678" s="145" t="s">
        <v>507</v>
      </c>
      <c r="AV1678" s="145" t="s">
        <v>507</v>
      </c>
      <c r="AW1678" s="145" t="s">
        <v>507</v>
      </c>
      <c r="AX1678" s="145" t="s">
        <v>507</v>
      </c>
      <c r="AY1678" s="145" t="s">
        <v>507</v>
      </c>
      <c r="AZ1678" s="145" t="s">
        <v>507</v>
      </c>
      <c r="BA1678" s="145" t="s">
        <v>507</v>
      </c>
      <c r="BB1678" s="145" t="s">
        <v>507</v>
      </c>
      <c r="BC1678" s="145" t="s">
        <v>507</v>
      </c>
      <c r="BD1678" s="145" t="s">
        <v>507</v>
      </c>
      <c r="BE1678" s="145" t="s">
        <v>507</v>
      </c>
      <c r="BF1678" s="145" t="s">
        <v>507</v>
      </c>
      <c r="BG1678" s="145" t="s">
        <v>507</v>
      </c>
      <c r="BH1678" s="145" t="s">
        <v>507</v>
      </c>
      <c r="BI1678" s="145" t="s">
        <v>507</v>
      </c>
      <c r="BJ1678" s="145" t="s">
        <v>507</v>
      </c>
      <c r="BK1678" s="145" t="s">
        <v>507</v>
      </c>
      <c r="BL1678" s="145" t="s">
        <v>507</v>
      </c>
      <c r="BM1678" s="145" t="s">
        <v>507</v>
      </c>
      <c r="BN1678" s="145" t="s">
        <v>507</v>
      </c>
      <c r="BO1678" s="145" t="s">
        <v>507</v>
      </c>
      <c r="BP1678" s="145" t="s">
        <v>507</v>
      </c>
      <c r="BQ1678" s="145" t="s">
        <v>507</v>
      </c>
      <c r="BR1678" s="145" t="s">
        <v>507</v>
      </c>
      <c r="BS1678" s="145" t="s">
        <v>507</v>
      </c>
      <c r="BT1678" s="145" t="s">
        <v>507</v>
      </c>
      <c r="BU1678" s="145" t="s">
        <v>507</v>
      </c>
      <c r="BV1678" s="145" t="s">
        <v>507</v>
      </c>
      <c r="BW1678" s="145" t="s">
        <v>507</v>
      </c>
      <c r="BX1678" s="145" t="s">
        <v>507</v>
      </c>
      <c r="BY1678" s="145" t="s">
        <v>507</v>
      </c>
      <c r="BZ1678" s="145" t="s">
        <v>507</v>
      </c>
      <c r="CA1678" s="145" t="s">
        <v>507</v>
      </c>
      <c r="CB1678" s="145" t="s">
        <v>507</v>
      </c>
      <c r="CC1678" s="145" t="s">
        <v>507</v>
      </c>
      <c r="CD1678" s="145" t="s">
        <v>507</v>
      </c>
      <c r="CE1678" s="145" t="s">
        <v>507</v>
      </c>
      <c r="CF1678" s="145" t="s">
        <v>507</v>
      </c>
      <c r="CG1678" s="145" t="s">
        <v>507</v>
      </c>
      <c r="CH1678" s="145" t="s">
        <v>507</v>
      </c>
      <c r="CI1678" s="145" t="s">
        <v>507</v>
      </c>
      <c r="CJ1678" s="145" t="s">
        <v>507</v>
      </c>
      <c r="CK1678" s="145" t="s">
        <v>507</v>
      </c>
      <c r="CL1678" s="145" t="s">
        <v>507</v>
      </c>
      <c r="CM1678" s="145" t="s">
        <v>507</v>
      </c>
      <c r="CN1678" s="145" t="s">
        <v>507</v>
      </c>
    </row>
    <row r="1679" spans="1:92" x14ac:dyDescent="0.25">
      <c r="B1679" s="174" t="s">
        <v>545</v>
      </c>
      <c r="C1679" s="10"/>
      <c r="D1679" s="117" t="s">
        <v>1003</v>
      </c>
      <c r="E1679" s="106"/>
      <c r="F1679" s="106"/>
      <c r="G1679" s="106"/>
      <c r="H1679" s="106"/>
      <c r="I1679" s="175"/>
      <c r="J1679" s="17"/>
      <c r="T1679" s="355"/>
      <c r="U1679" s="356"/>
      <c r="V1679" s="356"/>
      <c r="W1679" s="356"/>
      <c r="X1679" s="356"/>
      <c r="Y1679" s="356"/>
      <c r="Z1679" s="356"/>
      <c r="AA1679" s="356"/>
      <c r="AB1679" s="356"/>
      <c r="AC1679" s="356"/>
      <c r="AD1679" s="356"/>
      <c r="AE1679" s="356"/>
      <c r="AF1679" s="356"/>
      <c r="AG1679" s="356"/>
      <c r="AH1679" s="356"/>
      <c r="AI1679" s="356"/>
      <c r="AJ1679" s="356"/>
      <c r="AK1679" s="356"/>
      <c r="AL1679" s="356"/>
      <c r="AM1679" s="356"/>
      <c r="AN1679" s="356"/>
      <c r="AO1679" s="356"/>
      <c r="AP1679" s="356"/>
      <c r="AQ1679" s="356"/>
      <c r="AR1679" s="356"/>
      <c r="AS1679" s="356"/>
      <c r="AT1679" s="356"/>
      <c r="AU1679" s="356"/>
      <c r="AV1679" s="356"/>
      <c r="AW1679" s="356"/>
      <c r="AX1679" s="356"/>
      <c r="AY1679" s="356"/>
      <c r="AZ1679" s="356"/>
      <c r="BA1679" s="356"/>
      <c r="BB1679" s="356"/>
      <c r="BC1679" s="356"/>
      <c r="BD1679" s="356"/>
      <c r="BE1679" s="356"/>
      <c r="BF1679" s="356"/>
      <c r="BG1679" s="356"/>
      <c r="BH1679" s="356"/>
      <c r="BI1679" s="356"/>
      <c r="BJ1679" s="356"/>
      <c r="BK1679" s="356"/>
      <c r="BL1679" s="356"/>
      <c r="BM1679" s="356"/>
      <c r="BN1679" s="356"/>
      <c r="BO1679" s="356"/>
      <c r="BP1679" s="356"/>
      <c r="BQ1679" s="356"/>
      <c r="BR1679" s="356"/>
      <c r="BS1679" s="356"/>
      <c r="BT1679" s="356"/>
      <c r="BU1679" s="356"/>
      <c r="BV1679" s="356"/>
      <c r="BW1679" s="356"/>
      <c r="BX1679" s="356"/>
      <c r="BY1679" s="356"/>
      <c r="BZ1679" s="356"/>
      <c r="CA1679" s="356"/>
      <c r="CB1679" s="356"/>
      <c r="CC1679" s="356"/>
      <c r="CD1679" s="356"/>
      <c r="CE1679" s="356"/>
      <c r="CF1679" s="356"/>
      <c r="CG1679" s="356"/>
      <c r="CH1679" s="356"/>
      <c r="CI1679" s="356"/>
      <c r="CJ1679" s="356"/>
      <c r="CK1679" s="356"/>
      <c r="CL1679" s="356"/>
      <c r="CM1679" s="356"/>
      <c r="CN1679" s="356"/>
    </row>
    <row r="1680" spans="1:92" x14ac:dyDescent="0.25">
      <c r="B1680" s="223" t="s">
        <v>354</v>
      </c>
      <c r="D1680" s="117" t="s">
        <v>1003</v>
      </c>
      <c r="E1680" s="102" t="s">
        <v>203</v>
      </c>
      <c r="K1680" s="61">
        <f>+U1680</f>
        <v>0</v>
      </c>
      <c r="L1680" s="61">
        <f ca="1">+K1682</f>
        <v>0</v>
      </c>
      <c r="M1680" s="61">
        <f ca="1">+L1682</f>
        <v>0</v>
      </c>
      <c r="N1680" s="61">
        <f ca="1">+M1682</f>
        <v>0</v>
      </c>
      <c r="O1680" s="61">
        <f ca="1">+N1682</f>
        <v>0</v>
      </c>
      <c r="P1680" s="61">
        <f ca="1">+O1682</f>
        <v>0</v>
      </c>
      <c r="Q1680" s="61"/>
      <c r="T1680" s="276"/>
      <c r="U1680" s="13">
        <f t="shared" ref="U1680:CF1680" si="1155">T1682</f>
        <v>0</v>
      </c>
      <c r="V1680" s="13">
        <f t="shared" ca="1" si="1155"/>
        <v>0</v>
      </c>
      <c r="W1680" s="13">
        <f t="shared" ca="1" si="1155"/>
        <v>0</v>
      </c>
      <c r="X1680" s="13">
        <f t="shared" ca="1" si="1155"/>
        <v>0</v>
      </c>
      <c r="Y1680" s="13">
        <f t="shared" ca="1" si="1155"/>
        <v>0</v>
      </c>
      <c r="Z1680" s="13">
        <f t="shared" ca="1" si="1155"/>
        <v>0</v>
      </c>
      <c r="AA1680" s="13">
        <f t="shared" ca="1" si="1155"/>
        <v>0</v>
      </c>
      <c r="AB1680" s="13">
        <f t="shared" ca="1" si="1155"/>
        <v>0</v>
      </c>
      <c r="AC1680" s="13">
        <f t="shared" ca="1" si="1155"/>
        <v>0</v>
      </c>
      <c r="AD1680" s="13">
        <f t="shared" ca="1" si="1155"/>
        <v>0</v>
      </c>
      <c r="AE1680" s="13">
        <f t="shared" ca="1" si="1155"/>
        <v>0</v>
      </c>
      <c r="AF1680" s="13">
        <f t="shared" ca="1" si="1155"/>
        <v>0</v>
      </c>
      <c r="AG1680" s="13">
        <f t="shared" ca="1" si="1155"/>
        <v>0</v>
      </c>
      <c r="AH1680" s="13">
        <f t="shared" ca="1" si="1155"/>
        <v>0</v>
      </c>
      <c r="AI1680" s="13">
        <f t="shared" ca="1" si="1155"/>
        <v>0</v>
      </c>
      <c r="AJ1680" s="13">
        <f t="shared" ca="1" si="1155"/>
        <v>0</v>
      </c>
      <c r="AK1680" s="13">
        <f t="shared" ca="1" si="1155"/>
        <v>0</v>
      </c>
      <c r="AL1680" s="13">
        <f t="shared" ca="1" si="1155"/>
        <v>0</v>
      </c>
      <c r="AM1680" s="13">
        <f t="shared" ca="1" si="1155"/>
        <v>0</v>
      </c>
      <c r="AN1680" s="13">
        <f t="shared" ca="1" si="1155"/>
        <v>0</v>
      </c>
      <c r="AO1680" s="13">
        <f t="shared" ca="1" si="1155"/>
        <v>0</v>
      </c>
      <c r="AP1680" s="13">
        <f t="shared" ca="1" si="1155"/>
        <v>0</v>
      </c>
      <c r="AQ1680" s="13">
        <f t="shared" ca="1" si="1155"/>
        <v>0</v>
      </c>
      <c r="AR1680" s="13">
        <f t="shared" ca="1" si="1155"/>
        <v>0</v>
      </c>
      <c r="AS1680" s="13">
        <f t="shared" ca="1" si="1155"/>
        <v>0</v>
      </c>
      <c r="AT1680" s="13">
        <f t="shared" ca="1" si="1155"/>
        <v>0</v>
      </c>
      <c r="AU1680" s="13">
        <f t="shared" ca="1" si="1155"/>
        <v>0</v>
      </c>
      <c r="AV1680" s="13">
        <f t="shared" ca="1" si="1155"/>
        <v>0</v>
      </c>
      <c r="AW1680" s="13">
        <f t="shared" ca="1" si="1155"/>
        <v>0</v>
      </c>
      <c r="AX1680" s="13">
        <f t="shared" ca="1" si="1155"/>
        <v>0</v>
      </c>
      <c r="AY1680" s="13">
        <f t="shared" ca="1" si="1155"/>
        <v>0</v>
      </c>
      <c r="AZ1680" s="13">
        <f t="shared" ca="1" si="1155"/>
        <v>0</v>
      </c>
      <c r="BA1680" s="13">
        <f t="shared" ca="1" si="1155"/>
        <v>0</v>
      </c>
      <c r="BB1680" s="13">
        <f t="shared" ca="1" si="1155"/>
        <v>0</v>
      </c>
      <c r="BC1680" s="13">
        <f t="shared" ca="1" si="1155"/>
        <v>0</v>
      </c>
      <c r="BD1680" s="13">
        <f t="shared" ca="1" si="1155"/>
        <v>0</v>
      </c>
      <c r="BE1680" s="13">
        <f t="shared" ca="1" si="1155"/>
        <v>0</v>
      </c>
      <c r="BF1680" s="13">
        <f t="shared" ca="1" si="1155"/>
        <v>0</v>
      </c>
      <c r="BG1680" s="13">
        <f t="shared" ca="1" si="1155"/>
        <v>0</v>
      </c>
      <c r="BH1680" s="13">
        <f t="shared" ca="1" si="1155"/>
        <v>0</v>
      </c>
      <c r="BI1680" s="13">
        <f t="shared" ca="1" si="1155"/>
        <v>0</v>
      </c>
      <c r="BJ1680" s="13">
        <f t="shared" ca="1" si="1155"/>
        <v>0</v>
      </c>
      <c r="BK1680" s="13">
        <f t="shared" ca="1" si="1155"/>
        <v>0</v>
      </c>
      <c r="BL1680" s="13">
        <f t="shared" ca="1" si="1155"/>
        <v>0</v>
      </c>
      <c r="BM1680" s="13">
        <f t="shared" ca="1" si="1155"/>
        <v>0</v>
      </c>
      <c r="BN1680" s="13">
        <f t="shared" ca="1" si="1155"/>
        <v>0</v>
      </c>
      <c r="BO1680" s="13">
        <f t="shared" ca="1" si="1155"/>
        <v>0</v>
      </c>
      <c r="BP1680" s="13">
        <f t="shared" ca="1" si="1155"/>
        <v>0</v>
      </c>
      <c r="BQ1680" s="13">
        <f t="shared" ca="1" si="1155"/>
        <v>0</v>
      </c>
      <c r="BR1680" s="13">
        <f t="shared" ca="1" si="1155"/>
        <v>0</v>
      </c>
      <c r="BS1680" s="13">
        <f t="shared" ca="1" si="1155"/>
        <v>0</v>
      </c>
      <c r="BT1680" s="13">
        <f t="shared" ca="1" si="1155"/>
        <v>0</v>
      </c>
      <c r="BU1680" s="13">
        <f t="shared" ca="1" si="1155"/>
        <v>0</v>
      </c>
      <c r="BV1680" s="13">
        <f t="shared" ca="1" si="1155"/>
        <v>0</v>
      </c>
      <c r="BW1680" s="13">
        <f t="shared" ca="1" si="1155"/>
        <v>0</v>
      </c>
      <c r="BX1680" s="13">
        <f t="shared" ca="1" si="1155"/>
        <v>0</v>
      </c>
      <c r="BY1680" s="13">
        <f t="shared" ca="1" si="1155"/>
        <v>0</v>
      </c>
      <c r="BZ1680" s="13">
        <f t="shared" ca="1" si="1155"/>
        <v>0</v>
      </c>
      <c r="CA1680" s="13">
        <f t="shared" ca="1" si="1155"/>
        <v>0</v>
      </c>
      <c r="CB1680" s="13">
        <f t="shared" ca="1" si="1155"/>
        <v>0</v>
      </c>
      <c r="CC1680" s="13">
        <f t="shared" ca="1" si="1155"/>
        <v>0</v>
      </c>
      <c r="CD1680" s="13">
        <f t="shared" ca="1" si="1155"/>
        <v>0</v>
      </c>
      <c r="CE1680" s="13">
        <f t="shared" ca="1" si="1155"/>
        <v>0</v>
      </c>
      <c r="CF1680" s="13">
        <f t="shared" ca="1" si="1155"/>
        <v>0</v>
      </c>
      <c r="CG1680" s="13">
        <f t="shared" ref="CG1680:CN1680" ca="1" si="1156">CF1682</f>
        <v>0</v>
      </c>
      <c r="CH1680" s="13">
        <f t="shared" ca="1" si="1156"/>
        <v>0</v>
      </c>
      <c r="CI1680" s="13">
        <f t="shared" ca="1" si="1156"/>
        <v>0</v>
      </c>
      <c r="CJ1680" s="13">
        <f t="shared" ca="1" si="1156"/>
        <v>0</v>
      </c>
      <c r="CK1680" s="13">
        <f t="shared" ca="1" si="1156"/>
        <v>0</v>
      </c>
      <c r="CL1680" s="13">
        <f t="shared" ca="1" si="1156"/>
        <v>0</v>
      </c>
      <c r="CM1680" s="13">
        <f t="shared" ca="1" si="1156"/>
        <v>0</v>
      </c>
      <c r="CN1680" s="13">
        <f t="shared" ca="1" si="1156"/>
        <v>0</v>
      </c>
    </row>
    <row r="1681" spans="1:92" x14ac:dyDescent="0.25">
      <c r="B1681" s="223" t="s">
        <v>486</v>
      </c>
      <c r="D1681" s="117" t="s">
        <v>1003</v>
      </c>
      <c r="E1681" s="102" t="s">
        <v>203</v>
      </c>
      <c r="K1681" s="42">
        <f t="shared" ref="K1681:P1681" ca="1" si="1157">SUMIF($3:$3, K$2, INDIRECT(ROW() &amp; ":" &amp; ROW()))</f>
        <v>0</v>
      </c>
      <c r="L1681" s="42">
        <f t="shared" ca="1" si="1157"/>
        <v>0</v>
      </c>
      <c r="M1681" s="42">
        <f t="shared" ca="1" si="1157"/>
        <v>0</v>
      </c>
      <c r="N1681" s="42">
        <f t="shared" ca="1" si="1157"/>
        <v>0</v>
      </c>
      <c r="O1681" s="42">
        <f t="shared" ca="1" si="1157"/>
        <v>0</v>
      </c>
      <c r="P1681" s="42">
        <f t="shared" ca="1" si="1157"/>
        <v>0</v>
      </c>
      <c r="Q1681" s="42"/>
      <c r="T1681" s="276"/>
      <c r="U1681" s="13" cm="1">
        <f t="array" aca="1" ref="U1681" ca="1">INDIRECT(U1678)</f>
        <v>0</v>
      </c>
      <c r="V1681" s="13" cm="1">
        <f t="array" aca="1" ref="V1681" ca="1">INDIRECT(V1678)</f>
        <v>0</v>
      </c>
      <c r="W1681" s="13" cm="1">
        <f t="array" aca="1" ref="W1681" ca="1">INDIRECT(W1678)</f>
        <v>0</v>
      </c>
      <c r="X1681" s="13" cm="1">
        <f t="array" aca="1" ref="X1681" ca="1">INDIRECT(X1678)</f>
        <v>0</v>
      </c>
      <c r="Y1681" s="13" cm="1">
        <f t="array" aca="1" ref="Y1681" ca="1">INDIRECT(Y1678)</f>
        <v>0</v>
      </c>
      <c r="Z1681" s="13" cm="1">
        <f t="array" aca="1" ref="Z1681" ca="1">INDIRECT(Z1678)</f>
        <v>0</v>
      </c>
      <c r="AA1681" s="13" cm="1">
        <f t="array" aca="1" ref="AA1681" ca="1">INDIRECT(AA1678)</f>
        <v>0</v>
      </c>
      <c r="AB1681" s="13" cm="1">
        <f t="array" aca="1" ref="AB1681" ca="1">INDIRECT(AB1678)</f>
        <v>0</v>
      </c>
      <c r="AC1681" s="13" cm="1">
        <f t="array" aca="1" ref="AC1681" ca="1">INDIRECT(AC1678)</f>
        <v>0</v>
      </c>
      <c r="AD1681" s="13" cm="1">
        <f t="array" aca="1" ref="AD1681" ca="1">INDIRECT(AD1678)</f>
        <v>0</v>
      </c>
      <c r="AE1681" s="13" cm="1">
        <f t="array" aca="1" ref="AE1681" ca="1">INDIRECT(AE1678)</f>
        <v>0</v>
      </c>
      <c r="AF1681" s="13" cm="1">
        <f t="array" aca="1" ref="AF1681" ca="1">INDIRECT(AF1678)</f>
        <v>0</v>
      </c>
      <c r="AG1681" s="13" cm="1">
        <f t="array" aca="1" ref="AG1681" ca="1">INDIRECT(AG1678)</f>
        <v>0</v>
      </c>
      <c r="AH1681" s="13" cm="1">
        <f t="array" aca="1" ref="AH1681" ca="1">INDIRECT(AH1678)</f>
        <v>0</v>
      </c>
      <c r="AI1681" s="13" cm="1">
        <f t="array" aca="1" ref="AI1681" ca="1">INDIRECT(AI1678)</f>
        <v>0</v>
      </c>
      <c r="AJ1681" s="13" cm="1">
        <f t="array" aca="1" ref="AJ1681" ca="1">INDIRECT(AJ1678)</f>
        <v>0</v>
      </c>
      <c r="AK1681" s="13" cm="1">
        <f t="array" aca="1" ref="AK1681" ca="1">INDIRECT(AK1678)</f>
        <v>0</v>
      </c>
      <c r="AL1681" s="13" cm="1">
        <f t="array" aca="1" ref="AL1681" ca="1">INDIRECT(AL1678)</f>
        <v>0</v>
      </c>
      <c r="AM1681" s="13" cm="1">
        <f t="array" aca="1" ref="AM1681" ca="1">INDIRECT(AM1678)</f>
        <v>0</v>
      </c>
      <c r="AN1681" s="13" cm="1">
        <f t="array" aca="1" ref="AN1681" ca="1">INDIRECT(AN1678)</f>
        <v>0</v>
      </c>
      <c r="AO1681" s="13" cm="1">
        <f t="array" aca="1" ref="AO1681" ca="1">INDIRECT(AO1678)</f>
        <v>0</v>
      </c>
      <c r="AP1681" s="13" cm="1">
        <f t="array" aca="1" ref="AP1681" ca="1">INDIRECT(AP1678)</f>
        <v>0</v>
      </c>
      <c r="AQ1681" s="13" cm="1">
        <f t="array" aca="1" ref="AQ1681" ca="1">INDIRECT(AQ1678)</f>
        <v>0</v>
      </c>
      <c r="AR1681" s="13" cm="1">
        <f t="array" aca="1" ref="AR1681" ca="1">INDIRECT(AR1678)</f>
        <v>0</v>
      </c>
      <c r="AS1681" s="13" cm="1">
        <f t="array" aca="1" ref="AS1681" ca="1">INDIRECT(AS1678)</f>
        <v>0</v>
      </c>
      <c r="AT1681" s="13" cm="1">
        <f t="array" aca="1" ref="AT1681" ca="1">INDIRECT(AT1678)</f>
        <v>0</v>
      </c>
      <c r="AU1681" s="13" cm="1">
        <f t="array" aca="1" ref="AU1681" ca="1">INDIRECT(AU1678)</f>
        <v>0</v>
      </c>
      <c r="AV1681" s="13" cm="1">
        <f t="array" aca="1" ref="AV1681" ca="1">INDIRECT(AV1678)</f>
        <v>0</v>
      </c>
      <c r="AW1681" s="13" cm="1">
        <f t="array" aca="1" ref="AW1681" ca="1">INDIRECT(AW1678)</f>
        <v>0</v>
      </c>
      <c r="AX1681" s="13" cm="1">
        <f t="array" aca="1" ref="AX1681" ca="1">INDIRECT(AX1678)</f>
        <v>0</v>
      </c>
      <c r="AY1681" s="13" cm="1">
        <f t="array" aca="1" ref="AY1681" ca="1">INDIRECT(AY1678)</f>
        <v>0</v>
      </c>
      <c r="AZ1681" s="13" cm="1">
        <f t="array" aca="1" ref="AZ1681" ca="1">INDIRECT(AZ1678)</f>
        <v>0</v>
      </c>
      <c r="BA1681" s="13" cm="1">
        <f t="array" aca="1" ref="BA1681" ca="1">INDIRECT(BA1678)</f>
        <v>0</v>
      </c>
      <c r="BB1681" s="13" cm="1">
        <f t="array" aca="1" ref="BB1681" ca="1">INDIRECT(BB1678)</f>
        <v>0</v>
      </c>
      <c r="BC1681" s="13" cm="1">
        <f t="array" aca="1" ref="BC1681" ca="1">INDIRECT(BC1678)</f>
        <v>0</v>
      </c>
      <c r="BD1681" s="13" cm="1">
        <f t="array" aca="1" ref="BD1681" ca="1">INDIRECT(BD1678)</f>
        <v>0</v>
      </c>
      <c r="BE1681" s="13" cm="1">
        <f t="array" aca="1" ref="BE1681" ca="1">INDIRECT(BE1678)</f>
        <v>0</v>
      </c>
      <c r="BF1681" s="13" cm="1">
        <f t="array" aca="1" ref="BF1681" ca="1">INDIRECT(BF1678)</f>
        <v>0</v>
      </c>
      <c r="BG1681" s="13" cm="1">
        <f t="array" aca="1" ref="BG1681" ca="1">INDIRECT(BG1678)</f>
        <v>0</v>
      </c>
      <c r="BH1681" s="13" cm="1">
        <f t="array" aca="1" ref="BH1681" ca="1">INDIRECT(BH1678)</f>
        <v>0</v>
      </c>
      <c r="BI1681" s="13" cm="1">
        <f t="array" aca="1" ref="BI1681" ca="1">INDIRECT(BI1678)</f>
        <v>0</v>
      </c>
      <c r="BJ1681" s="13" cm="1">
        <f t="array" aca="1" ref="BJ1681" ca="1">INDIRECT(BJ1678)</f>
        <v>0</v>
      </c>
      <c r="BK1681" s="13" cm="1">
        <f t="array" aca="1" ref="BK1681" ca="1">INDIRECT(BK1678)</f>
        <v>0</v>
      </c>
      <c r="BL1681" s="13" cm="1">
        <f t="array" aca="1" ref="BL1681" ca="1">INDIRECT(BL1678)</f>
        <v>0</v>
      </c>
      <c r="BM1681" s="13" cm="1">
        <f t="array" aca="1" ref="BM1681" ca="1">INDIRECT(BM1678)</f>
        <v>0</v>
      </c>
      <c r="BN1681" s="13" cm="1">
        <f t="array" aca="1" ref="BN1681" ca="1">INDIRECT(BN1678)</f>
        <v>0</v>
      </c>
      <c r="BO1681" s="13" cm="1">
        <f t="array" aca="1" ref="BO1681" ca="1">INDIRECT(BO1678)</f>
        <v>0</v>
      </c>
      <c r="BP1681" s="13" cm="1">
        <f t="array" aca="1" ref="BP1681" ca="1">INDIRECT(BP1678)</f>
        <v>0</v>
      </c>
      <c r="BQ1681" s="13" cm="1">
        <f t="array" aca="1" ref="BQ1681" ca="1">INDIRECT(BQ1678)</f>
        <v>0</v>
      </c>
      <c r="BR1681" s="13" cm="1">
        <f t="array" aca="1" ref="BR1681" ca="1">INDIRECT(BR1678)</f>
        <v>0</v>
      </c>
      <c r="BS1681" s="13" cm="1">
        <f t="array" aca="1" ref="BS1681" ca="1">INDIRECT(BS1678)</f>
        <v>0</v>
      </c>
      <c r="BT1681" s="13" cm="1">
        <f t="array" aca="1" ref="BT1681" ca="1">INDIRECT(BT1678)</f>
        <v>0</v>
      </c>
      <c r="BU1681" s="13" cm="1">
        <f t="array" aca="1" ref="BU1681" ca="1">INDIRECT(BU1678)</f>
        <v>0</v>
      </c>
      <c r="BV1681" s="13" cm="1">
        <f t="array" aca="1" ref="BV1681" ca="1">INDIRECT(BV1678)</f>
        <v>0</v>
      </c>
      <c r="BW1681" s="13" cm="1">
        <f t="array" aca="1" ref="BW1681" ca="1">INDIRECT(BW1678)</f>
        <v>0</v>
      </c>
      <c r="BX1681" s="13" cm="1">
        <f t="array" aca="1" ref="BX1681" ca="1">INDIRECT(BX1678)</f>
        <v>0</v>
      </c>
      <c r="BY1681" s="13" cm="1">
        <f t="array" aca="1" ref="BY1681" ca="1">INDIRECT(BY1678)</f>
        <v>0</v>
      </c>
      <c r="BZ1681" s="13" cm="1">
        <f t="array" aca="1" ref="BZ1681" ca="1">INDIRECT(BZ1678)</f>
        <v>0</v>
      </c>
      <c r="CA1681" s="13" cm="1">
        <f t="array" aca="1" ref="CA1681" ca="1">INDIRECT(CA1678)</f>
        <v>0</v>
      </c>
      <c r="CB1681" s="13" cm="1">
        <f t="array" aca="1" ref="CB1681" ca="1">INDIRECT(CB1678)</f>
        <v>0</v>
      </c>
      <c r="CC1681" s="13" cm="1">
        <f t="array" aca="1" ref="CC1681" ca="1">INDIRECT(CC1678)</f>
        <v>0</v>
      </c>
      <c r="CD1681" s="13" cm="1">
        <f t="array" aca="1" ref="CD1681" ca="1">INDIRECT(CD1678)</f>
        <v>0</v>
      </c>
      <c r="CE1681" s="13" cm="1">
        <f t="array" aca="1" ref="CE1681" ca="1">INDIRECT(CE1678)</f>
        <v>0</v>
      </c>
      <c r="CF1681" s="13" cm="1">
        <f t="array" aca="1" ref="CF1681" ca="1">INDIRECT(CF1678)</f>
        <v>0</v>
      </c>
      <c r="CG1681" s="13" cm="1">
        <f t="array" aca="1" ref="CG1681" ca="1">INDIRECT(CG1678)</f>
        <v>0</v>
      </c>
      <c r="CH1681" s="13" cm="1">
        <f t="array" aca="1" ref="CH1681" ca="1">INDIRECT(CH1678)</f>
        <v>0</v>
      </c>
      <c r="CI1681" s="13" cm="1">
        <f t="array" aca="1" ref="CI1681" ca="1">INDIRECT(CI1678)</f>
        <v>0</v>
      </c>
      <c r="CJ1681" s="13" cm="1">
        <f t="array" aca="1" ref="CJ1681" ca="1">INDIRECT(CJ1678)</f>
        <v>0</v>
      </c>
      <c r="CK1681" s="13" cm="1">
        <f t="array" aca="1" ref="CK1681" ca="1">INDIRECT(CK1678)</f>
        <v>0</v>
      </c>
      <c r="CL1681" s="13" cm="1">
        <f t="array" aca="1" ref="CL1681" ca="1">INDIRECT(CL1678)</f>
        <v>0</v>
      </c>
      <c r="CM1681" s="13" cm="1">
        <f t="array" aca="1" ref="CM1681" ca="1">INDIRECT(CM1678)</f>
        <v>0</v>
      </c>
      <c r="CN1681" s="13" cm="1">
        <f t="array" aca="1" ref="CN1681" ca="1">INDIRECT(CN1678)</f>
        <v>0</v>
      </c>
    </row>
    <row r="1682" spans="1:92" x14ac:dyDescent="0.25">
      <c r="A1682" t="s">
        <v>151</v>
      </c>
      <c r="B1682" s="209" t="s">
        <v>214</v>
      </c>
      <c r="C1682" s="53"/>
      <c r="D1682" s="117" t="s">
        <v>1003</v>
      </c>
      <c r="E1682" s="149" t="s">
        <v>203</v>
      </c>
      <c r="F1682" s="149"/>
      <c r="G1682" s="149"/>
      <c r="H1682" s="106"/>
      <c r="I1682" s="210"/>
      <c r="J1682" s="226"/>
      <c r="K1682" s="211">
        <f t="shared" ref="K1682:P1682" ca="1" si="1158">SUMIF($4:$4, K$2, INDIRECT(ROW() &amp; ":" &amp; ROW()))</f>
        <v>0</v>
      </c>
      <c r="L1682" s="211">
        <f t="shared" ca="1" si="1158"/>
        <v>0</v>
      </c>
      <c r="M1682" s="211">
        <f t="shared" ca="1" si="1158"/>
        <v>0</v>
      </c>
      <c r="N1682" s="211">
        <f t="shared" ca="1" si="1158"/>
        <v>0</v>
      </c>
      <c r="O1682" s="211">
        <f t="shared" ca="1" si="1158"/>
        <v>0</v>
      </c>
      <c r="P1682" s="211">
        <f t="shared" ca="1" si="1158"/>
        <v>0</v>
      </c>
      <c r="Q1682" s="77"/>
      <c r="T1682" s="331"/>
      <c r="U1682" s="332">
        <f t="shared" ref="U1682:AZ1682" ca="1" si="1159">SUM(U1680:U1681)</f>
        <v>0</v>
      </c>
      <c r="V1682" s="332">
        <f t="shared" ca="1" si="1159"/>
        <v>0</v>
      </c>
      <c r="W1682" s="332">
        <f t="shared" ca="1" si="1159"/>
        <v>0</v>
      </c>
      <c r="X1682" s="332">
        <f t="shared" ca="1" si="1159"/>
        <v>0</v>
      </c>
      <c r="Y1682" s="332">
        <f t="shared" ca="1" si="1159"/>
        <v>0</v>
      </c>
      <c r="Z1682" s="332">
        <f t="shared" ca="1" si="1159"/>
        <v>0</v>
      </c>
      <c r="AA1682" s="332">
        <f t="shared" ca="1" si="1159"/>
        <v>0</v>
      </c>
      <c r="AB1682" s="332">
        <f t="shared" ca="1" si="1159"/>
        <v>0</v>
      </c>
      <c r="AC1682" s="332">
        <f t="shared" ca="1" si="1159"/>
        <v>0</v>
      </c>
      <c r="AD1682" s="332">
        <f t="shared" ca="1" si="1159"/>
        <v>0</v>
      </c>
      <c r="AE1682" s="332">
        <f t="shared" ca="1" si="1159"/>
        <v>0</v>
      </c>
      <c r="AF1682" s="332">
        <f t="shared" ca="1" si="1159"/>
        <v>0</v>
      </c>
      <c r="AG1682" s="332">
        <f t="shared" ca="1" si="1159"/>
        <v>0</v>
      </c>
      <c r="AH1682" s="332">
        <f t="shared" ca="1" si="1159"/>
        <v>0</v>
      </c>
      <c r="AI1682" s="332">
        <f t="shared" ca="1" si="1159"/>
        <v>0</v>
      </c>
      <c r="AJ1682" s="332">
        <f t="shared" ca="1" si="1159"/>
        <v>0</v>
      </c>
      <c r="AK1682" s="332">
        <f t="shared" ca="1" si="1159"/>
        <v>0</v>
      </c>
      <c r="AL1682" s="332">
        <f t="shared" ca="1" si="1159"/>
        <v>0</v>
      </c>
      <c r="AM1682" s="332">
        <f t="shared" ca="1" si="1159"/>
        <v>0</v>
      </c>
      <c r="AN1682" s="332">
        <f t="shared" ca="1" si="1159"/>
        <v>0</v>
      </c>
      <c r="AO1682" s="332">
        <f t="shared" ca="1" si="1159"/>
        <v>0</v>
      </c>
      <c r="AP1682" s="332">
        <f t="shared" ca="1" si="1159"/>
        <v>0</v>
      </c>
      <c r="AQ1682" s="332">
        <f t="shared" ca="1" si="1159"/>
        <v>0</v>
      </c>
      <c r="AR1682" s="332">
        <f t="shared" ca="1" si="1159"/>
        <v>0</v>
      </c>
      <c r="AS1682" s="332">
        <f t="shared" ca="1" si="1159"/>
        <v>0</v>
      </c>
      <c r="AT1682" s="332">
        <f t="shared" ca="1" si="1159"/>
        <v>0</v>
      </c>
      <c r="AU1682" s="332">
        <f t="shared" ca="1" si="1159"/>
        <v>0</v>
      </c>
      <c r="AV1682" s="332">
        <f t="shared" ca="1" si="1159"/>
        <v>0</v>
      </c>
      <c r="AW1682" s="332">
        <f t="shared" ca="1" si="1159"/>
        <v>0</v>
      </c>
      <c r="AX1682" s="332">
        <f t="shared" ca="1" si="1159"/>
        <v>0</v>
      </c>
      <c r="AY1682" s="332">
        <f t="shared" ca="1" si="1159"/>
        <v>0</v>
      </c>
      <c r="AZ1682" s="332">
        <f t="shared" ca="1" si="1159"/>
        <v>0</v>
      </c>
      <c r="BA1682" s="332">
        <f t="shared" ref="BA1682:CN1682" ca="1" si="1160">SUM(BA1680:BA1681)</f>
        <v>0</v>
      </c>
      <c r="BB1682" s="332">
        <f t="shared" ca="1" si="1160"/>
        <v>0</v>
      </c>
      <c r="BC1682" s="332">
        <f t="shared" ca="1" si="1160"/>
        <v>0</v>
      </c>
      <c r="BD1682" s="332">
        <f t="shared" ca="1" si="1160"/>
        <v>0</v>
      </c>
      <c r="BE1682" s="332">
        <f t="shared" ca="1" si="1160"/>
        <v>0</v>
      </c>
      <c r="BF1682" s="332">
        <f t="shared" ca="1" si="1160"/>
        <v>0</v>
      </c>
      <c r="BG1682" s="332">
        <f t="shared" ca="1" si="1160"/>
        <v>0</v>
      </c>
      <c r="BH1682" s="332">
        <f t="shared" ca="1" si="1160"/>
        <v>0</v>
      </c>
      <c r="BI1682" s="332">
        <f t="shared" ca="1" si="1160"/>
        <v>0</v>
      </c>
      <c r="BJ1682" s="332">
        <f t="shared" ca="1" si="1160"/>
        <v>0</v>
      </c>
      <c r="BK1682" s="332">
        <f t="shared" ca="1" si="1160"/>
        <v>0</v>
      </c>
      <c r="BL1682" s="332">
        <f t="shared" ca="1" si="1160"/>
        <v>0</v>
      </c>
      <c r="BM1682" s="332">
        <f t="shared" ca="1" si="1160"/>
        <v>0</v>
      </c>
      <c r="BN1682" s="332">
        <f t="shared" ca="1" si="1160"/>
        <v>0</v>
      </c>
      <c r="BO1682" s="332">
        <f t="shared" ca="1" si="1160"/>
        <v>0</v>
      </c>
      <c r="BP1682" s="332">
        <f t="shared" ca="1" si="1160"/>
        <v>0</v>
      </c>
      <c r="BQ1682" s="332">
        <f t="shared" ca="1" si="1160"/>
        <v>0</v>
      </c>
      <c r="BR1682" s="332">
        <f t="shared" ca="1" si="1160"/>
        <v>0</v>
      </c>
      <c r="BS1682" s="332">
        <f t="shared" ca="1" si="1160"/>
        <v>0</v>
      </c>
      <c r="BT1682" s="332">
        <f t="shared" ca="1" si="1160"/>
        <v>0</v>
      </c>
      <c r="BU1682" s="332">
        <f t="shared" ca="1" si="1160"/>
        <v>0</v>
      </c>
      <c r="BV1682" s="332">
        <f t="shared" ca="1" si="1160"/>
        <v>0</v>
      </c>
      <c r="BW1682" s="332">
        <f t="shared" ca="1" si="1160"/>
        <v>0</v>
      </c>
      <c r="BX1682" s="332">
        <f t="shared" ca="1" si="1160"/>
        <v>0</v>
      </c>
      <c r="BY1682" s="332">
        <f t="shared" ca="1" si="1160"/>
        <v>0</v>
      </c>
      <c r="BZ1682" s="332">
        <f t="shared" ca="1" si="1160"/>
        <v>0</v>
      </c>
      <c r="CA1682" s="332">
        <f t="shared" ca="1" si="1160"/>
        <v>0</v>
      </c>
      <c r="CB1682" s="332">
        <f t="shared" ca="1" si="1160"/>
        <v>0</v>
      </c>
      <c r="CC1682" s="332">
        <f t="shared" ca="1" si="1160"/>
        <v>0</v>
      </c>
      <c r="CD1682" s="332">
        <f t="shared" ca="1" si="1160"/>
        <v>0</v>
      </c>
      <c r="CE1682" s="332">
        <f t="shared" ca="1" si="1160"/>
        <v>0</v>
      </c>
      <c r="CF1682" s="332">
        <f t="shared" ca="1" si="1160"/>
        <v>0</v>
      </c>
      <c r="CG1682" s="332">
        <f t="shared" ca="1" si="1160"/>
        <v>0</v>
      </c>
      <c r="CH1682" s="332">
        <f t="shared" ca="1" si="1160"/>
        <v>0</v>
      </c>
      <c r="CI1682" s="332">
        <f t="shared" ca="1" si="1160"/>
        <v>0</v>
      </c>
      <c r="CJ1682" s="332">
        <f t="shared" ca="1" si="1160"/>
        <v>0</v>
      </c>
      <c r="CK1682" s="332">
        <f t="shared" ca="1" si="1160"/>
        <v>0</v>
      </c>
      <c r="CL1682" s="332">
        <f t="shared" ca="1" si="1160"/>
        <v>0</v>
      </c>
      <c r="CM1682" s="332">
        <f t="shared" ca="1" si="1160"/>
        <v>0</v>
      </c>
      <c r="CN1682" s="332">
        <f t="shared" ca="1" si="1160"/>
        <v>0</v>
      </c>
    </row>
    <row r="1683" spans="1:92" x14ac:dyDescent="0.25">
      <c r="B1683" s="214"/>
      <c r="C1683" s="10"/>
      <c r="D1683" s="10"/>
      <c r="E1683" s="106"/>
      <c r="F1683" s="106"/>
      <c r="G1683" s="106"/>
      <c r="H1683" s="106"/>
      <c r="I1683" s="175"/>
      <c r="J1683" s="17"/>
      <c r="K1683" s="42"/>
      <c r="L1683" s="42"/>
      <c r="M1683" s="42"/>
      <c r="N1683" s="42"/>
      <c r="O1683" s="42"/>
      <c r="P1683" s="42"/>
      <c r="Q1683" s="42"/>
      <c r="T1683" s="276"/>
      <c r="U1683" s="13"/>
      <c r="V1683" s="13"/>
      <c r="W1683" s="13"/>
      <c r="X1683" s="13"/>
      <c r="Y1683" s="13"/>
      <c r="Z1683" s="13"/>
      <c r="AA1683" s="13"/>
      <c r="AB1683" s="13"/>
      <c r="AC1683" s="13"/>
      <c r="AD1683" s="13"/>
      <c r="AE1683" s="13"/>
      <c r="AF1683" s="13"/>
      <c r="AG1683" s="13"/>
      <c r="AH1683" s="13"/>
      <c r="AI1683" s="13"/>
      <c r="AJ1683" s="13"/>
      <c r="AK1683" s="13"/>
      <c r="AL1683" s="13"/>
      <c r="AM1683" s="13"/>
      <c r="AN1683" s="13"/>
      <c r="AO1683" s="13"/>
      <c r="AP1683" s="13"/>
      <c r="AQ1683" s="13"/>
      <c r="AR1683" s="13"/>
      <c r="AS1683" s="13"/>
      <c r="AT1683" s="13"/>
      <c r="AU1683" s="13"/>
      <c r="AV1683" s="13"/>
      <c r="AW1683" s="13"/>
      <c r="AX1683" s="13"/>
      <c r="AY1683" s="13"/>
      <c r="AZ1683" s="13"/>
      <c r="BA1683" s="13"/>
      <c r="BB1683" s="13"/>
      <c r="BC1683" s="13"/>
      <c r="BD1683" s="13"/>
      <c r="BE1683" s="13"/>
      <c r="BF1683" s="13"/>
      <c r="BG1683" s="13"/>
      <c r="BH1683" s="13"/>
      <c r="BI1683" s="13"/>
      <c r="BJ1683" s="13"/>
      <c r="BK1683" s="13"/>
      <c r="BL1683" s="13"/>
      <c r="BM1683" s="13"/>
      <c r="BN1683" s="13"/>
      <c r="BO1683" s="13"/>
      <c r="BP1683" s="13"/>
      <c r="BQ1683" s="13"/>
      <c r="BR1683" s="13"/>
      <c r="BS1683" s="13"/>
      <c r="BT1683" s="13"/>
      <c r="BU1683" s="13"/>
      <c r="BV1683" s="13"/>
      <c r="BW1683" s="13"/>
      <c r="BX1683" s="13"/>
      <c r="BY1683" s="13"/>
      <c r="BZ1683" s="13"/>
      <c r="CA1683" s="13"/>
      <c r="CB1683" s="13"/>
      <c r="CC1683" s="13"/>
      <c r="CD1683" s="13"/>
      <c r="CE1683" s="13"/>
      <c r="CF1683" s="13"/>
      <c r="CG1683" s="13"/>
      <c r="CH1683" s="13"/>
      <c r="CI1683" s="13"/>
      <c r="CJ1683" s="13"/>
      <c r="CK1683" s="13"/>
      <c r="CL1683" s="13"/>
      <c r="CM1683" s="13"/>
      <c r="CN1683" s="13"/>
    </row>
    <row r="1684" spans="1:92" x14ac:dyDescent="0.25">
      <c r="T1684" s="205"/>
    </row>
    <row r="1685" spans="1:92" x14ac:dyDescent="0.25">
      <c r="T1685" s="205"/>
    </row>
    <row r="1686" spans="1:92" x14ac:dyDescent="0.25">
      <c r="T1686" s="205"/>
    </row>
    <row r="1687" spans="1:92" x14ac:dyDescent="0.25">
      <c r="T1687" s="205"/>
    </row>
    <row r="1688" spans="1:92" x14ac:dyDescent="0.25">
      <c r="T1688" s="205"/>
    </row>
    <row r="1689" spans="1:92" x14ac:dyDescent="0.25">
      <c r="T1689" s="205"/>
    </row>
    <row r="1690" spans="1:92" x14ac:dyDescent="0.25">
      <c r="T1690" s="205"/>
    </row>
    <row r="1691" spans="1:92" x14ac:dyDescent="0.25">
      <c r="T1691" s="205"/>
    </row>
    <row r="1692" spans="1:92" x14ac:dyDescent="0.25">
      <c r="T1692" s="205"/>
    </row>
    <row r="1693" spans="1:92" x14ac:dyDescent="0.25">
      <c r="T1693" s="205"/>
    </row>
    <row r="1694" spans="1:92" x14ac:dyDescent="0.25">
      <c r="T1694" s="205"/>
    </row>
    <row r="1695" spans="1:92" x14ac:dyDescent="0.25">
      <c r="T1695" s="205"/>
    </row>
    <row r="1696" spans="1:92" x14ac:dyDescent="0.25">
      <c r="A1696" s="137"/>
      <c r="B1696" s="208" t="s">
        <v>858</v>
      </c>
      <c r="C1696" s="139"/>
      <c r="D1696" s="111" t="s">
        <v>1004</v>
      </c>
      <c r="E1696" s="140" t="s">
        <v>1004</v>
      </c>
      <c r="F1696" s="140"/>
      <c r="G1696" s="140" t="s">
        <v>1005</v>
      </c>
      <c r="H1696" s="487"/>
      <c r="I1696" s="221"/>
      <c r="J1696" s="222"/>
      <c r="K1696" s="139"/>
      <c r="L1696" s="139"/>
      <c r="M1696" s="139"/>
      <c r="N1696" s="139"/>
      <c r="O1696" s="139"/>
      <c r="P1696" s="139"/>
      <c r="Q1696" s="139"/>
      <c r="T1696" s="262"/>
      <c r="U1696" s="187"/>
      <c r="V1696" s="187"/>
      <c r="W1696" s="187"/>
      <c r="X1696" s="187"/>
      <c r="Y1696" s="187"/>
      <c r="Z1696" s="187"/>
      <c r="AA1696" s="187"/>
      <c r="AB1696" s="187"/>
      <c r="AC1696" s="187"/>
      <c r="AD1696" s="187"/>
      <c r="AE1696" s="187"/>
      <c r="AF1696" s="187"/>
      <c r="AG1696" s="187"/>
      <c r="AH1696" s="187"/>
      <c r="AI1696" s="187"/>
      <c r="AJ1696" s="187"/>
      <c r="AK1696" s="187"/>
      <c r="AL1696" s="187"/>
      <c r="AM1696" s="187"/>
      <c r="AN1696" s="187"/>
      <c r="AO1696" s="187"/>
      <c r="AP1696" s="187"/>
      <c r="AQ1696" s="187"/>
      <c r="AR1696" s="187"/>
      <c r="AS1696" s="187"/>
      <c r="AT1696" s="187"/>
      <c r="AU1696" s="187"/>
      <c r="AV1696" s="187"/>
      <c r="AW1696" s="187"/>
      <c r="AX1696" s="187"/>
      <c r="AY1696" s="187"/>
      <c r="AZ1696" s="187"/>
      <c r="BA1696" s="187"/>
      <c r="BB1696" s="187"/>
      <c r="BC1696" s="187"/>
      <c r="BD1696" s="187"/>
      <c r="BE1696" s="187"/>
      <c r="BF1696" s="187"/>
      <c r="BG1696" s="187"/>
      <c r="BH1696" s="187"/>
      <c r="BI1696" s="187"/>
      <c r="BJ1696" s="187"/>
      <c r="BK1696" s="187"/>
      <c r="BL1696" s="187"/>
      <c r="BM1696" s="187"/>
      <c r="BN1696" s="187"/>
      <c r="BO1696" s="187"/>
      <c r="BP1696" s="187"/>
      <c r="BQ1696" s="187"/>
      <c r="BR1696" s="187"/>
      <c r="BS1696" s="187"/>
      <c r="BT1696" s="187"/>
      <c r="BU1696" s="187"/>
      <c r="BV1696" s="187"/>
      <c r="BW1696" s="187"/>
      <c r="BX1696" s="187"/>
      <c r="BY1696" s="187"/>
      <c r="BZ1696" s="187"/>
      <c r="CA1696" s="187"/>
      <c r="CB1696" s="187"/>
      <c r="CC1696" s="187"/>
      <c r="CD1696" s="187"/>
      <c r="CE1696" s="187"/>
      <c r="CF1696" s="187"/>
      <c r="CG1696" s="187"/>
      <c r="CH1696" s="187"/>
      <c r="CI1696" s="187"/>
      <c r="CJ1696" s="187"/>
      <c r="CK1696" s="187"/>
      <c r="CL1696" s="187"/>
      <c r="CM1696" s="187"/>
      <c r="CN1696" s="187"/>
    </row>
    <row r="1697" spans="1:92" x14ac:dyDescent="0.25">
      <c r="B1697" s="174" t="s">
        <v>861</v>
      </c>
      <c r="D1697" s="111" t="s">
        <v>1004</v>
      </c>
      <c r="H1697" s="106"/>
      <c r="I1697" s="106"/>
      <c r="J1697" s="10"/>
      <c r="K1697" s="10"/>
      <c r="L1697" s="10"/>
      <c r="M1697" s="10"/>
      <c r="N1697" s="10"/>
      <c r="O1697" s="10"/>
      <c r="P1697" s="10"/>
      <c r="Q1697" s="10"/>
      <c r="T1697" s="205"/>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143</v>
      </c>
      <c r="B1698" s="214" t="s">
        <v>862</v>
      </c>
      <c r="D1698" s="111" t="s">
        <v>1004</v>
      </c>
      <c r="J1698" s="471"/>
      <c r="K1698" s="472">
        <v>0.05</v>
      </c>
      <c r="L1698" s="472">
        <v>0.05</v>
      </c>
      <c r="M1698" s="472">
        <v>0.05</v>
      </c>
      <c r="N1698" s="472">
        <v>0.05</v>
      </c>
      <c r="O1698" s="472">
        <v>0.05</v>
      </c>
      <c r="P1698" s="472">
        <v>0.05</v>
      </c>
      <c r="Q1698" s="472"/>
      <c r="T1698" s="271"/>
      <c r="U1698" s="34">
        <f ca="1">INDEX($A:$CN,ROW(),MATCH(INDIRECT(ADDRESS(3,COLUMN(),2)),$2:$2,0))</f>
        <v>0.05</v>
      </c>
      <c r="V1698" s="34">
        <f ca="1">INDEX($A:$CN,ROW(),MATCH(INDIRECT(ADDRESS(3,COLUMN(),2)),$2:$2,0))</f>
        <v>0.05</v>
      </c>
      <c r="W1698" s="34">
        <f ca="1">INDEX($A:$CN,ROW(),MATCH(INDIRECT(ADDRESS(3,COLUMN(),2)),$2:$2,0))</f>
        <v>0.05</v>
      </c>
      <c r="X1698" s="34">
        <f ca="1">INDEX($A:$CN,ROW(),MATCH(INDIRECT(ADDRESS(3,COLUMN(),2)),$2:$2,0))</f>
        <v>0.05</v>
      </c>
      <c r="Y1698" s="34">
        <f ca="1">INDEX($A:$CN,ROW(),MATCH(INDIRECT(ADDRESS(3,COLUMN(),2)),$2:$2,0))</f>
        <v>0.05</v>
      </c>
      <c r="Z1698" s="34">
        <f ca="1">INDEX($A:$CN,ROW(),MATCH(INDIRECT(ADDRESS(3,COLUMN(),2)),$2:$2,0))</f>
        <v>0.05</v>
      </c>
      <c r="AA1698" s="34">
        <f ca="1">INDEX($A:$CN,ROW(),MATCH(INDIRECT(ADDRESS(3,COLUMN(),2)),$2:$2,0))</f>
        <v>0.05</v>
      </c>
      <c r="AB1698" s="34">
        <f ca="1">INDEX($A:$CN,ROW(),MATCH(INDIRECT(ADDRESS(3,COLUMN(),2)),$2:$2,0))</f>
        <v>0.05</v>
      </c>
      <c r="AC1698" s="34">
        <f ca="1">INDEX($A:$CN,ROW(),MATCH(INDIRECT(ADDRESS(3,COLUMN(),2)),$2:$2,0))</f>
        <v>0.05</v>
      </c>
      <c r="AD1698" s="34">
        <f ca="1">INDEX($A:$CN,ROW(),MATCH(INDIRECT(ADDRESS(3,COLUMN(),2)),$2:$2,0))</f>
        <v>0.05</v>
      </c>
      <c r="AE1698" s="34">
        <f ca="1">INDEX($A:$CN,ROW(),MATCH(INDIRECT(ADDRESS(3,COLUMN(),2)),$2:$2,0))</f>
        <v>0.05</v>
      </c>
      <c r="AF1698" s="34">
        <f ca="1">INDEX($A:$CN,ROW(),MATCH(INDIRECT(ADDRESS(3,COLUMN(),2)),$2:$2,0))</f>
        <v>0.05</v>
      </c>
      <c r="AG1698" s="34">
        <f ca="1">INDEX($A:$CN,ROW(),MATCH(INDIRECT(ADDRESS(3,COLUMN(),2)),$2:$2,0))</f>
        <v>0.05</v>
      </c>
      <c r="AH1698" s="34">
        <f ca="1">INDEX($A:$CN,ROW(),MATCH(INDIRECT(ADDRESS(3,COLUMN(),2)),$2:$2,0))</f>
        <v>0.05</v>
      </c>
      <c r="AI1698" s="34">
        <f ca="1">INDEX($A:$CN,ROW(),MATCH(INDIRECT(ADDRESS(3,COLUMN(),2)),$2:$2,0))</f>
        <v>0.05</v>
      </c>
      <c r="AJ1698" s="34">
        <f ca="1">INDEX($A:$CN,ROW(),MATCH(INDIRECT(ADDRESS(3,COLUMN(),2)),$2:$2,0))</f>
        <v>0.05</v>
      </c>
      <c r="AK1698" s="34">
        <f ca="1">INDEX($A:$CN,ROW(),MATCH(INDIRECT(ADDRESS(3,COLUMN(),2)),$2:$2,0))</f>
        <v>0.05</v>
      </c>
      <c r="AL1698" s="34">
        <f ca="1">INDEX($A:$CN,ROW(),MATCH(INDIRECT(ADDRESS(3,COLUMN(),2)),$2:$2,0))</f>
        <v>0.05</v>
      </c>
      <c r="AM1698" s="34">
        <f ca="1">INDEX($A:$CN,ROW(),MATCH(INDIRECT(ADDRESS(3,COLUMN(),2)),$2:$2,0))</f>
        <v>0.05</v>
      </c>
      <c r="AN1698" s="34">
        <f ca="1">INDEX($A:$CN,ROW(),MATCH(INDIRECT(ADDRESS(3,COLUMN(),2)),$2:$2,0))</f>
        <v>0.05</v>
      </c>
      <c r="AO1698" s="34">
        <f ca="1">INDEX($A:$CN,ROW(),MATCH(INDIRECT(ADDRESS(3,COLUMN(),2)),$2:$2,0))</f>
        <v>0.05</v>
      </c>
      <c r="AP1698" s="34">
        <f ca="1">INDEX($A:$CN,ROW(),MATCH(INDIRECT(ADDRESS(3,COLUMN(),2)),$2:$2,0))</f>
        <v>0.05</v>
      </c>
      <c r="AQ1698" s="34">
        <f ca="1">INDEX($A:$CN,ROW(),MATCH(INDIRECT(ADDRESS(3,COLUMN(),2)),$2:$2,0))</f>
        <v>0.05</v>
      </c>
      <c r="AR1698" s="34">
        <f ca="1">INDEX($A:$CN,ROW(),MATCH(INDIRECT(ADDRESS(3,COLUMN(),2)),$2:$2,0))</f>
        <v>0.05</v>
      </c>
      <c r="AS1698" s="34">
        <f ca="1">INDEX($A:$CN,ROW(),MATCH(INDIRECT(ADDRESS(3,COLUMN(),2)),$2:$2,0))</f>
        <v>0.05</v>
      </c>
      <c r="AT1698" s="34">
        <f ca="1">INDEX($A:$CN,ROW(),MATCH(INDIRECT(ADDRESS(3,COLUMN(),2)),$2:$2,0))</f>
        <v>0.05</v>
      </c>
      <c r="AU1698" s="34">
        <f ca="1">INDEX($A:$CN,ROW(),MATCH(INDIRECT(ADDRESS(3,COLUMN(),2)),$2:$2,0))</f>
        <v>0.05</v>
      </c>
      <c r="AV1698" s="34">
        <f ca="1">INDEX($A:$CN,ROW(),MATCH(INDIRECT(ADDRESS(3,COLUMN(),2)),$2:$2,0))</f>
        <v>0.05</v>
      </c>
      <c r="AW1698" s="34">
        <f ca="1">INDEX($A:$CN,ROW(),MATCH(INDIRECT(ADDRESS(3,COLUMN(),2)),$2:$2,0))</f>
        <v>0.05</v>
      </c>
      <c r="AX1698" s="34">
        <f ca="1">INDEX($A:$CN,ROW(),MATCH(INDIRECT(ADDRESS(3,COLUMN(),2)),$2:$2,0))</f>
        <v>0.05</v>
      </c>
      <c r="AY1698" s="34">
        <f ca="1">INDEX($A:$CN,ROW(),MATCH(INDIRECT(ADDRESS(3,COLUMN(),2)),$2:$2,0))</f>
        <v>0.05</v>
      </c>
      <c r="AZ1698" s="34">
        <f ca="1">INDEX($A:$CN,ROW(),MATCH(INDIRECT(ADDRESS(3,COLUMN(),2)),$2:$2,0))</f>
        <v>0.05</v>
      </c>
      <c r="BA1698" s="34">
        <f ca="1">INDEX($A:$CN,ROW(),MATCH(INDIRECT(ADDRESS(3,COLUMN(),2)),$2:$2,0))</f>
        <v>0.05</v>
      </c>
      <c r="BB1698" s="34">
        <f ca="1">INDEX($A:$CN,ROW(),MATCH(INDIRECT(ADDRESS(3,COLUMN(),2)),$2:$2,0))</f>
        <v>0.05</v>
      </c>
      <c r="BC1698" s="34">
        <f ca="1">INDEX($A:$CN,ROW(),MATCH(INDIRECT(ADDRESS(3,COLUMN(),2)),$2:$2,0))</f>
        <v>0.05</v>
      </c>
      <c r="BD1698" s="34">
        <f ca="1">INDEX($A:$CN,ROW(),MATCH(INDIRECT(ADDRESS(3,COLUMN(),2)),$2:$2,0))</f>
        <v>0.05</v>
      </c>
      <c r="BE1698" s="34">
        <f ca="1">INDEX($A:$CN,ROW(),MATCH(INDIRECT(ADDRESS(3,COLUMN(),2)),$2:$2,0))</f>
        <v>0.05</v>
      </c>
      <c r="BF1698" s="34">
        <f ca="1">INDEX($A:$CN,ROW(),MATCH(INDIRECT(ADDRESS(3,COLUMN(),2)),$2:$2,0))</f>
        <v>0.05</v>
      </c>
      <c r="BG1698" s="34">
        <f ca="1">INDEX($A:$CN,ROW(),MATCH(INDIRECT(ADDRESS(3,COLUMN(),2)),$2:$2,0))</f>
        <v>0.05</v>
      </c>
      <c r="BH1698" s="34">
        <f ca="1">INDEX($A:$CN,ROW(),MATCH(INDIRECT(ADDRESS(3,COLUMN(),2)),$2:$2,0))</f>
        <v>0.05</v>
      </c>
      <c r="BI1698" s="34">
        <f ca="1">INDEX($A:$CN,ROW(),MATCH(INDIRECT(ADDRESS(3,COLUMN(),2)),$2:$2,0))</f>
        <v>0.05</v>
      </c>
      <c r="BJ1698" s="34">
        <f ca="1">INDEX($A:$CN,ROW(),MATCH(INDIRECT(ADDRESS(3,COLUMN(),2)),$2:$2,0))</f>
        <v>0.05</v>
      </c>
      <c r="BK1698" s="34">
        <f ca="1">INDEX($A:$CN,ROW(),MATCH(INDIRECT(ADDRESS(3,COLUMN(),2)),$2:$2,0))</f>
        <v>0.05</v>
      </c>
      <c r="BL1698" s="34">
        <f ca="1">INDEX($A:$CN,ROW(),MATCH(INDIRECT(ADDRESS(3,COLUMN(),2)),$2:$2,0))</f>
        <v>0.05</v>
      </c>
      <c r="BM1698" s="34">
        <f ca="1">INDEX($A:$CN,ROW(),MATCH(INDIRECT(ADDRESS(3,COLUMN(),2)),$2:$2,0))</f>
        <v>0.05</v>
      </c>
      <c r="BN1698" s="34">
        <f ca="1">INDEX($A:$CN,ROW(),MATCH(INDIRECT(ADDRESS(3,COLUMN(),2)),$2:$2,0))</f>
        <v>0.05</v>
      </c>
      <c r="BO1698" s="34">
        <f ca="1">INDEX($A:$CN,ROW(),MATCH(INDIRECT(ADDRESS(3,COLUMN(),2)),$2:$2,0))</f>
        <v>0.05</v>
      </c>
      <c r="BP1698" s="34">
        <f ca="1">INDEX($A:$CN,ROW(),MATCH(INDIRECT(ADDRESS(3,COLUMN(),2)),$2:$2,0))</f>
        <v>0.05</v>
      </c>
      <c r="BQ1698" s="34">
        <f ca="1">INDEX($A:$CN,ROW(),MATCH(INDIRECT(ADDRESS(3,COLUMN(),2)),$2:$2,0))</f>
        <v>0.05</v>
      </c>
      <c r="BR1698" s="34">
        <f ca="1">INDEX($A:$CN,ROW(),MATCH(INDIRECT(ADDRESS(3,COLUMN(),2)),$2:$2,0))</f>
        <v>0.05</v>
      </c>
      <c r="BS1698" s="34">
        <f ca="1">INDEX($A:$CN,ROW(),MATCH(INDIRECT(ADDRESS(3,COLUMN(),2)),$2:$2,0))</f>
        <v>0.05</v>
      </c>
      <c r="BT1698" s="34">
        <f ca="1">INDEX($A:$CN,ROW(),MATCH(INDIRECT(ADDRESS(3,COLUMN(),2)),$2:$2,0))</f>
        <v>0.05</v>
      </c>
      <c r="BU1698" s="34">
        <f ca="1">INDEX($A:$CN,ROW(),MATCH(INDIRECT(ADDRESS(3,COLUMN(),2)),$2:$2,0))</f>
        <v>0.05</v>
      </c>
      <c r="BV1698" s="34">
        <f ca="1">INDEX($A:$CN,ROW(),MATCH(INDIRECT(ADDRESS(3,COLUMN(),2)),$2:$2,0))</f>
        <v>0.05</v>
      </c>
      <c r="BW1698" s="34">
        <f ca="1">INDEX($A:$CN,ROW(),MATCH(INDIRECT(ADDRESS(3,COLUMN(),2)),$2:$2,0))</f>
        <v>0.05</v>
      </c>
      <c r="BX1698" s="34">
        <f ca="1">INDEX($A:$CN,ROW(),MATCH(INDIRECT(ADDRESS(3,COLUMN(),2)),$2:$2,0))</f>
        <v>0.05</v>
      </c>
      <c r="BY1698" s="34">
        <f ca="1">INDEX($A:$CN,ROW(),MATCH(INDIRECT(ADDRESS(3,COLUMN(),2)),$2:$2,0))</f>
        <v>0.05</v>
      </c>
      <c r="BZ1698" s="34">
        <f ca="1">INDEX($A:$CN,ROW(),MATCH(INDIRECT(ADDRESS(3,COLUMN(),2)),$2:$2,0))</f>
        <v>0.05</v>
      </c>
      <c r="CA1698" s="34">
        <f ca="1">INDEX($A:$CN,ROW(),MATCH(INDIRECT(ADDRESS(3,COLUMN(),2)),$2:$2,0))</f>
        <v>0.05</v>
      </c>
      <c r="CB1698" s="34">
        <f ca="1">INDEX($A:$CN,ROW(),MATCH(INDIRECT(ADDRESS(3,COLUMN(),2)),$2:$2,0))</f>
        <v>0.05</v>
      </c>
      <c r="CC1698" s="34">
        <f ca="1">INDEX($A:$CN,ROW(),MATCH(INDIRECT(ADDRESS(3,COLUMN(),2)),$2:$2,0))</f>
        <v>0.05</v>
      </c>
      <c r="CD1698" s="34">
        <f ca="1">INDEX($A:$CN,ROW(),MATCH(INDIRECT(ADDRESS(3,COLUMN(),2)),$2:$2,0))</f>
        <v>0.05</v>
      </c>
      <c r="CE1698" s="34">
        <f ca="1">INDEX($A:$CN,ROW(),MATCH(INDIRECT(ADDRESS(3,COLUMN(),2)),$2:$2,0))</f>
        <v>0.05</v>
      </c>
      <c r="CF1698" s="34">
        <f ca="1">INDEX($A:$CN,ROW(),MATCH(INDIRECT(ADDRESS(3,COLUMN(),2)),$2:$2,0))</f>
        <v>0.05</v>
      </c>
      <c r="CG1698" s="34">
        <f ca="1">INDEX($A:$CN,ROW(),MATCH(INDIRECT(ADDRESS(3,COLUMN(),2)),$2:$2,0))</f>
        <v>0.05</v>
      </c>
      <c r="CH1698" s="34">
        <f ca="1">INDEX($A:$CN,ROW(),MATCH(INDIRECT(ADDRESS(3,COLUMN(),2)),$2:$2,0))</f>
        <v>0.05</v>
      </c>
      <c r="CI1698" s="34">
        <f ca="1">INDEX($A:$CN,ROW(),MATCH(INDIRECT(ADDRESS(3,COLUMN(),2)),$2:$2,0))</f>
        <v>0.05</v>
      </c>
      <c r="CJ1698" s="34">
        <f ca="1">INDEX($A:$CN,ROW(),MATCH(INDIRECT(ADDRESS(3,COLUMN(),2)),$2:$2,0))</f>
        <v>0.05</v>
      </c>
      <c r="CK1698" s="34">
        <f ca="1">INDEX($A:$CN,ROW(),MATCH(INDIRECT(ADDRESS(3,COLUMN(),2)),$2:$2,0))</f>
        <v>0.05</v>
      </c>
      <c r="CL1698" s="34">
        <f ca="1">INDEX($A:$CN,ROW(),MATCH(INDIRECT(ADDRESS(3,COLUMN(),2)),$2:$2,0))</f>
        <v>0.05</v>
      </c>
      <c r="CM1698" s="34">
        <f ca="1">INDEX($A:$CN,ROW(),MATCH(INDIRECT(ADDRESS(3,COLUMN(),2)),$2:$2,0))</f>
        <v>0.05</v>
      </c>
      <c r="CN1698" s="528">
        <f ca="1">INDEX($A:$CN,ROW(),MATCH(INDIRECT(ADDRESS(3,COLUMN(),2)),$2:$2,0))</f>
        <v>0.05</v>
      </c>
    </row>
    <row r="1699" spans="1:92" x14ac:dyDescent="0.25">
      <c r="T1699" s="205"/>
    </row>
    <row r="1700" spans="1:92" x14ac:dyDescent="0.25">
      <c r="T1700" s="205"/>
    </row>
    <row r="1701" spans="1:92" x14ac:dyDescent="0.25">
      <c r="T1701" s="205"/>
    </row>
    <row r="1702" spans="1:92" x14ac:dyDescent="0.25">
      <c r="T1702" s="205"/>
    </row>
    <row r="1703" spans="1:92" x14ac:dyDescent="0.25">
      <c r="T1703" s="205"/>
    </row>
    <row r="1704" spans="1:92" x14ac:dyDescent="0.25">
      <c r="T1704" s="205"/>
    </row>
    <row r="1705" spans="1:92" x14ac:dyDescent="0.25">
      <c r="T1705" s="205"/>
    </row>
    <row r="1721" spans="5:9" customFormat="1" x14ac:dyDescent="0.25">
      <c r="E1721" s="102"/>
      <c r="F1721" s="102"/>
      <c r="G1721" s="102"/>
      <c r="H1721" s="102"/>
      <c r="I1721" s="102"/>
    </row>
    <row r="1722" spans="5:9" customFormat="1" x14ac:dyDescent="0.25">
      <c r="E1722" s="102"/>
      <c r="F1722" s="102"/>
      <c r="G1722" s="102"/>
      <c r="H1722" s="102"/>
      <c r="I1722" s="102"/>
    </row>
    <row r="1723" spans="5:9" customFormat="1" x14ac:dyDescent="0.25">
      <c r="E1723" s="102"/>
      <c r="F1723" s="102"/>
      <c r="G1723" s="102"/>
      <c r="H1723" s="102"/>
      <c r="I1723" s="102"/>
    </row>
    <row r="1724" spans="5:9" customFormat="1" x14ac:dyDescent="0.25">
      <c r="E1724" s="102"/>
      <c r="F1724" s="102"/>
      <c r="G1724" s="102"/>
      <c r="H1724" s="102"/>
      <c r="I1724" s="102"/>
    </row>
    <row r="1725" spans="5:9" customFormat="1" x14ac:dyDescent="0.25">
      <c r="E1725" s="102"/>
      <c r="F1725" s="102"/>
      <c r="G1725" s="102"/>
      <c r="H1725" s="102"/>
      <c r="I1725" s="102"/>
    </row>
    <row r="1726" spans="5:9" customFormat="1" x14ac:dyDescent="0.25">
      <c r="E1726" s="102"/>
      <c r="F1726" s="102"/>
      <c r="G1726" s="102"/>
      <c r="H1726" s="102"/>
      <c r="I1726" s="102"/>
    </row>
    <row r="1727" spans="5:9" customFormat="1" x14ac:dyDescent="0.25">
      <c r="E1727" s="102"/>
      <c r="F1727" s="102"/>
      <c r="G1727" s="102"/>
      <c r="H1727" s="102"/>
      <c r="I1727" s="102"/>
    </row>
    <row r="1728" spans="5:9" customFormat="1" x14ac:dyDescent="0.25">
      <c r="E1728" s="102"/>
      <c r="F1728" s="102"/>
      <c r="G1728" s="102"/>
      <c r="H1728" s="102"/>
      <c r="I1728" s="102"/>
    </row>
    <row r="1729" spans="5:9" customFormat="1" x14ac:dyDescent="0.25">
      <c r="E1729" s="102"/>
      <c r="F1729" s="102"/>
      <c r="G1729" s="102"/>
      <c r="H1729" s="102"/>
      <c r="I1729" s="102"/>
    </row>
    <row r="1730" spans="5:9" customFormat="1" x14ac:dyDescent="0.25">
      <c r="E1730" s="102"/>
      <c r="F1730" s="102"/>
      <c r="G1730" s="102"/>
      <c r="H1730" s="102"/>
      <c r="I1730" s="102"/>
    </row>
    <row r="1731" spans="5:9" customFormat="1" x14ac:dyDescent="0.25">
      <c r="E1731" s="102"/>
      <c r="F1731" s="102"/>
      <c r="G1731" s="102"/>
      <c r="H1731" s="102"/>
      <c r="I1731" s="102"/>
    </row>
    <row r="1732" spans="5:9" customFormat="1" x14ac:dyDescent="0.25">
      <c r="E1732" s="102"/>
      <c r="F1732" s="102"/>
      <c r="G1732" s="102"/>
      <c r="H1732" s="102"/>
      <c r="I1732" s="102"/>
    </row>
    <row r="1733" spans="5:9" customFormat="1" x14ac:dyDescent="0.25">
      <c r="E1733" s="102"/>
      <c r="F1733" s="102"/>
      <c r="G1733" s="102"/>
      <c r="H1733" s="102"/>
      <c r="I1733" s="102"/>
    </row>
    <row r="1734" spans="5:9" customFormat="1" x14ac:dyDescent="0.25">
      <c r="E1734" s="102"/>
      <c r="F1734" s="102"/>
      <c r="G1734" s="102"/>
      <c r="H1734" s="102"/>
      <c r="I1734" s="102"/>
    </row>
    <row r="1735" spans="5:9" customFormat="1" x14ac:dyDescent="0.25">
      <c r="E1735" s="102"/>
      <c r="F1735" s="102"/>
      <c r="G1735" s="102"/>
      <c r="H1735" s="102"/>
      <c r="I1735" s="102"/>
    </row>
    <row r="1736" spans="5:9" customFormat="1" x14ac:dyDescent="0.25">
      <c r="E1736" s="102"/>
      <c r="F1736" s="102"/>
      <c r="G1736" s="102"/>
      <c r="H1736" s="102"/>
      <c r="I1736" s="102"/>
    </row>
    <row r="1737" spans="5:9" customFormat="1" x14ac:dyDescent="0.25">
      <c r="E1737" s="102"/>
      <c r="F1737" s="102"/>
      <c r="G1737" s="102"/>
      <c r="H1737" s="102"/>
      <c r="I1737" s="102"/>
    </row>
    <row r="1738" spans="5:9" customFormat="1" x14ac:dyDescent="0.25">
      <c r="E1738" s="102"/>
      <c r="F1738" s="102"/>
      <c r="G1738" s="102"/>
      <c r="H1738" s="102"/>
      <c r="I1738" s="102"/>
    </row>
    <row r="1739" spans="5:9" customFormat="1" x14ac:dyDescent="0.25">
      <c r="E1739" s="102"/>
      <c r="F1739" s="102"/>
      <c r="G1739" s="102"/>
      <c r="H1739" s="102"/>
      <c r="I1739" s="102"/>
    </row>
    <row r="1740" spans="5:9" customFormat="1" x14ac:dyDescent="0.25">
      <c r="E1740" s="102"/>
      <c r="F1740" s="102"/>
      <c r="G1740" s="102"/>
      <c r="H1740" s="102"/>
      <c r="I1740" s="102"/>
    </row>
    <row r="1741" spans="5:9" customFormat="1" x14ac:dyDescent="0.25">
      <c r="E1741" s="102"/>
      <c r="F1741" s="102"/>
      <c r="G1741" s="102"/>
      <c r="H1741" s="102"/>
      <c r="I1741" s="102"/>
    </row>
    <row r="1742" spans="5:9" customFormat="1" x14ac:dyDescent="0.25">
      <c r="E1742" s="102"/>
      <c r="F1742" s="102"/>
      <c r="G1742" s="102"/>
      <c r="H1742" s="102"/>
      <c r="I1742" s="102"/>
    </row>
    <row r="1743" spans="5:9" customFormat="1" x14ac:dyDescent="0.25">
      <c r="E1743" s="102"/>
      <c r="F1743" s="102"/>
      <c r="G1743" s="102"/>
      <c r="H1743" s="102"/>
      <c r="I1743" s="102"/>
    </row>
    <row r="1744" spans="5:9" customFormat="1" x14ac:dyDescent="0.25">
      <c r="E1744" s="102"/>
      <c r="F1744" s="102"/>
      <c r="G1744" s="102"/>
      <c r="H1744" s="102"/>
      <c r="I1744" s="102"/>
    </row>
    <row r="1745" spans="5:9" customFormat="1" x14ac:dyDescent="0.25">
      <c r="E1745" s="102"/>
      <c r="F1745" s="102"/>
      <c r="G1745" s="102"/>
      <c r="H1745" s="102"/>
      <c r="I1745" s="102"/>
    </row>
    <row r="1746" spans="5:9" customFormat="1" x14ac:dyDescent="0.25">
      <c r="E1746" s="102"/>
      <c r="F1746" s="102"/>
      <c r="G1746" s="102"/>
      <c r="H1746" s="102"/>
      <c r="I1746" s="102"/>
    </row>
    <row r="1747" spans="5:9" customFormat="1" x14ac:dyDescent="0.25">
      <c r="E1747" s="102"/>
      <c r="F1747" s="102"/>
      <c r="G1747" s="102"/>
      <c r="H1747" s="102"/>
      <c r="I1747" s="102"/>
    </row>
    <row r="1748" spans="5:9" customFormat="1" x14ac:dyDescent="0.25">
      <c r="E1748" s="102"/>
      <c r="F1748" s="102"/>
      <c r="G1748" s="102"/>
      <c r="H1748" s="102"/>
      <c r="I1748" s="102"/>
    </row>
    <row r="1749" spans="5:9" customFormat="1" x14ac:dyDescent="0.25">
      <c r="E1749" s="102"/>
      <c r="F1749" s="102"/>
      <c r="G1749" s="102"/>
      <c r="H1749" s="102"/>
      <c r="I1749" s="102"/>
    </row>
    <row r="1750" spans="5:9" customFormat="1" x14ac:dyDescent="0.25">
      <c r="E1750" s="102"/>
      <c r="F1750" s="102"/>
      <c r="G1750" s="102"/>
      <c r="H1750" s="102"/>
      <c r="I1750" s="102"/>
    </row>
    <row r="1751" spans="5:9" customFormat="1" x14ac:dyDescent="0.25">
      <c r="E1751" s="102"/>
      <c r="F1751" s="102"/>
      <c r="G1751" s="102"/>
      <c r="H1751" s="102"/>
      <c r="I1751" s="102"/>
    </row>
    <row r="1752" spans="5:9" customFormat="1" x14ac:dyDescent="0.25">
      <c r="E1752" s="102"/>
      <c r="F1752" s="102"/>
      <c r="G1752" s="102"/>
      <c r="H1752" s="102"/>
      <c r="I1752" s="102"/>
    </row>
    <row r="1753" spans="5:9" customFormat="1" x14ac:dyDescent="0.25">
      <c r="E1753" s="102"/>
      <c r="F1753" s="102"/>
      <c r="G1753" s="102"/>
      <c r="H1753" s="102"/>
      <c r="I1753" s="102"/>
    </row>
    <row r="1754" spans="5:9" customFormat="1" x14ac:dyDescent="0.25">
      <c r="E1754" s="102"/>
      <c r="F1754" s="102"/>
      <c r="G1754" s="102"/>
      <c r="H1754" s="102"/>
      <c r="I1754" s="102"/>
    </row>
    <row r="1755" spans="5:9" customFormat="1" x14ac:dyDescent="0.25">
      <c r="E1755" s="102"/>
      <c r="F1755" s="102"/>
      <c r="G1755" s="102"/>
      <c r="H1755" s="102"/>
      <c r="I1755" s="102"/>
    </row>
    <row r="1756" spans="5:9" customFormat="1" x14ac:dyDescent="0.25">
      <c r="E1756" s="102"/>
      <c r="F1756" s="102"/>
      <c r="G1756" s="102"/>
      <c r="H1756" s="102"/>
      <c r="I1756" s="102"/>
    </row>
    <row r="1757" spans="5:9" customFormat="1" x14ac:dyDescent="0.25">
      <c r="E1757" s="102"/>
      <c r="F1757" s="102"/>
      <c r="G1757" s="102"/>
      <c r="H1757" s="102"/>
      <c r="I1757" s="102"/>
    </row>
    <row r="1758" spans="5:9" customFormat="1" x14ac:dyDescent="0.25">
      <c r="E1758" s="102"/>
      <c r="F1758" s="102"/>
      <c r="G1758" s="102"/>
      <c r="H1758" s="102"/>
      <c r="I1758" s="102"/>
    </row>
    <row r="1759" spans="5:9" customFormat="1" x14ac:dyDescent="0.25">
      <c r="E1759" s="102"/>
      <c r="F1759" s="102"/>
      <c r="G1759" s="102"/>
      <c r="H1759" s="102"/>
      <c r="I1759" s="102"/>
    </row>
    <row r="1760" spans="5:9" customFormat="1" x14ac:dyDescent="0.25">
      <c r="E1760" s="102"/>
      <c r="F1760" s="102"/>
      <c r="G1760" s="102"/>
      <c r="H1760" s="102"/>
      <c r="I1760" s="102"/>
    </row>
    <row r="1761" spans="5:9" customFormat="1" x14ac:dyDescent="0.25">
      <c r="E1761" s="102"/>
      <c r="F1761" s="102"/>
      <c r="G1761" s="102"/>
      <c r="H1761" s="102"/>
      <c r="I1761" s="102"/>
    </row>
    <row r="1762" spans="5:9" customFormat="1" x14ac:dyDescent="0.25">
      <c r="E1762" s="102"/>
      <c r="F1762" s="102"/>
      <c r="G1762" s="102"/>
      <c r="H1762" s="102"/>
      <c r="I1762" s="102"/>
    </row>
    <row r="1763" spans="5:9" customFormat="1" x14ac:dyDescent="0.25">
      <c r="E1763" s="102"/>
      <c r="F1763" s="102"/>
      <c r="G1763" s="102"/>
      <c r="H1763" s="102"/>
      <c r="I1763" s="102"/>
    </row>
    <row r="1764" spans="5:9" customFormat="1" x14ac:dyDescent="0.25">
      <c r="E1764" s="102"/>
      <c r="F1764" s="102"/>
      <c r="G1764" s="102"/>
      <c r="H1764" s="102"/>
      <c r="I1764" s="102"/>
    </row>
    <row r="1765" spans="5:9" customFormat="1" x14ac:dyDescent="0.25">
      <c r="E1765" s="102"/>
      <c r="F1765" s="102"/>
      <c r="G1765" s="102"/>
      <c r="H1765" s="102"/>
      <c r="I1765" s="102"/>
    </row>
    <row r="1766" spans="5:9" customFormat="1" x14ac:dyDescent="0.25">
      <c r="E1766" s="102"/>
      <c r="F1766" s="102"/>
      <c r="G1766" s="102"/>
      <c r="H1766" s="102"/>
      <c r="I1766" s="102"/>
    </row>
    <row r="1767" spans="5:9" customFormat="1" x14ac:dyDescent="0.25">
      <c r="E1767" s="102"/>
      <c r="F1767" s="102"/>
      <c r="G1767" s="102"/>
      <c r="H1767" s="102"/>
      <c r="I1767" s="102"/>
    </row>
    <row r="1768" spans="5:9" customFormat="1" x14ac:dyDescent="0.25">
      <c r="E1768" s="102"/>
      <c r="F1768" s="102"/>
      <c r="G1768" s="102"/>
      <c r="H1768" s="102"/>
      <c r="I1768" s="102"/>
    </row>
    <row r="1769" spans="5:9" customFormat="1" x14ac:dyDescent="0.25">
      <c r="E1769" s="102"/>
      <c r="F1769" s="102"/>
      <c r="G1769" s="102"/>
      <c r="H1769" s="102"/>
      <c r="I1769" s="102"/>
    </row>
    <row r="1770" spans="5:9" customFormat="1" x14ac:dyDescent="0.25">
      <c r="E1770" s="102"/>
      <c r="F1770" s="102"/>
      <c r="G1770" s="102"/>
      <c r="H1770" s="102"/>
      <c r="I1770" s="102"/>
    </row>
    <row r="1771" spans="5:9" customFormat="1" x14ac:dyDescent="0.25">
      <c r="E1771" s="102"/>
      <c r="F1771" s="102"/>
      <c r="G1771" s="102"/>
      <c r="H1771" s="102"/>
      <c r="I1771" s="102"/>
    </row>
    <row r="1772" spans="5:9" customFormat="1" x14ac:dyDescent="0.25">
      <c r="E1772" s="102"/>
      <c r="F1772" s="102"/>
      <c r="G1772" s="102"/>
      <c r="H1772" s="102"/>
      <c r="I1772" s="102"/>
    </row>
    <row r="1773" spans="5:9" customFormat="1" x14ac:dyDescent="0.25">
      <c r="E1773" s="102"/>
      <c r="F1773" s="102"/>
      <c r="G1773" s="102"/>
      <c r="H1773" s="102"/>
      <c r="I1773" s="102"/>
    </row>
    <row r="1774" spans="5:9" customFormat="1" x14ac:dyDescent="0.25">
      <c r="E1774" s="102"/>
      <c r="F1774" s="102"/>
      <c r="G1774" s="102"/>
      <c r="H1774" s="102"/>
      <c r="I1774" s="102"/>
    </row>
    <row r="1775" spans="5:9" customFormat="1" x14ac:dyDescent="0.25">
      <c r="E1775" s="102"/>
      <c r="F1775" s="102"/>
      <c r="G1775" s="102"/>
      <c r="H1775" s="102"/>
      <c r="I1775" s="102"/>
    </row>
    <row r="1776" spans="5:9" customFormat="1" x14ac:dyDescent="0.25">
      <c r="E1776" s="102"/>
      <c r="F1776" s="102"/>
      <c r="G1776" s="102"/>
      <c r="H1776" s="102"/>
      <c r="I1776" s="102"/>
    </row>
    <row r="1777" spans="1:92" x14ac:dyDescent="0.25">
      <c r="B1777"/>
      <c r="I1777" s="102"/>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102"/>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102"/>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102"/>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102"/>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102"/>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102"/>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102"/>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102"/>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205"/>
      <c r="U1786" s="295">
        <v>-1000</v>
      </c>
      <c r="V1786" s="295">
        <v>-1000</v>
      </c>
      <c r="W1786" s="295">
        <v>-1000</v>
      </c>
      <c r="X1786" s="295">
        <v>-1000</v>
      </c>
      <c r="Y1786" s="295">
        <v>-1000</v>
      </c>
      <c r="Z1786" s="295">
        <v>-1000</v>
      </c>
      <c r="AA1786" s="295">
        <v>-1000</v>
      </c>
      <c r="AB1786" s="295">
        <v>-1000</v>
      </c>
      <c r="AC1786" s="295">
        <v>-1000</v>
      </c>
      <c r="AD1786" s="295">
        <v>-1000</v>
      </c>
      <c r="AE1786" s="295">
        <v>-1000</v>
      </c>
      <c r="AF1786" s="295">
        <v>-1000</v>
      </c>
      <c r="AG1786" s="295">
        <v>-1000</v>
      </c>
      <c r="AH1786" s="295">
        <v>-1000</v>
      </c>
      <c r="AI1786" s="295">
        <v>-1000</v>
      </c>
      <c r="AJ1786" s="295">
        <v>-1000</v>
      </c>
      <c r="AK1786" s="295">
        <v>-1000</v>
      </c>
      <c r="AL1786" s="295">
        <v>-1000</v>
      </c>
      <c r="AM1786" s="295">
        <v>-1000</v>
      </c>
      <c r="AN1786" s="295">
        <v>-1000</v>
      </c>
      <c r="AO1786" s="295">
        <v>-1000</v>
      </c>
      <c r="AP1786" s="295">
        <v>-1000</v>
      </c>
      <c r="AQ1786" s="295">
        <v>-1000</v>
      </c>
      <c r="AR1786" s="295">
        <v>-1000</v>
      </c>
      <c r="AS1786" s="295">
        <v>-1000</v>
      </c>
      <c r="AT1786" s="295">
        <v>-1000</v>
      </c>
      <c r="AU1786" s="295">
        <v>-1000</v>
      </c>
      <c r="AV1786" s="295">
        <v>-1000</v>
      </c>
      <c r="AW1786" s="295">
        <v>-1000</v>
      </c>
      <c r="AX1786" s="295">
        <v>-1000</v>
      </c>
      <c r="AY1786" s="295">
        <v>-1000</v>
      </c>
      <c r="AZ1786" s="295">
        <v>-1000</v>
      </c>
      <c r="BA1786" s="295">
        <v>-1000</v>
      </c>
      <c r="BB1786" s="295">
        <v>-1000</v>
      </c>
      <c r="BC1786" s="295">
        <v>-1000</v>
      </c>
      <c r="BD1786" s="295">
        <v>-1000</v>
      </c>
      <c r="BE1786" s="295">
        <v>-1000</v>
      </c>
      <c r="BF1786" s="295">
        <v>-1000</v>
      </c>
      <c r="BG1786" s="295">
        <v>-1000</v>
      </c>
      <c r="BH1786" s="295">
        <v>-1000</v>
      </c>
      <c r="BI1786" s="295">
        <v>-1000</v>
      </c>
      <c r="BJ1786" s="295">
        <v>-1000</v>
      </c>
      <c r="BK1786" s="295">
        <v>-1000</v>
      </c>
      <c r="BL1786" s="295">
        <v>-1000</v>
      </c>
      <c r="BM1786" s="295">
        <v>-1000</v>
      </c>
      <c r="BN1786" s="295">
        <v>-1000</v>
      </c>
      <c r="BO1786" s="295">
        <v>-1000</v>
      </c>
      <c r="BP1786" s="295">
        <v>-1000</v>
      </c>
      <c r="BQ1786" s="295">
        <v>-1000</v>
      </c>
      <c r="BR1786" s="295">
        <v>-1000</v>
      </c>
      <c r="BS1786" s="295">
        <v>-1000</v>
      </c>
      <c r="BT1786" s="295">
        <v>-1000</v>
      </c>
      <c r="BU1786" s="295">
        <v>-1000</v>
      </c>
      <c r="BV1786" s="295">
        <v>-1000</v>
      </c>
      <c r="BW1786" s="295">
        <v>-1000</v>
      </c>
      <c r="BX1786" s="295">
        <v>-1000</v>
      </c>
      <c r="BY1786" s="295">
        <v>-1000</v>
      </c>
      <c r="BZ1786" s="295">
        <v>-1000</v>
      </c>
      <c r="CA1786" s="295">
        <v>-1000</v>
      </c>
      <c r="CB1786" s="295">
        <v>-1000</v>
      </c>
      <c r="CC1786" s="295">
        <v>-1000</v>
      </c>
      <c r="CD1786" s="295">
        <v>-1000</v>
      </c>
      <c r="CE1786" s="295">
        <v>-1000</v>
      </c>
      <c r="CF1786" s="295">
        <v>-1000</v>
      </c>
      <c r="CG1786" s="295">
        <v>-1000</v>
      </c>
      <c r="CH1786" s="295">
        <v>-1000</v>
      </c>
      <c r="CI1786" s="295">
        <v>-1000</v>
      </c>
      <c r="CJ1786" s="295">
        <v>-1000</v>
      </c>
      <c r="CK1786" s="295">
        <v>-1000</v>
      </c>
      <c r="CL1786" s="295">
        <v>-1000</v>
      </c>
      <c r="CM1786" s="295">
        <v>-1000</v>
      </c>
      <c r="CN1786" s="295">
        <v>-1000</v>
      </c>
    </row>
    <row r="1787" spans="1:92" x14ac:dyDescent="0.25">
      <c r="A1787" s="137"/>
      <c r="B1787" s="208"/>
      <c r="C1787" s="139"/>
      <c r="D1787" s="137" t="s">
        <v>1006</v>
      </c>
      <c r="E1787" s="157" t="s">
        <v>1006</v>
      </c>
      <c r="F1787" s="157"/>
      <c r="G1787" s="157"/>
      <c r="H1787" s="141"/>
      <c r="I1787" s="487"/>
      <c r="J1787" s="222"/>
      <c r="K1787" s="139"/>
      <c r="L1787" s="139"/>
      <c r="M1787" s="139"/>
      <c r="N1787" s="139"/>
      <c r="O1787" s="139"/>
      <c r="P1787" s="139"/>
      <c r="Q1787" s="139"/>
      <c r="T1787" s="207"/>
      <c r="U1787" s="208" t="s">
        <v>1007</v>
      </c>
      <c r="V1787" s="208" t="s">
        <v>1007</v>
      </c>
      <c r="W1787" s="208" t="s">
        <v>1007</v>
      </c>
      <c r="X1787" s="208" t="s">
        <v>1007</v>
      </c>
      <c r="Y1787" s="208" t="s">
        <v>1007</v>
      </c>
      <c r="Z1787" s="208" t="s">
        <v>1007</v>
      </c>
      <c r="AA1787" s="208" t="s">
        <v>1007</v>
      </c>
      <c r="AB1787" s="208" t="s">
        <v>1007</v>
      </c>
      <c r="AC1787" s="208" t="s">
        <v>1007</v>
      </c>
      <c r="AD1787" s="208" t="s">
        <v>1007</v>
      </c>
      <c r="AE1787" s="208" t="s">
        <v>1007</v>
      </c>
      <c r="AF1787" s="208" t="s">
        <v>1007</v>
      </c>
      <c r="AG1787" s="208" t="s">
        <v>1007</v>
      </c>
      <c r="AH1787" s="208" t="s">
        <v>1007</v>
      </c>
      <c r="AI1787" s="208" t="s">
        <v>1007</v>
      </c>
      <c r="AJ1787" s="208" t="s">
        <v>1007</v>
      </c>
      <c r="AK1787" s="208" t="s">
        <v>1007</v>
      </c>
      <c r="AL1787" s="208" t="s">
        <v>1007</v>
      </c>
      <c r="AM1787" s="208" t="s">
        <v>1007</v>
      </c>
      <c r="AN1787" s="208" t="s">
        <v>1007</v>
      </c>
      <c r="AO1787" s="208" t="s">
        <v>1007</v>
      </c>
      <c r="AP1787" s="208" t="s">
        <v>1007</v>
      </c>
      <c r="AQ1787" s="208" t="s">
        <v>1007</v>
      </c>
      <c r="AR1787" s="208" t="s">
        <v>1007</v>
      </c>
      <c r="AS1787" s="208" t="s">
        <v>1007</v>
      </c>
      <c r="AT1787" s="208" t="s">
        <v>1007</v>
      </c>
      <c r="AU1787" s="208" t="s">
        <v>1007</v>
      </c>
      <c r="AV1787" s="208" t="s">
        <v>1007</v>
      </c>
      <c r="AW1787" s="208" t="s">
        <v>1007</v>
      </c>
      <c r="AX1787" s="208" t="s">
        <v>1007</v>
      </c>
      <c r="AY1787" s="208" t="s">
        <v>1007</v>
      </c>
      <c r="AZ1787" s="208" t="s">
        <v>1007</v>
      </c>
      <c r="BA1787" s="208" t="s">
        <v>1007</v>
      </c>
      <c r="BB1787" s="208" t="s">
        <v>1007</v>
      </c>
      <c r="BC1787" s="208" t="s">
        <v>1007</v>
      </c>
      <c r="BD1787" s="208" t="s">
        <v>1007</v>
      </c>
      <c r="BE1787" s="208" t="s">
        <v>1007</v>
      </c>
      <c r="BF1787" s="208" t="s">
        <v>1007</v>
      </c>
      <c r="BG1787" s="208" t="s">
        <v>1007</v>
      </c>
      <c r="BH1787" s="208" t="s">
        <v>1007</v>
      </c>
      <c r="BI1787" s="208" t="s">
        <v>1007</v>
      </c>
      <c r="BJ1787" s="208" t="s">
        <v>1007</v>
      </c>
      <c r="BK1787" s="208" t="s">
        <v>1007</v>
      </c>
      <c r="BL1787" s="208" t="s">
        <v>1007</v>
      </c>
      <c r="BM1787" s="208" t="s">
        <v>1007</v>
      </c>
      <c r="BN1787" s="208" t="s">
        <v>1007</v>
      </c>
      <c r="BO1787" s="208" t="s">
        <v>1007</v>
      </c>
      <c r="BP1787" s="208" t="s">
        <v>1007</v>
      </c>
      <c r="BQ1787" s="208" t="s">
        <v>1007</v>
      </c>
      <c r="BR1787" s="208" t="s">
        <v>1007</v>
      </c>
      <c r="BS1787" s="208" t="s">
        <v>1007</v>
      </c>
      <c r="BT1787" s="208" t="s">
        <v>1007</v>
      </c>
      <c r="BU1787" s="208" t="s">
        <v>1007</v>
      </c>
      <c r="BV1787" s="208" t="s">
        <v>1007</v>
      </c>
      <c r="BW1787" s="208" t="s">
        <v>1007</v>
      </c>
      <c r="BX1787" s="208" t="s">
        <v>1007</v>
      </c>
      <c r="BY1787" s="208" t="s">
        <v>1007</v>
      </c>
      <c r="BZ1787" s="208" t="s">
        <v>1007</v>
      </c>
      <c r="CA1787" s="208" t="s">
        <v>1007</v>
      </c>
      <c r="CB1787" s="208" t="s">
        <v>1007</v>
      </c>
      <c r="CC1787" s="208" t="s">
        <v>1007</v>
      </c>
      <c r="CD1787" s="208" t="s">
        <v>1007</v>
      </c>
      <c r="CE1787" s="208" t="s">
        <v>1007</v>
      </c>
      <c r="CF1787" s="208" t="s">
        <v>1007</v>
      </c>
      <c r="CG1787" s="208" t="s">
        <v>1007</v>
      </c>
      <c r="CH1787" s="208" t="s">
        <v>1007</v>
      </c>
      <c r="CI1787" s="208" t="s">
        <v>1007</v>
      </c>
      <c r="CJ1787" s="208" t="s">
        <v>1007</v>
      </c>
      <c r="CK1787" s="208" t="s">
        <v>1007</v>
      </c>
      <c r="CL1787" s="208" t="s">
        <v>1007</v>
      </c>
      <c r="CM1787" s="208" t="s">
        <v>1007</v>
      </c>
      <c r="CN1787" s="208" t="s">
        <v>1007</v>
      </c>
    </row>
    <row r="1788" spans="1:92" x14ac:dyDescent="0.25">
      <c r="A1788" t="s">
        <v>143</v>
      </c>
      <c r="B1788" s="214" t="s">
        <v>759</v>
      </c>
      <c r="C1788" s="10"/>
      <c r="D1788" t="s">
        <v>1006</v>
      </c>
      <c r="E1788" s="106"/>
      <c r="F1788" s="106"/>
      <c r="G1788" s="106"/>
      <c r="H1788" s="106"/>
      <c r="I1788" s="175"/>
      <c r="J1788" s="212"/>
      <c r="K1788" s="529">
        <v>10</v>
      </c>
      <c r="L1788" s="529">
        <v>10</v>
      </c>
      <c r="M1788" s="529">
        <v>10</v>
      </c>
      <c r="N1788" s="529">
        <v>10</v>
      </c>
      <c r="O1788" s="529">
        <v>10</v>
      </c>
      <c r="P1788" s="529">
        <v>10</v>
      </c>
      <c r="Q1788" s="195"/>
      <c r="T1788" s="530"/>
      <c r="U1788" s="531">
        <f ca="1">INDEX($A:$CN,ROW(),MATCH(INDIRECT(ADDRESS(3,COLUMN(),2)),$2:$2,0))</f>
        <v>10</v>
      </c>
      <c r="V1788" s="531" cm="1">
        <f t="array" ref="V1788">INDEX($K:$P,ROW(),MATCH(V$3,$K$2:$P$2,0))</f>
        <v>10</v>
      </c>
      <c r="W1788" s="531" cm="1">
        <f t="array" ref="W1788">INDEX($K:$P,ROW(),MATCH(W$3,$K$2:$P$2,0))</f>
        <v>10</v>
      </c>
      <c r="X1788" s="531" cm="1">
        <f t="array" ref="X1788">INDEX($K:$P,ROW(),MATCH(X$3,$K$2:$P$2,0))</f>
        <v>10</v>
      </c>
      <c r="Y1788" s="531" cm="1">
        <f t="array" ref="Y1788">INDEX($K:$P,ROW(),MATCH(Y$3,$K$2:$P$2,0))</f>
        <v>10</v>
      </c>
      <c r="Z1788" s="531" cm="1">
        <f t="array" ref="Z1788">INDEX($K:$P,ROW(),MATCH(Z$3,$K$2:$P$2,0))</f>
        <v>10</v>
      </c>
      <c r="AA1788" s="531" cm="1">
        <f t="array" ref="AA1788">INDEX($K:$P,ROW(),MATCH(AA$3,$K$2:$P$2,0))</f>
        <v>10</v>
      </c>
      <c r="AB1788" s="531" cm="1">
        <f t="array" ref="AB1788">INDEX($K:$P,ROW(),MATCH(AB$3,$K$2:$P$2,0))</f>
        <v>10</v>
      </c>
      <c r="AC1788" s="531" cm="1">
        <f t="array" ref="AC1788">INDEX($K:$P,ROW(),MATCH(AC$3,$K$2:$P$2,0))</f>
        <v>10</v>
      </c>
      <c r="AD1788" s="531" cm="1">
        <f t="array" ref="AD1788">INDEX($K:$P,ROW(),MATCH(AD$3,$K$2:$P$2,0))</f>
        <v>10</v>
      </c>
      <c r="AE1788" s="531" cm="1">
        <f t="array" ref="AE1788">INDEX($K:$P,ROW(),MATCH(AE$3,$K$2:$P$2,0))</f>
        <v>10</v>
      </c>
      <c r="AF1788" s="531" cm="1">
        <f t="array" ref="AF1788">INDEX($K:$P,ROW(),MATCH(AF$3,$K$2:$P$2,0))</f>
        <v>10</v>
      </c>
      <c r="AG1788" s="531" cm="1">
        <f t="array" ref="AG1788">INDEX($K:$P,ROW(),MATCH(AG$3,$K$2:$P$2,0))</f>
        <v>10</v>
      </c>
      <c r="AH1788" s="531" cm="1">
        <f t="array" ref="AH1788">INDEX($K:$P,ROW(),MATCH(AH$3,$K$2:$P$2,0))</f>
        <v>10</v>
      </c>
      <c r="AI1788" s="531" cm="1">
        <f t="array" ref="AI1788">INDEX($K:$P,ROW(),MATCH(AI$3,$K$2:$P$2,0))</f>
        <v>10</v>
      </c>
      <c r="AJ1788" s="531" cm="1">
        <f t="array" ref="AJ1788">INDEX($K:$P,ROW(),MATCH(AJ$3,$K$2:$P$2,0))</f>
        <v>10</v>
      </c>
      <c r="AK1788" s="531" cm="1">
        <f t="array" ref="AK1788">INDEX($K:$P,ROW(),MATCH(AK$3,$K$2:$P$2,0))</f>
        <v>10</v>
      </c>
      <c r="AL1788" s="531" cm="1">
        <f t="array" ref="AL1788">INDEX($K:$P,ROW(),MATCH(AL$3,$K$2:$P$2,0))</f>
        <v>10</v>
      </c>
      <c r="AM1788" s="531" cm="1">
        <f t="array" ref="AM1788">INDEX($K:$P,ROW(),MATCH(AM$3,$K$2:$P$2,0))</f>
        <v>10</v>
      </c>
      <c r="AN1788" s="531" cm="1">
        <f t="array" ref="AN1788">INDEX($K:$P,ROW(),MATCH(AN$3,$K$2:$P$2,0))</f>
        <v>10</v>
      </c>
      <c r="AO1788" s="531" cm="1">
        <f t="array" ref="AO1788">INDEX($K:$P,ROW(),MATCH(AO$3,$K$2:$P$2,0))</f>
        <v>10</v>
      </c>
      <c r="AP1788" s="531" cm="1">
        <f t="array" ref="AP1788">INDEX($K:$P,ROW(),MATCH(AP$3,$K$2:$P$2,0))</f>
        <v>10</v>
      </c>
      <c r="AQ1788" s="531" cm="1">
        <f t="array" ref="AQ1788">INDEX($K:$P,ROW(),MATCH(AQ$3,$K$2:$P$2,0))</f>
        <v>10</v>
      </c>
      <c r="AR1788" s="531" cm="1">
        <f t="array" ref="AR1788">INDEX($K:$P,ROW(),MATCH(AR$3,$K$2:$P$2,0))</f>
        <v>10</v>
      </c>
      <c r="AS1788" s="531" cm="1">
        <f t="array" ref="AS1788">INDEX($K:$P,ROW(),MATCH(AS$3,$K$2:$P$2,0))</f>
        <v>10</v>
      </c>
      <c r="AT1788" s="531" cm="1">
        <f t="array" ref="AT1788">INDEX($K:$P,ROW(),MATCH(AT$3,$K$2:$P$2,0))</f>
        <v>10</v>
      </c>
      <c r="AU1788" s="531" cm="1">
        <f t="array" ref="AU1788">INDEX($K:$P,ROW(),MATCH(AU$3,$K$2:$P$2,0))</f>
        <v>10</v>
      </c>
      <c r="AV1788" s="531" cm="1">
        <f t="array" ref="AV1788">INDEX($K:$P,ROW(),MATCH(AV$3,$K$2:$P$2,0))</f>
        <v>10</v>
      </c>
      <c r="AW1788" s="531" cm="1">
        <f t="array" ref="AW1788">INDEX($K:$P,ROW(),MATCH(AW$3,$K$2:$P$2,0))</f>
        <v>10</v>
      </c>
      <c r="AX1788" s="531" cm="1">
        <f t="array" ref="AX1788">INDEX($K:$P,ROW(),MATCH(AX$3,$K$2:$P$2,0))</f>
        <v>10</v>
      </c>
      <c r="AY1788" s="531" cm="1">
        <f t="array" ref="AY1788">INDEX($K:$P,ROW(),MATCH(AY$3,$K$2:$P$2,0))</f>
        <v>10</v>
      </c>
      <c r="AZ1788" s="531" cm="1">
        <f t="array" ref="AZ1788">INDEX($K:$P,ROW(),MATCH(AZ$3,$K$2:$P$2,0))</f>
        <v>10</v>
      </c>
      <c r="BA1788" s="531" cm="1">
        <f t="array" ref="BA1788">INDEX($K:$P,ROW(),MATCH(BA$3,$K$2:$P$2,0))</f>
        <v>10</v>
      </c>
      <c r="BB1788" s="531" cm="1">
        <f t="array" ref="BB1788">INDEX($K:$P,ROW(),MATCH(BB$3,$K$2:$P$2,0))</f>
        <v>10</v>
      </c>
      <c r="BC1788" s="531" cm="1">
        <f t="array" ref="BC1788">INDEX($K:$P,ROW(),MATCH(BC$3,$K$2:$P$2,0))</f>
        <v>10</v>
      </c>
      <c r="BD1788" s="531" cm="1">
        <f t="array" ref="BD1788">INDEX($K:$P,ROW(),MATCH(BD$3,$K$2:$P$2,0))</f>
        <v>10</v>
      </c>
      <c r="BE1788" s="531" cm="1">
        <f t="array" ref="BE1788">INDEX($K:$P,ROW(),MATCH(BE$3,$K$2:$P$2,0))</f>
        <v>10</v>
      </c>
      <c r="BF1788" s="531" cm="1">
        <f t="array" ref="BF1788">INDEX($K:$P,ROW(),MATCH(BF$3,$K$2:$P$2,0))</f>
        <v>10</v>
      </c>
      <c r="BG1788" s="531" cm="1">
        <f t="array" ref="BG1788">INDEX($K:$P,ROW(),MATCH(BG$3,$K$2:$P$2,0))</f>
        <v>10</v>
      </c>
      <c r="BH1788" s="531" cm="1">
        <f t="array" ref="BH1788">INDEX($K:$P,ROW(),MATCH(BH$3,$K$2:$P$2,0))</f>
        <v>10</v>
      </c>
      <c r="BI1788" s="531" cm="1">
        <f t="array" ref="BI1788">INDEX($K:$P,ROW(),MATCH(BI$3,$K$2:$P$2,0))</f>
        <v>10</v>
      </c>
      <c r="BJ1788" s="531" cm="1">
        <f t="array" ref="BJ1788">INDEX($K:$P,ROW(),MATCH(BJ$3,$K$2:$P$2,0))</f>
        <v>10</v>
      </c>
      <c r="BK1788" s="531" cm="1">
        <f t="array" ref="BK1788">INDEX($K:$P,ROW(),MATCH(BK$3,$K$2:$P$2,0))</f>
        <v>10</v>
      </c>
      <c r="BL1788" s="531" cm="1">
        <f t="array" ref="BL1788">INDEX($K:$P,ROW(),MATCH(BL$3,$K$2:$P$2,0))</f>
        <v>10</v>
      </c>
      <c r="BM1788" s="531" cm="1">
        <f t="array" ref="BM1788">INDEX($K:$P,ROW(),MATCH(BM$3,$K$2:$P$2,0))</f>
        <v>10</v>
      </c>
      <c r="BN1788" s="531" cm="1">
        <f t="array" ref="BN1788">INDEX($K:$P,ROW(),MATCH(BN$3,$K$2:$P$2,0))</f>
        <v>10</v>
      </c>
      <c r="BO1788" s="531" cm="1">
        <f t="array" ref="BO1788">INDEX($K:$P,ROW(),MATCH(BO$3,$K$2:$P$2,0))</f>
        <v>10</v>
      </c>
      <c r="BP1788" s="531" cm="1">
        <f t="array" ref="BP1788">INDEX($K:$P,ROW(),MATCH(BP$3,$K$2:$P$2,0))</f>
        <v>10</v>
      </c>
      <c r="BQ1788" s="531" cm="1">
        <f t="array" ref="BQ1788">INDEX($K:$P,ROW(),MATCH(BQ$3,$K$2:$P$2,0))</f>
        <v>10</v>
      </c>
      <c r="BR1788" s="531" cm="1">
        <f t="array" ref="BR1788">INDEX($K:$P,ROW(),MATCH(BR$3,$K$2:$P$2,0))</f>
        <v>10</v>
      </c>
      <c r="BS1788" s="531" cm="1">
        <f t="array" ref="BS1788">INDEX($K:$P,ROW(),MATCH(BS$3,$K$2:$P$2,0))</f>
        <v>10</v>
      </c>
      <c r="BT1788" s="531" cm="1">
        <f t="array" ref="BT1788">INDEX($K:$P,ROW(),MATCH(BT$3,$K$2:$P$2,0))</f>
        <v>10</v>
      </c>
      <c r="BU1788" s="531" cm="1">
        <f t="array" ref="BU1788">INDEX($K:$P,ROW(),MATCH(BU$3,$K$2:$P$2,0))</f>
        <v>10</v>
      </c>
      <c r="BV1788" s="531" cm="1">
        <f t="array" ref="BV1788">INDEX($K:$P,ROW(),MATCH(BV$3,$K$2:$P$2,0))</f>
        <v>10</v>
      </c>
      <c r="BW1788" s="531" cm="1">
        <f t="array" ref="BW1788">INDEX($K:$P,ROW(),MATCH(BW$3,$K$2:$P$2,0))</f>
        <v>10</v>
      </c>
      <c r="BX1788" s="531" cm="1">
        <f t="array" ref="BX1788">INDEX($K:$P,ROW(),MATCH(BX$3,$K$2:$P$2,0))</f>
        <v>10</v>
      </c>
      <c r="BY1788" s="531" cm="1">
        <f t="array" ref="BY1788">INDEX($K:$P,ROW(),MATCH(BY$3,$K$2:$P$2,0))</f>
        <v>10</v>
      </c>
      <c r="BZ1788" s="531" cm="1">
        <f t="array" ref="BZ1788">INDEX($K:$P,ROW(),MATCH(BZ$3,$K$2:$P$2,0))</f>
        <v>10</v>
      </c>
      <c r="CA1788" s="531" cm="1">
        <f t="array" ref="CA1788">INDEX($K:$P,ROW(),MATCH(CA$3,$K$2:$P$2,0))</f>
        <v>10</v>
      </c>
      <c r="CB1788" s="531" cm="1">
        <f t="array" ref="CB1788">INDEX($K:$P,ROW(),MATCH(CB$3,$K$2:$P$2,0))</f>
        <v>10</v>
      </c>
      <c r="CC1788" s="531" cm="1">
        <f t="array" ref="CC1788">INDEX($K:$P,ROW(),MATCH(CC$3,$K$2:$P$2,0))</f>
        <v>10</v>
      </c>
      <c r="CD1788" s="531" cm="1">
        <f t="array" ref="CD1788">INDEX($K:$P,ROW(),MATCH(CD$3,$K$2:$P$2,0))</f>
        <v>10</v>
      </c>
      <c r="CE1788" s="531" cm="1">
        <f t="array" ref="CE1788">INDEX($K:$P,ROW(),MATCH(CE$3,$K$2:$P$2,0))</f>
        <v>10</v>
      </c>
      <c r="CF1788" s="531" cm="1">
        <f t="array" ref="CF1788">INDEX($K:$P,ROW(),MATCH(CF$3,$K$2:$P$2,0))</f>
        <v>10</v>
      </c>
      <c r="CG1788" s="531" cm="1">
        <f t="array" ref="CG1788">INDEX($K:$P,ROW(),MATCH(CG$3,$K$2:$P$2,0))</f>
        <v>10</v>
      </c>
      <c r="CH1788" s="531" cm="1">
        <f t="array" ref="CH1788">INDEX($K:$P,ROW(),MATCH(CH$3,$K$2:$P$2,0))</f>
        <v>10</v>
      </c>
      <c r="CI1788" s="531" cm="1">
        <f t="array" ref="CI1788">INDEX($K:$P,ROW(),MATCH(CI$3,$K$2:$P$2,0))</f>
        <v>10</v>
      </c>
      <c r="CJ1788" s="531" cm="1">
        <f t="array" ref="CJ1788">INDEX($K:$P,ROW(),MATCH(CJ$3,$K$2:$P$2,0))</f>
        <v>10</v>
      </c>
      <c r="CK1788" s="531" cm="1">
        <f t="array" ref="CK1788">INDEX($K:$P,ROW(),MATCH(CK$3,$K$2:$P$2,0))</f>
        <v>10</v>
      </c>
      <c r="CL1788" s="531" cm="1">
        <f t="array" ref="CL1788">INDEX($K:$P,ROW(),MATCH(CL$3,$K$2:$P$2,0))</f>
        <v>10</v>
      </c>
      <c r="CM1788" s="531" cm="1">
        <f t="array" ref="CM1788">INDEX($K:$P,ROW(),MATCH(CM$3,$K$2:$P$2,0))</f>
        <v>10</v>
      </c>
      <c r="CN1788" s="531" cm="1">
        <f t="array" ref="CN1788">INDEX($K:$P,ROW(),MATCH(CN$3,$K$2:$P$2,0))</f>
        <v>10</v>
      </c>
    </row>
    <row r="1789" spans="1:92" x14ac:dyDescent="0.25">
      <c r="A1789" s="53" t="s">
        <v>188</v>
      </c>
      <c r="B1789" s="75" t="s">
        <v>193</v>
      </c>
      <c r="C1789" s="148"/>
      <c r="D1789" s="53" t="s">
        <v>1006</v>
      </c>
      <c r="E1789" s="149" t="s">
        <v>203</v>
      </c>
      <c r="F1789" s="149"/>
      <c r="G1789" s="149"/>
      <c r="H1789" s="106"/>
      <c r="I1789" s="210"/>
      <c r="J1789" s="201">
        <f t="shared" ref="J1789:P1789" ca="1" si="1161">SUMIF($3:$3, J$2, INDIRECT(ROW() &amp; ":" &amp; ROW()))</f>
        <v>0</v>
      </c>
      <c r="K1789" s="212">
        <f t="shared" ca="1" si="1161"/>
        <v>0</v>
      </c>
      <c r="L1789" s="212">
        <f t="shared" ca="1" si="1161"/>
        <v>0</v>
      </c>
      <c r="M1789" s="212">
        <f t="shared" ca="1" si="1161"/>
        <v>0</v>
      </c>
      <c r="N1789" s="212">
        <f t="shared" ca="1" si="1161"/>
        <v>0</v>
      </c>
      <c r="O1789" s="212">
        <f t="shared" ca="1" si="1161"/>
        <v>0</v>
      </c>
      <c r="P1789" s="212">
        <f t="shared" ca="1" si="1161"/>
        <v>0</v>
      </c>
      <c r="Q1789" s="212"/>
      <c r="T1789" s="271">
        <f t="shared" ref="T1789" ca="1" si="1162">IFERROR(INDEX(INDIRECT("Financials!$A:$AD"), MATCH(INDIRECT(ADDRESS(ROW(),2)), INDIRECT("Financials!$B:$B"), 0), MATCH(INDIRECT(ADDRESS(1,COLUMN())), INDIRECT("Financials!$1:$1"), 0)),0)</f>
        <v>0</v>
      </c>
      <c r="U1789" s="212" cm="1">
        <f t="array" aca="1" ref="U1789" ca="1">+ABS(INDIRECT(U1787)/U1788)</f>
        <v>0</v>
      </c>
      <c r="V1789" s="212" cm="1">
        <f t="array" aca="1" ref="V1789" ca="1">+ABS(INDIRECT(V1787)/V1788)</f>
        <v>0</v>
      </c>
      <c r="W1789" s="212" cm="1">
        <f t="array" aca="1" ref="W1789" ca="1">+ABS(INDIRECT(W1787)/W1788)</f>
        <v>0</v>
      </c>
      <c r="X1789" s="212" cm="1">
        <f t="array" aca="1" ref="X1789" ca="1">+ABS(INDIRECT(X1787)/X1788)</f>
        <v>0</v>
      </c>
      <c r="Y1789" s="212" cm="1">
        <f t="array" aca="1" ref="Y1789" ca="1">+ABS(INDIRECT(Y1787)/Y1788)</f>
        <v>0</v>
      </c>
      <c r="Z1789" s="212" cm="1">
        <f t="array" aca="1" ref="Z1789" ca="1">+ABS(INDIRECT(Z1787)/Z1788)</f>
        <v>0</v>
      </c>
      <c r="AA1789" s="212" cm="1">
        <f t="array" aca="1" ref="AA1789" ca="1">+ABS(INDIRECT(AA1787)/AA1788)</f>
        <v>0</v>
      </c>
      <c r="AB1789" s="212" cm="1">
        <f t="array" aca="1" ref="AB1789" ca="1">+ABS(INDIRECT(AB1787)/AB1788)</f>
        <v>0</v>
      </c>
      <c r="AC1789" s="212" cm="1">
        <f t="array" aca="1" ref="AC1789" ca="1">+ABS(INDIRECT(AC1787)/AC1788)</f>
        <v>0</v>
      </c>
      <c r="AD1789" s="212" cm="1">
        <f t="array" aca="1" ref="AD1789" ca="1">+ABS(INDIRECT(AD1787)/AD1788)</f>
        <v>0</v>
      </c>
      <c r="AE1789" s="212" cm="1">
        <f t="array" aca="1" ref="AE1789" ca="1">+ABS(INDIRECT(AE1787)/AE1788)</f>
        <v>0</v>
      </c>
      <c r="AF1789" s="212" cm="1">
        <f t="array" aca="1" ref="AF1789" ca="1">+ABS(INDIRECT(AF1787)/AF1788)</f>
        <v>0</v>
      </c>
      <c r="AG1789" s="212" cm="1">
        <f t="array" aca="1" ref="AG1789" ca="1">+ABS(INDIRECT(AG1787)/AG1788)</f>
        <v>0</v>
      </c>
      <c r="AH1789" s="212" cm="1">
        <f t="array" aca="1" ref="AH1789" ca="1">+ABS(INDIRECT(AH1787)/AH1788)</f>
        <v>0</v>
      </c>
      <c r="AI1789" s="212" cm="1">
        <f t="array" aca="1" ref="AI1789" ca="1">+ABS(INDIRECT(AI1787)/AI1788)</f>
        <v>0</v>
      </c>
      <c r="AJ1789" s="212" cm="1">
        <f t="array" aca="1" ref="AJ1789" ca="1">+ABS(INDIRECT(AJ1787)/AJ1788)</f>
        <v>0</v>
      </c>
      <c r="AK1789" s="212" cm="1">
        <f t="array" aca="1" ref="AK1789" ca="1">+ABS(INDIRECT(AK1787)/AK1788)</f>
        <v>0</v>
      </c>
      <c r="AL1789" s="212" cm="1">
        <f t="array" aca="1" ref="AL1789" ca="1">+ABS(INDIRECT(AL1787)/AL1788)</f>
        <v>0</v>
      </c>
      <c r="AM1789" s="212" cm="1">
        <f t="array" aca="1" ref="AM1789" ca="1">+ABS(INDIRECT(AM1787)/AM1788)</f>
        <v>0</v>
      </c>
      <c r="AN1789" s="212" cm="1">
        <f t="array" aca="1" ref="AN1789" ca="1">+ABS(INDIRECT(AN1787)/AN1788)</f>
        <v>0</v>
      </c>
      <c r="AO1789" s="212" cm="1">
        <f t="array" aca="1" ref="AO1789" ca="1">+ABS(INDIRECT(AO1787)/AO1788)</f>
        <v>0</v>
      </c>
      <c r="AP1789" s="212" cm="1">
        <f t="array" aca="1" ref="AP1789" ca="1">+ABS(INDIRECT(AP1787)/AP1788)</f>
        <v>0</v>
      </c>
      <c r="AQ1789" s="212" cm="1">
        <f t="array" aca="1" ref="AQ1789" ca="1">+ABS(INDIRECT(AQ1787)/AQ1788)</f>
        <v>0</v>
      </c>
      <c r="AR1789" s="212" cm="1">
        <f t="array" aca="1" ref="AR1789" ca="1">+ABS(INDIRECT(AR1787)/AR1788)</f>
        <v>0</v>
      </c>
      <c r="AS1789" s="212" cm="1">
        <f t="array" aca="1" ref="AS1789" ca="1">+ABS(INDIRECT(AS1787)/AS1788)</f>
        <v>0</v>
      </c>
      <c r="AT1789" s="212" cm="1">
        <f t="array" aca="1" ref="AT1789" ca="1">+ABS(INDIRECT(AT1787)/AT1788)</f>
        <v>0</v>
      </c>
      <c r="AU1789" s="212" cm="1">
        <f t="array" aca="1" ref="AU1789" ca="1">+ABS(INDIRECT(AU1787)/AU1788)</f>
        <v>0</v>
      </c>
      <c r="AV1789" s="212" cm="1">
        <f t="array" aca="1" ref="AV1789" ca="1">+ABS(INDIRECT(AV1787)/AV1788)</f>
        <v>0</v>
      </c>
      <c r="AW1789" s="212" cm="1">
        <f t="array" aca="1" ref="AW1789" ca="1">+ABS(INDIRECT(AW1787)/AW1788)</f>
        <v>0</v>
      </c>
      <c r="AX1789" s="212" cm="1">
        <f t="array" aca="1" ref="AX1789" ca="1">+ABS(INDIRECT(AX1787)/AX1788)</f>
        <v>0</v>
      </c>
      <c r="AY1789" s="212" cm="1">
        <f t="array" aca="1" ref="AY1789" ca="1">+ABS(INDIRECT(AY1787)/AY1788)</f>
        <v>0</v>
      </c>
      <c r="AZ1789" s="212" cm="1">
        <f t="array" aca="1" ref="AZ1789" ca="1">+ABS(INDIRECT(AZ1787)/AZ1788)</f>
        <v>0</v>
      </c>
      <c r="BA1789" s="212" cm="1">
        <f t="array" aca="1" ref="BA1789" ca="1">+ABS(INDIRECT(BA1787)/BA1788)</f>
        <v>0</v>
      </c>
      <c r="BB1789" s="212" cm="1">
        <f t="array" aca="1" ref="BB1789" ca="1">+ABS(INDIRECT(BB1787)/BB1788)</f>
        <v>0</v>
      </c>
      <c r="BC1789" s="212" cm="1">
        <f t="array" aca="1" ref="BC1789" ca="1">+ABS(INDIRECT(BC1787)/BC1788)</f>
        <v>0</v>
      </c>
      <c r="BD1789" s="212" cm="1">
        <f t="array" aca="1" ref="BD1789" ca="1">+ABS(INDIRECT(BD1787)/BD1788)</f>
        <v>0</v>
      </c>
      <c r="BE1789" s="212" cm="1">
        <f t="array" aca="1" ref="BE1789" ca="1">+ABS(INDIRECT(BE1787)/BE1788)</f>
        <v>0</v>
      </c>
      <c r="BF1789" s="212" cm="1">
        <f t="array" aca="1" ref="BF1789" ca="1">+ABS(INDIRECT(BF1787)/BF1788)</f>
        <v>0</v>
      </c>
      <c r="BG1789" s="212" cm="1">
        <f t="array" aca="1" ref="BG1789" ca="1">+ABS(INDIRECT(BG1787)/BG1788)</f>
        <v>0</v>
      </c>
      <c r="BH1789" s="212" cm="1">
        <f t="array" aca="1" ref="BH1789" ca="1">+ABS(INDIRECT(BH1787)/BH1788)</f>
        <v>0</v>
      </c>
      <c r="BI1789" s="212" cm="1">
        <f t="array" aca="1" ref="BI1789" ca="1">+ABS(INDIRECT(BI1787)/BI1788)</f>
        <v>0</v>
      </c>
      <c r="BJ1789" s="212" cm="1">
        <f t="array" aca="1" ref="BJ1789" ca="1">+ABS(INDIRECT(BJ1787)/BJ1788)</f>
        <v>0</v>
      </c>
      <c r="BK1789" s="212" cm="1">
        <f t="array" aca="1" ref="BK1789" ca="1">+ABS(INDIRECT(BK1787)/BK1788)</f>
        <v>0</v>
      </c>
      <c r="BL1789" s="212" cm="1">
        <f t="array" aca="1" ref="BL1789" ca="1">+ABS(INDIRECT(BL1787)/BL1788)</f>
        <v>0</v>
      </c>
      <c r="BM1789" s="212" cm="1">
        <f t="array" aca="1" ref="BM1789" ca="1">+ABS(INDIRECT(BM1787)/BM1788)</f>
        <v>0</v>
      </c>
      <c r="BN1789" s="212" cm="1">
        <f t="array" aca="1" ref="BN1789" ca="1">+ABS(INDIRECT(BN1787)/BN1788)</f>
        <v>0</v>
      </c>
      <c r="BO1789" s="212" cm="1">
        <f t="array" aca="1" ref="BO1789" ca="1">+ABS(INDIRECT(BO1787)/BO1788)</f>
        <v>0</v>
      </c>
      <c r="BP1789" s="212" cm="1">
        <f t="array" aca="1" ref="BP1789" ca="1">+ABS(INDIRECT(BP1787)/BP1788)</f>
        <v>0</v>
      </c>
      <c r="BQ1789" s="212" cm="1">
        <f t="array" aca="1" ref="BQ1789" ca="1">+ABS(INDIRECT(BQ1787)/BQ1788)</f>
        <v>0</v>
      </c>
      <c r="BR1789" s="212" cm="1">
        <f t="array" aca="1" ref="BR1789" ca="1">+ABS(INDIRECT(BR1787)/BR1788)</f>
        <v>0</v>
      </c>
      <c r="BS1789" s="212" cm="1">
        <f t="array" aca="1" ref="BS1789" ca="1">+ABS(INDIRECT(BS1787)/BS1788)</f>
        <v>0</v>
      </c>
      <c r="BT1789" s="212" cm="1">
        <f t="array" aca="1" ref="BT1789" ca="1">+ABS(INDIRECT(BT1787)/BT1788)</f>
        <v>0</v>
      </c>
      <c r="BU1789" s="212" cm="1">
        <f t="array" aca="1" ref="BU1789" ca="1">+ABS(INDIRECT(BU1787)/BU1788)</f>
        <v>0</v>
      </c>
      <c r="BV1789" s="212" cm="1">
        <f t="array" aca="1" ref="BV1789" ca="1">+ABS(INDIRECT(BV1787)/BV1788)</f>
        <v>0</v>
      </c>
      <c r="BW1789" s="212" cm="1">
        <f t="array" aca="1" ref="BW1789" ca="1">+ABS(INDIRECT(BW1787)/BW1788)</f>
        <v>0</v>
      </c>
      <c r="BX1789" s="212" cm="1">
        <f t="array" aca="1" ref="BX1789" ca="1">+ABS(INDIRECT(BX1787)/BX1788)</f>
        <v>0</v>
      </c>
      <c r="BY1789" s="212" cm="1">
        <f t="array" aca="1" ref="BY1789" ca="1">+ABS(INDIRECT(BY1787)/BY1788)</f>
        <v>0</v>
      </c>
      <c r="BZ1789" s="212" cm="1">
        <f t="array" aca="1" ref="BZ1789" ca="1">+ABS(INDIRECT(BZ1787)/BZ1788)</f>
        <v>0</v>
      </c>
      <c r="CA1789" s="212" cm="1">
        <f t="array" aca="1" ref="CA1789" ca="1">+ABS(INDIRECT(CA1787)/CA1788)</f>
        <v>0</v>
      </c>
      <c r="CB1789" s="212" cm="1">
        <f t="array" aca="1" ref="CB1789" ca="1">+ABS(INDIRECT(CB1787)/CB1788)</f>
        <v>0</v>
      </c>
      <c r="CC1789" s="212" cm="1">
        <f t="array" aca="1" ref="CC1789" ca="1">+ABS(INDIRECT(CC1787)/CC1788)</f>
        <v>0</v>
      </c>
      <c r="CD1789" s="212" cm="1">
        <f t="array" aca="1" ref="CD1789" ca="1">+ABS(INDIRECT(CD1787)/CD1788)</f>
        <v>0</v>
      </c>
      <c r="CE1789" s="212" cm="1">
        <f t="array" aca="1" ref="CE1789" ca="1">+ABS(INDIRECT(CE1787)/CE1788)</f>
        <v>0</v>
      </c>
      <c r="CF1789" s="212" cm="1">
        <f t="array" aca="1" ref="CF1789" ca="1">+ABS(INDIRECT(CF1787)/CF1788)</f>
        <v>0</v>
      </c>
      <c r="CG1789" s="212" cm="1">
        <f t="array" aca="1" ref="CG1789" ca="1">+ABS(INDIRECT(CG1787)/CG1788)</f>
        <v>0</v>
      </c>
      <c r="CH1789" s="212" cm="1">
        <f t="array" aca="1" ref="CH1789" ca="1">+ABS(INDIRECT(CH1787)/CH1788)</f>
        <v>0</v>
      </c>
      <c r="CI1789" s="212" cm="1">
        <f t="array" aca="1" ref="CI1789" ca="1">+ABS(INDIRECT(CI1787)/CI1788)</f>
        <v>0</v>
      </c>
      <c r="CJ1789" s="212" cm="1">
        <f t="array" aca="1" ref="CJ1789" ca="1">+ABS(INDIRECT(CJ1787)/CJ1788)</f>
        <v>0</v>
      </c>
      <c r="CK1789" s="212" cm="1">
        <f t="array" aca="1" ref="CK1789" ca="1">+ABS(INDIRECT(CK1787)/CK1788)</f>
        <v>0</v>
      </c>
      <c r="CL1789" s="212" cm="1">
        <f t="array" aca="1" ref="CL1789" ca="1">+ABS(INDIRECT(CL1787)/CL1788)</f>
        <v>0</v>
      </c>
      <c r="CM1789" s="212" cm="1">
        <f t="array" aca="1" ref="CM1789" ca="1">+ABS(INDIRECT(CM1787)/CM1788)</f>
        <v>0</v>
      </c>
      <c r="CN1789" s="212" cm="1">
        <f t="array" aca="1" ref="CN1789" ca="1">+ABS(INDIRECT(CN1787)/CN1788)</f>
        <v>0</v>
      </c>
    </row>
    <row r="1790" spans="1:92" x14ac:dyDescent="0.25">
      <c r="T1790" s="205"/>
    </row>
    <row r="1791" spans="1:92" x14ac:dyDescent="0.25">
      <c r="T1791" s="205">
        <v>100000</v>
      </c>
      <c r="U1791" s="205">
        <v>100000</v>
      </c>
      <c r="V1791" s="205">
        <v>100000</v>
      </c>
      <c r="W1791" s="205">
        <v>100000</v>
      </c>
      <c r="X1791" s="205">
        <v>100000</v>
      </c>
      <c r="Y1791" s="205">
        <v>100000</v>
      </c>
      <c r="Z1791" s="205">
        <v>100000</v>
      </c>
      <c r="AA1791" s="205">
        <v>100000</v>
      </c>
      <c r="AB1791" s="205">
        <v>100000</v>
      </c>
      <c r="AC1791" s="205">
        <v>100000</v>
      </c>
      <c r="AD1791" s="205">
        <v>100000</v>
      </c>
      <c r="AE1791" s="205">
        <v>100000</v>
      </c>
      <c r="AF1791" s="205">
        <v>100000</v>
      </c>
      <c r="AG1791" s="205">
        <v>100000</v>
      </c>
      <c r="AH1791" s="205">
        <v>100000</v>
      </c>
      <c r="AI1791" s="205">
        <v>100000</v>
      </c>
      <c r="AJ1791" s="205">
        <v>100000</v>
      </c>
      <c r="AK1791" s="205">
        <v>100000</v>
      </c>
      <c r="AL1791" s="205">
        <v>100000</v>
      </c>
      <c r="AM1791" s="205">
        <v>100000</v>
      </c>
      <c r="AN1791" s="205">
        <v>100000</v>
      </c>
      <c r="AO1791" s="205">
        <v>100000</v>
      </c>
      <c r="AP1791" s="205">
        <v>100000</v>
      </c>
      <c r="AQ1791" s="205">
        <v>100000</v>
      </c>
      <c r="AR1791" s="205">
        <v>100000</v>
      </c>
      <c r="AS1791" s="205">
        <v>100000</v>
      </c>
      <c r="AT1791" s="205">
        <v>100000</v>
      </c>
      <c r="AU1791" s="205">
        <v>100000</v>
      </c>
      <c r="AV1791" s="205">
        <v>100000</v>
      </c>
      <c r="AW1791" s="205">
        <v>100000</v>
      </c>
      <c r="AX1791" s="205">
        <v>100000</v>
      </c>
      <c r="AY1791" s="205">
        <v>100000</v>
      </c>
      <c r="AZ1791" s="205">
        <v>100000</v>
      </c>
      <c r="BA1791" s="205">
        <v>100000</v>
      </c>
      <c r="BB1791" s="205">
        <v>100000</v>
      </c>
      <c r="BC1791" s="205">
        <v>100000</v>
      </c>
      <c r="BD1791" s="205">
        <v>100000</v>
      </c>
      <c r="BE1791" s="205">
        <v>100000</v>
      </c>
      <c r="BF1791" s="205">
        <v>100000</v>
      </c>
      <c r="BG1791" s="205">
        <v>100000</v>
      </c>
      <c r="BH1791" s="205">
        <v>100000</v>
      </c>
      <c r="BI1791" s="205">
        <v>100000</v>
      </c>
      <c r="BJ1791" s="205">
        <v>100000</v>
      </c>
      <c r="BK1791" s="205">
        <v>100000</v>
      </c>
      <c r="BL1791" s="205">
        <v>100000</v>
      </c>
      <c r="BM1791" s="205">
        <v>100000</v>
      </c>
      <c r="BN1791" s="205">
        <v>100000</v>
      </c>
      <c r="BO1791" s="205">
        <v>100000</v>
      </c>
      <c r="BP1791" s="205">
        <v>100000</v>
      </c>
      <c r="BQ1791" s="205">
        <v>100000</v>
      </c>
      <c r="BR1791" s="205">
        <v>100000</v>
      </c>
      <c r="BS1791" s="205">
        <v>100000</v>
      </c>
      <c r="BT1791" s="205">
        <v>100000</v>
      </c>
      <c r="BU1791" s="205">
        <v>100000</v>
      </c>
      <c r="BV1791" s="205">
        <v>100000</v>
      </c>
      <c r="BW1791" s="205">
        <v>100000</v>
      </c>
      <c r="BX1791" s="205">
        <v>100000</v>
      </c>
      <c r="BY1791" s="205">
        <v>100000</v>
      </c>
      <c r="BZ1791" s="205">
        <v>100000</v>
      </c>
      <c r="CA1791" s="205">
        <v>100000</v>
      </c>
      <c r="CB1791" s="205">
        <v>100000</v>
      </c>
      <c r="CC1791" s="205">
        <v>100000</v>
      </c>
      <c r="CD1791" s="205">
        <v>100000</v>
      </c>
      <c r="CE1791" s="205">
        <v>100000</v>
      </c>
      <c r="CF1791" s="205">
        <v>100000</v>
      </c>
      <c r="CG1791" s="205">
        <v>100000</v>
      </c>
      <c r="CH1791" s="205">
        <v>100000</v>
      </c>
      <c r="CI1791" s="205">
        <v>100000</v>
      </c>
      <c r="CJ1791" s="205">
        <v>100000</v>
      </c>
      <c r="CK1791" s="205">
        <v>100000</v>
      </c>
      <c r="CL1791" s="205">
        <v>100000</v>
      </c>
      <c r="CM1791" s="205">
        <v>100000</v>
      </c>
      <c r="CN1791" s="205">
        <v>100000</v>
      </c>
    </row>
    <row r="1792" spans="1:92" x14ac:dyDescent="0.25">
      <c r="T1792" s="205">
        <v>10</v>
      </c>
      <c r="U1792" s="205">
        <v>10</v>
      </c>
      <c r="V1792" s="205">
        <v>10</v>
      </c>
      <c r="W1792" s="205">
        <v>10</v>
      </c>
      <c r="X1792" s="205">
        <v>10</v>
      </c>
      <c r="Y1792" s="205">
        <v>10</v>
      </c>
      <c r="Z1792" s="205">
        <v>10</v>
      </c>
      <c r="AA1792" s="205">
        <v>10</v>
      </c>
      <c r="AB1792" s="205">
        <v>10</v>
      </c>
      <c r="AC1792" s="205">
        <v>10</v>
      </c>
      <c r="AD1792" s="205">
        <v>10</v>
      </c>
      <c r="AE1792" s="205">
        <v>10</v>
      </c>
      <c r="AF1792" s="205">
        <v>10</v>
      </c>
      <c r="AG1792" s="205">
        <v>10</v>
      </c>
      <c r="AH1792" s="205">
        <v>10</v>
      </c>
      <c r="AI1792" s="205">
        <v>10</v>
      </c>
      <c r="AJ1792" s="205">
        <v>10</v>
      </c>
      <c r="AK1792" s="205">
        <v>10</v>
      </c>
      <c r="AL1792" s="205">
        <v>10</v>
      </c>
      <c r="AM1792" s="205">
        <v>10</v>
      </c>
      <c r="AN1792" s="205">
        <v>10</v>
      </c>
      <c r="AO1792" s="205">
        <v>10</v>
      </c>
      <c r="AP1792" s="205">
        <v>10</v>
      </c>
      <c r="AQ1792" s="205">
        <v>10</v>
      </c>
      <c r="AR1792" s="205">
        <v>10</v>
      </c>
      <c r="AS1792" s="205">
        <v>10</v>
      </c>
      <c r="AT1792" s="205">
        <v>10</v>
      </c>
      <c r="AU1792" s="205">
        <v>10</v>
      </c>
      <c r="AV1792" s="205">
        <v>10</v>
      </c>
      <c r="AW1792" s="205">
        <v>10</v>
      </c>
      <c r="AX1792" s="205">
        <v>10</v>
      </c>
      <c r="AY1792" s="205">
        <v>10</v>
      </c>
      <c r="AZ1792" s="205">
        <v>10</v>
      </c>
      <c r="BA1792" s="205">
        <v>10</v>
      </c>
      <c r="BB1792" s="205">
        <v>10</v>
      </c>
      <c r="BC1792" s="205">
        <v>10</v>
      </c>
      <c r="BD1792" s="205">
        <v>10</v>
      </c>
      <c r="BE1792" s="205">
        <v>10</v>
      </c>
      <c r="BF1792" s="205">
        <v>10</v>
      </c>
      <c r="BG1792" s="205">
        <v>10</v>
      </c>
      <c r="BH1792" s="205">
        <v>10</v>
      </c>
      <c r="BI1792" s="205">
        <v>10</v>
      </c>
      <c r="BJ1792" s="205">
        <v>10</v>
      </c>
      <c r="BK1792" s="205">
        <v>10</v>
      </c>
      <c r="BL1792" s="205">
        <v>10</v>
      </c>
      <c r="BM1792" s="205">
        <v>10</v>
      </c>
      <c r="BN1792" s="205">
        <v>10</v>
      </c>
      <c r="BO1792" s="205">
        <v>10</v>
      </c>
      <c r="BP1792" s="205">
        <v>10</v>
      </c>
      <c r="BQ1792" s="205">
        <v>10</v>
      </c>
      <c r="BR1792" s="205">
        <v>10</v>
      </c>
      <c r="BS1792" s="205">
        <v>10</v>
      </c>
      <c r="BT1792" s="205">
        <v>10</v>
      </c>
      <c r="BU1792" s="205">
        <v>10</v>
      </c>
      <c r="BV1792" s="205">
        <v>10</v>
      </c>
      <c r="BW1792" s="205">
        <v>10</v>
      </c>
      <c r="BX1792" s="205">
        <v>10</v>
      </c>
      <c r="BY1792" s="205">
        <v>10</v>
      </c>
      <c r="BZ1792" s="205">
        <v>10</v>
      </c>
      <c r="CA1792" s="205">
        <v>10</v>
      </c>
      <c r="CB1792" s="205">
        <v>10</v>
      </c>
      <c r="CC1792" s="205">
        <v>10</v>
      </c>
      <c r="CD1792" s="205">
        <v>10</v>
      </c>
      <c r="CE1792" s="205">
        <v>10</v>
      </c>
      <c r="CF1792" s="205">
        <v>10</v>
      </c>
      <c r="CG1792" s="205">
        <v>10</v>
      </c>
      <c r="CH1792" s="205">
        <v>10</v>
      </c>
      <c r="CI1792" s="205">
        <v>10</v>
      </c>
      <c r="CJ1792" s="205">
        <v>10</v>
      </c>
      <c r="CK1792" s="205">
        <v>10</v>
      </c>
      <c r="CL1792" s="205">
        <v>10</v>
      </c>
      <c r="CM1792" s="205">
        <v>10</v>
      </c>
      <c r="CN1792" s="205">
        <v>10</v>
      </c>
    </row>
    <row r="1793" spans="1:92" x14ac:dyDescent="0.25">
      <c r="A1793" s="137"/>
      <c r="B1793" s="208"/>
      <c r="C1793" s="139"/>
      <c r="D1793" s="137" t="s">
        <v>1008</v>
      </c>
      <c r="E1793" s="157" t="s">
        <v>1008</v>
      </c>
      <c r="F1793" s="157"/>
      <c r="G1793" s="157"/>
      <c r="H1793" s="141"/>
      <c r="I1793" s="487"/>
      <c r="J1793" s="222"/>
      <c r="K1793" s="139"/>
      <c r="L1793" s="139"/>
      <c r="M1793" s="139"/>
      <c r="N1793" s="139"/>
      <c r="O1793" s="139"/>
      <c r="P1793" s="139"/>
      <c r="Q1793" s="139"/>
      <c r="T1793" s="207"/>
      <c r="U1793" s="187" t="str">
        <f t="shared" ref="U1793:CF1794" si="1163">ADDRESS(ROW(U1791),COLUMN(U1791),4)</f>
        <v>U1791</v>
      </c>
      <c r="V1793" s="187" t="str">
        <f t="shared" si="1163"/>
        <v>V1791</v>
      </c>
      <c r="W1793" s="187" t="str">
        <f t="shared" si="1163"/>
        <v>W1791</v>
      </c>
      <c r="X1793" s="187" t="str">
        <f t="shared" si="1163"/>
        <v>X1791</v>
      </c>
      <c r="Y1793" s="187" t="str">
        <f t="shared" si="1163"/>
        <v>Y1791</v>
      </c>
      <c r="Z1793" s="187" t="str">
        <f t="shared" si="1163"/>
        <v>Z1791</v>
      </c>
      <c r="AA1793" s="187" t="str">
        <f t="shared" si="1163"/>
        <v>AA1791</v>
      </c>
      <c r="AB1793" s="187" t="str">
        <f t="shared" si="1163"/>
        <v>AB1791</v>
      </c>
      <c r="AC1793" s="187" t="str">
        <f t="shared" si="1163"/>
        <v>AC1791</v>
      </c>
      <c r="AD1793" s="187" t="str">
        <f t="shared" si="1163"/>
        <v>AD1791</v>
      </c>
      <c r="AE1793" s="187" t="str">
        <f t="shared" si="1163"/>
        <v>AE1791</v>
      </c>
      <c r="AF1793" s="187" t="str">
        <f t="shared" si="1163"/>
        <v>AF1791</v>
      </c>
      <c r="AG1793" s="187" t="str">
        <f t="shared" si="1163"/>
        <v>AG1791</v>
      </c>
      <c r="AH1793" s="187" t="str">
        <f t="shared" si="1163"/>
        <v>AH1791</v>
      </c>
      <c r="AI1793" s="187" t="str">
        <f t="shared" si="1163"/>
        <v>AI1791</v>
      </c>
      <c r="AJ1793" s="187" t="str">
        <f t="shared" si="1163"/>
        <v>AJ1791</v>
      </c>
      <c r="AK1793" s="187" t="str">
        <f t="shared" si="1163"/>
        <v>AK1791</v>
      </c>
      <c r="AL1793" s="187" t="str">
        <f t="shared" si="1163"/>
        <v>AL1791</v>
      </c>
      <c r="AM1793" s="187" t="str">
        <f t="shared" si="1163"/>
        <v>AM1791</v>
      </c>
      <c r="AN1793" s="187" t="str">
        <f t="shared" si="1163"/>
        <v>AN1791</v>
      </c>
      <c r="AO1793" s="187" t="str">
        <f t="shared" si="1163"/>
        <v>AO1791</v>
      </c>
      <c r="AP1793" s="187" t="str">
        <f t="shared" si="1163"/>
        <v>AP1791</v>
      </c>
      <c r="AQ1793" s="187" t="str">
        <f t="shared" si="1163"/>
        <v>AQ1791</v>
      </c>
      <c r="AR1793" s="187" t="str">
        <f t="shared" si="1163"/>
        <v>AR1791</v>
      </c>
      <c r="AS1793" s="187" t="str">
        <f t="shared" si="1163"/>
        <v>AS1791</v>
      </c>
      <c r="AT1793" s="187" t="str">
        <f t="shared" si="1163"/>
        <v>AT1791</v>
      </c>
      <c r="AU1793" s="187" t="str">
        <f t="shared" si="1163"/>
        <v>AU1791</v>
      </c>
      <c r="AV1793" s="187" t="str">
        <f t="shared" si="1163"/>
        <v>AV1791</v>
      </c>
      <c r="AW1793" s="187" t="str">
        <f t="shared" si="1163"/>
        <v>AW1791</v>
      </c>
      <c r="AX1793" s="187" t="str">
        <f t="shared" si="1163"/>
        <v>AX1791</v>
      </c>
      <c r="AY1793" s="187" t="str">
        <f t="shared" si="1163"/>
        <v>AY1791</v>
      </c>
      <c r="AZ1793" s="187" t="str">
        <f t="shared" si="1163"/>
        <v>AZ1791</v>
      </c>
      <c r="BA1793" s="187" t="str">
        <f t="shared" si="1163"/>
        <v>BA1791</v>
      </c>
      <c r="BB1793" s="187" t="str">
        <f t="shared" si="1163"/>
        <v>BB1791</v>
      </c>
      <c r="BC1793" s="187" t="str">
        <f t="shared" si="1163"/>
        <v>BC1791</v>
      </c>
      <c r="BD1793" s="187" t="str">
        <f t="shared" si="1163"/>
        <v>BD1791</v>
      </c>
      <c r="BE1793" s="187" t="str">
        <f t="shared" si="1163"/>
        <v>BE1791</v>
      </c>
      <c r="BF1793" s="187" t="str">
        <f t="shared" si="1163"/>
        <v>BF1791</v>
      </c>
      <c r="BG1793" s="187" t="str">
        <f t="shared" si="1163"/>
        <v>BG1791</v>
      </c>
      <c r="BH1793" s="187" t="str">
        <f t="shared" si="1163"/>
        <v>BH1791</v>
      </c>
      <c r="BI1793" s="187" t="str">
        <f t="shared" si="1163"/>
        <v>BI1791</v>
      </c>
      <c r="BJ1793" s="187" t="str">
        <f t="shared" si="1163"/>
        <v>BJ1791</v>
      </c>
      <c r="BK1793" s="187" t="str">
        <f t="shared" si="1163"/>
        <v>BK1791</v>
      </c>
      <c r="BL1793" s="187" t="str">
        <f t="shared" si="1163"/>
        <v>BL1791</v>
      </c>
      <c r="BM1793" s="187" t="str">
        <f t="shared" si="1163"/>
        <v>BM1791</v>
      </c>
      <c r="BN1793" s="187" t="str">
        <f t="shared" si="1163"/>
        <v>BN1791</v>
      </c>
      <c r="BO1793" s="187" t="str">
        <f t="shared" si="1163"/>
        <v>BO1791</v>
      </c>
      <c r="BP1793" s="187" t="str">
        <f t="shared" si="1163"/>
        <v>BP1791</v>
      </c>
      <c r="BQ1793" s="187" t="str">
        <f t="shared" si="1163"/>
        <v>BQ1791</v>
      </c>
      <c r="BR1793" s="187" t="str">
        <f t="shared" si="1163"/>
        <v>BR1791</v>
      </c>
      <c r="BS1793" s="187" t="str">
        <f t="shared" si="1163"/>
        <v>BS1791</v>
      </c>
      <c r="BT1793" s="187" t="str">
        <f t="shared" si="1163"/>
        <v>BT1791</v>
      </c>
      <c r="BU1793" s="187" t="str">
        <f t="shared" si="1163"/>
        <v>BU1791</v>
      </c>
      <c r="BV1793" s="187" t="str">
        <f t="shared" si="1163"/>
        <v>BV1791</v>
      </c>
      <c r="BW1793" s="187" t="str">
        <f t="shared" si="1163"/>
        <v>BW1791</v>
      </c>
      <c r="BX1793" s="187" t="str">
        <f t="shared" si="1163"/>
        <v>BX1791</v>
      </c>
      <c r="BY1793" s="187" t="str">
        <f t="shared" si="1163"/>
        <v>BY1791</v>
      </c>
      <c r="BZ1793" s="187" t="str">
        <f t="shared" si="1163"/>
        <v>BZ1791</v>
      </c>
      <c r="CA1793" s="187" t="str">
        <f t="shared" si="1163"/>
        <v>CA1791</v>
      </c>
      <c r="CB1793" s="187" t="str">
        <f t="shared" si="1163"/>
        <v>CB1791</v>
      </c>
      <c r="CC1793" s="187" t="str">
        <f t="shared" si="1163"/>
        <v>CC1791</v>
      </c>
      <c r="CD1793" s="187" t="str">
        <f t="shared" si="1163"/>
        <v>CD1791</v>
      </c>
      <c r="CE1793" s="187" t="str">
        <f t="shared" si="1163"/>
        <v>CE1791</v>
      </c>
      <c r="CF1793" s="187" t="str">
        <f t="shared" si="1163"/>
        <v>CF1791</v>
      </c>
      <c r="CG1793" s="187" t="str">
        <f t="shared" ref="CG1793:CN1794" si="1164">ADDRESS(ROW(CG1791),COLUMN(CG1791),4)</f>
        <v>CG1791</v>
      </c>
      <c r="CH1793" s="187" t="str">
        <f t="shared" si="1164"/>
        <v>CH1791</v>
      </c>
      <c r="CI1793" s="187" t="str">
        <f t="shared" si="1164"/>
        <v>CI1791</v>
      </c>
      <c r="CJ1793" s="187" t="str">
        <f t="shared" si="1164"/>
        <v>CJ1791</v>
      </c>
      <c r="CK1793" s="187" t="str">
        <f t="shared" si="1164"/>
        <v>CK1791</v>
      </c>
      <c r="CL1793" s="187" t="str">
        <f t="shared" si="1164"/>
        <v>CL1791</v>
      </c>
      <c r="CM1793" s="187" t="str">
        <f t="shared" si="1164"/>
        <v>CM1791</v>
      </c>
      <c r="CN1793" s="187" t="str">
        <f t="shared" si="1164"/>
        <v>CN1791</v>
      </c>
    </row>
    <row r="1794" spans="1:92" x14ac:dyDescent="0.25">
      <c r="A1794" s="137"/>
      <c r="B1794" s="208"/>
      <c r="C1794" s="139"/>
      <c r="D1794" s="137" t="s">
        <v>1008</v>
      </c>
      <c r="E1794" s="157"/>
      <c r="F1794" s="157"/>
      <c r="G1794" s="157"/>
      <c r="H1794" s="141"/>
      <c r="I1794" s="487"/>
      <c r="J1794" s="222"/>
      <c r="K1794" s="139"/>
      <c r="L1794" s="139"/>
      <c r="M1794" s="139"/>
      <c r="N1794" s="139"/>
      <c r="O1794" s="139"/>
      <c r="P1794" s="139"/>
      <c r="Q1794" s="139"/>
      <c r="T1794" s="207"/>
      <c r="U1794" s="187" t="str">
        <f t="shared" si="1163"/>
        <v>U1792</v>
      </c>
      <c r="V1794" s="187" t="str">
        <f t="shared" si="1163"/>
        <v>V1792</v>
      </c>
      <c r="W1794" s="187" t="str">
        <f t="shared" si="1163"/>
        <v>W1792</v>
      </c>
      <c r="X1794" s="187" t="str">
        <f t="shared" si="1163"/>
        <v>X1792</v>
      </c>
      <c r="Y1794" s="187" t="str">
        <f t="shared" si="1163"/>
        <v>Y1792</v>
      </c>
      <c r="Z1794" s="187" t="str">
        <f t="shared" si="1163"/>
        <v>Z1792</v>
      </c>
      <c r="AA1794" s="187" t="str">
        <f t="shared" si="1163"/>
        <v>AA1792</v>
      </c>
      <c r="AB1794" s="187" t="str">
        <f t="shared" si="1163"/>
        <v>AB1792</v>
      </c>
      <c r="AC1794" s="187" t="str">
        <f t="shared" si="1163"/>
        <v>AC1792</v>
      </c>
      <c r="AD1794" s="187" t="str">
        <f t="shared" si="1163"/>
        <v>AD1792</v>
      </c>
      <c r="AE1794" s="187" t="str">
        <f t="shared" si="1163"/>
        <v>AE1792</v>
      </c>
      <c r="AF1794" s="187" t="str">
        <f t="shared" si="1163"/>
        <v>AF1792</v>
      </c>
      <c r="AG1794" s="187" t="str">
        <f t="shared" si="1163"/>
        <v>AG1792</v>
      </c>
      <c r="AH1794" s="187" t="str">
        <f t="shared" si="1163"/>
        <v>AH1792</v>
      </c>
      <c r="AI1794" s="187" t="str">
        <f t="shared" si="1163"/>
        <v>AI1792</v>
      </c>
      <c r="AJ1794" s="187" t="str">
        <f t="shared" si="1163"/>
        <v>AJ1792</v>
      </c>
      <c r="AK1794" s="187" t="str">
        <f t="shared" si="1163"/>
        <v>AK1792</v>
      </c>
      <c r="AL1794" s="187" t="str">
        <f t="shared" si="1163"/>
        <v>AL1792</v>
      </c>
      <c r="AM1794" s="187" t="str">
        <f t="shared" si="1163"/>
        <v>AM1792</v>
      </c>
      <c r="AN1794" s="187" t="str">
        <f t="shared" si="1163"/>
        <v>AN1792</v>
      </c>
      <c r="AO1794" s="187" t="str">
        <f t="shared" si="1163"/>
        <v>AO1792</v>
      </c>
      <c r="AP1794" s="187" t="str">
        <f t="shared" si="1163"/>
        <v>AP1792</v>
      </c>
      <c r="AQ1794" s="187" t="str">
        <f t="shared" si="1163"/>
        <v>AQ1792</v>
      </c>
      <c r="AR1794" s="187" t="str">
        <f t="shared" si="1163"/>
        <v>AR1792</v>
      </c>
      <c r="AS1794" s="187" t="str">
        <f t="shared" si="1163"/>
        <v>AS1792</v>
      </c>
      <c r="AT1794" s="187" t="str">
        <f t="shared" si="1163"/>
        <v>AT1792</v>
      </c>
      <c r="AU1794" s="187" t="str">
        <f t="shared" si="1163"/>
        <v>AU1792</v>
      </c>
      <c r="AV1794" s="187" t="str">
        <f t="shared" si="1163"/>
        <v>AV1792</v>
      </c>
      <c r="AW1794" s="187" t="str">
        <f t="shared" si="1163"/>
        <v>AW1792</v>
      </c>
      <c r="AX1794" s="187" t="str">
        <f t="shared" si="1163"/>
        <v>AX1792</v>
      </c>
      <c r="AY1794" s="187" t="str">
        <f t="shared" si="1163"/>
        <v>AY1792</v>
      </c>
      <c r="AZ1794" s="187" t="str">
        <f t="shared" si="1163"/>
        <v>AZ1792</v>
      </c>
      <c r="BA1794" s="187" t="str">
        <f t="shared" si="1163"/>
        <v>BA1792</v>
      </c>
      <c r="BB1794" s="187" t="str">
        <f t="shared" si="1163"/>
        <v>BB1792</v>
      </c>
      <c r="BC1794" s="187" t="str">
        <f t="shared" si="1163"/>
        <v>BC1792</v>
      </c>
      <c r="BD1794" s="187" t="str">
        <f t="shared" si="1163"/>
        <v>BD1792</v>
      </c>
      <c r="BE1794" s="187" t="str">
        <f t="shared" si="1163"/>
        <v>BE1792</v>
      </c>
      <c r="BF1794" s="187" t="str">
        <f t="shared" si="1163"/>
        <v>BF1792</v>
      </c>
      <c r="BG1794" s="187" t="str">
        <f t="shared" si="1163"/>
        <v>BG1792</v>
      </c>
      <c r="BH1794" s="187" t="str">
        <f t="shared" si="1163"/>
        <v>BH1792</v>
      </c>
      <c r="BI1794" s="187" t="str">
        <f t="shared" si="1163"/>
        <v>BI1792</v>
      </c>
      <c r="BJ1794" s="187" t="str">
        <f t="shared" si="1163"/>
        <v>BJ1792</v>
      </c>
      <c r="BK1794" s="187" t="str">
        <f t="shared" si="1163"/>
        <v>BK1792</v>
      </c>
      <c r="BL1794" s="187" t="str">
        <f t="shared" si="1163"/>
        <v>BL1792</v>
      </c>
      <c r="BM1794" s="187" t="str">
        <f t="shared" si="1163"/>
        <v>BM1792</v>
      </c>
      <c r="BN1794" s="187" t="str">
        <f t="shared" si="1163"/>
        <v>BN1792</v>
      </c>
      <c r="BO1794" s="187" t="str">
        <f t="shared" si="1163"/>
        <v>BO1792</v>
      </c>
      <c r="BP1794" s="187" t="str">
        <f t="shared" si="1163"/>
        <v>BP1792</v>
      </c>
      <c r="BQ1794" s="187" t="str">
        <f t="shared" si="1163"/>
        <v>BQ1792</v>
      </c>
      <c r="BR1794" s="187" t="str">
        <f t="shared" si="1163"/>
        <v>BR1792</v>
      </c>
      <c r="BS1794" s="187" t="str">
        <f t="shared" si="1163"/>
        <v>BS1792</v>
      </c>
      <c r="BT1794" s="187" t="str">
        <f t="shared" si="1163"/>
        <v>BT1792</v>
      </c>
      <c r="BU1794" s="187" t="str">
        <f t="shared" si="1163"/>
        <v>BU1792</v>
      </c>
      <c r="BV1794" s="187" t="str">
        <f t="shared" si="1163"/>
        <v>BV1792</v>
      </c>
      <c r="BW1794" s="187" t="str">
        <f t="shared" si="1163"/>
        <v>BW1792</v>
      </c>
      <c r="BX1794" s="187" t="str">
        <f t="shared" si="1163"/>
        <v>BX1792</v>
      </c>
      <c r="BY1794" s="187" t="str">
        <f t="shared" si="1163"/>
        <v>BY1792</v>
      </c>
      <c r="BZ1794" s="187" t="str">
        <f t="shared" si="1163"/>
        <v>BZ1792</v>
      </c>
      <c r="CA1794" s="187" t="str">
        <f t="shared" si="1163"/>
        <v>CA1792</v>
      </c>
      <c r="CB1794" s="187" t="str">
        <f t="shared" si="1163"/>
        <v>CB1792</v>
      </c>
      <c r="CC1794" s="187" t="str">
        <f t="shared" si="1163"/>
        <v>CC1792</v>
      </c>
      <c r="CD1794" s="187" t="str">
        <f t="shared" si="1163"/>
        <v>CD1792</v>
      </c>
      <c r="CE1794" s="187" t="str">
        <f t="shared" si="1163"/>
        <v>CE1792</v>
      </c>
      <c r="CF1794" s="187" t="str">
        <f t="shared" si="1163"/>
        <v>CF1792</v>
      </c>
      <c r="CG1794" s="187" t="str">
        <f t="shared" si="1164"/>
        <v>CG1792</v>
      </c>
      <c r="CH1794" s="187" t="str">
        <f t="shared" si="1164"/>
        <v>CH1792</v>
      </c>
      <c r="CI1794" s="187" t="str">
        <f t="shared" si="1164"/>
        <v>CI1792</v>
      </c>
      <c r="CJ1794" s="187" t="str">
        <f t="shared" si="1164"/>
        <v>CJ1792</v>
      </c>
      <c r="CK1794" s="187" t="str">
        <f t="shared" si="1164"/>
        <v>CK1792</v>
      </c>
      <c r="CL1794" s="187" t="str">
        <f t="shared" si="1164"/>
        <v>CL1792</v>
      </c>
      <c r="CM1794" s="187" t="str">
        <f t="shared" si="1164"/>
        <v>CM1792</v>
      </c>
      <c r="CN1794" s="187" t="str">
        <f t="shared" si="1164"/>
        <v>CN1792</v>
      </c>
    </row>
    <row r="1795" spans="1:92" x14ac:dyDescent="0.25">
      <c r="A1795" s="53" t="s">
        <v>188</v>
      </c>
      <c r="B1795" s="75" t="s">
        <v>165</v>
      </c>
      <c r="C1795" s="148"/>
      <c r="D1795" s="53" t="s">
        <v>1008</v>
      </c>
      <c r="E1795" s="149" t="s">
        <v>203</v>
      </c>
      <c r="F1795" s="149"/>
      <c r="G1795" s="149"/>
      <c r="H1795" s="106"/>
      <c r="I1795" s="210"/>
      <c r="J1795" s="212">
        <f t="shared" ref="J1795:P1795" ca="1" si="1165">SUMIF($3:$3, J$2, INDIRECT(ROW() &amp; ":" &amp; ROW()))</f>
        <v>0</v>
      </c>
      <c r="K1795" s="212">
        <f t="shared" ca="1" si="1165"/>
        <v>120000</v>
      </c>
      <c r="L1795" s="212">
        <f t="shared" ca="1" si="1165"/>
        <v>120000</v>
      </c>
      <c r="M1795" s="212">
        <f t="shared" ca="1" si="1165"/>
        <v>120000</v>
      </c>
      <c r="N1795" s="212">
        <f t="shared" ca="1" si="1165"/>
        <v>120000</v>
      </c>
      <c r="O1795" s="212">
        <f t="shared" ca="1" si="1165"/>
        <v>120000</v>
      </c>
      <c r="P1795" s="212">
        <f t="shared" ca="1" si="1165"/>
        <v>120000</v>
      </c>
      <c r="Q1795" s="212"/>
      <c r="T1795" s="271">
        <f t="shared" ref="T1795" ca="1" si="1166">IFERROR(INDEX(INDIRECT("Financials!$A:$AD"), MATCH(INDIRECT(ADDRESS(ROW(),2)), INDIRECT("Financials!$B:$B"), 0), MATCH(INDIRECT(ADDRESS(1,COLUMN())), INDIRECT("Financials!$1:$1"), 0)),0)</f>
        <v>0</v>
      </c>
      <c r="U1795" s="212" cm="1">
        <f t="array" aca="1" ref="U1795" ca="1">+ABS(INDIRECT(U1793)/INDIRECT(U1794))</f>
        <v>10000</v>
      </c>
      <c r="V1795" s="212" cm="1">
        <f t="array" aca="1" ref="V1795" ca="1">+ABS(INDIRECT(V1793)/INDIRECT(V1794))</f>
        <v>10000</v>
      </c>
      <c r="W1795" s="212" cm="1">
        <f t="array" aca="1" ref="W1795" ca="1">+ABS(INDIRECT(W1793)/INDIRECT(W1794))</f>
        <v>10000</v>
      </c>
      <c r="X1795" s="212" cm="1">
        <f t="array" aca="1" ref="X1795" ca="1">+ABS(INDIRECT(X1793)/INDIRECT(X1794))</f>
        <v>10000</v>
      </c>
      <c r="Y1795" s="212" cm="1">
        <f t="array" aca="1" ref="Y1795" ca="1">+ABS(INDIRECT(Y1793)/INDIRECT(Y1794))</f>
        <v>10000</v>
      </c>
      <c r="Z1795" s="212" cm="1">
        <f t="array" aca="1" ref="Z1795" ca="1">+ABS(INDIRECT(Z1793)/INDIRECT(Z1794))</f>
        <v>10000</v>
      </c>
      <c r="AA1795" s="212" cm="1">
        <f t="array" aca="1" ref="AA1795" ca="1">+ABS(INDIRECT(AA1793)/INDIRECT(AA1794))</f>
        <v>10000</v>
      </c>
      <c r="AB1795" s="212" cm="1">
        <f t="array" aca="1" ref="AB1795" ca="1">+ABS(INDIRECT(AB1793)/INDIRECT(AB1794))</f>
        <v>10000</v>
      </c>
      <c r="AC1795" s="212" cm="1">
        <f t="array" aca="1" ref="AC1795" ca="1">+ABS(INDIRECT(AC1793)/INDIRECT(AC1794))</f>
        <v>10000</v>
      </c>
      <c r="AD1795" s="212" cm="1">
        <f t="array" aca="1" ref="AD1795" ca="1">+ABS(INDIRECT(AD1793)/INDIRECT(AD1794))</f>
        <v>10000</v>
      </c>
      <c r="AE1795" s="212" cm="1">
        <f t="array" aca="1" ref="AE1795" ca="1">+ABS(INDIRECT(AE1793)/INDIRECT(AE1794))</f>
        <v>10000</v>
      </c>
      <c r="AF1795" s="212" cm="1">
        <f t="array" aca="1" ref="AF1795" ca="1">+ABS(INDIRECT(AF1793)/INDIRECT(AF1794))</f>
        <v>10000</v>
      </c>
      <c r="AG1795" s="212" cm="1">
        <f t="array" aca="1" ref="AG1795" ca="1">+ABS(INDIRECT(AG1793)/INDIRECT(AG1794))</f>
        <v>10000</v>
      </c>
      <c r="AH1795" s="212" cm="1">
        <f t="array" aca="1" ref="AH1795" ca="1">+ABS(INDIRECT(AH1793)/INDIRECT(AH1794))</f>
        <v>10000</v>
      </c>
      <c r="AI1795" s="212" cm="1">
        <f t="array" aca="1" ref="AI1795" ca="1">+ABS(INDIRECT(AI1793)/INDIRECT(AI1794))</f>
        <v>10000</v>
      </c>
      <c r="AJ1795" s="212" cm="1">
        <f t="array" aca="1" ref="AJ1795" ca="1">+ABS(INDIRECT(AJ1793)/INDIRECT(AJ1794))</f>
        <v>10000</v>
      </c>
      <c r="AK1795" s="212" cm="1">
        <f t="array" aca="1" ref="AK1795" ca="1">+ABS(INDIRECT(AK1793)/INDIRECT(AK1794))</f>
        <v>10000</v>
      </c>
      <c r="AL1795" s="212" cm="1">
        <f t="array" aca="1" ref="AL1795" ca="1">+ABS(INDIRECT(AL1793)/INDIRECT(AL1794))</f>
        <v>10000</v>
      </c>
      <c r="AM1795" s="212" cm="1">
        <f t="array" aca="1" ref="AM1795" ca="1">+ABS(INDIRECT(AM1793)/INDIRECT(AM1794))</f>
        <v>10000</v>
      </c>
      <c r="AN1795" s="212" cm="1">
        <f t="array" aca="1" ref="AN1795" ca="1">+ABS(INDIRECT(AN1793)/INDIRECT(AN1794))</f>
        <v>10000</v>
      </c>
      <c r="AO1795" s="212" cm="1">
        <f t="array" aca="1" ref="AO1795" ca="1">+ABS(INDIRECT(AO1793)/INDIRECT(AO1794))</f>
        <v>10000</v>
      </c>
      <c r="AP1795" s="212" cm="1">
        <f t="array" aca="1" ref="AP1795" ca="1">+ABS(INDIRECT(AP1793)/INDIRECT(AP1794))</f>
        <v>10000</v>
      </c>
      <c r="AQ1795" s="212" cm="1">
        <f t="array" aca="1" ref="AQ1795" ca="1">+ABS(INDIRECT(AQ1793)/INDIRECT(AQ1794))</f>
        <v>10000</v>
      </c>
      <c r="AR1795" s="212" cm="1">
        <f t="array" aca="1" ref="AR1795" ca="1">+ABS(INDIRECT(AR1793)/INDIRECT(AR1794))</f>
        <v>10000</v>
      </c>
      <c r="AS1795" s="212" cm="1">
        <f t="array" aca="1" ref="AS1795" ca="1">+ABS(INDIRECT(AS1793)/INDIRECT(AS1794))</f>
        <v>10000</v>
      </c>
      <c r="AT1795" s="212" cm="1">
        <f t="array" aca="1" ref="AT1795" ca="1">+ABS(INDIRECT(AT1793)/INDIRECT(AT1794))</f>
        <v>10000</v>
      </c>
      <c r="AU1795" s="212" cm="1">
        <f t="array" aca="1" ref="AU1795" ca="1">+ABS(INDIRECT(AU1793)/INDIRECT(AU1794))</f>
        <v>10000</v>
      </c>
      <c r="AV1795" s="212" cm="1">
        <f t="array" aca="1" ref="AV1795" ca="1">+ABS(INDIRECT(AV1793)/INDIRECT(AV1794))</f>
        <v>10000</v>
      </c>
      <c r="AW1795" s="212" cm="1">
        <f t="array" aca="1" ref="AW1795" ca="1">+ABS(INDIRECT(AW1793)/INDIRECT(AW1794))</f>
        <v>10000</v>
      </c>
      <c r="AX1795" s="212" cm="1">
        <f t="array" aca="1" ref="AX1795" ca="1">+ABS(INDIRECT(AX1793)/INDIRECT(AX1794))</f>
        <v>10000</v>
      </c>
      <c r="AY1795" s="212" cm="1">
        <f t="array" aca="1" ref="AY1795" ca="1">+ABS(INDIRECT(AY1793)/INDIRECT(AY1794))</f>
        <v>10000</v>
      </c>
      <c r="AZ1795" s="212" cm="1">
        <f t="array" aca="1" ref="AZ1795" ca="1">+ABS(INDIRECT(AZ1793)/INDIRECT(AZ1794))</f>
        <v>10000</v>
      </c>
      <c r="BA1795" s="212" cm="1">
        <f t="array" aca="1" ref="BA1795" ca="1">+ABS(INDIRECT(BA1793)/INDIRECT(BA1794))</f>
        <v>10000</v>
      </c>
      <c r="BB1795" s="212" cm="1">
        <f t="array" aca="1" ref="BB1795" ca="1">+ABS(INDIRECT(BB1793)/INDIRECT(BB1794))</f>
        <v>10000</v>
      </c>
      <c r="BC1795" s="212" cm="1">
        <f t="array" aca="1" ref="BC1795" ca="1">+ABS(INDIRECT(BC1793)/INDIRECT(BC1794))</f>
        <v>10000</v>
      </c>
      <c r="BD1795" s="212" cm="1">
        <f t="array" aca="1" ref="BD1795" ca="1">+ABS(INDIRECT(BD1793)/INDIRECT(BD1794))</f>
        <v>10000</v>
      </c>
      <c r="BE1795" s="212" cm="1">
        <f t="array" aca="1" ref="BE1795" ca="1">+ABS(INDIRECT(BE1793)/INDIRECT(BE1794))</f>
        <v>10000</v>
      </c>
      <c r="BF1795" s="212" cm="1">
        <f t="array" aca="1" ref="BF1795" ca="1">+ABS(INDIRECT(BF1793)/INDIRECT(BF1794))</f>
        <v>10000</v>
      </c>
      <c r="BG1795" s="212" cm="1">
        <f t="array" aca="1" ref="BG1795" ca="1">+ABS(INDIRECT(BG1793)/INDIRECT(BG1794))</f>
        <v>10000</v>
      </c>
      <c r="BH1795" s="212" cm="1">
        <f t="array" aca="1" ref="BH1795" ca="1">+ABS(INDIRECT(BH1793)/INDIRECT(BH1794))</f>
        <v>10000</v>
      </c>
      <c r="BI1795" s="212" cm="1">
        <f t="array" aca="1" ref="BI1795" ca="1">+ABS(INDIRECT(BI1793)/INDIRECT(BI1794))</f>
        <v>10000</v>
      </c>
      <c r="BJ1795" s="212" cm="1">
        <f t="array" aca="1" ref="BJ1795" ca="1">+ABS(INDIRECT(BJ1793)/INDIRECT(BJ1794))</f>
        <v>10000</v>
      </c>
      <c r="BK1795" s="212" cm="1">
        <f t="array" aca="1" ref="BK1795" ca="1">+ABS(INDIRECT(BK1793)/INDIRECT(BK1794))</f>
        <v>10000</v>
      </c>
      <c r="BL1795" s="212" cm="1">
        <f t="array" aca="1" ref="BL1795" ca="1">+ABS(INDIRECT(BL1793)/INDIRECT(BL1794))</f>
        <v>10000</v>
      </c>
      <c r="BM1795" s="212" cm="1">
        <f t="array" aca="1" ref="BM1795" ca="1">+ABS(INDIRECT(BM1793)/INDIRECT(BM1794))</f>
        <v>10000</v>
      </c>
      <c r="BN1795" s="212" cm="1">
        <f t="array" aca="1" ref="BN1795" ca="1">+ABS(INDIRECT(BN1793)/INDIRECT(BN1794))</f>
        <v>10000</v>
      </c>
      <c r="BO1795" s="212" cm="1">
        <f t="array" aca="1" ref="BO1795" ca="1">+ABS(INDIRECT(BO1793)/INDIRECT(BO1794))</f>
        <v>10000</v>
      </c>
      <c r="BP1795" s="212" cm="1">
        <f t="array" aca="1" ref="BP1795" ca="1">+ABS(INDIRECT(BP1793)/INDIRECT(BP1794))</f>
        <v>10000</v>
      </c>
      <c r="BQ1795" s="212" cm="1">
        <f t="array" aca="1" ref="BQ1795" ca="1">+ABS(INDIRECT(BQ1793)/INDIRECT(BQ1794))</f>
        <v>10000</v>
      </c>
      <c r="BR1795" s="212" cm="1">
        <f t="array" aca="1" ref="BR1795" ca="1">+ABS(INDIRECT(BR1793)/INDIRECT(BR1794))</f>
        <v>10000</v>
      </c>
      <c r="BS1795" s="212" cm="1">
        <f t="array" aca="1" ref="BS1795" ca="1">+ABS(INDIRECT(BS1793)/INDIRECT(BS1794))</f>
        <v>10000</v>
      </c>
      <c r="BT1795" s="212" cm="1">
        <f t="array" aca="1" ref="BT1795" ca="1">+ABS(INDIRECT(BT1793)/INDIRECT(BT1794))</f>
        <v>10000</v>
      </c>
      <c r="BU1795" s="212" cm="1">
        <f t="array" aca="1" ref="BU1795" ca="1">+ABS(INDIRECT(BU1793)/INDIRECT(BU1794))</f>
        <v>10000</v>
      </c>
      <c r="BV1795" s="212" cm="1">
        <f t="array" aca="1" ref="BV1795" ca="1">+ABS(INDIRECT(BV1793)/INDIRECT(BV1794))</f>
        <v>10000</v>
      </c>
      <c r="BW1795" s="212" cm="1">
        <f t="array" aca="1" ref="BW1795" ca="1">+ABS(INDIRECT(BW1793)/INDIRECT(BW1794))</f>
        <v>10000</v>
      </c>
      <c r="BX1795" s="212" cm="1">
        <f t="array" aca="1" ref="BX1795" ca="1">+ABS(INDIRECT(BX1793)/INDIRECT(BX1794))</f>
        <v>10000</v>
      </c>
      <c r="BY1795" s="212" cm="1">
        <f t="array" aca="1" ref="BY1795" ca="1">+ABS(INDIRECT(BY1793)/INDIRECT(BY1794))</f>
        <v>10000</v>
      </c>
      <c r="BZ1795" s="212" cm="1">
        <f t="array" aca="1" ref="BZ1795" ca="1">+ABS(INDIRECT(BZ1793)/INDIRECT(BZ1794))</f>
        <v>10000</v>
      </c>
      <c r="CA1795" s="212" cm="1">
        <f t="array" aca="1" ref="CA1795" ca="1">+ABS(INDIRECT(CA1793)/INDIRECT(CA1794))</f>
        <v>10000</v>
      </c>
      <c r="CB1795" s="212" cm="1">
        <f t="array" aca="1" ref="CB1795" ca="1">+ABS(INDIRECT(CB1793)/INDIRECT(CB1794))</f>
        <v>10000</v>
      </c>
      <c r="CC1795" s="212" cm="1">
        <f t="array" aca="1" ref="CC1795" ca="1">+ABS(INDIRECT(CC1793)/INDIRECT(CC1794))</f>
        <v>10000</v>
      </c>
      <c r="CD1795" s="212" cm="1">
        <f t="array" aca="1" ref="CD1795" ca="1">+ABS(INDIRECT(CD1793)/INDIRECT(CD1794))</f>
        <v>10000</v>
      </c>
      <c r="CE1795" s="212" cm="1">
        <f t="array" aca="1" ref="CE1795" ca="1">+ABS(INDIRECT(CE1793)/INDIRECT(CE1794))</f>
        <v>10000</v>
      </c>
      <c r="CF1795" s="212" cm="1">
        <f t="array" aca="1" ref="CF1795" ca="1">+ABS(INDIRECT(CF1793)/INDIRECT(CF1794))</f>
        <v>10000</v>
      </c>
      <c r="CG1795" s="212" cm="1">
        <f t="array" aca="1" ref="CG1795" ca="1">+ABS(INDIRECT(CG1793)/INDIRECT(CG1794))</f>
        <v>10000</v>
      </c>
      <c r="CH1795" s="212" cm="1">
        <f t="array" aca="1" ref="CH1795" ca="1">+ABS(INDIRECT(CH1793)/INDIRECT(CH1794))</f>
        <v>10000</v>
      </c>
      <c r="CI1795" s="212" cm="1">
        <f t="array" aca="1" ref="CI1795" ca="1">+ABS(INDIRECT(CI1793)/INDIRECT(CI1794))</f>
        <v>10000</v>
      </c>
      <c r="CJ1795" s="212" cm="1">
        <f t="array" aca="1" ref="CJ1795" ca="1">+ABS(INDIRECT(CJ1793)/INDIRECT(CJ1794))</f>
        <v>10000</v>
      </c>
      <c r="CK1795" s="212" cm="1">
        <f t="array" aca="1" ref="CK1795" ca="1">+ABS(INDIRECT(CK1793)/INDIRECT(CK1794))</f>
        <v>10000</v>
      </c>
      <c r="CL1795" s="212" cm="1">
        <f t="array" aca="1" ref="CL1795" ca="1">+ABS(INDIRECT(CL1793)/INDIRECT(CL1794))</f>
        <v>10000</v>
      </c>
      <c r="CM1795" s="212" cm="1">
        <f t="array" aca="1" ref="CM1795" ca="1">+ABS(INDIRECT(CM1793)/INDIRECT(CM1794))</f>
        <v>10000</v>
      </c>
      <c r="CN1795" s="212" cm="1">
        <f t="array" aca="1" ref="CN1795" ca="1">+ABS(INDIRECT(CN1793)/INDIRECT(CN1794))</f>
        <v>10000</v>
      </c>
    </row>
    <row r="1796" spans="1:92" x14ac:dyDescent="0.25">
      <c r="T1796" s="205"/>
    </row>
    <row r="1797" spans="1:92" x14ac:dyDescent="0.25">
      <c r="T1797" s="205"/>
      <c r="U1797" s="295">
        <v>100</v>
      </c>
      <c r="V1797" s="295">
        <v>100</v>
      </c>
      <c r="W1797" s="295">
        <v>100</v>
      </c>
      <c r="X1797" s="295">
        <v>100</v>
      </c>
      <c r="Y1797" s="295">
        <v>100</v>
      </c>
      <c r="Z1797" s="295">
        <v>100</v>
      </c>
      <c r="AA1797" s="295">
        <v>100</v>
      </c>
      <c r="AB1797" s="295">
        <v>100</v>
      </c>
      <c r="AC1797" s="295">
        <v>100</v>
      </c>
      <c r="AD1797" s="295">
        <v>100</v>
      </c>
      <c r="AE1797" s="295">
        <v>100</v>
      </c>
      <c r="AF1797" s="295">
        <v>100</v>
      </c>
      <c r="AG1797" s="295">
        <v>100</v>
      </c>
      <c r="AH1797" s="295">
        <v>100</v>
      </c>
      <c r="AI1797" s="295">
        <v>100</v>
      </c>
      <c r="AJ1797" s="295">
        <v>100</v>
      </c>
      <c r="AK1797" s="295">
        <v>100</v>
      </c>
      <c r="AL1797" s="295">
        <v>100</v>
      </c>
      <c r="AM1797" s="295">
        <v>100</v>
      </c>
      <c r="AN1797" s="295">
        <v>100</v>
      </c>
      <c r="AO1797" s="295">
        <v>100</v>
      </c>
      <c r="AP1797" s="295">
        <v>100</v>
      </c>
      <c r="AQ1797" s="295">
        <v>100</v>
      </c>
      <c r="AR1797" s="295">
        <v>100</v>
      </c>
      <c r="AS1797" s="295">
        <v>100</v>
      </c>
      <c r="AT1797" s="295">
        <v>100</v>
      </c>
      <c r="AU1797" s="295">
        <v>100</v>
      </c>
      <c r="AV1797" s="295">
        <v>100</v>
      </c>
      <c r="AW1797" s="295">
        <v>100</v>
      </c>
      <c r="AX1797" s="295">
        <v>100</v>
      </c>
      <c r="AY1797" s="295">
        <v>100</v>
      </c>
      <c r="AZ1797" s="295">
        <v>100</v>
      </c>
      <c r="BA1797" s="295">
        <v>100</v>
      </c>
      <c r="BB1797" s="295">
        <v>100</v>
      </c>
      <c r="BC1797" s="295">
        <v>100</v>
      </c>
      <c r="BD1797" s="295">
        <v>100</v>
      </c>
      <c r="BE1797" s="295">
        <v>100</v>
      </c>
      <c r="BF1797" s="295">
        <v>100</v>
      </c>
      <c r="BG1797" s="295">
        <v>100</v>
      </c>
      <c r="BH1797" s="295">
        <v>100</v>
      </c>
      <c r="BI1797" s="295">
        <v>100</v>
      </c>
      <c r="BJ1797" s="295">
        <v>100</v>
      </c>
      <c r="BK1797" s="295">
        <v>100</v>
      </c>
      <c r="BL1797" s="295">
        <v>100</v>
      </c>
      <c r="BM1797" s="295">
        <v>100</v>
      </c>
      <c r="BN1797" s="295">
        <v>100</v>
      </c>
      <c r="BO1797" s="295">
        <v>100</v>
      </c>
      <c r="BP1797" s="295">
        <v>100</v>
      </c>
      <c r="BQ1797" s="295">
        <v>100</v>
      </c>
      <c r="BR1797" s="295">
        <v>100</v>
      </c>
      <c r="BS1797" s="295">
        <v>100</v>
      </c>
      <c r="BT1797" s="295">
        <v>100</v>
      </c>
      <c r="BU1797" s="295">
        <v>100</v>
      </c>
      <c r="BV1797" s="295">
        <v>100</v>
      </c>
      <c r="BW1797" s="295">
        <v>100</v>
      </c>
      <c r="BX1797" s="295">
        <v>100</v>
      </c>
      <c r="BY1797" s="295">
        <v>100</v>
      </c>
      <c r="BZ1797" s="295">
        <v>100</v>
      </c>
      <c r="CA1797" s="295">
        <v>100</v>
      </c>
      <c r="CB1797" s="295">
        <v>100</v>
      </c>
      <c r="CC1797" s="295">
        <v>100</v>
      </c>
      <c r="CD1797" s="295">
        <v>100</v>
      </c>
      <c r="CE1797" s="295">
        <v>100</v>
      </c>
      <c r="CF1797" s="295">
        <v>100</v>
      </c>
      <c r="CG1797" s="295">
        <v>100</v>
      </c>
      <c r="CH1797" s="295">
        <v>100</v>
      </c>
      <c r="CI1797" s="295">
        <v>100</v>
      </c>
      <c r="CJ1797" s="295">
        <v>100</v>
      </c>
      <c r="CK1797" s="295">
        <v>100</v>
      </c>
      <c r="CL1797" s="295">
        <v>100</v>
      </c>
      <c r="CM1797" s="295">
        <v>100</v>
      </c>
      <c r="CN1797" s="295">
        <v>100</v>
      </c>
    </row>
    <row r="1798" spans="1:92" x14ac:dyDescent="0.25">
      <c r="T1798" s="205"/>
      <c r="U1798" s="295">
        <v>100</v>
      </c>
    </row>
    <row r="1799" spans="1:92" x14ac:dyDescent="0.25">
      <c r="A1799" s="137"/>
      <c r="B1799" s="208"/>
      <c r="C1799" s="139"/>
      <c r="D1799" s="137" t="s">
        <v>1009</v>
      </c>
      <c r="E1799" s="157" t="s">
        <v>1009</v>
      </c>
      <c r="F1799" s="157"/>
      <c r="G1799" s="157"/>
      <c r="H1799" s="141"/>
      <c r="I1799" s="487"/>
      <c r="J1799" s="222"/>
      <c r="K1799" s="139"/>
      <c r="L1799" s="139"/>
      <c r="M1799" s="139"/>
      <c r="N1799" s="139"/>
      <c r="O1799" s="139"/>
      <c r="P1799" s="139"/>
      <c r="Q1799" s="139"/>
      <c r="T1799" s="207"/>
      <c r="U1799" s="187" t="str">
        <f t="shared" ref="U1799:CF1799" si="1167">ADDRESS(ROW(U1798),COLUMN(U1798),4)</f>
        <v>U1798</v>
      </c>
      <c r="V1799" s="187" t="str">
        <f t="shared" si="1167"/>
        <v>V1798</v>
      </c>
      <c r="W1799" s="187" t="str">
        <f t="shared" si="1167"/>
        <v>W1798</v>
      </c>
      <c r="X1799" s="187" t="str">
        <f t="shared" si="1167"/>
        <v>X1798</v>
      </c>
      <c r="Y1799" s="187" t="str">
        <f t="shared" si="1167"/>
        <v>Y1798</v>
      </c>
      <c r="Z1799" s="187" t="str">
        <f t="shared" si="1167"/>
        <v>Z1798</v>
      </c>
      <c r="AA1799" s="187" t="str">
        <f t="shared" si="1167"/>
        <v>AA1798</v>
      </c>
      <c r="AB1799" s="187" t="str">
        <f t="shared" si="1167"/>
        <v>AB1798</v>
      </c>
      <c r="AC1799" s="187" t="str">
        <f t="shared" si="1167"/>
        <v>AC1798</v>
      </c>
      <c r="AD1799" s="187" t="str">
        <f t="shared" si="1167"/>
        <v>AD1798</v>
      </c>
      <c r="AE1799" s="187" t="str">
        <f t="shared" si="1167"/>
        <v>AE1798</v>
      </c>
      <c r="AF1799" s="187" t="str">
        <f t="shared" si="1167"/>
        <v>AF1798</v>
      </c>
      <c r="AG1799" s="187" t="str">
        <f t="shared" si="1167"/>
        <v>AG1798</v>
      </c>
      <c r="AH1799" s="187" t="str">
        <f t="shared" si="1167"/>
        <v>AH1798</v>
      </c>
      <c r="AI1799" s="187" t="str">
        <f t="shared" si="1167"/>
        <v>AI1798</v>
      </c>
      <c r="AJ1799" s="187" t="str">
        <f t="shared" si="1167"/>
        <v>AJ1798</v>
      </c>
      <c r="AK1799" s="187" t="str">
        <f t="shared" si="1167"/>
        <v>AK1798</v>
      </c>
      <c r="AL1799" s="187" t="str">
        <f t="shared" si="1167"/>
        <v>AL1798</v>
      </c>
      <c r="AM1799" s="187" t="str">
        <f t="shared" si="1167"/>
        <v>AM1798</v>
      </c>
      <c r="AN1799" s="187" t="str">
        <f t="shared" si="1167"/>
        <v>AN1798</v>
      </c>
      <c r="AO1799" s="187" t="str">
        <f t="shared" si="1167"/>
        <v>AO1798</v>
      </c>
      <c r="AP1799" s="187" t="str">
        <f t="shared" si="1167"/>
        <v>AP1798</v>
      </c>
      <c r="AQ1799" s="187" t="str">
        <f t="shared" si="1167"/>
        <v>AQ1798</v>
      </c>
      <c r="AR1799" s="187" t="str">
        <f t="shared" si="1167"/>
        <v>AR1798</v>
      </c>
      <c r="AS1799" s="187" t="str">
        <f t="shared" si="1167"/>
        <v>AS1798</v>
      </c>
      <c r="AT1799" s="187" t="str">
        <f t="shared" si="1167"/>
        <v>AT1798</v>
      </c>
      <c r="AU1799" s="187" t="str">
        <f t="shared" si="1167"/>
        <v>AU1798</v>
      </c>
      <c r="AV1799" s="187" t="str">
        <f t="shared" si="1167"/>
        <v>AV1798</v>
      </c>
      <c r="AW1799" s="187" t="str">
        <f t="shared" si="1167"/>
        <v>AW1798</v>
      </c>
      <c r="AX1799" s="187" t="str">
        <f t="shared" si="1167"/>
        <v>AX1798</v>
      </c>
      <c r="AY1799" s="187" t="str">
        <f t="shared" si="1167"/>
        <v>AY1798</v>
      </c>
      <c r="AZ1799" s="187" t="str">
        <f t="shared" si="1167"/>
        <v>AZ1798</v>
      </c>
      <c r="BA1799" s="187" t="str">
        <f t="shared" si="1167"/>
        <v>BA1798</v>
      </c>
      <c r="BB1799" s="187" t="str">
        <f t="shared" si="1167"/>
        <v>BB1798</v>
      </c>
      <c r="BC1799" s="187" t="str">
        <f t="shared" si="1167"/>
        <v>BC1798</v>
      </c>
      <c r="BD1799" s="187" t="str">
        <f t="shared" si="1167"/>
        <v>BD1798</v>
      </c>
      <c r="BE1799" s="187" t="str">
        <f t="shared" si="1167"/>
        <v>BE1798</v>
      </c>
      <c r="BF1799" s="187" t="str">
        <f t="shared" si="1167"/>
        <v>BF1798</v>
      </c>
      <c r="BG1799" s="187" t="str">
        <f t="shared" si="1167"/>
        <v>BG1798</v>
      </c>
      <c r="BH1799" s="187" t="str">
        <f t="shared" si="1167"/>
        <v>BH1798</v>
      </c>
      <c r="BI1799" s="187" t="str">
        <f t="shared" si="1167"/>
        <v>BI1798</v>
      </c>
      <c r="BJ1799" s="187" t="str">
        <f t="shared" si="1167"/>
        <v>BJ1798</v>
      </c>
      <c r="BK1799" s="187" t="str">
        <f t="shared" si="1167"/>
        <v>BK1798</v>
      </c>
      <c r="BL1799" s="187" t="str">
        <f t="shared" si="1167"/>
        <v>BL1798</v>
      </c>
      <c r="BM1799" s="187" t="str">
        <f t="shared" si="1167"/>
        <v>BM1798</v>
      </c>
      <c r="BN1799" s="187" t="str">
        <f t="shared" si="1167"/>
        <v>BN1798</v>
      </c>
      <c r="BO1799" s="187" t="str">
        <f t="shared" si="1167"/>
        <v>BO1798</v>
      </c>
      <c r="BP1799" s="187" t="str">
        <f t="shared" si="1167"/>
        <v>BP1798</v>
      </c>
      <c r="BQ1799" s="187" t="str">
        <f t="shared" si="1167"/>
        <v>BQ1798</v>
      </c>
      <c r="BR1799" s="187" t="str">
        <f t="shared" si="1167"/>
        <v>BR1798</v>
      </c>
      <c r="BS1799" s="187" t="str">
        <f t="shared" si="1167"/>
        <v>BS1798</v>
      </c>
      <c r="BT1799" s="187" t="str">
        <f t="shared" si="1167"/>
        <v>BT1798</v>
      </c>
      <c r="BU1799" s="187" t="str">
        <f t="shared" si="1167"/>
        <v>BU1798</v>
      </c>
      <c r="BV1799" s="187" t="str">
        <f t="shared" si="1167"/>
        <v>BV1798</v>
      </c>
      <c r="BW1799" s="187" t="str">
        <f t="shared" si="1167"/>
        <v>BW1798</v>
      </c>
      <c r="BX1799" s="187" t="str">
        <f t="shared" si="1167"/>
        <v>BX1798</v>
      </c>
      <c r="BY1799" s="187" t="str">
        <f t="shared" si="1167"/>
        <v>BY1798</v>
      </c>
      <c r="BZ1799" s="187" t="str">
        <f t="shared" si="1167"/>
        <v>BZ1798</v>
      </c>
      <c r="CA1799" s="187" t="str">
        <f t="shared" si="1167"/>
        <v>CA1798</v>
      </c>
      <c r="CB1799" s="187" t="str">
        <f t="shared" si="1167"/>
        <v>CB1798</v>
      </c>
      <c r="CC1799" s="187" t="str">
        <f t="shared" si="1167"/>
        <v>CC1798</v>
      </c>
      <c r="CD1799" s="187" t="str">
        <f t="shared" si="1167"/>
        <v>CD1798</v>
      </c>
      <c r="CE1799" s="187" t="str">
        <f t="shared" si="1167"/>
        <v>CE1798</v>
      </c>
      <c r="CF1799" s="187" t="str">
        <f t="shared" si="1167"/>
        <v>CF1798</v>
      </c>
      <c r="CG1799" s="187" t="str">
        <f t="shared" ref="CG1799:CN1799" si="1168">ADDRESS(ROW(CG1798),COLUMN(CG1798),4)</f>
        <v>CG1798</v>
      </c>
      <c r="CH1799" s="187" t="str">
        <f t="shared" si="1168"/>
        <v>CH1798</v>
      </c>
      <c r="CI1799" s="187" t="str">
        <f t="shared" si="1168"/>
        <v>CI1798</v>
      </c>
      <c r="CJ1799" s="187" t="str">
        <f t="shared" si="1168"/>
        <v>CJ1798</v>
      </c>
      <c r="CK1799" s="187" t="str">
        <f t="shared" si="1168"/>
        <v>CK1798</v>
      </c>
      <c r="CL1799" s="187" t="str">
        <f t="shared" si="1168"/>
        <v>CL1798</v>
      </c>
      <c r="CM1799" s="187" t="str">
        <f t="shared" si="1168"/>
        <v>CM1798</v>
      </c>
      <c r="CN1799" s="187" t="str">
        <f t="shared" si="1168"/>
        <v>CN1798</v>
      </c>
    </row>
    <row r="1800" spans="1:92" x14ac:dyDescent="0.25">
      <c r="A1800" s="53" t="s">
        <v>160</v>
      </c>
      <c r="B1800" s="28" t="s">
        <v>169</v>
      </c>
      <c r="C1800" s="148"/>
      <c r="D1800" s="53" t="s">
        <v>1009</v>
      </c>
      <c r="E1800" s="149" t="s">
        <v>203</v>
      </c>
      <c r="F1800" s="149"/>
      <c r="G1800" s="149"/>
      <c r="H1800" s="106"/>
      <c r="I1800" s="210"/>
      <c r="J1800" s="30">
        <f t="shared" ref="J1800:P1800" ca="1" si="1169">SUMIF($3:$3, J$2, INDIRECT(ROW() &amp; ":" &amp; ROW()))</f>
        <v>0</v>
      </c>
      <c r="K1800" s="30">
        <f t="shared" ca="1" si="1169"/>
        <v>100</v>
      </c>
      <c r="L1800" s="30">
        <f t="shared" ca="1" si="1169"/>
        <v>0</v>
      </c>
      <c r="M1800" s="30">
        <f t="shared" ca="1" si="1169"/>
        <v>0</v>
      </c>
      <c r="N1800" s="30">
        <f t="shared" ca="1" si="1169"/>
        <v>0</v>
      </c>
      <c r="O1800" s="30">
        <f t="shared" ca="1" si="1169"/>
        <v>0</v>
      </c>
      <c r="P1800" s="30">
        <f t="shared" ca="1" si="1169"/>
        <v>0</v>
      </c>
      <c r="Q1800" s="30"/>
      <c r="R1800" s="3"/>
      <c r="S1800" s="3"/>
      <c r="T1800" s="232">
        <f t="shared" ref="T1800" ca="1" si="1170">IFERROR(INDEX(INDIRECT("Financials!$A:$AD"), MATCH(INDIRECT(ADDRESS(ROW(),2)), INDIRECT("Financials!$B:$B"), 0), MATCH(INDIRECT(ADDRESS(1,COLUMN())), INDIRECT("Financials!$1:$1"), 0)),0)</f>
        <v>0</v>
      </c>
      <c r="U1800" s="30" cm="1">
        <f t="array" aca="1" ref="U1800" ca="1">+INDIRECT(U1799)*12/U$7</f>
        <v>100</v>
      </c>
      <c r="V1800" s="30" cm="1">
        <f t="array" aca="1" ref="V1800" ca="1">+INDIRECT(V1799)*12/V$7</f>
        <v>0</v>
      </c>
      <c r="W1800" s="30" cm="1">
        <f t="array" aca="1" ref="W1800" ca="1">+INDIRECT(W1799)*12/W$7</f>
        <v>0</v>
      </c>
      <c r="X1800" s="30" cm="1">
        <f t="array" aca="1" ref="X1800" ca="1">+INDIRECT(X1799)*12/X$7</f>
        <v>0</v>
      </c>
      <c r="Y1800" s="30" cm="1">
        <f t="array" aca="1" ref="Y1800" ca="1">+INDIRECT(Y1799)*12/Y$7</f>
        <v>0</v>
      </c>
      <c r="Z1800" s="30" cm="1">
        <f t="array" aca="1" ref="Z1800" ca="1">+INDIRECT(Z1799)*12/Z$7</f>
        <v>0</v>
      </c>
      <c r="AA1800" s="30" cm="1">
        <f t="array" aca="1" ref="AA1800" ca="1">+INDIRECT(AA1799)*12/AA$7</f>
        <v>0</v>
      </c>
      <c r="AB1800" s="30" cm="1">
        <f t="array" aca="1" ref="AB1800" ca="1">+INDIRECT(AB1799)*12/AB$7</f>
        <v>0</v>
      </c>
      <c r="AC1800" s="30" cm="1">
        <f t="array" aca="1" ref="AC1800" ca="1">+INDIRECT(AC1799)*12/AC$7</f>
        <v>0</v>
      </c>
      <c r="AD1800" s="30" cm="1">
        <f t="array" aca="1" ref="AD1800" ca="1">+INDIRECT(AD1799)*12/AD$7</f>
        <v>0</v>
      </c>
      <c r="AE1800" s="30" cm="1">
        <f t="array" aca="1" ref="AE1800" ca="1">+INDIRECT(AE1799)*12/AE$7</f>
        <v>0</v>
      </c>
      <c r="AF1800" s="30" cm="1">
        <f t="array" aca="1" ref="AF1800" ca="1">+INDIRECT(AF1799)*12/AF$7</f>
        <v>0</v>
      </c>
      <c r="AG1800" s="30" cm="1">
        <f t="array" aca="1" ref="AG1800" ca="1">+INDIRECT(AG1799)*12/AG$7</f>
        <v>0</v>
      </c>
      <c r="AH1800" s="30" cm="1">
        <f t="array" aca="1" ref="AH1800" ca="1">+INDIRECT(AH1799)*12/AH$7</f>
        <v>0</v>
      </c>
      <c r="AI1800" s="30" cm="1">
        <f t="array" aca="1" ref="AI1800" ca="1">+INDIRECT(AI1799)*12/AI$7</f>
        <v>0</v>
      </c>
      <c r="AJ1800" s="30" cm="1">
        <f t="array" aca="1" ref="AJ1800" ca="1">+INDIRECT(AJ1799)*12/AJ$7</f>
        <v>0</v>
      </c>
      <c r="AK1800" s="30" cm="1">
        <f t="array" aca="1" ref="AK1800" ca="1">+INDIRECT(AK1799)*12/AK$7</f>
        <v>0</v>
      </c>
      <c r="AL1800" s="30" cm="1">
        <f t="array" aca="1" ref="AL1800" ca="1">+INDIRECT(AL1799)*12/AL$7</f>
        <v>0</v>
      </c>
      <c r="AM1800" s="30" cm="1">
        <f t="array" aca="1" ref="AM1800" ca="1">+INDIRECT(AM1799)*12/AM$7</f>
        <v>0</v>
      </c>
      <c r="AN1800" s="30" cm="1">
        <f t="array" aca="1" ref="AN1800" ca="1">+INDIRECT(AN1799)*12/AN$7</f>
        <v>0</v>
      </c>
      <c r="AO1800" s="30" cm="1">
        <f t="array" aca="1" ref="AO1800" ca="1">+INDIRECT(AO1799)*12/AO$7</f>
        <v>0</v>
      </c>
      <c r="AP1800" s="30" cm="1">
        <f t="array" aca="1" ref="AP1800" ca="1">+INDIRECT(AP1799)*12/AP$7</f>
        <v>0</v>
      </c>
      <c r="AQ1800" s="30" cm="1">
        <f t="array" aca="1" ref="AQ1800" ca="1">+INDIRECT(AQ1799)*12/AQ$7</f>
        <v>0</v>
      </c>
      <c r="AR1800" s="30" cm="1">
        <f t="array" aca="1" ref="AR1800" ca="1">+INDIRECT(AR1799)*12/AR$7</f>
        <v>0</v>
      </c>
      <c r="AS1800" s="30" cm="1">
        <f t="array" aca="1" ref="AS1800" ca="1">+INDIRECT(AS1799)*12/AS$7</f>
        <v>0</v>
      </c>
      <c r="AT1800" s="30" cm="1">
        <f t="array" aca="1" ref="AT1800" ca="1">+INDIRECT(AT1799)*12/AT$7</f>
        <v>0</v>
      </c>
      <c r="AU1800" s="30" cm="1">
        <f t="array" aca="1" ref="AU1800" ca="1">+INDIRECT(AU1799)*12/AU$7</f>
        <v>0</v>
      </c>
      <c r="AV1800" s="30" cm="1">
        <f t="array" aca="1" ref="AV1800" ca="1">+INDIRECT(AV1799)*12/AV$7</f>
        <v>0</v>
      </c>
      <c r="AW1800" s="30" cm="1">
        <f t="array" aca="1" ref="AW1800" ca="1">+INDIRECT(AW1799)*12/AW$7</f>
        <v>0</v>
      </c>
      <c r="AX1800" s="30" cm="1">
        <f t="array" aca="1" ref="AX1800" ca="1">+INDIRECT(AX1799)*12/AX$7</f>
        <v>0</v>
      </c>
      <c r="AY1800" s="30" cm="1">
        <f t="array" aca="1" ref="AY1800" ca="1">+INDIRECT(AY1799)*12/AY$7</f>
        <v>0</v>
      </c>
      <c r="AZ1800" s="30" cm="1">
        <f t="array" aca="1" ref="AZ1800" ca="1">+INDIRECT(AZ1799)*12/AZ$7</f>
        <v>0</v>
      </c>
      <c r="BA1800" s="30" cm="1">
        <f t="array" aca="1" ref="BA1800" ca="1">+INDIRECT(BA1799)*12/BA$7</f>
        <v>0</v>
      </c>
      <c r="BB1800" s="30" cm="1">
        <f t="array" aca="1" ref="BB1800" ca="1">+INDIRECT(BB1799)*12/BB$7</f>
        <v>0</v>
      </c>
      <c r="BC1800" s="30" cm="1">
        <f t="array" aca="1" ref="BC1800" ca="1">+INDIRECT(BC1799)*12/BC$7</f>
        <v>0</v>
      </c>
      <c r="BD1800" s="30" cm="1">
        <f t="array" aca="1" ref="BD1800" ca="1">+INDIRECT(BD1799)*12/BD$7</f>
        <v>0</v>
      </c>
      <c r="BE1800" s="30" cm="1">
        <f t="array" aca="1" ref="BE1800" ca="1">+INDIRECT(BE1799)*12/BE$7</f>
        <v>0</v>
      </c>
      <c r="BF1800" s="30" cm="1">
        <f t="array" aca="1" ref="BF1800" ca="1">+INDIRECT(BF1799)*12/BF$7</f>
        <v>0</v>
      </c>
      <c r="BG1800" s="30" cm="1">
        <f t="array" aca="1" ref="BG1800" ca="1">+INDIRECT(BG1799)*12/BG$7</f>
        <v>0</v>
      </c>
      <c r="BH1800" s="30" cm="1">
        <f t="array" aca="1" ref="BH1800" ca="1">+INDIRECT(BH1799)*12/BH$7</f>
        <v>0</v>
      </c>
      <c r="BI1800" s="30" cm="1">
        <f t="array" aca="1" ref="BI1800" ca="1">+INDIRECT(BI1799)*12/BI$7</f>
        <v>0</v>
      </c>
      <c r="BJ1800" s="30" cm="1">
        <f t="array" aca="1" ref="BJ1800" ca="1">+INDIRECT(BJ1799)*12/BJ$7</f>
        <v>0</v>
      </c>
      <c r="BK1800" s="30" cm="1">
        <f t="array" aca="1" ref="BK1800" ca="1">+INDIRECT(BK1799)*12/BK$7</f>
        <v>0</v>
      </c>
      <c r="BL1800" s="30" cm="1">
        <f t="array" aca="1" ref="BL1800" ca="1">+INDIRECT(BL1799)*12/BL$7</f>
        <v>0</v>
      </c>
      <c r="BM1800" s="30" cm="1">
        <f t="array" aca="1" ref="BM1800" ca="1">+INDIRECT(BM1799)*12/BM$7</f>
        <v>0</v>
      </c>
      <c r="BN1800" s="30" cm="1">
        <f t="array" aca="1" ref="BN1800" ca="1">+INDIRECT(BN1799)*12/BN$7</f>
        <v>0</v>
      </c>
      <c r="BO1800" s="30" cm="1">
        <f t="array" aca="1" ref="BO1800" ca="1">+INDIRECT(BO1799)*12/BO$7</f>
        <v>0</v>
      </c>
      <c r="BP1800" s="30" cm="1">
        <f t="array" aca="1" ref="BP1800" ca="1">+INDIRECT(BP1799)*12/BP$7</f>
        <v>0</v>
      </c>
      <c r="BQ1800" s="30" cm="1">
        <f t="array" aca="1" ref="BQ1800" ca="1">+INDIRECT(BQ1799)*12/BQ$7</f>
        <v>0</v>
      </c>
      <c r="BR1800" s="30" cm="1">
        <f t="array" aca="1" ref="BR1800" ca="1">+INDIRECT(BR1799)*12/BR$7</f>
        <v>0</v>
      </c>
      <c r="BS1800" s="30" cm="1">
        <f t="array" aca="1" ref="BS1800" ca="1">+INDIRECT(BS1799)*12/BS$7</f>
        <v>0</v>
      </c>
      <c r="BT1800" s="30" cm="1">
        <f t="array" aca="1" ref="BT1800" ca="1">+INDIRECT(BT1799)*12/BT$7</f>
        <v>0</v>
      </c>
      <c r="BU1800" s="30" cm="1">
        <f t="array" aca="1" ref="BU1800" ca="1">+INDIRECT(BU1799)*12/BU$7</f>
        <v>0</v>
      </c>
      <c r="BV1800" s="30" cm="1">
        <f t="array" aca="1" ref="BV1800" ca="1">+INDIRECT(BV1799)*12/BV$7</f>
        <v>0</v>
      </c>
      <c r="BW1800" s="30" cm="1">
        <f t="array" aca="1" ref="BW1800" ca="1">+INDIRECT(BW1799)*12/BW$7</f>
        <v>0</v>
      </c>
      <c r="BX1800" s="30" cm="1">
        <f t="array" aca="1" ref="BX1800" ca="1">+INDIRECT(BX1799)*12/BX$7</f>
        <v>0</v>
      </c>
      <c r="BY1800" s="30" cm="1">
        <f t="array" aca="1" ref="BY1800" ca="1">+INDIRECT(BY1799)*12/BY$7</f>
        <v>0</v>
      </c>
      <c r="BZ1800" s="30" cm="1">
        <f t="array" aca="1" ref="BZ1800" ca="1">+INDIRECT(BZ1799)*12/BZ$7</f>
        <v>0</v>
      </c>
      <c r="CA1800" s="30" cm="1">
        <f t="array" aca="1" ref="CA1800" ca="1">+INDIRECT(CA1799)*12/CA$7</f>
        <v>0</v>
      </c>
      <c r="CB1800" s="30" cm="1">
        <f t="array" aca="1" ref="CB1800" ca="1">+INDIRECT(CB1799)*12/CB$7</f>
        <v>0</v>
      </c>
      <c r="CC1800" s="30" cm="1">
        <f t="array" aca="1" ref="CC1800" ca="1">+INDIRECT(CC1799)*12/CC$7</f>
        <v>0</v>
      </c>
      <c r="CD1800" s="30" cm="1">
        <f t="array" aca="1" ref="CD1800" ca="1">+INDIRECT(CD1799)*12/CD$7</f>
        <v>0</v>
      </c>
      <c r="CE1800" s="30" cm="1">
        <f t="array" aca="1" ref="CE1800" ca="1">+INDIRECT(CE1799)*12/CE$7</f>
        <v>0</v>
      </c>
      <c r="CF1800" s="30" cm="1">
        <f t="array" aca="1" ref="CF1800" ca="1">+INDIRECT(CF1799)*12/CF$7</f>
        <v>0</v>
      </c>
      <c r="CG1800" s="30" cm="1">
        <f t="array" aca="1" ref="CG1800" ca="1">+INDIRECT(CG1799)*12/CG$7</f>
        <v>0</v>
      </c>
      <c r="CH1800" s="30" cm="1">
        <f t="array" aca="1" ref="CH1800" ca="1">+INDIRECT(CH1799)*12/CH$7</f>
        <v>0</v>
      </c>
      <c r="CI1800" s="30" cm="1">
        <f t="array" aca="1" ref="CI1800" ca="1">+INDIRECT(CI1799)*12/CI$7</f>
        <v>0</v>
      </c>
      <c r="CJ1800" s="30" cm="1">
        <f t="array" aca="1" ref="CJ1800" ca="1">+INDIRECT(CJ1799)*12/CJ$7</f>
        <v>0</v>
      </c>
      <c r="CK1800" s="30" cm="1">
        <f t="array" aca="1" ref="CK1800" ca="1">+INDIRECT(CK1799)*12/CK$7</f>
        <v>0</v>
      </c>
      <c r="CL1800" s="30" cm="1">
        <f t="array" aca="1" ref="CL1800" ca="1">+INDIRECT(CL1799)*12/CL$7</f>
        <v>0</v>
      </c>
      <c r="CM1800" s="30" cm="1">
        <f t="array" aca="1" ref="CM1800" ca="1">+INDIRECT(CM1799)*12/CM$7</f>
        <v>0</v>
      </c>
      <c r="CN1800" s="30" cm="1">
        <f t="array" aca="1" ref="CN1800" ca="1">+INDIRECT(CN1799)*12/CN$7</f>
        <v>0</v>
      </c>
    </row>
    <row r="1801" spans="1:92" x14ac:dyDescent="0.25">
      <c r="T1801" s="205"/>
    </row>
    <row r="1802" spans="1:92" x14ac:dyDescent="0.25">
      <c r="T1802" s="205"/>
      <c r="U1802" s="532">
        <v>0.05</v>
      </c>
    </row>
    <row r="1803" spans="1:92" x14ac:dyDescent="0.25">
      <c r="A1803" s="137"/>
      <c r="B1803" s="208"/>
      <c r="C1803" s="139"/>
      <c r="D1803" s="137" t="s">
        <v>1010</v>
      </c>
      <c r="E1803" s="140" t="s">
        <v>1010</v>
      </c>
      <c r="F1803" s="140"/>
      <c r="G1803" s="141" t="s">
        <v>548</v>
      </c>
      <c r="H1803" s="141" t="s">
        <v>549</v>
      </c>
      <c r="I1803" s="142"/>
      <c r="J1803" s="143"/>
      <c r="K1803" s="139"/>
      <c r="L1803" s="139"/>
      <c r="M1803" s="139"/>
      <c r="N1803" s="139"/>
      <c r="O1803" s="139"/>
      <c r="P1803" s="139"/>
      <c r="Q1803" s="139"/>
      <c r="T1803" s="233"/>
      <c r="U1803" s="145" t="s">
        <v>507</v>
      </c>
      <c r="V1803" s="145" t="s">
        <v>507</v>
      </c>
      <c r="W1803" s="145" t="s">
        <v>507</v>
      </c>
      <c r="X1803" s="145" t="s">
        <v>507</v>
      </c>
      <c r="Y1803" s="145" t="s">
        <v>507</v>
      </c>
      <c r="Z1803" s="145" t="s">
        <v>507</v>
      </c>
      <c r="AA1803" s="145" t="s">
        <v>507</v>
      </c>
      <c r="AB1803" s="145" t="s">
        <v>507</v>
      </c>
      <c r="AC1803" s="145" t="s">
        <v>507</v>
      </c>
      <c r="AD1803" s="145" t="s">
        <v>507</v>
      </c>
      <c r="AE1803" s="145" t="s">
        <v>507</v>
      </c>
      <c r="AF1803" s="145" t="s">
        <v>507</v>
      </c>
      <c r="AG1803" s="145" t="s">
        <v>507</v>
      </c>
      <c r="AH1803" s="145" t="s">
        <v>507</v>
      </c>
      <c r="AI1803" s="145" t="s">
        <v>507</v>
      </c>
      <c r="AJ1803" s="145" t="s">
        <v>507</v>
      </c>
      <c r="AK1803" s="145" t="s">
        <v>507</v>
      </c>
      <c r="AL1803" s="145" t="s">
        <v>507</v>
      </c>
      <c r="AM1803" s="145" t="s">
        <v>507</v>
      </c>
      <c r="AN1803" s="145" t="s">
        <v>507</v>
      </c>
      <c r="AO1803" s="145" t="s">
        <v>507</v>
      </c>
      <c r="AP1803" s="145" t="s">
        <v>507</v>
      </c>
      <c r="AQ1803" s="145" t="s">
        <v>507</v>
      </c>
      <c r="AR1803" s="145" t="s">
        <v>507</v>
      </c>
      <c r="AS1803" s="145" t="s">
        <v>507</v>
      </c>
      <c r="AT1803" s="145" t="s">
        <v>507</v>
      </c>
      <c r="AU1803" s="145" t="s">
        <v>507</v>
      </c>
      <c r="AV1803" s="145" t="s">
        <v>507</v>
      </c>
      <c r="AW1803" s="145" t="s">
        <v>507</v>
      </c>
      <c r="AX1803" s="145" t="s">
        <v>507</v>
      </c>
      <c r="AY1803" s="145" t="s">
        <v>507</v>
      </c>
      <c r="AZ1803" s="145" t="s">
        <v>507</v>
      </c>
      <c r="BA1803" s="145" t="s">
        <v>507</v>
      </c>
      <c r="BB1803" s="145" t="s">
        <v>507</v>
      </c>
      <c r="BC1803" s="145" t="s">
        <v>507</v>
      </c>
      <c r="BD1803" s="145" t="s">
        <v>507</v>
      </c>
      <c r="BE1803" s="145" t="s">
        <v>507</v>
      </c>
      <c r="BF1803" s="145" t="s">
        <v>507</v>
      </c>
      <c r="BG1803" s="145" t="s">
        <v>507</v>
      </c>
      <c r="BH1803" s="145" t="s">
        <v>507</v>
      </c>
      <c r="BI1803" s="145" t="s">
        <v>507</v>
      </c>
      <c r="BJ1803" s="145" t="s">
        <v>507</v>
      </c>
      <c r="BK1803" s="145" t="s">
        <v>507</v>
      </c>
      <c r="BL1803" s="145" t="s">
        <v>507</v>
      </c>
      <c r="BM1803" s="145" t="s">
        <v>507</v>
      </c>
      <c r="BN1803" s="145" t="s">
        <v>507</v>
      </c>
      <c r="BO1803" s="145" t="s">
        <v>507</v>
      </c>
      <c r="BP1803" s="145" t="s">
        <v>507</v>
      </c>
      <c r="BQ1803" s="145" t="s">
        <v>507</v>
      </c>
      <c r="BR1803" s="145" t="s">
        <v>507</v>
      </c>
      <c r="BS1803" s="145" t="s">
        <v>507</v>
      </c>
      <c r="BT1803" s="145" t="s">
        <v>507</v>
      </c>
      <c r="BU1803" s="145" t="s">
        <v>507</v>
      </c>
      <c r="BV1803" s="145" t="s">
        <v>507</v>
      </c>
      <c r="BW1803" s="145" t="s">
        <v>507</v>
      </c>
      <c r="BX1803" s="145" t="s">
        <v>507</v>
      </c>
      <c r="BY1803" s="145" t="s">
        <v>507</v>
      </c>
      <c r="BZ1803" s="145" t="s">
        <v>507</v>
      </c>
      <c r="CA1803" s="145" t="s">
        <v>507</v>
      </c>
      <c r="CB1803" s="145" t="s">
        <v>507</v>
      </c>
      <c r="CC1803" s="145" t="s">
        <v>507</v>
      </c>
      <c r="CD1803" s="145" t="s">
        <v>507</v>
      </c>
      <c r="CE1803" s="145" t="s">
        <v>507</v>
      </c>
      <c r="CF1803" s="145" t="s">
        <v>507</v>
      </c>
      <c r="CG1803" s="145" t="s">
        <v>507</v>
      </c>
      <c r="CH1803" s="145" t="s">
        <v>507</v>
      </c>
      <c r="CI1803" s="145" t="s">
        <v>507</v>
      </c>
      <c r="CJ1803" s="145" t="s">
        <v>507</v>
      </c>
      <c r="CK1803" s="145" t="s">
        <v>507</v>
      </c>
      <c r="CL1803" s="145" t="s">
        <v>507</v>
      </c>
      <c r="CM1803" s="145" t="s">
        <v>507</v>
      </c>
      <c r="CN1803" s="145" t="s">
        <v>507</v>
      </c>
    </row>
    <row r="1804" spans="1:92" x14ac:dyDescent="0.25">
      <c r="A1804" s="137"/>
      <c r="B1804" s="208"/>
      <c r="C1804" s="139"/>
      <c r="D1804" s="137" t="s">
        <v>1010</v>
      </c>
      <c r="E1804" s="140"/>
      <c r="F1804" s="140"/>
      <c r="G1804" s="141"/>
      <c r="H1804" s="141"/>
      <c r="I1804" s="142"/>
      <c r="J1804" s="143"/>
      <c r="K1804" s="139"/>
      <c r="L1804" s="139"/>
      <c r="M1804" s="139"/>
      <c r="N1804" s="139"/>
      <c r="O1804" s="139"/>
      <c r="P1804" s="139"/>
      <c r="Q1804" s="139"/>
      <c r="T1804" s="233"/>
      <c r="U1804" s="187" t="str">
        <f t="shared" ref="U1804:CF1804" si="1171">ADDRESS(ROW(U1802),COLUMN(U1802),4)</f>
        <v>U1802</v>
      </c>
      <c r="V1804" s="187" t="str">
        <f t="shared" si="1171"/>
        <v>V1802</v>
      </c>
      <c r="W1804" s="187" t="str">
        <f t="shared" si="1171"/>
        <v>W1802</v>
      </c>
      <c r="X1804" s="187" t="str">
        <f t="shared" si="1171"/>
        <v>X1802</v>
      </c>
      <c r="Y1804" s="187" t="str">
        <f t="shared" si="1171"/>
        <v>Y1802</v>
      </c>
      <c r="Z1804" s="187" t="str">
        <f t="shared" si="1171"/>
        <v>Z1802</v>
      </c>
      <c r="AA1804" s="187" t="str">
        <f t="shared" si="1171"/>
        <v>AA1802</v>
      </c>
      <c r="AB1804" s="187" t="str">
        <f t="shared" si="1171"/>
        <v>AB1802</v>
      </c>
      <c r="AC1804" s="187" t="str">
        <f t="shared" si="1171"/>
        <v>AC1802</v>
      </c>
      <c r="AD1804" s="187" t="str">
        <f t="shared" si="1171"/>
        <v>AD1802</v>
      </c>
      <c r="AE1804" s="187" t="str">
        <f t="shared" si="1171"/>
        <v>AE1802</v>
      </c>
      <c r="AF1804" s="187" t="str">
        <f t="shared" si="1171"/>
        <v>AF1802</v>
      </c>
      <c r="AG1804" s="187" t="str">
        <f t="shared" si="1171"/>
        <v>AG1802</v>
      </c>
      <c r="AH1804" s="187" t="str">
        <f t="shared" si="1171"/>
        <v>AH1802</v>
      </c>
      <c r="AI1804" s="187" t="str">
        <f t="shared" si="1171"/>
        <v>AI1802</v>
      </c>
      <c r="AJ1804" s="187" t="str">
        <f t="shared" si="1171"/>
        <v>AJ1802</v>
      </c>
      <c r="AK1804" s="187" t="str">
        <f t="shared" si="1171"/>
        <v>AK1802</v>
      </c>
      <c r="AL1804" s="187" t="str">
        <f t="shared" si="1171"/>
        <v>AL1802</v>
      </c>
      <c r="AM1804" s="187" t="str">
        <f t="shared" si="1171"/>
        <v>AM1802</v>
      </c>
      <c r="AN1804" s="187" t="str">
        <f t="shared" si="1171"/>
        <v>AN1802</v>
      </c>
      <c r="AO1804" s="187" t="str">
        <f t="shared" si="1171"/>
        <v>AO1802</v>
      </c>
      <c r="AP1804" s="187" t="str">
        <f t="shared" si="1171"/>
        <v>AP1802</v>
      </c>
      <c r="AQ1804" s="187" t="str">
        <f t="shared" si="1171"/>
        <v>AQ1802</v>
      </c>
      <c r="AR1804" s="187" t="str">
        <f t="shared" si="1171"/>
        <v>AR1802</v>
      </c>
      <c r="AS1804" s="187" t="str">
        <f t="shared" si="1171"/>
        <v>AS1802</v>
      </c>
      <c r="AT1804" s="187" t="str">
        <f t="shared" si="1171"/>
        <v>AT1802</v>
      </c>
      <c r="AU1804" s="187" t="str">
        <f t="shared" si="1171"/>
        <v>AU1802</v>
      </c>
      <c r="AV1804" s="187" t="str">
        <f t="shared" si="1171"/>
        <v>AV1802</v>
      </c>
      <c r="AW1804" s="187" t="str">
        <f t="shared" si="1171"/>
        <v>AW1802</v>
      </c>
      <c r="AX1804" s="187" t="str">
        <f t="shared" si="1171"/>
        <v>AX1802</v>
      </c>
      <c r="AY1804" s="187" t="str">
        <f t="shared" si="1171"/>
        <v>AY1802</v>
      </c>
      <c r="AZ1804" s="187" t="str">
        <f t="shared" si="1171"/>
        <v>AZ1802</v>
      </c>
      <c r="BA1804" s="187" t="str">
        <f t="shared" si="1171"/>
        <v>BA1802</v>
      </c>
      <c r="BB1804" s="187" t="str">
        <f t="shared" si="1171"/>
        <v>BB1802</v>
      </c>
      <c r="BC1804" s="187" t="str">
        <f t="shared" si="1171"/>
        <v>BC1802</v>
      </c>
      <c r="BD1804" s="187" t="str">
        <f t="shared" si="1171"/>
        <v>BD1802</v>
      </c>
      <c r="BE1804" s="187" t="str">
        <f t="shared" si="1171"/>
        <v>BE1802</v>
      </c>
      <c r="BF1804" s="187" t="str">
        <f t="shared" si="1171"/>
        <v>BF1802</v>
      </c>
      <c r="BG1804" s="187" t="str">
        <f t="shared" si="1171"/>
        <v>BG1802</v>
      </c>
      <c r="BH1804" s="187" t="str">
        <f t="shared" si="1171"/>
        <v>BH1802</v>
      </c>
      <c r="BI1804" s="187" t="str">
        <f t="shared" si="1171"/>
        <v>BI1802</v>
      </c>
      <c r="BJ1804" s="187" t="str">
        <f t="shared" si="1171"/>
        <v>BJ1802</v>
      </c>
      <c r="BK1804" s="187" t="str">
        <f t="shared" si="1171"/>
        <v>BK1802</v>
      </c>
      <c r="BL1804" s="187" t="str">
        <f t="shared" si="1171"/>
        <v>BL1802</v>
      </c>
      <c r="BM1804" s="187" t="str">
        <f t="shared" si="1171"/>
        <v>BM1802</v>
      </c>
      <c r="BN1804" s="187" t="str">
        <f t="shared" si="1171"/>
        <v>BN1802</v>
      </c>
      <c r="BO1804" s="187" t="str">
        <f t="shared" si="1171"/>
        <v>BO1802</v>
      </c>
      <c r="BP1804" s="187" t="str">
        <f t="shared" si="1171"/>
        <v>BP1802</v>
      </c>
      <c r="BQ1804" s="187" t="str">
        <f t="shared" si="1171"/>
        <v>BQ1802</v>
      </c>
      <c r="BR1804" s="187" t="str">
        <f t="shared" si="1171"/>
        <v>BR1802</v>
      </c>
      <c r="BS1804" s="187" t="str">
        <f t="shared" si="1171"/>
        <v>BS1802</v>
      </c>
      <c r="BT1804" s="187" t="str">
        <f t="shared" si="1171"/>
        <v>BT1802</v>
      </c>
      <c r="BU1804" s="187" t="str">
        <f t="shared" si="1171"/>
        <v>BU1802</v>
      </c>
      <c r="BV1804" s="187" t="str">
        <f t="shared" si="1171"/>
        <v>BV1802</v>
      </c>
      <c r="BW1804" s="187" t="str">
        <f t="shared" si="1171"/>
        <v>BW1802</v>
      </c>
      <c r="BX1804" s="187" t="str">
        <f t="shared" si="1171"/>
        <v>BX1802</v>
      </c>
      <c r="BY1804" s="187" t="str">
        <f t="shared" si="1171"/>
        <v>BY1802</v>
      </c>
      <c r="BZ1804" s="187" t="str">
        <f t="shared" si="1171"/>
        <v>BZ1802</v>
      </c>
      <c r="CA1804" s="187" t="str">
        <f t="shared" si="1171"/>
        <v>CA1802</v>
      </c>
      <c r="CB1804" s="187" t="str">
        <f t="shared" si="1171"/>
        <v>CB1802</v>
      </c>
      <c r="CC1804" s="187" t="str">
        <f t="shared" si="1171"/>
        <v>CC1802</v>
      </c>
      <c r="CD1804" s="187" t="str">
        <f t="shared" si="1171"/>
        <v>CD1802</v>
      </c>
      <c r="CE1804" s="187" t="str">
        <f t="shared" si="1171"/>
        <v>CE1802</v>
      </c>
      <c r="CF1804" s="187" t="str">
        <f t="shared" si="1171"/>
        <v>CF1802</v>
      </c>
      <c r="CG1804" s="187" t="str">
        <f t="shared" ref="CG1804:CN1804" si="1172">ADDRESS(ROW(CG1802),COLUMN(CG1802),4)</f>
        <v>CG1802</v>
      </c>
      <c r="CH1804" s="187" t="str">
        <f t="shared" si="1172"/>
        <v>CH1802</v>
      </c>
      <c r="CI1804" s="187" t="str">
        <f t="shared" si="1172"/>
        <v>CI1802</v>
      </c>
      <c r="CJ1804" s="187" t="str">
        <f t="shared" si="1172"/>
        <v>CJ1802</v>
      </c>
      <c r="CK1804" s="187" t="str">
        <f t="shared" si="1172"/>
        <v>CK1802</v>
      </c>
      <c r="CL1804" s="187" t="str">
        <f t="shared" si="1172"/>
        <v>CL1802</v>
      </c>
      <c r="CM1804" s="187" t="str">
        <f t="shared" si="1172"/>
        <v>CM1802</v>
      </c>
      <c r="CN1804" s="187" t="str">
        <f t="shared" si="1172"/>
        <v>CN1802</v>
      </c>
    </row>
    <row r="1805" spans="1:92" x14ac:dyDescent="0.25">
      <c r="B1805" s="174" t="s">
        <v>1011</v>
      </c>
      <c r="C1805" s="10"/>
      <c r="D1805" s="10" t="s">
        <v>1010</v>
      </c>
      <c r="E1805" s="106"/>
      <c r="F1805" s="106"/>
      <c r="G1805" s="106"/>
      <c r="H1805" s="106"/>
      <c r="I1805" s="175"/>
      <c r="J1805" s="174"/>
      <c r="T1805" s="355"/>
      <c r="U1805" s="356"/>
      <c r="V1805" s="356"/>
      <c r="W1805" s="356"/>
      <c r="X1805" s="356"/>
      <c r="Y1805" s="356"/>
      <c r="Z1805" s="356"/>
      <c r="AA1805" s="356"/>
      <c r="AB1805" s="356"/>
      <c r="AC1805" s="356"/>
      <c r="AD1805" s="356"/>
      <c r="AE1805" s="356"/>
      <c r="AF1805" s="356"/>
      <c r="AG1805" s="356"/>
      <c r="AH1805" s="356"/>
      <c r="AI1805" s="356"/>
      <c r="AJ1805" s="356"/>
      <c r="AK1805" s="356"/>
      <c r="AL1805" s="356"/>
      <c r="AM1805" s="356"/>
      <c r="AN1805" s="356"/>
      <c r="AO1805" s="356"/>
      <c r="AP1805" s="356"/>
      <c r="AQ1805" s="356"/>
      <c r="AR1805" s="356"/>
      <c r="AS1805" s="356"/>
      <c r="AT1805" s="356"/>
      <c r="AU1805" s="356"/>
      <c r="AV1805" s="356"/>
      <c r="AW1805" s="356"/>
      <c r="AX1805" s="356"/>
      <c r="AY1805" s="356"/>
      <c r="AZ1805" s="356"/>
      <c r="BA1805" s="356"/>
      <c r="BB1805" s="356"/>
      <c r="BC1805" s="356"/>
      <c r="BD1805" s="356"/>
      <c r="BE1805" s="356"/>
      <c r="BF1805" s="356"/>
      <c r="BG1805" s="356"/>
      <c r="BH1805" s="356"/>
      <c r="BI1805" s="356"/>
      <c r="BJ1805" s="356"/>
      <c r="BK1805" s="356"/>
      <c r="BL1805" s="356"/>
      <c r="BM1805" s="356"/>
      <c r="BN1805" s="356"/>
      <c r="BO1805" s="356"/>
      <c r="BP1805" s="356"/>
      <c r="BQ1805" s="356"/>
      <c r="BR1805" s="356"/>
      <c r="BS1805" s="356"/>
      <c r="BT1805" s="356"/>
      <c r="BU1805" s="356"/>
      <c r="BV1805" s="356"/>
      <c r="BW1805" s="356"/>
      <c r="BX1805" s="356"/>
      <c r="BY1805" s="356"/>
      <c r="BZ1805" s="356"/>
      <c r="CA1805" s="356"/>
      <c r="CB1805" s="356"/>
      <c r="CC1805" s="356"/>
      <c r="CD1805" s="356"/>
      <c r="CE1805" s="356"/>
      <c r="CF1805" s="356"/>
      <c r="CG1805" s="356"/>
      <c r="CH1805" s="356"/>
      <c r="CI1805" s="356"/>
      <c r="CJ1805" s="356"/>
      <c r="CK1805" s="356"/>
      <c r="CL1805" s="356"/>
      <c r="CM1805" s="356"/>
      <c r="CN1805" s="356"/>
    </row>
    <row r="1806" spans="1:92" x14ac:dyDescent="0.25">
      <c r="A1806" t="s">
        <v>494</v>
      </c>
      <c r="B1806" s="223" t="s">
        <v>354</v>
      </c>
      <c r="D1806" s="10" t="s">
        <v>1010</v>
      </c>
      <c r="E1806" s="102" t="s">
        <v>203</v>
      </c>
      <c r="J1806" s="223"/>
      <c r="K1806" s="61">
        <f ca="1">+U1806</f>
        <v>0</v>
      </c>
      <c r="L1806" s="61">
        <f ca="1">+K1809</f>
        <v>0</v>
      </c>
      <c r="M1806" s="61">
        <f ca="1">+L1809</f>
        <v>0</v>
      </c>
      <c r="N1806" s="61">
        <f ca="1">+M1809</f>
        <v>0</v>
      </c>
      <c r="O1806" s="61">
        <f ca="1">+N1809</f>
        <v>0</v>
      </c>
      <c r="P1806" s="61">
        <f ca="1">+O1809</f>
        <v>0</v>
      </c>
      <c r="Q1806" s="61"/>
      <c r="T1806" s="276"/>
      <c r="U1806" s="13">
        <f t="shared" ref="U1806:CF1806" ca="1" si="1173">T1809</f>
        <v>0</v>
      </c>
      <c r="V1806" s="13">
        <f t="shared" ca="1" si="1173"/>
        <v>0</v>
      </c>
      <c r="W1806" s="13">
        <f t="shared" ca="1" si="1173"/>
        <v>0</v>
      </c>
      <c r="X1806" s="13">
        <f t="shared" ca="1" si="1173"/>
        <v>0</v>
      </c>
      <c r="Y1806" s="13">
        <f t="shared" ca="1" si="1173"/>
        <v>0</v>
      </c>
      <c r="Z1806" s="13">
        <f t="shared" ca="1" si="1173"/>
        <v>0</v>
      </c>
      <c r="AA1806" s="13">
        <f t="shared" ca="1" si="1173"/>
        <v>0</v>
      </c>
      <c r="AB1806" s="13">
        <f t="shared" ca="1" si="1173"/>
        <v>0</v>
      </c>
      <c r="AC1806" s="13">
        <f t="shared" ca="1" si="1173"/>
        <v>0</v>
      </c>
      <c r="AD1806" s="13">
        <f t="shared" ca="1" si="1173"/>
        <v>0</v>
      </c>
      <c r="AE1806" s="13">
        <f t="shared" ca="1" si="1173"/>
        <v>0</v>
      </c>
      <c r="AF1806" s="13">
        <f t="shared" ca="1" si="1173"/>
        <v>0</v>
      </c>
      <c r="AG1806" s="13">
        <f t="shared" ca="1" si="1173"/>
        <v>0</v>
      </c>
      <c r="AH1806" s="13">
        <f t="shared" ca="1" si="1173"/>
        <v>0</v>
      </c>
      <c r="AI1806" s="13">
        <f t="shared" ca="1" si="1173"/>
        <v>0</v>
      </c>
      <c r="AJ1806" s="13">
        <f t="shared" ca="1" si="1173"/>
        <v>0</v>
      </c>
      <c r="AK1806" s="13">
        <f t="shared" ca="1" si="1173"/>
        <v>0</v>
      </c>
      <c r="AL1806" s="13">
        <f t="shared" ca="1" si="1173"/>
        <v>0</v>
      </c>
      <c r="AM1806" s="13">
        <f t="shared" ca="1" si="1173"/>
        <v>0</v>
      </c>
      <c r="AN1806" s="13">
        <f t="shared" ca="1" si="1173"/>
        <v>0</v>
      </c>
      <c r="AO1806" s="13">
        <f t="shared" ca="1" si="1173"/>
        <v>0</v>
      </c>
      <c r="AP1806" s="13">
        <f t="shared" ca="1" si="1173"/>
        <v>0</v>
      </c>
      <c r="AQ1806" s="13">
        <f t="shared" ca="1" si="1173"/>
        <v>0</v>
      </c>
      <c r="AR1806" s="13">
        <f t="shared" ca="1" si="1173"/>
        <v>0</v>
      </c>
      <c r="AS1806" s="13">
        <f t="shared" ca="1" si="1173"/>
        <v>0</v>
      </c>
      <c r="AT1806" s="13">
        <f t="shared" ca="1" si="1173"/>
        <v>0</v>
      </c>
      <c r="AU1806" s="13">
        <f t="shared" ca="1" si="1173"/>
        <v>0</v>
      </c>
      <c r="AV1806" s="13">
        <f t="shared" ca="1" si="1173"/>
        <v>0</v>
      </c>
      <c r="AW1806" s="13">
        <f t="shared" ca="1" si="1173"/>
        <v>0</v>
      </c>
      <c r="AX1806" s="13">
        <f t="shared" ca="1" si="1173"/>
        <v>0</v>
      </c>
      <c r="AY1806" s="13">
        <f t="shared" ca="1" si="1173"/>
        <v>0</v>
      </c>
      <c r="AZ1806" s="13">
        <f t="shared" ca="1" si="1173"/>
        <v>0</v>
      </c>
      <c r="BA1806" s="13">
        <f t="shared" ca="1" si="1173"/>
        <v>0</v>
      </c>
      <c r="BB1806" s="13">
        <f t="shared" ca="1" si="1173"/>
        <v>0</v>
      </c>
      <c r="BC1806" s="13">
        <f t="shared" ca="1" si="1173"/>
        <v>0</v>
      </c>
      <c r="BD1806" s="13">
        <f t="shared" ca="1" si="1173"/>
        <v>0</v>
      </c>
      <c r="BE1806" s="13">
        <f t="shared" ca="1" si="1173"/>
        <v>0</v>
      </c>
      <c r="BF1806" s="13">
        <f t="shared" ca="1" si="1173"/>
        <v>0</v>
      </c>
      <c r="BG1806" s="13">
        <f t="shared" ca="1" si="1173"/>
        <v>0</v>
      </c>
      <c r="BH1806" s="13">
        <f t="shared" ca="1" si="1173"/>
        <v>0</v>
      </c>
      <c r="BI1806" s="13">
        <f t="shared" ca="1" si="1173"/>
        <v>0</v>
      </c>
      <c r="BJ1806" s="13">
        <f t="shared" ca="1" si="1173"/>
        <v>0</v>
      </c>
      <c r="BK1806" s="13">
        <f t="shared" ca="1" si="1173"/>
        <v>0</v>
      </c>
      <c r="BL1806" s="13">
        <f t="shared" ca="1" si="1173"/>
        <v>0</v>
      </c>
      <c r="BM1806" s="13">
        <f t="shared" ca="1" si="1173"/>
        <v>0</v>
      </c>
      <c r="BN1806" s="13">
        <f t="shared" ca="1" si="1173"/>
        <v>0</v>
      </c>
      <c r="BO1806" s="13">
        <f t="shared" ca="1" si="1173"/>
        <v>0</v>
      </c>
      <c r="BP1806" s="13">
        <f t="shared" ca="1" si="1173"/>
        <v>0</v>
      </c>
      <c r="BQ1806" s="13">
        <f t="shared" ca="1" si="1173"/>
        <v>0</v>
      </c>
      <c r="BR1806" s="13">
        <f t="shared" ca="1" si="1173"/>
        <v>0</v>
      </c>
      <c r="BS1806" s="13">
        <f t="shared" ca="1" si="1173"/>
        <v>0</v>
      </c>
      <c r="BT1806" s="13">
        <f t="shared" ca="1" si="1173"/>
        <v>0</v>
      </c>
      <c r="BU1806" s="13">
        <f t="shared" ca="1" si="1173"/>
        <v>0</v>
      </c>
      <c r="BV1806" s="13">
        <f t="shared" ca="1" si="1173"/>
        <v>0</v>
      </c>
      <c r="BW1806" s="13">
        <f t="shared" ca="1" si="1173"/>
        <v>0</v>
      </c>
      <c r="BX1806" s="13">
        <f t="shared" ca="1" si="1173"/>
        <v>0</v>
      </c>
      <c r="BY1806" s="13">
        <f t="shared" ca="1" si="1173"/>
        <v>0</v>
      </c>
      <c r="BZ1806" s="13">
        <f t="shared" ca="1" si="1173"/>
        <v>0</v>
      </c>
      <c r="CA1806" s="13">
        <f t="shared" ca="1" si="1173"/>
        <v>0</v>
      </c>
      <c r="CB1806" s="13">
        <f t="shared" ca="1" si="1173"/>
        <v>0</v>
      </c>
      <c r="CC1806" s="13">
        <f t="shared" ca="1" si="1173"/>
        <v>0</v>
      </c>
      <c r="CD1806" s="13">
        <f t="shared" ca="1" si="1173"/>
        <v>0</v>
      </c>
      <c r="CE1806" s="13">
        <f t="shared" ca="1" si="1173"/>
        <v>0</v>
      </c>
      <c r="CF1806" s="13">
        <f t="shared" ca="1" si="1173"/>
        <v>0</v>
      </c>
      <c r="CG1806" s="13">
        <f t="shared" ref="CG1806:CN1806" ca="1" si="1174">CF1809</f>
        <v>0</v>
      </c>
      <c r="CH1806" s="13">
        <f t="shared" ca="1" si="1174"/>
        <v>0</v>
      </c>
      <c r="CI1806" s="13">
        <f t="shared" ca="1" si="1174"/>
        <v>0</v>
      </c>
      <c r="CJ1806" s="13">
        <f t="shared" ca="1" si="1174"/>
        <v>0</v>
      </c>
      <c r="CK1806" s="13">
        <f t="shared" ca="1" si="1174"/>
        <v>0</v>
      </c>
      <c r="CL1806" s="13">
        <f t="shared" ca="1" si="1174"/>
        <v>0</v>
      </c>
      <c r="CM1806" s="13">
        <f t="shared" ca="1" si="1174"/>
        <v>0</v>
      </c>
      <c r="CN1806" s="13">
        <f t="shared" ca="1" si="1174"/>
        <v>0</v>
      </c>
    </row>
    <row r="1807" spans="1:92" x14ac:dyDescent="0.25">
      <c r="A1807" t="s">
        <v>550</v>
      </c>
      <c r="B1807" s="223" t="s">
        <v>486</v>
      </c>
      <c r="D1807" s="10" t="s">
        <v>1010</v>
      </c>
      <c r="E1807" s="102" t="s">
        <v>203</v>
      </c>
      <c r="J1807" s="223"/>
      <c r="K1807" s="42">
        <f t="shared" ref="K1807:P1808" ca="1" si="1175">SUMIF($3:$3, K$2, INDIRECT(ROW() &amp; ":" &amp; ROW()))</f>
        <v>0</v>
      </c>
      <c r="L1807" s="42">
        <f t="shared" ca="1" si="1175"/>
        <v>0</v>
      </c>
      <c r="M1807" s="42">
        <f t="shared" ca="1" si="1175"/>
        <v>0</v>
      </c>
      <c r="N1807" s="42">
        <f t="shared" ca="1" si="1175"/>
        <v>0</v>
      </c>
      <c r="O1807" s="42">
        <f t="shared" ca="1" si="1175"/>
        <v>0</v>
      </c>
      <c r="P1807" s="42">
        <f t="shared" ca="1" si="1175"/>
        <v>0</v>
      </c>
      <c r="Q1807" s="42"/>
      <c r="T1807" s="276"/>
      <c r="U1807" s="13" cm="1">
        <f t="array" aca="1" ref="U1807" ca="1">INDIRECT(U1803)</f>
        <v>0</v>
      </c>
      <c r="V1807" s="13" cm="1">
        <f t="array" aca="1" ref="V1807" ca="1">INDIRECT(V1803)</f>
        <v>0</v>
      </c>
      <c r="W1807" s="13" cm="1">
        <f t="array" aca="1" ref="W1807" ca="1">INDIRECT(W1803)</f>
        <v>0</v>
      </c>
      <c r="X1807" s="13" cm="1">
        <f t="array" aca="1" ref="X1807" ca="1">INDIRECT(X1803)</f>
        <v>0</v>
      </c>
      <c r="Y1807" s="13" cm="1">
        <f t="array" aca="1" ref="Y1807" ca="1">INDIRECT(Y1803)</f>
        <v>0</v>
      </c>
      <c r="Z1807" s="13" cm="1">
        <f t="array" aca="1" ref="Z1807" ca="1">INDIRECT(Z1803)</f>
        <v>0</v>
      </c>
      <c r="AA1807" s="13" cm="1">
        <f t="array" aca="1" ref="AA1807" ca="1">INDIRECT(AA1803)</f>
        <v>0</v>
      </c>
      <c r="AB1807" s="13" cm="1">
        <f t="array" aca="1" ref="AB1807" ca="1">INDIRECT(AB1803)</f>
        <v>0</v>
      </c>
      <c r="AC1807" s="13" cm="1">
        <f t="array" aca="1" ref="AC1807" ca="1">INDIRECT(AC1803)</f>
        <v>0</v>
      </c>
      <c r="AD1807" s="13" cm="1">
        <f t="array" aca="1" ref="AD1807" ca="1">INDIRECT(AD1803)</f>
        <v>0</v>
      </c>
      <c r="AE1807" s="13" cm="1">
        <f t="array" aca="1" ref="AE1807" ca="1">INDIRECT(AE1803)</f>
        <v>0</v>
      </c>
      <c r="AF1807" s="13" cm="1">
        <f t="array" aca="1" ref="AF1807" ca="1">INDIRECT(AF1803)</f>
        <v>0</v>
      </c>
      <c r="AG1807" s="13" cm="1">
        <f t="array" aca="1" ref="AG1807" ca="1">INDIRECT(AG1803)</f>
        <v>0</v>
      </c>
      <c r="AH1807" s="13" cm="1">
        <f t="array" aca="1" ref="AH1807" ca="1">INDIRECT(AH1803)</f>
        <v>0</v>
      </c>
      <c r="AI1807" s="13" cm="1">
        <f t="array" aca="1" ref="AI1807" ca="1">INDIRECT(AI1803)</f>
        <v>0</v>
      </c>
      <c r="AJ1807" s="13" cm="1">
        <f t="array" aca="1" ref="AJ1807" ca="1">INDIRECT(AJ1803)</f>
        <v>0</v>
      </c>
      <c r="AK1807" s="13" cm="1">
        <f t="array" aca="1" ref="AK1807" ca="1">INDIRECT(AK1803)</f>
        <v>0</v>
      </c>
      <c r="AL1807" s="13" cm="1">
        <f t="array" aca="1" ref="AL1807" ca="1">INDIRECT(AL1803)</f>
        <v>0</v>
      </c>
      <c r="AM1807" s="13" cm="1">
        <f t="array" aca="1" ref="AM1807" ca="1">INDIRECT(AM1803)</f>
        <v>0</v>
      </c>
      <c r="AN1807" s="13" cm="1">
        <f t="array" aca="1" ref="AN1807" ca="1">INDIRECT(AN1803)</f>
        <v>0</v>
      </c>
      <c r="AO1807" s="13" cm="1">
        <f t="array" aca="1" ref="AO1807" ca="1">INDIRECT(AO1803)</f>
        <v>0</v>
      </c>
      <c r="AP1807" s="13" cm="1">
        <f t="array" aca="1" ref="AP1807" ca="1">INDIRECT(AP1803)</f>
        <v>0</v>
      </c>
      <c r="AQ1807" s="13" cm="1">
        <f t="array" aca="1" ref="AQ1807" ca="1">INDIRECT(AQ1803)</f>
        <v>0</v>
      </c>
      <c r="AR1807" s="13" cm="1">
        <f t="array" aca="1" ref="AR1807" ca="1">INDIRECT(AR1803)</f>
        <v>0</v>
      </c>
      <c r="AS1807" s="13" cm="1">
        <f t="array" aca="1" ref="AS1807" ca="1">INDIRECT(AS1803)</f>
        <v>0</v>
      </c>
      <c r="AT1807" s="13" cm="1">
        <f t="array" aca="1" ref="AT1807" ca="1">INDIRECT(AT1803)</f>
        <v>0</v>
      </c>
      <c r="AU1807" s="13" cm="1">
        <f t="array" aca="1" ref="AU1807" ca="1">INDIRECT(AU1803)</f>
        <v>0</v>
      </c>
      <c r="AV1807" s="13" cm="1">
        <f t="array" aca="1" ref="AV1807" ca="1">INDIRECT(AV1803)</f>
        <v>0</v>
      </c>
      <c r="AW1807" s="13" cm="1">
        <f t="array" aca="1" ref="AW1807" ca="1">INDIRECT(AW1803)</f>
        <v>0</v>
      </c>
      <c r="AX1807" s="13" cm="1">
        <f t="array" aca="1" ref="AX1807" ca="1">INDIRECT(AX1803)</f>
        <v>0</v>
      </c>
      <c r="AY1807" s="13" cm="1">
        <f t="array" aca="1" ref="AY1807" ca="1">INDIRECT(AY1803)</f>
        <v>0</v>
      </c>
      <c r="AZ1807" s="13" cm="1">
        <f t="array" aca="1" ref="AZ1807" ca="1">INDIRECT(AZ1803)</f>
        <v>0</v>
      </c>
      <c r="BA1807" s="13" cm="1">
        <f t="array" aca="1" ref="BA1807" ca="1">INDIRECT(BA1803)</f>
        <v>0</v>
      </c>
      <c r="BB1807" s="13" cm="1">
        <f t="array" aca="1" ref="BB1807" ca="1">INDIRECT(BB1803)</f>
        <v>0</v>
      </c>
      <c r="BC1807" s="13" cm="1">
        <f t="array" aca="1" ref="BC1807" ca="1">INDIRECT(BC1803)</f>
        <v>0</v>
      </c>
      <c r="BD1807" s="13" cm="1">
        <f t="array" aca="1" ref="BD1807" ca="1">INDIRECT(BD1803)</f>
        <v>0</v>
      </c>
      <c r="BE1807" s="13" cm="1">
        <f t="array" aca="1" ref="BE1807" ca="1">INDIRECT(BE1803)</f>
        <v>0</v>
      </c>
      <c r="BF1807" s="13" cm="1">
        <f t="array" aca="1" ref="BF1807" ca="1">INDIRECT(BF1803)</f>
        <v>0</v>
      </c>
      <c r="BG1807" s="13" cm="1">
        <f t="array" aca="1" ref="BG1807" ca="1">INDIRECT(BG1803)</f>
        <v>0</v>
      </c>
      <c r="BH1807" s="13" cm="1">
        <f t="array" aca="1" ref="BH1807" ca="1">INDIRECT(BH1803)</f>
        <v>0</v>
      </c>
      <c r="BI1807" s="13" cm="1">
        <f t="array" aca="1" ref="BI1807" ca="1">INDIRECT(BI1803)</f>
        <v>0</v>
      </c>
      <c r="BJ1807" s="13" cm="1">
        <f t="array" aca="1" ref="BJ1807" ca="1">INDIRECT(BJ1803)</f>
        <v>0</v>
      </c>
      <c r="BK1807" s="13" cm="1">
        <f t="array" aca="1" ref="BK1807" ca="1">INDIRECT(BK1803)</f>
        <v>0</v>
      </c>
      <c r="BL1807" s="13" cm="1">
        <f t="array" aca="1" ref="BL1807" ca="1">INDIRECT(BL1803)</f>
        <v>0</v>
      </c>
      <c r="BM1807" s="13" cm="1">
        <f t="array" aca="1" ref="BM1807" ca="1">INDIRECT(BM1803)</f>
        <v>0</v>
      </c>
      <c r="BN1807" s="13" cm="1">
        <f t="array" aca="1" ref="BN1807" ca="1">INDIRECT(BN1803)</f>
        <v>0</v>
      </c>
      <c r="BO1807" s="13" cm="1">
        <f t="array" aca="1" ref="BO1807" ca="1">INDIRECT(BO1803)</f>
        <v>0</v>
      </c>
      <c r="BP1807" s="13" cm="1">
        <f t="array" aca="1" ref="BP1807" ca="1">INDIRECT(BP1803)</f>
        <v>0</v>
      </c>
      <c r="BQ1807" s="13" cm="1">
        <f t="array" aca="1" ref="BQ1807" ca="1">INDIRECT(BQ1803)</f>
        <v>0</v>
      </c>
      <c r="BR1807" s="13" cm="1">
        <f t="array" aca="1" ref="BR1807" ca="1">INDIRECT(BR1803)</f>
        <v>0</v>
      </c>
      <c r="BS1807" s="13" cm="1">
        <f t="array" aca="1" ref="BS1807" ca="1">INDIRECT(BS1803)</f>
        <v>0</v>
      </c>
      <c r="BT1807" s="13" cm="1">
        <f t="array" aca="1" ref="BT1807" ca="1">INDIRECT(BT1803)</f>
        <v>0</v>
      </c>
      <c r="BU1807" s="13" cm="1">
        <f t="array" aca="1" ref="BU1807" ca="1">INDIRECT(BU1803)</f>
        <v>0</v>
      </c>
      <c r="BV1807" s="13" cm="1">
        <f t="array" aca="1" ref="BV1807" ca="1">INDIRECT(BV1803)</f>
        <v>0</v>
      </c>
      <c r="BW1807" s="13" cm="1">
        <f t="array" aca="1" ref="BW1807" ca="1">INDIRECT(BW1803)</f>
        <v>0</v>
      </c>
      <c r="BX1807" s="13" cm="1">
        <f t="array" aca="1" ref="BX1807" ca="1">INDIRECT(BX1803)</f>
        <v>0</v>
      </c>
      <c r="BY1807" s="13" cm="1">
        <f t="array" aca="1" ref="BY1807" ca="1">INDIRECT(BY1803)</f>
        <v>0</v>
      </c>
      <c r="BZ1807" s="13" cm="1">
        <f t="array" aca="1" ref="BZ1807" ca="1">INDIRECT(BZ1803)</f>
        <v>0</v>
      </c>
      <c r="CA1807" s="13" cm="1">
        <f t="array" aca="1" ref="CA1807" ca="1">INDIRECT(CA1803)</f>
        <v>0</v>
      </c>
      <c r="CB1807" s="13" cm="1">
        <f t="array" aca="1" ref="CB1807" ca="1">INDIRECT(CB1803)</f>
        <v>0</v>
      </c>
      <c r="CC1807" s="13" cm="1">
        <f t="array" aca="1" ref="CC1807" ca="1">INDIRECT(CC1803)</f>
        <v>0</v>
      </c>
      <c r="CD1807" s="13" cm="1">
        <f t="array" aca="1" ref="CD1807" ca="1">INDIRECT(CD1803)</f>
        <v>0</v>
      </c>
      <c r="CE1807" s="13" cm="1">
        <f t="array" aca="1" ref="CE1807" ca="1">INDIRECT(CE1803)</f>
        <v>0</v>
      </c>
      <c r="CF1807" s="13" cm="1">
        <f t="array" aca="1" ref="CF1807" ca="1">INDIRECT(CF1803)</f>
        <v>0</v>
      </c>
      <c r="CG1807" s="13" cm="1">
        <f t="array" aca="1" ref="CG1807" ca="1">INDIRECT(CG1803)</f>
        <v>0</v>
      </c>
      <c r="CH1807" s="13" cm="1">
        <f t="array" aca="1" ref="CH1807" ca="1">INDIRECT(CH1803)</f>
        <v>0</v>
      </c>
      <c r="CI1807" s="13" cm="1">
        <f t="array" aca="1" ref="CI1807" ca="1">INDIRECT(CI1803)</f>
        <v>0</v>
      </c>
      <c r="CJ1807" s="13" cm="1">
        <f t="array" aca="1" ref="CJ1807" ca="1">INDIRECT(CJ1803)</f>
        <v>0</v>
      </c>
      <c r="CK1807" s="13" cm="1">
        <f t="array" aca="1" ref="CK1807" ca="1">INDIRECT(CK1803)</f>
        <v>0</v>
      </c>
      <c r="CL1807" s="13" cm="1">
        <f t="array" aca="1" ref="CL1807" ca="1">INDIRECT(CL1803)</f>
        <v>0</v>
      </c>
      <c r="CM1807" s="13" cm="1">
        <f t="array" aca="1" ref="CM1807" ca="1">INDIRECT(CM1803)</f>
        <v>0</v>
      </c>
      <c r="CN1807" s="13" cm="1">
        <f t="array" aca="1" ref="CN1807" ca="1">INDIRECT(CN1803)</f>
        <v>0</v>
      </c>
    </row>
    <row r="1808" spans="1:92" x14ac:dyDescent="0.25">
      <c r="A1808" t="s">
        <v>360</v>
      </c>
      <c r="B1808" s="223" t="s">
        <v>551</v>
      </c>
      <c r="D1808" s="10" t="s">
        <v>1010</v>
      </c>
      <c r="E1808" s="102" t="s">
        <v>203</v>
      </c>
      <c r="J1808" s="223"/>
      <c r="K1808" s="42">
        <f t="shared" ca="1" si="1175"/>
        <v>0</v>
      </c>
      <c r="L1808" s="42">
        <f t="shared" ca="1" si="1175"/>
        <v>0</v>
      </c>
      <c r="M1808" s="42">
        <f t="shared" ca="1" si="1175"/>
        <v>0</v>
      </c>
      <c r="N1808" s="42">
        <f t="shared" ca="1" si="1175"/>
        <v>0</v>
      </c>
      <c r="O1808" s="42">
        <f t="shared" ca="1" si="1175"/>
        <v>0</v>
      </c>
      <c r="P1808" s="42">
        <f t="shared" ca="1" si="1175"/>
        <v>0</v>
      </c>
      <c r="Q1808" s="42"/>
      <c r="T1808" s="276"/>
      <c r="U1808" s="13" cm="1">
        <f t="array" aca="1" ref="U1808" ca="1">-SUM(U1806:U1807)*INDIRECT(U1804)</f>
        <v>0</v>
      </c>
      <c r="V1808" s="13" cm="1">
        <f t="array" aca="1" ref="V1808" ca="1">-SUM(V1806:V1807)*INDIRECT(V1804)</f>
        <v>0</v>
      </c>
      <c r="W1808" s="13" cm="1">
        <f t="array" aca="1" ref="W1808" ca="1">-SUM(W1806:W1807)*INDIRECT(W1804)</f>
        <v>0</v>
      </c>
      <c r="X1808" s="13" cm="1">
        <f t="array" aca="1" ref="X1808" ca="1">-SUM(X1806:X1807)*INDIRECT(X1804)</f>
        <v>0</v>
      </c>
      <c r="Y1808" s="13" cm="1">
        <f t="array" aca="1" ref="Y1808" ca="1">-SUM(Y1806:Y1807)*INDIRECT(Y1804)</f>
        <v>0</v>
      </c>
      <c r="Z1808" s="13" cm="1">
        <f t="array" aca="1" ref="Z1808" ca="1">-SUM(Z1806:Z1807)*INDIRECT(Z1804)</f>
        <v>0</v>
      </c>
      <c r="AA1808" s="13" cm="1">
        <f t="array" aca="1" ref="AA1808" ca="1">-SUM(AA1806:AA1807)*INDIRECT(AA1804)</f>
        <v>0</v>
      </c>
      <c r="AB1808" s="13" cm="1">
        <f t="array" aca="1" ref="AB1808" ca="1">-SUM(AB1806:AB1807)*INDIRECT(AB1804)</f>
        <v>0</v>
      </c>
      <c r="AC1808" s="13" cm="1">
        <f t="array" aca="1" ref="AC1808" ca="1">-SUM(AC1806:AC1807)*INDIRECT(AC1804)</f>
        <v>0</v>
      </c>
      <c r="AD1808" s="13" cm="1">
        <f t="array" aca="1" ref="AD1808" ca="1">-SUM(AD1806:AD1807)*INDIRECT(AD1804)</f>
        <v>0</v>
      </c>
      <c r="AE1808" s="13" cm="1">
        <f t="array" aca="1" ref="AE1808" ca="1">-SUM(AE1806:AE1807)*INDIRECT(AE1804)</f>
        <v>0</v>
      </c>
      <c r="AF1808" s="13" cm="1">
        <f t="array" aca="1" ref="AF1808" ca="1">-SUM(AF1806:AF1807)*INDIRECT(AF1804)</f>
        <v>0</v>
      </c>
      <c r="AG1808" s="13" cm="1">
        <f t="array" aca="1" ref="AG1808" ca="1">-SUM(AG1806:AG1807)*INDIRECT(AG1804)</f>
        <v>0</v>
      </c>
      <c r="AH1808" s="13" cm="1">
        <f t="array" aca="1" ref="AH1808" ca="1">-SUM(AH1806:AH1807)*INDIRECT(AH1804)</f>
        <v>0</v>
      </c>
      <c r="AI1808" s="13" cm="1">
        <f t="array" aca="1" ref="AI1808" ca="1">-SUM(AI1806:AI1807)*INDIRECT(AI1804)</f>
        <v>0</v>
      </c>
      <c r="AJ1808" s="13" cm="1">
        <f t="array" aca="1" ref="AJ1808" ca="1">-SUM(AJ1806:AJ1807)*INDIRECT(AJ1804)</f>
        <v>0</v>
      </c>
      <c r="AK1808" s="13" cm="1">
        <f t="array" aca="1" ref="AK1808" ca="1">-SUM(AK1806:AK1807)*INDIRECT(AK1804)</f>
        <v>0</v>
      </c>
      <c r="AL1808" s="13" cm="1">
        <f t="array" aca="1" ref="AL1808" ca="1">-SUM(AL1806:AL1807)*INDIRECT(AL1804)</f>
        <v>0</v>
      </c>
      <c r="AM1808" s="13" cm="1">
        <f t="array" aca="1" ref="AM1808" ca="1">-SUM(AM1806:AM1807)*INDIRECT(AM1804)</f>
        <v>0</v>
      </c>
      <c r="AN1808" s="13" cm="1">
        <f t="array" aca="1" ref="AN1808" ca="1">-SUM(AN1806:AN1807)*INDIRECT(AN1804)</f>
        <v>0</v>
      </c>
      <c r="AO1808" s="13" cm="1">
        <f t="array" aca="1" ref="AO1808" ca="1">-SUM(AO1806:AO1807)*INDIRECT(AO1804)</f>
        <v>0</v>
      </c>
      <c r="AP1808" s="13" cm="1">
        <f t="array" aca="1" ref="AP1808" ca="1">-SUM(AP1806:AP1807)*INDIRECT(AP1804)</f>
        <v>0</v>
      </c>
      <c r="AQ1808" s="13" cm="1">
        <f t="array" aca="1" ref="AQ1808" ca="1">-SUM(AQ1806:AQ1807)*INDIRECT(AQ1804)</f>
        <v>0</v>
      </c>
      <c r="AR1808" s="13" cm="1">
        <f t="array" aca="1" ref="AR1808" ca="1">-SUM(AR1806:AR1807)*INDIRECT(AR1804)</f>
        <v>0</v>
      </c>
      <c r="AS1808" s="13" cm="1">
        <f t="array" aca="1" ref="AS1808" ca="1">-SUM(AS1806:AS1807)*INDIRECT(AS1804)</f>
        <v>0</v>
      </c>
      <c r="AT1808" s="13" cm="1">
        <f t="array" aca="1" ref="AT1808" ca="1">-SUM(AT1806:AT1807)*INDIRECT(AT1804)</f>
        <v>0</v>
      </c>
      <c r="AU1808" s="13" cm="1">
        <f t="array" aca="1" ref="AU1808" ca="1">-SUM(AU1806:AU1807)*INDIRECT(AU1804)</f>
        <v>0</v>
      </c>
      <c r="AV1808" s="13" cm="1">
        <f t="array" aca="1" ref="AV1808" ca="1">-SUM(AV1806:AV1807)*INDIRECT(AV1804)</f>
        <v>0</v>
      </c>
      <c r="AW1808" s="13" cm="1">
        <f t="array" aca="1" ref="AW1808" ca="1">-SUM(AW1806:AW1807)*INDIRECT(AW1804)</f>
        <v>0</v>
      </c>
      <c r="AX1808" s="13" cm="1">
        <f t="array" aca="1" ref="AX1808" ca="1">-SUM(AX1806:AX1807)*INDIRECT(AX1804)</f>
        <v>0</v>
      </c>
      <c r="AY1808" s="13" cm="1">
        <f t="array" aca="1" ref="AY1808" ca="1">-SUM(AY1806:AY1807)*INDIRECT(AY1804)</f>
        <v>0</v>
      </c>
      <c r="AZ1808" s="13" cm="1">
        <f t="array" aca="1" ref="AZ1808" ca="1">-SUM(AZ1806:AZ1807)*INDIRECT(AZ1804)</f>
        <v>0</v>
      </c>
      <c r="BA1808" s="13" cm="1">
        <f t="array" aca="1" ref="BA1808" ca="1">-SUM(BA1806:BA1807)*INDIRECT(BA1804)</f>
        <v>0</v>
      </c>
      <c r="BB1808" s="13" cm="1">
        <f t="array" aca="1" ref="BB1808" ca="1">-SUM(BB1806:BB1807)*INDIRECT(BB1804)</f>
        <v>0</v>
      </c>
      <c r="BC1808" s="13" cm="1">
        <f t="array" aca="1" ref="BC1808" ca="1">-SUM(BC1806:BC1807)*INDIRECT(BC1804)</f>
        <v>0</v>
      </c>
      <c r="BD1808" s="13" cm="1">
        <f t="array" aca="1" ref="BD1808" ca="1">-SUM(BD1806:BD1807)*INDIRECT(BD1804)</f>
        <v>0</v>
      </c>
      <c r="BE1808" s="13" cm="1">
        <f t="array" aca="1" ref="BE1808" ca="1">-SUM(BE1806:BE1807)*INDIRECT(BE1804)</f>
        <v>0</v>
      </c>
      <c r="BF1808" s="13" cm="1">
        <f t="array" aca="1" ref="BF1808" ca="1">-SUM(BF1806:BF1807)*INDIRECT(BF1804)</f>
        <v>0</v>
      </c>
      <c r="BG1808" s="13" cm="1">
        <f t="array" aca="1" ref="BG1808" ca="1">-SUM(BG1806:BG1807)*INDIRECT(BG1804)</f>
        <v>0</v>
      </c>
      <c r="BH1808" s="13" cm="1">
        <f t="array" aca="1" ref="BH1808" ca="1">-SUM(BH1806:BH1807)*INDIRECT(BH1804)</f>
        <v>0</v>
      </c>
      <c r="BI1808" s="13" cm="1">
        <f t="array" aca="1" ref="BI1808" ca="1">-SUM(BI1806:BI1807)*INDIRECT(BI1804)</f>
        <v>0</v>
      </c>
      <c r="BJ1808" s="13" cm="1">
        <f t="array" aca="1" ref="BJ1808" ca="1">-SUM(BJ1806:BJ1807)*INDIRECT(BJ1804)</f>
        <v>0</v>
      </c>
      <c r="BK1808" s="13" cm="1">
        <f t="array" aca="1" ref="BK1808" ca="1">-SUM(BK1806:BK1807)*INDIRECT(BK1804)</f>
        <v>0</v>
      </c>
      <c r="BL1808" s="13" cm="1">
        <f t="array" aca="1" ref="BL1808" ca="1">-SUM(BL1806:BL1807)*INDIRECT(BL1804)</f>
        <v>0</v>
      </c>
      <c r="BM1808" s="13" cm="1">
        <f t="array" aca="1" ref="BM1808" ca="1">-SUM(BM1806:BM1807)*INDIRECT(BM1804)</f>
        <v>0</v>
      </c>
      <c r="BN1808" s="13" cm="1">
        <f t="array" aca="1" ref="BN1808" ca="1">-SUM(BN1806:BN1807)*INDIRECT(BN1804)</f>
        <v>0</v>
      </c>
      <c r="BO1808" s="13" cm="1">
        <f t="array" aca="1" ref="BO1808" ca="1">-SUM(BO1806:BO1807)*INDIRECT(BO1804)</f>
        <v>0</v>
      </c>
      <c r="BP1808" s="13" cm="1">
        <f t="array" aca="1" ref="BP1808" ca="1">-SUM(BP1806:BP1807)*INDIRECT(BP1804)</f>
        <v>0</v>
      </c>
      <c r="BQ1808" s="13" cm="1">
        <f t="array" aca="1" ref="BQ1808" ca="1">-SUM(BQ1806:BQ1807)*INDIRECT(BQ1804)</f>
        <v>0</v>
      </c>
      <c r="BR1808" s="13" cm="1">
        <f t="array" aca="1" ref="BR1808" ca="1">-SUM(BR1806:BR1807)*INDIRECT(BR1804)</f>
        <v>0</v>
      </c>
      <c r="BS1808" s="13" cm="1">
        <f t="array" aca="1" ref="BS1808" ca="1">-SUM(BS1806:BS1807)*INDIRECT(BS1804)</f>
        <v>0</v>
      </c>
      <c r="BT1808" s="13" cm="1">
        <f t="array" aca="1" ref="BT1808" ca="1">-SUM(BT1806:BT1807)*INDIRECT(BT1804)</f>
        <v>0</v>
      </c>
      <c r="BU1808" s="13" cm="1">
        <f t="array" aca="1" ref="BU1808" ca="1">-SUM(BU1806:BU1807)*INDIRECT(BU1804)</f>
        <v>0</v>
      </c>
      <c r="BV1808" s="13" cm="1">
        <f t="array" aca="1" ref="BV1808" ca="1">-SUM(BV1806:BV1807)*INDIRECT(BV1804)</f>
        <v>0</v>
      </c>
      <c r="BW1808" s="13" cm="1">
        <f t="array" aca="1" ref="BW1808" ca="1">-SUM(BW1806:BW1807)*INDIRECT(BW1804)</f>
        <v>0</v>
      </c>
      <c r="BX1808" s="13" cm="1">
        <f t="array" aca="1" ref="BX1808" ca="1">-SUM(BX1806:BX1807)*INDIRECT(BX1804)</f>
        <v>0</v>
      </c>
      <c r="BY1808" s="13" cm="1">
        <f t="array" aca="1" ref="BY1808" ca="1">-SUM(BY1806:BY1807)*INDIRECT(BY1804)</f>
        <v>0</v>
      </c>
      <c r="BZ1808" s="13" cm="1">
        <f t="array" aca="1" ref="BZ1808" ca="1">-SUM(BZ1806:BZ1807)*INDIRECT(BZ1804)</f>
        <v>0</v>
      </c>
      <c r="CA1808" s="13" cm="1">
        <f t="array" aca="1" ref="CA1808" ca="1">-SUM(CA1806:CA1807)*INDIRECT(CA1804)</f>
        <v>0</v>
      </c>
      <c r="CB1808" s="13" cm="1">
        <f t="array" aca="1" ref="CB1808" ca="1">-SUM(CB1806:CB1807)*INDIRECT(CB1804)</f>
        <v>0</v>
      </c>
      <c r="CC1808" s="13" cm="1">
        <f t="array" aca="1" ref="CC1808" ca="1">-SUM(CC1806:CC1807)*INDIRECT(CC1804)</f>
        <v>0</v>
      </c>
      <c r="CD1808" s="13" cm="1">
        <f t="array" aca="1" ref="CD1808" ca="1">-SUM(CD1806:CD1807)*INDIRECT(CD1804)</f>
        <v>0</v>
      </c>
      <c r="CE1808" s="13" cm="1">
        <f t="array" aca="1" ref="CE1808" ca="1">-SUM(CE1806:CE1807)*INDIRECT(CE1804)</f>
        <v>0</v>
      </c>
      <c r="CF1808" s="13" cm="1">
        <f t="array" aca="1" ref="CF1808" ca="1">-SUM(CF1806:CF1807)*INDIRECT(CF1804)</f>
        <v>0</v>
      </c>
      <c r="CG1808" s="13" cm="1">
        <f t="array" aca="1" ref="CG1808" ca="1">-SUM(CG1806:CG1807)*INDIRECT(CG1804)</f>
        <v>0</v>
      </c>
      <c r="CH1808" s="13" cm="1">
        <f t="array" aca="1" ref="CH1808" ca="1">-SUM(CH1806:CH1807)*INDIRECT(CH1804)</f>
        <v>0</v>
      </c>
      <c r="CI1808" s="13" cm="1">
        <f t="array" aca="1" ref="CI1808" ca="1">-SUM(CI1806:CI1807)*INDIRECT(CI1804)</f>
        <v>0</v>
      </c>
      <c r="CJ1808" s="13" cm="1">
        <f t="array" aca="1" ref="CJ1808" ca="1">-SUM(CJ1806:CJ1807)*INDIRECT(CJ1804)</f>
        <v>0</v>
      </c>
      <c r="CK1808" s="13" cm="1">
        <f t="array" aca="1" ref="CK1808" ca="1">-SUM(CK1806:CK1807)*INDIRECT(CK1804)</f>
        <v>0</v>
      </c>
      <c r="CL1808" s="13" cm="1">
        <f t="array" aca="1" ref="CL1808" ca="1">-SUM(CL1806:CL1807)*INDIRECT(CL1804)</f>
        <v>0</v>
      </c>
      <c r="CM1808" s="13" cm="1">
        <f t="array" aca="1" ref="CM1808" ca="1">-SUM(CM1806:CM1807)*INDIRECT(CM1804)</f>
        <v>0</v>
      </c>
      <c r="CN1808" s="13" cm="1">
        <f t="array" aca="1" ref="CN1808" ca="1">-SUM(CN1806:CN1807)*INDIRECT(CN1804)</f>
        <v>0</v>
      </c>
    </row>
    <row r="1809" spans="1:92" x14ac:dyDescent="0.25">
      <c r="A1809" t="s">
        <v>151</v>
      </c>
      <c r="B1809" s="209" t="s">
        <v>1012</v>
      </c>
      <c r="C1809" s="53"/>
      <c r="D1809" s="10" t="s">
        <v>1010</v>
      </c>
      <c r="E1809" s="149" t="s">
        <v>203</v>
      </c>
      <c r="F1809" s="149"/>
      <c r="G1809" s="149"/>
      <c r="H1809" s="106"/>
      <c r="I1809" s="210"/>
      <c r="J1809" s="209"/>
      <c r="K1809" s="211">
        <f t="shared" ref="K1809:P1809" ca="1" si="1176">SUMIF($4:$4, K$2, INDIRECT(ROW() &amp; ":" &amp; ROW()))</f>
        <v>0</v>
      </c>
      <c r="L1809" s="211">
        <f t="shared" ca="1" si="1176"/>
        <v>0</v>
      </c>
      <c r="M1809" s="211">
        <f t="shared" ca="1" si="1176"/>
        <v>0</v>
      </c>
      <c r="N1809" s="211">
        <f t="shared" ca="1" si="1176"/>
        <v>0</v>
      </c>
      <c r="O1809" s="211">
        <f t="shared" ca="1" si="1176"/>
        <v>0</v>
      </c>
      <c r="P1809" s="211">
        <f t="shared" ca="1" si="1176"/>
        <v>0</v>
      </c>
      <c r="Q1809" s="77"/>
      <c r="T1809" s="331">
        <f t="shared" ref="T1809" ca="1" si="1177">IFERROR(INDEX(INDIRECT("Financials!$A:$AD"), MATCH(INDIRECT(ADDRESS(ROW(),2)), INDIRECT("Financials!$B:$B"), 0), MATCH(INDIRECT(ADDRESS(1,COLUMN())), INDIRECT("Financials!$1:$1"), 0)),0)</f>
        <v>0</v>
      </c>
      <c r="U1809" s="332">
        <f t="shared" ref="U1809:CF1809" ca="1" si="1178">U1806+U1807+U1808</f>
        <v>0</v>
      </c>
      <c r="V1809" s="332">
        <f t="shared" ca="1" si="1178"/>
        <v>0</v>
      </c>
      <c r="W1809" s="332">
        <f t="shared" ca="1" si="1178"/>
        <v>0</v>
      </c>
      <c r="X1809" s="332">
        <f t="shared" ca="1" si="1178"/>
        <v>0</v>
      </c>
      <c r="Y1809" s="332">
        <f t="shared" ca="1" si="1178"/>
        <v>0</v>
      </c>
      <c r="Z1809" s="332">
        <f t="shared" ca="1" si="1178"/>
        <v>0</v>
      </c>
      <c r="AA1809" s="332">
        <f t="shared" ca="1" si="1178"/>
        <v>0</v>
      </c>
      <c r="AB1809" s="332">
        <f t="shared" ca="1" si="1178"/>
        <v>0</v>
      </c>
      <c r="AC1809" s="332">
        <f t="shared" ca="1" si="1178"/>
        <v>0</v>
      </c>
      <c r="AD1809" s="332">
        <f t="shared" ca="1" si="1178"/>
        <v>0</v>
      </c>
      <c r="AE1809" s="332">
        <f t="shared" ca="1" si="1178"/>
        <v>0</v>
      </c>
      <c r="AF1809" s="332">
        <f t="shared" ca="1" si="1178"/>
        <v>0</v>
      </c>
      <c r="AG1809" s="332">
        <f t="shared" ca="1" si="1178"/>
        <v>0</v>
      </c>
      <c r="AH1809" s="332">
        <f t="shared" ca="1" si="1178"/>
        <v>0</v>
      </c>
      <c r="AI1809" s="332">
        <f t="shared" ca="1" si="1178"/>
        <v>0</v>
      </c>
      <c r="AJ1809" s="332">
        <f t="shared" ca="1" si="1178"/>
        <v>0</v>
      </c>
      <c r="AK1809" s="332">
        <f t="shared" ca="1" si="1178"/>
        <v>0</v>
      </c>
      <c r="AL1809" s="332">
        <f t="shared" ca="1" si="1178"/>
        <v>0</v>
      </c>
      <c r="AM1809" s="332">
        <f t="shared" ca="1" si="1178"/>
        <v>0</v>
      </c>
      <c r="AN1809" s="332">
        <f t="shared" ca="1" si="1178"/>
        <v>0</v>
      </c>
      <c r="AO1809" s="332">
        <f t="shared" ca="1" si="1178"/>
        <v>0</v>
      </c>
      <c r="AP1809" s="332">
        <f t="shared" ca="1" si="1178"/>
        <v>0</v>
      </c>
      <c r="AQ1809" s="332">
        <f t="shared" ca="1" si="1178"/>
        <v>0</v>
      </c>
      <c r="AR1809" s="332">
        <f t="shared" ca="1" si="1178"/>
        <v>0</v>
      </c>
      <c r="AS1809" s="332">
        <f t="shared" ca="1" si="1178"/>
        <v>0</v>
      </c>
      <c r="AT1809" s="332">
        <f t="shared" ca="1" si="1178"/>
        <v>0</v>
      </c>
      <c r="AU1809" s="332">
        <f t="shared" ca="1" si="1178"/>
        <v>0</v>
      </c>
      <c r="AV1809" s="332">
        <f t="shared" ca="1" si="1178"/>
        <v>0</v>
      </c>
      <c r="AW1809" s="332">
        <f t="shared" ca="1" si="1178"/>
        <v>0</v>
      </c>
      <c r="AX1809" s="332">
        <f t="shared" ca="1" si="1178"/>
        <v>0</v>
      </c>
      <c r="AY1809" s="332">
        <f t="shared" ca="1" si="1178"/>
        <v>0</v>
      </c>
      <c r="AZ1809" s="332">
        <f t="shared" ca="1" si="1178"/>
        <v>0</v>
      </c>
      <c r="BA1809" s="332">
        <f t="shared" ca="1" si="1178"/>
        <v>0</v>
      </c>
      <c r="BB1809" s="332">
        <f t="shared" ca="1" si="1178"/>
        <v>0</v>
      </c>
      <c r="BC1809" s="332">
        <f t="shared" ca="1" si="1178"/>
        <v>0</v>
      </c>
      <c r="BD1809" s="332">
        <f t="shared" ca="1" si="1178"/>
        <v>0</v>
      </c>
      <c r="BE1809" s="332">
        <f t="shared" ca="1" si="1178"/>
        <v>0</v>
      </c>
      <c r="BF1809" s="332">
        <f t="shared" ca="1" si="1178"/>
        <v>0</v>
      </c>
      <c r="BG1809" s="332">
        <f t="shared" ca="1" si="1178"/>
        <v>0</v>
      </c>
      <c r="BH1809" s="332">
        <f t="shared" ca="1" si="1178"/>
        <v>0</v>
      </c>
      <c r="BI1809" s="332">
        <f t="shared" ca="1" si="1178"/>
        <v>0</v>
      </c>
      <c r="BJ1809" s="332">
        <f t="shared" ca="1" si="1178"/>
        <v>0</v>
      </c>
      <c r="BK1809" s="332">
        <f t="shared" ca="1" si="1178"/>
        <v>0</v>
      </c>
      <c r="BL1809" s="332">
        <f t="shared" ca="1" si="1178"/>
        <v>0</v>
      </c>
      <c r="BM1809" s="332">
        <f t="shared" ca="1" si="1178"/>
        <v>0</v>
      </c>
      <c r="BN1809" s="332">
        <f t="shared" ca="1" si="1178"/>
        <v>0</v>
      </c>
      <c r="BO1809" s="332">
        <f t="shared" ca="1" si="1178"/>
        <v>0</v>
      </c>
      <c r="BP1809" s="332">
        <f t="shared" ca="1" si="1178"/>
        <v>0</v>
      </c>
      <c r="BQ1809" s="332">
        <f t="shared" ca="1" si="1178"/>
        <v>0</v>
      </c>
      <c r="BR1809" s="332">
        <f t="shared" ca="1" si="1178"/>
        <v>0</v>
      </c>
      <c r="BS1809" s="332">
        <f t="shared" ca="1" si="1178"/>
        <v>0</v>
      </c>
      <c r="BT1809" s="332">
        <f t="shared" ca="1" si="1178"/>
        <v>0</v>
      </c>
      <c r="BU1809" s="332">
        <f t="shared" ca="1" si="1178"/>
        <v>0</v>
      </c>
      <c r="BV1809" s="332">
        <f t="shared" ca="1" si="1178"/>
        <v>0</v>
      </c>
      <c r="BW1809" s="332">
        <f t="shared" ca="1" si="1178"/>
        <v>0</v>
      </c>
      <c r="BX1809" s="332">
        <f t="shared" ca="1" si="1178"/>
        <v>0</v>
      </c>
      <c r="BY1809" s="332">
        <f t="shared" ca="1" si="1178"/>
        <v>0</v>
      </c>
      <c r="BZ1809" s="332">
        <f t="shared" ca="1" si="1178"/>
        <v>0</v>
      </c>
      <c r="CA1809" s="332">
        <f t="shared" ca="1" si="1178"/>
        <v>0</v>
      </c>
      <c r="CB1809" s="332">
        <f t="shared" ca="1" si="1178"/>
        <v>0</v>
      </c>
      <c r="CC1809" s="332">
        <f t="shared" ca="1" si="1178"/>
        <v>0</v>
      </c>
      <c r="CD1809" s="332">
        <f t="shared" ca="1" si="1178"/>
        <v>0</v>
      </c>
      <c r="CE1809" s="332">
        <f t="shared" ca="1" si="1178"/>
        <v>0</v>
      </c>
      <c r="CF1809" s="332">
        <f t="shared" ca="1" si="1178"/>
        <v>0</v>
      </c>
      <c r="CG1809" s="332">
        <f t="shared" ref="CG1809:CN1809" ca="1" si="1179">CG1806+CG1807+CG1808</f>
        <v>0</v>
      </c>
      <c r="CH1809" s="332">
        <f t="shared" ca="1" si="1179"/>
        <v>0</v>
      </c>
      <c r="CI1809" s="332">
        <f t="shared" ca="1" si="1179"/>
        <v>0</v>
      </c>
      <c r="CJ1809" s="332">
        <f t="shared" ca="1" si="1179"/>
        <v>0</v>
      </c>
      <c r="CK1809" s="332">
        <f t="shared" ca="1" si="1179"/>
        <v>0</v>
      </c>
      <c r="CL1809" s="332">
        <f t="shared" ca="1" si="1179"/>
        <v>0</v>
      </c>
      <c r="CM1809" s="332">
        <f t="shared" ca="1" si="1179"/>
        <v>0</v>
      </c>
      <c r="CN1809" s="332">
        <f t="shared" ca="1" si="1179"/>
        <v>0</v>
      </c>
    </row>
    <row r="1810" spans="1:92" x14ac:dyDescent="0.25">
      <c r="B1810" s="214" t="s">
        <v>62</v>
      </c>
      <c r="C1810" s="10"/>
      <c r="D1810" s="10" t="s">
        <v>1010</v>
      </c>
      <c r="E1810" s="106" t="s">
        <v>203</v>
      </c>
      <c r="F1810" s="106"/>
      <c r="G1810" s="106"/>
      <c r="H1810" s="106"/>
      <c r="I1810" s="175"/>
      <c r="J1810" s="214"/>
      <c r="K1810" s="42">
        <f t="shared" ref="K1810:P1810" ca="1" si="1180">K1809-SUM(K1808,K1806:K1807)</f>
        <v>0</v>
      </c>
      <c r="L1810" s="42">
        <f t="shared" ca="1" si="1180"/>
        <v>0</v>
      </c>
      <c r="M1810" s="42">
        <f t="shared" ca="1" si="1180"/>
        <v>0</v>
      </c>
      <c r="N1810" s="42">
        <f t="shared" ca="1" si="1180"/>
        <v>0</v>
      </c>
      <c r="O1810" s="42">
        <f t="shared" ca="1" si="1180"/>
        <v>0</v>
      </c>
      <c r="P1810" s="42">
        <f t="shared" ca="1" si="1180"/>
        <v>0</v>
      </c>
      <c r="Q1810" s="42"/>
      <c r="T1810" s="276"/>
      <c r="U1810" s="13">
        <f t="shared" ref="U1810:CF1810" ca="1" si="1181">U1809-SUM(U1808,U1806:U1807)</f>
        <v>0</v>
      </c>
      <c r="V1810" s="13">
        <f t="shared" ca="1" si="1181"/>
        <v>0</v>
      </c>
      <c r="W1810" s="13">
        <f t="shared" ca="1" si="1181"/>
        <v>0</v>
      </c>
      <c r="X1810" s="13">
        <f t="shared" ca="1" si="1181"/>
        <v>0</v>
      </c>
      <c r="Y1810" s="13">
        <f t="shared" ca="1" si="1181"/>
        <v>0</v>
      </c>
      <c r="Z1810" s="13">
        <f t="shared" ca="1" si="1181"/>
        <v>0</v>
      </c>
      <c r="AA1810" s="13">
        <f t="shared" ca="1" si="1181"/>
        <v>0</v>
      </c>
      <c r="AB1810" s="13">
        <f t="shared" ca="1" si="1181"/>
        <v>0</v>
      </c>
      <c r="AC1810" s="13">
        <f t="shared" ca="1" si="1181"/>
        <v>0</v>
      </c>
      <c r="AD1810" s="13">
        <f t="shared" ca="1" si="1181"/>
        <v>0</v>
      </c>
      <c r="AE1810" s="13">
        <f t="shared" ca="1" si="1181"/>
        <v>0</v>
      </c>
      <c r="AF1810" s="13">
        <f t="shared" ca="1" si="1181"/>
        <v>0</v>
      </c>
      <c r="AG1810" s="13">
        <f t="shared" ca="1" si="1181"/>
        <v>0</v>
      </c>
      <c r="AH1810" s="13">
        <f t="shared" ca="1" si="1181"/>
        <v>0</v>
      </c>
      <c r="AI1810" s="13">
        <f t="shared" ca="1" si="1181"/>
        <v>0</v>
      </c>
      <c r="AJ1810" s="13">
        <f t="shared" ca="1" si="1181"/>
        <v>0</v>
      </c>
      <c r="AK1810" s="13">
        <f t="shared" ca="1" si="1181"/>
        <v>0</v>
      </c>
      <c r="AL1810" s="13">
        <f t="shared" ca="1" si="1181"/>
        <v>0</v>
      </c>
      <c r="AM1810" s="13">
        <f t="shared" ca="1" si="1181"/>
        <v>0</v>
      </c>
      <c r="AN1810" s="13">
        <f t="shared" ca="1" si="1181"/>
        <v>0</v>
      </c>
      <c r="AO1810" s="13">
        <f t="shared" ca="1" si="1181"/>
        <v>0</v>
      </c>
      <c r="AP1810" s="13">
        <f t="shared" ca="1" si="1181"/>
        <v>0</v>
      </c>
      <c r="AQ1810" s="13">
        <f t="shared" ca="1" si="1181"/>
        <v>0</v>
      </c>
      <c r="AR1810" s="13">
        <f t="shared" ca="1" si="1181"/>
        <v>0</v>
      </c>
      <c r="AS1810" s="13">
        <f t="shared" ca="1" si="1181"/>
        <v>0</v>
      </c>
      <c r="AT1810" s="13">
        <f t="shared" ca="1" si="1181"/>
        <v>0</v>
      </c>
      <c r="AU1810" s="13">
        <f t="shared" ca="1" si="1181"/>
        <v>0</v>
      </c>
      <c r="AV1810" s="13">
        <f t="shared" ca="1" si="1181"/>
        <v>0</v>
      </c>
      <c r="AW1810" s="13">
        <f t="shared" ca="1" si="1181"/>
        <v>0</v>
      </c>
      <c r="AX1810" s="13">
        <f t="shared" ca="1" si="1181"/>
        <v>0</v>
      </c>
      <c r="AY1810" s="13">
        <f t="shared" ca="1" si="1181"/>
        <v>0</v>
      </c>
      <c r="AZ1810" s="13">
        <f t="shared" ca="1" si="1181"/>
        <v>0</v>
      </c>
      <c r="BA1810" s="13">
        <f t="shared" ca="1" si="1181"/>
        <v>0</v>
      </c>
      <c r="BB1810" s="13">
        <f t="shared" ca="1" si="1181"/>
        <v>0</v>
      </c>
      <c r="BC1810" s="13">
        <f t="shared" ca="1" si="1181"/>
        <v>0</v>
      </c>
      <c r="BD1810" s="13">
        <f t="shared" ca="1" si="1181"/>
        <v>0</v>
      </c>
      <c r="BE1810" s="13">
        <f t="shared" ca="1" si="1181"/>
        <v>0</v>
      </c>
      <c r="BF1810" s="13">
        <f t="shared" ca="1" si="1181"/>
        <v>0</v>
      </c>
      <c r="BG1810" s="13">
        <f t="shared" ca="1" si="1181"/>
        <v>0</v>
      </c>
      <c r="BH1810" s="13">
        <f t="shared" ca="1" si="1181"/>
        <v>0</v>
      </c>
      <c r="BI1810" s="13">
        <f t="shared" ca="1" si="1181"/>
        <v>0</v>
      </c>
      <c r="BJ1810" s="13">
        <f t="shared" ca="1" si="1181"/>
        <v>0</v>
      </c>
      <c r="BK1810" s="13">
        <f t="shared" ca="1" si="1181"/>
        <v>0</v>
      </c>
      <c r="BL1810" s="13">
        <f t="shared" ca="1" si="1181"/>
        <v>0</v>
      </c>
      <c r="BM1810" s="13">
        <f t="shared" ca="1" si="1181"/>
        <v>0</v>
      </c>
      <c r="BN1810" s="13">
        <f t="shared" ca="1" si="1181"/>
        <v>0</v>
      </c>
      <c r="BO1810" s="13">
        <f t="shared" ca="1" si="1181"/>
        <v>0</v>
      </c>
      <c r="BP1810" s="13">
        <f t="shared" ca="1" si="1181"/>
        <v>0</v>
      </c>
      <c r="BQ1810" s="13">
        <f t="shared" ca="1" si="1181"/>
        <v>0</v>
      </c>
      <c r="BR1810" s="13">
        <f t="shared" ca="1" si="1181"/>
        <v>0</v>
      </c>
      <c r="BS1810" s="13">
        <f t="shared" ca="1" si="1181"/>
        <v>0</v>
      </c>
      <c r="BT1810" s="13">
        <f t="shared" ca="1" si="1181"/>
        <v>0</v>
      </c>
      <c r="BU1810" s="13">
        <f t="shared" ca="1" si="1181"/>
        <v>0</v>
      </c>
      <c r="BV1810" s="13">
        <f t="shared" ca="1" si="1181"/>
        <v>0</v>
      </c>
      <c r="BW1810" s="13">
        <f t="shared" ca="1" si="1181"/>
        <v>0</v>
      </c>
      <c r="BX1810" s="13">
        <f t="shared" ca="1" si="1181"/>
        <v>0</v>
      </c>
      <c r="BY1810" s="13">
        <f t="shared" ca="1" si="1181"/>
        <v>0</v>
      </c>
      <c r="BZ1810" s="13">
        <f t="shared" ca="1" si="1181"/>
        <v>0</v>
      </c>
      <c r="CA1810" s="13">
        <f t="shared" ca="1" si="1181"/>
        <v>0</v>
      </c>
      <c r="CB1810" s="13">
        <f t="shared" ca="1" si="1181"/>
        <v>0</v>
      </c>
      <c r="CC1810" s="13">
        <f t="shared" ca="1" si="1181"/>
        <v>0</v>
      </c>
      <c r="CD1810" s="13">
        <f t="shared" ca="1" si="1181"/>
        <v>0</v>
      </c>
      <c r="CE1810" s="13">
        <f t="shared" ca="1" si="1181"/>
        <v>0</v>
      </c>
      <c r="CF1810" s="13">
        <f t="shared" ca="1" si="1181"/>
        <v>0</v>
      </c>
      <c r="CG1810" s="13">
        <f t="shared" ref="CG1810:CN1810" ca="1" si="1182">CG1809-SUM(CG1808,CG1806:CG1807)</f>
        <v>0</v>
      </c>
      <c r="CH1810" s="13">
        <f t="shared" ca="1" si="1182"/>
        <v>0</v>
      </c>
      <c r="CI1810" s="13">
        <f t="shared" ca="1" si="1182"/>
        <v>0</v>
      </c>
      <c r="CJ1810" s="13">
        <f t="shared" ca="1" si="1182"/>
        <v>0</v>
      </c>
      <c r="CK1810" s="13">
        <f t="shared" ca="1" si="1182"/>
        <v>0</v>
      </c>
      <c r="CL1810" s="13">
        <f t="shared" ca="1" si="1182"/>
        <v>0</v>
      </c>
      <c r="CM1810" s="13">
        <f t="shared" ca="1" si="1182"/>
        <v>0</v>
      </c>
      <c r="CN1810" s="13">
        <f t="shared" ca="1" si="1182"/>
        <v>0</v>
      </c>
    </row>
    <row r="1811" spans="1:92" x14ac:dyDescent="0.25">
      <c r="T1811" s="205"/>
    </row>
    <row r="1812" spans="1:92" x14ac:dyDescent="0.25">
      <c r="T1812" s="205"/>
    </row>
    <row r="1813" spans="1:92" x14ac:dyDescent="0.25">
      <c r="A1813" s="137"/>
      <c r="B1813" s="208"/>
      <c r="C1813" s="139"/>
      <c r="D1813" s="137" t="s">
        <v>1013</v>
      </c>
      <c r="E1813" s="140" t="s">
        <v>1013</v>
      </c>
      <c r="F1813" s="140"/>
      <c r="G1813" s="140"/>
      <c r="H1813" s="141"/>
      <c r="I1813" s="142"/>
      <c r="J1813" s="143"/>
      <c r="K1813" s="139"/>
      <c r="L1813" s="139"/>
      <c r="M1813" s="139"/>
      <c r="N1813" s="139"/>
      <c r="O1813" s="139"/>
      <c r="P1813" s="139"/>
      <c r="Q1813" s="139"/>
      <c r="T1813" s="233"/>
      <c r="U1813" s="145" t="s">
        <v>507</v>
      </c>
      <c r="V1813" s="145" t="s">
        <v>507</v>
      </c>
      <c r="W1813" s="145" t="s">
        <v>507</v>
      </c>
      <c r="X1813" s="145" t="s">
        <v>507</v>
      </c>
      <c r="Y1813" s="145" t="s">
        <v>507</v>
      </c>
      <c r="Z1813" s="145" t="s">
        <v>507</v>
      </c>
      <c r="AA1813" s="145" t="s">
        <v>507</v>
      </c>
      <c r="AB1813" s="145" t="s">
        <v>507</v>
      </c>
      <c r="AC1813" s="145" t="s">
        <v>507</v>
      </c>
      <c r="AD1813" s="145" t="s">
        <v>507</v>
      </c>
      <c r="AE1813" s="145" t="s">
        <v>507</v>
      </c>
      <c r="AF1813" s="145" t="s">
        <v>507</v>
      </c>
      <c r="AG1813" s="145" t="s">
        <v>507</v>
      </c>
      <c r="AH1813" s="145" t="s">
        <v>507</v>
      </c>
      <c r="AI1813" s="145" t="s">
        <v>507</v>
      </c>
      <c r="AJ1813" s="145" t="s">
        <v>507</v>
      </c>
      <c r="AK1813" s="145" t="s">
        <v>507</v>
      </c>
      <c r="AL1813" s="145" t="s">
        <v>507</v>
      </c>
      <c r="AM1813" s="145" t="s">
        <v>507</v>
      </c>
      <c r="AN1813" s="145" t="s">
        <v>507</v>
      </c>
      <c r="AO1813" s="145" t="s">
        <v>507</v>
      </c>
      <c r="AP1813" s="145" t="s">
        <v>507</v>
      </c>
      <c r="AQ1813" s="145" t="s">
        <v>507</v>
      </c>
      <c r="AR1813" s="145" t="s">
        <v>507</v>
      </c>
      <c r="AS1813" s="145" t="s">
        <v>507</v>
      </c>
      <c r="AT1813" s="145" t="s">
        <v>507</v>
      </c>
      <c r="AU1813" s="145" t="s">
        <v>507</v>
      </c>
      <c r="AV1813" s="145" t="s">
        <v>507</v>
      </c>
      <c r="AW1813" s="145" t="s">
        <v>507</v>
      </c>
      <c r="AX1813" s="145" t="s">
        <v>507</v>
      </c>
      <c r="AY1813" s="145" t="s">
        <v>507</v>
      </c>
      <c r="AZ1813" s="145" t="s">
        <v>507</v>
      </c>
      <c r="BA1813" s="145" t="s">
        <v>507</v>
      </c>
      <c r="BB1813" s="145" t="s">
        <v>507</v>
      </c>
      <c r="BC1813" s="145" t="s">
        <v>507</v>
      </c>
      <c r="BD1813" s="145" t="s">
        <v>507</v>
      </c>
      <c r="BE1813" s="145" t="s">
        <v>507</v>
      </c>
      <c r="BF1813" s="145" t="s">
        <v>507</v>
      </c>
      <c r="BG1813" s="145" t="s">
        <v>507</v>
      </c>
      <c r="BH1813" s="145" t="s">
        <v>507</v>
      </c>
      <c r="BI1813" s="145" t="s">
        <v>507</v>
      </c>
      <c r="BJ1813" s="145" t="s">
        <v>507</v>
      </c>
      <c r="BK1813" s="145" t="s">
        <v>507</v>
      </c>
      <c r="BL1813" s="145" t="s">
        <v>507</v>
      </c>
      <c r="BM1813" s="145" t="s">
        <v>507</v>
      </c>
      <c r="BN1813" s="145" t="s">
        <v>507</v>
      </c>
      <c r="BO1813" s="145" t="s">
        <v>507</v>
      </c>
      <c r="BP1813" s="145" t="s">
        <v>507</v>
      </c>
      <c r="BQ1813" s="145" t="s">
        <v>507</v>
      </c>
      <c r="BR1813" s="145" t="s">
        <v>507</v>
      </c>
      <c r="BS1813" s="145" t="s">
        <v>507</v>
      </c>
      <c r="BT1813" s="145" t="s">
        <v>507</v>
      </c>
      <c r="BU1813" s="145" t="s">
        <v>507</v>
      </c>
      <c r="BV1813" s="145" t="s">
        <v>507</v>
      </c>
      <c r="BW1813" s="145" t="s">
        <v>507</v>
      </c>
      <c r="BX1813" s="145" t="s">
        <v>507</v>
      </c>
      <c r="BY1813" s="145" t="s">
        <v>507</v>
      </c>
      <c r="BZ1813" s="145" t="s">
        <v>507</v>
      </c>
      <c r="CA1813" s="145" t="s">
        <v>507</v>
      </c>
      <c r="CB1813" s="145" t="s">
        <v>507</v>
      </c>
      <c r="CC1813" s="145" t="s">
        <v>507</v>
      </c>
      <c r="CD1813" s="145" t="s">
        <v>507</v>
      </c>
      <c r="CE1813" s="145" t="s">
        <v>507</v>
      </c>
      <c r="CF1813" s="145" t="s">
        <v>507</v>
      </c>
      <c r="CG1813" s="145" t="s">
        <v>507</v>
      </c>
      <c r="CH1813" s="145" t="s">
        <v>507</v>
      </c>
      <c r="CI1813" s="145" t="s">
        <v>507</v>
      </c>
      <c r="CJ1813" s="145" t="s">
        <v>507</v>
      </c>
      <c r="CK1813" s="145" t="s">
        <v>507</v>
      </c>
      <c r="CL1813" s="145" t="s">
        <v>507</v>
      </c>
      <c r="CM1813" s="145" t="s">
        <v>507</v>
      </c>
      <c r="CN1813" s="145" t="s">
        <v>507</v>
      </c>
    </row>
    <row r="1814" spans="1:92" x14ac:dyDescent="0.25">
      <c r="A1814" s="137"/>
      <c r="B1814" s="208"/>
      <c r="C1814" s="139"/>
      <c r="D1814" s="137" t="s">
        <v>1013</v>
      </c>
      <c r="E1814" s="140"/>
      <c r="F1814" s="140"/>
      <c r="G1814" s="140"/>
      <c r="H1814" s="141"/>
      <c r="I1814" s="142"/>
      <c r="J1814" s="143"/>
      <c r="K1814" s="139"/>
      <c r="L1814" s="139"/>
      <c r="M1814" s="139"/>
      <c r="N1814" s="139"/>
      <c r="O1814" s="139"/>
      <c r="P1814" s="139"/>
      <c r="Q1814" s="139"/>
      <c r="T1814" s="233"/>
      <c r="U1814" s="145" t="s">
        <v>507</v>
      </c>
      <c r="V1814" s="145" t="s">
        <v>507</v>
      </c>
      <c r="W1814" s="145" t="s">
        <v>507</v>
      </c>
      <c r="X1814" s="145" t="s">
        <v>507</v>
      </c>
      <c r="Y1814" s="145" t="s">
        <v>507</v>
      </c>
      <c r="Z1814" s="145" t="s">
        <v>507</v>
      </c>
      <c r="AA1814" s="145" t="s">
        <v>507</v>
      </c>
      <c r="AB1814" s="145" t="s">
        <v>507</v>
      </c>
      <c r="AC1814" s="145" t="s">
        <v>507</v>
      </c>
      <c r="AD1814" s="145" t="s">
        <v>507</v>
      </c>
      <c r="AE1814" s="145" t="s">
        <v>507</v>
      </c>
      <c r="AF1814" s="145" t="s">
        <v>507</v>
      </c>
      <c r="AG1814" s="145" t="s">
        <v>507</v>
      </c>
      <c r="AH1814" s="145" t="s">
        <v>507</v>
      </c>
      <c r="AI1814" s="145" t="s">
        <v>507</v>
      </c>
      <c r="AJ1814" s="145" t="s">
        <v>507</v>
      </c>
      <c r="AK1814" s="145" t="s">
        <v>507</v>
      </c>
      <c r="AL1814" s="145" t="s">
        <v>507</v>
      </c>
      <c r="AM1814" s="145" t="s">
        <v>507</v>
      </c>
      <c r="AN1814" s="145" t="s">
        <v>507</v>
      </c>
      <c r="AO1814" s="145" t="s">
        <v>507</v>
      </c>
      <c r="AP1814" s="145" t="s">
        <v>507</v>
      </c>
      <c r="AQ1814" s="145" t="s">
        <v>507</v>
      </c>
      <c r="AR1814" s="145" t="s">
        <v>507</v>
      </c>
      <c r="AS1814" s="145" t="s">
        <v>507</v>
      </c>
      <c r="AT1814" s="145" t="s">
        <v>507</v>
      </c>
      <c r="AU1814" s="145" t="s">
        <v>507</v>
      </c>
      <c r="AV1814" s="145" t="s">
        <v>507</v>
      </c>
      <c r="AW1814" s="145" t="s">
        <v>507</v>
      </c>
      <c r="AX1814" s="145" t="s">
        <v>507</v>
      </c>
      <c r="AY1814" s="145" t="s">
        <v>507</v>
      </c>
      <c r="AZ1814" s="145" t="s">
        <v>507</v>
      </c>
      <c r="BA1814" s="145" t="s">
        <v>507</v>
      </c>
      <c r="BB1814" s="145" t="s">
        <v>507</v>
      </c>
      <c r="BC1814" s="145" t="s">
        <v>507</v>
      </c>
      <c r="BD1814" s="145" t="s">
        <v>507</v>
      </c>
      <c r="BE1814" s="145" t="s">
        <v>507</v>
      </c>
      <c r="BF1814" s="145" t="s">
        <v>507</v>
      </c>
      <c r="BG1814" s="145" t="s">
        <v>507</v>
      </c>
      <c r="BH1814" s="145" t="s">
        <v>507</v>
      </c>
      <c r="BI1814" s="145" t="s">
        <v>507</v>
      </c>
      <c r="BJ1814" s="145" t="s">
        <v>507</v>
      </c>
      <c r="BK1814" s="145" t="s">
        <v>507</v>
      </c>
      <c r="BL1814" s="145" t="s">
        <v>507</v>
      </c>
      <c r="BM1814" s="145" t="s">
        <v>507</v>
      </c>
      <c r="BN1814" s="145" t="s">
        <v>507</v>
      </c>
      <c r="BO1814" s="145" t="s">
        <v>507</v>
      </c>
      <c r="BP1814" s="145" t="s">
        <v>507</v>
      </c>
      <c r="BQ1814" s="145" t="s">
        <v>507</v>
      </c>
      <c r="BR1814" s="145" t="s">
        <v>507</v>
      </c>
      <c r="BS1814" s="145" t="s">
        <v>507</v>
      </c>
      <c r="BT1814" s="145" t="s">
        <v>507</v>
      </c>
      <c r="BU1814" s="145" t="s">
        <v>507</v>
      </c>
      <c r="BV1814" s="145" t="s">
        <v>507</v>
      </c>
      <c r="BW1814" s="145" t="s">
        <v>507</v>
      </c>
      <c r="BX1814" s="145" t="s">
        <v>507</v>
      </c>
      <c r="BY1814" s="145" t="s">
        <v>507</v>
      </c>
      <c r="BZ1814" s="145" t="s">
        <v>507</v>
      </c>
      <c r="CA1814" s="145" t="s">
        <v>507</v>
      </c>
      <c r="CB1814" s="145" t="s">
        <v>507</v>
      </c>
      <c r="CC1814" s="145" t="s">
        <v>507</v>
      </c>
      <c r="CD1814" s="145" t="s">
        <v>507</v>
      </c>
      <c r="CE1814" s="145" t="s">
        <v>507</v>
      </c>
      <c r="CF1814" s="145" t="s">
        <v>507</v>
      </c>
      <c r="CG1814" s="145" t="s">
        <v>507</v>
      </c>
      <c r="CH1814" s="145" t="s">
        <v>507</v>
      </c>
      <c r="CI1814" s="145" t="s">
        <v>507</v>
      </c>
      <c r="CJ1814" s="145" t="s">
        <v>507</v>
      </c>
      <c r="CK1814" s="145" t="s">
        <v>507</v>
      </c>
      <c r="CL1814" s="145" t="s">
        <v>507</v>
      </c>
      <c r="CM1814" s="145" t="s">
        <v>507</v>
      </c>
      <c r="CN1814" s="145" t="s">
        <v>507</v>
      </c>
    </row>
    <row r="1815" spans="1:92" x14ac:dyDescent="0.25">
      <c r="A1815" s="137"/>
      <c r="B1815" s="208"/>
      <c r="C1815" s="139"/>
      <c r="D1815" s="137" t="s">
        <v>1013</v>
      </c>
      <c r="E1815" s="140"/>
      <c r="F1815" s="140"/>
      <c r="G1815" s="140"/>
      <c r="H1815" s="141"/>
      <c r="I1815" s="142"/>
      <c r="J1815" s="143"/>
      <c r="K1815" s="139"/>
      <c r="L1815" s="139"/>
      <c r="M1815" s="139"/>
      <c r="N1815" s="139"/>
      <c r="O1815" s="139"/>
      <c r="P1815" s="139"/>
      <c r="Q1815" s="139"/>
      <c r="T1815" s="233"/>
      <c r="U1815" s="145" t="s">
        <v>507</v>
      </c>
      <c r="V1815" s="145" t="s">
        <v>507</v>
      </c>
      <c r="W1815" s="145" t="s">
        <v>507</v>
      </c>
      <c r="X1815" s="145" t="s">
        <v>507</v>
      </c>
      <c r="Y1815" s="145" t="s">
        <v>507</v>
      </c>
      <c r="Z1815" s="145" t="s">
        <v>507</v>
      </c>
      <c r="AA1815" s="145" t="s">
        <v>507</v>
      </c>
      <c r="AB1815" s="145" t="s">
        <v>507</v>
      </c>
      <c r="AC1815" s="145" t="s">
        <v>507</v>
      </c>
      <c r="AD1815" s="145" t="s">
        <v>507</v>
      </c>
      <c r="AE1815" s="145" t="s">
        <v>507</v>
      </c>
      <c r="AF1815" s="145" t="s">
        <v>507</v>
      </c>
      <c r="AG1815" s="145" t="s">
        <v>507</v>
      </c>
      <c r="AH1815" s="145" t="s">
        <v>507</v>
      </c>
      <c r="AI1815" s="145" t="s">
        <v>507</v>
      </c>
      <c r="AJ1815" s="145" t="s">
        <v>507</v>
      </c>
      <c r="AK1815" s="145" t="s">
        <v>507</v>
      </c>
      <c r="AL1815" s="145" t="s">
        <v>507</v>
      </c>
      <c r="AM1815" s="145" t="s">
        <v>507</v>
      </c>
      <c r="AN1815" s="145" t="s">
        <v>507</v>
      </c>
      <c r="AO1815" s="145" t="s">
        <v>507</v>
      </c>
      <c r="AP1815" s="145" t="s">
        <v>507</v>
      </c>
      <c r="AQ1815" s="145" t="s">
        <v>507</v>
      </c>
      <c r="AR1815" s="145" t="s">
        <v>507</v>
      </c>
      <c r="AS1815" s="145" t="s">
        <v>507</v>
      </c>
      <c r="AT1815" s="145" t="s">
        <v>507</v>
      </c>
      <c r="AU1815" s="145" t="s">
        <v>507</v>
      </c>
      <c r="AV1815" s="145" t="s">
        <v>507</v>
      </c>
      <c r="AW1815" s="145" t="s">
        <v>507</v>
      </c>
      <c r="AX1815" s="145" t="s">
        <v>507</v>
      </c>
      <c r="AY1815" s="145" t="s">
        <v>507</v>
      </c>
      <c r="AZ1815" s="145" t="s">
        <v>507</v>
      </c>
      <c r="BA1815" s="145" t="s">
        <v>507</v>
      </c>
      <c r="BB1815" s="145" t="s">
        <v>507</v>
      </c>
      <c r="BC1815" s="145" t="s">
        <v>507</v>
      </c>
      <c r="BD1815" s="145" t="s">
        <v>507</v>
      </c>
      <c r="BE1815" s="145" t="s">
        <v>507</v>
      </c>
      <c r="BF1815" s="145" t="s">
        <v>507</v>
      </c>
      <c r="BG1815" s="145" t="s">
        <v>507</v>
      </c>
      <c r="BH1815" s="145" t="s">
        <v>507</v>
      </c>
      <c r="BI1815" s="145" t="s">
        <v>507</v>
      </c>
      <c r="BJ1815" s="145" t="s">
        <v>507</v>
      </c>
      <c r="BK1815" s="145" t="s">
        <v>507</v>
      </c>
      <c r="BL1815" s="145" t="s">
        <v>507</v>
      </c>
      <c r="BM1815" s="145" t="s">
        <v>507</v>
      </c>
      <c r="BN1815" s="145" t="s">
        <v>507</v>
      </c>
      <c r="BO1815" s="145" t="s">
        <v>507</v>
      </c>
      <c r="BP1815" s="145" t="s">
        <v>507</v>
      </c>
      <c r="BQ1815" s="145" t="s">
        <v>507</v>
      </c>
      <c r="BR1815" s="145" t="s">
        <v>507</v>
      </c>
      <c r="BS1815" s="145" t="s">
        <v>507</v>
      </c>
      <c r="BT1815" s="145" t="s">
        <v>507</v>
      </c>
      <c r="BU1815" s="145" t="s">
        <v>507</v>
      </c>
      <c r="BV1815" s="145" t="s">
        <v>507</v>
      </c>
      <c r="BW1815" s="145" t="s">
        <v>507</v>
      </c>
      <c r="BX1815" s="145" t="s">
        <v>507</v>
      </c>
      <c r="BY1815" s="145" t="s">
        <v>507</v>
      </c>
      <c r="BZ1815" s="145" t="s">
        <v>507</v>
      </c>
      <c r="CA1815" s="145" t="s">
        <v>507</v>
      </c>
      <c r="CB1815" s="145" t="s">
        <v>507</v>
      </c>
      <c r="CC1815" s="145" t="s">
        <v>507</v>
      </c>
      <c r="CD1815" s="145" t="s">
        <v>507</v>
      </c>
      <c r="CE1815" s="145" t="s">
        <v>507</v>
      </c>
      <c r="CF1815" s="145" t="s">
        <v>507</v>
      </c>
      <c r="CG1815" s="145" t="s">
        <v>507</v>
      </c>
      <c r="CH1815" s="145" t="s">
        <v>507</v>
      </c>
      <c r="CI1815" s="145" t="s">
        <v>507</v>
      </c>
      <c r="CJ1815" s="145" t="s">
        <v>507</v>
      </c>
      <c r="CK1815" s="145" t="s">
        <v>507</v>
      </c>
      <c r="CL1815" s="145" t="s">
        <v>507</v>
      </c>
      <c r="CM1815" s="145" t="s">
        <v>507</v>
      </c>
      <c r="CN1815" s="145" t="s">
        <v>507</v>
      </c>
    </row>
    <row r="1816" spans="1:92" x14ac:dyDescent="0.25">
      <c r="A1816" s="53" t="s">
        <v>160</v>
      </c>
      <c r="B1816" s="216" t="s">
        <v>169</v>
      </c>
      <c r="C1816" s="53" t="s">
        <v>16</v>
      </c>
      <c r="D1816" s="53" t="s">
        <v>1013</v>
      </c>
      <c r="E1816" s="229" t="s">
        <v>203</v>
      </c>
      <c r="F1816" s="229"/>
      <c r="G1816" s="229"/>
      <c r="I1816" s="267"/>
      <c r="J1816" s="268"/>
      <c r="K1816" s="30">
        <f t="shared" ref="K1816:P1816" ca="1" si="1183">SUMIF($3:$3, K$2, INDIRECT(ROW() &amp; ":" &amp; ROW()))</f>
        <v>0</v>
      </c>
      <c r="L1816" s="30">
        <f t="shared" ca="1" si="1183"/>
        <v>0</v>
      </c>
      <c r="M1816" s="30">
        <f t="shared" ca="1" si="1183"/>
        <v>0</v>
      </c>
      <c r="N1816" s="30">
        <f t="shared" ca="1" si="1183"/>
        <v>0</v>
      </c>
      <c r="O1816" s="30">
        <f t="shared" ca="1" si="1183"/>
        <v>0</v>
      </c>
      <c r="P1816" s="30">
        <f t="shared" ca="1" si="1183"/>
        <v>0</v>
      </c>
      <c r="Q1816" s="30"/>
      <c r="R1816" s="53"/>
      <c r="S1816" s="53"/>
      <c r="T1816" s="204">
        <f t="shared" ref="T1816" ca="1" si="1184">IFERROR(INDEX(INDIRECT("Financials!$A:$AD"), MATCH(INDIRECT(ADDRESS(ROW(),2)), INDIRECT("Financials!$B:$B"), 0), MATCH(INDIRECT(ADDRESS(1,COLUMN())), INDIRECT("Financials!$1:$1"), 0)),0)</f>
        <v>0</v>
      </c>
      <c r="U1816" s="30" cm="1">
        <f t="array" aca="1" ref="U1816" ca="1">+INDIRECT(U1813)*INDIRECT(U1815)*INDIRECT(U1814)</f>
        <v>0</v>
      </c>
      <c r="V1816" s="30" cm="1">
        <f t="array" aca="1" ref="V1816" ca="1">+INDIRECT(V1813)*INDIRECT(V1815)*INDIRECT(V1814)</f>
        <v>0</v>
      </c>
      <c r="W1816" s="30" cm="1">
        <f t="array" aca="1" ref="W1816" ca="1">+INDIRECT(W1813)*INDIRECT(W1815)*INDIRECT(W1814)</f>
        <v>0</v>
      </c>
      <c r="X1816" s="30" cm="1">
        <f t="array" aca="1" ref="X1816" ca="1">+INDIRECT(X1813)*INDIRECT(X1815)*INDIRECT(X1814)</f>
        <v>0</v>
      </c>
      <c r="Y1816" s="30" cm="1">
        <f t="array" aca="1" ref="Y1816" ca="1">+INDIRECT(Y1813)*INDIRECT(Y1815)*INDIRECT(Y1814)</f>
        <v>0</v>
      </c>
      <c r="Z1816" s="30" cm="1">
        <f t="array" aca="1" ref="Z1816" ca="1">+INDIRECT(Z1813)*INDIRECT(Z1815)*INDIRECT(Z1814)</f>
        <v>0</v>
      </c>
      <c r="AA1816" s="30" cm="1">
        <f t="array" aca="1" ref="AA1816" ca="1">+INDIRECT(AA1813)*INDIRECT(AA1815)*INDIRECT(AA1814)</f>
        <v>0</v>
      </c>
      <c r="AB1816" s="30" cm="1">
        <f t="array" aca="1" ref="AB1816" ca="1">+INDIRECT(AB1813)*INDIRECT(AB1815)*INDIRECT(AB1814)</f>
        <v>0</v>
      </c>
      <c r="AC1816" s="30" cm="1">
        <f t="array" aca="1" ref="AC1816" ca="1">+INDIRECT(AC1813)*INDIRECT(AC1815)*INDIRECT(AC1814)</f>
        <v>0</v>
      </c>
      <c r="AD1816" s="30" cm="1">
        <f t="array" aca="1" ref="AD1816" ca="1">+INDIRECT(AD1813)*INDIRECT(AD1815)*INDIRECT(AD1814)</f>
        <v>0</v>
      </c>
      <c r="AE1816" s="30" cm="1">
        <f t="array" aca="1" ref="AE1816" ca="1">+INDIRECT(AE1813)*INDIRECT(AE1815)*INDIRECT(AE1814)</f>
        <v>0</v>
      </c>
      <c r="AF1816" s="30" cm="1">
        <f t="array" aca="1" ref="AF1816" ca="1">+INDIRECT(AF1813)*INDIRECT(AF1815)*INDIRECT(AF1814)</f>
        <v>0</v>
      </c>
      <c r="AG1816" s="30" cm="1">
        <f t="array" aca="1" ref="AG1816" ca="1">+INDIRECT(AG1813)*INDIRECT(AG1815)*INDIRECT(AG1814)</f>
        <v>0</v>
      </c>
      <c r="AH1816" s="30" cm="1">
        <f t="array" aca="1" ref="AH1816" ca="1">+INDIRECT(AH1813)*INDIRECT(AH1815)*INDIRECT(AH1814)</f>
        <v>0</v>
      </c>
      <c r="AI1816" s="30" cm="1">
        <f t="array" aca="1" ref="AI1816" ca="1">+INDIRECT(AI1813)*INDIRECT(AI1815)*INDIRECT(AI1814)</f>
        <v>0</v>
      </c>
      <c r="AJ1816" s="30" cm="1">
        <f t="array" aca="1" ref="AJ1816" ca="1">+INDIRECT(AJ1813)*INDIRECT(AJ1815)*INDIRECT(AJ1814)</f>
        <v>0</v>
      </c>
      <c r="AK1816" s="30" cm="1">
        <f t="array" aca="1" ref="AK1816" ca="1">+INDIRECT(AK1813)*INDIRECT(AK1815)*INDIRECT(AK1814)</f>
        <v>0</v>
      </c>
      <c r="AL1816" s="30" cm="1">
        <f t="array" aca="1" ref="AL1816" ca="1">+INDIRECT(AL1813)*INDIRECT(AL1815)*INDIRECT(AL1814)</f>
        <v>0</v>
      </c>
      <c r="AM1816" s="30" cm="1">
        <f t="array" aca="1" ref="AM1816" ca="1">+INDIRECT(AM1813)*INDIRECT(AM1815)*INDIRECT(AM1814)</f>
        <v>0</v>
      </c>
      <c r="AN1816" s="30" cm="1">
        <f t="array" aca="1" ref="AN1816" ca="1">+INDIRECT(AN1813)*INDIRECT(AN1815)*INDIRECT(AN1814)</f>
        <v>0</v>
      </c>
      <c r="AO1816" s="30" cm="1">
        <f t="array" aca="1" ref="AO1816" ca="1">+INDIRECT(AO1813)*INDIRECT(AO1815)*INDIRECT(AO1814)</f>
        <v>0</v>
      </c>
      <c r="AP1816" s="30" cm="1">
        <f t="array" aca="1" ref="AP1816" ca="1">+INDIRECT(AP1813)*INDIRECT(AP1815)*INDIRECT(AP1814)</f>
        <v>0</v>
      </c>
      <c r="AQ1816" s="30" cm="1">
        <f t="array" aca="1" ref="AQ1816" ca="1">+INDIRECT(AQ1813)*INDIRECT(AQ1815)*INDIRECT(AQ1814)</f>
        <v>0</v>
      </c>
      <c r="AR1816" s="30" cm="1">
        <f t="array" aca="1" ref="AR1816" ca="1">+INDIRECT(AR1813)*INDIRECT(AR1815)*INDIRECT(AR1814)</f>
        <v>0</v>
      </c>
      <c r="AS1816" s="30" cm="1">
        <f t="array" aca="1" ref="AS1816" ca="1">+INDIRECT(AS1813)*INDIRECT(AS1815)*INDIRECT(AS1814)</f>
        <v>0</v>
      </c>
      <c r="AT1816" s="30" cm="1">
        <f t="array" aca="1" ref="AT1816" ca="1">+INDIRECT(AT1813)*INDIRECT(AT1815)*INDIRECT(AT1814)</f>
        <v>0</v>
      </c>
      <c r="AU1816" s="30" cm="1">
        <f t="array" aca="1" ref="AU1816" ca="1">+INDIRECT(AU1813)*INDIRECT(AU1815)*INDIRECT(AU1814)</f>
        <v>0</v>
      </c>
      <c r="AV1816" s="30" cm="1">
        <f t="array" aca="1" ref="AV1816" ca="1">+INDIRECT(AV1813)*INDIRECT(AV1815)*INDIRECT(AV1814)</f>
        <v>0</v>
      </c>
      <c r="AW1816" s="30" cm="1">
        <f t="array" aca="1" ref="AW1816" ca="1">+INDIRECT(AW1813)*INDIRECT(AW1815)*INDIRECT(AW1814)</f>
        <v>0</v>
      </c>
      <c r="AX1816" s="30" cm="1">
        <f t="array" aca="1" ref="AX1816" ca="1">+INDIRECT(AX1813)*INDIRECT(AX1815)*INDIRECT(AX1814)</f>
        <v>0</v>
      </c>
      <c r="AY1816" s="30" cm="1">
        <f t="array" aca="1" ref="AY1816" ca="1">+INDIRECT(AY1813)*INDIRECT(AY1815)*INDIRECT(AY1814)</f>
        <v>0</v>
      </c>
      <c r="AZ1816" s="30" cm="1">
        <f t="array" aca="1" ref="AZ1816" ca="1">+INDIRECT(AZ1813)*INDIRECT(AZ1815)*INDIRECT(AZ1814)</f>
        <v>0</v>
      </c>
      <c r="BA1816" s="30" cm="1">
        <f t="array" aca="1" ref="BA1816" ca="1">+INDIRECT(BA1813)*INDIRECT(BA1815)*INDIRECT(BA1814)</f>
        <v>0</v>
      </c>
      <c r="BB1816" s="30" cm="1">
        <f t="array" aca="1" ref="BB1816" ca="1">+INDIRECT(BB1813)*INDIRECT(BB1815)*INDIRECT(BB1814)</f>
        <v>0</v>
      </c>
      <c r="BC1816" s="30" cm="1">
        <f t="array" aca="1" ref="BC1816" ca="1">+INDIRECT(BC1813)*INDIRECT(BC1815)*INDIRECT(BC1814)</f>
        <v>0</v>
      </c>
      <c r="BD1816" s="30" cm="1">
        <f t="array" aca="1" ref="BD1816" ca="1">+INDIRECT(BD1813)*INDIRECT(BD1815)*INDIRECT(BD1814)</f>
        <v>0</v>
      </c>
      <c r="BE1816" s="30" cm="1">
        <f t="array" aca="1" ref="BE1816" ca="1">+INDIRECT(BE1813)*INDIRECT(BE1815)*INDIRECT(BE1814)</f>
        <v>0</v>
      </c>
      <c r="BF1816" s="30" cm="1">
        <f t="array" aca="1" ref="BF1816" ca="1">+INDIRECT(BF1813)*INDIRECT(BF1815)*INDIRECT(BF1814)</f>
        <v>0</v>
      </c>
      <c r="BG1816" s="30" cm="1">
        <f t="array" aca="1" ref="BG1816" ca="1">+INDIRECT(BG1813)*INDIRECT(BG1815)*INDIRECT(BG1814)</f>
        <v>0</v>
      </c>
      <c r="BH1816" s="30" cm="1">
        <f t="array" aca="1" ref="BH1816" ca="1">+INDIRECT(BH1813)*INDIRECT(BH1815)*INDIRECT(BH1814)</f>
        <v>0</v>
      </c>
      <c r="BI1816" s="30" cm="1">
        <f t="array" aca="1" ref="BI1816" ca="1">+INDIRECT(BI1813)*INDIRECT(BI1815)*INDIRECT(BI1814)</f>
        <v>0</v>
      </c>
      <c r="BJ1816" s="30" cm="1">
        <f t="array" aca="1" ref="BJ1816" ca="1">+INDIRECT(BJ1813)*INDIRECT(BJ1815)*INDIRECT(BJ1814)</f>
        <v>0</v>
      </c>
      <c r="BK1816" s="30" cm="1">
        <f t="array" aca="1" ref="BK1816" ca="1">+INDIRECT(BK1813)*INDIRECT(BK1815)*INDIRECT(BK1814)</f>
        <v>0</v>
      </c>
      <c r="BL1816" s="30" cm="1">
        <f t="array" aca="1" ref="BL1816" ca="1">+INDIRECT(BL1813)*INDIRECT(BL1815)*INDIRECT(BL1814)</f>
        <v>0</v>
      </c>
      <c r="BM1816" s="30" cm="1">
        <f t="array" aca="1" ref="BM1816" ca="1">+INDIRECT(BM1813)*INDIRECT(BM1815)*INDIRECT(BM1814)</f>
        <v>0</v>
      </c>
      <c r="BN1816" s="30" cm="1">
        <f t="array" aca="1" ref="BN1816" ca="1">+INDIRECT(BN1813)*INDIRECT(BN1815)*INDIRECT(BN1814)</f>
        <v>0</v>
      </c>
      <c r="BO1816" s="30" cm="1">
        <f t="array" aca="1" ref="BO1816" ca="1">+INDIRECT(BO1813)*INDIRECT(BO1815)*INDIRECT(BO1814)</f>
        <v>0</v>
      </c>
      <c r="BP1816" s="30" cm="1">
        <f t="array" aca="1" ref="BP1816" ca="1">+INDIRECT(BP1813)*INDIRECT(BP1815)*INDIRECT(BP1814)</f>
        <v>0</v>
      </c>
      <c r="BQ1816" s="30" cm="1">
        <f t="array" aca="1" ref="BQ1816" ca="1">+INDIRECT(BQ1813)*INDIRECT(BQ1815)*INDIRECT(BQ1814)</f>
        <v>0</v>
      </c>
      <c r="BR1816" s="30" cm="1">
        <f t="array" aca="1" ref="BR1816" ca="1">+INDIRECT(BR1813)*INDIRECT(BR1815)*INDIRECT(BR1814)</f>
        <v>0</v>
      </c>
      <c r="BS1816" s="30" cm="1">
        <f t="array" aca="1" ref="BS1816" ca="1">+INDIRECT(BS1813)*INDIRECT(BS1815)*INDIRECT(BS1814)</f>
        <v>0</v>
      </c>
      <c r="BT1816" s="30" cm="1">
        <f t="array" aca="1" ref="BT1816" ca="1">+INDIRECT(BT1813)*INDIRECT(BT1815)*INDIRECT(BT1814)</f>
        <v>0</v>
      </c>
      <c r="BU1816" s="30" cm="1">
        <f t="array" aca="1" ref="BU1816" ca="1">+INDIRECT(BU1813)*INDIRECT(BU1815)*INDIRECT(BU1814)</f>
        <v>0</v>
      </c>
      <c r="BV1816" s="30" cm="1">
        <f t="array" aca="1" ref="BV1816" ca="1">+INDIRECT(BV1813)*INDIRECT(BV1815)*INDIRECT(BV1814)</f>
        <v>0</v>
      </c>
      <c r="BW1816" s="30" cm="1">
        <f t="array" aca="1" ref="BW1816" ca="1">+INDIRECT(BW1813)*INDIRECT(BW1815)*INDIRECT(BW1814)</f>
        <v>0</v>
      </c>
      <c r="BX1816" s="30" cm="1">
        <f t="array" aca="1" ref="BX1816" ca="1">+INDIRECT(BX1813)*INDIRECT(BX1815)*INDIRECT(BX1814)</f>
        <v>0</v>
      </c>
      <c r="BY1816" s="30" cm="1">
        <f t="array" aca="1" ref="BY1816" ca="1">+INDIRECT(BY1813)*INDIRECT(BY1815)*INDIRECT(BY1814)</f>
        <v>0</v>
      </c>
      <c r="BZ1816" s="30" cm="1">
        <f t="array" aca="1" ref="BZ1816" ca="1">+INDIRECT(BZ1813)*INDIRECT(BZ1815)*INDIRECT(BZ1814)</f>
        <v>0</v>
      </c>
      <c r="CA1816" s="30" cm="1">
        <f t="array" aca="1" ref="CA1816" ca="1">+INDIRECT(CA1813)*INDIRECT(CA1815)*INDIRECT(CA1814)</f>
        <v>0</v>
      </c>
      <c r="CB1816" s="30" cm="1">
        <f t="array" aca="1" ref="CB1816" ca="1">+INDIRECT(CB1813)*INDIRECT(CB1815)*INDIRECT(CB1814)</f>
        <v>0</v>
      </c>
      <c r="CC1816" s="30" cm="1">
        <f t="array" aca="1" ref="CC1816" ca="1">+INDIRECT(CC1813)*INDIRECT(CC1815)*INDIRECT(CC1814)</f>
        <v>0</v>
      </c>
      <c r="CD1816" s="30" cm="1">
        <f t="array" aca="1" ref="CD1816" ca="1">+INDIRECT(CD1813)*INDIRECT(CD1815)*INDIRECT(CD1814)</f>
        <v>0</v>
      </c>
      <c r="CE1816" s="30" cm="1">
        <f t="array" aca="1" ref="CE1816" ca="1">+INDIRECT(CE1813)*INDIRECT(CE1815)*INDIRECT(CE1814)</f>
        <v>0</v>
      </c>
      <c r="CF1816" s="30" cm="1">
        <f t="array" aca="1" ref="CF1816" ca="1">+INDIRECT(CF1813)*INDIRECT(CF1815)*INDIRECT(CF1814)</f>
        <v>0</v>
      </c>
      <c r="CG1816" s="30" cm="1">
        <f t="array" aca="1" ref="CG1816" ca="1">+INDIRECT(CG1813)*INDIRECT(CG1815)*INDIRECT(CG1814)</f>
        <v>0</v>
      </c>
      <c r="CH1816" s="30" cm="1">
        <f t="array" aca="1" ref="CH1816" ca="1">+INDIRECT(CH1813)*INDIRECT(CH1815)*INDIRECT(CH1814)</f>
        <v>0</v>
      </c>
      <c r="CI1816" s="30" cm="1">
        <f t="array" aca="1" ref="CI1816" ca="1">+INDIRECT(CI1813)*INDIRECT(CI1815)*INDIRECT(CI1814)</f>
        <v>0</v>
      </c>
      <c r="CJ1816" s="30" cm="1">
        <f t="array" aca="1" ref="CJ1816" ca="1">+INDIRECT(CJ1813)*INDIRECT(CJ1815)*INDIRECT(CJ1814)</f>
        <v>0</v>
      </c>
      <c r="CK1816" s="30" cm="1">
        <f t="array" aca="1" ref="CK1816" ca="1">+INDIRECT(CK1813)*INDIRECT(CK1815)*INDIRECT(CK1814)</f>
        <v>0</v>
      </c>
      <c r="CL1816" s="30" cm="1">
        <f t="array" aca="1" ref="CL1816" ca="1">+INDIRECT(CL1813)*INDIRECT(CL1815)*INDIRECT(CL1814)</f>
        <v>0</v>
      </c>
      <c r="CM1816" s="30" cm="1">
        <f t="array" aca="1" ref="CM1816" ca="1">+INDIRECT(CM1813)*INDIRECT(CM1815)*INDIRECT(CM1814)</f>
        <v>0</v>
      </c>
      <c r="CN1816" s="30" cm="1">
        <f t="array" aca="1" ref="CN1816" ca="1">+INDIRECT(CN1813)*INDIRECT(CN1815)*INDIRECT(CN1814)</f>
        <v>0</v>
      </c>
    </row>
    <row r="1817" spans="1:92" x14ac:dyDescent="0.25">
      <c r="T1817" s="205"/>
    </row>
    <row r="1818" spans="1:92" x14ac:dyDescent="0.25">
      <c r="A1818" s="137"/>
      <c r="B1818" s="208"/>
      <c r="C1818" s="139"/>
      <c r="D1818" s="137" t="s">
        <v>1014</v>
      </c>
      <c r="E1818" s="140" t="s">
        <v>1014</v>
      </c>
      <c r="F1818" s="140"/>
      <c r="G1818" s="140"/>
      <c r="H1818" s="141"/>
      <c r="I1818" s="142"/>
      <c r="J1818" s="143"/>
      <c r="K1818" s="139"/>
      <c r="L1818" s="139"/>
      <c r="M1818" s="139"/>
      <c r="N1818" s="139"/>
      <c r="O1818" s="139"/>
      <c r="P1818" s="139"/>
      <c r="Q1818" s="139"/>
      <c r="T1818" s="233"/>
      <c r="U1818" s="145" t="s">
        <v>507</v>
      </c>
      <c r="V1818" s="145" t="s">
        <v>507</v>
      </c>
      <c r="W1818" s="145" t="s">
        <v>507</v>
      </c>
      <c r="X1818" s="145" t="s">
        <v>507</v>
      </c>
      <c r="Y1818" s="145" t="s">
        <v>507</v>
      </c>
      <c r="Z1818" s="145" t="s">
        <v>507</v>
      </c>
      <c r="AA1818" s="145" t="s">
        <v>507</v>
      </c>
      <c r="AB1818" s="145" t="s">
        <v>507</v>
      </c>
      <c r="AC1818" s="145" t="s">
        <v>507</v>
      </c>
      <c r="AD1818" s="145" t="s">
        <v>507</v>
      </c>
      <c r="AE1818" s="145" t="s">
        <v>507</v>
      </c>
      <c r="AF1818" s="145" t="s">
        <v>507</v>
      </c>
      <c r="AG1818" s="145" t="s">
        <v>507</v>
      </c>
      <c r="AH1818" s="145" t="s">
        <v>507</v>
      </c>
      <c r="AI1818" s="145" t="s">
        <v>507</v>
      </c>
      <c r="AJ1818" s="145" t="s">
        <v>507</v>
      </c>
      <c r="AK1818" s="145" t="s">
        <v>507</v>
      </c>
      <c r="AL1818" s="145" t="s">
        <v>507</v>
      </c>
      <c r="AM1818" s="145" t="s">
        <v>507</v>
      </c>
      <c r="AN1818" s="145" t="s">
        <v>507</v>
      </c>
      <c r="AO1818" s="145" t="s">
        <v>507</v>
      </c>
      <c r="AP1818" s="145" t="s">
        <v>507</v>
      </c>
      <c r="AQ1818" s="145" t="s">
        <v>507</v>
      </c>
      <c r="AR1818" s="145" t="s">
        <v>507</v>
      </c>
      <c r="AS1818" s="145" t="s">
        <v>507</v>
      </c>
      <c r="AT1818" s="145" t="s">
        <v>507</v>
      </c>
      <c r="AU1818" s="145" t="s">
        <v>507</v>
      </c>
      <c r="AV1818" s="145" t="s">
        <v>507</v>
      </c>
      <c r="AW1818" s="145" t="s">
        <v>507</v>
      </c>
      <c r="AX1818" s="145" t="s">
        <v>507</v>
      </c>
      <c r="AY1818" s="145" t="s">
        <v>507</v>
      </c>
      <c r="AZ1818" s="145" t="s">
        <v>507</v>
      </c>
      <c r="BA1818" s="145" t="s">
        <v>507</v>
      </c>
      <c r="BB1818" s="145" t="s">
        <v>507</v>
      </c>
      <c r="BC1818" s="145" t="s">
        <v>507</v>
      </c>
      <c r="BD1818" s="145" t="s">
        <v>507</v>
      </c>
      <c r="BE1818" s="145" t="s">
        <v>507</v>
      </c>
      <c r="BF1818" s="145" t="s">
        <v>507</v>
      </c>
      <c r="BG1818" s="145" t="s">
        <v>507</v>
      </c>
      <c r="BH1818" s="145" t="s">
        <v>507</v>
      </c>
      <c r="BI1818" s="145" t="s">
        <v>507</v>
      </c>
      <c r="BJ1818" s="145" t="s">
        <v>507</v>
      </c>
      <c r="BK1818" s="145" t="s">
        <v>507</v>
      </c>
      <c r="BL1818" s="145" t="s">
        <v>507</v>
      </c>
      <c r="BM1818" s="145" t="s">
        <v>507</v>
      </c>
      <c r="BN1818" s="145" t="s">
        <v>507</v>
      </c>
      <c r="BO1818" s="145" t="s">
        <v>507</v>
      </c>
      <c r="BP1818" s="145" t="s">
        <v>507</v>
      </c>
      <c r="BQ1818" s="145" t="s">
        <v>507</v>
      </c>
      <c r="BR1818" s="145" t="s">
        <v>507</v>
      </c>
      <c r="BS1818" s="145" t="s">
        <v>507</v>
      </c>
      <c r="BT1818" s="145" t="s">
        <v>507</v>
      </c>
      <c r="BU1818" s="145" t="s">
        <v>507</v>
      </c>
      <c r="BV1818" s="145" t="s">
        <v>507</v>
      </c>
      <c r="BW1818" s="145" t="s">
        <v>507</v>
      </c>
      <c r="BX1818" s="145" t="s">
        <v>507</v>
      </c>
      <c r="BY1818" s="145" t="s">
        <v>507</v>
      </c>
      <c r="BZ1818" s="145" t="s">
        <v>507</v>
      </c>
      <c r="CA1818" s="145" t="s">
        <v>507</v>
      </c>
      <c r="CB1818" s="145" t="s">
        <v>507</v>
      </c>
      <c r="CC1818" s="145" t="s">
        <v>507</v>
      </c>
      <c r="CD1818" s="145" t="s">
        <v>507</v>
      </c>
      <c r="CE1818" s="145" t="s">
        <v>507</v>
      </c>
      <c r="CF1818" s="145" t="s">
        <v>507</v>
      </c>
      <c r="CG1818" s="145" t="s">
        <v>507</v>
      </c>
      <c r="CH1818" s="145" t="s">
        <v>507</v>
      </c>
      <c r="CI1818" s="145" t="s">
        <v>507</v>
      </c>
      <c r="CJ1818" s="145" t="s">
        <v>507</v>
      </c>
      <c r="CK1818" s="145" t="s">
        <v>507</v>
      </c>
      <c r="CL1818" s="145" t="s">
        <v>507</v>
      </c>
      <c r="CM1818" s="145" t="s">
        <v>507</v>
      </c>
      <c r="CN1818" s="145" t="s">
        <v>507</v>
      </c>
    </row>
    <row r="1819" spans="1:92" x14ac:dyDescent="0.25">
      <c r="A1819" s="137"/>
      <c r="B1819" s="208"/>
      <c r="C1819" s="139"/>
      <c r="D1819" s="137" t="s">
        <v>1014</v>
      </c>
      <c r="E1819" s="140"/>
      <c r="F1819" s="140"/>
      <c r="G1819" s="140"/>
      <c r="H1819" s="141"/>
      <c r="I1819" s="142"/>
      <c r="J1819" s="143"/>
      <c r="K1819" s="139"/>
      <c r="L1819" s="139"/>
      <c r="M1819" s="139"/>
      <c r="N1819" s="139"/>
      <c r="O1819" s="139"/>
      <c r="P1819" s="139"/>
      <c r="Q1819" s="139"/>
      <c r="T1819" s="233"/>
      <c r="U1819" s="145" t="s">
        <v>507</v>
      </c>
      <c r="V1819" s="145" t="s">
        <v>507</v>
      </c>
      <c r="W1819" s="145" t="s">
        <v>507</v>
      </c>
      <c r="X1819" s="145" t="s">
        <v>507</v>
      </c>
      <c r="Y1819" s="145" t="s">
        <v>507</v>
      </c>
      <c r="Z1819" s="145" t="s">
        <v>507</v>
      </c>
      <c r="AA1819" s="145" t="s">
        <v>507</v>
      </c>
      <c r="AB1819" s="145" t="s">
        <v>507</v>
      </c>
      <c r="AC1819" s="145" t="s">
        <v>507</v>
      </c>
      <c r="AD1819" s="145" t="s">
        <v>507</v>
      </c>
      <c r="AE1819" s="145" t="s">
        <v>507</v>
      </c>
      <c r="AF1819" s="145" t="s">
        <v>507</v>
      </c>
      <c r="AG1819" s="145" t="s">
        <v>507</v>
      </c>
      <c r="AH1819" s="145" t="s">
        <v>507</v>
      </c>
      <c r="AI1819" s="145" t="s">
        <v>507</v>
      </c>
      <c r="AJ1819" s="145" t="s">
        <v>507</v>
      </c>
      <c r="AK1819" s="145" t="s">
        <v>507</v>
      </c>
      <c r="AL1819" s="145" t="s">
        <v>507</v>
      </c>
      <c r="AM1819" s="145" t="s">
        <v>507</v>
      </c>
      <c r="AN1819" s="145" t="s">
        <v>507</v>
      </c>
      <c r="AO1819" s="145" t="s">
        <v>507</v>
      </c>
      <c r="AP1819" s="145" t="s">
        <v>507</v>
      </c>
      <c r="AQ1819" s="145" t="s">
        <v>507</v>
      </c>
      <c r="AR1819" s="145" t="s">
        <v>507</v>
      </c>
      <c r="AS1819" s="145" t="s">
        <v>507</v>
      </c>
      <c r="AT1819" s="145" t="s">
        <v>507</v>
      </c>
      <c r="AU1819" s="145" t="s">
        <v>507</v>
      </c>
      <c r="AV1819" s="145" t="s">
        <v>507</v>
      </c>
      <c r="AW1819" s="145" t="s">
        <v>507</v>
      </c>
      <c r="AX1819" s="145" t="s">
        <v>507</v>
      </c>
      <c r="AY1819" s="145" t="s">
        <v>507</v>
      </c>
      <c r="AZ1819" s="145" t="s">
        <v>507</v>
      </c>
      <c r="BA1819" s="145" t="s">
        <v>507</v>
      </c>
      <c r="BB1819" s="145" t="s">
        <v>507</v>
      </c>
      <c r="BC1819" s="145" t="s">
        <v>507</v>
      </c>
      <c r="BD1819" s="145" t="s">
        <v>507</v>
      </c>
      <c r="BE1819" s="145" t="s">
        <v>507</v>
      </c>
      <c r="BF1819" s="145" t="s">
        <v>507</v>
      </c>
      <c r="BG1819" s="145" t="s">
        <v>507</v>
      </c>
      <c r="BH1819" s="145" t="s">
        <v>507</v>
      </c>
      <c r="BI1819" s="145" t="s">
        <v>507</v>
      </c>
      <c r="BJ1819" s="145" t="s">
        <v>507</v>
      </c>
      <c r="BK1819" s="145" t="s">
        <v>507</v>
      </c>
      <c r="BL1819" s="145" t="s">
        <v>507</v>
      </c>
      <c r="BM1819" s="145" t="s">
        <v>507</v>
      </c>
      <c r="BN1819" s="145" t="s">
        <v>507</v>
      </c>
      <c r="BO1819" s="145" t="s">
        <v>507</v>
      </c>
      <c r="BP1819" s="145" t="s">
        <v>507</v>
      </c>
      <c r="BQ1819" s="145" t="s">
        <v>507</v>
      </c>
      <c r="BR1819" s="145" t="s">
        <v>507</v>
      </c>
      <c r="BS1819" s="145" t="s">
        <v>507</v>
      </c>
      <c r="BT1819" s="145" t="s">
        <v>507</v>
      </c>
      <c r="BU1819" s="145" t="s">
        <v>507</v>
      </c>
      <c r="BV1819" s="145" t="s">
        <v>507</v>
      </c>
      <c r="BW1819" s="145" t="s">
        <v>507</v>
      </c>
      <c r="BX1819" s="145" t="s">
        <v>507</v>
      </c>
      <c r="BY1819" s="145" t="s">
        <v>507</v>
      </c>
      <c r="BZ1819" s="145" t="s">
        <v>507</v>
      </c>
      <c r="CA1819" s="145" t="s">
        <v>507</v>
      </c>
      <c r="CB1819" s="145" t="s">
        <v>507</v>
      </c>
      <c r="CC1819" s="145" t="s">
        <v>507</v>
      </c>
      <c r="CD1819" s="145" t="s">
        <v>507</v>
      </c>
      <c r="CE1819" s="145" t="s">
        <v>507</v>
      </c>
      <c r="CF1819" s="145" t="s">
        <v>507</v>
      </c>
      <c r="CG1819" s="145" t="s">
        <v>507</v>
      </c>
      <c r="CH1819" s="145" t="s">
        <v>507</v>
      </c>
      <c r="CI1819" s="145" t="s">
        <v>507</v>
      </c>
      <c r="CJ1819" s="145" t="s">
        <v>507</v>
      </c>
      <c r="CK1819" s="145" t="s">
        <v>507</v>
      </c>
      <c r="CL1819" s="145" t="s">
        <v>507</v>
      </c>
      <c r="CM1819" s="145" t="s">
        <v>507</v>
      </c>
      <c r="CN1819" s="145" t="s">
        <v>507</v>
      </c>
    </row>
    <row r="1820" spans="1:92" x14ac:dyDescent="0.25">
      <c r="A1820" s="137"/>
      <c r="B1820" s="208"/>
      <c r="C1820" s="139"/>
      <c r="D1820" s="137" t="s">
        <v>1014</v>
      </c>
      <c r="E1820" s="140"/>
      <c r="F1820" s="140"/>
      <c r="G1820" s="140"/>
      <c r="H1820" s="141"/>
      <c r="I1820" s="142"/>
      <c r="J1820" s="143"/>
      <c r="K1820" s="139"/>
      <c r="L1820" s="139"/>
      <c r="M1820" s="139"/>
      <c r="N1820" s="139"/>
      <c r="O1820" s="139"/>
      <c r="P1820" s="139"/>
      <c r="Q1820" s="139"/>
      <c r="T1820" s="233"/>
      <c r="U1820" s="145" t="s">
        <v>507</v>
      </c>
      <c r="V1820" s="145" t="s">
        <v>507</v>
      </c>
      <c r="W1820" s="145" t="s">
        <v>507</v>
      </c>
      <c r="X1820" s="145" t="s">
        <v>507</v>
      </c>
      <c r="Y1820" s="145" t="s">
        <v>507</v>
      </c>
      <c r="Z1820" s="145" t="s">
        <v>507</v>
      </c>
      <c r="AA1820" s="145" t="s">
        <v>507</v>
      </c>
      <c r="AB1820" s="145" t="s">
        <v>507</v>
      </c>
      <c r="AC1820" s="145" t="s">
        <v>507</v>
      </c>
      <c r="AD1820" s="145" t="s">
        <v>507</v>
      </c>
      <c r="AE1820" s="145" t="s">
        <v>507</v>
      </c>
      <c r="AF1820" s="145" t="s">
        <v>507</v>
      </c>
      <c r="AG1820" s="145" t="s">
        <v>507</v>
      </c>
      <c r="AH1820" s="145" t="s">
        <v>507</v>
      </c>
      <c r="AI1820" s="145" t="s">
        <v>507</v>
      </c>
      <c r="AJ1820" s="145" t="s">
        <v>507</v>
      </c>
      <c r="AK1820" s="145" t="s">
        <v>507</v>
      </c>
      <c r="AL1820" s="145" t="s">
        <v>507</v>
      </c>
      <c r="AM1820" s="145" t="s">
        <v>507</v>
      </c>
      <c r="AN1820" s="145" t="s">
        <v>507</v>
      </c>
      <c r="AO1820" s="145" t="s">
        <v>507</v>
      </c>
      <c r="AP1820" s="145" t="s">
        <v>507</v>
      </c>
      <c r="AQ1820" s="145" t="s">
        <v>507</v>
      </c>
      <c r="AR1820" s="145" t="s">
        <v>507</v>
      </c>
      <c r="AS1820" s="145" t="s">
        <v>507</v>
      </c>
      <c r="AT1820" s="145" t="s">
        <v>507</v>
      </c>
      <c r="AU1820" s="145" t="s">
        <v>507</v>
      </c>
      <c r="AV1820" s="145" t="s">
        <v>507</v>
      </c>
      <c r="AW1820" s="145" t="s">
        <v>507</v>
      </c>
      <c r="AX1820" s="145" t="s">
        <v>507</v>
      </c>
      <c r="AY1820" s="145" t="s">
        <v>507</v>
      </c>
      <c r="AZ1820" s="145" t="s">
        <v>507</v>
      </c>
      <c r="BA1820" s="145" t="s">
        <v>507</v>
      </c>
      <c r="BB1820" s="145" t="s">
        <v>507</v>
      </c>
      <c r="BC1820" s="145" t="s">
        <v>507</v>
      </c>
      <c r="BD1820" s="145" t="s">
        <v>507</v>
      </c>
      <c r="BE1820" s="145" t="s">
        <v>507</v>
      </c>
      <c r="BF1820" s="145" t="s">
        <v>507</v>
      </c>
      <c r="BG1820" s="145" t="s">
        <v>507</v>
      </c>
      <c r="BH1820" s="145" t="s">
        <v>507</v>
      </c>
      <c r="BI1820" s="145" t="s">
        <v>507</v>
      </c>
      <c r="BJ1820" s="145" t="s">
        <v>507</v>
      </c>
      <c r="BK1820" s="145" t="s">
        <v>507</v>
      </c>
      <c r="BL1820" s="145" t="s">
        <v>507</v>
      </c>
      <c r="BM1820" s="145" t="s">
        <v>507</v>
      </c>
      <c r="BN1820" s="145" t="s">
        <v>507</v>
      </c>
      <c r="BO1820" s="145" t="s">
        <v>507</v>
      </c>
      <c r="BP1820" s="145" t="s">
        <v>507</v>
      </c>
      <c r="BQ1820" s="145" t="s">
        <v>507</v>
      </c>
      <c r="BR1820" s="145" t="s">
        <v>507</v>
      </c>
      <c r="BS1820" s="145" t="s">
        <v>507</v>
      </c>
      <c r="BT1820" s="145" t="s">
        <v>507</v>
      </c>
      <c r="BU1820" s="145" t="s">
        <v>507</v>
      </c>
      <c r="BV1820" s="145" t="s">
        <v>507</v>
      </c>
      <c r="BW1820" s="145" t="s">
        <v>507</v>
      </c>
      <c r="BX1820" s="145" t="s">
        <v>507</v>
      </c>
      <c r="BY1820" s="145" t="s">
        <v>507</v>
      </c>
      <c r="BZ1820" s="145" t="s">
        <v>507</v>
      </c>
      <c r="CA1820" s="145" t="s">
        <v>507</v>
      </c>
      <c r="CB1820" s="145" t="s">
        <v>507</v>
      </c>
      <c r="CC1820" s="145" t="s">
        <v>507</v>
      </c>
      <c r="CD1820" s="145" t="s">
        <v>507</v>
      </c>
      <c r="CE1820" s="145" t="s">
        <v>507</v>
      </c>
      <c r="CF1820" s="145" t="s">
        <v>507</v>
      </c>
      <c r="CG1820" s="145" t="s">
        <v>507</v>
      </c>
      <c r="CH1820" s="145" t="s">
        <v>507</v>
      </c>
      <c r="CI1820" s="145" t="s">
        <v>507</v>
      </c>
      <c r="CJ1820" s="145" t="s">
        <v>507</v>
      </c>
      <c r="CK1820" s="145" t="s">
        <v>507</v>
      </c>
      <c r="CL1820" s="145" t="s">
        <v>507</v>
      </c>
      <c r="CM1820" s="145" t="s">
        <v>507</v>
      </c>
      <c r="CN1820" s="145" t="s">
        <v>507</v>
      </c>
    </row>
    <row r="1821" spans="1:92" s="10" customFormat="1" x14ac:dyDescent="0.25">
      <c r="A1821" s="10" t="s">
        <v>188</v>
      </c>
      <c r="B1821" s="174" t="s">
        <v>165</v>
      </c>
      <c r="D1821" s="10" t="s">
        <v>1014</v>
      </c>
      <c r="E1821" s="106" t="s">
        <v>203</v>
      </c>
      <c r="F1821" s="106"/>
      <c r="G1821" s="106"/>
      <c r="H1821" s="106"/>
      <c r="I1821" s="175"/>
      <c r="J1821" s="17"/>
      <c r="K1821" s="61">
        <f t="shared" ref="K1821:P1821" ca="1" si="1185">SUMIF($3:$3, K$2, INDIRECT(ROW() &amp; ":" &amp; ROW()))</f>
        <v>0</v>
      </c>
      <c r="L1821" s="61">
        <f t="shared" ca="1" si="1185"/>
        <v>0</v>
      </c>
      <c r="M1821" s="61">
        <f t="shared" ca="1" si="1185"/>
        <v>0</v>
      </c>
      <c r="N1821" s="61">
        <f t="shared" ca="1" si="1185"/>
        <v>0</v>
      </c>
      <c r="O1821" s="61">
        <f t="shared" ca="1" si="1185"/>
        <v>0</v>
      </c>
      <c r="P1821" s="61">
        <f t="shared" ca="1" si="1185"/>
        <v>0</v>
      </c>
      <c r="Q1821" s="61"/>
      <c r="R1821" s="42"/>
      <c r="S1821" s="42"/>
      <c r="T1821" s="215">
        <f t="shared" ref="T1821" ca="1" si="1186">IFERROR(INDEX(INDIRECT("Financials!$A:$AD"), MATCH(INDIRECT(ADDRESS(ROW(),2)), INDIRECT("Financials!$B:$B"), 0), MATCH(INDIRECT(ADDRESS(1,COLUMN())), INDIRECT("Financials!$1:$1"), 0)),0)</f>
        <v>0</v>
      </c>
      <c r="U1821" s="61" cm="1">
        <f t="array" aca="1" ref="U1821" ca="1">+INDIRECT(U1818)*INDIRECT(U1820)*INDIRECT(U1819)</f>
        <v>0</v>
      </c>
      <c r="V1821" s="61" cm="1">
        <f t="array" aca="1" ref="V1821" ca="1">+INDIRECT(V1818)*INDIRECT(V1820)*INDIRECT(V1819)</f>
        <v>0</v>
      </c>
      <c r="W1821" s="61" cm="1">
        <f t="array" aca="1" ref="W1821" ca="1">+INDIRECT(W1818)*INDIRECT(W1820)*INDIRECT(W1819)</f>
        <v>0</v>
      </c>
      <c r="X1821" s="61" cm="1">
        <f t="array" aca="1" ref="X1821" ca="1">+INDIRECT(X1818)*INDIRECT(X1820)*INDIRECT(X1819)</f>
        <v>0</v>
      </c>
      <c r="Y1821" s="61" cm="1">
        <f t="array" aca="1" ref="Y1821" ca="1">+INDIRECT(Y1818)*INDIRECT(Y1820)*INDIRECT(Y1819)</f>
        <v>0</v>
      </c>
      <c r="Z1821" s="61" cm="1">
        <f t="array" aca="1" ref="Z1821" ca="1">+INDIRECT(Z1818)*INDIRECT(Z1820)*INDIRECT(Z1819)</f>
        <v>0</v>
      </c>
      <c r="AA1821" s="61" cm="1">
        <f t="array" aca="1" ref="AA1821" ca="1">+INDIRECT(AA1818)*INDIRECT(AA1820)*INDIRECT(AA1819)</f>
        <v>0</v>
      </c>
      <c r="AB1821" s="61" cm="1">
        <f t="array" aca="1" ref="AB1821" ca="1">+INDIRECT(AB1818)*INDIRECT(AB1820)*INDIRECT(AB1819)</f>
        <v>0</v>
      </c>
      <c r="AC1821" s="61" cm="1">
        <f t="array" aca="1" ref="AC1821" ca="1">+INDIRECT(AC1818)*INDIRECT(AC1820)*INDIRECT(AC1819)</f>
        <v>0</v>
      </c>
      <c r="AD1821" s="61" cm="1">
        <f t="array" aca="1" ref="AD1821" ca="1">+INDIRECT(AD1818)*INDIRECT(AD1820)*INDIRECT(AD1819)</f>
        <v>0</v>
      </c>
      <c r="AE1821" s="61" cm="1">
        <f t="array" aca="1" ref="AE1821" ca="1">+INDIRECT(AE1818)*INDIRECT(AE1820)*INDIRECT(AE1819)</f>
        <v>0</v>
      </c>
      <c r="AF1821" s="61" cm="1">
        <f t="array" aca="1" ref="AF1821" ca="1">+INDIRECT(AF1818)*INDIRECT(AF1820)*INDIRECT(AF1819)</f>
        <v>0</v>
      </c>
      <c r="AG1821" s="61" cm="1">
        <f t="array" aca="1" ref="AG1821" ca="1">+INDIRECT(AG1818)*INDIRECT(AG1820)*INDIRECT(AG1819)</f>
        <v>0</v>
      </c>
      <c r="AH1821" s="61" cm="1">
        <f t="array" aca="1" ref="AH1821" ca="1">+INDIRECT(AH1818)*INDIRECT(AH1820)*INDIRECT(AH1819)</f>
        <v>0</v>
      </c>
      <c r="AI1821" s="61" cm="1">
        <f t="array" aca="1" ref="AI1821" ca="1">+INDIRECT(AI1818)*INDIRECT(AI1820)*INDIRECT(AI1819)</f>
        <v>0</v>
      </c>
      <c r="AJ1821" s="61" cm="1">
        <f t="array" aca="1" ref="AJ1821" ca="1">+INDIRECT(AJ1818)*INDIRECT(AJ1820)*INDIRECT(AJ1819)</f>
        <v>0</v>
      </c>
      <c r="AK1821" s="61" cm="1">
        <f t="array" aca="1" ref="AK1821" ca="1">+INDIRECT(AK1818)*INDIRECT(AK1820)*INDIRECT(AK1819)</f>
        <v>0</v>
      </c>
      <c r="AL1821" s="61" cm="1">
        <f t="array" aca="1" ref="AL1821" ca="1">+INDIRECT(AL1818)*INDIRECT(AL1820)*INDIRECT(AL1819)</f>
        <v>0</v>
      </c>
      <c r="AM1821" s="61" cm="1">
        <f t="array" aca="1" ref="AM1821" ca="1">+INDIRECT(AM1818)*INDIRECT(AM1820)*INDIRECT(AM1819)</f>
        <v>0</v>
      </c>
      <c r="AN1821" s="61" cm="1">
        <f t="array" aca="1" ref="AN1821" ca="1">+INDIRECT(AN1818)*INDIRECT(AN1820)*INDIRECT(AN1819)</f>
        <v>0</v>
      </c>
      <c r="AO1821" s="61" cm="1">
        <f t="array" aca="1" ref="AO1821" ca="1">+INDIRECT(AO1818)*INDIRECT(AO1820)*INDIRECT(AO1819)</f>
        <v>0</v>
      </c>
      <c r="AP1821" s="61" cm="1">
        <f t="array" aca="1" ref="AP1821" ca="1">+INDIRECT(AP1818)*INDIRECT(AP1820)*INDIRECT(AP1819)</f>
        <v>0</v>
      </c>
      <c r="AQ1821" s="61" cm="1">
        <f t="array" aca="1" ref="AQ1821" ca="1">+INDIRECT(AQ1818)*INDIRECT(AQ1820)*INDIRECT(AQ1819)</f>
        <v>0</v>
      </c>
      <c r="AR1821" s="61" cm="1">
        <f t="array" aca="1" ref="AR1821" ca="1">+INDIRECT(AR1818)*INDIRECT(AR1820)*INDIRECT(AR1819)</f>
        <v>0</v>
      </c>
      <c r="AS1821" s="61" cm="1">
        <f t="array" aca="1" ref="AS1821" ca="1">+INDIRECT(AS1818)*INDIRECT(AS1820)*INDIRECT(AS1819)</f>
        <v>0</v>
      </c>
      <c r="AT1821" s="61" cm="1">
        <f t="array" aca="1" ref="AT1821" ca="1">+INDIRECT(AT1818)*INDIRECT(AT1820)*INDIRECT(AT1819)</f>
        <v>0</v>
      </c>
      <c r="AU1821" s="61" cm="1">
        <f t="array" aca="1" ref="AU1821" ca="1">+INDIRECT(AU1818)*INDIRECT(AU1820)*INDIRECT(AU1819)</f>
        <v>0</v>
      </c>
      <c r="AV1821" s="61" cm="1">
        <f t="array" aca="1" ref="AV1821" ca="1">+INDIRECT(AV1818)*INDIRECT(AV1820)*INDIRECT(AV1819)</f>
        <v>0</v>
      </c>
      <c r="AW1821" s="61" cm="1">
        <f t="array" aca="1" ref="AW1821" ca="1">+INDIRECT(AW1818)*INDIRECT(AW1820)*INDIRECT(AW1819)</f>
        <v>0</v>
      </c>
      <c r="AX1821" s="61" cm="1">
        <f t="array" aca="1" ref="AX1821" ca="1">+INDIRECT(AX1818)*INDIRECT(AX1820)*INDIRECT(AX1819)</f>
        <v>0</v>
      </c>
      <c r="AY1821" s="61" cm="1">
        <f t="array" aca="1" ref="AY1821" ca="1">+INDIRECT(AY1818)*INDIRECT(AY1820)*INDIRECT(AY1819)</f>
        <v>0</v>
      </c>
      <c r="AZ1821" s="61" cm="1">
        <f t="array" aca="1" ref="AZ1821" ca="1">+INDIRECT(AZ1818)*INDIRECT(AZ1820)*INDIRECT(AZ1819)</f>
        <v>0</v>
      </c>
      <c r="BA1821" s="61" cm="1">
        <f t="array" aca="1" ref="BA1821" ca="1">+INDIRECT(BA1818)*INDIRECT(BA1820)*INDIRECT(BA1819)</f>
        <v>0</v>
      </c>
      <c r="BB1821" s="61" cm="1">
        <f t="array" aca="1" ref="BB1821" ca="1">+INDIRECT(BB1818)*INDIRECT(BB1820)*INDIRECT(BB1819)</f>
        <v>0</v>
      </c>
      <c r="BC1821" s="61" cm="1">
        <f t="array" aca="1" ref="BC1821" ca="1">+INDIRECT(BC1818)*INDIRECT(BC1820)*INDIRECT(BC1819)</f>
        <v>0</v>
      </c>
      <c r="BD1821" s="61" cm="1">
        <f t="array" aca="1" ref="BD1821" ca="1">+INDIRECT(BD1818)*INDIRECT(BD1820)*INDIRECT(BD1819)</f>
        <v>0</v>
      </c>
      <c r="BE1821" s="61" cm="1">
        <f t="array" aca="1" ref="BE1821" ca="1">+INDIRECT(BE1818)*INDIRECT(BE1820)*INDIRECT(BE1819)</f>
        <v>0</v>
      </c>
      <c r="BF1821" s="61" cm="1">
        <f t="array" aca="1" ref="BF1821" ca="1">+INDIRECT(BF1818)*INDIRECT(BF1820)*INDIRECT(BF1819)</f>
        <v>0</v>
      </c>
      <c r="BG1821" s="61" cm="1">
        <f t="array" aca="1" ref="BG1821" ca="1">+INDIRECT(BG1818)*INDIRECT(BG1820)*INDIRECT(BG1819)</f>
        <v>0</v>
      </c>
      <c r="BH1821" s="61" cm="1">
        <f t="array" aca="1" ref="BH1821" ca="1">+INDIRECT(BH1818)*INDIRECT(BH1820)*INDIRECT(BH1819)</f>
        <v>0</v>
      </c>
      <c r="BI1821" s="61" cm="1">
        <f t="array" aca="1" ref="BI1821" ca="1">+INDIRECT(BI1818)*INDIRECT(BI1820)*INDIRECT(BI1819)</f>
        <v>0</v>
      </c>
      <c r="BJ1821" s="61" cm="1">
        <f t="array" aca="1" ref="BJ1821" ca="1">+INDIRECT(BJ1818)*INDIRECT(BJ1820)*INDIRECT(BJ1819)</f>
        <v>0</v>
      </c>
      <c r="BK1821" s="61" cm="1">
        <f t="array" aca="1" ref="BK1821" ca="1">+INDIRECT(BK1818)*INDIRECT(BK1820)*INDIRECT(BK1819)</f>
        <v>0</v>
      </c>
      <c r="BL1821" s="61" cm="1">
        <f t="array" aca="1" ref="BL1821" ca="1">+INDIRECT(BL1818)*INDIRECT(BL1820)*INDIRECT(BL1819)</f>
        <v>0</v>
      </c>
      <c r="BM1821" s="61" cm="1">
        <f t="array" aca="1" ref="BM1821" ca="1">+INDIRECT(BM1818)*INDIRECT(BM1820)*INDIRECT(BM1819)</f>
        <v>0</v>
      </c>
      <c r="BN1821" s="61" cm="1">
        <f t="array" aca="1" ref="BN1821" ca="1">+INDIRECT(BN1818)*INDIRECT(BN1820)*INDIRECT(BN1819)</f>
        <v>0</v>
      </c>
      <c r="BO1821" s="61" cm="1">
        <f t="array" aca="1" ref="BO1821" ca="1">+INDIRECT(BO1818)*INDIRECT(BO1820)*INDIRECT(BO1819)</f>
        <v>0</v>
      </c>
      <c r="BP1821" s="61" cm="1">
        <f t="array" aca="1" ref="BP1821" ca="1">+INDIRECT(BP1818)*INDIRECT(BP1820)*INDIRECT(BP1819)</f>
        <v>0</v>
      </c>
      <c r="BQ1821" s="61" cm="1">
        <f t="array" aca="1" ref="BQ1821" ca="1">+INDIRECT(BQ1818)*INDIRECT(BQ1820)*INDIRECT(BQ1819)</f>
        <v>0</v>
      </c>
      <c r="BR1821" s="61" cm="1">
        <f t="array" aca="1" ref="BR1821" ca="1">+INDIRECT(BR1818)*INDIRECT(BR1820)*INDIRECT(BR1819)</f>
        <v>0</v>
      </c>
      <c r="BS1821" s="61" cm="1">
        <f t="array" aca="1" ref="BS1821" ca="1">+INDIRECT(BS1818)*INDIRECT(BS1820)*INDIRECT(BS1819)</f>
        <v>0</v>
      </c>
      <c r="BT1821" s="61" cm="1">
        <f t="array" aca="1" ref="BT1821" ca="1">+INDIRECT(BT1818)*INDIRECT(BT1820)*INDIRECT(BT1819)</f>
        <v>0</v>
      </c>
      <c r="BU1821" s="61" cm="1">
        <f t="array" aca="1" ref="BU1821" ca="1">+INDIRECT(BU1818)*INDIRECT(BU1820)*INDIRECT(BU1819)</f>
        <v>0</v>
      </c>
      <c r="BV1821" s="61" cm="1">
        <f t="array" aca="1" ref="BV1821" ca="1">+INDIRECT(BV1818)*INDIRECT(BV1820)*INDIRECT(BV1819)</f>
        <v>0</v>
      </c>
      <c r="BW1821" s="61" cm="1">
        <f t="array" aca="1" ref="BW1821" ca="1">+INDIRECT(BW1818)*INDIRECT(BW1820)*INDIRECT(BW1819)</f>
        <v>0</v>
      </c>
      <c r="BX1821" s="61" cm="1">
        <f t="array" aca="1" ref="BX1821" ca="1">+INDIRECT(BX1818)*INDIRECT(BX1820)*INDIRECT(BX1819)</f>
        <v>0</v>
      </c>
      <c r="BY1821" s="61" cm="1">
        <f t="array" aca="1" ref="BY1821" ca="1">+INDIRECT(BY1818)*INDIRECT(BY1820)*INDIRECT(BY1819)</f>
        <v>0</v>
      </c>
      <c r="BZ1821" s="61" cm="1">
        <f t="array" aca="1" ref="BZ1821" ca="1">+INDIRECT(BZ1818)*INDIRECT(BZ1820)*INDIRECT(BZ1819)</f>
        <v>0</v>
      </c>
      <c r="CA1821" s="61" cm="1">
        <f t="array" aca="1" ref="CA1821" ca="1">+INDIRECT(CA1818)*INDIRECT(CA1820)*INDIRECT(CA1819)</f>
        <v>0</v>
      </c>
      <c r="CB1821" s="61" cm="1">
        <f t="array" aca="1" ref="CB1821" ca="1">+INDIRECT(CB1818)*INDIRECT(CB1820)*INDIRECT(CB1819)</f>
        <v>0</v>
      </c>
      <c r="CC1821" s="61" cm="1">
        <f t="array" aca="1" ref="CC1821" ca="1">+INDIRECT(CC1818)*INDIRECT(CC1820)*INDIRECT(CC1819)</f>
        <v>0</v>
      </c>
      <c r="CD1821" s="61" cm="1">
        <f t="array" aca="1" ref="CD1821" ca="1">+INDIRECT(CD1818)*INDIRECT(CD1820)*INDIRECT(CD1819)</f>
        <v>0</v>
      </c>
      <c r="CE1821" s="61" cm="1">
        <f t="array" aca="1" ref="CE1821" ca="1">+INDIRECT(CE1818)*INDIRECT(CE1820)*INDIRECT(CE1819)</f>
        <v>0</v>
      </c>
      <c r="CF1821" s="61" cm="1">
        <f t="array" aca="1" ref="CF1821" ca="1">+INDIRECT(CF1818)*INDIRECT(CF1820)*INDIRECT(CF1819)</f>
        <v>0</v>
      </c>
      <c r="CG1821" s="61" cm="1">
        <f t="array" aca="1" ref="CG1821" ca="1">+INDIRECT(CG1818)*INDIRECT(CG1820)*INDIRECT(CG1819)</f>
        <v>0</v>
      </c>
      <c r="CH1821" s="61" cm="1">
        <f t="array" aca="1" ref="CH1821" ca="1">+INDIRECT(CH1818)*INDIRECT(CH1820)*INDIRECT(CH1819)</f>
        <v>0</v>
      </c>
      <c r="CI1821" s="61" cm="1">
        <f t="array" aca="1" ref="CI1821" ca="1">+INDIRECT(CI1818)*INDIRECT(CI1820)*INDIRECT(CI1819)</f>
        <v>0</v>
      </c>
      <c r="CJ1821" s="61" cm="1">
        <f t="array" aca="1" ref="CJ1821" ca="1">+INDIRECT(CJ1818)*INDIRECT(CJ1820)*INDIRECT(CJ1819)</f>
        <v>0</v>
      </c>
      <c r="CK1821" s="61" cm="1">
        <f t="array" aca="1" ref="CK1821" ca="1">+INDIRECT(CK1818)*INDIRECT(CK1820)*INDIRECT(CK1819)</f>
        <v>0</v>
      </c>
      <c r="CL1821" s="61" cm="1">
        <f t="array" aca="1" ref="CL1821" ca="1">+INDIRECT(CL1818)*INDIRECT(CL1820)*INDIRECT(CL1819)</f>
        <v>0</v>
      </c>
      <c r="CM1821" s="61" cm="1">
        <f t="array" aca="1" ref="CM1821" ca="1">+INDIRECT(CM1818)*INDIRECT(CM1820)*INDIRECT(CM1819)</f>
        <v>0</v>
      </c>
      <c r="CN1821" s="61" cm="1">
        <f t="array" aca="1" ref="CN1821" ca="1">+INDIRECT(CN1818)*INDIRECT(CN1820)*INDIRECT(CN1819)</f>
        <v>0</v>
      </c>
    </row>
    <row r="1822" spans="1:92" x14ac:dyDescent="0.25">
      <c r="T1822" s="205"/>
    </row>
    <row r="1825" spans="1:92" x14ac:dyDescent="0.25">
      <c r="A1825" s="137"/>
      <c r="B1825" s="533"/>
      <c r="C1825" s="139"/>
      <c r="D1825" s="137" t="s">
        <v>1015</v>
      </c>
      <c r="E1825" s="157" t="s">
        <v>1015</v>
      </c>
      <c r="F1825" s="140"/>
      <c r="G1825" s="141"/>
      <c r="H1825" s="487"/>
      <c r="I1825" s="221"/>
      <c r="J1825" s="222"/>
      <c r="K1825" s="218"/>
      <c r="L1825" s="218"/>
      <c r="M1825" s="218"/>
      <c r="N1825" s="218"/>
      <c r="O1825" s="218"/>
      <c r="P1825" s="218"/>
      <c r="Q1825" s="218"/>
      <c r="T1825" s="233"/>
      <c r="U1825" s="145"/>
      <c r="V1825" s="145"/>
      <c r="W1825" s="145"/>
      <c r="X1825" s="145"/>
      <c r="Y1825" s="145"/>
      <c r="Z1825" s="145"/>
      <c r="AA1825" s="145"/>
      <c r="AB1825" s="145"/>
      <c r="AC1825" s="145"/>
      <c r="AD1825" s="145"/>
      <c r="AE1825" s="145"/>
      <c r="AF1825" s="145"/>
      <c r="AG1825" s="145"/>
      <c r="AH1825" s="145"/>
      <c r="AI1825" s="145"/>
      <c r="AJ1825" s="145"/>
      <c r="AK1825" s="145"/>
      <c r="AL1825" s="145"/>
      <c r="AM1825" s="145"/>
      <c r="AN1825" s="145"/>
      <c r="AO1825" s="145"/>
      <c r="AP1825" s="145"/>
      <c r="AQ1825" s="145"/>
      <c r="AR1825" s="145"/>
      <c r="AS1825" s="145"/>
      <c r="AT1825" s="145"/>
      <c r="AU1825" s="145"/>
      <c r="AV1825" s="145"/>
      <c r="AW1825" s="145"/>
      <c r="AX1825" s="145"/>
      <c r="AY1825" s="145"/>
      <c r="AZ1825" s="145"/>
      <c r="BA1825" s="145"/>
      <c r="BB1825" s="145"/>
      <c r="BC1825" s="145"/>
      <c r="BD1825" s="145"/>
      <c r="BE1825" s="145"/>
      <c r="BF1825" s="145"/>
      <c r="BG1825" s="145"/>
      <c r="BH1825" s="145"/>
      <c r="BI1825" s="145"/>
      <c r="BJ1825" s="145"/>
      <c r="BK1825" s="145"/>
      <c r="BL1825" s="145"/>
      <c r="BM1825" s="145"/>
      <c r="BN1825" s="145"/>
      <c r="BO1825" s="145"/>
      <c r="BP1825" s="145"/>
      <c r="BQ1825" s="145"/>
      <c r="BR1825" s="145"/>
      <c r="BS1825" s="145"/>
      <c r="BT1825" s="145"/>
      <c r="BU1825" s="145"/>
      <c r="BV1825" s="145"/>
      <c r="BW1825" s="145"/>
      <c r="BX1825" s="145"/>
      <c r="BY1825" s="145"/>
      <c r="BZ1825" s="145"/>
      <c r="CA1825" s="145"/>
      <c r="CB1825" s="145"/>
      <c r="CC1825" s="145"/>
      <c r="CD1825" s="145"/>
      <c r="CE1825" s="145"/>
      <c r="CF1825" s="145"/>
      <c r="CG1825" s="145"/>
      <c r="CH1825" s="145"/>
      <c r="CI1825" s="145"/>
      <c r="CJ1825" s="145"/>
      <c r="CK1825" s="145"/>
      <c r="CL1825" s="145"/>
      <c r="CM1825" s="145"/>
      <c r="CN1825" s="145"/>
    </row>
    <row r="1826" spans="1:92" x14ac:dyDescent="0.25">
      <c r="A1826" t="s">
        <v>188</v>
      </c>
      <c r="B1826" s="178" t="s">
        <v>429</v>
      </c>
      <c r="D1826" t="s">
        <v>1015</v>
      </c>
      <c r="J1826" s="50">
        <f t="shared" ref="J1826:P1826" ca="1" si="1187">SUMIF($4:$4, INDIRECT(ADDRESS(2,COLUMN(),2)), INDIRECT(ROW() &amp; ":" &amp; ROW()))</f>
        <v>0</v>
      </c>
      <c r="K1826" s="50">
        <f t="shared" ca="1" si="1187"/>
        <v>0</v>
      </c>
      <c r="L1826" s="50">
        <f t="shared" ca="1" si="1187"/>
        <v>0</v>
      </c>
      <c r="M1826" s="50">
        <f t="shared" ca="1" si="1187"/>
        <v>0</v>
      </c>
      <c r="N1826" s="50">
        <f t="shared" ca="1" si="1187"/>
        <v>0</v>
      </c>
      <c r="O1826" s="50">
        <f t="shared" ca="1" si="1187"/>
        <v>0</v>
      </c>
      <c r="P1826" s="50">
        <f t="shared" ca="1" si="1187"/>
        <v>0</v>
      </c>
      <c r="Q1826" s="56"/>
      <c r="R1826" s="3"/>
      <c r="S1826" s="3"/>
      <c r="T1826" s="232">
        <f t="shared" ref="T1826" ca="1" si="1188">IFERROR(INDEX(INDIRECT("Financials!$A:$AD"), MATCH(INDIRECT(ADDRESS(ROW(),2)), INDIRECT("Financials!$B:$B"), 0), MATCH(INDIRECT(ADDRESS(1,COLUMN())), INDIRECT("Financials!$1:$1"), 0)),0)</f>
        <v>0</v>
      </c>
      <c r="U1826" s="50">
        <f ca="1">+T1826</f>
        <v>0</v>
      </c>
      <c r="V1826" s="50">
        <f t="shared" ref="V1826:CG1826" ca="1" si="1189">+U1826</f>
        <v>0</v>
      </c>
      <c r="W1826" s="50">
        <f t="shared" ca="1" si="1189"/>
        <v>0</v>
      </c>
      <c r="X1826" s="50">
        <f t="shared" ca="1" si="1189"/>
        <v>0</v>
      </c>
      <c r="Y1826" s="50">
        <f t="shared" ca="1" si="1189"/>
        <v>0</v>
      </c>
      <c r="Z1826" s="50">
        <f t="shared" ca="1" si="1189"/>
        <v>0</v>
      </c>
      <c r="AA1826" s="50">
        <f t="shared" ca="1" si="1189"/>
        <v>0</v>
      </c>
      <c r="AB1826" s="50">
        <f t="shared" ca="1" si="1189"/>
        <v>0</v>
      </c>
      <c r="AC1826" s="50">
        <f t="shared" ca="1" si="1189"/>
        <v>0</v>
      </c>
      <c r="AD1826" s="50">
        <f t="shared" ca="1" si="1189"/>
        <v>0</v>
      </c>
      <c r="AE1826" s="50">
        <f t="shared" ca="1" si="1189"/>
        <v>0</v>
      </c>
      <c r="AF1826" s="50">
        <f t="shared" ca="1" si="1189"/>
        <v>0</v>
      </c>
      <c r="AG1826" s="50">
        <f t="shared" ca="1" si="1189"/>
        <v>0</v>
      </c>
      <c r="AH1826" s="50">
        <f t="shared" ca="1" si="1189"/>
        <v>0</v>
      </c>
      <c r="AI1826" s="50">
        <f t="shared" ca="1" si="1189"/>
        <v>0</v>
      </c>
      <c r="AJ1826" s="50">
        <f t="shared" ca="1" si="1189"/>
        <v>0</v>
      </c>
      <c r="AK1826" s="50">
        <f t="shared" ca="1" si="1189"/>
        <v>0</v>
      </c>
      <c r="AL1826" s="50">
        <f t="shared" ca="1" si="1189"/>
        <v>0</v>
      </c>
      <c r="AM1826" s="50">
        <f t="shared" ca="1" si="1189"/>
        <v>0</v>
      </c>
      <c r="AN1826" s="50">
        <f t="shared" ca="1" si="1189"/>
        <v>0</v>
      </c>
      <c r="AO1826" s="50">
        <f t="shared" ca="1" si="1189"/>
        <v>0</v>
      </c>
      <c r="AP1826" s="50">
        <f t="shared" ca="1" si="1189"/>
        <v>0</v>
      </c>
      <c r="AQ1826" s="50">
        <f t="shared" ca="1" si="1189"/>
        <v>0</v>
      </c>
      <c r="AR1826" s="50">
        <f t="shared" ca="1" si="1189"/>
        <v>0</v>
      </c>
      <c r="AS1826" s="50">
        <f t="shared" ca="1" si="1189"/>
        <v>0</v>
      </c>
      <c r="AT1826" s="50">
        <f t="shared" ca="1" si="1189"/>
        <v>0</v>
      </c>
      <c r="AU1826" s="50">
        <f t="shared" ca="1" si="1189"/>
        <v>0</v>
      </c>
      <c r="AV1826" s="50">
        <f t="shared" ca="1" si="1189"/>
        <v>0</v>
      </c>
      <c r="AW1826" s="50">
        <f t="shared" ca="1" si="1189"/>
        <v>0</v>
      </c>
      <c r="AX1826" s="50">
        <f t="shared" ca="1" si="1189"/>
        <v>0</v>
      </c>
      <c r="AY1826" s="50">
        <f t="shared" ca="1" si="1189"/>
        <v>0</v>
      </c>
      <c r="AZ1826" s="50">
        <f t="shared" ca="1" si="1189"/>
        <v>0</v>
      </c>
      <c r="BA1826" s="50">
        <f t="shared" ca="1" si="1189"/>
        <v>0</v>
      </c>
      <c r="BB1826" s="50">
        <f t="shared" ca="1" si="1189"/>
        <v>0</v>
      </c>
      <c r="BC1826" s="50">
        <f t="shared" ca="1" si="1189"/>
        <v>0</v>
      </c>
      <c r="BD1826" s="50">
        <f t="shared" ca="1" si="1189"/>
        <v>0</v>
      </c>
      <c r="BE1826" s="50">
        <f t="shared" ca="1" si="1189"/>
        <v>0</v>
      </c>
      <c r="BF1826" s="50">
        <f t="shared" ca="1" si="1189"/>
        <v>0</v>
      </c>
      <c r="BG1826" s="50">
        <f t="shared" ca="1" si="1189"/>
        <v>0</v>
      </c>
      <c r="BH1826" s="50">
        <f t="shared" ca="1" si="1189"/>
        <v>0</v>
      </c>
      <c r="BI1826" s="50">
        <f t="shared" ca="1" si="1189"/>
        <v>0</v>
      </c>
      <c r="BJ1826" s="50">
        <f t="shared" ca="1" si="1189"/>
        <v>0</v>
      </c>
      <c r="BK1826" s="50">
        <f t="shared" ca="1" si="1189"/>
        <v>0</v>
      </c>
      <c r="BL1826" s="50">
        <f t="shared" ca="1" si="1189"/>
        <v>0</v>
      </c>
      <c r="BM1826" s="50">
        <f t="shared" ca="1" si="1189"/>
        <v>0</v>
      </c>
      <c r="BN1826" s="50">
        <f t="shared" ca="1" si="1189"/>
        <v>0</v>
      </c>
      <c r="BO1826" s="50">
        <f t="shared" ca="1" si="1189"/>
        <v>0</v>
      </c>
      <c r="BP1826" s="50">
        <f t="shared" ca="1" si="1189"/>
        <v>0</v>
      </c>
      <c r="BQ1826" s="50">
        <f t="shared" ca="1" si="1189"/>
        <v>0</v>
      </c>
      <c r="BR1826" s="50">
        <f t="shared" ca="1" si="1189"/>
        <v>0</v>
      </c>
      <c r="BS1826" s="50">
        <f t="shared" ca="1" si="1189"/>
        <v>0</v>
      </c>
      <c r="BT1826" s="50">
        <f t="shared" ca="1" si="1189"/>
        <v>0</v>
      </c>
      <c r="BU1826" s="50">
        <f t="shared" ca="1" si="1189"/>
        <v>0</v>
      </c>
      <c r="BV1826" s="50">
        <f t="shared" ca="1" si="1189"/>
        <v>0</v>
      </c>
      <c r="BW1826" s="50">
        <f t="shared" ca="1" si="1189"/>
        <v>0</v>
      </c>
      <c r="BX1826" s="50">
        <f t="shared" ca="1" si="1189"/>
        <v>0</v>
      </c>
      <c r="BY1826" s="50">
        <f t="shared" ca="1" si="1189"/>
        <v>0</v>
      </c>
      <c r="BZ1826" s="50">
        <f t="shared" ca="1" si="1189"/>
        <v>0</v>
      </c>
      <c r="CA1826" s="50">
        <f t="shared" ca="1" si="1189"/>
        <v>0</v>
      </c>
      <c r="CB1826" s="50">
        <f t="shared" ca="1" si="1189"/>
        <v>0</v>
      </c>
      <c r="CC1826" s="50">
        <f t="shared" ca="1" si="1189"/>
        <v>0</v>
      </c>
      <c r="CD1826" s="50">
        <f t="shared" ca="1" si="1189"/>
        <v>0</v>
      </c>
      <c r="CE1826" s="50">
        <f t="shared" ca="1" si="1189"/>
        <v>0</v>
      </c>
      <c r="CF1826" s="50">
        <f t="shared" ca="1" si="1189"/>
        <v>0</v>
      </c>
      <c r="CG1826" s="50">
        <f t="shared" ca="1" si="1189"/>
        <v>0</v>
      </c>
      <c r="CH1826" s="50">
        <f t="shared" ref="CH1826:CN1826" ca="1" si="1190">+CG1826</f>
        <v>0</v>
      </c>
      <c r="CI1826" s="50">
        <f t="shared" ca="1" si="1190"/>
        <v>0</v>
      </c>
      <c r="CJ1826" s="50">
        <f t="shared" ca="1" si="1190"/>
        <v>0</v>
      </c>
      <c r="CK1826" s="50">
        <f t="shared" ca="1" si="1190"/>
        <v>0</v>
      </c>
      <c r="CL1826" s="50">
        <f t="shared" ca="1" si="1190"/>
        <v>0</v>
      </c>
      <c r="CM1826" s="50">
        <f t="shared" ca="1" si="1190"/>
        <v>0</v>
      </c>
      <c r="CN1826" s="50">
        <f t="shared" ca="1" si="1190"/>
        <v>0</v>
      </c>
    </row>
    <row r="1836" spans="1:92" s="107" customFormat="1" x14ac:dyDescent="0.25">
      <c r="B1836" s="526" t="s">
        <v>1016</v>
      </c>
      <c r="E1836" s="135"/>
      <c r="F1836" s="135"/>
      <c r="G1836" s="135"/>
      <c r="H1836" s="135"/>
      <c r="I1836" s="109"/>
      <c r="J1836" s="108"/>
      <c r="T1836" s="526"/>
      <c r="U1836" s="526"/>
      <c r="V1836" s="526"/>
      <c r="W1836" s="526"/>
      <c r="X1836" s="526"/>
      <c r="Y1836" s="526"/>
      <c r="Z1836" s="526"/>
      <c r="AA1836" s="526"/>
      <c r="AB1836" s="526"/>
      <c r="AC1836" s="526"/>
      <c r="AD1836" s="526"/>
      <c r="AE1836" s="526"/>
      <c r="AF1836" s="526"/>
      <c r="AG1836" s="526"/>
      <c r="AH1836" s="526"/>
      <c r="AI1836" s="526"/>
      <c r="AJ1836" s="526"/>
      <c r="AK1836" s="526"/>
      <c r="AL1836" s="526"/>
      <c r="AM1836" s="526"/>
      <c r="AN1836" s="526"/>
      <c r="AO1836" s="526"/>
      <c r="AP1836" s="526"/>
      <c r="AQ1836" s="526"/>
      <c r="AR1836" s="526"/>
      <c r="AS1836" s="526"/>
      <c r="AT1836" s="526"/>
      <c r="AU1836" s="526"/>
      <c r="AV1836" s="526"/>
      <c r="AW1836" s="526"/>
      <c r="AX1836" s="526"/>
      <c r="AY1836" s="526"/>
      <c r="AZ1836" s="526"/>
      <c r="BA1836" s="526"/>
      <c r="BB1836" s="526"/>
      <c r="BC1836" s="526"/>
      <c r="BD1836" s="526"/>
      <c r="BE1836" s="526"/>
      <c r="BF1836" s="526"/>
      <c r="BG1836" s="526"/>
      <c r="BH1836" s="526"/>
      <c r="BI1836" s="526"/>
      <c r="BJ1836" s="526"/>
      <c r="BK1836" s="526"/>
      <c r="BL1836" s="526"/>
      <c r="BM1836" s="526"/>
      <c r="BN1836" s="526"/>
      <c r="BO1836" s="526"/>
      <c r="BP1836" s="526"/>
      <c r="BQ1836" s="526"/>
      <c r="BR1836" s="526"/>
      <c r="BS1836" s="526"/>
      <c r="BT1836" s="526"/>
      <c r="BU1836" s="526"/>
      <c r="BV1836" s="526"/>
      <c r="BW1836" s="526"/>
      <c r="BX1836" s="526"/>
      <c r="BY1836" s="526"/>
      <c r="BZ1836" s="526"/>
      <c r="CA1836" s="526"/>
      <c r="CB1836" s="526"/>
      <c r="CC1836" s="526"/>
      <c r="CD1836" s="526"/>
      <c r="CE1836" s="526"/>
      <c r="CF1836" s="526"/>
      <c r="CG1836" s="526"/>
      <c r="CH1836" s="526"/>
      <c r="CI1836" s="526"/>
      <c r="CJ1836" s="526"/>
      <c r="CK1836" s="526"/>
      <c r="CL1836" s="526"/>
      <c r="CM1836" s="526"/>
      <c r="CN1836" s="526"/>
    </row>
    <row r="1838" spans="1:92" x14ac:dyDescent="0.25">
      <c r="A1838" s="137"/>
      <c r="B1838" s="208"/>
      <c r="C1838" s="139"/>
      <c r="D1838" s="137" t="s">
        <v>1017</v>
      </c>
      <c r="E1838" s="157" t="s">
        <v>1017</v>
      </c>
      <c r="F1838" s="140"/>
      <c r="G1838" s="141" t="s">
        <v>1018</v>
      </c>
      <c r="H1838" s="487" t="s">
        <v>992</v>
      </c>
      <c r="I1838" s="221"/>
      <c r="J1838" s="222"/>
      <c r="K1838" s="218"/>
      <c r="L1838" s="218"/>
      <c r="M1838" s="218"/>
      <c r="N1838" s="218"/>
      <c r="O1838" s="218"/>
      <c r="P1838" s="218"/>
      <c r="Q1838" s="218"/>
      <c r="T1838" s="233"/>
      <c r="U1838" s="145"/>
      <c r="V1838" s="145"/>
      <c r="W1838" s="145"/>
      <c r="X1838" s="145"/>
      <c r="Y1838" s="145"/>
      <c r="Z1838" s="145"/>
      <c r="AA1838" s="145"/>
      <c r="AB1838" s="145"/>
      <c r="AC1838" s="145"/>
      <c r="AD1838" s="145"/>
      <c r="AE1838" s="145"/>
      <c r="AF1838" s="145"/>
      <c r="AG1838" s="145"/>
      <c r="AH1838" s="145"/>
      <c r="AI1838" s="145"/>
      <c r="AJ1838" s="145"/>
      <c r="AK1838" s="145"/>
      <c r="AL1838" s="145"/>
      <c r="AM1838" s="145"/>
      <c r="AN1838" s="145"/>
      <c r="AO1838" s="145"/>
      <c r="AP1838" s="145"/>
      <c r="AQ1838" s="145"/>
      <c r="AR1838" s="145"/>
      <c r="AS1838" s="145"/>
      <c r="AT1838" s="145"/>
      <c r="AU1838" s="145"/>
      <c r="AV1838" s="145"/>
      <c r="AW1838" s="145"/>
      <c r="AX1838" s="145"/>
      <c r="AY1838" s="145"/>
      <c r="AZ1838" s="145"/>
      <c r="BA1838" s="145"/>
      <c r="BB1838" s="145"/>
      <c r="BC1838" s="145"/>
      <c r="BD1838" s="145"/>
      <c r="BE1838" s="145"/>
      <c r="BF1838" s="145"/>
      <c r="BG1838" s="145"/>
      <c r="BH1838" s="145"/>
      <c r="BI1838" s="145"/>
      <c r="BJ1838" s="145"/>
      <c r="BK1838" s="145"/>
      <c r="BL1838" s="145"/>
      <c r="BM1838" s="145"/>
      <c r="BN1838" s="145"/>
      <c r="BO1838" s="145"/>
      <c r="BP1838" s="145"/>
      <c r="BQ1838" s="145"/>
      <c r="BR1838" s="145"/>
      <c r="BS1838" s="145"/>
      <c r="BT1838" s="145"/>
      <c r="BU1838" s="145"/>
      <c r="BV1838" s="145"/>
      <c r="BW1838" s="145"/>
      <c r="BX1838" s="145"/>
      <c r="BY1838" s="145"/>
      <c r="BZ1838" s="145"/>
      <c r="CA1838" s="145"/>
      <c r="CB1838" s="145"/>
      <c r="CC1838" s="145"/>
      <c r="CD1838" s="145"/>
      <c r="CE1838" s="145"/>
      <c r="CF1838" s="145"/>
      <c r="CG1838" s="145"/>
      <c r="CH1838" s="145"/>
      <c r="CI1838" s="145"/>
      <c r="CJ1838" s="145"/>
      <c r="CK1838" s="145"/>
      <c r="CL1838" s="145"/>
      <c r="CM1838" s="145"/>
      <c r="CN1838" s="145"/>
    </row>
    <row r="1839" spans="1:92" x14ac:dyDescent="0.25">
      <c r="A1839" t="s">
        <v>188</v>
      </c>
      <c r="B1839" s="174" t="s">
        <v>489</v>
      </c>
      <c r="D1839" t="s">
        <v>1017</v>
      </c>
      <c r="E1839" s="106"/>
      <c r="F1839" s="106"/>
      <c r="G1839" s="106"/>
      <c r="H1839" s="106"/>
      <c r="I1839" s="175">
        <v>10</v>
      </c>
      <c r="J1839" s="61">
        <f ca="1">SUMIF($3:$3, INDIRECT(ADDRESS(2,COLUMN(),2)), INDIRECT(ROW() &amp; ":" &amp; ROW()))</f>
        <v>0</v>
      </c>
      <c r="K1839" s="194">
        <v>1000</v>
      </c>
      <c r="L1839" s="194">
        <v>2000</v>
      </c>
      <c r="M1839" s="194">
        <v>4000</v>
      </c>
      <c r="N1839" s="194">
        <v>8000</v>
      </c>
      <c r="O1839" s="194">
        <v>16000</v>
      </c>
      <c r="P1839" s="194">
        <v>32000</v>
      </c>
      <c r="Q1839" s="194"/>
      <c r="R1839" s="3"/>
      <c r="S1839" s="3"/>
      <c r="T1839" s="215">
        <f t="shared" ref="T1839" ca="1" si="1191">IFERROR(INDEX(INDIRECT("Financials!$A:$AD"), MATCH(INDIRECT(ADDRESS(ROW(),2)), INDIRECT("Financials!$B:$B"), 0), MATCH(INDIRECT(ADDRESS(1,COLUMN())), INDIRECT("Financials!$1:$1"), 0)),0)</f>
        <v>0</v>
      </c>
      <c r="U1839" s="61" cm="1">
        <f t="array" aca="1" ref="U1839" ca="1">(INDEX($K:$P,ROW(),MATCH(U$3,$K$2:$P$2,0))-T1839)/(12-MONTH(U$2)+1)+T1839</f>
        <v>83.333333333333329</v>
      </c>
      <c r="V1839" s="61" cm="1">
        <f t="array" aca="1" ref="V1839" ca="1">(INDEX($K:$P,ROW(),MATCH(V$3,$K$2:$P$2,0))-U1839)/(12-MONTH(V$2)+1)+U1839</f>
        <v>166.66666666666666</v>
      </c>
      <c r="W1839" s="61" cm="1">
        <f t="array" aca="1" ref="W1839" ca="1">(INDEX($K:$P,ROW(),MATCH(W$3,$K$2:$P$2,0))-V1839)/(12-MONTH(W$2)+1)+V1839</f>
        <v>250</v>
      </c>
      <c r="X1839" s="61" cm="1">
        <f t="array" aca="1" ref="X1839" ca="1">(INDEX($K:$P,ROW(),MATCH(X$3,$K$2:$P$2,0))-W1839)/(12-MONTH(X$2)+1)+W1839</f>
        <v>333.33333333333331</v>
      </c>
      <c r="Y1839" s="61" cm="1">
        <f t="array" aca="1" ref="Y1839" ca="1">(INDEX($K:$P,ROW(),MATCH(Y$3,$K$2:$P$2,0))-X1839)/(12-MONTH(Y$2)+1)+X1839</f>
        <v>416.66666666666663</v>
      </c>
      <c r="Z1839" s="61" cm="1">
        <f t="array" aca="1" ref="Z1839" ca="1">(INDEX($K:$P,ROW(),MATCH(Z$3,$K$2:$P$2,0))-Y1839)/(12-MONTH(Z$2)+1)+Y1839</f>
        <v>500</v>
      </c>
      <c r="AA1839" s="61" cm="1">
        <f t="array" aca="1" ref="AA1839" ca="1">(INDEX($K:$P,ROW(),MATCH(AA$3,$K$2:$P$2,0))-Z1839)/(12-MONTH(AA$2)+1)+Z1839</f>
        <v>583.33333333333337</v>
      </c>
      <c r="AB1839" s="61" cm="1">
        <f t="array" aca="1" ref="AB1839" ca="1">(INDEX($K:$P,ROW(),MATCH(AB$3,$K$2:$P$2,0))-AA1839)/(12-MONTH(AB$2)+1)+AA1839</f>
        <v>666.66666666666674</v>
      </c>
      <c r="AC1839" s="61" cm="1">
        <f t="array" aca="1" ref="AC1839" ca="1">(INDEX($K:$P,ROW(),MATCH(AC$3,$K$2:$P$2,0))-AB1839)/(12-MONTH(AC$2)+1)+AB1839</f>
        <v>750</v>
      </c>
      <c r="AD1839" s="61" cm="1">
        <f t="array" aca="1" ref="AD1839" ca="1">(INDEX($K:$P,ROW(),MATCH(AD$3,$K$2:$P$2,0))-AC1839)/(12-MONTH(AD$2)+1)+AC1839</f>
        <v>833.33333333333337</v>
      </c>
      <c r="AE1839" s="61" cm="1">
        <f t="array" aca="1" ref="AE1839" ca="1">(INDEX($K:$P,ROW(),MATCH(AE$3,$K$2:$P$2,0))-AD1839)/(12-MONTH(AE$2)+1)+AD1839</f>
        <v>916.66666666666674</v>
      </c>
      <c r="AF1839" s="61" cm="1">
        <f t="array" aca="1" ref="AF1839" ca="1">(INDEX($K:$P,ROW(),MATCH(AF$3,$K$2:$P$2,0))-AE1839)/(12-MONTH(AF$2)+1)+AE1839</f>
        <v>1000</v>
      </c>
      <c r="AG1839" s="61" cm="1">
        <f t="array" aca="1" ref="AG1839" ca="1">(INDEX($K:$P,ROW(),MATCH(AG$3,$K$2:$P$2,0))-AF1839)/(12-MONTH(AG$2)+1)+AF1839</f>
        <v>1083.3333333333333</v>
      </c>
      <c r="AH1839" s="61" cm="1">
        <f t="array" aca="1" ref="AH1839" ca="1">(INDEX($K:$P,ROW(),MATCH(AH$3,$K$2:$P$2,0))-AG1839)/(12-MONTH(AH$2)+1)+AG1839</f>
        <v>1166.6666666666665</v>
      </c>
      <c r="AI1839" s="61" cm="1">
        <f t="array" aca="1" ref="AI1839" ca="1">(INDEX($K:$P,ROW(),MATCH(AI$3,$K$2:$P$2,0))-AH1839)/(12-MONTH(AI$2)+1)+AH1839</f>
        <v>1249.9999999999998</v>
      </c>
      <c r="AJ1839" s="61" cm="1">
        <f t="array" aca="1" ref="AJ1839" ca="1">(INDEX($K:$P,ROW(),MATCH(AJ$3,$K$2:$P$2,0))-AI1839)/(12-MONTH(AJ$2)+1)+AI1839</f>
        <v>1333.333333333333</v>
      </c>
      <c r="AK1839" s="61" cm="1">
        <f t="array" aca="1" ref="AK1839" ca="1">(INDEX($K:$P,ROW(),MATCH(AK$3,$K$2:$P$2,0))-AJ1839)/(12-MONTH(AK$2)+1)+AJ1839</f>
        <v>1416.6666666666665</v>
      </c>
      <c r="AL1839" s="61" cm="1">
        <f t="array" aca="1" ref="AL1839" ca="1">(INDEX($K:$P,ROW(),MATCH(AL$3,$K$2:$P$2,0))-AK1839)/(12-MONTH(AL$2)+1)+AK1839</f>
        <v>1499.9999999999998</v>
      </c>
      <c r="AM1839" s="61" cm="1">
        <f t="array" aca="1" ref="AM1839" ca="1">(INDEX($K:$P,ROW(),MATCH(AM$3,$K$2:$P$2,0))-AL1839)/(12-MONTH(AM$2)+1)+AL1839</f>
        <v>1583.333333333333</v>
      </c>
      <c r="AN1839" s="61" cm="1">
        <f t="array" aca="1" ref="AN1839" ca="1">(INDEX($K:$P,ROW(),MATCH(AN$3,$K$2:$P$2,0))-AM1839)/(12-MONTH(AN$2)+1)+AM1839</f>
        <v>1666.6666666666665</v>
      </c>
      <c r="AO1839" s="61" cm="1">
        <f t="array" aca="1" ref="AO1839" ca="1">(INDEX($K:$P,ROW(),MATCH(AO$3,$K$2:$P$2,0))-AN1839)/(12-MONTH(AO$2)+1)+AN1839</f>
        <v>1750</v>
      </c>
      <c r="AP1839" s="61" cm="1">
        <f t="array" aca="1" ref="AP1839" ca="1">(INDEX($K:$P,ROW(),MATCH(AP$3,$K$2:$P$2,0))-AO1839)/(12-MONTH(AP$2)+1)+AO1839</f>
        <v>1833.3333333333333</v>
      </c>
      <c r="AQ1839" s="61" cm="1">
        <f t="array" aca="1" ref="AQ1839" ca="1">(INDEX($K:$P,ROW(),MATCH(AQ$3,$K$2:$P$2,0))-AP1839)/(12-MONTH(AQ$2)+1)+AP1839</f>
        <v>1916.6666666666665</v>
      </c>
      <c r="AR1839" s="61" cm="1">
        <f t="array" aca="1" ref="AR1839" ca="1">(INDEX($K:$P,ROW(),MATCH(AR$3,$K$2:$P$2,0))-AQ1839)/(12-MONTH(AR$2)+1)+AQ1839</f>
        <v>2000</v>
      </c>
      <c r="AS1839" s="61" cm="1">
        <f t="array" aca="1" ref="AS1839" ca="1">(INDEX($K:$P,ROW(),MATCH(AS$3,$K$2:$P$2,0))-AR1839)/(12-MONTH(AS$2)+1)+AR1839</f>
        <v>2166.6666666666665</v>
      </c>
      <c r="AT1839" s="61" cm="1">
        <f t="array" aca="1" ref="AT1839" ca="1">(INDEX($K:$P,ROW(),MATCH(AT$3,$K$2:$P$2,0))-AS1839)/(12-MONTH(AT$2)+1)+AS1839</f>
        <v>2333.333333333333</v>
      </c>
      <c r="AU1839" s="61" cm="1">
        <f t="array" aca="1" ref="AU1839" ca="1">(INDEX($K:$P,ROW(),MATCH(AU$3,$K$2:$P$2,0))-AT1839)/(12-MONTH(AU$2)+1)+AT1839</f>
        <v>2499.9999999999995</v>
      </c>
      <c r="AV1839" s="61" cm="1">
        <f t="array" aca="1" ref="AV1839" ca="1">(INDEX($K:$P,ROW(),MATCH(AV$3,$K$2:$P$2,0))-AU1839)/(12-MONTH(AV$2)+1)+AU1839</f>
        <v>2666.6666666666661</v>
      </c>
      <c r="AW1839" s="61" cm="1">
        <f t="array" aca="1" ref="AW1839" ca="1">(INDEX($K:$P,ROW(),MATCH(AW$3,$K$2:$P$2,0))-AV1839)/(12-MONTH(AW$2)+1)+AV1839</f>
        <v>2833.333333333333</v>
      </c>
      <c r="AX1839" s="61" cm="1">
        <f t="array" aca="1" ref="AX1839" ca="1">(INDEX($K:$P,ROW(),MATCH(AX$3,$K$2:$P$2,0))-AW1839)/(12-MONTH(AX$2)+1)+AW1839</f>
        <v>2999.9999999999995</v>
      </c>
      <c r="AY1839" s="61" cm="1">
        <f t="array" aca="1" ref="AY1839" ca="1">(INDEX($K:$P,ROW(),MATCH(AY$3,$K$2:$P$2,0))-AX1839)/(12-MONTH(AY$2)+1)+AX1839</f>
        <v>3166.6666666666661</v>
      </c>
      <c r="AZ1839" s="61" cm="1">
        <f t="array" aca="1" ref="AZ1839" ca="1">(INDEX($K:$P,ROW(),MATCH(AZ$3,$K$2:$P$2,0))-AY1839)/(12-MONTH(AZ$2)+1)+AY1839</f>
        <v>3333.333333333333</v>
      </c>
      <c r="BA1839" s="61" cm="1">
        <f t="array" aca="1" ref="BA1839" ca="1">(INDEX($K:$P,ROW(),MATCH(BA$3,$K$2:$P$2,0))-AZ1839)/(12-MONTH(BA$2)+1)+AZ1839</f>
        <v>3500</v>
      </c>
      <c r="BB1839" s="61" cm="1">
        <f t="array" aca="1" ref="BB1839" ca="1">(INDEX($K:$P,ROW(),MATCH(BB$3,$K$2:$P$2,0))-BA1839)/(12-MONTH(BB$2)+1)+BA1839</f>
        <v>3666.6666666666665</v>
      </c>
      <c r="BC1839" s="61" cm="1">
        <f t="array" aca="1" ref="BC1839" ca="1">(INDEX($K:$P,ROW(),MATCH(BC$3,$K$2:$P$2,0))-BB1839)/(12-MONTH(BC$2)+1)+BB1839</f>
        <v>3833.333333333333</v>
      </c>
      <c r="BD1839" s="61" cm="1">
        <f t="array" aca="1" ref="BD1839" ca="1">(INDEX($K:$P,ROW(),MATCH(BD$3,$K$2:$P$2,0))-BC1839)/(12-MONTH(BD$2)+1)+BC1839</f>
        <v>4000</v>
      </c>
      <c r="BE1839" s="61" cm="1">
        <f t="array" aca="1" ref="BE1839" ca="1">(INDEX($K:$P,ROW(),MATCH(BE$3,$K$2:$P$2,0))-BD1839)/(12-MONTH(BE$2)+1)+BD1839</f>
        <v>4333.333333333333</v>
      </c>
      <c r="BF1839" s="61" cm="1">
        <f t="array" aca="1" ref="BF1839" ca="1">(INDEX($K:$P,ROW(),MATCH(BF$3,$K$2:$P$2,0))-BE1839)/(12-MONTH(BF$2)+1)+BE1839</f>
        <v>4666.6666666666661</v>
      </c>
      <c r="BG1839" s="61" cm="1">
        <f t="array" aca="1" ref="BG1839" ca="1">(INDEX($K:$P,ROW(),MATCH(BG$3,$K$2:$P$2,0))-BF1839)/(12-MONTH(BG$2)+1)+BF1839</f>
        <v>4999.9999999999991</v>
      </c>
      <c r="BH1839" s="61" cm="1">
        <f t="array" aca="1" ref="BH1839" ca="1">(INDEX($K:$P,ROW(),MATCH(BH$3,$K$2:$P$2,0))-BG1839)/(12-MONTH(BH$2)+1)+BG1839</f>
        <v>5333.3333333333321</v>
      </c>
      <c r="BI1839" s="61" cm="1">
        <f t="array" aca="1" ref="BI1839" ca="1">(INDEX($K:$P,ROW(),MATCH(BI$3,$K$2:$P$2,0))-BH1839)/(12-MONTH(BI$2)+1)+BH1839</f>
        <v>5666.6666666666661</v>
      </c>
      <c r="BJ1839" s="61" cm="1">
        <f t="array" aca="1" ref="BJ1839" ca="1">(INDEX($K:$P,ROW(),MATCH(BJ$3,$K$2:$P$2,0))-BI1839)/(12-MONTH(BJ$2)+1)+BI1839</f>
        <v>5999.9999999999991</v>
      </c>
      <c r="BK1839" s="61" cm="1">
        <f t="array" aca="1" ref="BK1839" ca="1">(INDEX($K:$P,ROW(),MATCH(BK$3,$K$2:$P$2,0))-BJ1839)/(12-MONTH(BK$2)+1)+BJ1839</f>
        <v>6333.3333333333321</v>
      </c>
      <c r="BL1839" s="61" cm="1">
        <f t="array" aca="1" ref="BL1839" ca="1">(INDEX($K:$P,ROW(),MATCH(BL$3,$K$2:$P$2,0))-BK1839)/(12-MONTH(BL$2)+1)+BK1839</f>
        <v>6666.6666666666661</v>
      </c>
      <c r="BM1839" s="61" cm="1">
        <f t="array" aca="1" ref="BM1839" ca="1">(INDEX($K:$P,ROW(),MATCH(BM$3,$K$2:$P$2,0))-BL1839)/(12-MONTH(BM$2)+1)+BL1839</f>
        <v>7000</v>
      </c>
      <c r="BN1839" s="61" cm="1">
        <f t="array" aca="1" ref="BN1839" ca="1">(INDEX($K:$P,ROW(),MATCH(BN$3,$K$2:$P$2,0))-BM1839)/(12-MONTH(BN$2)+1)+BM1839</f>
        <v>7333.333333333333</v>
      </c>
      <c r="BO1839" s="61" cm="1">
        <f t="array" aca="1" ref="BO1839" ca="1">(INDEX($K:$P,ROW(),MATCH(BO$3,$K$2:$P$2,0))-BN1839)/(12-MONTH(BO$2)+1)+BN1839</f>
        <v>7666.6666666666661</v>
      </c>
      <c r="BP1839" s="61" cm="1">
        <f t="array" aca="1" ref="BP1839" ca="1">(INDEX($K:$P,ROW(),MATCH(BP$3,$K$2:$P$2,0))-BO1839)/(12-MONTH(BP$2)+1)+BO1839</f>
        <v>8000</v>
      </c>
      <c r="BQ1839" s="61" cm="1">
        <f t="array" aca="1" ref="BQ1839" ca="1">(INDEX($K:$P,ROW(),MATCH(BQ$3,$K$2:$P$2,0))-BP1839)/(12-MONTH(BQ$2)+1)+BP1839</f>
        <v>8666.6666666666661</v>
      </c>
      <c r="BR1839" s="61" cm="1">
        <f t="array" aca="1" ref="BR1839" ca="1">(INDEX($K:$P,ROW(),MATCH(BR$3,$K$2:$P$2,0))-BQ1839)/(12-MONTH(BR$2)+1)+BQ1839</f>
        <v>9333.3333333333321</v>
      </c>
      <c r="BS1839" s="61" cm="1">
        <f t="array" aca="1" ref="BS1839" ca="1">(INDEX($K:$P,ROW(),MATCH(BS$3,$K$2:$P$2,0))-BR1839)/(12-MONTH(BS$2)+1)+BR1839</f>
        <v>9999.9999999999982</v>
      </c>
      <c r="BT1839" s="61" cm="1">
        <f t="array" aca="1" ref="BT1839" ca="1">(INDEX($K:$P,ROW(),MATCH(BT$3,$K$2:$P$2,0))-BS1839)/(12-MONTH(BT$2)+1)+BS1839</f>
        <v>10666.666666666664</v>
      </c>
      <c r="BU1839" s="61" cm="1">
        <f t="array" aca="1" ref="BU1839" ca="1">(INDEX($K:$P,ROW(),MATCH(BU$3,$K$2:$P$2,0))-BT1839)/(12-MONTH(BU$2)+1)+BT1839</f>
        <v>11333.333333333332</v>
      </c>
      <c r="BV1839" s="61" cm="1">
        <f t="array" aca="1" ref="BV1839" ca="1">(INDEX($K:$P,ROW(),MATCH(BV$3,$K$2:$P$2,0))-BU1839)/(12-MONTH(BV$2)+1)+BU1839</f>
        <v>11999.999999999998</v>
      </c>
      <c r="BW1839" s="61" cm="1">
        <f t="array" aca="1" ref="BW1839" ca="1">(INDEX($K:$P,ROW(),MATCH(BW$3,$K$2:$P$2,0))-BV1839)/(12-MONTH(BW$2)+1)+BV1839</f>
        <v>12666.666666666664</v>
      </c>
      <c r="BX1839" s="61" cm="1">
        <f t="array" aca="1" ref="BX1839" ca="1">(INDEX($K:$P,ROW(),MATCH(BX$3,$K$2:$P$2,0))-BW1839)/(12-MONTH(BX$2)+1)+BW1839</f>
        <v>13333.333333333332</v>
      </c>
      <c r="BY1839" s="61" cm="1">
        <f t="array" aca="1" ref="BY1839" ca="1">(INDEX($K:$P,ROW(),MATCH(BY$3,$K$2:$P$2,0))-BX1839)/(12-MONTH(BY$2)+1)+BX1839</f>
        <v>14000</v>
      </c>
      <c r="BZ1839" s="61" cm="1">
        <f t="array" aca="1" ref="BZ1839" ca="1">(INDEX($K:$P,ROW(),MATCH(BZ$3,$K$2:$P$2,0))-BY1839)/(12-MONTH(BZ$2)+1)+BY1839</f>
        <v>14666.666666666666</v>
      </c>
      <c r="CA1839" s="61" cm="1">
        <f t="array" aca="1" ref="CA1839" ca="1">(INDEX($K:$P,ROW(),MATCH(CA$3,$K$2:$P$2,0))-BZ1839)/(12-MONTH(CA$2)+1)+BZ1839</f>
        <v>15333.333333333332</v>
      </c>
      <c r="CB1839" s="61" cm="1">
        <f t="array" aca="1" ref="CB1839" ca="1">(INDEX($K:$P,ROW(),MATCH(CB$3,$K$2:$P$2,0))-CA1839)/(12-MONTH(CB$2)+1)+CA1839</f>
        <v>16000</v>
      </c>
      <c r="CC1839" s="61" cm="1">
        <f t="array" aca="1" ref="CC1839" ca="1">(INDEX($K:$P,ROW(),MATCH(CC$3,$K$2:$P$2,0))-CB1839)/(12-MONTH(CC$2)+1)+CB1839</f>
        <v>17333.333333333332</v>
      </c>
      <c r="CD1839" s="61" cm="1">
        <f t="array" aca="1" ref="CD1839" ca="1">(INDEX($K:$P,ROW(),MATCH(CD$3,$K$2:$P$2,0))-CC1839)/(12-MONTH(CD$2)+1)+CC1839</f>
        <v>18666.666666666664</v>
      </c>
      <c r="CE1839" s="61" cm="1">
        <f t="array" aca="1" ref="CE1839" ca="1">(INDEX($K:$P,ROW(),MATCH(CE$3,$K$2:$P$2,0))-CD1839)/(12-MONTH(CE$2)+1)+CD1839</f>
        <v>19999.999999999996</v>
      </c>
      <c r="CF1839" s="61" cm="1">
        <f t="array" aca="1" ref="CF1839" ca="1">(INDEX($K:$P,ROW(),MATCH(CF$3,$K$2:$P$2,0))-CE1839)/(12-MONTH(CF$2)+1)+CE1839</f>
        <v>21333.333333333328</v>
      </c>
      <c r="CG1839" s="61" cm="1">
        <f t="array" aca="1" ref="CG1839" ca="1">(INDEX($K:$P,ROW(),MATCH(CG$3,$K$2:$P$2,0))-CF1839)/(12-MONTH(CG$2)+1)+CF1839</f>
        <v>22666.666666666664</v>
      </c>
      <c r="CH1839" s="61" cm="1">
        <f t="array" aca="1" ref="CH1839" ca="1">(INDEX($K:$P,ROW(),MATCH(CH$3,$K$2:$P$2,0))-CG1839)/(12-MONTH(CH$2)+1)+CG1839</f>
        <v>23999.999999999996</v>
      </c>
      <c r="CI1839" s="61" cm="1">
        <f t="array" aca="1" ref="CI1839" ca="1">(INDEX($K:$P,ROW(),MATCH(CI$3,$K$2:$P$2,0))-CH1839)/(12-MONTH(CI$2)+1)+CH1839</f>
        <v>25333.333333333328</v>
      </c>
      <c r="CJ1839" s="61" cm="1">
        <f t="array" aca="1" ref="CJ1839" ca="1">(INDEX($K:$P,ROW(),MATCH(CJ$3,$K$2:$P$2,0))-CI1839)/(12-MONTH(CJ$2)+1)+CI1839</f>
        <v>26666.666666666664</v>
      </c>
      <c r="CK1839" s="61" cm="1">
        <f t="array" aca="1" ref="CK1839" ca="1">(INDEX($K:$P,ROW(),MATCH(CK$3,$K$2:$P$2,0))-CJ1839)/(12-MONTH(CK$2)+1)+CJ1839</f>
        <v>28000</v>
      </c>
      <c r="CL1839" s="61" cm="1">
        <f t="array" aca="1" ref="CL1839" ca="1">(INDEX($K:$P,ROW(),MATCH(CL$3,$K$2:$P$2,0))-CK1839)/(12-MONTH(CL$2)+1)+CK1839</f>
        <v>29333.333333333332</v>
      </c>
      <c r="CM1839" s="61" cm="1">
        <f t="array" aca="1" ref="CM1839" ca="1">(INDEX($K:$P,ROW(),MATCH(CM$3,$K$2:$P$2,0))-CL1839)/(12-MONTH(CM$2)+1)+CL1839</f>
        <v>30666.666666666664</v>
      </c>
      <c r="CN1839" s="61" cm="1">
        <f t="array" aca="1" ref="CN1839" ca="1">(INDEX($K:$P,ROW(),MATCH(CN$3,$K$2:$P$2,0))-CM1839)/(12-MONTH(CN$2)+1)+CM1839</f>
        <v>32000</v>
      </c>
    </row>
    <row r="1840" spans="1:92" x14ac:dyDescent="0.25">
      <c r="B1840" s="178"/>
      <c r="J1840" s="295"/>
      <c r="K1840" s="295"/>
      <c r="L1840" s="295"/>
      <c r="M1840" s="295"/>
      <c r="N1840" s="295"/>
      <c r="O1840" s="295"/>
      <c r="P1840" s="295"/>
      <c r="Q1840" s="295"/>
    </row>
    <row r="1841" spans="1:92" x14ac:dyDescent="0.25">
      <c r="B1841" s="178"/>
      <c r="J1841" s="295"/>
      <c r="K1841" s="295"/>
      <c r="L1841" s="295"/>
      <c r="M1841" s="295"/>
      <c r="N1841" s="295"/>
      <c r="O1841" s="295"/>
      <c r="P1841" s="295"/>
      <c r="Q1841" s="295"/>
      <c r="U1841" s="295">
        <f>3%/12</f>
        <v>2.5000000000000001E-3</v>
      </c>
      <c r="V1841" s="295">
        <f t="shared" ref="V1841:CG1841" si="1192">3%/12</f>
        <v>2.5000000000000001E-3</v>
      </c>
      <c r="W1841" s="295">
        <f t="shared" si="1192"/>
        <v>2.5000000000000001E-3</v>
      </c>
      <c r="X1841" s="295">
        <f t="shared" si="1192"/>
        <v>2.5000000000000001E-3</v>
      </c>
      <c r="Y1841" s="295">
        <f t="shared" si="1192"/>
        <v>2.5000000000000001E-3</v>
      </c>
      <c r="Z1841" s="295">
        <f t="shared" si="1192"/>
        <v>2.5000000000000001E-3</v>
      </c>
      <c r="AA1841" s="295">
        <f t="shared" si="1192"/>
        <v>2.5000000000000001E-3</v>
      </c>
      <c r="AB1841" s="295">
        <f t="shared" si="1192"/>
        <v>2.5000000000000001E-3</v>
      </c>
      <c r="AC1841" s="295">
        <f t="shared" si="1192"/>
        <v>2.5000000000000001E-3</v>
      </c>
      <c r="AD1841" s="295">
        <f t="shared" si="1192"/>
        <v>2.5000000000000001E-3</v>
      </c>
      <c r="AE1841" s="295">
        <f t="shared" si="1192"/>
        <v>2.5000000000000001E-3</v>
      </c>
      <c r="AF1841" s="295">
        <f t="shared" si="1192"/>
        <v>2.5000000000000001E-3</v>
      </c>
      <c r="AG1841" s="295">
        <f t="shared" si="1192"/>
        <v>2.5000000000000001E-3</v>
      </c>
      <c r="AH1841" s="295">
        <f t="shared" si="1192"/>
        <v>2.5000000000000001E-3</v>
      </c>
      <c r="AI1841" s="295">
        <f t="shared" si="1192"/>
        <v>2.5000000000000001E-3</v>
      </c>
      <c r="AJ1841" s="295">
        <f t="shared" si="1192"/>
        <v>2.5000000000000001E-3</v>
      </c>
      <c r="AK1841" s="295">
        <f t="shared" si="1192"/>
        <v>2.5000000000000001E-3</v>
      </c>
      <c r="AL1841" s="295">
        <f t="shared" si="1192"/>
        <v>2.5000000000000001E-3</v>
      </c>
      <c r="AM1841" s="295">
        <f t="shared" si="1192"/>
        <v>2.5000000000000001E-3</v>
      </c>
      <c r="AN1841" s="295">
        <f t="shared" si="1192"/>
        <v>2.5000000000000001E-3</v>
      </c>
      <c r="AO1841" s="295">
        <f t="shared" si="1192"/>
        <v>2.5000000000000001E-3</v>
      </c>
      <c r="AP1841" s="295">
        <f t="shared" si="1192"/>
        <v>2.5000000000000001E-3</v>
      </c>
      <c r="AQ1841" s="295">
        <f t="shared" si="1192"/>
        <v>2.5000000000000001E-3</v>
      </c>
      <c r="AR1841" s="295">
        <f t="shared" si="1192"/>
        <v>2.5000000000000001E-3</v>
      </c>
      <c r="AS1841" s="295">
        <f t="shared" si="1192"/>
        <v>2.5000000000000001E-3</v>
      </c>
      <c r="AT1841" s="295">
        <f t="shared" si="1192"/>
        <v>2.5000000000000001E-3</v>
      </c>
      <c r="AU1841" s="295">
        <f t="shared" si="1192"/>
        <v>2.5000000000000001E-3</v>
      </c>
      <c r="AV1841" s="295">
        <f t="shared" si="1192"/>
        <v>2.5000000000000001E-3</v>
      </c>
      <c r="AW1841" s="295">
        <f t="shared" si="1192"/>
        <v>2.5000000000000001E-3</v>
      </c>
      <c r="AX1841" s="295">
        <f t="shared" si="1192"/>
        <v>2.5000000000000001E-3</v>
      </c>
      <c r="AY1841" s="295">
        <f t="shared" si="1192"/>
        <v>2.5000000000000001E-3</v>
      </c>
      <c r="AZ1841" s="295">
        <f t="shared" si="1192"/>
        <v>2.5000000000000001E-3</v>
      </c>
      <c r="BA1841" s="295">
        <f t="shared" si="1192"/>
        <v>2.5000000000000001E-3</v>
      </c>
      <c r="BB1841" s="295">
        <f t="shared" si="1192"/>
        <v>2.5000000000000001E-3</v>
      </c>
      <c r="BC1841" s="295">
        <f t="shared" si="1192"/>
        <v>2.5000000000000001E-3</v>
      </c>
      <c r="BD1841" s="295">
        <f t="shared" si="1192"/>
        <v>2.5000000000000001E-3</v>
      </c>
      <c r="BE1841" s="295">
        <f t="shared" si="1192"/>
        <v>2.5000000000000001E-3</v>
      </c>
      <c r="BF1841" s="295">
        <f t="shared" si="1192"/>
        <v>2.5000000000000001E-3</v>
      </c>
      <c r="BG1841" s="295">
        <f t="shared" si="1192"/>
        <v>2.5000000000000001E-3</v>
      </c>
      <c r="BH1841" s="295">
        <f t="shared" si="1192"/>
        <v>2.5000000000000001E-3</v>
      </c>
      <c r="BI1841" s="295">
        <f t="shared" si="1192"/>
        <v>2.5000000000000001E-3</v>
      </c>
      <c r="BJ1841" s="295">
        <f t="shared" si="1192"/>
        <v>2.5000000000000001E-3</v>
      </c>
      <c r="BK1841" s="295">
        <f t="shared" si="1192"/>
        <v>2.5000000000000001E-3</v>
      </c>
      <c r="BL1841" s="295">
        <f t="shared" si="1192"/>
        <v>2.5000000000000001E-3</v>
      </c>
      <c r="BM1841" s="295">
        <f t="shared" si="1192"/>
        <v>2.5000000000000001E-3</v>
      </c>
      <c r="BN1841" s="295">
        <f t="shared" si="1192"/>
        <v>2.5000000000000001E-3</v>
      </c>
      <c r="BO1841" s="295">
        <f t="shared" si="1192"/>
        <v>2.5000000000000001E-3</v>
      </c>
      <c r="BP1841" s="295">
        <f t="shared" si="1192"/>
        <v>2.5000000000000001E-3</v>
      </c>
      <c r="BQ1841" s="295">
        <f t="shared" si="1192"/>
        <v>2.5000000000000001E-3</v>
      </c>
      <c r="BR1841" s="295">
        <f t="shared" si="1192"/>
        <v>2.5000000000000001E-3</v>
      </c>
      <c r="BS1841" s="295">
        <f t="shared" si="1192"/>
        <v>2.5000000000000001E-3</v>
      </c>
      <c r="BT1841" s="295">
        <f t="shared" si="1192"/>
        <v>2.5000000000000001E-3</v>
      </c>
      <c r="BU1841" s="295">
        <f t="shared" si="1192"/>
        <v>2.5000000000000001E-3</v>
      </c>
      <c r="BV1841" s="295">
        <f t="shared" si="1192"/>
        <v>2.5000000000000001E-3</v>
      </c>
      <c r="BW1841" s="295">
        <f t="shared" si="1192"/>
        <v>2.5000000000000001E-3</v>
      </c>
      <c r="BX1841" s="295">
        <f t="shared" si="1192"/>
        <v>2.5000000000000001E-3</v>
      </c>
      <c r="BY1841" s="295">
        <f t="shared" si="1192"/>
        <v>2.5000000000000001E-3</v>
      </c>
      <c r="BZ1841" s="295">
        <f t="shared" si="1192"/>
        <v>2.5000000000000001E-3</v>
      </c>
      <c r="CA1841" s="295">
        <f t="shared" si="1192"/>
        <v>2.5000000000000001E-3</v>
      </c>
      <c r="CB1841" s="295">
        <f t="shared" si="1192"/>
        <v>2.5000000000000001E-3</v>
      </c>
      <c r="CC1841" s="295">
        <f t="shared" si="1192"/>
        <v>2.5000000000000001E-3</v>
      </c>
      <c r="CD1841" s="295">
        <f t="shared" si="1192"/>
        <v>2.5000000000000001E-3</v>
      </c>
      <c r="CE1841" s="295">
        <f t="shared" si="1192"/>
        <v>2.5000000000000001E-3</v>
      </c>
      <c r="CF1841" s="295">
        <f t="shared" si="1192"/>
        <v>2.5000000000000001E-3</v>
      </c>
      <c r="CG1841" s="295">
        <f t="shared" si="1192"/>
        <v>2.5000000000000001E-3</v>
      </c>
      <c r="CH1841" s="295">
        <f t="shared" ref="CH1841:CN1841" si="1193">3%/12</f>
        <v>2.5000000000000001E-3</v>
      </c>
      <c r="CI1841" s="295">
        <f t="shared" si="1193"/>
        <v>2.5000000000000001E-3</v>
      </c>
      <c r="CJ1841" s="295">
        <f t="shared" si="1193"/>
        <v>2.5000000000000001E-3</v>
      </c>
      <c r="CK1841" s="295">
        <f t="shared" si="1193"/>
        <v>2.5000000000000001E-3</v>
      </c>
      <c r="CL1841" s="295">
        <f t="shared" si="1193"/>
        <v>2.5000000000000001E-3</v>
      </c>
      <c r="CM1841" s="295">
        <f t="shared" si="1193"/>
        <v>2.5000000000000001E-3</v>
      </c>
      <c r="CN1841" s="295">
        <f t="shared" si="1193"/>
        <v>2.5000000000000001E-3</v>
      </c>
    </row>
    <row r="1842" spans="1:92" x14ac:dyDescent="0.25">
      <c r="A1842" s="137"/>
      <c r="B1842" s="208"/>
      <c r="C1842" s="139"/>
      <c r="D1842" s="137" t="s">
        <v>1019</v>
      </c>
      <c r="E1842" s="157" t="s">
        <v>1019</v>
      </c>
      <c r="F1842" s="140"/>
      <c r="G1842" s="141" t="s">
        <v>1018</v>
      </c>
      <c r="H1842" s="487" t="s">
        <v>992</v>
      </c>
      <c r="I1842" s="221"/>
      <c r="J1842" s="222"/>
      <c r="K1842" s="218"/>
      <c r="L1842" s="218"/>
      <c r="M1842" s="218"/>
      <c r="N1842" s="218"/>
      <c r="O1842" s="218"/>
      <c r="P1842" s="218"/>
      <c r="Q1842" s="218"/>
      <c r="T1842" s="233"/>
      <c r="U1842" s="145" t="str">
        <f>ADDRESS(ROW(U1841),COLUMN(U1841))</f>
        <v>$U$1841</v>
      </c>
      <c r="V1842" s="145" t="str">
        <f t="shared" ref="V1842:CG1842" si="1194">ADDRESS(ROW(V1841),COLUMN(V1841))</f>
        <v>$V$1841</v>
      </c>
      <c r="W1842" s="145" t="str">
        <f t="shared" si="1194"/>
        <v>$W$1841</v>
      </c>
      <c r="X1842" s="145" t="str">
        <f t="shared" si="1194"/>
        <v>$X$1841</v>
      </c>
      <c r="Y1842" s="145" t="str">
        <f t="shared" si="1194"/>
        <v>$Y$1841</v>
      </c>
      <c r="Z1842" s="145" t="str">
        <f t="shared" si="1194"/>
        <v>$Z$1841</v>
      </c>
      <c r="AA1842" s="145" t="str">
        <f t="shared" si="1194"/>
        <v>$AA$1841</v>
      </c>
      <c r="AB1842" s="145" t="str">
        <f t="shared" si="1194"/>
        <v>$AB$1841</v>
      </c>
      <c r="AC1842" s="145" t="str">
        <f t="shared" si="1194"/>
        <v>$AC$1841</v>
      </c>
      <c r="AD1842" s="145" t="str">
        <f t="shared" si="1194"/>
        <v>$AD$1841</v>
      </c>
      <c r="AE1842" s="145" t="str">
        <f t="shared" si="1194"/>
        <v>$AE$1841</v>
      </c>
      <c r="AF1842" s="145" t="str">
        <f t="shared" si="1194"/>
        <v>$AF$1841</v>
      </c>
      <c r="AG1842" s="145" t="str">
        <f t="shared" si="1194"/>
        <v>$AG$1841</v>
      </c>
      <c r="AH1842" s="145" t="str">
        <f t="shared" si="1194"/>
        <v>$AH$1841</v>
      </c>
      <c r="AI1842" s="145" t="str">
        <f t="shared" si="1194"/>
        <v>$AI$1841</v>
      </c>
      <c r="AJ1842" s="145" t="str">
        <f t="shared" si="1194"/>
        <v>$AJ$1841</v>
      </c>
      <c r="AK1842" s="145" t="str">
        <f t="shared" si="1194"/>
        <v>$AK$1841</v>
      </c>
      <c r="AL1842" s="145" t="str">
        <f t="shared" si="1194"/>
        <v>$AL$1841</v>
      </c>
      <c r="AM1842" s="145" t="str">
        <f t="shared" si="1194"/>
        <v>$AM$1841</v>
      </c>
      <c r="AN1842" s="145" t="str">
        <f t="shared" si="1194"/>
        <v>$AN$1841</v>
      </c>
      <c r="AO1842" s="145" t="str">
        <f t="shared" si="1194"/>
        <v>$AO$1841</v>
      </c>
      <c r="AP1842" s="145" t="str">
        <f t="shared" si="1194"/>
        <v>$AP$1841</v>
      </c>
      <c r="AQ1842" s="145" t="str">
        <f t="shared" si="1194"/>
        <v>$AQ$1841</v>
      </c>
      <c r="AR1842" s="145" t="str">
        <f t="shared" si="1194"/>
        <v>$AR$1841</v>
      </c>
      <c r="AS1842" s="145" t="str">
        <f t="shared" si="1194"/>
        <v>$AS$1841</v>
      </c>
      <c r="AT1842" s="145" t="str">
        <f t="shared" si="1194"/>
        <v>$AT$1841</v>
      </c>
      <c r="AU1842" s="145" t="str">
        <f t="shared" si="1194"/>
        <v>$AU$1841</v>
      </c>
      <c r="AV1842" s="145" t="str">
        <f t="shared" si="1194"/>
        <v>$AV$1841</v>
      </c>
      <c r="AW1842" s="145" t="str">
        <f t="shared" si="1194"/>
        <v>$AW$1841</v>
      </c>
      <c r="AX1842" s="145" t="str">
        <f t="shared" si="1194"/>
        <v>$AX$1841</v>
      </c>
      <c r="AY1842" s="145" t="str">
        <f t="shared" si="1194"/>
        <v>$AY$1841</v>
      </c>
      <c r="AZ1842" s="145" t="str">
        <f t="shared" si="1194"/>
        <v>$AZ$1841</v>
      </c>
      <c r="BA1842" s="145" t="str">
        <f t="shared" si="1194"/>
        <v>$BA$1841</v>
      </c>
      <c r="BB1842" s="145" t="str">
        <f t="shared" si="1194"/>
        <v>$BB$1841</v>
      </c>
      <c r="BC1842" s="145" t="str">
        <f t="shared" si="1194"/>
        <v>$BC$1841</v>
      </c>
      <c r="BD1842" s="145" t="str">
        <f t="shared" si="1194"/>
        <v>$BD$1841</v>
      </c>
      <c r="BE1842" s="145" t="str">
        <f t="shared" si="1194"/>
        <v>$BE$1841</v>
      </c>
      <c r="BF1842" s="145" t="str">
        <f t="shared" si="1194"/>
        <v>$BF$1841</v>
      </c>
      <c r="BG1842" s="145" t="str">
        <f t="shared" si="1194"/>
        <v>$BG$1841</v>
      </c>
      <c r="BH1842" s="145" t="str">
        <f t="shared" si="1194"/>
        <v>$BH$1841</v>
      </c>
      <c r="BI1842" s="145" t="str">
        <f t="shared" si="1194"/>
        <v>$BI$1841</v>
      </c>
      <c r="BJ1842" s="145" t="str">
        <f t="shared" si="1194"/>
        <v>$BJ$1841</v>
      </c>
      <c r="BK1842" s="145" t="str">
        <f t="shared" si="1194"/>
        <v>$BK$1841</v>
      </c>
      <c r="BL1842" s="145" t="str">
        <f t="shared" si="1194"/>
        <v>$BL$1841</v>
      </c>
      <c r="BM1842" s="145" t="str">
        <f t="shared" si="1194"/>
        <v>$BM$1841</v>
      </c>
      <c r="BN1842" s="145" t="str">
        <f t="shared" si="1194"/>
        <v>$BN$1841</v>
      </c>
      <c r="BO1842" s="145" t="str">
        <f t="shared" si="1194"/>
        <v>$BO$1841</v>
      </c>
      <c r="BP1842" s="145" t="str">
        <f t="shared" si="1194"/>
        <v>$BP$1841</v>
      </c>
      <c r="BQ1842" s="145" t="str">
        <f t="shared" si="1194"/>
        <v>$BQ$1841</v>
      </c>
      <c r="BR1842" s="145" t="str">
        <f t="shared" si="1194"/>
        <v>$BR$1841</v>
      </c>
      <c r="BS1842" s="145" t="str">
        <f t="shared" si="1194"/>
        <v>$BS$1841</v>
      </c>
      <c r="BT1842" s="145" t="str">
        <f t="shared" si="1194"/>
        <v>$BT$1841</v>
      </c>
      <c r="BU1842" s="145" t="str">
        <f t="shared" si="1194"/>
        <v>$BU$1841</v>
      </c>
      <c r="BV1842" s="145" t="str">
        <f t="shared" si="1194"/>
        <v>$BV$1841</v>
      </c>
      <c r="BW1842" s="145" t="str">
        <f t="shared" si="1194"/>
        <v>$BW$1841</v>
      </c>
      <c r="BX1842" s="145" t="str">
        <f t="shared" si="1194"/>
        <v>$BX$1841</v>
      </c>
      <c r="BY1842" s="145" t="str">
        <f t="shared" si="1194"/>
        <v>$BY$1841</v>
      </c>
      <c r="BZ1842" s="145" t="str">
        <f t="shared" si="1194"/>
        <v>$BZ$1841</v>
      </c>
      <c r="CA1842" s="145" t="str">
        <f t="shared" si="1194"/>
        <v>$CA$1841</v>
      </c>
      <c r="CB1842" s="145" t="str">
        <f t="shared" si="1194"/>
        <v>$CB$1841</v>
      </c>
      <c r="CC1842" s="145" t="str">
        <f t="shared" si="1194"/>
        <v>$CC$1841</v>
      </c>
      <c r="CD1842" s="145" t="str">
        <f t="shared" si="1194"/>
        <v>$CD$1841</v>
      </c>
      <c r="CE1842" s="145" t="str">
        <f t="shared" si="1194"/>
        <v>$CE$1841</v>
      </c>
      <c r="CF1842" s="145" t="str">
        <f t="shared" si="1194"/>
        <v>$CF$1841</v>
      </c>
      <c r="CG1842" s="145" t="str">
        <f t="shared" si="1194"/>
        <v>$CG$1841</v>
      </c>
      <c r="CH1842" s="145" t="str">
        <f t="shared" ref="CH1842:CN1842" si="1195">ADDRESS(ROW(CH1841),COLUMN(CH1841))</f>
        <v>$CH$1841</v>
      </c>
      <c r="CI1842" s="145" t="str">
        <f t="shared" si="1195"/>
        <v>$CI$1841</v>
      </c>
      <c r="CJ1842" s="145" t="str">
        <f t="shared" si="1195"/>
        <v>$CJ$1841</v>
      </c>
      <c r="CK1842" s="145" t="str">
        <f t="shared" si="1195"/>
        <v>$CK$1841</v>
      </c>
      <c r="CL1842" s="145" t="str">
        <f t="shared" si="1195"/>
        <v>$CL$1841</v>
      </c>
      <c r="CM1842" s="145" t="str">
        <f t="shared" si="1195"/>
        <v>$CM$1841</v>
      </c>
      <c r="CN1842" s="145" t="str">
        <f t="shared" si="1195"/>
        <v>$CN$1841</v>
      </c>
    </row>
    <row r="1843" spans="1:92" x14ac:dyDescent="0.25">
      <c r="A1843" t="s">
        <v>188</v>
      </c>
      <c r="B1843" s="174" t="s">
        <v>489</v>
      </c>
      <c r="D1843" t="s">
        <v>1019</v>
      </c>
      <c r="E1843" s="106"/>
      <c r="F1843" s="106"/>
      <c r="G1843" s="106"/>
      <c r="H1843" s="106"/>
      <c r="I1843" s="175"/>
      <c r="J1843" s="61"/>
      <c r="K1843" s="534">
        <f t="shared" ref="K1843:P1846" ca="1" si="1196">SUMIF($4:$4, INDIRECT(ADDRESS(2,COLUMN(),2)), INDIRECT(ROW() &amp; ":" &amp; ROW()))</f>
        <v>0</v>
      </c>
      <c r="L1843" s="534">
        <f t="shared" ca="1" si="1196"/>
        <v>0</v>
      </c>
      <c r="M1843" s="534">
        <f t="shared" ca="1" si="1196"/>
        <v>0</v>
      </c>
      <c r="N1843" s="534">
        <f t="shared" ca="1" si="1196"/>
        <v>0</v>
      </c>
      <c r="O1843" s="534">
        <f t="shared" ca="1" si="1196"/>
        <v>0</v>
      </c>
      <c r="P1843" s="534">
        <f t="shared" ca="1" si="1196"/>
        <v>0</v>
      </c>
      <c r="Q1843" s="194"/>
      <c r="R1843" s="3"/>
      <c r="S1843" s="3"/>
      <c r="T1843" s="215">
        <f t="shared" ref="T1843" ca="1" si="1197">IFERROR(INDEX(INDIRECT("Financials!$A:$AD"), MATCH(INDIRECT(ADDRESS(ROW(),2)), INDIRECT("Financials!$B:$B"), 0), MATCH(INDIRECT(ADDRESS(1,COLUMN())), INDIRECT("Financials!$1:$1"), 0)),0)</f>
        <v>0</v>
      </c>
      <c r="U1843" s="61" cm="1">
        <f t="array" aca="1" ref="U1843" ca="1">T1843*(1+INDIRECT(U1842))</f>
        <v>0</v>
      </c>
      <c r="V1843" s="61" cm="1">
        <f t="array" aca="1" ref="V1843" ca="1">U1843*(1+INDIRECT(V1842))</f>
        <v>0</v>
      </c>
      <c r="W1843" s="61" cm="1">
        <f t="array" aca="1" ref="W1843" ca="1">V1843*(1+INDIRECT(W1842))</f>
        <v>0</v>
      </c>
      <c r="X1843" s="61" cm="1">
        <f t="array" aca="1" ref="X1843" ca="1">W1843*(1+INDIRECT(X1842))</f>
        <v>0</v>
      </c>
      <c r="Y1843" s="61" cm="1">
        <f t="array" aca="1" ref="Y1843" ca="1">X1843*(1+INDIRECT(Y1842))</f>
        <v>0</v>
      </c>
      <c r="Z1843" s="61" cm="1">
        <f t="array" aca="1" ref="Z1843" ca="1">Y1843*(1+INDIRECT(Z1842))</f>
        <v>0</v>
      </c>
      <c r="AA1843" s="61" cm="1">
        <f t="array" aca="1" ref="AA1843" ca="1">Z1843*(1+INDIRECT(AA1842))</f>
        <v>0</v>
      </c>
      <c r="AB1843" s="61" cm="1">
        <f t="array" aca="1" ref="AB1843" ca="1">AA1843*(1+INDIRECT(AB1842))</f>
        <v>0</v>
      </c>
      <c r="AC1843" s="61" cm="1">
        <f t="array" aca="1" ref="AC1843" ca="1">AB1843*(1+INDIRECT(AC1842))</f>
        <v>0</v>
      </c>
      <c r="AD1843" s="61" cm="1">
        <f t="array" aca="1" ref="AD1843" ca="1">AC1843*(1+INDIRECT(AD1842))</f>
        <v>0</v>
      </c>
      <c r="AE1843" s="61" cm="1">
        <f t="array" aca="1" ref="AE1843" ca="1">AD1843*(1+INDIRECT(AE1842))</f>
        <v>0</v>
      </c>
      <c r="AF1843" s="61" cm="1">
        <f t="array" aca="1" ref="AF1843" ca="1">AE1843*(1+INDIRECT(AF1842))</f>
        <v>0</v>
      </c>
      <c r="AG1843" s="61" cm="1">
        <f t="array" aca="1" ref="AG1843" ca="1">AF1843*(1+INDIRECT(AG1842))</f>
        <v>0</v>
      </c>
      <c r="AH1843" s="61" cm="1">
        <f t="array" aca="1" ref="AH1843" ca="1">AG1843*(1+INDIRECT(AH1842))</f>
        <v>0</v>
      </c>
      <c r="AI1843" s="61" cm="1">
        <f t="array" aca="1" ref="AI1843" ca="1">AH1843*(1+INDIRECT(AI1842))</f>
        <v>0</v>
      </c>
      <c r="AJ1843" s="61" cm="1">
        <f t="array" aca="1" ref="AJ1843" ca="1">AI1843*(1+INDIRECT(AJ1842))</f>
        <v>0</v>
      </c>
      <c r="AK1843" s="61" cm="1">
        <f t="array" aca="1" ref="AK1843" ca="1">AJ1843*(1+INDIRECT(AK1842))</f>
        <v>0</v>
      </c>
      <c r="AL1843" s="61" cm="1">
        <f t="array" aca="1" ref="AL1843" ca="1">AK1843*(1+INDIRECT(AL1842))</f>
        <v>0</v>
      </c>
      <c r="AM1843" s="61" cm="1">
        <f t="array" aca="1" ref="AM1843" ca="1">AL1843*(1+INDIRECT(AM1842))</f>
        <v>0</v>
      </c>
      <c r="AN1843" s="61" cm="1">
        <f t="array" aca="1" ref="AN1843" ca="1">AM1843*(1+INDIRECT(AN1842))</f>
        <v>0</v>
      </c>
      <c r="AO1843" s="61" cm="1">
        <f t="array" aca="1" ref="AO1843" ca="1">AN1843*(1+INDIRECT(AO1842))</f>
        <v>0</v>
      </c>
      <c r="AP1843" s="61" cm="1">
        <f t="array" aca="1" ref="AP1843" ca="1">AO1843*(1+INDIRECT(AP1842))</f>
        <v>0</v>
      </c>
      <c r="AQ1843" s="61" cm="1">
        <f t="array" aca="1" ref="AQ1843" ca="1">AP1843*(1+INDIRECT(AQ1842))</f>
        <v>0</v>
      </c>
      <c r="AR1843" s="61" cm="1">
        <f t="array" aca="1" ref="AR1843" ca="1">AQ1843*(1+INDIRECT(AR1842))</f>
        <v>0</v>
      </c>
      <c r="AS1843" s="61" cm="1">
        <f t="array" aca="1" ref="AS1843" ca="1">AR1843*(1+INDIRECT(AS1842))</f>
        <v>0</v>
      </c>
      <c r="AT1843" s="61" cm="1">
        <f t="array" aca="1" ref="AT1843" ca="1">AS1843*(1+INDIRECT(AT1842))</f>
        <v>0</v>
      </c>
      <c r="AU1843" s="61" cm="1">
        <f t="array" aca="1" ref="AU1843" ca="1">AT1843*(1+INDIRECT(AU1842))</f>
        <v>0</v>
      </c>
      <c r="AV1843" s="61" cm="1">
        <f t="array" aca="1" ref="AV1843" ca="1">AU1843*(1+INDIRECT(AV1842))</f>
        <v>0</v>
      </c>
      <c r="AW1843" s="61" cm="1">
        <f t="array" aca="1" ref="AW1843" ca="1">AV1843*(1+INDIRECT(AW1842))</f>
        <v>0</v>
      </c>
      <c r="AX1843" s="61" cm="1">
        <f t="array" aca="1" ref="AX1843" ca="1">AW1843*(1+INDIRECT(AX1842))</f>
        <v>0</v>
      </c>
      <c r="AY1843" s="61" cm="1">
        <f t="array" aca="1" ref="AY1843" ca="1">AX1843*(1+INDIRECT(AY1842))</f>
        <v>0</v>
      </c>
      <c r="AZ1843" s="61" cm="1">
        <f t="array" aca="1" ref="AZ1843" ca="1">AY1843*(1+INDIRECT(AZ1842))</f>
        <v>0</v>
      </c>
      <c r="BA1843" s="61" cm="1">
        <f t="array" aca="1" ref="BA1843" ca="1">AZ1843*(1+INDIRECT(BA1842))</f>
        <v>0</v>
      </c>
      <c r="BB1843" s="61" cm="1">
        <f t="array" aca="1" ref="BB1843" ca="1">BA1843*(1+INDIRECT(BB1842))</f>
        <v>0</v>
      </c>
      <c r="BC1843" s="61" cm="1">
        <f t="array" aca="1" ref="BC1843" ca="1">BB1843*(1+INDIRECT(BC1842))</f>
        <v>0</v>
      </c>
      <c r="BD1843" s="61" cm="1">
        <f t="array" aca="1" ref="BD1843" ca="1">BC1843*(1+INDIRECT(BD1842))</f>
        <v>0</v>
      </c>
      <c r="BE1843" s="61" cm="1">
        <f t="array" aca="1" ref="BE1843" ca="1">BD1843*(1+INDIRECT(BE1842))</f>
        <v>0</v>
      </c>
      <c r="BF1843" s="61" cm="1">
        <f t="array" aca="1" ref="BF1843" ca="1">BE1843*(1+INDIRECT(BF1842))</f>
        <v>0</v>
      </c>
      <c r="BG1843" s="61" cm="1">
        <f t="array" aca="1" ref="BG1843" ca="1">BF1843*(1+INDIRECT(BG1842))</f>
        <v>0</v>
      </c>
      <c r="BH1843" s="61" cm="1">
        <f t="array" aca="1" ref="BH1843" ca="1">BG1843*(1+INDIRECT(BH1842))</f>
        <v>0</v>
      </c>
      <c r="BI1843" s="61" cm="1">
        <f t="array" aca="1" ref="BI1843" ca="1">BH1843*(1+INDIRECT(BI1842))</f>
        <v>0</v>
      </c>
      <c r="BJ1843" s="61" cm="1">
        <f t="array" aca="1" ref="BJ1843" ca="1">BI1843*(1+INDIRECT(BJ1842))</f>
        <v>0</v>
      </c>
      <c r="BK1843" s="61" cm="1">
        <f t="array" aca="1" ref="BK1843" ca="1">BJ1843*(1+INDIRECT(BK1842))</f>
        <v>0</v>
      </c>
      <c r="BL1843" s="61" cm="1">
        <f t="array" aca="1" ref="BL1843" ca="1">BK1843*(1+INDIRECT(BL1842))</f>
        <v>0</v>
      </c>
      <c r="BM1843" s="61" cm="1">
        <f t="array" aca="1" ref="BM1843" ca="1">BL1843*(1+INDIRECT(BM1842))</f>
        <v>0</v>
      </c>
      <c r="BN1843" s="61" cm="1">
        <f t="array" aca="1" ref="BN1843" ca="1">BM1843*(1+INDIRECT(BN1842))</f>
        <v>0</v>
      </c>
      <c r="BO1843" s="61" cm="1">
        <f t="array" aca="1" ref="BO1843" ca="1">BN1843*(1+INDIRECT(BO1842))</f>
        <v>0</v>
      </c>
      <c r="BP1843" s="61" cm="1">
        <f t="array" aca="1" ref="BP1843" ca="1">BO1843*(1+INDIRECT(BP1842))</f>
        <v>0</v>
      </c>
      <c r="BQ1843" s="61" cm="1">
        <f t="array" aca="1" ref="BQ1843" ca="1">BP1843*(1+INDIRECT(BQ1842))</f>
        <v>0</v>
      </c>
      <c r="BR1843" s="61" cm="1">
        <f t="array" aca="1" ref="BR1843" ca="1">BQ1843*(1+INDIRECT(BR1842))</f>
        <v>0</v>
      </c>
      <c r="BS1843" s="61" cm="1">
        <f t="array" aca="1" ref="BS1843" ca="1">BR1843*(1+INDIRECT(BS1842))</f>
        <v>0</v>
      </c>
      <c r="BT1843" s="61" cm="1">
        <f t="array" aca="1" ref="BT1843" ca="1">BS1843*(1+INDIRECT(BT1842))</f>
        <v>0</v>
      </c>
      <c r="BU1843" s="61" cm="1">
        <f t="array" aca="1" ref="BU1843" ca="1">BT1843*(1+INDIRECT(BU1842))</f>
        <v>0</v>
      </c>
      <c r="BV1843" s="61" cm="1">
        <f t="array" aca="1" ref="BV1843" ca="1">BU1843*(1+INDIRECT(BV1842))</f>
        <v>0</v>
      </c>
      <c r="BW1843" s="61" cm="1">
        <f t="array" aca="1" ref="BW1843" ca="1">BV1843*(1+INDIRECT(BW1842))</f>
        <v>0</v>
      </c>
      <c r="BX1843" s="61" cm="1">
        <f t="array" aca="1" ref="BX1843" ca="1">BW1843*(1+INDIRECT(BX1842))</f>
        <v>0</v>
      </c>
      <c r="BY1843" s="61" cm="1">
        <f t="array" aca="1" ref="BY1843" ca="1">BX1843*(1+INDIRECT(BY1842))</f>
        <v>0</v>
      </c>
      <c r="BZ1843" s="61" cm="1">
        <f t="array" aca="1" ref="BZ1843" ca="1">BY1843*(1+INDIRECT(BZ1842))</f>
        <v>0</v>
      </c>
      <c r="CA1843" s="61" cm="1">
        <f t="array" aca="1" ref="CA1843" ca="1">BZ1843*(1+INDIRECT(CA1842))</f>
        <v>0</v>
      </c>
      <c r="CB1843" s="61" cm="1">
        <f t="array" aca="1" ref="CB1843" ca="1">CA1843*(1+INDIRECT(CB1842))</f>
        <v>0</v>
      </c>
      <c r="CC1843" s="61" cm="1">
        <f t="array" aca="1" ref="CC1843" ca="1">CB1843*(1+INDIRECT(CC1842))</f>
        <v>0</v>
      </c>
      <c r="CD1843" s="61" cm="1">
        <f t="array" aca="1" ref="CD1843" ca="1">CC1843*(1+INDIRECT(CD1842))</f>
        <v>0</v>
      </c>
      <c r="CE1843" s="61" cm="1">
        <f t="array" aca="1" ref="CE1843" ca="1">CD1843*(1+INDIRECT(CE1842))</f>
        <v>0</v>
      </c>
      <c r="CF1843" s="61" cm="1">
        <f t="array" aca="1" ref="CF1843" ca="1">CE1843*(1+INDIRECT(CF1842))</f>
        <v>0</v>
      </c>
      <c r="CG1843" s="61" cm="1">
        <f t="array" aca="1" ref="CG1843" ca="1">CF1843*(1+INDIRECT(CG1842))</f>
        <v>0</v>
      </c>
      <c r="CH1843" s="61" cm="1">
        <f t="array" aca="1" ref="CH1843" ca="1">CG1843*(1+INDIRECT(CH1842))</f>
        <v>0</v>
      </c>
      <c r="CI1843" s="61" cm="1">
        <f t="array" aca="1" ref="CI1843" ca="1">CH1843*(1+INDIRECT(CI1842))</f>
        <v>0</v>
      </c>
      <c r="CJ1843" s="61" cm="1">
        <f t="array" aca="1" ref="CJ1843" ca="1">CI1843*(1+INDIRECT(CJ1842))</f>
        <v>0</v>
      </c>
      <c r="CK1843" s="61" cm="1">
        <f t="array" aca="1" ref="CK1843" ca="1">CJ1843*(1+INDIRECT(CK1842))</f>
        <v>0</v>
      </c>
      <c r="CL1843" s="61" cm="1">
        <f t="array" aca="1" ref="CL1843" ca="1">CK1843*(1+INDIRECT(CL1842))</f>
        <v>0</v>
      </c>
      <c r="CM1843" s="61" cm="1">
        <f t="array" aca="1" ref="CM1843" ca="1">CL1843*(1+INDIRECT(CM1842))</f>
        <v>0</v>
      </c>
      <c r="CN1843" s="61" cm="1">
        <f t="array" aca="1" ref="CN1843" ca="1">CM1843*(1+INDIRECT(CN1842))</f>
        <v>0</v>
      </c>
    </row>
    <row r="1844" spans="1:92" x14ac:dyDescent="0.25">
      <c r="B1844" s="174"/>
      <c r="E1844" s="106"/>
      <c r="F1844" s="106"/>
      <c r="G1844" s="106"/>
      <c r="H1844" s="106"/>
      <c r="I1844" s="175"/>
      <c r="J1844" s="61"/>
      <c r="K1844" s="194"/>
      <c r="L1844" s="534"/>
      <c r="M1844" s="534"/>
      <c r="N1844" s="534"/>
      <c r="O1844" s="534"/>
      <c r="P1844" s="534"/>
      <c r="Q1844" s="194"/>
      <c r="R1844" s="3"/>
      <c r="S1844" s="3"/>
      <c r="T1844" s="215"/>
      <c r="U1844" s="61"/>
      <c r="V1844" s="61"/>
      <c r="W1844" s="61"/>
      <c r="X1844" s="61"/>
      <c r="Y1844" s="61"/>
      <c r="Z1844" s="61"/>
      <c r="AA1844" s="61"/>
      <c r="AB1844" s="61"/>
      <c r="AC1844" s="61"/>
      <c r="AD1844" s="61"/>
      <c r="AE1844" s="61"/>
      <c r="AF1844" s="61"/>
      <c r="AG1844" s="61"/>
      <c r="AH1844" s="61"/>
      <c r="AI1844" s="61"/>
      <c r="AJ1844" s="61"/>
      <c r="AK1844" s="61"/>
      <c r="AL1844" s="61"/>
      <c r="AM1844" s="61"/>
      <c r="AN1844" s="61"/>
      <c r="AO1844" s="61"/>
      <c r="AP1844" s="61"/>
      <c r="AQ1844" s="61"/>
      <c r="AR1844" s="61"/>
      <c r="AS1844" s="61"/>
      <c r="AT1844" s="61"/>
      <c r="AU1844" s="61"/>
      <c r="AV1844" s="61"/>
      <c r="AW1844" s="61"/>
      <c r="AX1844" s="61"/>
      <c r="AY1844" s="61"/>
      <c r="AZ1844" s="61"/>
      <c r="BA1844" s="61"/>
      <c r="BB1844" s="61"/>
      <c r="BC1844" s="61"/>
      <c r="BD1844" s="61"/>
      <c r="BE1844" s="61"/>
      <c r="BF1844" s="61"/>
      <c r="BG1844" s="61"/>
      <c r="BH1844" s="61"/>
      <c r="BI1844" s="61"/>
      <c r="BJ1844" s="61"/>
      <c r="BK1844" s="61"/>
      <c r="BL1844" s="61"/>
      <c r="BM1844" s="61"/>
      <c r="BN1844" s="61"/>
      <c r="BO1844" s="61"/>
      <c r="BP1844" s="61"/>
      <c r="BQ1844" s="61"/>
      <c r="BR1844" s="61"/>
      <c r="BS1844" s="61"/>
      <c r="BT1844" s="61"/>
      <c r="BU1844" s="61"/>
      <c r="BV1844" s="61"/>
      <c r="BW1844" s="61"/>
      <c r="BX1844" s="61"/>
      <c r="BY1844" s="61"/>
      <c r="BZ1844" s="61"/>
      <c r="CA1844" s="61"/>
      <c r="CB1844" s="61"/>
      <c r="CC1844" s="61"/>
      <c r="CD1844" s="61"/>
      <c r="CE1844" s="61"/>
      <c r="CF1844" s="61"/>
      <c r="CG1844" s="61"/>
      <c r="CH1844" s="61"/>
      <c r="CI1844" s="61"/>
      <c r="CJ1844" s="61"/>
      <c r="CK1844" s="61"/>
      <c r="CL1844" s="61"/>
      <c r="CM1844" s="61"/>
      <c r="CN1844" s="61"/>
    </row>
    <row r="1845" spans="1:92" x14ac:dyDescent="0.25">
      <c r="A1845" s="137"/>
      <c r="B1845" s="208"/>
      <c r="C1845" s="139"/>
      <c r="D1845" s="137" t="s">
        <v>1020</v>
      </c>
      <c r="E1845" s="157" t="s">
        <v>1020</v>
      </c>
      <c r="F1845" s="140"/>
      <c r="G1845" s="141" t="s">
        <v>1018</v>
      </c>
      <c r="H1845" s="487" t="s">
        <v>992</v>
      </c>
      <c r="I1845" s="221"/>
      <c r="J1845" s="222"/>
      <c r="K1845" s="218"/>
      <c r="L1845" s="218"/>
      <c r="M1845" s="218"/>
      <c r="N1845" s="218"/>
      <c r="O1845" s="218"/>
      <c r="P1845" s="218"/>
      <c r="Q1845" s="218"/>
      <c r="T1845" s="233"/>
      <c r="U1845" s="145" t="str">
        <f>ADDRESS(ROW(U1841),COLUMN(U1841))</f>
        <v>$U$1841</v>
      </c>
      <c r="V1845" s="145" t="str">
        <f t="shared" ref="V1845:CG1845" si="1198">ADDRESS(ROW(V1841),COLUMN(V1841))</f>
        <v>$V$1841</v>
      </c>
      <c r="W1845" s="145" t="str">
        <f t="shared" si="1198"/>
        <v>$W$1841</v>
      </c>
      <c r="X1845" s="145" t="str">
        <f t="shared" si="1198"/>
        <v>$X$1841</v>
      </c>
      <c r="Y1845" s="145" t="str">
        <f t="shared" si="1198"/>
        <v>$Y$1841</v>
      </c>
      <c r="Z1845" s="145" t="str">
        <f t="shared" si="1198"/>
        <v>$Z$1841</v>
      </c>
      <c r="AA1845" s="145" t="str">
        <f t="shared" si="1198"/>
        <v>$AA$1841</v>
      </c>
      <c r="AB1845" s="145" t="str">
        <f t="shared" si="1198"/>
        <v>$AB$1841</v>
      </c>
      <c r="AC1845" s="145" t="str">
        <f t="shared" si="1198"/>
        <v>$AC$1841</v>
      </c>
      <c r="AD1845" s="145" t="str">
        <f t="shared" si="1198"/>
        <v>$AD$1841</v>
      </c>
      <c r="AE1845" s="145" t="str">
        <f t="shared" si="1198"/>
        <v>$AE$1841</v>
      </c>
      <c r="AF1845" s="145" t="str">
        <f t="shared" si="1198"/>
        <v>$AF$1841</v>
      </c>
      <c r="AG1845" s="145" t="str">
        <f t="shared" si="1198"/>
        <v>$AG$1841</v>
      </c>
      <c r="AH1845" s="145" t="str">
        <f t="shared" si="1198"/>
        <v>$AH$1841</v>
      </c>
      <c r="AI1845" s="145" t="str">
        <f t="shared" si="1198"/>
        <v>$AI$1841</v>
      </c>
      <c r="AJ1845" s="145" t="str">
        <f t="shared" si="1198"/>
        <v>$AJ$1841</v>
      </c>
      <c r="AK1845" s="145" t="str">
        <f t="shared" si="1198"/>
        <v>$AK$1841</v>
      </c>
      <c r="AL1845" s="145" t="str">
        <f t="shared" si="1198"/>
        <v>$AL$1841</v>
      </c>
      <c r="AM1845" s="145" t="str">
        <f t="shared" si="1198"/>
        <v>$AM$1841</v>
      </c>
      <c r="AN1845" s="145" t="str">
        <f t="shared" si="1198"/>
        <v>$AN$1841</v>
      </c>
      <c r="AO1845" s="145" t="str">
        <f t="shared" si="1198"/>
        <v>$AO$1841</v>
      </c>
      <c r="AP1845" s="145" t="str">
        <f t="shared" si="1198"/>
        <v>$AP$1841</v>
      </c>
      <c r="AQ1845" s="145" t="str">
        <f t="shared" si="1198"/>
        <v>$AQ$1841</v>
      </c>
      <c r="AR1845" s="145" t="str">
        <f t="shared" si="1198"/>
        <v>$AR$1841</v>
      </c>
      <c r="AS1845" s="145" t="str">
        <f t="shared" si="1198"/>
        <v>$AS$1841</v>
      </c>
      <c r="AT1845" s="145" t="str">
        <f t="shared" si="1198"/>
        <v>$AT$1841</v>
      </c>
      <c r="AU1845" s="145" t="str">
        <f t="shared" si="1198"/>
        <v>$AU$1841</v>
      </c>
      <c r="AV1845" s="145" t="str">
        <f t="shared" si="1198"/>
        <v>$AV$1841</v>
      </c>
      <c r="AW1845" s="145" t="str">
        <f t="shared" si="1198"/>
        <v>$AW$1841</v>
      </c>
      <c r="AX1845" s="145" t="str">
        <f t="shared" si="1198"/>
        <v>$AX$1841</v>
      </c>
      <c r="AY1845" s="145" t="str">
        <f t="shared" si="1198"/>
        <v>$AY$1841</v>
      </c>
      <c r="AZ1845" s="145" t="str">
        <f t="shared" si="1198"/>
        <v>$AZ$1841</v>
      </c>
      <c r="BA1845" s="145" t="str">
        <f t="shared" si="1198"/>
        <v>$BA$1841</v>
      </c>
      <c r="BB1845" s="145" t="str">
        <f t="shared" si="1198"/>
        <v>$BB$1841</v>
      </c>
      <c r="BC1845" s="145" t="str">
        <f t="shared" si="1198"/>
        <v>$BC$1841</v>
      </c>
      <c r="BD1845" s="145" t="str">
        <f t="shared" si="1198"/>
        <v>$BD$1841</v>
      </c>
      <c r="BE1845" s="145" t="str">
        <f t="shared" si="1198"/>
        <v>$BE$1841</v>
      </c>
      <c r="BF1845" s="145" t="str">
        <f t="shared" si="1198"/>
        <v>$BF$1841</v>
      </c>
      <c r="BG1845" s="145" t="str">
        <f t="shared" si="1198"/>
        <v>$BG$1841</v>
      </c>
      <c r="BH1845" s="145" t="str">
        <f t="shared" si="1198"/>
        <v>$BH$1841</v>
      </c>
      <c r="BI1845" s="145" t="str">
        <f t="shared" si="1198"/>
        <v>$BI$1841</v>
      </c>
      <c r="BJ1845" s="145" t="str">
        <f t="shared" si="1198"/>
        <v>$BJ$1841</v>
      </c>
      <c r="BK1845" s="145" t="str">
        <f t="shared" si="1198"/>
        <v>$BK$1841</v>
      </c>
      <c r="BL1845" s="145" t="str">
        <f t="shared" si="1198"/>
        <v>$BL$1841</v>
      </c>
      <c r="BM1845" s="145" t="str">
        <f t="shared" si="1198"/>
        <v>$BM$1841</v>
      </c>
      <c r="BN1845" s="145" t="str">
        <f t="shared" si="1198"/>
        <v>$BN$1841</v>
      </c>
      <c r="BO1845" s="145" t="str">
        <f t="shared" si="1198"/>
        <v>$BO$1841</v>
      </c>
      <c r="BP1845" s="145" t="str">
        <f t="shared" si="1198"/>
        <v>$BP$1841</v>
      </c>
      <c r="BQ1845" s="145" t="str">
        <f t="shared" si="1198"/>
        <v>$BQ$1841</v>
      </c>
      <c r="BR1845" s="145" t="str">
        <f t="shared" si="1198"/>
        <v>$BR$1841</v>
      </c>
      <c r="BS1845" s="145" t="str">
        <f t="shared" si="1198"/>
        <v>$BS$1841</v>
      </c>
      <c r="BT1845" s="145" t="str">
        <f t="shared" si="1198"/>
        <v>$BT$1841</v>
      </c>
      <c r="BU1845" s="145" t="str">
        <f t="shared" si="1198"/>
        <v>$BU$1841</v>
      </c>
      <c r="BV1845" s="145" t="str">
        <f t="shared" si="1198"/>
        <v>$BV$1841</v>
      </c>
      <c r="BW1845" s="145" t="str">
        <f t="shared" si="1198"/>
        <v>$BW$1841</v>
      </c>
      <c r="BX1845" s="145" t="str">
        <f t="shared" si="1198"/>
        <v>$BX$1841</v>
      </c>
      <c r="BY1845" s="145" t="str">
        <f t="shared" si="1198"/>
        <v>$BY$1841</v>
      </c>
      <c r="BZ1845" s="145" t="str">
        <f t="shared" si="1198"/>
        <v>$BZ$1841</v>
      </c>
      <c r="CA1845" s="145" t="str">
        <f t="shared" si="1198"/>
        <v>$CA$1841</v>
      </c>
      <c r="CB1845" s="145" t="str">
        <f t="shared" si="1198"/>
        <v>$CB$1841</v>
      </c>
      <c r="CC1845" s="145" t="str">
        <f t="shared" si="1198"/>
        <v>$CC$1841</v>
      </c>
      <c r="CD1845" s="145" t="str">
        <f t="shared" si="1198"/>
        <v>$CD$1841</v>
      </c>
      <c r="CE1845" s="145" t="str">
        <f t="shared" si="1198"/>
        <v>$CE$1841</v>
      </c>
      <c r="CF1845" s="145" t="str">
        <f t="shared" si="1198"/>
        <v>$CF$1841</v>
      </c>
      <c r="CG1845" s="145" t="str">
        <f t="shared" si="1198"/>
        <v>$CG$1841</v>
      </c>
      <c r="CH1845" s="145" t="str">
        <f t="shared" ref="CH1845:CN1845" si="1199">ADDRESS(ROW(CH1841),COLUMN(CH1841))</f>
        <v>$CH$1841</v>
      </c>
      <c r="CI1845" s="145" t="str">
        <f t="shared" si="1199"/>
        <v>$CI$1841</v>
      </c>
      <c r="CJ1845" s="145" t="str">
        <f t="shared" si="1199"/>
        <v>$CJ$1841</v>
      </c>
      <c r="CK1845" s="145" t="str">
        <f t="shared" si="1199"/>
        <v>$CK$1841</v>
      </c>
      <c r="CL1845" s="145" t="str">
        <f t="shared" si="1199"/>
        <v>$CL$1841</v>
      </c>
      <c r="CM1845" s="145" t="str">
        <f t="shared" si="1199"/>
        <v>$CM$1841</v>
      </c>
      <c r="CN1845" s="145" t="str">
        <f t="shared" si="1199"/>
        <v>$CN$1841</v>
      </c>
    </row>
    <row r="1846" spans="1:92" x14ac:dyDescent="0.25">
      <c r="A1846" t="s">
        <v>188</v>
      </c>
      <c r="B1846" s="174" t="s">
        <v>489</v>
      </c>
      <c r="D1846" t="s">
        <v>1020</v>
      </c>
      <c r="E1846" s="106"/>
      <c r="F1846" s="106"/>
      <c r="G1846" s="106"/>
      <c r="H1846" s="106"/>
      <c r="I1846" s="175"/>
      <c r="J1846" s="61"/>
      <c r="K1846" s="194">
        <v>100000</v>
      </c>
      <c r="L1846" s="534">
        <f t="shared" ref="L1846:Q1849" ca="1" si="1200">SUMIF($4:$4, INDIRECT(ADDRESS(2,COLUMN(),2)), INDIRECT(ROW() &amp; ":" &amp; ROW()))</f>
        <v>103041.59569135067</v>
      </c>
      <c r="M1846" s="534">
        <f t="shared" ca="1" si="1200"/>
        <v>106175.70442619774</v>
      </c>
      <c r="N1846" s="534">
        <f t="shared" ca="1" si="1200"/>
        <v>109405.1400772862</v>
      </c>
      <c r="O1846" s="534">
        <f t="shared" ca="1" si="1200"/>
        <v>112732.80210399309</v>
      </c>
      <c r="P1846" s="534">
        <f t="shared" ca="1" si="1200"/>
        <v>116161.67815552703</v>
      </c>
      <c r="Q1846" s="194"/>
      <c r="R1846" s="3"/>
      <c r="S1846" s="3"/>
      <c r="T1846" s="215">
        <f t="shared" ref="T1846" ca="1" si="1201">IFERROR(INDEX(INDIRECT("Financials!$A:$AD"), MATCH(INDIRECT(ADDRESS(ROW(),2)), INDIRECT("Financials!$B:$B"), 0), MATCH(INDIRECT(ADDRESS(1,COLUMN())), INDIRECT("Financials!$1:$1"), 0)),0)</f>
        <v>0</v>
      </c>
      <c r="U1846" s="61" cm="1">
        <f t="array" aca="1" ref="U1846" ca="1">(IF($U$3=U$3,INDEX($K:$P,ROW(),MATCH(U$3,$K$2:$P$2,0)),T1846*(1+INDIRECT(U1845))))</f>
        <v>100000</v>
      </c>
      <c r="V1846" s="61" cm="1">
        <f t="array" aca="1" ref="V1846" ca="1">(IF($U$3=V$3,INDEX($K:$P,ROW(),MATCH(V$3,$K$2:$P$2,0)),U1846*(1+INDIRECT(V1845))))</f>
        <v>100000</v>
      </c>
      <c r="W1846" s="61" cm="1">
        <f t="array" aca="1" ref="W1846" ca="1">(IF($U$3=W$3,INDEX($K:$P,ROW(),MATCH(W$3,$K$2:$P$2,0)),V1846*(1+INDIRECT(W1845))))</f>
        <v>100000</v>
      </c>
      <c r="X1846" s="61" cm="1">
        <f t="array" aca="1" ref="X1846" ca="1">(IF($U$3=X$3,INDEX($K:$P,ROW(),MATCH(X$3,$K$2:$P$2,0)),W1846*(1+INDIRECT(X1845))))</f>
        <v>100000</v>
      </c>
      <c r="Y1846" s="61" cm="1">
        <f t="array" aca="1" ref="Y1846" ca="1">(IF($U$3=Y$3,INDEX($K:$P,ROW(),MATCH(Y$3,$K$2:$P$2,0)),X1846*(1+INDIRECT(Y1845))))</f>
        <v>100000</v>
      </c>
      <c r="Z1846" s="61" cm="1">
        <f t="array" aca="1" ref="Z1846" ca="1">(IF($U$3=Z$3,INDEX($K:$P,ROW(),MATCH(Z$3,$K$2:$P$2,0)),Y1846*(1+INDIRECT(Z1845))))</f>
        <v>100000</v>
      </c>
      <c r="AA1846" s="61" cm="1">
        <f t="array" aca="1" ref="AA1846" ca="1">(IF($U$3=AA$3,INDEX($K:$P,ROW(),MATCH(AA$3,$K$2:$P$2,0)),Z1846*(1+INDIRECT(AA1845))))</f>
        <v>100000</v>
      </c>
      <c r="AB1846" s="61" cm="1">
        <f t="array" aca="1" ref="AB1846" ca="1">(IF($U$3=AB$3,INDEX($K:$P,ROW(),MATCH(AB$3,$K$2:$P$2,0)),AA1846*(1+INDIRECT(AB1845))))</f>
        <v>100000</v>
      </c>
      <c r="AC1846" s="61" cm="1">
        <f t="array" aca="1" ref="AC1846" ca="1">(IF($U$3=AC$3,INDEX($K:$P,ROW(),MATCH(AC$3,$K$2:$P$2,0)),AB1846*(1+INDIRECT(AC1845))))</f>
        <v>100000</v>
      </c>
      <c r="AD1846" s="61" cm="1">
        <f t="array" aca="1" ref="AD1846" ca="1">(IF($U$3=AD$3,INDEX($K:$P,ROW(),MATCH(AD$3,$K$2:$P$2,0)),AC1846*(1+INDIRECT(AD1845))))</f>
        <v>100000</v>
      </c>
      <c r="AE1846" s="61" cm="1">
        <f t="array" aca="1" ref="AE1846" ca="1">(IF($U$3=AE$3,INDEX($K:$P,ROW(),MATCH(AE$3,$K$2:$P$2,0)),AD1846*(1+INDIRECT(AE1845))))</f>
        <v>100000</v>
      </c>
      <c r="AF1846" s="61" cm="1">
        <f t="array" aca="1" ref="AF1846" ca="1">(IF($U$3=AF$3,INDEX($K:$P,ROW(),MATCH(AF$3,$K$2:$P$2,0)),AE1846*(1+INDIRECT(AF1845))))</f>
        <v>100000</v>
      </c>
      <c r="AG1846" s="61" cm="1">
        <f t="array" aca="1" ref="AG1846" ca="1">(IF($U$3=AG$3,INDEX($K:$P,ROW(),MATCH(AG$3,$K$2:$P$2,0)),AF1846*(1+INDIRECT(AG1845))))</f>
        <v>100250</v>
      </c>
      <c r="AH1846" s="61" cm="1">
        <f t="array" aca="1" ref="AH1846" ca="1">(IF($U$3=AH$3,INDEX($K:$P,ROW(),MATCH(AH$3,$K$2:$P$2,0)),AG1846*(1+INDIRECT(AH1845))))</f>
        <v>100500.625</v>
      </c>
      <c r="AI1846" s="61" cm="1">
        <f t="array" aca="1" ref="AI1846" ca="1">(IF($U$3=AI$3,INDEX($K:$P,ROW(),MATCH(AI$3,$K$2:$P$2,0)),AH1846*(1+INDIRECT(AI1845))))</f>
        <v>100751.87656249999</v>
      </c>
      <c r="AJ1846" s="61" cm="1">
        <f t="array" aca="1" ref="AJ1846" ca="1">(IF($U$3=AJ$3,INDEX($K:$P,ROW(),MATCH(AJ$3,$K$2:$P$2,0)),AI1846*(1+INDIRECT(AJ1845))))</f>
        <v>101003.75625390623</v>
      </c>
      <c r="AK1846" s="61" cm="1">
        <f t="array" aca="1" ref="AK1846" ca="1">(IF($U$3=AK$3,INDEX($K:$P,ROW(),MATCH(AK$3,$K$2:$P$2,0)),AJ1846*(1+INDIRECT(AK1845))))</f>
        <v>101256.265644541</v>
      </c>
      <c r="AL1846" s="61" cm="1">
        <f t="array" aca="1" ref="AL1846" ca="1">(IF($U$3=AL$3,INDEX($K:$P,ROW(),MATCH(AL$3,$K$2:$P$2,0)),AK1846*(1+INDIRECT(AL1845))))</f>
        <v>101509.40630865234</v>
      </c>
      <c r="AM1846" s="61" cm="1">
        <f t="array" aca="1" ref="AM1846" ca="1">(IF($U$3=AM$3,INDEX($K:$P,ROW(),MATCH(AM$3,$K$2:$P$2,0)),AL1846*(1+INDIRECT(AM1845))))</f>
        <v>101763.17982442396</v>
      </c>
      <c r="AN1846" s="61" cm="1">
        <f t="array" aca="1" ref="AN1846" ca="1">(IF($U$3=AN$3,INDEX($K:$P,ROW(),MATCH(AN$3,$K$2:$P$2,0)),AM1846*(1+INDIRECT(AN1845))))</f>
        <v>102017.58777398501</v>
      </c>
      <c r="AO1846" s="61" cm="1">
        <f t="array" aca="1" ref="AO1846" ca="1">(IF($U$3=AO$3,INDEX($K:$P,ROW(),MATCH(AO$3,$K$2:$P$2,0)),AN1846*(1+INDIRECT(AO1845))))</f>
        <v>102272.63174341997</v>
      </c>
      <c r="AP1846" s="61" cm="1">
        <f t="array" aca="1" ref="AP1846" ca="1">(IF($U$3=AP$3,INDEX($K:$P,ROW(),MATCH(AP$3,$K$2:$P$2,0)),AO1846*(1+INDIRECT(AP1845))))</f>
        <v>102528.31332277851</v>
      </c>
      <c r="AQ1846" s="61" cm="1">
        <f t="array" aca="1" ref="AQ1846" ca="1">(IF($U$3=AQ$3,INDEX($K:$P,ROW(),MATCH(AQ$3,$K$2:$P$2,0)),AP1846*(1+INDIRECT(AQ1845))))</f>
        <v>102784.63410608546</v>
      </c>
      <c r="AR1846" s="61" cm="1">
        <f t="array" aca="1" ref="AR1846" ca="1">(IF($U$3=AR$3,INDEX($K:$P,ROW(),MATCH(AR$3,$K$2:$P$2,0)),AQ1846*(1+INDIRECT(AR1845))))</f>
        <v>103041.59569135067</v>
      </c>
      <c r="AS1846" s="61" cm="1">
        <f t="array" aca="1" ref="AS1846" ca="1">(IF($U$3=AS$3,INDEX($K:$P,ROW(),MATCH(AS$3,$K$2:$P$2,0)),AR1846*(1+INDIRECT(AS1845))))</f>
        <v>103299.19968057904</v>
      </c>
      <c r="AT1846" s="61" cm="1">
        <f t="array" aca="1" ref="AT1846" ca="1">(IF($U$3=AT$3,INDEX($K:$P,ROW(),MATCH(AT$3,$K$2:$P$2,0)),AS1846*(1+INDIRECT(AT1845))))</f>
        <v>103557.44767978048</v>
      </c>
      <c r="AU1846" s="61" cm="1">
        <f t="array" aca="1" ref="AU1846" ca="1">(IF($U$3=AU$3,INDEX($K:$P,ROW(),MATCH(AU$3,$K$2:$P$2,0)),AT1846*(1+INDIRECT(AU1845))))</f>
        <v>103816.34129897993</v>
      </c>
      <c r="AV1846" s="61" cm="1">
        <f t="array" aca="1" ref="AV1846" ca="1">(IF($U$3=AV$3,INDEX($K:$P,ROW(),MATCH(AV$3,$K$2:$P$2,0)),AU1846*(1+INDIRECT(AV1845))))</f>
        <v>104075.88215222736</v>
      </c>
      <c r="AW1846" s="61" cm="1">
        <f t="array" aca="1" ref="AW1846" ca="1">(IF($U$3=AW$3,INDEX($K:$P,ROW(),MATCH(AW$3,$K$2:$P$2,0)),AV1846*(1+INDIRECT(AW1845))))</f>
        <v>104336.07185760792</v>
      </c>
      <c r="AX1846" s="61" cm="1">
        <f t="array" aca="1" ref="AX1846" ca="1">(IF($U$3=AX$3,INDEX($K:$P,ROW(),MATCH(AX$3,$K$2:$P$2,0)),AW1846*(1+INDIRECT(AX1845))))</f>
        <v>104596.91203725194</v>
      </c>
      <c r="AY1846" s="61" cm="1">
        <f t="array" aca="1" ref="AY1846" ca="1">(IF($U$3=AY$3,INDEX($K:$P,ROW(),MATCH(AY$3,$K$2:$P$2,0)),AX1846*(1+INDIRECT(AY1845))))</f>
        <v>104858.40431734506</v>
      </c>
      <c r="AZ1846" s="61" cm="1">
        <f t="array" aca="1" ref="AZ1846" ca="1">(IF($U$3=AZ$3,INDEX($K:$P,ROW(),MATCH(AZ$3,$K$2:$P$2,0)),AY1846*(1+INDIRECT(AZ1845))))</f>
        <v>105120.55032813842</v>
      </c>
      <c r="BA1846" s="61" cm="1">
        <f t="array" aca="1" ref="BA1846" ca="1">(IF($U$3=BA$3,INDEX($K:$P,ROW(),MATCH(BA$3,$K$2:$P$2,0)),AZ1846*(1+INDIRECT(BA1845))))</f>
        <v>105383.35170395876</v>
      </c>
      <c r="BB1846" s="61" cm="1">
        <f t="array" aca="1" ref="BB1846" ca="1">(IF($U$3=BB$3,INDEX($K:$P,ROW(),MATCH(BB$3,$K$2:$P$2,0)),BA1846*(1+INDIRECT(BB1845))))</f>
        <v>105646.81008321865</v>
      </c>
      <c r="BC1846" s="61" cm="1">
        <f t="array" aca="1" ref="BC1846" ca="1">(IF($U$3=BC$3,INDEX($K:$P,ROW(),MATCH(BC$3,$K$2:$P$2,0)),BB1846*(1+INDIRECT(BC1845))))</f>
        <v>105910.92710842668</v>
      </c>
      <c r="BD1846" s="61" cm="1">
        <f t="array" aca="1" ref="BD1846" ca="1">(IF($U$3=BD$3,INDEX($K:$P,ROW(),MATCH(BD$3,$K$2:$P$2,0)),BC1846*(1+INDIRECT(BD1845))))</f>
        <v>106175.70442619774</v>
      </c>
      <c r="BE1846" s="61" cm="1">
        <f t="array" aca="1" ref="BE1846" ca="1">(IF($U$3=BE$3,INDEX($K:$P,ROW(),MATCH(BE$3,$K$2:$P$2,0)),BD1846*(1+INDIRECT(BE1845))))</f>
        <v>106441.14368726323</v>
      </c>
      <c r="BF1846" s="61" cm="1">
        <f t="array" aca="1" ref="BF1846" ca="1">(IF($U$3=BF$3,INDEX($K:$P,ROW(),MATCH(BF$3,$K$2:$P$2,0)),BE1846*(1+INDIRECT(BF1845))))</f>
        <v>106707.24654648139</v>
      </c>
      <c r="BG1846" s="61" cm="1">
        <f t="array" aca="1" ref="BG1846" ca="1">(IF($U$3=BG$3,INDEX($K:$P,ROW(),MATCH(BG$3,$K$2:$P$2,0)),BF1846*(1+INDIRECT(BG1845))))</f>
        <v>106974.01466284758</v>
      </c>
      <c r="BH1846" s="61" cm="1">
        <f t="array" aca="1" ref="BH1846" ca="1">(IF($U$3=BH$3,INDEX($K:$P,ROW(),MATCH(BH$3,$K$2:$P$2,0)),BG1846*(1+INDIRECT(BH1845))))</f>
        <v>107241.44969950469</v>
      </c>
      <c r="BI1846" s="61" cm="1">
        <f t="array" aca="1" ref="BI1846" ca="1">(IF($U$3=BI$3,INDEX($K:$P,ROW(),MATCH(BI$3,$K$2:$P$2,0)),BH1846*(1+INDIRECT(BI1845))))</f>
        <v>107509.55332375345</v>
      </c>
      <c r="BJ1846" s="61" cm="1">
        <f t="array" aca="1" ref="BJ1846" ca="1">(IF($U$3=BJ$3,INDEX($K:$P,ROW(),MATCH(BJ$3,$K$2:$P$2,0)),BI1846*(1+INDIRECT(BJ1845))))</f>
        <v>107778.32720706283</v>
      </c>
      <c r="BK1846" s="61" cm="1">
        <f t="array" aca="1" ref="BK1846" ca="1">(IF($U$3=BK$3,INDEX($K:$P,ROW(),MATCH(BK$3,$K$2:$P$2,0)),BJ1846*(1+INDIRECT(BK1845))))</f>
        <v>108047.77302508047</v>
      </c>
      <c r="BL1846" s="61" cm="1">
        <f t="array" aca="1" ref="BL1846" ca="1">(IF($U$3=BL$3,INDEX($K:$P,ROW(),MATCH(BL$3,$K$2:$P$2,0)),BK1846*(1+INDIRECT(BL1845))))</f>
        <v>108317.89245764317</v>
      </c>
      <c r="BM1846" s="61" cm="1">
        <f t="array" aca="1" ref="BM1846" ca="1">(IF($U$3=BM$3,INDEX($K:$P,ROW(),MATCH(BM$3,$K$2:$P$2,0)),BL1846*(1+INDIRECT(BM1845))))</f>
        <v>108588.68718878728</v>
      </c>
      <c r="BN1846" s="61" cm="1">
        <f t="array" aca="1" ref="BN1846" ca="1">(IF($U$3=BN$3,INDEX($K:$P,ROW(),MATCH(BN$3,$K$2:$P$2,0)),BM1846*(1+INDIRECT(BN1845))))</f>
        <v>108860.15890675924</v>
      </c>
      <c r="BO1846" s="61" cm="1">
        <f t="array" aca="1" ref="BO1846" ca="1">(IF($U$3=BO$3,INDEX($K:$P,ROW(),MATCH(BO$3,$K$2:$P$2,0)),BN1846*(1+INDIRECT(BO1845))))</f>
        <v>109132.30930402613</v>
      </c>
      <c r="BP1846" s="61" cm="1">
        <f t="array" aca="1" ref="BP1846" ca="1">(IF($U$3=BP$3,INDEX($K:$P,ROW(),MATCH(BP$3,$K$2:$P$2,0)),BO1846*(1+INDIRECT(BP1845))))</f>
        <v>109405.1400772862</v>
      </c>
      <c r="BQ1846" s="61" cm="1">
        <f t="array" aca="1" ref="BQ1846" ca="1">(IF($U$3=BQ$3,INDEX($K:$P,ROW(),MATCH(BQ$3,$K$2:$P$2,0)),BP1846*(1+INDIRECT(BQ1845))))</f>
        <v>109678.6529274794</v>
      </c>
      <c r="BR1846" s="61" cm="1">
        <f t="array" aca="1" ref="BR1846" ca="1">(IF($U$3=BR$3,INDEX($K:$P,ROW(),MATCH(BR$3,$K$2:$P$2,0)),BQ1846*(1+INDIRECT(BR1845))))</f>
        <v>109952.84955979809</v>
      </c>
      <c r="BS1846" s="61" cm="1">
        <f t="array" aca="1" ref="BS1846" ca="1">(IF($U$3=BS$3,INDEX($K:$P,ROW(),MATCH(BS$3,$K$2:$P$2,0)),BR1846*(1+INDIRECT(BS1845))))</f>
        <v>110227.73168369758</v>
      </c>
      <c r="BT1846" s="61" cm="1">
        <f t="array" aca="1" ref="BT1846" ca="1">(IF($U$3=BT$3,INDEX($K:$P,ROW(),MATCH(BT$3,$K$2:$P$2,0)),BS1846*(1+INDIRECT(BT1845))))</f>
        <v>110503.30101290681</v>
      </c>
      <c r="BU1846" s="61" cm="1">
        <f t="array" aca="1" ref="BU1846" ca="1">(IF($U$3=BU$3,INDEX($K:$P,ROW(),MATCH(BU$3,$K$2:$P$2,0)),BT1846*(1+INDIRECT(BU1845))))</f>
        <v>110779.55926543908</v>
      </c>
      <c r="BV1846" s="61" cm="1">
        <f t="array" aca="1" ref="BV1846" ca="1">(IF($U$3=BV$3,INDEX($K:$P,ROW(),MATCH(BV$3,$K$2:$P$2,0)),BU1846*(1+INDIRECT(BV1845))))</f>
        <v>111056.50816360267</v>
      </c>
      <c r="BW1846" s="61" cm="1">
        <f t="array" aca="1" ref="BW1846" ca="1">(IF($U$3=BW$3,INDEX($K:$P,ROW(),MATCH(BW$3,$K$2:$P$2,0)),BV1846*(1+INDIRECT(BW1845))))</f>
        <v>111334.14943401168</v>
      </c>
      <c r="BX1846" s="61" cm="1">
        <f t="array" aca="1" ref="BX1846" ca="1">(IF($U$3=BX$3,INDEX($K:$P,ROW(),MATCH(BX$3,$K$2:$P$2,0)),BW1846*(1+INDIRECT(BX1845))))</f>
        <v>111612.4848075967</v>
      </c>
      <c r="BY1846" s="61" cm="1">
        <f t="array" aca="1" ref="BY1846" ca="1">(IF($U$3=BY$3,INDEX($K:$P,ROW(),MATCH(BY$3,$K$2:$P$2,0)),BX1846*(1+INDIRECT(BY1845))))</f>
        <v>111891.51601961569</v>
      </c>
      <c r="BZ1846" s="61" cm="1">
        <f t="array" aca="1" ref="BZ1846" ca="1">(IF($U$3=BZ$3,INDEX($K:$P,ROW(),MATCH(BZ$3,$K$2:$P$2,0)),BY1846*(1+INDIRECT(BZ1845))))</f>
        <v>112171.24480966473</v>
      </c>
      <c r="CA1846" s="61" cm="1">
        <f t="array" aca="1" ref="CA1846" ca="1">(IF($U$3=CA$3,INDEX($K:$P,ROW(),MATCH(CA$3,$K$2:$P$2,0)),BZ1846*(1+INDIRECT(CA1845))))</f>
        <v>112451.67292168888</v>
      </c>
      <c r="CB1846" s="61" cm="1">
        <f t="array" aca="1" ref="CB1846" ca="1">(IF($U$3=CB$3,INDEX($K:$P,ROW(),MATCH(CB$3,$K$2:$P$2,0)),CA1846*(1+INDIRECT(CB1845))))</f>
        <v>112732.80210399309</v>
      </c>
      <c r="CC1846" s="61" cm="1">
        <f t="array" aca="1" ref="CC1846" ca="1">(IF($U$3=CC$3,INDEX($K:$P,ROW(),MATCH(CC$3,$K$2:$P$2,0)),CB1846*(1+INDIRECT(CC1845))))</f>
        <v>113014.63410925306</v>
      </c>
      <c r="CD1846" s="61" cm="1">
        <f t="array" aca="1" ref="CD1846" ca="1">(IF($U$3=CD$3,INDEX($K:$P,ROW(),MATCH(CD$3,$K$2:$P$2,0)),CC1846*(1+INDIRECT(CD1845))))</f>
        <v>113297.1706945262</v>
      </c>
      <c r="CE1846" s="61" cm="1">
        <f t="array" aca="1" ref="CE1846" ca="1">(IF($U$3=CE$3,INDEX($K:$P,ROW(),MATCH(CE$3,$K$2:$P$2,0)),CD1846*(1+INDIRECT(CE1845))))</f>
        <v>113580.4136212625</v>
      </c>
      <c r="CF1846" s="61" cm="1">
        <f t="array" aca="1" ref="CF1846" ca="1">(IF($U$3=CF$3,INDEX($K:$P,ROW(),MATCH(CF$3,$K$2:$P$2,0)),CE1846*(1+INDIRECT(CF1845))))</f>
        <v>113864.36465531566</v>
      </c>
      <c r="CG1846" s="61" cm="1">
        <f t="array" aca="1" ref="CG1846" ca="1">(IF($U$3=CG$3,INDEX($K:$P,ROW(),MATCH(CG$3,$K$2:$P$2,0)),CF1846*(1+INDIRECT(CG1845))))</f>
        <v>114149.02556695395</v>
      </c>
      <c r="CH1846" s="61" cm="1">
        <f t="array" aca="1" ref="CH1846" ca="1">(IF($U$3=CH$3,INDEX($K:$P,ROW(),MATCH(CH$3,$K$2:$P$2,0)),CG1846*(1+INDIRECT(CH1845))))</f>
        <v>114434.39813087133</v>
      </c>
      <c r="CI1846" s="61" cm="1">
        <f t="array" aca="1" ref="CI1846" ca="1">(IF($U$3=CI$3,INDEX($K:$P,ROW(),MATCH(CI$3,$K$2:$P$2,0)),CH1846*(1+INDIRECT(CI1845))))</f>
        <v>114720.4841261985</v>
      </c>
      <c r="CJ1846" s="61" cm="1">
        <f t="array" aca="1" ref="CJ1846" ca="1">(IF($U$3=CJ$3,INDEX($K:$P,ROW(),MATCH(CJ$3,$K$2:$P$2,0)),CI1846*(1+INDIRECT(CJ1845))))</f>
        <v>115007.28533651399</v>
      </c>
      <c r="CK1846" s="61" cm="1">
        <f t="array" aca="1" ref="CK1846" ca="1">(IF($U$3=CK$3,INDEX($K:$P,ROW(),MATCH(CK$3,$K$2:$P$2,0)),CJ1846*(1+INDIRECT(CK1845))))</f>
        <v>115294.80354985526</v>
      </c>
      <c r="CL1846" s="61" cm="1">
        <f t="array" aca="1" ref="CL1846" ca="1">(IF($U$3=CL$3,INDEX($K:$P,ROW(),MATCH(CL$3,$K$2:$P$2,0)),CK1846*(1+INDIRECT(CL1845))))</f>
        <v>115583.0405587299</v>
      </c>
      <c r="CM1846" s="61" cm="1">
        <f t="array" aca="1" ref="CM1846" ca="1">(IF($U$3=CM$3,INDEX($K:$P,ROW(),MATCH(CM$3,$K$2:$P$2,0)),CL1846*(1+INDIRECT(CM1845))))</f>
        <v>115871.99816012672</v>
      </c>
      <c r="CN1846" s="61" cm="1">
        <f t="array" aca="1" ref="CN1846" ca="1">(IF($U$3=CN$3,INDEX($K:$P,ROW(),MATCH(CN$3,$K$2:$P$2,0)),CM1846*(1+INDIRECT(CN1845))))</f>
        <v>116161.67815552703</v>
      </c>
    </row>
    <row r="1847" spans="1:92" x14ac:dyDescent="0.25">
      <c r="B1847" s="174"/>
      <c r="E1847" s="106"/>
      <c r="F1847" s="106"/>
      <c r="G1847" s="106"/>
      <c r="H1847" s="106"/>
      <c r="I1847" s="175"/>
      <c r="J1847" s="61"/>
      <c r="K1847" s="194"/>
      <c r="L1847" s="194"/>
      <c r="M1847" s="194"/>
      <c r="N1847" s="194"/>
      <c r="O1847" s="194"/>
      <c r="P1847" s="194"/>
      <c r="Q1847" s="194"/>
      <c r="R1847" s="3"/>
      <c r="S1847" s="3"/>
      <c r="T1847" s="215"/>
      <c r="U1847" s="61"/>
      <c r="V1847" s="61"/>
      <c r="W1847" s="61"/>
      <c r="X1847" s="61"/>
      <c r="Y1847" s="61"/>
      <c r="Z1847" s="61"/>
      <c r="AA1847" s="61"/>
      <c r="AB1847" s="61"/>
      <c r="AC1847" s="61"/>
      <c r="AD1847" s="61"/>
      <c r="AE1847" s="61"/>
      <c r="AF1847" s="61"/>
      <c r="AG1847" s="61"/>
      <c r="AH1847" s="61"/>
      <c r="AI1847" s="61"/>
      <c r="AJ1847" s="61"/>
      <c r="AK1847" s="61"/>
      <c r="AL1847" s="61"/>
      <c r="AM1847" s="61"/>
      <c r="AN1847" s="61"/>
      <c r="AO1847" s="61"/>
      <c r="AP1847" s="61"/>
      <c r="AQ1847" s="61"/>
      <c r="AR1847" s="61"/>
      <c r="AS1847" s="61"/>
      <c r="AT1847" s="61"/>
      <c r="AU1847" s="61"/>
      <c r="AV1847" s="61"/>
      <c r="AW1847" s="61"/>
      <c r="AX1847" s="61"/>
      <c r="AY1847" s="61"/>
      <c r="AZ1847" s="61"/>
      <c r="BA1847" s="61"/>
      <c r="BB1847" s="61"/>
      <c r="BC1847" s="61"/>
      <c r="BD1847" s="61"/>
      <c r="BE1847" s="61"/>
      <c r="BF1847" s="61"/>
      <c r="BG1847" s="61"/>
      <c r="BH1847" s="61"/>
      <c r="BI1847" s="61"/>
      <c r="BJ1847" s="61"/>
      <c r="BK1847" s="61"/>
      <c r="BL1847" s="61"/>
      <c r="BM1847" s="61"/>
      <c r="BN1847" s="61"/>
      <c r="BO1847" s="61"/>
      <c r="BP1847" s="61"/>
      <c r="BQ1847" s="61"/>
      <c r="BR1847" s="61"/>
      <c r="BS1847" s="61"/>
      <c r="BT1847" s="61"/>
      <c r="BU1847" s="61"/>
      <c r="BV1847" s="61"/>
      <c r="BW1847" s="61"/>
      <c r="BX1847" s="61"/>
      <c r="BY1847" s="61"/>
      <c r="BZ1847" s="61"/>
      <c r="CA1847" s="61"/>
      <c r="CB1847" s="61"/>
      <c r="CC1847" s="61"/>
      <c r="CD1847" s="61"/>
      <c r="CE1847" s="61"/>
      <c r="CF1847" s="61"/>
      <c r="CG1847" s="61"/>
      <c r="CH1847" s="61"/>
      <c r="CI1847" s="61"/>
      <c r="CJ1847" s="61"/>
      <c r="CK1847" s="61"/>
      <c r="CL1847" s="61"/>
      <c r="CM1847" s="61"/>
      <c r="CN1847" s="61"/>
    </row>
    <row r="1848" spans="1:92" x14ac:dyDescent="0.25">
      <c r="A1848" s="137"/>
      <c r="B1848" s="533"/>
      <c r="C1848" s="139"/>
      <c r="D1848" s="137" t="s">
        <v>1021</v>
      </c>
      <c r="E1848" s="157" t="s">
        <v>1021</v>
      </c>
      <c r="F1848" s="140"/>
      <c r="G1848" s="141"/>
      <c r="H1848" s="487"/>
      <c r="I1848" s="221"/>
      <c r="J1848" s="222"/>
      <c r="K1848" s="218"/>
      <c r="L1848" s="218"/>
      <c r="M1848" s="218"/>
      <c r="N1848" s="218"/>
      <c r="O1848" s="218"/>
      <c r="P1848" s="218"/>
      <c r="Q1848" s="218"/>
      <c r="T1848" s="233"/>
      <c r="U1848" s="145"/>
      <c r="V1848" s="145"/>
      <c r="W1848" s="145"/>
      <c r="X1848" s="145"/>
      <c r="Y1848" s="145"/>
      <c r="Z1848" s="145"/>
      <c r="AA1848" s="145"/>
      <c r="AB1848" s="145"/>
      <c r="AC1848" s="145"/>
      <c r="AD1848" s="145"/>
      <c r="AE1848" s="145"/>
      <c r="AF1848" s="145"/>
      <c r="AG1848" s="145"/>
      <c r="AH1848" s="145"/>
      <c r="AI1848" s="145"/>
      <c r="AJ1848" s="145"/>
      <c r="AK1848" s="145"/>
      <c r="AL1848" s="145"/>
      <c r="AM1848" s="145"/>
      <c r="AN1848" s="145"/>
      <c r="AO1848" s="145"/>
      <c r="AP1848" s="145"/>
      <c r="AQ1848" s="145"/>
      <c r="AR1848" s="145"/>
      <c r="AS1848" s="145"/>
      <c r="AT1848" s="145"/>
      <c r="AU1848" s="145"/>
      <c r="AV1848" s="145"/>
      <c r="AW1848" s="145"/>
      <c r="AX1848" s="145"/>
      <c r="AY1848" s="145"/>
      <c r="AZ1848" s="145"/>
      <c r="BA1848" s="145"/>
      <c r="BB1848" s="145"/>
      <c r="BC1848" s="145"/>
      <c r="BD1848" s="145"/>
      <c r="BE1848" s="145"/>
      <c r="BF1848" s="145"/>
      <c r="BG1848" s="145"/>
      <c r="BH1848" s="145"/>
      <c r="BI1848" s="145"/>
      <c r="BJ1848" s="145"/>
      <c r="BK1848" s="145"/>
      <c r="BL1848" s="145"/>
      <c r="BM1848" s="145"/>
      <c r="BN1848" s="145"/>
      <c r="BO1848" s="145"/>
      <c r="BP1848" s="145"/>
      <c r="BQ1848" s="145"/>
      <c r="BR1848" s="145"/>
      <c r="BS1848" s="145"/>
      <c r="BT1848" s="145"/>
      <c r="BU1848" s="145"/>
      <c r="BV1848" s="145"/>
      <c r="BW1848" s="145"/>
      <c r="BX1848" s="145"/>
      <c r="BY1848" s="145"/>
      <c r="BZ1848" s="145"/>
      <c r="CA1848" s="145"/>
      <c r="CB1848" s="145"/>
      <c r="CC1848" s="145"/>
      <c r="CD1848" s="145"/>
      <c r="CE1848" s="145"/>
      <c r="CF1848" s="145"/>
      <c r="CG1848" s="145"/>
      <c r="CH1848" s="145"/>
      <c r="CI1848" s="145"/>
      <c r="CJ1848" s="145"/>
      <c r="CK1848" s="145"/>
      <c r="CL1848" s="145"/>
      <c r="CM1848" s="145"/>
      <c r="CN1848" s="145"/>
    </row>
    <row r="1849" spans="1:92" x14ac:dyDescent="0.25">
      <c r="A1849" t="s">
        <v>188</v>
      </c>
      <c r="B1849" s="174" t="s">
        <v>165</v>
      </c>
      <c r="D1849" t="s">
        <v>1021</v>
      </c>
      <c r="E1849" s="106"/>
      <c r="F1849" s="106"/>
      <c r="G1849" s="106"/>
      <c r="H1849" s="106"/>
      <c r="J1849" s="61">
        <f ca="1">SUMIF($3:$3, INDIRECT(ADDRESS(2,COLUMN(),2)), INDIRECT(ROW() &amp; ":" &amp; ROW()))</f>
        <v>0</v>
      </c>
      <c r="K1849" s="369">
        <v>1000</v>
      </c>
      <c r="L1849" s="534">
        <f>K1849*(1+L1850)</f>
        <v>1100</v>
      </c>
      <c r="M1849" s="534">
        <f t="shared" ref="M1849:P1849" si="1202">L1849*(1+M1850)</f>
        <v>1210</v>
      </c>
      <c r="N1849" s="534">
        <f t="shared" si="1202"/>
        <v>1331</v>
      </c>
      <c r="O1849" s="534">
        <f t="shared" si="1202"/>
        <v>1464.1000000000001</v>
      </c>
      <c r="P1849" s="534">
        <f t="shared" si="1202"/>
        <v>1610.5100000000002</v>
      </c>
      <c r="Q1849" s="194"/>
      <c r="R1849" s="3"/>
      <c r="S1849" s="3"/>
      <c r="T1849" s="215">
        <f t="shared" ref="T1849" ca="1" si="1203">IFERROR(INDEX(INDIRECT("Financials!$A:$AD"), MATCH(INDIRECT(ADDRESS(ROW(),2)), INDIRECT("Financials!$B:$B"), 0), MATCH(INDIRECT(ADDRESS(1,COLUMN())), INDIRECT("Financials!$1:$1"), 0)),0)</f>
        <v>0</v>
      </c>
      <c r="U1849" s="61">
        <f ca="1">INDEX($A:$CN,ROW(),MATCH(INDIRECT(ADDRESS(3,COLUMN(),2)),$2:$2,0))/U$7</f>
        <v>83.333333333333329</v>
      </c>
      <c r="V1849" s="61">
        <f ca="1">INDEX($A:$CN,ROW(),MATCH(INDIRECT(ADDRESS(3,COLUMN(),2)),$2:$2,0))/V$7</f>
        <v>83.333333333333329</v>
      </c>
      <c r="W1849" s="61">
        <f ca="1">INDEX($A:$CN,ROW(),MATCH(INDIRECT(ADDRESS(3,COLUMN(),2)),$2:$2,0))/W$7</f>
        <v>83.333333333333329</v>
      </c>
      <c r="X1849" s="61">
        <f ca="1">INDEX($A:$CN,ROW(),MATCH(INDIRECT(ADDRESS(3,COLUMN(),2)),$2:$2,0))/X$7</f>
        <v>83.333333333333329</v>
      </c>
      <c r="Y1849" s="61">
        <f ca="1">INDEX($A:$CN,ROW(),MATCH(INDIRECT(ADDRESS(3,COLUMN(),2)),$2:$2,0))/Y$7</f>
        <v>83.333333333333329</v>
      </c>
      <c r="Z1849" s="61">
        <f ca="1">INDEX($A:$CN,ROW(),MATCH(INDIRECT(ADDRESS(3,COLUMN(),2)),$2:$2,0))/Z$7</f>
        <v>83.333333333333329</v>
      </c>
      <c r="AA1849" s="61">
        <f ca="1">INDEX($A:$CN,ROW(),MATCH(INDIRECT(ADDRESS(3,COLUMN(),2)),$2:$2,0))/AA$7</f>
        <v>83.333333333333329</v>
      </c>
      <c r="AB1849" s="61">
        <f ca="1">INDEX($A:$CN,ROW(),MATCH(INDIRECT(ADDRESS(3,COLUMN(),2)),$2:$2,0))/AB$7</f>
        <v>83.333333333333329</v>
      </c>
      <c r="AC1849" s="61">
        <f ca="1">INDEX($A:$CN,ROW(),MATCH(INDIRECT(ADDRESS(3,COLUMN(),2)),$2:$2,0))/AC$7</f>
        <v>83.333333333333329</v>
      </c>
      <c r="AD1849" s="61">
        <f ca="1">INDEX($A:$CN,ROW(),MATCH(INDIRECT(ADDRESS(3,COLUMN(),2)),$2:$2,0))/AD$7</f>
        <v>83.333333333333329</v>
      </c>
      <c r="AE1849" s="61">
        <f ca="1">INDEX($A:$CN,ROW(),MATCH(INDIRECT(ADDRESS(3,COLUMN(),2)),$2:$2,0))/AE$7</f>
        <v>83.333333333333329</v>
      </c>
      <c r="AF1849" s="61">
        <f ca="1">INDEX($A:$CN,ROW(),MATCH(INDIRECT(ADDRESS(3,COLUMN(),2)),$2:$2,0))/AF$7</f>
        <v>83.333333333333329</v>
      </c>
      <c r="AG1849" s="61">
        <f ca="1">INDEX($A:$CN,ROW(),MATCH(INDIRECT(ADDRESS(3,COLUMN(),2)),$2:$2,0))/AG$7</f>
        <v>91.666666666666671</v>
      </c>
      <c r="AH1849" s="61">
        <f ca="1">INDEX($A:$CN,ROW(),MATCH(INDIRECT(ADDRESS(3,COLUMN(),2)),$2:$2,0))/AH$7</f>
        <v>91.666666666666671</v>
      </c>
      <c r="AI1849" s="61">
        <f ca="1">INDEX($A:$CN,ROW(),MATCH(INDIRECT(ADDRESS(3,COLUMN(),2)),$2:$2,0))/AI$7</f>
        <v>91.666666666666671</v>
      </c>
      <c r="AJ1849" s="61">
        <f ca="1">INDEX($A:$CN,ROW(),MATCH(INDIRECT(ADDRESS(3,COLUMN(),2)),$2:$2,0))/AJ$7</f>
        <v>91.666666666666671</v>
      </c>
      <c r="AK1849" s="61">
        <f ca="1">INDEX($A:$CN,ROW(),MATCH(INDIRECT(ADDRESS(3,COLUMN(),2)),$2:$2,0))/AK$7</f>
        <v>91.666666666666671</v>
      </c>
      <c r="AL1849" s="61">
        <f ca="1">INDEX($A:$CN,ROW(),MATCH(INDIRECT(ADDRESS(3,COLUMN(),2)),$2:$2,0))/AL$7</f>
        <v>91.666666666666671</v>
      </c>
      <c r="AM1849" s="61">
        <f ca="1">INDEX($A:$CN,ROW(),MATCH(INDIRECT(ADDRESS(3,COLUMN(),2)),$2:$2,0))/AM$7</f>
        <v>91.666666666666671</v>
      </c>
      <c r="AN1849" s="61">
        <f ca="1">INDEX($A:$CN,ROW(),MATCH(INDIRECT(ADDRESS(3,COLUMN(),2)),$2:$2,0))/AN$7</f>
        <v>91.666666666666671</v>
      </c>
      <c r="AO1849" s="61">
        <f ca="1">INDEX($A:$CN,ROW(),MATCH(INDIRECT(ADDRESS(3,COLUMN(),2)),$2:$2,0))/AO$7</f>
        <v>91.666666666666671</v>
      </c>
      <c r="AP1849" s="61">
        <f ca="1">INDEX($A:$CN,ROW(),MATCH(INDIRECT(ADDRESS(3,COLUMN(),2)),$2:$2,0))/AP$7</f>
        <v>91.666666666666671</v>
      </c>
      <c r="AQ1849" s="61">
        <f ca="1">INDEX($A:$CN,ROW(),MATCH(INDIRECT(ADDRESS(3,COLUMN(),2)),$2:$2,0))/AQ$7</f>
        <v>91.666666666666671</v>
      </c>
      <c r="AR1849" s="61">
        <f ca="1">INDEX($A:$CN,ROW(),MATCH(INDIRECT(ADDRESS(3,COLUMN(),2)),$2:$2,0))/AR$7</f>
        <v>91.666666666666671</v>
      </c>
      <c r="AS1849" s="61">
        <f ca="1">INDEX($A:$CN,ROW(),MATCH(INDIRECT(ADDRESS(3,COLUMN(),2)),$2:$2,0))/AS$7</f>
        <v>100.83333333333333</v>
      </c>
      <c r="AT1849" s="61">
        <f ca="1">INDEX($A:$CN,ROW(),MATCH(INDIRECT(ADDRESS(3,COLUMN(),2)),$2:$2,0))/AT$7</f>
        <v>100.83333333333333</v>
      </c>
      <c r="AU1849" s="61">
        <f ca="1">INDEX($A:$CN,ROW(),MATCH(INDIRECT(ADDRESS(3,COLUMN(),2)),$2:$2,0))/AU$7</f>
        <v>100.83333333333333</v>
      </c>
      <c r="AV1849" s="61">
        <f ca="1">INDEX($A:$CN,ROW(),MATCH(INDIRECT(ADDRESS(3,COLUMN(),2)),$2:$2,0))/AV$7</f>
        <v>100.83333333333333</v>
      </c>
      <c r="AW1849" s="61">
        <f ca="1">INDEX($A:$CN,ROW(),MATCH(INDIRECT(ADDRESS(3,COLUMN(),2)),$2:$2,0))/AW$7</f>
        <v>100.83333333333333</v>
      </c>
      <c r="AX1849" s="61">
        <f ca="1">INDEX($A:$CN,ROW(),MATCH(INDIRECT(ADDRESS(3,COLUMN(),2)),$2:$2,0))/AX$7</f>
        <v>100.83333333333333</v>
      </c>
      <c r="AY1849" s="61">
        <f ca="1">INDEX($A:$CN,ROW(),MATCH(INDIRECT(ADDRESS(3,COLUMN(),2)),$2:$2,0))/AY$7</f>
        <v>100.83333333333333</v>
      </c>
      <c r="AZ1849" s="61">
        <f ca="1">INDEX($A:$CN,ROW(),MATCH(INDIRECT(ADDRESS(3,COLUMN(),2)),$2:$2,0))/AZ$7</f>
        <v>100.83333333333333</v>
      </c>
      <c r="BA1849" s="61">
        <f ca="1">INDEX($A:$CN,ROW(),MATCH(INDIRECT(ADDRESS(3,COLUMN(),2)),$2:$2,0))/BA$7</f>
        <v>100.83333333333333</v>
      </c>
      <c r="BB1849" s="61">
        <f ca="1">INDEX($A:$CN,ROW(),MATCH(INDIRECT(ADDRESS(3,COLUMN(),2)),$2:$2,0))/BB$7</f>
        <v>100.83333333333333</v>
      </c>
      <c r="BC1849" s="61">
        <f ca="1">INDEX($A:$CN,ROW(),MATCH(INDIRECT(ADDRESS(3,COLUMN(),2)),$2:$2,0))/BC$7</f>
        <v>100.83333333333333</v>
      </c>
      <c r="BD1849" s="61">
        <f ca="1">INDEX($A:$CN,ROW(),MATCH(INDIRECT(ADDRESS(3,COLUMN(),2)),$2:$2,0))/BD$7</f>
        <v>100.83333333333333</v>
      </c>
      <c r="BE1849" s="61">
        <f ca="1">INDEX($A:$CN,ROW(),MATCH(INDIRECT(ADDRESS(3,COLUMN(),2)),$2:$2,0))/BE$7</f>
        <v>110.91666666666667</v>
      </c>
      <c r="BF1849" s="61">
        <f ca="1">INDEX($A:$CN,ROW(),MATCH(INDIRECT(ADDRESS(3,COLUMN(),2)),$2:$2,0))/BF$7</f>
        <v>110.91666666666667</v>
      </c>
      <c r="BG1849" s="61">
        <f ca="1">INDEX($A:$CN,ROW(),MATCH(INDIRECT(ADDRESS(3,COLUMN(),2)),$2:$2,0))/BG$7</f>
        <v>110.91666666666667</v>
      </c>
      <c r="BH1849" s="61">
        <f ca="1">INDEX($A:$CN,ROW(),MATCH(INDIRECT(ADDRESS(3,COLUMN(),2)),$2:$2,0))/BH$7</f>
        <v>110.91666666666667</v>
      </c>
      <c r="BI1849" s="61">
        <f ca="1">INDEX($A:$CN,ROW(),MATCH(INDIRECT(ADDRESS(3,COLUMN(),2)),$2:$2,0))/BI$7</f>
        <v>110.91666666666667</v>
      </c>
      <c r="BJ1849" s="61">
        <f ca="1">INDEX($A:$CN,ROW(),MATCH(INDIRECT(ADDRESS(3,COLUMN(),2)),$2:$2,0))/BJ$7</f>
        <v>110.91666666666667</v>
      </c>
      <c r="BK1849" s="61">
        <f ca="1">INDEX($A:$CN,ROW(),MATCH(INDIRECT(ADDRESS(3,COLUMN(),2)),$2:$2,0))/BK$7</f>
        <v>110.91666666666667</v>
      </c>
      <c r="BL1849" s="61">
        <f ca="1">INDEX($A:$CN,ROW(),MATCH(INDIRECT(ADDRESS(3,COLUMN(),2)),$2:$2,0))/BL$7</f>
        <v>110.91666666666667</v>
      </c>
      <c r="BM1849" s="61">
        <f ca="1">INDEX($A:$CN,ROW(),MATCH(INDIRECT(ADDRESS(3,COLUMN(),2)),$2:$2,0))/BM$7</f>
        <v>110.91666666666667</v>
      </c>
      <c r="BN1849" s="61">
        <f ca="1">INDEX($A:$CN,ROW(),MATCH(INDIRECT(ADDRESS(3,COLUMN(),2)),$2:$2,0))/BN$7</f>
        <v>110.91666666666667</v>
      </c>
      <c r="BO1849" s="61">
        <f ca="1">INDEX($A:$CN,ROW(),MATCH(INDIRECT(ADDRESS(3,COLUMN(),2)),$2:$2,0))/BO$7</f>
        <v>110.91666666666667</v>
      </c>
      <c r="BP1849" s="61">
        <f ca="1">INDEX($A:$CN,ROW(),MATCH(INDIRECT(ADDRESS(3,COLUMN(),2)),$2:$2,0))/BP$7</f>
        <v>110.91666666666667</v>
      </c>
      <c r="BQ1849" s="61">
        <f ca="1">INDEX($A:$CN,ROW(),MATCH(INDIRECT(ADDRESS(3,COLUMN(),2)),$2:$2,0))/BQ$7</f>
        <v>122.00833333333334</v>
      </c>
      <c r="BR1849" s="61">
        <f ca="1">INDEX($A:$CN,ROW(),MATCH(INDIRECT(ADDRESS(3,COLUMN(),2)),$2:$2,0))/BR$7</f>
        <v>122.00833333333334</v>
      </c>
      <c r="BS1849" s="61">
        <f ca="1">INDEX($A:$CN,ROW(),MATCH(INDIRECT(ADDRESS(3,COLUMN(),2)),$2:$2,0))/BS$7</f>
        <v>122.00833333333334</v>
      </c>
      <c r="BT1849" s="61">
        <f ca="1">INDEX($A:$CN,ROW(),MATCH(INDIRECT(ADDRESS(3,COLUMN(),2)),$2:$2,0))/BT$7</f>
        <v>122.00833333333334</v>
      </c>
      <c r="BU1849" s="61">
        <f ca="1">INDEX($A:$CN,ROW(),MATCH(INDIRECT(ADDRESS(3,COLUMN(),2)),$2:$2,0))/BU$7</f>
        <v>122.00833333333334</v>
      </c>
      <c r="BV1849" s="61">
        <f ca="1">INDEX($A:$CN,ROW(),MATCH(INDIRECT(ADDRESS(3,COLUMN(),2)),$2:$2,0))/BV$7</f>
        <v>122.00833333333334</v>
      </c>
      <c r="BW1849" s="61">
        <f ca="1">INDEX($A:$CN,ROW(),MATCH(INDIRECT(ADDRESS(3,COLUMN(),2)),$2:$2,0))/BW$7</f>
        <v>122.00833333333334</v>
      </c>
      <c r="BX1849" s="61">
        <f ca="1">INDEX($A:$CN,ROW(),MATCH(INDIRECT(ADDRESS(3,COLUMN(),2)),$2:$2,0))/BX$7</f>
        <v>122.00833333333334</v>
      </c>
      <c r="BY1849" s="61">
        <f ca="1">INDEX($A:$CN,ROW(),MATCH(INDIRECT(ADDRESS(3,COLUMN(),2)),$2:$2,0))/BY$7</f>
        <v>122.00833333333334</v>
      </c>
      <c r="BZ1849" s="61">
        <f ca="1">INDEX($A:$CN,ROW(),MATCH(INDIRECT(ADDRESS(3,COLUMN(),2)),$2:$2,0))/BZ$7</f>
        <v>122.00833333333334</v>
      </c>
      <c r="CA1849" s="61">
        <f ca="1">INDEX($A:$CN,ROW(),MATCH(INDIRECT(ADDRESS(3,COLUMN(),2)),$2:$2,0))/CA$7</f>
        <v>122.00833333333334</v>
      </c>
      <c r="CB1849" s="61">
        <f ca="1">INDEX($A:$CN,ROW(),MATCH(INDIRECT(ADDRESS(3,COLUMN(),2)),$2:$2,0))/CB$7</f>
        <v>122.00833333333334</v>
      </c>
      <c r="CC1849" s="61">
        <f ca="1">INDEX($A:$CN,ROW(),MATCH(INDIRECT(ADDRESS(3,COLUMN(),2)),$2:$2,0))/CC$7</f>
        <v>134.20916666666668</v>
      </c>
      <c r="CD1849" s="61">
        <f ca="1">INDEX($A:$CN,ROW(),MATCH(INDIRECT(ADDRESS(3,COLUMN(),2)),$2:$2,0))/CD$7</f>
        <v>134.20916666666668</v>
      </c>
      <c r="CE1849" s="61">
        <f ca="1">INDEX($A:$CN,ROW(),MATCH(INDIRECT(ADDRESS(3,COLUMN(),2)),$2:$2,0))/CE$7</f>
        <v>134.20916666666668</v>
      </c>
      <c r="CF1849" s="61">
        <f ca="1">INDEX($A:$CN,ROW(),MATCH(INDIRECT(ADDRESS(3,COLUMN(),2)),$2:$2,0))/CF$7</f>
        <v>134.20916666666668</v>
      </c>
      <c r="CG1849" s="61">
        <f ca="1">INDEX($A:$CN,ROW(),MATCH(INDIRECT(ADDRESS(3,COLUMN(),2)),$2:$2,0))/CG$7</f>
        <v>134.20916666666668</v>
      </c>
      <c r="CH1849" s="61">
        <f ca="1">INDEX($A:$CN,ROW(),MATCH(INDIRECT(ADDRESS(3,COLUMN(),2)),$2:$2,0))/CH$7</f>
        <v>134.20916666666668</v>
      </c>
      <c r="CI1849" s="61">
        <f ca="1">INDEX($A:$CN,ROW(),MATCH(INDIRECT(ADDRESS(3,COLUMN(),2)),$2:$2,0))/CI$7</f>
        <v>134.20916666666668</v>
      </c>
      <c r="CJ1849" s="61">
        <f ca="1">INDEX($A:$CN,ROW(),MATCH(INDIRECT(ADDRESS(3,COLUMN(),2)),$2:$2,0))/CJ$7</f>
        <v>134.20916666666668</v>
      </c>
      <c r="CK1849" s="61">
        <f ca="1">INDEX($A:$CN,ROW(),MATCH(INDIRECT(ADDRESS(3,COLUMN(),2)),$2:$2,0))/CK$7</f>
        <v>134.20916666666668</v>
      </c>
      <c r="CL1849" s="61">
        <f ca="1">INDEX($A:$CN,ROW(),MATCH(INDIRECT(ADDRESS(3,COLUMN(),2)),$2:$2,0))/CL$7</f>
        <v>134.20916666666668</v>
      </c>
      <c r="CM1849" s="61">
        <f ca="1">INDEX($A:$CN,ROW(),MATCH(INDIRECT(ADDRESS(3,COLUMN(),2)),$2:$2,0))/CM$7</f>
        <v>134.20916666666668</v>
      </c>
      <c r="CN1849" s="61">
        <f ca="1">INDEX($A:$CN,ROW(),MATCH(INDIRECT(ADDRESS(3,COLUMN(),2)),$2:$2,0))/CN$7</f>
        <v>134.20916666666668</v>
      </c>
    </row>
    <row r="1850" spans="1:92" x14ac:dyDescent="0.25">
      <c r="B1850" s="214" t="s">
        <v>17</v>
      </c>
      <c r="D1850" t="s">
        <v>1021</v>
      </c>
      <c r="E1850" s="106"/>
      <c r="F1850" s="106"/>
      <c r="G1850" s="106"/>
      <c r="H1850" s="106"/>
      <c r="J1850" s="61"/>
      <c r="K1850" s="194"/>
      <c r="L1850" s="192">
        <v>0.1</v>
      </c>
      <c r="M1850" s="192">
        <v>0.1</v>
      </c>
      <c r="N1850" s="192">
        <v>0.1</v>
      </c>
      <c r="O1850" s="192">
        <v>0.1</v>
      </c>
      <c r="P1850" s="192">
        <v>0.1</v>
      </c>
      <c r="Q1850" s="194"/>
      <c r="R1850" s="3"/>
      <c r="S1850" s="3"/>
      <c r="U1850" s="61"/>
      <c r="V1850" s="61"/>
      <c r="W1850" s="61"/>
      <c r="X1850" s="61"/>
      <c r="Y1850" s="61"/>
      <c r="Z1850" s="61"/>
      <c r="AA1850" s="61"/>
      <c r="AB1850" s="61"/>
      <c r="AC1850" s="61"/>
      <c r="AD1850" s="61"/>
      <c r="AE1850" s="61"/>
      <c r="AF1850" s="61"/>
      <c r="AG1850" s="61"/>
      <c r="AH1850" s="61"/>
      <c r="AI1850" s="61"/>
      <c r="AJ1850" s="61"/>
      <c r="AK1850" s="61"/>
      <c r="AL1850" s="61"/>
      <c r="AM1850" s="61"/>
      <c r="AN1850" s="61"/>
      <c r="AO1850" s="61"/>
      <c r="AP1850" s="61"/>
      <c r="AQ1850" s="61"/>
      <c r="AR1850" s="61"/>
      <c r="AS1850" s="61"/>
      <c r="AT1850" s="61"/>
      <c r="AU1850" s="61"/>
      <c r="AV1850" s="61"/>
      <c r="AW1850" s="61"/>
      <c r="AX1850" s="61"/>
      <c r="AY1850" s="61"/>
      <c r="AZ1850" s="61"/>
      <c r="BA1850" s="61"/>
      <c r="BB1850" s="61"/>
      <c r="BC1850" s="61"/>
      <c r="BD1850" s="61"/>
      <c r="BE1850" s="61"/>
      <c r="BF1850" s="61"/>
      <c r="BG1850" s="61"/>
      <c r="BH1850" s="61"/>
      <c r="BI1850" s="61"/>
      <c r="BJ1850" s="61"/>
      <c r="BK1850" s="61"/>
      <c r="BL1850" s="61"/>
      <c r="BM1850" s="61"/>
      <c r="BN1850" s="61"/>
      <c r="BO1850" s="61"/>
      <c r="BP1850" s="61"/>
      <c r="BQ1850" s="61"/>
      <c r="BR1850" s="61"/>
      <c r="BS1850" s="61"/>
      <c r="BT1850" s="61"/>
      <c r="BU1850" s="61"/>
      <c r="BV1850" s="61"/>
      <c r="BW1850" s="61"/>
      <c r="BX1850" s="61"/>
      <c r="BY1850" s="61"/>
      <c r="BZ1850" s="61"/>
      <c r="CA1850" s="61"/>
      <c r="CB1850" s="61"/>
      <c r="CC1850" s="61"/>
      <c r="CD1850" s="61"/>
      <c r="CE1850" s="61"/>
      <c r="CF1850" s="61"/>
      <c r="CG1850" s="61"/>
      <c r="CH1850" s="61"/>
      <c r="CI1850" s="61"/>
      <c r="CJ1850" s="61"/>
      <c r="CK1850" s="61"/>
      <c r="CL1850" s="61"/>
      <c r="CM1850" s="61"/>
      <c r="CN1850" s="61"/>
    </row>
    <row r="1851" spans="1:92" x14ac:dyDescent="0.25">
      <c r="B1851" s="174"/>
      <c r="E1851" s="106"/>
      <c r="F1851" s="106"/>
      <c r="G1851" s="106"/>
      <c r="H1851" s="106"/>
      <c r="J1851" s="61"/>
      <c r="K1851" s="194"/>
      <c r="L1851" s="194"/>
      <c r="M1851" s="194"/>
      <c r="N1851" s="194"/>
      <c r="O1851" s="194"/>
      <c r="P1851" s="194"/>
      <c r="Q1851" s="194"/>
      <c r="R1851" s="3"/>
      <c r="S1851" s="3"/>
      <c r="U1851" s="61"/>
      <c r="V1851" s="61"/>
      <c r="W1851" s="61"/>
      <c r="X1851" s="61"/>
      <c r="Y1851" s="61"/>
      <c r="Z1851" s="61"/>
      <c r="AA1851" s="61"/>
      <c r="AB1851" s="61"/>
      <c r="AC1851" s="61"/>
      <c r="AD1851" s="61"/>
      <c r="AE1851" s="61"/>
      <c r="AF1851" s="61"/>
      <c r="AG1851" s="61"/>
      <c r="AH1851" s="61"/>
      <c r="AI1851" s="61"/>
      <c r="AJ1851" s="61"/>
      <c r="AK1851" s="61"/>
      <c r="AL1851" s="61"/>
      <c r="AM1851" s="61"/>
      <c r="AN1851" s="61"/>
      <c r="AO1851" s="61"/>
      <c r="AP1851" s="61"/>
      <c r="AQ1851" s="61"/>
      <c r="AR1851" s="61"/>
      <c r="AS1851" s="61"/>
      <c r="AT1851" s="61"/>
      <c r="AU1851" s="61"/>
      <c r="AV1851" s="61"/>
      <c r="AW1851" s="61"/>
      <c r="AX1851" s="61"/>
      <c r="AY1851" s="61"/>
      <c r="AZ1851" s="61"/>
      <c r="BA1851" s="61"/>
      <c r="BB1851" s="61"/>
      <c r="BC1851" s="61"/>
      <c r="BD1851" s="61"/>
      <c r="BE1851" s="61"/>
      <c r="BF1851" s="61"/>
      <c r="BG1851" s="61"/>
      <c r="BH1851" s="61"/>
      <c r="BI1851" s="61"/>
      <c r="BJ1851" s="61"/>
      <c r="BK1851" s="61"/>
      <c r="BL1851" s="61"/>
      <c r="BM1851" s="61"/>
      <c r="BN1851" s="61"/>
      <c r="BO1851" s="61"/>
      <c r="BP1851" s="61"/>
      <c r="BQ1851" s="61"/>
      <c r="BR1851" s="61"/>
      <c r="BS1851" s="61"/>
      <c r="BT1851" s="61"/>
      <c r="BU1851" s="61"/>
      <c r="BV1851" s="61"/>
      <c r="BW1851" s="61"/>
      <c r="BX1851" s="61"/>
      <c r="BY1851" s="61"/>
      <c r="BZ1851" s="61"/>
      <c r="CA1851" s="61"/>
      <c r="CB1851" s="61"/>
      <c r="CC1851" s="61"/>
      <c r="CD1851" s="61"/>
      <c r="CE1851" s="61"/>
      <c r="CF1851" s="61"/>
      <c r="CG1851" s="61"/>
      <c r="CH1851" s="61"/>
      <c r="CI1851" s="61"/>
      <c r="CJ1851" s="61"/>
      <c r="CK1851" s="61"/>
      <c r="CL1851" s="61"/>
      <c r="CM1851" s="61"/>
      <c r="CN1851" s="61"/>
    </row>
    <row r="1852" spans="1:92" x14ac:dyDescent="0.25">
      <c r="A1852" s="137"/>
      <c r="B1852" s="533"/>
      <c r="C1852" s="139"/>
      <c r="D1852" s="137" t="s">
        <v>1022</v>
      </c>
      <c r="E1852" s="157" t="s">
        <v>1022</v>
      </c>
      <c r="F1852" s="140"/>
      <c r="G1852" s="141"/>
      <c r="H1852" s="487"/>
      <c r="I1852" s="221"/>
      <c r="J1852" s="222"/>
      <c r="K1852" s="218"/>
      <c r="L1852" s="218"/>
      <c r="M1852" s="218"/>
      <c r="N1852" s="218"/>
      <c r="O1852" s="218"/>
      <c r="P1852" s="218"/>
      <c r="Q1852" s="218"/>
      <c r="T1852" s="233"/>
      <c r="U1852" s="145"/>
      <c r="V1852" s="145"/>
      <c r="W1852" s="145"/>
      <c r="X1852" s="145"/>
      <c r="Y1852" s="145"/>
      <c r="Z1852" s="145"/>
      <c r="AA1852" s="145"/>
      <c r="AB1852" s="145"/>
      <c r="AC1852" s="145"/>
      <c r="AD1852" s="145"/>
      <c r="AE1852" s="145"/>
      <c r="AF1852" s="145"/>
      <c r="AG1852" s="145"/>
      <c r="AH1852" s="145"/>
      <c r="AI1852" s="145"/>
      <c r="AJ1852" s="145"/>
      <c r="AK1852" s="145"/>
      <c r="AL1852" s="145"/>
      <c r="AM1852" s="145"/>
      <c r="AN1852" s="145"/>
      <c r="AO1852" s="145"/>
      <c r="AP1852" s="145"/>
      <c r="AQ1852" s="145"/>
      <c r="AR1852" s="145"/>
      <c r="AS1852" s="145"/>
      <c r="AT1852" s="145"/>
      <c r="AU1852" s="145"/>
      <c r="AV1852" s="145"/>
      <c r="AW1852" s="145"/>
      <c r="AX1852" s="145"/>
      <c r="AY1852" s="145"/>
      <c r="AZ1852" s="145"/>
      <c r="BA1852" s="145"/>
      <c r="BB1852" s="145"/>
      <c r="BC1852" s="145"/>
      <c r="BD1852" s="145"/>
      <c r="BE1852" s="145"/>
      <c r="BF1852" s="145"/>
      <c r="BG1852" s="145"/>
      <c r="BH1852" s="145"/>
      <c r="BI1852" s="145"/>
      <c r="BJ1852" s="145"/>
      <c r="BK1852" s="145"/>
      <c r="BL1852" s="145"/>
      <c r="BM1852" s="145"/>
      <c r="BN1852" s="145"/>
      <c r="BO1852" s="145"/>
      <c r="BP1852" s="145"/>
      <c r="BQ1852" s="145"/>
      <c r="BR1852" s="145"/>
      <c r="BS1852" s="145"/>
      <c r="BT1852" s="145"/>
      <c r="BU1852" s="145"/>
      <c r="BV1852" s="145"/>
      <c r="BW1852" s="145"/>
      <c r="BX1852" s="145"/>
      <c r="BY1852" s="145"/>
      <c r="BZ1852" s="145"/>
      <c r="CA1852" s="145"/>
      <c r="CB1852" s="145"/>
      <c r="CC1852" s="145"/>
      <c r="CD1852" s="145"/>
      <c r="CE1852" s="145"/>
      <c r="CF1852" s="145"/>
      <c r="CG1852" s="145"/>
      <c r="CH1852" s="145"/>
      <c r="CI1852" s="145"/>
      <c r="CJ1852" s="145"/>
      <c r="CK1852" s="145"/>
      <c r="CL1852" s="145"/>
      <c r="CM1852" s="145"/>
      <c r="CN1852" s="145"/>
    </row>
    <row r="1853" spans="1:92" x14ac:dyDescent="0.25">
      <c r="A1853" t="s">
        <v>188</v>
      </c>
      <c r="B1853" s="174" t="s">
        <v>165</v>
      </c>
      <c r="D1853" t="s">
        <v>1022</v>
      </c>
      <c r="E1853" s="106"/>
      <c r="F1853" s="106"/>
      <c r="G1853" s="106"/>
      <c r="H1853" s="106"/>
      <c r="J1853" s="61">
        <f ca="1">SUMIF($3:$3, INDIRECT(ADDRESS(2,COLUMN(),2)), INDIRECT(ROW() &amp; ":" &amp; ROW()))</f>
        <v>0</v>
      </c>
      <c r="K1853" s="534">
        <f ca="1">J1853*(1+K1854)</f>
        <v>0</v>
      </c>
      <c r="L1853" s="534">
        <f ca="1">K1853*(1+L1854)</f>
        <v>0</v>
      </c>
      <c r="M1853" s="534">
        <f t="shared" ref="M1853:P1853" ca="1" si="1204">L1853*(1+M1854)</f>
        <v>0</v>
      </c>
      <c r="N1853" s="534">
        <f t="shared" ca="1" si="1204"/>
        <v>0</v>
      </c>
      <c r="O1853" s="534">
        <f t="shared" ca="1" si="1204"/>
        <v>0</v>
      </c>
      <c r="P1853" s="534">
        <f t="shared" ca="1" si="1204"/>
        <v>0</v>
      </c>
      <c r="Q1853" s="194"/>
      <c r="R1853" s="3"/>
      <c r="S1853" s="3"/>
      <c r="T1853" s="215">
        <f t="shared" ref="T1853" ca="1" si="1205">IFERROR(INDEX(INDIRECT("Financials!$A:$AD"), MATCH(INDIRECT(ADDRESS(ROW(),2)), INDIRECT("Financials!$B:$B"), 0), MATCH(INDIRECT(ADDRESS(1,COLUMN())), INDIRECT("Financials!$1:$1"), 0)),0)</f>
        <v>0</v>
      </c>
      <c r="U1853" s="61">
        <f ca="1">INDEX($A:$CN,ROW(),MATCH(INDIRECT(ADDRESS(3,COLUMN(),2)),$2:$2,0))/U$7</f>
        <v>0</v>
      </c>
      <c r="V1853" s="61">
        <f ca="1">INDEX($A:$CN,ROW(),MATCH(INDIRECT(ADDRESS(3,COLUMN(),2)),$2:$2,0))/V$7</f>
        <v>0</v>
      </c>
      <c r="W1853" s="61">
        <f ca="1">INDEX($A:$CN,ROW(),MATCH(INDIRECT(ADDRESS(3,COLUMN(),2)),$2:$2,0))/W$7</f>
        <v>0</v>
      </c>
      <c r="X1853" s="61">
        <f ca="1">INDEX($A:$CN,ROW(),MATCH(INDIRECT(ADDRESS(3,COLUMN(),2)),$2:$2,0))/X$7</f>
        <v>0</v>
      </c>
      <c r="Y1853" s="61">
        <f ca="1">INDEX($A:$CN,ROW(),MATCH(INDIRECT(ADDRESS(3,COLUMN(),2)),$2:$2,0))/Y$7</f>
        <v>0</v>
      </c>
      <c r="Z1853" s="61">
        <f ca="1">INDEX($A:$CN,ROW(),MATCH(INDIRECT(ADDRESS(3,COLUMN(),2)),$2:$2,0))/Z$7</f>
        <v>0</v>
      </c>
      <c r="AA1853" s="61">
        <f ca="1">INDEX($A:$CN,ROW(),MATCH(INDIRECT(ADDRESS(3,COLUMN(),2)),$2:$2,0))/AA$7</f>
        <v>0</v>
      </c>
      <c r="AB1853" s="61">
        <f ca="1">INDEX($A:$CN,ROW(),MATCH(INDIRECT(ADDRESS(3,COLUMN(),2)),$2:$2,0))/AB$7</f>
        <v>0</v>
      </c>
      <c r="AC1853" s="61">
        <f ca="1">INDEX($A:$CN,ROW(),MATCH(INDIRECT(ADDRESS(3,COLUMN(),2)),$2:$2,0))/AC$7</f>
        <v>0</v>
      </c>
      <c r="AD1853" s="61">
        <f ca="1">INDEX($A:$CN,ROW(),MATCH(INDIRECT(ADDRESS(3,COLUMN(),2)),$2:$2,0))/AD$7</f>
        <v>0</v>
      </c>
      <c r="AE1853" s="61">
        <f ca="1">INDEX($A:$CN,ROW(),MATCH(INDIRECT(ADDRESS(3,COLUMN(),2)),$2:$2,0))/AE$7</f>
        <v>0</v>
      </c>
      <c r="AF1853" s="61">
        <f ca="1">INDEX($A:$CN,ROW(),MATCH(INDIRECT(ADDRESS(3,COLUMN(),2)),$2:$2,0))/AF$7</f>
        <v>0</v>
      </c>
      <c r="AG1853" s="61">
        <f ca="1">INDEX($A:$CN,ROW(),MATCH(INDIRECT(ADDRESS(3,COLUMN(),2)),$2:$2,0))/AG$7</f>
        <v>0</v>
      </c>
      <c r="AH1853" s="61">
        <f ca="1">INDEX($A:$CN,ROW(),MATCH(INDIRECT(ADDRESS(3,COLUMN(),2)),$2:$2,0))/AH$7</f>
        <v>0</v>
      </c>
      <c r="AI1853" s="61">
        <f ca="1">INDEX($A:$CN,ROW(),MATCH(INDIRECT(ADDRESS(3,COLUMN(),2)),$2:$2,0))/AI$7</f>
        <v>0</v>
      </c>
      <c r="AJ1853" s="61">
        <f ca="1">INDEX($A:$CN,ROW(),MATCH(INDIRECT(ADDRESS(3,COLUMN(),2)),$2:$2,0))/AJ$7</f>
        <v>0</v>
      </c>
      <c r="AK1853" s="61">
        <f ca="1">INDEX($A:$CN,ROW(),MATCH(INDIRECT(ADDRESS(3,COLUMN(),2)),$2:$2,0))/AK$7</f>
        <v>0</v>
      </c>
      <c r="AL1853" s="61">
        <f ca="1">INDEX($A:$CN,ROW(),MATCH(INDIRECT(ADDRESS(3,COLUMN(),2)),$2:$2,0))/AL$7</f>
        <v>0</v>
      </c>
      <c r="AM1853" s="61">
        <f ca="1">INDEX($A:$CN,ROW(),MATCH(INDIRECT(ADDRESS(3,COLUMN(),2)),$2:$2,0))/AM$7</f>
        <v>0</v>
      </c>
      <c r="AN1853" s="61">
        <f ca="1">INDEX($A:$CN,ROW(),MATCH(INDIRECT(ADDRESS(3,COLUMN(),2)),$2:$2,0))/AN$7</f>
        <v>0</v>
      </c>
      <c r="AO1853" s="61">
        <f ca="1">INDEX($A:$CN,ROW(),MATCH(INDIRECT(ADDRESS(3,COLUMN(),2)),$2:$2,0))/AO$7</f>
        <v>0</v>
      </c>
      <c r="AP1853" s="61">
        <f ca="1">INDEX($A:$CN,ROW(),MATCH(INDIRECT(ADDRESS(3,COLUMN(),2)),$2:$2,0))/AP$7</f>
        <v>0</v>
      </c>
      <c r="AQ1853" s="61">
        <f ca="1">INDEX($A:$CN,ROW(),MATCH(INDIRECT(ADDRESS(3,COLUMN(),2)),$2:$2,0))/AQ$7</f>
        <v>0</v>
      </c>
      <c r="AR1853" s="61">
        <f ca="1">INDEX($A:$CN,ROW(),MATCH(INDIRECT(ADDRESS(3,COLUMN(),2)),$2:$2,0))/AR$7</f>
        <v>0</v>
      </c>
      <c r="AS1853" s="61">
        <f ca="1">INDEX($A:$CN,ROW(),MATCH(INDIRECT(ADDRESS(3,COLUMN(),2)),$2:$2,0))/AS$7</f>
        <v>0</v>
      </c>
      <c r="AT1853" s="61">
        <f ca="1">INDEX($A:$CN,ROW(),MATCH(INDIRECT(ADDRESS(3,COLUMN(),2)),$2:$2,0))/AT$7</f>
        <v>0</v>
      </c>
      <c r="AU1853" s="61">
        <f ca="1">INDEX($A:$CN,ROW(),MATCH(INDIRECT(ADDRESS(3,COLUMN(),2)),$2:$2,0))/AU$7</f>
        <v>0</v>
      </c>
      <c r="AV1853" s="61">
        <f ca="1">INDEX($A:$CN,ROW(),MATCH(INDIRECT(ADDRESS(3,COLUMN(),2)),$2:$2,0))/AV$7</f>
        <v>0</v>
      </c>
      <c r="AW1853" s="61">
        <f ca="1">INDEX($A:$CN,ROW(),MATCH(INDIRECT(ADDRESS(3,COLUMN(),2)),$2:$2,0))/AW$7</f>
        <v>0</v>
      </c>
      <c r="AX1853" s="61">
        <f ca="1">INDEX($A:$CN,ROW(),MATCH(INDIRECT(ADDRESS(3,COLUMN(),2)),$2:$2,0))/AX$7</f>
        <v>0</v>
      </c>
      <c r="AY1853" s="61">
        <f ca="1">INDEX($A:$CN,ROW(),MATCH(INDIRECT(ADDRESS(3,COLUMN(),2)),$2:$2,0))/AY$7</f>
        <v>0</v>
      </c>
      <c r="AZ1853" s="61">
        <f ca="1">INDEX($A:$CN,ROW(),MATCH(INDIRECT(ADDRESS(3,COLUMN(),2)),$2:$2,0))/AZ$7</f>
        <v>0</v>
      </c>
      <c r="BA1853" s="61">
        <f ca="1">INDEX($A:$CN,ROW(),MATCH(INDIRECT(ADDRESS(3,COLUMN(),2)),$2:$2,0))/BA$7</f>
        <v>0</v>
      </c>
      <c r="BB1853" s="61">
        <f ca="1">INDEX($A:$CN,ROW(),MATCH(INDIRECT(ADDRESS(3,COLUMN(),2)),$2:$2,0))/BB$7</f>
        <v>0</v>
      </c>
      <c r="BC1853" s="61">
        <f ca="1">INDEX($A:$CN,ROW(),MATCH(INDIRECT(ADDRESS(3,COLUMN(),2)),$2:$2,0))/BC$7</f>
        <v>0</v>
      </c>
      <c r="BD1853" s="61">
        <f ca="1">INDEX($A:$CN,ROW(),MATCH(INDIRECT(ADDRESS(3,COLUMN(),2)),$2:$2,0))/BD$7</f>
        <v>0</v>
      </c>
      <c r="BE1853" s="61">
        <f ca="1">INDEX($A:$CN,ROW(),MATCH(INDIRECT(ADDRESS(3,COLUMN(),2)),$2:$2,0))/BE$7</f>
        <v>0</v>
      </c>
      <c r="BF1853" s="61">
        <f ca="1">INDEX($A:$CN,ROW(),MATCH(INDIRECT(ADDRESS(3,COLUMN(),2)),$2:$2,0))/BF$7</f>
        <v>0</v>
      </c>
      <c r="BG1853" s="61">
        <f ca="1">INDEX($A:$CN,ROW(),MATCH(INDIRECT(ADDRESS(3,COLUMN(),2)),$2:$2,0))/BG$7</f>
        <v>0</v>
      </c>
      <c r="BH1853" s="61">
        <f ca="1">INDEX($A:$CN,ROW(),MATCH(INDIRECT(ADDRESS(3,COLUMN(),2)),$2:$2,0))/BH$7</f>
        <v>0</v>
      </c>
      <c r="BI1853" s="61">
        <f ca="1">INDEX($A:$CN,ROW(),MATCH(INDIRECT(ADDRESS(3,COLUMN(),2)),$2:$2,0))/BI$7</f>
        <v>0</v>
      </c>
      <c r="BJ1853" s="61">
        <f ca="1">INDEX($A:$CN,ROW(),MATCH(INDIRECT(ADDRESS(3,COLUMN(),2)),$2:$2,0))/BJ$7</f>
        <v>0</v>
      </c>
      <c r="BK1853" s="61">
        <f ca="1">INDEX($A:$CN,ROW(),MATCH(INDIRECT(ADDRESS(3,COLUMN(),2)),$2:$2,0))/BK$7</f>
        <v>0</v>
      </c>
      <c r="BL1853" s="61">
        <f ca="1">INDEX($A:$CN,ROW(),MATCH(INDIRECT(ADDRESS(3,COLUMN(),2)),$2:$2,0))/BL$7</f>
        <v>0</v>
      </c>
      <c r="BM1853" s="61">
        <f ca="1">INDEX($A:$CN,ROW(),MATCH(INDIRECT(ADDRESS(3,COLUMN(),2)),$2:$2,0))/BM$7</f>
        <v>0</v>
      </c>
      <c r="BN1853" s="61">
        <f ca="1">INDEX($A:$CN,ROW(),MATCH(INDIRECT(ADDRESS(3,COLUMN(),2)),$2:$2,0))/BN$7</f>
        <v>0</v>
      </c>
      <c r="BO1853" s="61">
        <f ca="1">INDEX($A:$CN,ROW(),MATCH(INDIRECT(ADDRESS(3,COLUMN(),2)),$2:$2,0))/BO$7</f>
        <v>0</v>
      </c>
      <c r="BP1853" s="61">
        <f ca="1">INDEX($A:$CN,ROW(),MATCH(INDIRECT(ADDRESS(3,COLUMN(),2)),$2:$2,0))/BP$7</f>
        <v>0</v>
      </c>
      <c r="BQ1853" s="61">
        <f ca="1">INDEX($A:$CN,ROW(),MATCH(INDIRECT(ADDRESS(3,COLUMN(),2)),$2:$2,0))/BQ$7</f>
        <v>0</v>
      </c>
      <c r="BR1853" s="61">
        <f ca="1">INDEX($A:$CN,ROW(),MATCH(INDIRECT(ADDRESS(3,COLUMN(),2)),$2:$2,0))/BR$7</f>
        <v>0</v>
      </c>
      <c r="BS1853" s="61">
        <f ca="1">INDEX($A:$CN,ROW(),MATCH(INDIRECT(ADDRESS(3,COLUMN(),2)),$2:$2,0))/BS$7</f>
        <v>0</v>
      </c>
      <c r="BT1853" s="61">
        <f ca="1">INDEX($A:$CN,ROW(),MATCH(INDIRECT(ADDRESS(3,COLUMN(),2)),$2:$2,0))/BT$7</f>
        <v>0</v>
      </c>
      <c r="BU1853" s="61">
        <f ca="1">INDEX($A:$CN,ROW(),MATCH(INDIRECT(ADDRESS(3,COLUMN(),2)),$2:$2,0))/BU$7</f>
        <v>0</v>
      </c>
      <c r="BV1853" s="61">
        <f ca="1">INDEX($A:$CN,ROW(),MATCH(INDIRECT(ADDRESS(3,COLUMN(),2)),$2:$2,0))/BV$7</f>
        <v>0</v>
      </c>
      <c r="BW1853" s="61">
        <f ca="1">INDEX($A:$CN,ROW(),MATCH(INDIRECT(ADDRESS(3,COLUMN(),2)),$2:$2,0))/BW$7</f>
        <v>0</v>
      </c>
      <c r="BX1853" s="61">
        <f ca="1">INDEX($A:$CN,ROW(),MATCH(INDIRECT(ADDRESS(3,COLUMN(),2)),$2:$2,0))/BX$7</f>
        <v>0</v>
      </c>
      <c r="BY1853" s="61">
        <f ca="1">INDEX($A:$CN,ROW(),MATCH(INDIRECT(ADDRESS(3,COLUMN(),2)),$2:$2,0))/BY$7</f>
        <v>0</v>
      </c>
      <c r="BZ1853" s="61">
        <f ca="1">INDEX($A:$CN,ROW(),MATCH(INDIRECT(ADDRESS(3,COLUMN(),2)),$2:$2,0))/BZ$7</f>
        <v>0</v>
      </c>
      <c r="CA1853" s="61">
        <f ca="1">INDEX($A:$CN,ROW(),MATCH(INDIRECT(ADDRESS(3,COLUMN(),2)),$2:$2,0))/CA$7</f>
        <v>0</v>
      </c>
      <c r="CB1853" s="61">
        <f ca="1">INDEX($A:$CN,ROW(),MATCH(INDIRECT(ADDRESS(3,COLUMN(),2)),$2:$2,0))/CB$7</f>
        <v>0</v>
      </c>
      <c r="CC1853" s="61">
        <f ca="1">INDEX($A:$CN,ROW(),MATCH(INDIRECT(ADDRESS(3,COLUMN(),2)),$2:$2,0))/CC$7</f>
        <v>0</v>
      </c>
      <c r="CD1853" s="61">
        <f ca="1">INDEX($A:$CN,ROW(),MATCH(INDIRECT(ADDRESS(3,COLUMN(),2)),$2:$2,0))/CD$7</f>
        <v>0</v>
      </c>
      <c r="CE1853" s="61">
        <f ca="1">INDEX($A:$CN,ROW(),MATCH(INDIRECT(ADDRESS(3,COLUMN(),2)),$2:$2,0))/CE$7</f>
        <v>0</v>
      </c>
      <c r="CF1853" s="61">
        <f ca="1">INDEX($A:$CN,ROW(),MATCH(INDIRECT(ADDRESS(3,COLUMN(),2)),$2:$2,0))/CF$7</f>
        <v>0</v>
      </c>
      <c r="CG1853" s="61">
        <f ca="1">INDEX($A:$CN,ROW(),MATCH(INDIRECT(ADDRESS(3,COLUMN(),2)),$2:$2,0))/CG$7</f>
        <v>0</v>
      </c>
      <c r="CH1853" s="61">
        <f ca="1">INDEX($A:$CN,ROW(),MATCH(INDIRECT(ADDRESS(3,COLUMN(),2)),$2:$2,0))/CH$7</f>
        <v>0</v>
      </c>
      <c r="CI1853" s="61">
        <f ca="1">INDEX($A:$CN,ROW(),MATCH(INDIRECT(ADDRESS(3,COLUMN(),2)),$2:$2,0))/CI$7</f>
        <v>0</v>
      </c>
      <c r="CJ1853" s="61">
        <f ca="1">INDEX($A:$CN,ROW(),MATCH(INDIRECT(ADDRESS(3,COLUMN(),2)),$2:$2,0))/CJ$7</f>
        <v>0</v>
      </c>
      <c r="CK1853" s="61">
        <f ca="1">INDEX($A:$CN,ROW(),MATCH(INDIRECT(ADDRESS(3,COLUMN(),2)),$2:$2,0))/CK$7</f>
        <v>0</v>
      </c>
      <c r="CL1853" s="61">
        <f ca="1">INDEX($A:$CN,ROW(),MATCH(INDIRECT(ADDRESS(3,COLUMN(),2)),$2:$2,0))/CL$7</f>
        <v>0</v>
      </c>
      <c r="CM1853" s="61">
        <f ca="1">INDEX($A:$CN,ROW(),MATCH(INDIRECT(ADDRESS(3,COLUMN(),2)),$2:$2,0))/CM$7</f>
        <v>0</v>
      </c>
      <c r="CN1853" s="61">
        <f ca="1">INDEX($A:$CN,ROW(),MATCH(INDIRECT(ADDRESS(3,COLUMN(),2)),$2:$2,0))/CN$7</f>
        <v>0</v>
      </c>
    </row>
    <row r="1854" spans="1:92" x14ac:dyDescent="0.25">
      <c r="B1854" s="214" t="s">
        <v>17</v>
      </c>
      <c r="D1854" t="s">
        <v>1022</v>
      </c>
      <c r="E1854" s="106"/>
      <c r="F1854" s="106"/>
      <c r="G1854" s="106"/>
      <c r="H1854" s="106"/>
      <c r="J1854" s="61"/>
      <c r="K1854" s="192">
        <v>0.1</v>
      </c>
      <c r="L1854" s="192">
        <v>0.1</v>
      </c>
      <c r="M1854" s="192">
        <v>0.1</v>
      </c>
      <c r="N1854" s="192">
        <v>0.1</v>
      </c>
      <c r="O1854" s="192">
        <v>0.1</v>
      </c>
      <c r="P1854" s="192">
        <v>0.1</v>
      </c>
      <c r="Q1854" s="194"/>
      <c r="R1854" s="3"/>
      <c r="S1854" s="3"/>
      <c r="U1854" s="61"/>
      <c r="V1854" s="61"/>
      <c r="W1854" s="61"/>
      <c r="X1854" s="61"/>
      <c r="Y1854" s="61"/>
      <c r="Z1854" s="61"/>
      <c r="AA1854" s="61"/>
      <c r="AB1854" s="61"/>
      <c r="AC1854" s="61"/>
      <c r="AD1854" s="61"/>
      <c r="AE1854" s="61"/>
      <c r="AF1854" s="61"/>
      <c r="AG1854" s="61"/>
      <c r="AH1854" s="61"/>
      <c r="AI1854" s="61"/>
      <c r="AJ1854" s="61"/>
      <c r="AK1854" s="61"/>
      <c r="AL1854" s="61"/>
      <c r="AM1854" s="61"/>
      <c r="AN1854" s="61"/>
      <c r="AO1854" s="61"/>
      <c r="AP1854" s="61"/>
      <c r="AQ1854" s="61"/>
      <c r="AR1854" s="61"/>
      <c r="AS1854" s="61"/>
      <c r="AT1854" s="61"/>
      <c r="AU1854" s="61"/>
      <c r="AV1854" s="61"/>
      <c r="AW1854" s="61"/>
      <c r="AX1854" s="61"/>
      <c r="AY1854" s="61"/>
      <c r="AZ1854" s="61"/>
      <c r="BA1854" s="61"/>
      <c r="BB1854" s="61"/>
      <c r="BC1854" s="61"/>
      <c r="BD1854" s="61"/>
      <c r="BE1854" s="61"/>
      <c r="BF1854" s="61"/>
      <c r="BG1854" s="61"/>
      <c r="BH1854" s="61"/>
      <c r="BI1854" s="61"/>
      <c r="BJ1854" s="61"/>
      <c r="BK1854" s="61"/>
      <c r="BL1854" s="61"/>
      <c r="BM1854" s="61"/>
      <c r="BN1854" s="61"/>
      <c r="BO1854" s="61"/>
      <c r="BP1854" s="61"/>
      <c r="BQ1854" s="61"/>
      <c r="BR1854" s="61"/>
      <c r="BS1854" s="61"/>
      <c r="BT1854" s="61"/>
      <c r="BU1854" s="61"/>
      <c r="BV1854" s="61"/>
      <c r="BW1854" s="61"/>
      <c r="BX1854" s="61"/>
      <c r="BY1854" s="61"/>
      <c r="BZ1854" s="61"/>
      <c r="CA1854" s="61"/>
      <c r="CB1854" s="61"/>
      <c r="CC1854" s="61"/>
      <c r="CD1854" s="61"/>
      <c r="CE1854" s="61"/>
      <c r="CF1854" s="61"/>
      <c r="CG1854" s="61"/>
      <c r="CH1854" s="61"/>
      <c r="CI1854" s="61"/>
      <c r="CJ1854" s="61"/>
      <c r="CK1854" s="61"/>
      <c r="CL1854" s="61"/>
      <c r="CM1854" s="61"/>
      <c r="CN1854" s="61"/>
    </row>
    <row r="1855" spans="1:92" x14ac:dyDescent="0.25">
      <c r="B1855" s="214"/>
      <c r="E1855" s="106"/>
      <c r="F1855" s="106"/>
      <c r="G1855" s="106"/>
      <c r="H1855" s="106"/>
      <c r="J1855" s="61"/>
      <c r="K1855" s="194"/>
      <c r="L1855" s="192"/>
      <c r="M1855" s="192"/>
      <c r="N1855" s="192"/>
      <c r="O1855" s="192"/>
      <c r="P1855" s="192"/>
      <c r="Q1855" s="194"/>
      <c r="R1855" s="3"/>
      <c r="S1855" s="3"/>
      <c r="U1855" s="61"/>
      <c r="V1855" s="61"/>
      <c r="W1855" s="61"/>
      <c r="X1855" s="61"/>
      <c r="Y1855" s="61"/>
      <c r="Z1855" s="61"/>
      <c r="AA1855" s="61"/>
      <c r="AB1855" s="61"/>
      <c r="AC1855" s="61"/>
      <c r="AD1855" s="61"/>
      <c r="AE1855" s="61"/>
      <c r="AF1855" s="61"/>
      <c r="AG1855" s="61"/>
      <c r="AH1855" s="61"/>
      <c r="AI1855" s="61"/>
      <c r="AJ1855" s="61"/>
      <c r="AK1855" s="61"/>
      <c r="AL1855" s="61"/>
      <c r="AM1855" s="61"/>
      <c r="AN1855" s="61"/>
      <c r="AO1855" s="61"/>
      <c r="AP1855" s="61"/>
      <c r="AQ1855" s="61"/>
      <c r="AR1855" s="61"/>
      <c r="AS1855" s="61"/>
      <c r="AT1855" s="61"/>
      <c r="AU1855" s="61"/>
      <c r="AV1855" s="61"/>
      <c r="AW1855" s="61"/>
      <c r="AX1855" s="61"/>
      <c r="AY1855" s="61"/>
      <c r="AZ1855" s="61"/>
      <c r="BA1855" s="61"/>
      <c r="BB1855" s="61"/>
      <c r="BC1855" s="61"/>
      <c r="BD1855" s="61"/>
      <c r="BE1855" s="61"/>
      <c r="BF1855" s="61"/>
      <c r="BG1855" s="61"/>
      <c r="BH1855" s="61"/>
      <c r="BI1855" s="61"/>
      <c r="BJ1855" s="61"/>
      <c r="BK1855" s="61"/>
      <c r="BL1855" s="61"/>
      <c r="BM1855" s="61"/>
      <c r="BN1855" s="61"/>
      <c r="BO1855" s="61"/>
      <c r="BP1855" s="61"/>
      <c r="BQ1855" s="61"/>
      <c r="BR1855" s="61"/>
      <c r="BS1855" s="61"/>
      <c r="BT1855" s="61"/>
      <c r="BU1855" s="61"/>
      <c r="BV1855" s="61"/>
      <c r="BW1855" s="61"/>
      <c r="BX1855" s="61"/>
      <c r="BY1855" s="61"/>
      <c r="BZ1855" s="61"/>
      <c r="CA1855" s="61"/>
      <c r="CB1855" s="61"/>
      <c r="CC1855" s="61"/>
      <c r="CD1855" s="61"/>
      <c r="CE1855" s="61"/>
      <c r="CF1855" s="61"/>
      <c r="CG1855" s="61"/>
      <c r="CH1855" s="61"/>
      <c r="CI1855" s="61"/>
      <c r="CJ1855" s="61"/>
      <c r="CK1855" s="61"/>
      <c r="CL1855" s="61"/>
      <c r="CM1855" s="61"/>
      <c r="CN1855" s="61"/>
    </row>
    <row r="1856" spans="1:92" x14ac:dyDescent="0.25">
      <c r="A1856" s="137"/>
      <c r="B1856" s="533"/>
      <c r="C1856" s="139"/>
      <c r="D1856" s="137" t="s">
        <v>1023</v>
      </c>
      <c r="E1856" s="157" t="s">
        <v>1023</v>
      </c>
      <c r="F1856" s="140"/>
      <c r="G1856" s="141"/>
      <c r="H1856" s="487"/>
      <c r="I1856" s="221"/>
      <c r="J1856" s="222"/>
      <c r="K1856" s="218"/>
      <c r="L1856" s="218"/>
      <c r="M1856" s="218"/>
      <c r="N1856" s="218"/>
      <c r="O1856" s="218"/>
      <c r="P1856" s="218"/>
      <c r="Q1856" s="218"/>
      <c r="T1856" s="233"/>
      <c r="U1856" s="145"/>
      <c r="V1856" s="145"/>
      <c r="W1856" s="145"/>
      <c r="X1856" s="145"/>
      <c r="Y1856" s="145"/>
      <c r="Z1856" s="145"/>
      <c r="AA1856" s="145"/>
      <c r="AB1856" s="145"/>
      <c r="AC1856" s="145"/>
      <c r="AD1856" s="145"/>
      <c r="AE1856" s="145"/>
      <c r="AF1856" s="145"/>
      <c r="AG1856" s="145"/>
      <c r="AH1856" s="145"/>
      <c r="AI1856" s="145"/>
      <c r="AJ1856" s="145"/>
      <c r="AK1856" s="145"/>
      <c r="AL1856" s="145"/>
      <c r="AM1856" s="145"/>
      <c r="AN1856" s="145"/>
      <c r="AO1856" s="145"/>
      <c r="AP1856" s="145"/>
      <c r="AQ1856" s="145"/>
      <c r="AR1856" s="145"/>
      <c r="AS1856" s="145"/>
      <c r="AT1856" s="145"/>
      <c r="AU1856" s="145"/>
      <c r="AV1856" s="145"/>
      <c r="AW1856" s="145"/>
      <c r="AX1856" s="145"/>
      <c r="AY1856" s="145"/>
      <c r="AZ1856" s="145"/>
      <c r="BA1856" s="145"/>
      <c r="BB1856" s="145"/>
      <c r="BC1856" s="145"/>
      <c r="BD1856" s="145"/>
      <c r="BE1856" s="145"/>
      <c r="BF1856" s="145"/>
      <c r="BG1856" s="145"/>
      <c r="BH1856" s="145"/>
      <c r="BI1856" s="145"/>
      <c r="BJ1856" s="145"/>
      <c r="BK1856" s="145"/>
      <c r="BL1856" s="145"/>
      <c r="BM1856" s="145"/>
      <c r="BN1856" s="145"/>
      <c r="BO1856" s="145"/>
      <c r="BP1856" s="145"/>
      <c r="BQ1856" s="145"/>
      <c r="BR1856" s="145"/>
      <c r="BS1856" s="145"/>
      <c r="BT1856" s="145"/>
      <c r="BU1856" s="145"/>
      <c r="BV1856" s="145"/>
      <c r="BW1856" s="145"/>
      <c r="BX1856" s="145"/>
      <c r="BY1856" s="145"/>
      <c r="BZ1856" s="145"/>
      <c r="CA1856" s="145"/>
      <c r="CB1856" s="145"/>
      <c r="CC1856" s="145"/>
      <c r="CD1856" s="145"/>
      <c r="CE1856" s="145"/>
      <c r="CF1856" s="145"/>
      <c r="CG1856" s="145"/>
      <c r="CH1856" s="145"/>
      <c r="CI1856" s="145"/>
      <c r="CJ1856" s="145"/>
      <c r="CK1856" s="145"/>
      <c r="CL1856" s="145"/>
      <c r="CM1856" s="145"/>
      <c r="CN1856" s="145"/>
    </row>
    <row r="1857" spans="1:92" x14ac:dyDescent="0.25">
      <c r="A1857" t="s">
        <v>188</v>
      </c>
      <c r="B1857" s="174" t="s">
        <v>489</v>
      </c>
      <c r="D1857" t="s">
        <v>1023</v>
      </c>
      <c r="E1857" s="106"/>
      <c r="F1857" s="106"/>
      <c r="G1857" s="106"/>
      <c r="H1857" s="106"/>
      <c r="I1857" s="175"/>
      <c r="J1857" s="61">
        <f ca="1">SUMIF($3:$3, INDIRECT(ADDRESS(2,COLUMN(),2)), INDIRECT(ROW() &amp; ":" &amp; ROW()))</f>
        <v>0</v>
      </c>
      <c r="K1857" s="194">
        <v>1000</v>
      </c>
      <c r="L1857" s="194">
        <v>2000</v>
      </c>
      <c r="M1857" s="194">
        <v>4000</v>
      </c>
      <c r="N1857" s="194">
        <v>8000</v>
      </c>
      <c r="O1857" s="194">
        <v>16000</v>
      </c>
      <c r="P1857" s="194">
        <v>32000</v>
      </c>
      <c r="Q1857" s="194"/>
      <c r="R1857" s="3"/>
      <c r="S1857" s="3"/>
      <c r="T1857" s="215">
        <f t="shared" ref="T1857" ca="1" si="1206">IFERROR(INDEX(INDIRECT("Financials!$A:$AD"), MATCH(INDIRECT(ADDRESS(ROW(),2)), INDIRECT("Financials!$B:$B"), 0), MATCH(INDIRECT(ADDRESS(1,COLUMN())), INDIRECT("Financials!$1:$1"), 0)),0)</f>
        <v>0</v>
      </c>
      <c r="U1857" s="61">
        <f ca="1">INDEX($A:$CN,ROW(),MATCH(INDIRECT(ADDRESS(3,COLUMN(),2)),$2:$2,0))</f>
        <v>1000</v>
      </c>
      <c r="V1857" s="61">
        <f ca="1">INDEX($A:$CN,ROW(),MATCH(INDIRECT(ADDRESS(3,COLUMN(),2)),$2:$2,0))</f>
        <v>1000</v>
      </c>
      <c r="W1857" s="61">
        <f ca="1">INDEX($A:$CN,ROW(),MATCH(INDIRECT(ADDRESS(3,COLUMN(),2)),$2:$2,0))</f>
        <v>1000</v>
      </c>
      <c r="X1857" s="61">
        <f ca="1">INDEX($A:$CN,ROW(),MATCH(INDIRECT(ADDRESS(3,COLUMN(),2)),$2:$2,0))</f>
        <v>1000</v>
      </c>
      <c r="Y1857" s="61">
        <f ca="1">INDEX($A:$CN,ROW(),MATCH(INDIRECT(ADDRESS(3,COLUMN(),2)),$2:$2,0))</f>
        <v>1000</v>
      </c>
      <c r="Z1857" s="61">
        <f ca="1">INDEX($A:$CN,ROW(),MATCH(INDIRECT(ADDRESS(3,COLUMN(),2)),$2:$2,0))</f>
        <v>1000</v>
      </c>
      <c r="AA1857" s="61">
        <f ca="1">INDEX($A:$CN,ROW(),MATCH(INDIRECT(ADDRESS(3,COLUMN(),2)),$2:$2,0))</f>
        <v>1000</v>
      </c>
      <c r="AB1857" s="61">
        <f ca="1">INDEX($A:$CN,ROW(),MATCH(INDIRECT(ADDRESS(3,COLUMN(),2)),$2:$2,0))</f>
        <v>1000</v>
      </c>
      <c r="AC1857" s="61">
        <f ca="1">INDEX($A:$CN,ROW(),MATCH(INDIRECT(ADDRESS(3,COLUMN(),2)),$2:$2,0))</f>
        <v>1000</v>
      </c>
      <c r="AD1857" s="61">
        <f ca="1">INDEX($A:$CN,ROW(),MATCH(INDIRECT(ADDRESS(3,COLUMN(),2)),$2:$2,0))</f>
        <v>1000</v>
      </c>
      <c r="AE1857" s="61">
        <f ca="1">INDEX($A:$CN,ROW(),MATCH(INDIRECT(ADDRESS(3,COLUMN(),2)),$2:$2,0))</f>
        <v>1000</v>
      </c>
      <c r="AF1857" s="61">
        <f ca="1">INDEX($A:$CN,ROW(),MATCH(INDIRECT(ADDRESS(3,COLUMN(),2)),$2:$2,0))</f>
        <v>1000</v>
      </c>
      <c r="AG1857" s="61">
        <f ca="1">INDEX($A:$CN,ROW(),MATCH(INDIRECT(ADDRESS(3,COLUMN(),2)),$2:$2,0))</f>
        <v>2000</v>
      </c>
      <c r="AH1857" s="61">
        <f ca="1">INDEX($A:$CN,ROW(),MATCH(INDIRECT(ADDRESS(3,COLUMN(),2)),$2:$2,0))</f>
        <v>2000</v>
      </c>
      <c r="AI1857" s="61">
        <f ca="1">INDEX($A:$CN,ROW(),MATCH(INDIRECT(ADDRESS(3,COLUMN(),2)),$2:$2,0))</f>
        <v>2000</v>
      </c>
      <c r="AJ1857" s="61">
        <f ca="1">INDEX($A:$CN,ROW(),MATCH(INDIRECT(ADDRESS(3,COLUMN(),2)),$2:$2,0))</f>
        <v>2000</v>
      </c>
      <c r="AK1857" s="61">
        <f ca="1">INDEX($A:$CN,ROW(),MATCH(INDIRECT(ADDRESS(3,COLUMN(),2)),$2:$2,0))</f>
        <v>2000</v>
      </c>
      <c r="AL1857" s="61">
        <f ca="1">INDEX($A:$CN,ROW(),MATCH(INDIRECT(ADDRESS(3,COLUMN(),2)),$2:$2,0))</f>
        <v>2000</v>
      </c>
      <c r="AM1857" s="61">
        <f ca="1">INDEX($A:$CN,ROW(),MATCH(INDIRECT(ADDRESS(3,COLUMN(),2)),$2:$2,0))</f>
        <v>2000</v>
      </c>
      <c r="AN1857" s="61">
        <f ca="1">INDEX($A:$CN,ROW(),MATCH(INDIRECT(ADDRESS(3,COLUMN(),2)),$2:$2,0))</f>
        <v>2000</v>
      </c>
      <c r="AO1857" s="61">
        <f ca="1">INDEX($A:$CN,ROW(),MATCH(INDIRECT(ADDRESS(3,COLUMN(),2)),$2:$2,0))</f>
        <v>2000</v>
      </c>
      <c r="AP1857" s="61">
        <f ca="1">INDEX($A:$CN,ROW(),MATCH(INDIRECT(ADDRESS(3,COLUMN(),2)),$2:$2,0))</f>
        <v>2000</v>
      </c>
      <c r="AQ1857" s="61">
        <f ca="1">INDEX($A:$CN,ROW(),MATCH(INDIRECT(ADDRESS(3,COLUMN(),2)),$2:$2,0))</f>
        <v>2000</v>
      </c>
      <c r="AR1857" s="61">
        <f ca="1">INDEX($A:$CN,ROW(),MATCH(INDIRECT(ADDRESS(3,COLUMN(),2)),$2:$2,0))</f>
        <v>2000</v>
      </c>
      <c r="AS1857" s="61">
        <f ca="1">INDEX($A:$CN,ROW(),MATCH(INDIRECT(ADDRESS(3,COLUMN(),2)),$2:$2,0))</f>
        <v>4000</v>
      </c>
      <c r="AT1857" s="61">
        <f ca="1">INDEX($A:$CN,ROW(),MATCH(INDIRECT(ADDRESS(3,COLUMN(),2)),$2:$2,0))</f>
        <v>4000</v>
      </c>
      <c r="AU1857" s="61">
        <f ca="1">INDEX($A:$CN,ROW(),MATCH(INDIRECT(ADDRESS(3,COLUMN(),2)),$2:$2,0))</f>
        <v>4000</v>
      </c>
      <c r="AV1857" s="61">
        <f ca="1">INDEX($A:$CN,ROW(),MATCH(INDIRECT(ADDRESS(3,COLUMN(),2)),$2:$2,0))</f>
        <v>4000</v>
      </c>
      <c r="AW1857" s="61">
        <f ca="1">INDEX($A:$CN,ROW(),MATCH(INDIRECT(ADDRESS(3,COLUMN(),2)),$2:$2,0))</f>
        <v>4000</v>
      </c>
      <c r="AX1857" s="61">
        <f ca="1">INDEX($A:$CN,ROW(),MATCH(INDIRECT(ADDRESS(3,COLUMN(),2)),$2:$2,0))</f>
        <v>4000</v>
      </c>
      <c r="AY1857" s="61">
        <f ca="1">INDEX($A:$CN,ROW(),MATCH(INDIRECT(ADDRESS(3,COLUMN(),2)),$2:$2,0))</f>
        <v>4000</v>
      </c>
      <c r="AZ1857" s="61">
        <f ca="1">INDEX($A:$CN,ROW(),MATCH(INDIRECT(ADDRESS(3,COLUMN(),2)),$2:$2,0))</f>
        <v>4000</v>
      </c>
      <c r="BA1857" s="61">
        <f ca="1">INDEX($A:$CN,ROW(),MATCH(INDIRECT(ADDRESS(3,COLUMN(),2)),$2:$2,0))</f>
        <v>4000</v>
      </c>
      <c r="BB1857" s="61">
        <f ca="1">INDEX($A:$CN,ROW(),MATCH(INDIRECT(ADDRESS(3,COLUMN(),2)),$2:$2,0))</f>
        <v>4000</v>
      </c>
      <c r="BC1857" s="61">
        <f ca="1">INDEX($A:$CN,ROW(),MATCH(INDIRECT(ADDRESS(3,COLUMN(),2)),$2:$2,0))</f>
        <v>4000</v>
      </c>
      <c r="BD1857" s="61">
        <f ca="1">INDEX($A:$CN,ROW(),MATCH(INDIRECT(ADDRESS(3,COLUMN(),2)),$2:$2,0))</f>
        <v>4000</v>
      </c>
      <c r="BE1857" s="61">
        <f ca="1">INDEX($A:$CN,ROW(),MATCH(INDIRECT(ADDRESS(3,COLUMN(),2)),$2:$2,0))</f>
        <v>8000</v>
      </c>
      <c r="BF1857" s="61">
        <f ca="1">INDEX($A:$CN,ROW(),MATCH(INDIRECT(ADDRESS(3,COLUMN(),2)),$2:$2,0))</f>
        <v>8000</v>
      </c>
      <c r="BG1857" s="61">
        <f ca="1">INDEX($A:$CN,ROW(),MATCH(INDIRECT(ADDRESS(3,COLUMN(),2)),$2:$2,0))</f>
        <v>8000</v>
      </c>
      <c r="BH1857" s="61">
        <f ca="1">INDEX($A:$CN,ROW(),MATCH(INDIRECT(ADDRESS(3,COLUMN(),2)),$2:$2,0))</f>
        <v>8000</v>
      </c>
      <c r="BI1857" s="61">
        <f ca="1">INDEX($A:$CN,ROW(),MATCH(INDIRECT(ADDRESS(3,COLUMN(),2)),$2:$2,0))</f>
        <v>8000</v>
      </c>
      <c r="BJ1857" s="61">
        <f ca="1">INDEX($A:$CN,ROW(),MATCH(INDIRECT(ADDRESS(3,COLUMN(),2)),$2:$2,0))</f>
        <v>8000</v>
      </c>
      <c r="BK1857" s="61">
        <f ca="1">INDEX($A:$CN,ROW(),MATCH(INDIRECT(ADDRESS(3,COLUMN(),2)),$2:$2,0))</f>
        <v>8000</v>
      </c>
      <c r="BL1857" s="61">
        <f ca="1">INDEX($A:$CN,ROW(),MATCH(INDIRECT(ADDRESS(3,COLUMN(),2)),$2:$2,0))</f>
        <v>8000</v>
      </c>
      <c r="BM1857" s="61">
        <f ca="1">INDEX($A:$CN,ROW(),MATCH(INDIRECT(ADDRESS(3,COLUMN(),2)),$2:$2,0))</f>
        <v>8000</v>
      </c>
      <c r="BN1857" s="61">
        <f ca="1">INDEX($A:$CN,ROW(),MATCH(INDIRECT(ADDRESS(3,COLUMN(),2)),$2:$2,0))</f>
        <v>8000</v>
      </c>
      <c r="BO1857" s="61">
        <f ca="1">INDEX($A:$CN,ROW(),MATCH(INDIRECT(ADDRESS(3,COLUMN(),2)),$2:$2,0))</f>
        <v>8000</v>
      </c>
      <c r="BP1857" s="61">
        <f ca="1">INDEX($A:$CN,ROW(),MATCH(INDIRECT(ADDRESS(3,COLUMN(),2)),$2:$2,0))</f>
        <v>8000</v>
      </c>
      <c r="BQ1857" s="61">
        <f ca="1">INDEX($A:$CN,ROW(),MATCH(INDIRECT(ADDRESS(3,COLUMN(),2)),$2:$2,0))</f>
        <v>16000</v>
      </c>
      <c r="BR1857" s="61">
        <f ca="1">INDEX($A:$CN,ROW(),MATCH(INDIRECT(ADDRESS(3,COLUMN(),2)),$2:$2,0))</f>
        <v>16000</v>
      </c>
      <c r="BS1857" s="61">
        <f ca="1">INDEX($A:$CN,ROW(),MATCH(INDIRECT(ADDRESS(3,COLUMN(),2)),$2:$2,0))</f>
        <v>16000</v>
      </c>
      <c r="BT1857" s="61">
        <f ca="1">INDEX($A:$CN,ROW(),MATCH(INDIRECT(ADDRESS(3,COLUMN(),2)),$2:$2,0))</f>
        <v>16000</v>
      </c>
      <c r="BU1857" s="61">
        <f ca="1">INDEX($A:$CN,ROW(),MATCH(INDIRECT(ADDRESS(3,COLUMN(),2)),$2:$2,0))</f>
        <v>16000</v>
      </c>
      <c r="BV1857" s="61">
        <f ca="1">INDEX($A:$CN,ROW(),MATCH(INDIRECT(ADDRESS(3,COLUMN(),2)),$2:$2,0))</f>
        <v>16000</v>
      </c>
      <c r="BW1857" s="61">
        <f ca="1">INDEX($A:$CN,ROW(),MATCH(INDIRECT(ADDRESS(3,COLUMN(),2)),$2:$2,0))</f>
        <v>16000</v>
      </c>
      <c r="BX1857" s="61">
        <f ca="1">INDEX($A:$CN,ROW(),MATCH(INDIRECT(ADDRESS(3,COLUMN(),2)),$2:$2,0))</f>
        <v>16000</v>
      </c>
      <c r="BY1857" s="61">
        <f ca="1">INDEX($A:$CN,ROW(),MATCH(INDIRECT(ADDRESS(3,COLUMN(),2)),$2:$2,0))</f>
        <v>16000</v>
      </c>
      <c r="BZ1857" s="61">
        <f ca="1">INDEX($A:$CN,ROW(),MATCH(INDIRECT(ADDRESS(3,COLUMN(),2)),$2:$2,0))</f>
        <v>16000</v>
      </c>
      <c r="CA1857" s="61">
        <f ca="1">INDEX($A:$CN,ROW(),MATCH(INDIRECT(ADDRESS(3,COLUMN(),2)),$2:$2,0))</f>
        <v>16000</v>
      </c>
      <c r="CB1857" s="61">
        <f ca="1">INDEX($A:$CN,ROW(),MATCH(INDIRECT(ADDRESS(3,COLUMN(),2)),$2:$2,0))</f>
        <v>16000</v>
      </c>
      <c r="CC1857" s="61">
        <f ca="1">INDEX($A:$CN,ROW(),MATCH(INDIRECT(ADDRESS(3,COLUMN(),2)),$2:$2,0))</f>
        <v>32000</v>
      </c>
      <c r="CD1857" s="61">
        <f ca="1">INDEX($A:$CN,ROW(),MATCH(INDIRECT(ADDRESS(3,COLUMN(),2)),$2:$2,0))</f>
        <v>32000</v>
      </c>
      <c r="CE1857" s="61">
        <f ca="1">INDEX($A:$CN,ROW(),MATCH(INDIRECT(ADDRESS(3,COLUMN(),2)),$2:$2,0))</f>
        <v>32000</v>
      </c>
      <c r="CF1857" s="61">
        <f ca="1">INDEX($A:$CN,ROW(),MATCH(INDIRECT(ADDRESS(3,COLUMN(),2)),$2:$2,0))</f>
        <v>32000</v>
      </c>
      <c r="CG1857" s="61">
        <f ca="1">INDEX($A:$CN,ROW(),MATCH(INDIRECT(ADDRESS(3,COLUMN(),2)),$2:$2,0))</f>
        <v>32000</v>
      </c>
      <c r="CH1857" s="61">
        <f ca="1">INDEX($A:$CN,ROW(),MATCH(INDIRECT(ADDRESS(3,COLUMN(),2)),$2:$2,0))</f>
        <v>32000</v>
      </c>
      <c r="CI1857" s="61">
        <f ca="1">INDEX($A:$CN,ROW(),MATCH(INDIRECT(ADDRESS(3,COLUMN(),2)),$2:$2,0))</f>
        <v>32000</v>
      </c>
      <c r="CJ1857" s="61">
        <f ca="1">INDEX($A:$CN,ROW(),MATCH(INDIRECT(ADDRESS(3,COLUMN(),2)),$2:$2,0))</f>
        <v>32000</v>
      </c>
      <c r="CK1857" s="61">
        <f ca="1">INDEX($A:$CN,ROW(),MATCH(INDIRECT(ADDRESS(3,COLUMN(),2)),$2:$2,0))</f>
        <v>32000</v>
      </c>
      <c r="CL1857" s="61">
        <f ca="1">INDEX($A:$CN,ROW(),MATCH(INDIRECT(ADDRESS(3,COLUMN(),2)),$2:$2,0))</f>
        <v>32000</v>
      </c>
      <c r="CM1857" s="61">
        <f ca="1">INDEX($A:$CN,ROW(),MATCH(INDIRECT(ADDRESS(3,COLUMN(),2)),$2:$2,0))</f>
        <v>32000</v>
      </c>
      <c r="CN1857" s="61">
        <f ca="1">INDEX($A:$CN,ROW(),MATCH(INDIRECT(ADDRESS(3,COLUMN(),2)),$2:$2,0))</f>
        <v>32000</v>
      </c>
    </row>
    <row r="1858" spans="1:92" x14ac:dyDescent="0.25">
      <c r="B1858" s="178"/>
      <c r="J1858" s="91"/>
      <c r="K1858" s="102"/>
      <c r="L1858" s="102"/>
      <c r="M1858" s="102"/>
      <c r="N1858" s="102"/>
      <c r="O1858" s="102"/>
      <c r="P1858" s="102"/>
      <c r="Q1858" s="102"/>
    </row>
    <row r="1859" spans="1:92" x14ac:dyDescent="0.25">
      <c r="A1859" s="137"/>
      <c r="B1859" s="533"/>
      <c r="C1859" s="139"/>
      <c r="D1859" s="137" t="s">
        <v>1024</v>
      </c>
      <c r="E1859" s="157" t="s">
        <v>1024</v>
      </c>
      <c r="F1859" s="140"/>
      <c r="G1859" s="141"/>
      <c r="H1859" s="487"/>
      <c r="I1859" s="221"/>
      <c r="J1859" s="222"/>
      <c r="K1859" s="218"/>
      <c r="L1859" s="218"/>
      <c r="M1859" s="218"/>
      <c r="N1859" s="218"/>
      <c r="O1859" s="218"/>
      <c r="P1859" s="218"/>
      <c r="Q1859" s="218"/>
      <c r="T1859" s="233"/>
      <c r="U1859" s="145"/>
      <c r="V1859" s="145"/>
      <c r="W1859" s="145"/>
      <c r="X1859" s="145"/>
      <c r="Y1859" s="145"/>
      <c r="Z1859" s="145"/>
      <c r="AA1859" s="145"/>
      <c r="AB1859" s="145"/>
      <c r="AC1859" s="145"/>
      <c r="AD1859" s="145"/>
      <c r="AE1859" s="145"/>
      <c r="AF1859" s="145"/>
      <c r="AG1859" s="145"/>
      <c r="AH1859" s="145"/>
      <c r="AI1859" s="145"/>
      <c r="AJ1859" s="145"/>
      <c r="AK1859" s="145"/>
      <c r="AL1859" s="145"/>
      <c r="AM1859" s="145"/>
      <c r="AN1859" s="145"/>
      <c r="AO1859" s="145"/>
      <c r="AP1859" s="145"/>
      <c r="AQ1859" s="145"/>
      <c r="AR1859" s="145"/>
      <c r="AS1859" s="145"/>
      <c r="AT1859" s="145"/>
      <c r="AU1859" s="145"/>
      <c r="AV1859" s="145"/>
      <c r="AW1859" s="145"/>
      <c r="AX1859" s="145"/>
      <c r="AY1859" s="145"/>
      <c r="AZ1859" s="145"/>
      <c r="BA1859" s="145"/>
      <c r="BB1859" s="145"/>
      <c r="BC1859" s="145"/>
      <c r="BD1859" s="145"/>
      <c r="BE1859" s="145"/>
      <c r="BF1859" s="145"/>
      <c r="BG1859" s="145"/>
      <c r="BH1859" s="145"/>
      <c r="BI1859" s="145"/>
      <c r="BJ1859" s="145"/>
      <c r="BK1859" s="145"/>
      <c r="BL1859" s="145"/>
      <c r="BM1859" s="145"/>
      <c r="BN1859" s="145"/>
      <c r="BO1859" s="145"/>
      <c r="BP1859" s="145"/>
      <c r="BQ1859" s="145"/>
      <c r="BR1859" s="145"/>
      <c r="BS1859" s="145"/>
      <c r="BT1859" s="145"/>
      <c r="BU1859" s="145"/>
      <c r="BV1859" s="145"/>
      <c r="BW1859" s="145"/>
      <c r="BX1859" s="145"/>
      <c r="BY1859" s="145"/>
      <c r="BZ1859" s="145"/>
      <c r="CA1859" s="145"/>
      <c r="CB1859" s="145"/>
      <c r="CC1859" s="145"/>
      <c r="CD1859" s="145"/>
      <c r="CE1859" s="145"/>
      <c r="CF1859" s="145"/>
      <c r="CG1859" s="145"/>
      <c r="CH1859" s="145"/>
      <c r="CI1859" s="145"/>
      <c r="CJ1859" s="145"/>
      <c r="CK1859" s="145"/>
      <c r="CL1859" s="145"/>
      <c r="CM1859" s="145"/>
      <c r="CN1859" s="145"/>
    </row>
    <row r="1860" spans="1:92" x14ac:dyDescent="0.25">
      <c r="A1860" t="s">
        <v>188</v>
      </c>
      <c r="B1860" s="174" t="s">
        <v>165</v>
      </c>
      <c r="D1860" t="s">
        <v>1024</v>
      </c>
      <c r="E1860" s="106"/>
      <c r="F1860" s="106"/>
      <c r="G1860" s="106"/>
      <c r="H1860" s="106"/>
      <c r="J1860" s="61">
        <f ca="1">SUMIF($3:$3, INDIRECT(ADDRESS(2,COLUMN(),2)), INDIRECT(ROW() &amp; ":" &amp; ROW()))</f>
        <v>0</v>
      </c>
      <c r="K1860" s="194">
        <v>1000</v>
      </c>
      <c r="L1860" s="194">
        <v>2000</v>
      </c>
      <c r="M1860" s="194">
        <v>4000</v>
      </c>
      <c r="N1860" s="194">
        <v>8000</v>
      </c>
      <c r="O1860" s="194">
        <v>16000</v>
      </c>
      <c r="P1860" s="194">
        <v>32000</v>
      </c>
      <c r="Q1860" s="194"/>
      <c r="R1860" s="3"/>
      <c r="S1860" s="3"/>
      <c r="T1860" s="61">
        <f t="shared" ref="T1860" ca="1" si="1207">IFERROR(INDEX(INDIRECT("Financials!$A:$AD"), MATCH(INDIRECT(ADDRESS(ROW(),2)), INDIRECT("Financials!$B:$B"), 0), MATCH(INDIRECT(ADDRESS(1,COLUMN())), INDIRECT("Financials!$1:$1"), 0)),0)</f>
        <v>0</v>
      </c>
      <c r="U1860" s="61">
        <f ca="1">INDEX($A:$CN,ROW(),MATCH(INDIRECT(ADDRESS(3,COLUMN(),2)),$2:$2,0))/U$7</f>
        <v>83.333333333333329</v>
      </c>
      <c r="V1860" s="61">
        <f ca="1">INDEX($A:$CN,ROW(),MATCH(INDIRECT(ADDRESS(3,COLUMN(),2)),$2:$2,0))/V$7</f>
        <v>83.333333333333329</v>
      </c>
      <c r="W1860" s="61">
        <f ca="1">INDEX($A:$CN,ROW(),MATCH(INDIRECT(ADDRESS(3,COLUMN(),2)),$2:$2,0))/W$7</f>
        <v>83.333333333333329</v>
      </c>
      <c r="X1860" s="61">
        <f ca="1">INDEX($A:$CN,ROW(),MATCH(INDIRECT(ADDRESS(3,COLUMN(),2)),$2:$2,0))/X$7</f>
        <v>83.333333333333329</v>
      </c>
      <c r="Y1860" s="61">
        <f ca="1">INDEX($A:$CN,ROW(),MATCH(INDIRECT(ADDRESS(3,COLUMN(),2)),$2:$2,0))/Y$7</f>
        <v>83.333333333333329</v>
      </c>
      <c r="Z1860" s="61">
        <f ca="1">INDEX($A:$CN,ROW(),MATCH(INDIRECT(ADDRESS(3,COLUMN(),2)),$2:$2,0))/Z$7</f>
        <v>83.333333333333329</v>
      </c>
      <c r="AA1860" s="61">
        <f ca="1">INDEX($A:$CN,ROW(),MATCH(INDIRECT(ADDRESS(3,COLUMN(),2)),$2:$2,0))/AA$7</f>
        <v>83.333333333333329</v>
      </c>
      <c r="AB1860" s="61">
        <f ca="1">INDEX($A:$CN,ROW(),MATCH(INDIRECT(ADDRESS(3,COLUMN(),2)),$2:$2,0))/AB$7</f>
        <v>83.333333333333329</v>
      </c>
      <c r="AC1860" s="61">
        <f ca="1">INDEX($A:$CN,ROW(),MATCH(INDIRECT(ADDRESS(3,COLUMN(),2)),$2:$2,0))/AC$7</f>
        <v>83.333333333333329</v>
      </c>
      <c r="AD1860" s="61">
        <f ca="1">INDEX($A:$CN,ROW(),MATCH(INDIRECT(ADDRESS(3,COLUMN(),2)),$2:$2,0))/AD$7</f>
        <v>83.333333333333329</v>
      </c>
      <c r="AE1860" s="61">
        <f ca="1">INDEX($A:$CN,ROW(),MATCH(INDIRECT(ADDRESS(3,COLUMN(),2)),$2:$2,0))/AE$7</f>
        <v>83.333333333333329</v>
      </c>
      <c r="AF1860" s="61">
        <f ca="1">INDEX($A:$CN,ROW(),MATCH(INDIRECT(ADDRESS(3,COLUMN(),2)),$2:$2,0))/AF$7</f>
        <v>83.333333333333329</v>
      </c>
      <c r="AG1860" s="61">
        <f ca="1">INDEX($A:$CN,ROW(),MATCH(INDIRECT(ADDRESS(3,COLUMN(),2)),$2:$2,0))/AG$7</f>
        <v>166.66666666666666</v>
      </c>
      <c r="AH1860" s="61">
        <f ca="1">INDEX($A:$CN,ROW(),MATCH(INDIRECT(ADDRESS(3,COLUMN(),2)),$2:$2,0))/AH$7</f>
        <v>166.66666666666666</v>
      </c>
      <c r="AI1860" s="61">
        <f ca="1">INDEX($A:$CN,ROW(),MATCH(INDIRECT(ADDRESS(3,COLUMN(),2)),$2:$2,0))/AI$7</f>
        <v>166.66666666666666</v>
      </c>
      <c r="AJ1860" s="61">
        <f ca="1">INDEX($A:$CN,ROW(),MATCH(INDIRECT(ADDRESS(3,COLUMN(),2)),$2:$2,0))/AJ$7</f>
        <v>166.66666666666666</v>
      </c>
      <c r="AK1860" s="61">
        <f ca="1">INDEX($A:$CN,ROW(),MATCH(INDIRECT(ADDRESS(3,COLUMN(),2)),$2:$2,0))/AK$7</f>
        <v>166.66666666666666</v>
      </c>
      <c r="AL1860" s="61">
        <f ca="1">INDEX($A:$CN,ROW(),MATCH(INDIRECT(ADDRESS(3,COLUMN(),2)),$2:$2,0))/AL$7</f>
        <v>166.66666666666666</v>
      </c>
      <c r="AM1860" s="61">
        <f ca="1">INDEX($A:$CN,ROW(),MATCH(INDIRECT(ADDRESS(3,COLUMN(),2)),$2:$2,0))/AM$7</f>
        <v>166.66666666666666</v>
      </c>
      <c r="AN1860" s="61">
        <f ca="1">INDEX($A:$CN,ROW(),MATCH(INDIRECT(ADDRESS(3,COLUMN(),2)),$2:$2,0))/AN$7</f>
        <v>166.66666666666666</v>
      </c>
      <c r="AO1860" s="61">
        <f ca="1">INDEX($A:$CN,ROW(),MATCH(INDIRECT(ADDRESS(3,COLUMN(),2)),$2:$2,0))/AO$7</f>
        <v>166.66666666666666</v>
      </c>
      <c r="AP1860" s="61">
        <f ca="1">INDEX($A:$CN,ROW(),MATCH(INDIRECT(ADDRESS(3,COLUMN(),2)),$2:$2,0))/AP$7</f>
        <v>166.66666666666666</v>
      </c>
      <c r="AQ1860" s="61">
        <f ca="1">INDEX($A:$CN,ROW(),MATCH(INDIRECT(ADDRESS(3,COLUMN(),2)),$2:$2,0))/AQ$7</f>
        <v>166.66666666666666</v>
      </c>
      <c r="AR1860" s="61">
        <f ca="1">INDEX($A:$CN,ROW(),MATCH(INDIRECT(ADDRESS(3,COLUMN(),2)),$2:$2,0))/AR$7</f>
        <v>166.66666666666666</v>
      </c>
      <c r="AS1860" s="61">
        <f ca="1">INDEX($A:$CN,ROW(),MATCH(INDIRECT(ADDRESS(3,COLUMN(),2)),$2:$2,0))/AS$7</f>
        <v>333.33333333333331</v>
      </c>
      <c r="AT1860" s="61">
        <f ca="1">INDEX($A:$CN,ROW(),MATCH(INDIRECT(ADDRESS(3,COLUMN(),2)),$2:$2,0))/AT$7</f>
        <v>333.33333333333331</v>
      </c>
      <c r="AU1860" s="61">
        <f ca="1">INDEX($A:$CN,ROW(),MATCH(INDIRECT(ADDRESS(3,COLUMN(),2)),$2:$2,0))/AU$7</f>
        <v>333.33333333333331</v>
      </c>
      <c r="AV1860" s="61">
        <f ca="1">INDEX($A:$CN,ROW(),MATCH(INDIRECT(ADDRESS(3,COLUMN(),2)),$2:$2,0))/AV$7</f>
        <v>333.33333333333331</v>
      </c>
      <c r="AW1860" s="61">
        <f ca="1">INDEX($A:$CN,ROW(),MATCH(INDIRECT(ADDRESS(3,COLUMN(),2)),$2:$2,0))/AW$7</f>
        <v>333.33333333333331</v>
      </c>
      <c r="AX1860" s="61">
        <f ca="1">INDEX($A:$CN,ROW(),MATCH(INDIRECT(ADDRESS(3,COLUMN(),2)),$2:$2,0))/AX$7</f>
        <v>333.33333333333331</v>
      </c>
      <c r="AY1860" s="61">
        <f ca="1">INDEX($A:$CN,ROW(),MATCH(INDIRECT(ADDRESS(3,COLUMN(),2)),$2:$2,0))/AY$7</f>
        <v>333.33333333333331</v>
      </c>
      <c r="AZ1860" s="61">
        <f ca="1">INDEX($A:$CN,ROW(),MATCH(INDIRECT(ADDRESS(3,COLUMN(),2)),$2:$2,0))/AZ$7</f>
        <v>333.33333333333331</v>
      </c>
      <c r="BA1860" s="61">
        <f ca="1">INDEX($A:$CN,ROW(),MATCH(INDIRECT(ADDRESS(3,COLUMN(),2)),$2:$2,0))/BA$7</f>
        <v>333.33333333333331</v>
      </c>
      <c r="BB1860" s="61">
        <f ca="1">INDEX($A:$CN,ROW(),MATCH(INDIRECT(ADDRESS(3,COLUMN(),2)),$2:$2,0))/BB$7</f>
        <v>333.33333333333331</v>
      </c>
      <c r="BC1860" s="61">
        <f ca="1">INDEX($A:$CN,ROW(),MATCH(INDIRECT(ADDRESS(3,COLUMN(),2)),$2:$2,0))/BC$7</f>
        <v>333.33333333333331</v>
      </c>
      <c r="BD1860" s="61">
        <f ca="1">INDEX($A:$CN,ROW(),MATCH(INDIRECT(ADDRESS(3,COLUMN(),2)),$2:$2,0))/BD$7</f>
        <v>333.33333333333331</v>
      </c>
      <c r="BE1860" s="61">
        <f ca="1">INDEX($A:$CN,ROW(),MATCH(INDIRECT(ADDRESS(3,COLUMN(),2)),$2:$2,0))/BE$7</f>
        <v>666.66666666666663</v>
      </c>
      <c r="BF1860" s="61">
        <f ca="1">INDEX($A:$CN,ROW(),MATCH(INDIRECT(ADDRESS(3,COLUMN(),2)),$2:$2,0))/BF$7</f>
        <v>666.66666666666663</v>
      </c>
      <c r="BG1860" s="61">
        <f ca="1">INDEX($A:$CN,ROW(),MATCH(INDIRECT(ADDRESS(3,COLUMN(),2)),$2:$2,0))/BG$7</f>
        <v>666.66666666666663</v>
      </c>
      <c r="BH1860" s="61">
        <f ca="1">INDEX($A:$CN,ROW(),MATCH(INDIRECT(ADDRESS(3,COLUMN(),2)),$2:$2,0))/BH$7</f>
        <v>666.66666666666663</v>
      </c>
      <c r="BI1860" s="61">
        <f ca="1">INDEX($A:$CN,ROW(),MATCH(INDIRECT(ADDRESS(3,COLUMN(),2)),$2:$2,0))/BI$7</f>
        <v>666.66666666666663</v>
      </c>
      <c r="BJ1860" s="61">
        <f ca="1">INDEX($A:$CN,ROW(),MATCH(INDIRECT(ADDRESS(3,COLUMN(),2)),$2:$2,0))/BJ$7</f>
        <v>666.66666666666663</v>
      </c>
      <c r="BK1860" s="61">
        <f ca="1">INDEX($A:$CN,ROW(),MATCH(INDIRECT(ADDRESS(3,COLUMN(),2)),$2:$2,0))/BK$7</f>
        <v>666.66666666666663</v>
      </c>
      <c r="BL1860" s="61">
        <f ca="1">INDEX($A:$CN,ROW(),MATCH(INDIRECT(ADDRESS(3,COLUMN(),2)),$2:$2,0))/BL$7</f>
        <v>666.66666666666663</v>
      </c>
      <c r="BM1860" s="61">
        <f ca="1">INDEX($A:$CN,ROW(),MATCH(INDIRECT(ADDRESS(3,COLUMN(),2)),$2:$2,0))/BM$7</f>
        <v>666.66666666666663</v>
      </c>
      <c r="BN1860" s="61">
        <f ca="1">INDEX($A:$CN,ROW(),MATCH(INDIRECT(ADDRESS(3,COLUMN(),2)),$2:$2,0))/BN$7</f>
        <v>666.66666666666663</v>
      </c>
      <c r="BO1860" s="61">
        <f ca="1">INDEX($A:$CN,ROW(),MATCH(INDIRECT(ADDRESS(3,COLUMN(),2)),$2:$2,0))/BO$7</f>
        <v>666.66666666666663</v>
      </c>
      <c r="BP1860" s="61">
        <f ca="1">INDEX($A:$CN,ROW(),MATCH(INDIRECT(ADDRESS(3,COLUMN(),2)),$2:$2,0))/BP$7</f>
        <v>666.66666666666663</v>
      </c>
      <c r="BQ1860" s="61">
        <f ca="1">INDEX($A:$CN,ROW(),MATCH(INDIRECT(ADDRESS(3,COLUMN(),2)),$2:$2,0))/BQ$7</f>
        <v>1333.3333333333333</v>
      </c>
      <c r="BR1860" s="61">
        <f ca="1">INDEX($A:$CN,ROW(),MATCH(INDIRECT(ADDRESS(3,COLUMN(),2)),$2:$2,0))/BR$7</f>
        <v>1333.3333333333333</v>
      </c>
      <c r="BS1860" s="61">
        <f ca="1">INDEX($A:$CN,ROW(),MATCH(INDIRECT(ADDRESS(3,COLUMN(),2)),$2:$2,0))/BS$7</f>
        <v>1333.3333333333333</v>
      </c>
      <c r="BT1860" s="61">
        <f ca="1">INDEX($A:$CN,ROW(),MATCH(INDIRECT(ADDRESS(3,COLUMN(),2)),$2:$2,0))/BT$7</f>
        <v>1333.3333333333333</v>
      </c>
      <c r="BU1860" s="61">
        <f ca="1">INDEX($A:$CN,ROW(),MATCH(INDIRECT(ADDRESS(3,COLUMN(),2)),$2:$2,0))/BU$7</f>
        <v>1333.3333333333333</v>
      </c>
      <c r="BV1860" s="61">
        <f ca="1">INDEX($A:$CN,ROW(),MATCH(INDIRECT(ADDRESS(3,COLUMN(),2)),$2:$2,0))/BV$7</f>
        <v>1333.3333333333333</v>
      </c>
      <c r="BW1860" s="61">
        <f ca="1">INDEX($A:$CN,ROW(),MATCH(INDIRECT(ADDRESS(3,COLUMN(),2)),$2:$2,0))/BW$7</f>
        <v>1333.3333333333333</v>
      </c>
      <c r="BX1860" s="61">
        <f ca="1">INDEX($A:$CN,ROW(),MATCH(INDIRECT(ADDRESS(3,COLUMN(),2)),$2:$2,0))/BX$7</f>
        <v>1333.3333333333333</v>
      </c>
      <c r="BY1860" s="61">
        <f ca="1">INDEX($A:$CN,ROW(),MATCH(INDIRECT(ADDRESS(3,COLUMN(),2)),$2:$2,0))/BY$7</f>
        <v>1333.3333333333333</v>
      </c>
      <c r="BZ1860" s="61">
        <f ca="1">INDEX($A:$CN,ROW(),MATCH(INDIRECT(ADDRESS(3,COLUMN(),2)),$2:$2,0))/BZ$7</f>
        <v>1333.3333333333333</v>
      </c>
      <c r="CA1860" s="61">
        <f ca="1">INDEX($A:$CN,ROW(),MATCH(INDIRECT(ADDRESS(3,COLUMN(),2)),$2:$2,0))/CA$7</f>
        <v>1333.3333333333333</v>
      </c>
      <c r="CB1860" s="61">
        <f ca="1">INDEX($A:$CN,ROW(),MATCH(INDIRECT(ADDRESS(3,COLUMN(),2)),$2:$2,0))/CB$7</f>
        <v>1333.3333333333333</v>
      </c>
      <c r="CC1860" s="61">
        <f ca="1">INDEX($A:$CN,ROW(),MATCH(INDIRECT(ADDRESS(3,COLUMN(),2)),$2:$2,0))/CC$7</f>
        <v>2666.6666666666665</v>
      </c>
      <c r="CD1860" s="61">
        <f ca="1">INDEX($A:$CN,ROW(),MATCH(INDIRECT(ADDRESS(3,COLUMN(),2)),$2:$2,0))/CD$7</f>
        <v>2666.6666666666665</v>
      </c>
      <c r="CE1860" s="61">
        <f ca="1">INDEX($A:$CN,ROW(),MATCH(INDIRECT(ADDRESS(3,COLUMN(),2)),$2:$2,0))/CE$7</f>
        <v>2666.6666666666665</v>
      </c>
      <c r="CF1860" s="61">
        <f ca="1">INDEX($A:$CN,ROW(),MATCH(INDIRECT(ADDRESS(3,COLUMN(),2)),$2:$2,0))/CF$7</f>
        <v>2666.6666666666665</v>
      </c>
      <c r="CG1860" s="61">
        <f ca="1">INDEX($A:$CN,ROW(),MATCH(INDIRECT(ADDRESS(3,COLUMN(),2)),$2:$2,0))/CG$7</f>
        <v>2666.6666666666665</v>
      </c>
      <c r="CH1860" s="61">
        <f ca="1">INDEX($A:$CN,ROW(),MATCH(INDIRECT(ADDRESS(3,COLUMN(),2)),$2:$2,0))/CH$7</f>
        <v>2666.6666666666665</v>
      </c>
      <c r="CI1860" s="61">
        <f ca="1">INDEX($A:$CN,ROW(),MATCH(INDIRECT(ADDRESS(3,COLUMN(),2)),$2:$2,0))/CI$7</f>
        <v>2666.6666666666665</v>
      </c>
      <c r="CJ1860" s="61">
        <f ca="1">INDEX($A:$CN,ROW(),MATCH(INDIRECT(ADDRESS(3,COLUMN(),2)),$2:$2,0))/CJ$7</f>
        <v>2666.6666666666665</v>
      </c>
      <c r="CK1860" s="61">
        <f ca="1">INDEX($A:$CN,ROW(),MATCH(INDIRECT(ADDRESS(3,COLUMN(),2)),$2:$2,0))/CK$7</f>
        <v>2666.6666666666665</v>
      </c>
      <c r="CL1860" s="61">
        <f ca="1">INDEX($A:$CN,ROW(),MATCH(INDIRECT(ADDRESS(3,COLUMN(),2)),$2:$2,0))/CL$7</f>
        <v>2666.6666666666665</v>
      </c>
      <c r="CM1860" s="61">
        <f ca="1">INDEX($A:$CN,ROW(),MATCH(INDIRECT(ADDRESS(3,COLUMN(),2)),$2:$2,0))/CM$7</f>
        <v>2666.6666666666665</v>
      </c>
      <c r="CN1860" s="61">
        <f ca="1">INDEX($A:$CN,ROW(),MATCH(INDIRECT(ADDRESS(3,COLUMN(),2)),$2:$2,0))/CN$7</f>
        <v>2666.6666666666665</v>
      </c>
    </row>
    <row r="1861" spans="1:92" x14ac:dyDescent="0.25">
      <c r="B1861" s="178"/>
      <c r="T1861" s="215"/>
      <c r="U1861" s="61"/>
      <c r="V1861" s="61"/>
      <c r="W1861" s="61"/>
      <c r="X1861" s="61"/>
      <c r="Y1861" s="61"/>
      <c r="Z1861" s="61"/>
      <c r="AA1861" s="61"/>
      <c r="AB1861" s="61"/>
      <c r="AC1861" s="61"/>
      <c r="AD1861" s="61"/>
      <c r="AE1861" s="61"/>
      <c r="AF1861" s="61"/>
      <c r="AG1861" s="61"/>
      <c r="AH1861" s="61"/>
      <c r="AI1861" s="61"/>
      <c r="AJ1861" s="61"/>
      <c r="AK1861" s="61"/>
      <c r="AL1861" s="61"/>
      <c r="AM1861" s="61"/>
      <c r="AN1861" s="61"/>
      <c r="AO1861" s="61"/>
      <c r="AP1861" s="61"/>
      <c r="AQ1861" s="61"/>
      <c r="AR1861" s="61"/>
      <c r="AS1861" s="61"/>
      <c r="AT1861" s="61"/>
      <c r="AU1861" s="61"/>
      <c r="AV1861" s="61"/>
      <c r="AW1861" s="61"/>
      <c r="AX1861" s="61"/>
      <c r="AY1861" s="61"/>
      <c r="AZ1861" s="61"/>
      <c r="BA1861" s="61"/>
      <c r="BB1861" s="61"/>
      <c r="BC1861" s="61"/>
      <c r="BD1861" s="61"/>
      <c r="BE1861" s="61"/>
      <c r="BF1861" s="61"/>
      <c r="BG1861" s="61"/>
      <c r="BH1861" s="61"/>
      <c r="BI1861" s="61"/>
      <c r="BJ1861" s="61"/>
      <c r="BK1861" s="61"/>
      <c r="BL1861" s="61"/>
      <c r="BM1861" s="61"/>
      <c r="BN1861" s="61"/>
      <c r="BO1861" s="61"/>
      <c r="BP1861" s="61"/>
      <c r="BQ1861" s="61"/>
      <c r="BR1861" s="61"/>
      <c r="BS1861" s="61"/>
      <c r="BT1861" s="61"/>
      <c r="BU1861" s="61"/>
      <c r="BV1861" s="61"/>
      <c r="BW1861" s="61"/>
      <c r="BX1861" s="61"/>
      <c r="BY1861" s="61"/>
      <c r="BZ1861" s="61"/>
      <c r="CA1861" s="61"/>
      <c r="CB1861" s="61"/>
      <c r="CC1861" s="61"/>
      <c r="CD1861" s="61"/>
      <c r="CE1861" s="61"/>
      <c r="CF1861" s="61"/>
      <c r="CG1861" s="61"/>
      <c r="CH1861" s="61"/>
      <c r="CI1861" s="61"/>
      <c r="CJ1861" s="61"/>
      <c r="CK1861" s="61"/>
      <c r="CL1861" s="61"/>
      <c r="CM1861" s="61"/>
      <c r="CN1861" s="61"/>
    </row>
    <row r="1862" spans="1:92" x14ac:dyDescent="0.25">
      <c r="A1862" s="137"/>
      <c r="B1862" s="533"/>
      <c r="C1862" s="139"/>
      <c r="D1862" s="137" t="s">
        <v>1025</v>
      </c>
      <c r="E1862" s="157" t="s">
        <v>1025</v>
      </c>
      <c r="F1862" s="140"/>
      <c r="G1862" s="141"/>
      <c r="H1862" s="487"/>
      <c r="I1862" s="221"/>
      <c r="J1862" s="222"/>
      <c r="K1862" s="218"/>
      <c r="L1862" s="218"/>
      <c r="M1862" s="218"/>
      <c r="N1862" s="218"/>
      <c r="O1862" s="218"/>
      <c r="P1862" s="218"/>
      <c r="Q1862" s="218"/>
      <c r="T1862" s="233"/>
      <c r="U1862" s="145"/>
      <c r="V1862" s="145"/>
      <c r="W1862" s="145"/>
      <c r="X1862" s="145"/>
      <c r="Y1862" s="145"/>
      <c r="Z1862" s="145"/>
      <c r="AA1862" s="145"/>
      <c r="AB1862" s="145"/>
      <c r="AC1862" s="145"/>
      <c r="AD1862" s="145"/>
      <c r="AE1862" s="145"/>
      <c r="AF1862" s="145"/>
      <c r="AG1862" s="145"/>
      <c r="AH1862" s="145"/>
      <c r="AI1862" s="145"/>
      <c r="AJ1862" s="145"/>
      <c r="AK1862" s="145"/>
      <c r="AL1862" s="145"/>
      <c r="AM1862" s="145"/>
      <c r="AN1862" s="145"/>
      <c r="AO1862" s="145"/>
      <c r="AP1862" s="145"/>
      <c r="AQ1862" s="145"/>
      <c r="AR1862" s="145"/>
      <c r="AS1862" s="145"/>
      <c r="AT1862" s="145"/>
      <c r="AU1862" s="145"/>
      <c r="AV1862" s="145"/>
      <c r="AW1862" s="145"/>
      <c r="AX1862" s="145"/>
      <c r="AY1862" s="145"/>
      <c r="AZ1862" s="145"/>
      <c r="BA1862" s="145"/>
      <c r="BB1862" s="145"/>
      <c r="BC1862" s="145"/>
      <c r="BD1862" s="145"/>
      <c r="BE1862" s="145"/>
      <c r="BF1862" s="145"/>
      <c r="BG1862" s="145"/>
      <c r="BH1862" s="145"/>
      <c r="BI1862" s="145"/>
      <c r="BJ1862" s="145"/>
      <c r="BK1862" s="145"/>
      <c r="BL1862" s="145"/>
      <c r="BM1862" s="145"/>
      <c r="BN1862" s="145"/>
      <c r="BO1862" s="145"/>
      <c r="BP1862" s="145"/>
      <c r="BQ1862" s="145"/>
      <c r="BR1862" s="145"/>
      <c r="BS1862" s="145"/>
      <c r="BT1862" s="145"/>
      <c r="BU1862" s="145"/>
      <c r="BV1862" s="145"/>
      <c r="BW1862" s="145"/>
      <c r="BX1862" s="145"/>
      <c r="BY1862" s="145"/>
      <c r="BZ1862" s="145"/>
      <c r="CA1862" s="145"/>
      <c r="CB1862" s="145"/>
      <c r="CC1862" s="145"/>
      <c r="CD1862" s="145"/>
      <c r="CE1862" s="145"/>
      <c r="CF1862" s="145"/>
      <c r="CG1862" s="145"/>
      <c r="CH1862" s="145"/>
      <c r="CI1862" s="145"/>
      <c r="CJ1862" s="145"/>
      <c r="CK1862" s="145"/>
      <c r="CL1862" s="145"/>
      <c r="CM1862" s="145"/>
      <c r="CN1862" s="145"/>
    </row>
    <row r="1863" spans="1:92" x14ac:dyDescent="0.25">
      <c r="A1863" t="s">
        <v>188</v>
      </c>
      <c r="B1863" s="174" t="s">
        <v>1026</v>
      </c>
      <c r="D1863" t="s">
        <v>1025</v>
      </c>
      <c r="E1863" s="106"/>
      <c r="F1863" s="106"/>
      <c r="G1863" s="106"/>
      <c r="H1863" s="106"/>
      <c r="I1863" s="175">
        <v>10</v>
      </c>
      <c r="J1863" s="61"/>
      <c r="K1863" s="194"/>
      <c r="L1863" s="194"/>
      <c r="M1863" s="194"/>
      <c r="N1863" s="194"/>
      <c r="O1863" s="194"/>
      <c r="P1863" s="194"/>
      <c r="Q1863" s="194"/>
      <c r="R1863" s="3"/>
      <c r="S1863" s="3"/>
      <c r="U1863" s="61"/>
      <c r="V1863" s="61"/>
      <c r="W1863" s="61"/>
      <c r="X1863" s="61"/>
      <c r="Y1863" s="61"/>
      <c r="Z1863" s="61"/>
      <c r="AA1863" s="61"/>
      <c r="AB1863" s="61"/>
      <c r="AC1863" s="61"/>
      <c r="AD1863" s="61"/>
      <c r="AE1863" s="61"/>
      <c r="AF1863" s="61"/>
      <c r="AG1863" s="61"/>
      <c r="AH1863" s="61"/>
      <c r="AI1863" s="61"/>
      <c r="AJ1863" s="61"/>
      <c r="AK1863" s="61"/>
      <c r="AL1863" s="61"/>
      <c r="AM1863" s="61"/>
      <c r="AN1863" s="61"/>
      <c r="AO1863" s="61"/>
      <c r="AP1863" s="61"/>
      <c r="AQ1863" s="61"/>
      <c r="AR1863" s="61"/>
      <c r="AS1863" s="61"/>
      <c r="AT1863" s="61"/>
      <c r="AU1863" s="61"/>
      <c r="AV1863" s="61"/>
      <c r="AW1863" s="61"/>
      <c r="AX1863" s="61"/>
      <c r="AY1863" s="61"/>
      <c r="AZ1863" s="61"/>
      <c r="BA1863" s="61"/>
      <c r="BB1863" s="61"/>
      <c r="BC1863" s="61"/>
      <c r="BD1863" s="61"/>
      <c r="BE1863" s="61"/>
      <c r="BF1863" s="61"/>
      <c r="BG1863" s="61"/>
      <c r="BH1863" s="61"/>
      <c r="BI1863" s="61"/>
      <c r="BJ1863" s="61"/>
      <c r="BK1863" s="61"/>
      <c r="BL1863" s="61"/>
      <c r="BM1863" s="61"/>
      <c r="BN1863" s="61"/>
      <c r="BO1863" s="61"/>
      <c r="BP1863" s="61"/>
      <c r="BQ1863" s="61"/>
      <c r="BR1863" s="61"/>
      <c r="BS1863" s="61"/>
      <c r="BT1863" s="61"/>
      <c r="BU1863" s="61"/>
      <c r="BV1863" s="61"/>
      <c r="BW1863" s="61"/>
      <c r="BX1863" s="61"/>
      <c r="BY1863" s="61"/>
      <c r="BZ1863" s="61"/>
      <c r="CA1863" s="61"/>
      <c r="CB1863" s="61"/>
      <c r="CC1863" s="61"/>
      <c r="CD1863" s="61"/>
      <c r="CE1863" s="61"/>
      <c r="CF1863" s="61"/>
      <c r="CG1863" s="61"/>
      <c r="CH1863" s="61"/>
      <c r="CI1863" s="61"/>
      <c r="CJ1863" s="61"/>
      <c r="CK1863" s="61"/>
      <c r="CL1863" s="61"/>
      <c r="CM1863" s="61"/>
      <c r="CN1863" s="61"/>
    </row>
    <row r="1864" spans="1:92" x14ac:dyDescent="0.25">
      <c r="B1864" s="174"/>
      <c r="E1864" s="106"/>
      <c r="F1864" s="106"/>
      <c r="G1864" s="106"/>
      <c r="H1864" s="106"/>
      <c r="J1864" s="61"/>
      <c r="K1864" s="194"/>
      <c r="L1864" s="194"/>
      <c r="M1864" s="194"/>
      <c r="N1864" s="194"/>
      <c r="O1864" s="194"/>
      <c r="P1864" s="194"/>
      <c r="Q1864" s="194"/>
      <c r="R1864" s="3"/>
      <c r="S1864" s="3"/>
      <c r="U1864" s="61"/>
      <c r="V1864" s="61"/>
      <c r="W1864" s="61"/>
      <c r="X1864" s="61"/>
      <c r="Y1864" s="61"/>
      <c r="Z1864" s="61"/>
      <c r="AA1864" s="61"/>
      <c r="AB1864" s="61"/>
      <c r="AC1864" s="61"/>
      <c r="AD1864" s="61"/>
      <c r="AE1864" s="61"/>
      <c r="AF1864" s="61"/>
      <c r="AG1864" s="61"/>
      <c r="AH1864" s="61"/>
      <c r="AI1864" s="61"/>
      <c r="AJ1864" s="61"/>
      <c r="AK1864" s="61"/>
      <c r="AL1864" s="61"/>
      <c r="AM1864" s="61"/>
      <c r="AN1864" s="61"/>
      <c r="AO1864" s="61"/>
      <c r="AP1864" s="61"/>
      <c r="AQ1864" s="61"/>
      <c r="AR1864" s="61"/>
      <c r="AS1864" s="61"/>
      <c r="AT1864" s="61"/>
      <c r="AU1864" s="61"/>
      <c r="AV1864" s="61"/>
      <c r="AW1864" s="61"/>
      <c r="AX1864" s="61"/>
      <c r="AY1864" s="61"/>
      <c r="AZ1864" s="61"/>
      <c r="BA1864" s="61"/>
      <c r="BB1864" s="61"/>
      <c r="BC1864" s="61"/>
      <c r="BD1864" s="61"/>
      <c r="BE1864" s="61"/>
      <c r="BF1864" s="61"/>
      <c r="BG1864" s="61"/>
      <c r="BH1864" s="61"/>
      <c r="BI1864" s="61"/>
      <c r="BJ1864" s="61"/>
      <c r="BK1864" s="61"/>
      <c r="BL1864" s="61"/>
      <c r="BM1864" s="61"/>
      <c r="BN1864" s="61"/>
      <c r="BO1864" s="61"/>
      <c r="BP1864" s="61"/>
      <c r="BQ1864" s="61"/>
      <c r="BR1864" s="61"/>
      <c r="BS1864" s="61"/>
      <c r="BT1864" s="61"/>
      <c r="BU1864" s="61"/>
      <c r="BV1864" s="61"/>
      <c r="BW1864" s="61"/>
      <c r="BX1864" s="61"/>
      <c r="BY1864" s="61"/>
      <c r="BZ1864" s="61"/>
      <c r="CA1864" s="61"/>
      <c r="CB1864" s="61"/>
      <c r="CC1864" s="61"/>
      <c r="CD1864" s="61"/>
      <c r="CE1864" s="61"/>
      <c r="CF1864" s="61"/>
      <c r="CG1864" s="61"/>
      <c r="CH1864" s="61"/>
      <c r="CI1864" s="61"/>
      <c r="CJ1864" s="61"/>
      <c r="CK1864" s="61"/>
      <c r="CL1864" s="61"/>
      <c r="CM1864" s="61"/>
      <c r="CN1864" s="61"/>
    </row>
    <row r="1865" spans="1:92" s="107" customFormat="1" x14ac:dyDescent="0.25">
      <c r="B1865" s="535"/>
      <c r="D1865" s="107" t="s">
        <v>1027</v>
      </c>
      <c r="E1865" s="536"/>
      <c r="F1865" s="536"/>
      <c r="G1865" s="536"/>
      <c r="H1865" s="536"/>
      <c r="I1865" s="109"/>
      <c r="J1865" s="537"/>
      <c r="K1865" s="538"/>
      <c r="L1865" s="538"/>
      <c r="M1865" s="538"/>
      <c r="N1865" s="538"/>
      <c r="O1865" s="538"/>
      <c r="P1865" s="538"/>
      <c r="Q1865" s="538"/>
      <c r="R1865" s="539"/>
      <c r="S1865" s="539"/>
      <c r="T1865" s="526"/>
      <c r="U1865" s="537"/>
      <c r="V1865" s="537"/>
      <c r="W1865" s="537"/>
      <c r="X1865" s="537"/>
      <c r="Y1865" s="537"/>
      <c r="Z1865" s="537"/>
      <c r="AA1865" s="537"/>
      <c r="AB1865" s="537"/>
      <c r="AC1865" s="537"/>
      <c r="AD1865" s="537"/>
      <c r="AE1865" s="537"/>
      <c r="AF1865" s="537"/>
      <c r="AG1865" s="537"/>
      <c r="AH1865" s="537"/>
      <c r="AI1865" s="537"/>
      <c r="AJ1865" s="537"/>
      <c r="AK1865" s="537"/>
      <c r="AL1865" s="537"/>
      <c r="AM1865" s="537"/>
      <c r="AN1865" s="537"/>
      <c r="AO1865" s="537"/>
      <c r="AP1865" s="537"/>
      <c r="AQ1865" s="537"/>
      <c r="AR1865" s="537"/>
      <c r="AS1865" s="537"/>
      <c r="AT1865" s="537"/>
      <c r="AU1865" s="537"/>
      <c r="AV1865" s="537"/>
      <c r="AW1865" s="537"/>
      <c r="AX1865" s="537"/>
      <c r="AY1865" s="537"/>
      <c r="AZ1865" s="537"/>
      <c r="BA1865" s="537"/>
      <c r="BB1865" s="537"/>
      <c r="BC1865" s="537"/>
      <c r="BD1865" s="537"/>
      <c r="BE1865" s="537"/>
      <c r="BF1865" s="537"/>
      <c r="BG1865" s="537"/>
      <c r="BH1865" s="537"/>
      <c r="BI1865" s="537"/>
      <c r="BJ1865" s="537"/>
      <c r="BK1865" s="537"/>
      <c r="BL1865" s="537"/>
      <c r="BM1865" s="537"/>
      <c r="BN1865" s="537"/>
      <c r="BO1865" s="537"/>
      <c r="BP1865" s="537"/>
      <c r="BQ1865" s="537"/>
      <c r="BR1865" s="537"/>
      <c r="BS1865" s="537"/>
      <c r="BT1865" s="537"/>
      <c r="BU1865" s="537"/>
      <c r="BV1865" s="537"/>
      <c r="BW1865" s="537"/>
      <c r="BX1865" s="537"/>
      <c r="BY1865" s="537"/>
      <c r="BZ1865" s="537"/>
      <c r="CA1865" s="537"/>
      <c r="CB1865" s="537"/>
      <c r="CC1865" s="537"/>
      <c r="CD1865" s="537"/>
      <c r="CE1865" s="537"/>
      <c r="CF1865" s="537"/>
      <c r="CG1865" s="537"/>
      <c r="CH1865" s="537"/>
      <c r="CI1865" s="537"/>
      <c r="CJ1865" s="537"/>
      <c r="CK1865" s="537"/>
      <c r="CL1865" s="537"/>
      <c r="CM1865" s="537"/>
      <c r="CN1865" s="537"/>
    </row>
    <row r="1866" spans="1:92" x14ac:dyDescent="0.25">
      <c r="A1866" s="137"/>
      <c r="B1866" s="208"/>
      <c r="C1866" s="139"/>
      <c r="D1866" s="137" t="s">
        <v>1028</v>
      </c>
      <c r="E1866" s="157" t="s">
        <v>1028</v>
      </c>
      <c r="F1866" s="140"/>
      <c r="G1866" s="141"/>
      <c r="H1866" s="487"/>
      <c r="I1866" s="221"/>
      <c r="J1866" s="222"/>
      <c r="K1866" s="218"/>
      <c r="L1866" s="218"/>
      <c r="M1866" s="218"/>
      <c r="N1866" s="218"/>
      <c r="O1866" s="218"/>
      <c r="P1866" s="218"/>
      <c r="Q1866" s="218"/>
      <c r="T1866" s="233"/>
      <c r="U1866" s="145"/>
      <c r="V1866" s="145"/>
      <c r="W1866" s="145"/>
      <c r="X1866" s="145"/>
      <c r="Y1866" s="145"/>
      <c r="Z1866" s="145"/>
      <c r="AA1866" s="145"/>
      <c r="AB1866" s="145"/>
      <c r="AC1866" s="145"/>
      <c r="AD1866" s="145"/>
      <c r="AE1866" s="145"/>
      <c r="AF1866" s="145"/>
      <c r="AG1866" s="145"/>
      <c r="AH1866" s="145"/>
      <c r="AI1866" s="145"/>
      <c r="AJ1866" s="145"/>
      <c r="AK1866" s="145"/>
      <c r="AL1866" s="145"/>
      <c r="AM1866" s="145"/>
      <c r="AN1866" s="145"/>
      <c r="AO1866" s="145"/>
      <c r="AP1866" s="145"/>
      <c r="AQ1866" s="145"/>
      <c r="AR1866" s="145"/>
      <c r="AS1866" s="145"/>
      <c r="AT1866" s="145"/>
      <c r="AU1866" s="145"/>
      <c r="AV1866" s="145"/>
      <c r="AW1866" s="145"/>
      <c r="AX1866" s="145"/>
      <c r="AY1866" s="145"/>
      <c r="AZ1866" s="145"/>
      <c r="BA1866" s="145"/>
      <c r="BB1866" s="145"/>
      <c r="BC1866" s="145"/>
      <c r="BD1866" s="145"/>
      <c r="BE1866" s="145"/>
      <c r="BF1866" s="145"/>
      <c r="BG1866" s="145"/>
      <c r="BH1866" s="145"/>
      <c r="BI1866" s="145"/>
      <c r="BJ1866" s="145"/>
      <c r="BK1866" s="145"/>
      <c r="BL1866" s="145"/>
      <c r="BM1866" s="145"/>
      <c r="BN1866" s="145"/>
      <c r="BO1866" s="145"/>
      <c r="BP1866" s="145"/>
      <c r="BQ1866" s="145"/>
      <c r="BR1866" s="145"/>
      <c r="BS1866" s="145"/>
      <c r="BT1866" s="145"/>
      <c r="BU1866" s="145"/>
      <c r="BV1866" s="145"/>
      <c r="BW1866" s="145"/>
      <c r="BX1866" s="145"/>
      <c r="BY1866" s="145"/>
      <c r="BZ1866" s="145"/>
      <c r="CA1866" s="145"/>
      <c r="CB1866" s="145"/>
      <c r="CC1866" s="145"/>
      <c r="CD1866" s="145"/>
      <c r="CE1866" s="145"/>
      <c r="CF1866" s="145"/>
      <c r="CG1866" s="145"/>
      <c r="CH1866" s="145"/>
      <c r="CI1866" s="145"/>
      <c r="CJ1866" s="145"/>
      <c r="CK1866" s="145"/>
      <c r="CL1866" s="145"/>
      <c r="CM1866" s="145"/>
      <c r="CN1866" s="145"/>
    </row>
    <row r="1867" spans="1:92" x14ac:dyDescent="0.25">
      <c r="A1867" t="s">
        <v>188</v>
      </c>
      <c r="B1867" s="174" t="s">
        <v>489</v>
      </c>
      <c r="D1867" t="s">
        <v>1028</v>
      </c>
      <c r="E1867" s="106"/>
      <c r="F1867" s="106"/>
      <c r="G1867" s="106"/>
      <c r="H1867" s="106"/>
      <c r="I1867" s="175">
        <v>10</v>
      </c>
      <c r="J1867" s="61">
        <f ca="1">SUMIF($3:$3, INDIRECT(ADDRESS(2,COLUMN(),2)), INDIRECT(ROW() &amp; ":" &amp; ROW()))</f>
        <v>10</v>
      </c>
      <c r="K1867" s="194">
        <v>1000</v>
      </c>
      <c r="L1867" s="194">
        <v>2000</v>
      </c>
      <c r="M1867" s="194">
        <v>4000</v>
      </c>
      <c r="N1867" s="194">
        <v>8000</v>
      </c>
      <c r="O1867" s="194">
        <v>16000</v>
      </c>
      <c r="P1867" s="194">
        <v>32000</v>
      </c>
      <c r="Q1867" s="194"/>
      <c r="R1867" s="3"/>
      <c r="S1867" s="3"/>
      <c r="T1867" s="215">
        <f ca="1">IF($I1867="",IFERROR(INDEX(INDIRECT("Financials!$A:$AD"), MATCH(INDIRECT(ADDRESS(ROW(),2)), INDIRECT("Financials!$B:$B"), 0), MATCH(INDIRECT(ADDRESS(1,COLUMN())), INDIRECT("Financials!$1:$1"), 0)),0),$I1867)</f>
        <v>10</v>
      </c>
      <c r="U1867" s="61" cm="1">
        <f t="array" aca="1" ref="U1867" ca="1">(INDEX($K:$P,ROW(),MATCH(U$9,$K$3:$P$3,0))-T1867)/(12-IF(MOD(U$8,U$7)=0,U$7,MOD(U$8,U$7))+1)+T1867</f>
        <v>92.5</v>
      </c>
      <c r="V1867" s="61" cm="1">
        <f t="array" aca="1" ref="V1867" ca="1">(INDEX($K:$P,ROW(),MATCH(V$9,$K$3:$P$3,0))-U1867)/(12-IF(MOD(V$8,V$7)=0,V$7,MOD(V$8,V$7))+1)+U1867</f>
        <v>175</v>
      </c>
      <c r="W1867" s="61" cm="1">
        <f t="array" aca="1" ref="W1867" ca="1">(INDEX($K:$P,ROW(),MATCH(W$9,$K$3:$P$3,0))-V1867)/(12-IF(MOD(W$8,W$7)=0,W$7,MOD(W$8,W$7))+1)+V1867</f>
        <v>257.5</v>
      </c>
      <c r="X1867" s="61" cm="1">
        <f t="array" aca="1" ref="X1867" ca="1">(INDEX($K:$P,ROW(),MATCH(X$9,$K$3:$P$3,0))-W1867)/(12-IF(MOD(X$8,X$7)=0,X$7,MOD(X$8,X$7))+1)+W1867</f>
        <v>340</v>
      </c>
      <c r="Y1867" s="61" cm="1">
        <f t="array" aca="1" ref="Y1867" ca="1">(INDEX($K:$P,ROW(),MATCH(Y$9,$K$3:$P$3,0))-X1867)/(12-IF(MOD(Y$8,Y$7)=0,Y$7,MOD(Y$8,Y$7))+1)+X1867</f>
        <v>422.5</v>
      </c>
      <c r="Z1867" s="61" cm="1">
        <f t="array" aca="1" ref="Z1867" ca="1">(INDEX($K:$P,ROW(),MATCH(Z$9,$K$3:$P$3,0))-Y1867)/(12-IF(MOD(Z$8,Z$7)=0,Z$7,MOD(Z$8,Z$7))+1)+Y1867</f>
        <v>505</v>
      </c>
      <c r="AA1867" s="61" cm="1">
        <f t="array" aca="1" ref="AA1867" ca="1">(INDEX($K:$P,ROW(),MATCH(AA$9,$K$3:$P$3,0))-Z1867)/(12-IF(MOD(AA$8,AA$7)=0,AA$7,MOD(AA$8,AA$7))+1)+Z1867</f>
        <v>587.5</v>
      </c>
      <c r="AB1867" s="61" cm="1">
        <f t="array" aca="1" ref="AB1867" ca="1">(INDEX($K:$P,ROW(),MATCH(AB$9,$K$3:$P$3,0))-AA1867)/(12-IF(MOD(AB$8,AB$7)=0,AB$7,MOD(AB$8,AB$7))+1)+AA1867</f>
        <v>670</v>
      </c>
      <c r="AC1867" s="61" cm="1">
        <f t="array" aca="1" ref="AC1867" ca="1">(INDEX($K:$P,ROW(),MATCH(AC$9,$K$3:$P$3,0))-AB1867)/(12-IF(MOD(AC$8,AC$7)=0,AC$7,MOD(AC$8,AC$7))+1)+AB1867</f>
        <v>752.5</v>
      </c>
      <c r="AD1867" s="61" cm="1">
        <f t="array" aca="1" ref="AD1867" ca="1">(INDEX($K:$P,ROW(),MATCH(AD$9,$K$3:$P$3,0))-AC1867)/(12-IF(MOD(AD$8,AD$7)=0,AD$7,MOD(AD$8,AD$7))+1)+AC1867</f>
        <v>835</v>
      </c>
      <c r="AE1867" s="61" cm="1">
        <f t="array" aca="1" ref="AE1867" ca="1">(INDEX($K:$P,ROW(),MATCH(AE$9,$K$3:$P$3,0))-AD1867)/(12-IF(MOD(AE$8,AE$7)=0,AE$7,MOD(AE$8,AE$7))+1)+AD1867</f>
        <v>917.5</v>
      </c>
      <c r="AF1867" s="61" cm="1">
        <f t="array" aca="1" ref="AF1867" ca="1">(INDEX($K:$P,ROW(),MATCH(AF$9,$K$3:$P$3,0))-AE1867)/(12-IF(MOD(AF$8,AF$7)=0,AF$7,MOD(AF$8,AF$7))+1)+AE1867</f>
        <v>1000</v>
      </c>
      <c r="AG1867" s="61" cm="1">
        <f t="array" aca="1" ref="AG1867" ca="1">(INDEX($K:$P,ROW(),MATCH(AG$9,$K$3:$P$3,0))-AF1867)/(12-IF(MOD(AG$8,AG$7)=0,AG$7,MOD(AG$8,AG$7))+1)+AF1867</f>
        <v>1083.3333333333333</v>
      </c>
      <c r="AH1867" s="61" cm="1">
        <f t="array" aca="1" ref="AH1867" ca="1">(INDEX($K:$P,ROW(),MATCH(AH$9,$K$3:$P$3,0))-AG1867)/(12-IF(MOD(AH$8,AH$7)=0,AH$7,MOD(AH$8,AH$7))+1)+AG1867</f>
        <v>1166.6666666666665</v>
      </c>
      <c r="AI1867" s="61" cm="1">
        <f t="array" aca="1" ref="AI1867" ca="1">(INDEX($K:$P,ROW(),MATCH(AI$9,$K$3:$P$3,0))-AH1867)/(12-IF(MOD(AI$8,AI$7)=0,AI$7,MOD(AI$8,AI$7))+1)+AH1867</f>
        <v>1249.9999999999998</v>
      </c>
      <c r="AJ1867" s="61" cm="1">
        <f t="array" aca="1" ref="AJ1867" ca="1">(INDEX($K:$P,ROW(),MATCH(AJ$9,$K$3:$P$3,0))-AI1867)/(12-IF(MOD(AJ$8,AJ$7)=0,AJ$7,MOD(AJ$8,AJ$7))+1)+AI1867</f>
        <v>1333.333333333333</v>
      </c>
      <c r="AK1867" s="61" cm="1">
        <f t="array" aca="1" ref="AK1867" ca="1">(INDEX($K:$P,ROW(),MATCH(AK$9,$K$3:$P$3,0))-AJ1867)/(12-IF(MOD(AK$8,AK$7)=0,AK$7,MOD(AK$8,AK$7))+1)+AJ1867</f>
        <v>1416.6666666666665</v>
      </c>
      <c r="AL1867" s="61" cm="1">
        <f t="array" aca="1" ref="AL1867" ca="1">(INDEX($K:$P,ROW(),MATCH(AL$9,$K$3:$P$3,0))-AK1867)/(12-IF(MOD(AL$8,AL$7)=0,AL$7,MOD(AL$8,AL$7))+1)+AK1867</f>
        <v>1499.9999999999998</v>
      </c>
      <c r="AM1867" s="61" cm="1">
        <f t="array" aca="1" ref="AM1867" ca="1">(INDEX($K:$P,ROW(),MATCH(AM$9,$K$3:$P$3,0))-AL1867)/(12-IF(MOD(AM$8,AM$7)=0,AM$7,MOD(AM$8,AM$7))+1)+AL1867</f>
        <v>1583.333333333333</v>
      </c>
      <c r="AN1867" s="61" cm="1">
        <f t="array" aca="1" ref="AN1867" ca="1">(INDEX($K:$P,ROW(),MATCH(AN$9,$K$3:$P$3,0))-AM1867)/(12-IF(MOD(AN$8,AN$7)=0,AN$7,MOD(AN$8,AN$7))+1)+AM1867</f>
        <v>1666.6666666666665</v>
      </c>
      <c r="AO1867" s="61" cm="1">
        <f t="array" aca="1" ref="AO1867" ca="1">(INDEX($K:$P,ROW(),MATCH(AO$9,$K$3:$P$3,0))-AN1867)/(12-IF(MOD(AO$8,AO$7)=0,AO$7,MOD(AO$8,AO$7))+1)+AN1867</f>
        <v>1750</v>
      </c>
      <c r="AP1867" s="61" cm="1">
        <f t="array" aca="1" ref="AP1867" ca="1">(INDEX($K:$P,ROW(),MATCH(AP$9,$K$3:$P$3,0))-AO1867)/(12-IF(MOD(AP$8,AP$7)=0,AP$7,MOD(AP$8,AP$7))+1)+AO1867</f>
        <v>1833.3333333333333</v>
      </c>
      <c r="AQ1867" s="61" cm="1">
        <f t="array" aca="1" ref="AQ1867" ca="1">(INDEX($K:$P,ROW(),MATCH(AQ$9,$K$3:$P$3,0))-AP1867)/(12-IF(MOD(AQ$8,AQ$7)=0,AQ$7,MOD(AQ$8,AQ$7))+1)+AP1867</f>
        <v>1916.6666666666665</v>
      </c>
      <c r="AR1867" s="61" cm="1">
        <f t="array" aca="1" ref="AR1867" ca="1">(INDEX($K:$P,ROW(),MATCH(AR$9,$K$3:$P$3,0))-AQ1867)/(12-IF(MOD(AR$8,AR$7)=0,AR$7,MOD(AR$8,AR$7))+1)+AQ1867</f>
        <v>2000</v>
      </c>
      <c r="AS1867" s="61" cm="1">
        <f t="array" aca="1" ref="AS1867" ca="1">(INDEX($K:$P,ROW(),MATCH(AS$9,$K$3:$P$3,0))-AR1867)/(12-IF(MOD(AS$8,AS$7)=0,AS$7,MOD(AS$8,AS$7))+1)+AR1867</f>
        <v>2166.6666666666665</v>
      </c>
      <c r="AT1867" s="61" cm="1">
        <f t="array" aca="1" ref="AT1867" ca="1">(INDEX($K:$P,ROW(),MATCH(AT$9,$K$3:$P$3,0))-AS1867)/(12-IF(MOD(AT$8,AT$7)=0,AT$7,MOD(AT$8,AT$7))+1)+AS1867</f>
        <v>2333.333333333333</v>
      </c>
      <c r="AU1867" s="61" cm="1">
        <f t="array" aca="1" ref="AU1867" ca="1">(INDEX($K:$P,ROW(),MATCH(AU$9,$K$3:$P$3,0))-AT1867)/(12-IF(MOD(AU$8,AU$7)=0,AU$7,MOD(AU$8,AU$7))+1)+AT1867</f>
        <v>2499.9999999999995</v>
      </c>
      <c r="AV1867" s="61" cm="1">
        <f t="array" aca="1" ref="AV1867" ca="1">(INDEX($K:$P,ROW(),MATCH(AV$9,$K$3:$P$3,0))-AU1867)/(12-IF(MOD(AV$8,AV$7)=0,AV$7,MOD(AV$8,AV$7))+1)+AU1867</f>
        <v>2666.6666666666661</v>
      </c>
      <c r="AW1867" s="61" cm="1">
        <f t="array" aca="1" ref="AW1867" ca="1">(INDEX($K:$P,ROW(),MATCH(AW$9,$K$3:$P$3,0))-AV1867)/(12-IF(MOD(AW$8,AW$7)=0,AW$7,MOD(AW$8,AW$7))+1)+AV1867</f>
        <v>2833.333333333333</v>
      </c>
      <c r="AX1867" s="61" cm="1">
        <f t="array" aca="1" ref="AX1867" ca="1">(INDEX($K:$P,ROW(),MATCH(AX$9,$K$3:$P$3,0))-AW1867)/(12-IF(MOD(AX$8,AX$7)=0,AX$7,MOD(AX$8,AX$7))+1)+AW1867</f>
        <v>2999.9999999999995</v>
      </c>
      <c r="AY1867" s="61" cm="1">
        <f t="array" aca="1" ref="AY1867" ca="1">(INDEX($K:$P,ROW(),MATCH(AY$9,$K$3:$P$3,0))-AX1867)/(12-IF(MOD(AY$8,AY$7)=0,AY$7,MOD(AY$8,AY$7))+1)+AX1867</f>
        <v>3166.6666666666661</v>
      </c>
      <c r="AZ1867" s="61" cm="1">
        <f t="array" aca="1" ref="AZ1867" ca="1">(INDEX($K:$P,ROW(),MATCH(AZ$9,$K$3:$P$3,0))-AY1867)/(12-IF(MOD(AZ$8,AZ$7)=0,AZ$7,MOD(AZ$8,AZ$7))+1)+AY1867</f>
        <v>3333.333333333333</v>
      </c>
      <c r="BA1867" s="61" cm="1">
        <f t="array" aca="1" ref="BA1867" ca="1">(INDEX($K:$P,ROW(),MATCH(BA$9,$K$3:$P$3,0))-AZ1867)/(12-IF(MOD(BA$8,BA$7)=0,BA$7,MOD(BA$8,BA$7))+1)+AZ1867</f>
        <v>3500</v>
      </c>
      <c r="BB1867" s="61" cm="1">
        <f t="array" aca="1" ref="BB1867" ca="1">(INDEX($K:$P,ROW(),MATCH(BB$9,$K$3:$P$3,0))-BA1867)/(12-IF(MOD(BB$8,BB$7)=0,BB$7,MOD(BB$8,BB$7))+1)+BA1867</f>
        <v>3666.6666666666665</v>
      </c>
      <c r="BC1867" s="61" cm="1">
        <f t="array" aca="1" ref="BC1867" ca="1">(INDEX($K:$P,ROW(),MATCH(BC$9,$K$3:$P$3,0))-BB1867)/(12-IF(MOD(BC$8,BC$7)=0,BC$7,MOD(BC$8,BC$7))+1)+BB1867</f>
        <v>3833.333333333333</v>
      </c>
      <c r="BD1867" s="61" cm="1">
        <f t="array" aca="1" ref="BD1867" ca="1">(INDEX($K:$P,ROW(),MATCH(BD$9,$K$3:$P$3,0))-BC1867)/(12-IF(MOD(BD$8,BD$7)=0,BD$7,MOD(BD$8,BD$7))+1)+BC1867</f>
        <v>4000</v>
      </c>
      <c r="BE1867" s="61" cm="1">
        <f t="array" aca="1" ref="BE1867" ca="1">(INDEX($K:$P,ROW(),MATCH(BE$9,$K$3:$P$3,0))-BD1867)/(12-IF(MOD(BE$8,BE$7)=0,BE$7,MOD(BE$8,BE$7))+1)+BD1867</f>
        <v>4333.333333333333</v>
      </c>
      <c r="BF1867" s="61" cm="1">
        <f t="array" aca="1" ref="BF1867" ca="1">(INDEX($K:$P,ROW(),MATCH(BF$9,$K$3:$P$3,0))-BE1867)/(12-IF(MOD(BF$8,BF$7)=0,BF$7,MOD(BF$8,BF$7))+1)+BE1867</f>
        <v>4666.6666666666661</v>
      </c>
      <c r="BG1867" s="61" cm="1">
        <f t="array" aca="1" ref="BG1867" ca="1">(INDEX($K:$P,ROW(),MATCH(BG$9,$K$3:$P$3,0))-BF1867)/(12-IF(MOD(BG$8,BG$7)=0,BG$7,MOD(BG$8,BG$7))+1)+BF1867</f>
        <v>4999.9999999999991</v>
      </c>
      <c r="BH1867" s="61" cm="1">
        <f t="array" aca="1" ref="BH1867" ca="1">(INDEX($K:$P,ROW(),MATCH(BH$9,$K$3:$P$3,0))-BG1867)/(12-IF(MOD(BH$8,BH$7)=0,BH$7,MOD(BH$8,BH$7))+1)+BG1867</f>
        <v>5333.3333333333321</v>
      </c>
      <c r="BI1867" s="61" cm="1">
        <f t="array" aca="1" ref="BI1867" ca="1">(INDEX($K:$P,ROW(),MATCH(BI$9,$K$3:$P$3,0))-BH1867)/(12-IF(MOD(BI$8,BI$7)=0,BI$7,MOD(BI$8,BI$7))+1)+BH1867</f>
        <v>5666.6666666666661</v>
      </c>
      <c r="BJ1867" s="61" cm="1">
        <f t="array" aca="1" ref="BJ1867" ca="1">(INDEX($K:$P,ROW(),MATCH(BJ$9,$K$3:$P$3,0))-BI1867)/(12-IF(MOD(BJ$8,BJ$7)=0,BJ$7,MOD(BJ$8,BJ$7))+1)+BI1867</f>
        <v>5999.9999999999991</v>
      </c>
      <c r="BK1867" s="61" cm="1">
        <f t="array" aca="1" ref="BK1867" ca="1">(INDEX($K:$P,ROW(),MATCH(BK$9,$K$3:$P$3,0))-BJ1867)/(12-IF(MOD(BK$8,BK$7)=0,BK$7,MOD(BK$8,BK$7))+1)+BJ1867</f>
        <v>6333.3333333333321</v>
      </c>
      <c r="BL1867" s="61" cm="1">
        <f t="array" aca="1" ref="BL1867" ca="1">(INDEX($K:$P,ROW(),MATCH(BL$9,$K$3:$P$3,0))-BK1867)/(12-IF(MOD(BL$8,BL$7)=0,BL$7,MOD(BL$8,BL$7))+1)+BK1867</f>
        <v>6666.6666666666661</v>
      </c>
      <c r="BM1867" s="61" cm="1">
        <f t="array" aca="1" ref="BM1867" ca="1">(INDEX($K:$P,ROW(),MATCH(BM$9,$K$3:$P$3,0))-BL1867)/(12-IF(MOD(BM$8,BM$7)=0,BM$7,MOD(BM$8,BM$7))+1)+BL1867</f>
        <v>7000</v>
      </c>
      <c r="BN1867" s="61" cm="1">
        <f t="array" aca="1" ref="BN1867" ca="1">(INDEX($K:$P,ROW(),MATCH(BN$9,$K$3:$P$3,0))-BM1867)/(12-IF(MOD(BN$8,BN$7)=0,BN$7,MOD(BN$8,BN$7))+1)+BM1867</f>
        <v>7333.333333333333</v>
      </c>
      <c r="BO1867" s="61" cm="1">
        <f t="array" aca="1" ref="BO1867" ca="1">(INDEX($K:$P,ROW(),MATCH(BO$9,$K$3:$P$3,0))-BN1867)/(12-IF(MOD(BO$8,BO$7)=0,BO$7,MOD(BO$8,BO$7))+1)+BN1867</f>
        <v>7666.6666666666661</v>
      </c>
      <c r="BP1867" s="61" cm="1">
        <f t="array" aca="1" ref="BP1867" ca="1">(INDEX($K:$P,ROW(),MATCH(BP$9,$K$3:$P$3,0))-BO1867)/(12-IF(MOD(BP$8,BP$7)=0,BP$7,MOD(BP$8,BP$7))+1)+BO1867</f>
        <v>8000</v>
      </c>
      <c r="BQ1867" s="61" cm="1">
        <f t="array" aca="1" ref="BQ1867" ca="1">(INDEX($K:$P,ROW(),MATCH(BQ$9,$K$3:$P$3,0))-BP1867)/(12-IF(MOD(BQ$8,BQ$7)=0,BQ$7,MOD(BQ$8,BQ$7))+1)+BP1867</f>
        <v>8666.6666666666661</v>
      </c>
      <c r="BR1867" s="61" cm="1">
        <f t="array" aca="1" ref="BR1867" ca="1">(INDEX($K:$P,ROW(),MATCH(BR$9,$K$3:$P$3,0))-BQ1867)/(12-IF(MOD(BR$8,BR$7)=0,BR$7,MOD(BR$8,BR$7))+1)+BQ1867</f>
        <v>9333.3333333333321</v>
      </c>
      <c r="BS1867" s="61" cm="1">
        <f t="array" aca="1" ref="BS1867" ca="1">(INDEX($K:$P,ROW(),MATCH(BS$9,$K$3:$P$3,0))-BR1867)/(12-IF(MOD(BS$8,BS$7)=0,BS$7,MOD(BS$8,BS$7))+1)+BR1867</f>
        <v>9999.9999999999982</v>
      </c>
      <c r="BT1867" s="61" cm="1">
        <f t="array" aca="1" ref="BT1867" ca="1">(INDEX($K:$P,ROW(),MATCH(BT$9,$K$3:$P$3,0))-BS1867)/(12-IF(MOD(BT$8,BT$7)=0,BT$7,MOD(BT$8,BT$7))+1)+BS1867</f>
        <v>10666.666666666664</v>
      </c>
      <c r="BU1867" s="61" cm="1">
        <f t="array" aca="1" ref="BU1867" ca="1">(INDEX($K:$P,ROW(),MATCH(BU$9,$K$3:$P$3,0))-BT1867)/(12-IF(MOD(BU$8,BU$7)=0,BU$7,MOD(BU$8,BU$7))+1)+BT1867</f>
        <v>11333.333333333332</v>
      </c>
      <c r="BV1867" s="61" cm="1">
        <f t="array" aca="1" ref="BV1867" ca="1">(INDEX($K:$P,ROW(),MATCH(BV$9,$K$3:$P$3,0))-BU1867)/(12-IF(MOD(BV$8,BV$7)=0,BV$7,MOD(BV$8,BV$7))+1)+BU1867</f>
        <v>11999.999999999998</v>
      </c>
      <c r="BW1867" s="61" cm="1">
        <f t="array" aca="1" ref="BW1867" ca="1">(INDEX($K:$P,ROW(),MATCH(BW$9,$K$3:$P$3,0))-BV1867)/(12-IF(MOD(BW$8,BW$7)=0,BW$7,MOD(BW$8,BW$7))+1)+BV1867</f>
        <v>12666.666666666664</v>
      </c>
      <c r="BX1867" s="61" cm="1">
        <f t="array" aca="1" ref="BX1867" ca="1">(INDEX($K:$P,ROW(),MATCH(BX$9,$K$3:$P$3,0))-BW1867)/(12-IF(MOD(BX$8,BX$7)=0,BX$7,MOD(BX$8,BX$7))+1)+BW1867</f>
        <v>13333.333333333332</v>
      </c>
      <c r="BY1867" s="61" cm="1">
        <f t="array" aca="1" ref="BY1867" ca="1">(INDEX($K:$P,ROW(),MATCH(BY$9,$K$3:$P$3,0))-BX1867)/(12-IF(MOD(BY$8,BY$7)=0,BY$7,MOD(BY$8,BY$7))+1)+BX1867</f>
        <v>14000</v>
      </c>
      <c r="BZ1867" s="61" cm="1">
        <f t="array" aca="1" ref="BZ1867" ca="1">(INDEX($K:$P,ROW(),MATCH(BZ$9,$K$3:$P$3,0))-BY1867)/(12-IF(MOD(BZ$8,BZ$7)=0,BZ$7,MOD(BZ$8,BZ$7))+1)+BY1867</f>
        <v>14666.666666666666</v>
      </c>
      <c r="CA1867" s="61" cm="1">
        <f t="array" aca="1" ref="CA1867" ca="1">(INDEX($K:$P,ROW(),MATCH(CA$9,$K$3:$P$3,0))-BZ1867)/(12-IF(MOD(CA$8,CA$7)=0,CA$7,MOD(CA$8,CA$7))+1)+BZ1867</f>
        <v>15333.333333333332</v>
      </c>
      <c r="CB1867" s="61" cm="1">
        <f t="array" aca="1" ref="CB1867" ca="1">(INDEX($K:$P,ROW(),MATCH(CB$9,$K$3:$P$3,0))-CA1867)/(12-IF(MOD(CB$8,CB$7)=0,CB$7,MOD(CB$8,CB$7))+1)+CA1867</f>
        <v>16000</v>
      </c>
      <c r="CC1867" s="61" cm="1">
        <f t="array" aca="1" ref="CC1867" ca="1">(INDEX($K:$P,ROW(),MATCH(CC$9,$K$3:$P$3,0))-CB1867)/(12-IF(MOD(CC$8,CC$7)=0,CC$7,MOD(CC$8,CC$7))+1)+CB1867</f>
        <v>17333.333333333332</v>
      </c>
      <c r="CD1867" s="61" cm="1">
        <f t="array" aca="1" ref="CD1867" ca="1">(INDEX($K:$P,ROW(),MATCH(CD$9,$K$3:$P$3,0))-CC1867)/(12-IF(MOD(CD$8,CD$7)=0,CD$7,MOD(CD$8,CD$7))+1)+CC1867</f>
        <v>18666.666666666664</v>
      </c>
      <c r="CE1867" s="61" cm="1">
        <f t="array" aca="1" ref="CE1867" ca="1">(INDEX($K:$P,ROW(),MATCH(CE$9,$K$3:$P$3,0))-CD1867)/(12-IF(MOD(CE$8,CE$7)=0,CE$7,MOD(CE$8,CE$7))+1)+CD1867</f>
        <v>19999.999999999996</v>
      </c>
      <c r="CF1867" s="61" cm="1">
        <f t="array" aca="1" ref="CF1867" ca="1">(INDEX($K:$P,ROW(),MATCH(CF$9,$K$3:$P$3,0))-CE1867)/(12-IF(MOD(CF$8,CF$7)=0,CF$7,MOD(CF$8,CF$7))+1)+CE1867</f>
        <v>21333.333333333328</v>
      </c>
      <c r="CG1867" s="61" cm="1">
        <f t="array" aca="1" ref="CG1867" ca="1">(INDEX($K:$P,ROW(),MATCH(CG$9,$K$3:$P$3,0))-CF1867)/(12-IF(MOD(CG$8,CG$7)=0,CG$7,MOD(CG$8,CG$7))+1)+CF1867</f>
        <v>22666.666666666664</v>
      </c>
      <c r="CH1867" s="61" cm="1">
        <f t="array" aca="1" ref="CH1867" ca="1">(INDEX($K:$P,ROW(),MATCH(CH$9,$K$3:$P$3,0))-CG1867)/(12-IF(MOD(CH$8,CH$7)=0,CH$7,MOD(CH$8,CH$7))+1)+CG1867</f>
        <v>23999.999999999996</v>
      </c>
      <c r="CI1867" s="61" cm="1">
        <f t="array" aca="1" ref="CI1867" ca="1">(INDEX($K:$P,ROW(),MATCH(CI$9,$K$3:$P$3,0))-CH1867)/(12-IF(MOD(CI$8,CI$7)=0,CI$7,MOD(CI$8,CI$7))+1)+CH1867</f>
        <v>25333.333333333328</v>
      </c>
      <c r="CJ1867" s="61" cm="1">
        <f t="array" aca="1" ref="CJ1867" ca="1">(INDEX($K:$P,ROW(),MATCH(CJ$9,$K$3:$P$3,0))-CI1867)/(12-IF(MOD(CJ$8,CJ$7)=0,CJ$7,MOD(CJ$8,CJ$7))+1)+CI1867</f>
        <v>26666.666666666664</v>
      </c>
      <c r="CK1867" s="61" cm="1">
        <f t="array" aca="1" ref="CK1867" ca="1">(INDEX($K:$P,ROW(),MATCH(CK$9,$K$3:$P$3,0))-CJ1867)/(12-IF(MOD(CK$8,CK$7)=0,CK$7,MOD(CK$8,CK$7))+1)+CJ1867</f>
        <v>28000</v>
      </c>
      <c r="CL1867" s="61" cm="1">
        <f t="array" aca="1" ref="CL1867" ca="1">(INDEX($K:$P,ROW(),MATCH(CL$9,$K$3:$P$3,0))-CK1867)/(12-IF(MOD(CL$8,CL$7)=0,CL$7,MOD(CL$8,CL$7))+1)+CK1867</f>
        <v>29333.333333333332</v>
      </c>
      <c r="CM1867" s="61" cm="1">
        <f t="array" aca="1" ref="CM1867" ca="1">(INDEX($K:$P,ROW(),MATCH(CM$9,$K$3:$P$3,0))-CL1867)/(12-IF(MOD(CM$8,CM$7)=0,CM$7,MOD(CM$8,CM$7))+1)+CL1867</f>
        <v>30666.666666666664</v>
      </c>
      <c r="CN1867" s="61" cm="1">
        <f t="array" aca="1" ref="CN1867" ca="1">(INDEX($K:$P,ROW(),MATCH(CN$9,$K$3:$P$3,0))-CM1867)/(12-IF(MOD(CN$8,CN$7)=0,CN$7,MOD(CN$8,CN$7))+1)+CM1867</f>
        <v>32000</v>
      </c>
    </row>
    <row r="1868" spans="1:92" x14ac:dyDescent="0.25">
      <c r="B1868" s="178"/>
      <c r="J1868" s="295"/>
      <c r="K1868" s="295"/>
      <c r="L1868" s="295"/>
      <c r="M1868" s="295"/>
      <c r="N1868" s="295"/>
      <c r="O1868" s="295"/>
      <c r="P1868" s="295"/>
      <c r="Q1868" s="295"/>
    </row>
    <row r="1869" spans="1:92" x14ac:dyDescent="0.25">
      <c r="A1869" s="137"/>
      <c r="B1869" s="533"/>
      <c r="C1869" s="139"/>
      <c r="D1869" s="137" t="s">
        <v>1029</v>
      </c>
      <c r="E1869" s="157" t="s">
        <v>1029</v>
      </c>
      <c r="F1869" s="140"/>
      <c r="G1869" s="141"/>
      <c r="H1869" s="487"/>
      <c r="I1869" s="221"/>
      <c r="J1869" s="222"/>
      <c r="K1869" s="218"/>
      <c r="L1869" s="218"/>
      <c r="M1869" s="218"/>
      <c r="N1869" s="218"/>
      <c r="O1869" s="218"/>
      <c r="P1869" s="218"/>
      <c r="Q1869" s="218"/>
      <c r="T1869" s="233"/>
      <c r="U1869" s="145"/>
      <c r="V1869" s="145"/>
      <c r="W1869" s="145"/>
      <c r="X1869" s="145"/>
      <c r="Y1869" s="145"/>
      <c r="Z1869" s="145"/>
      <c r="AA1869" s="145"/>
      <c r="AB1869" s="145"/>
      <c r="AC1869" s="145"/>
      <c r="AD1869" s="145"/>
      <c r="AE1869" s="145"/>
      <c r="AF1869" s="145"/>
      <c r="AG1869" s="145"/>
      <c r="AH1869" s="145"/>
      <c r="AI1869" s="145"/>
      <c r="AJ1869" s="145"/>
      <c r="AK1869" s="145"/>
      <c r="AL1869" s="145"/>
      <c r="AM1869" s="145"/>
      <c r="AN1869" s="145"/>
      <c r="AO1869" s="145"/>
      <c r="AP1869" s="145"/>
      <c r="AQ1869" s="145"/>
      <c r="AR1869" s="145"/>
      <c r="AS1869" s="145"/>
      <c r="AT1869" s="145"/>
      <c r="AU1869" s="145"/>
      <c r="AV1869" s="145"/>
      <c r="AW1869" s="145"/>
      <c r="AX1869" s="145"/>
      <c r="AY1869" s="145"/>
      <c r="AZ1869" s="145"/>
      <c r="BA1869" s="145"/>
      <c r="BB1869" s="145"/>
      <c r="BC1869" s="145"/>
      <c r="BD1869" s="145"/>
      <c r="BE1869" s="145"/>
      <c r="BF1869" s="145"/>
      <c r="BG1869" s="145"/>
      <c r="BH1869" s="145"/>
      <c r="BI1869" s="145"/>
      <c r="BJ1869" s="145"/>
      <c r="BK1869" s="145"/>
      <c r="BL1869" s="145"/>
      <c r="BM1869" s="145"/>
      <c r="BN1869" s="145"/>
      <c r="BO1869" s="145"/>
      <c r="BP1869" s="145"/>
      <c r="BQ1869" s="145"/>
      <c r="BR1869" s="145"/>
      <c r="BS1869" s="145"/>
      <c r="BT1869" s="145"/>
      <c r="BU1869" s="145"/>
      <c r="BV1869" s="145"/>
      <c r="BW1869" s="145"/>
      <c r="BX1869" s="145"/>
      <c r="BY1869" s="145"/>
      <c r="BZ1869" s="145"/>
      <c r="CA1869" s="145"/>
      <c r="CB1869" s="145"/>
      <c r="CC1869" s="145"/>
      <c r="CD1869" s="145"/>
      <c r="CE1869" s="145"/>
      <c r="CF1869" s="145"/>
      <c r="CG1869" s="145"/>
      <c r="CH1869" s="145"/>
      <c r="CI1869" s="145"/>
      <c r="CJ1869" s="145"/>
      <c r="CK1869" s="145"/>
      <c r="CL1869" s="145"/>
      <c r="CM1869" s="145"/>
      <c r="CN1869" s="145"/>
    </row>
    <row r="1870" spans="1:92" x14ac:dyDescent="0.25">
      <c r="A1870" t="s">
        <v>188</v>
      </c>
      <c r="B1870" s="174" t="s">
        <v>489</v>
      </c>
      <c r="D1870" t="s">
        <v>1029</v>
      </c>
      <c r="E1870" s="106"/>
      <c r="F1870" s="106"/>
      <c r="G1870" s="106"/>
      <c r="H1870" s="106"/>
      <c r="I1870" s="175"/>
      <c r="J1870" s="61">
        <f ca="1">SUMIF($3:$3, INDIRECT(ADDRESS(2,COLUMN(),2)), INDIRECT(ROW() &amp; ":" &amp; ROW()))</f>
        <v>0</v>
      </c>
      <c r="K1870" s="194">
        <v>1000</v>
      </c>
      <c r="L1870" s="194">
        <v>2000</v>
      </c>
      <c r="M1870" s="194">
        <v>4000</v>
      </c>
      <c r="N1870" s="194">
        <v>8000</v>
      </c>
      <c r="O1870" s="194">
        <v>16000</v>
      </c>
      <c r="P1870" s="194">
        <v>32000</v>
      </c>
      <c r="Q1870" s="194"/>
      <c r="R1870" s="3"/>
      <c r="S1870" s="3"/>
      <c r="T1870" s="215">
        <f t="shared" ref="T1870" ca="1" si="1208">IFERROR(INDEX(INDIRECT("Financials!$A:$AD"), MATCH(INDIRECT(ADDRESS(ROW(),2)), INDIRECT("Financials!$B:$B"), 0), MATCH(INDIRECT(ADDRESS(1,COLUMN())), INDIRECT("Financials!$1:$1"), 0)),0)</f>
        <v>0</v>
      </c>
      <c r="U1870" s="61">
        <f ca="1">INDEX($A:$CN,ROW(),MATCH(INDIRECT(ADDRESS(9,COLUMN(),2)),$3:$3,0))</f>
        <v>1000</v>
      </c>
      <c r="V1870" s="61">
        <f ca="1">INDEX($A:$CN,ROW(),MATCH(INDIRECT(ADDRESS(9,COLUMN(),2)),$3:$3,0))</f>
        <v>1000</v>
      </c>
      <c r="W1870" s="61">
        <f ca="1">INDEX($A:$CN,ROW(),MATCH(INDIRECT(ADDRESS(9,COLUMN(),2)),$3:$3,0))</f>
        <v>1000</v>
      </c>
      <c r="X1870" s="61">
        <f ca="1">INDEX($A:$CN,ROW(),MATCH(INDIRECT(ADDRESS(9,COLUMN(),2)),$3:$3,0))</f>
        <v>1000</v>
      </c>
      <c r="Y1870" s="61">
        <f ca="1">INDEX($A:$CN,ROW(),MATCH(INDIRECT(ADDRESS(9,COLUMN(),2)),$3:$3,0))</f>
        <v>1000</v>
      </c>
      <c r="Z1870" s="61">
        <f ca="1">INDEX($A:$CN,ROW(),MATCH(INDIRECT(ADDRESS(9,COLUMN(),2)),$3:$3,0))</f>
        <v>1000</v>
      </c>
      <c r="AA1870" s="61">
        <f ca="1">INDEX($A:$CN,ROW(),MATCH(INDIRECT(ADDRESS(9,COLUMN(),2)),$3:$3,0))</f>
        <v>1000</v>
      </c>
      <c r="AB1870" s="61">
        <f ca="1">INDEX($A:$CN,ROW(),MATCH(INDIRECT(ADDRESS(9,COLUMN(),2)),$3:$3,0))</f>
        <v>1000</v>
      </c>
      <c r="AC1870" s="61">
        <f ca="1">INDEX($A:$CN,ROW(),MATCH(INDIRECT(ADDRESS(9,COLUMN(),2)),$3:$3,0))</f>
        <v>1000</v>
      </c>
      <c r="AD1870" s="61">
        <f ca="1">INDEX($A:$CN,ROW(),MATCH(INDIRECT(ADDRESS(9,COLUMN(),2)),$3:$3,0))</f>
        <v>1000</v>
      </c>
      <c r="AE1870" s="61">
        <f ca="1">INDEX($A:$CN,ROW(),MATCH(INDIRECT(ADDRESS(9,COLUMN(),2)),$3:$3,0))</f>
        <v>1000</v>
      </c>
      <c r="AF1870" s="61">
        <f ca="1">INDEX($A:$CN,ROW(),MATCH(INDIRECT(ADDRESS(9,COLUMN(),2)),$3:$3,0))</f>
        <v>1000</v>
      </c>
      <c r="AG1870" s="61">
        <f ca="1">INDEX($A:$CN,ROW(),MATCH(INDIRECT(ADDRESS(9,COLUMN(),2)),$3:$3,0))</f>
        <v>2000</v>
      </c>
      <c r="AH1870" s="61">
        <f ca="1">INDEX($A:$CN,ROW(),MATCH(INDIRECT(ADDRESS(9,COLUMN(),2)),$3:$3,0))</f>
        <v>2000</v>
      </c>
      <c r="AI1870" s="61">
        <f ca="1">INDEX($A:$CN,ROW(),MATCH(INDIRECT(ADDRESS(9,COLUMN(),2)),$3:$3,0))</f>
        <v>2000</v>
      </c>
      <c r="AJ1870" s="61">
        <f ca="1">INDEX($A:$CN,ROW(),MATCH(INDIRECT(ADDRESS(9,COLUMN(),2)),$3:$3,0))</f>
        <v>2000</v>
      </c>
      <c r="AK1870" s="61">
        <f ca="1">INDEX($A:$CN,ROW(),MATCH(INDIRECT(ADDRESS(9,COLUMN(),2)),$3:$3,0))</f>
        <v>2000</v>
      </c>
      <c r="AL1870" s="61">
        <f ca="1">INDEX($A:$CN,ROW(),MATCH(INDIRECT(ADDRESS(9,COLUMN(),2)),$3:$3,0))</f>
        <v>2000</v>
      </c>
      <c r="AM1870" s="61">
        <f ca="1">INDEX($A:$CN,ROW(),MATCH(INDIRECT(ADDRESS(9,COLUMN(),2)),$3:$3,0))</f>
        <v>2000</v>
      </c>
      <c r="AN1870" s="61">
        <f ca="1">INDEX($A:$CN,ROW(),MATCH(INDIRECT(ADDRESS(9,COLUMN(),2)),$3:$3,0))</f>
        <v>2000</v>
      </c>
      <c r="AO1870" s="61">
        <f ca="1">INDEX($A:$CN,ROW(),MATCH(INDIRECT(ADDRESS(9,COLUMN(),2)),$3:$3,0))</f>
        <v>2000</v>
      </c>
      <c r="AP1870" s="61">
        <f ca="1">INDEX($A:$CN,ROW(),MATCH(INDIRECT(ADDRESS(9,COLUMN(),2)),$3:$3,0))</f>
        <v>2000</v>
      </c>
      <c r="AQ1870" s="61">
        <f ca="1">INDEX($A:$CN,ROW(),MATCH(INDIRECT(ADDRESS(9,COLUMN(),2)),$3:$3,0))</f>
        <v>2000</v>
      </c>
      <c r="AR1870" s="61">
        <f ca="1">INDEX($A:$CN,ROW(),MATCH(INDIRECT(ADDRESS(9,COLUMN(),2)),$3:$3,0))</f>
        <v>2000</v>
      </c>
      <c r="AS1870" s="61">
        <f ca="1">INDEX($A:$CN,ROW(),MATCH(INDIRECT(ADDRESS(9,COLUMN(),2)),$3:$3,0))</f>
        <v>4000</v>
      </c>
      <c r="AT1870" s="61">
        <f ca="1">INDEX($A:$CN,ROW(),MATCH(INDIRECT(ADDRESS(9,COLUMN(),2)),$3:$3,0))</f>
        <v>4000</v>
      </c>
      <c r="AU1870" s="61">
        <f ca="1">INDEX($A:$CN,ROW(),MATCH(INDIRECT(ADDRESS(9,COLUMN(),2)),$3:$3,0))</f>
        <v>4000</v>
      </c>
      <c r="AV1870" s="61">
        <f ca="1">INDEX($A:$CN,ROW(),MATCH(INDIRECT(ADDRESS(9,COLUMN(),2)),$3:$3,0))</f>
        <v>4000</v>
      </c>
      <c r="AW1870" s="61">
        <f ca="1">INDEX($A:$CN,ROW(),MATCH(INDIRECT(ADDRESS(9,COLUMN(),2)),$3:$3,0))</f>
        <v>4000</v>
      </c>
      <c r="AX1870" s="61">
        <f ca="1">INDEX($A:$CN,ROW(),MATCH(INDIRECT(ADDRESS(9,COLUMN(),2)),$3:$3,0))</f>
        <v>4000</v>
      </c>
      <c r="AY1870" s="61">
        <f ca="1">INDEX($A:$CN,ROW(),MATCH(INDIRECT(ADDRESS(9,COLUMN(),2)),$3:$3,0))</f>
        <v>4000</v>
      </c>
      <c r="AZ1870" s="61">
        <f ca="1">INDEX($A:$CN,ROW(),MATCH(INDIRECT(ADDRESS(9,COLUMN(),2)),$3:$3,0))</f>
        <v>4000</v>
      </c>
      <c r="BA1870" s="61">
        <f ca="1">INDEX($A:$CN,ROW(),MATCH(INDIRECT(ADDRESS(9,COLUMN(),2)),$3:$3,0))</f>
        <v>4000</v>
      </c>
      <c r="BB1870" s="61">
        <f ca="1">INDEX($A:$CN,ROW(),MATCH(INDIRECT(ADDRESS(9,COLUMN(),2)),$3:$3,0))</f>
        <v>4000</v>
      </c>
      <c r="BC1870" s="61">
        <f ca="1">INDEX($A:$CN,ROW(),MATCH(INDIRECT(ADDRESS(9,COLUMN(),2)),$3:$3,0))</f>
        <v>4000</v>
      </c>
      <c r="BD1870" s="61">
        <f ca="1">INDEX($A:$CN,ROW(),MATCH(INDIRECT(ADDRESS(9,COLUMN(),2)),$3:$3,0))</f>
        <v>4000</v>
      </c>
      <c r="BE1870" s="61">
        <f ca="1">INDEX($A:$CN,ROW(),MATCH(INDIRECT(ADDRESS(9,COLUMN(),2)),$3:$3,0))</f>
        <v>8000</v>
      </c>
      <c r="BF1870" s="61">
        <f ca="1">INDEX($A:$CN,ROW(),MATCH(INDIRECT(ADDRESS(9,COLUMN(),2)),$3:$3,0))</f>
        <v>8000</v>
      </c>
      <c r="BG1870" s="61">
        <f ca="1">INDEX($A:$CN,ROW(),MATCH(INDIRECT(ADDRESS(9,COLUMN(),2)),$3:$3,0))</f>
        <v>8000</v>
      </c>
      <c r="BH1870" s="61">
        <f ca="1">INDEX($A:$CN,ROW(),MATCH(INDIRECT(ADDRESS(9,COLUMN(),2)),$3:$3,0))</f>
        <v>8000</v>
      </c>
      <c r="BI1870" s="61">
        <f ca="1">INDEX($A:$CN,ROW(),MATCH(INDIRECT(ADDRESS(9,COLUMN(),2)),$3:$3,0))</f>
        <v>8000</v>
      </c>
      <c r="BJ1870" s="61">
        <f ca="1">INDEX($A:$CN,ROW(),MATCH(INDIRECT(ADDRESS(9,COLUMN(),2)),$3:$3,0))</f>
        <v>8000</v>
      </c>
      <c r="BK1870" s="61">
        <f ca="1">INDEX($A:$CN,ROW(),MATCH(INDIRECT(ADDRESS(9,COLUMN(),2)),$3:$3,0))</f>
        <v>8000</v>
      </c>
      <c r="BL1870" s="61">
        <f ca="1">INDEX($A:$CN,ROW(),MATCH(INDIRECT(ADDRESS(9,COLUMN(),2)),$3:$3,0))</f>
        <v>8000</v>
      </c>
      <c r="BM1870" s="61">
        <f ca="1">INDEX($A:$CN,ROW(),MATCH(INDIRECT(ADDRESS(9,COLUMN(),2)),$3:$3,0))</f>
        <v>8000</v>
      </c>
      <c r="BN1870" s="61">
        <f ca="1">INDEX($A:$CN,ROW(),MATCH(INDIRECT(ADDRESS(9,COLUMN(),2)),$3:$3,0))</f>
        <v>8000</v>
      </c>
      <c r="BO1870" s="61">
        <f ca="1">INDEX($A:$CN,ROW(),MATCH(INDIRECT(ADDRESS(9,COLUMN(),2)),$3:$3,0))</f>
        <v>8000</v>
      </c>
      <c r="BP1870" s="61">
        <f ca="1">INDEX($A:$CN,ROW(),MATCH(INDIRECT(ADDRESS(9,COLUMN(),2)),$3:$3,0))</f>
        <v>8000</v>
      </c>
      <c r="BQ1870" s="61">
        <f ca="1">INDEX($A:$CN,ROW(),MATCH(INDIRECT(ADDRESS(9,COLUMN(),2)),$3:$3,0))</f>
        <v>16000</v>
      </c>
      <c r="BR1870" s="61">
        <f ca="1">INDEX($A:$CN,ROW(),MATCH(INDIRECT(ADDRESS(9,COLUMN(),2)),$3:$3,0))</f>
        <v>16000</v>
      </c>
      <c r="BS1870" s="61">
        <f ca="1">INDEX($A:$CN,ROW(),MATCH(INDIRECT(ADDRESS(9,COLUMN(),2)),$3:$3,0))</f>
        <v>16000</v>
      </c>
      <c r="BT1870" s="61">
        <f ca="1">INDEX($A:$CN,ROW(),MATCH(INDIRECT(ADDRESS(9,COLUMN(),2)),$3:$3,0))</f>
        <v>16000</v>
      </c>
      <c r="BU1870" s="61">
        <f ca="1">INDEX($A:$CN,ROW(),MATCH(INDIRECT(ADDRESS(9,COLUMN(),2)),$3:$3,0))</f>
        <v>16000</v>
      </c>
      <c r="BV1870" s="61">
        <f ca="1">INDEX($A:$CN,ROW(),MATCH(INDIRECT(ADDRESS(9,COLUMN(),2)),$3:$3,0))</f>
        <v>16000</v>
      </c>
      <c r="BW1870" s="61">
        <f ca="1">INDEX($A:$CN,ROW(),MATCH(INDIRECT(ADDRESS(9,COLUMN(),2)),$3:$3,0))</f>
        <v>16000</v>
      </c>
      <c r="BX1870" s="61">
        <f ca="1">INDEX($A:$CN,ROW(),MATCH(INDIRECT(ADDRESS(9,COLUMN(),2)),$3:$3,0))</f>
        <v>16000</v>
      </c>
      <c r="BY1870" s="61">
        <f ca="1">INDEX($A:$CN,ROW(),MATCH(INDIRECT(ADDRESS(9,COLUMN(),2)),$3:$3,0))</f>
        <v>16000</v>
      </c>
      <c r="BZ1870" s="61">
        <f ca="1">INDEX($A:$CN,ROW(),MATCH(INDIRECT(ADDRESS(9,COLUMN(),2)),$3:$3,0))</f>
        <v>16000</v>
      </c>
      <c r="CA1870" s="61">
        <f ca="1">INDEX($A:$CN,ROW(),MATCH(INDIRECT(ADDRESS(9,COLUMN(),2)),$3:$3,0))</f>
        <v>16000</v>
      </c>
      <c r="CB1870" s="61">
        <f ca="1">INDEX($A:$CN,ROW(),MATCH(INDIRECT(ADDRESS(9,COLUMN(),2)),$3:$3,0))</f>
        <v>16000</v>
      </c>
      <c r="CC1870" s="61">
        <f ca="1">INDEX($A:$CN,ROW(),MATCH(INDIRECT(ADDRESS(9,COLUMN(),2)),$3:$3,0))</f>
        <v>32000</v>
      </c>
      <c r="CD1870" s="61">
        <f ca="1">INDEX($A:$CN,ROW(),MATCH(INDIRECT(ADDRESS(9,COLUMN(),2)),$3:$3,0))</f>
        <v>32000</v>
      </c>
      <c r="CE1870" s="61">
        <f ca="1">INDEX($A:$CN,ROW(),MATCH(INDIRECT(ADDRESS(9,COLUMN(),2)),$3:$3,0))</f>
        <v>32000</v>
      </c>
      <c r="CF1870" s="61">
        <f ca="1">INDEX($A:$CN,ROW(),MATCH(INDIRECT(ADDRESS(9,COLUMN(),2)),$3:$3,0))</f>
        <v>32000</v>
      </c>
      <c r="CG1870" s="61">
        <f ca="1">INDEX($A:$CN,ROW(),MATCH(INDIRECT(ADDRESS(9,COLUMN(),2)),$3:$3,0))</f>
        <v>32000</v>
      </c>
      <c r="CH1870" s="61">
        <f ca="1">INDEX($A:$CN,ROW(),MATCH(INDIRECT(ADDRESS(9,COLUMN(),2)),$3:$3,0))</f>
        <v>32000</v>
      </c>
      <c r="CI1870" s="61">
        <f ca="1">INDEX($A:$CN,ROW(),MATCH(INDIRECT(ADDRESS(9,COLUMN(),2)),$3:$3,0))</f>
        <v>32000</v>
      </c>
      <c r="CJ1870" s="61">
        <f ca="1">INDEX($A:$CN,ROW(),MATCH(INDIRECT(ADDRESS(9,COLUMN(),2)),$3:$3,0))</f>
        <v>32000</v>
      </c>
      <c r="CK1870" s="61">
        <f ca="1">INDEX($A:$CN,ROW(),MATCH(INDIRECT(ADDRESS(9,COLUMN(),2)),$3:$3,0))</f>
        <v>32000</v>
      </c>
      <c r="CL1870" s="61">
        <f ca="1">INDEX($A:$CN,ROW(),MATCH(INDIRECT(ADDRESS(9,COLUMN(),2)),$3:$3,0))</f>
        <v>32000</v>
      </c>
      <c r="CM1870" s="61">
        <f ca="1">INDEX($A:$CN,ROW(),MATCH(INDIRECT(ADDRESS(9,COLUMN(),2)),$3:$3,0))</f>
        <v>32000</v>
      </c>
      <c r="CN1870" s="61">
        <f ca="1">INDEX($A:$CN,ROW(),MATCH(INDIRECT(ADDRESS(9,COLUMN(),2)),$3:$3,0))</f>
        <v>32000</v>
      </c>
    </row>
    <row r="1871" spans="1:92" x14ac:dyDescent="0.25">
      <c r="B1871" s="178"/>
      <c r="J1871" s="91"/>
      <c r="K1871" s="102"/>
      <c r="L1871" s="102"/>
      <c r="M1871" s="102"/>
      <c r="N1871" s="102"/>
      <c r="O1871" s="102"/>
      <c r="P1871" s="102"/>
      <c r="Q1871" s="102"/>
    </row>
    <row r="1872" spans="1:92" x14ac:dyDescent="0.25">
      <c r="A1872" s="137"/>
      <c r="B1872" s="533"/>
      <c r="C1872" s="139"/>
      <c r="D1872" s="137" t="s">
        <v>1030</v>
      </c>
      <c r="E1872" s="157" t="s">
        <v>1030</v>
      </c>
      <c r="F1872" s="140"/>
      <c r="G1872" s="141"/>
      <c r="H1872" s="487"/>
      <c r="I1872" s="221"/>
      <c r="J1872" s="222"/>
      <c r="K1872" s="218"/>
      <c r="L1872" s="218"/>
      <c r="M1872" s="218"/>
      <c r="N1872" s="218"/>
      <c r="O1872" s="218"/>
      <c r="P1872" s="218"/>
      <c r="Q1872" s="218"/>
      <c r="T1872" s="233"/>
      <c r="U1872" s="145"/>
      <c r="V1872" s="145"/>
      <c r="W1872" s="145"/>
      <c r="X1872" s="145"/>
      <c r="Y1872" s="145"/>
      <c r="Z1872" s="145"/>
      <c r="AA1872" s="145"/>
      <c r="AB1872" s="145"/>
      <c r="AC1872" s="145"/>
      <c r="AD1872" s="145"/>
      <c r="AE1872" s="145"/>
      <c r="AF1872" s="145"/>
      <c r="AG1872" s="145"/>
      <c r="AH1872" s="145"/>
      <c r="AI1872" s="145"/>
      <c r="AJ1872" s="145"/>
      <c r="AK1872" s="145"/>
      <c r="AL1872" s="145"/>
      <c r="AM1872" s="145"/>
      <c r="AN1872" s="145"/>
      <c r="AO1872" s="145"/>
      <c r="AP1872" s="145"/>
      <c r="AQ1872" s="145"/>
      <c r="AR1872" s="145"/>
      <c r="AS1872" s="145"/>
      <c r="AT1872" s="145"/>
      <c r="AU1872" s="145"/>
      <c r="AV1872" s="145"/>
      <c r="AW1872" s="145"/>
      <c r="AX1872" s="145"/>
      <c r="AY1872" s="145"/>
      <c r="AZ1872" s="145"/>
      <c r="BA1872" s="145"/>
      <c r="BB1872" s="145"/>
      <c r="BC1872" s="145"/>
      <c r="BD1872" s="145"/>
      <c r="BE1872" s="145"/>
      <c r="BF1872" s="145"/>
      <c r="BG1872" s="145"/>
      <c r="BH1872" s="145"/>
      <c r="BI1872" s="145"/>
      <c r="BJ1872" s="145"/>
      <c r="BK1872" s="145"/>
      <c r="BL1872" s="145"/>
      <c r="BM1872" s="145"/>
      <c r="BN1872" s="145"/>
      <c r="BO1872" s="145"/>
      <c r="BP1872" s="145"/>
      <c r="BQ1872" s="145"/>
      <c r="BR1872" s="145"/>
      <c r="BS1872" s="145"/>
      <c r="BT1872" s="145"/>
      <c r="BU1872" s="145"/>
      <c r="BV1872" s="145"/>
      <c r="BW1872" s="145"/>
      <c r="BX1872" s="145"/>
      <c r="BY1872" s="145"/>
      <c r="BZ1872" s="145"/>
      <c r="CA1872" s="145"/>
      <c r="CB1872" s="145"/>
      <c r="CC1872" s="145"/>
      <c r="CD1872" s="145"/>
      <c r="CE1872" s="145"/>
      <c r="CF1872" s="145"/>
      <c r="CG1872" s="145"/>
      <c r="CH1872" s="145"/>
      <c r="CI1872" s="145"/>
      <c r="CJ1872" s="145"/>
      <c r="CK1872" s="145"/>
      <c r="CL1872" s="145"/>
      <c r="CM1872" s="145"/>
      <c r="CN1872" s="145"/>
    </row>
    <row r="1873" spans="1:92" x14ac:dyDescent="0.25">
      <c r="A1873" t="s">
        <v>188</v>
      </c>
      <c r="B1873" s="174" t="s">
        <v>165</v>
      </c>
      <c r="D1873" t="s">
        <v>1030</v>
      </c>
      <c r="E1873" s="106"/>
      <c r="F1873" s="106"/>
      <c r="G1873" s="106"/>
      <c r="H1873" s="106"/>
      <c r="J1873" s="61">
        <f ca="1">SUMIF($3:$3, INDIRECT(ADDRESS(2,COLUMN(),2)), INDIRECT(ROW() &amp; ":" &amp; ROW()))</f>
        <v>0</v>
      </c>
      <c r="K1873" s="194">
        <v>1000</v>
      </c>
      <c r="L1873" s="194">
        <v>2000</v>
      </c>
      <c r="M1873" s="194">
        <v>4000</v>
      </c>
      <c r="N1873" s="194">
        <v>8000</v>
      </c>
      <c r="O1873" s="194">
        <v>16000</v>
      </c>
      <c r="P1873" s="194">
        <v>32000</v>
      </c>
      <c r="Q1873" s="194"/>
      <c r="R1873" s="3"/>
      <c r="S1873" s="3"/>
      <c r="U1873" s="61">
        <f ca="1">INDEX($A:$CN,ROW(),MATCH(INDIRECT(ADDRESS(9,COLUMN(),2)),$3:$3,0))/U$7</f>
        <v>83.333333333333329</v>
      </c>
      <c r="V1873" s="61">
        <f ca="1">INDEX($A:$CN,ROW(),MATCH(INDIRECT(ADDRESS(9,COLUMN(),2)),$3:$3,0))/V$7</f>
        <v>83.333333333333329</v>
      </c>
      <c r="W1873" s="61">
        <f ca="1">INDEX($A:$CN,ROW(),MATCH(INDIRECT(ADDRESS(9,COLUMN(),2)),$3:$3,0))/W$7</f>
        <v>83.333333333333329</v>
      </c>
      <c r="X1873" s="61">
        <f ca="1">INDEX($A:$CN,ROW(),MATCH(INDIRECT(ADDRESS(9,COLUMN(),2)),$3:$3,0))/X$7</f>
        <v>83.333333333333329</v>
      </c>
      <c r="Y1873" s="61">
        <f ca="1">INDEX($A:$CN,ROW(),MATCH(INDIRECT(ADDRESS(9,COLUMN(),2)),$3:$3,0))/Y$7</f>
        <v>83.333333333333329</v>
      </c>
      <c r="Z1873" s="61">
        <f ca="1">INDEX($A:$CN,ROW(),MATCH(INDIRECT(ADDRESS(9,COLUMN(),2)),$3:$3,0))/Z$7</f>
        <v>83.333333333333329</v>
      </c>
      <c r="AA1873" s="61">
        <f ca="1">INDEX($A:$CN,ROW(),MATCH(INDIRECT(ADDRESS(9,COLUMN(),2)),$3:$3,0))/AA$7</f>
        <v>83.333333333333329</v>
      </c>
      <c r="AB1873" s="61">
        <f ca="1">INDEX($A:$CN,ROW(),MATCH(INDIRECT(ADDRESS(9,COLUMN(),2)),$3:$3,0))/AB$7</f>
        <v>83.333333333333329</v>
      </c>
      <c r="AC1873" s="61">
        <f ca="1">INDEX($A:$CN,ROW(),MATCH(INDIRECT(ADDRESS(9,COLUMN(),2)),$3:$3,0))/AC$7</f>
        <v>83.333333333333329</v>
      </c>
      <c r="AD1873" s="61">
        <f ca="1">INDEX($A:$CN,ROW(),MATCH(INDIRECT(ADDRESS(9,COLUMN(),2)),$3:$3,0))/AD$7</f>
        <v>83.333333333333329</v>
      </c>
      <c r="AE1873" s="61">
        <f ca="1">INDEX($A:$CN,ROW(),MATCH(INDIRECT(ADDRESS(9,COLUMN(),2)),$3:$3,0))/AE$7</f>
        <v>83.333333333333329</v>
      </c>
      <c r="AF1873" s="61">
        <f ca="1">INDEX($A:$CN,ROW(),MATCH(INDIRECT(ADDRESS(9,COLUMN(),2)),$3:$3,0))/AF$7</f>
        <v>83.333333333333329</v>
      </c>
      <c r="AG1873" s="61">
        <f ca="1">INDEX($A:$CN,ROW(),MATCH(INDIRECT(ADDRESS(9,COLUMN(),2)),$3:$3,0))/AG$7</f>
        <v>166.66666666666666</v>
      </c>
      <c r="AH1873" s="61">
        <f ca="1">INDEX($A:$CN,ROW(),MATCH(INDIRECT(ADDRESS(9,COLUMN(),2)),$3:$3,0))/AH$7</f>
        <v>166.66666666666666</v>
      </c>
      <c r="AI1873" s="61">
        <f ca="1">INDEX($A:$CN,ROW(),MATCH(INDIRECT(ADDRESS(9,COLUMN(),2)),$3:$3,0))/AI$7</f>
        <v>166.66666666666666</v>
      </c>
      <c r="AJ1873" s="61">
        <f ca="1">INDEX($A:$CN,ROW(),MATCH(INDIRECT(ADDRESS(9,COLUMN(),2)),$3:$3,0))/AJ$7</f>
        <v>166.66666666666666</v>
      </c>
      <c r="AK1873" s="61">
        <f ca="1">INDEX($A:$CN,ROW(),MATCH(INDIRECT(ADDRESS(9,COLUMN(),2)),$3:$3,0))/AK$7</f>
        <v>166.66666666666666</v>
      </c>
      <c r="AL1873" s="61">
        <f ca="1">INDEX($A:$CN,ROW(),MATCH(INDIRECT(ADDRESS(9,COLUMN(),2)),$3:$3,0))/AL$7</f>
        <v>166.66666666666666</v>
      </c>
      <c r="AM1873" s="61">
        <f ca="1">INDEX($A:$CN,ROW(),MATCH(INDIRECT(ADDRESS(9,COLUMN(),2)),$3:$3,0))/AM$7</f>
        <v>166.66666666666666</v>
      </c>
      <c r="AN1873" s="61">
        <f ca="1">INDEX($A:$CN,ROW(),MATCH(INDIRECT(ADDRESS(9,COLUMN(),2)),$3:$3,0))/AN$7</f>
        <v>166.66666666666666</v>
      </c>
      <c r="AO1873" s="61">
        <f ca="1">INDEX($A:$CN,ROW(),MATCH(INDIRECT(ADDRESS(9,COLUMN(),2)),$3:$3,0))/AO$7</f>
        <v>166.66666666666666</v>
      </c>
      <c r="AP1873" s="61">
        <f ca="1">INDEX($A:$CN,ROW(),MATCH(INDIRECT(ADDRESS(9,COLUMN(),2)),$3:$3,0))/AP$7</f>
        <v>166.66666666666666</v>
      </c>
      <c r="AQ1873" s="61">
        <f ca="1">INDEX($A:$CN,ROW(),MATCH(INDIRECT(ADDRESS(9,COLUMN(),2)),$3:$3,0))/AQ$7</f>
        <v>166.66666666666666</v>
      </c>
      <c r="AR1873" s="61">
        <f ca="1">INDEX($A:$CN,ROW(),MATCH(INDIRECT(ADDRESS(9,COLUMN(),2)),$3:$3,0))/AR$7</f>
        <v>166.66666666666666</v>
      </c>
      <c r="AS1873" s="61">
        <f ca="1">INDEX($A:$CN,ROW(),MATCH(INDIRECT(ADDRESS(9,COLUMN(),2)),$3:$3,0))/AS$7</f>
        <v>333.33333333333331</v>
      </c>
      <c r="AT1873" s="61">
        <f ca="1">INDEX($A:$CN,ROW(),MATCH(INDIRECT(ADDRESS(9,COLUMN(),2)),$3:$3,0))/AT$7</f>
        <v>333.33333333333331</v>
      </c>
      <c r="AU1873" s="61">
        <f ca="1">INDEX($A:$CN,ROW(),MATCH(INDIRECT(ADDRESS(9,COLUMN(),2)),$3:$3,0))/AU$7</f>
        <v>333.33333333333331</v>
      </c>
      <c r="AV1873" s="61">
        <f ca="1">INDEX($A:$CN,ROW(),MATCH(INDIRECT(ADDRESS(9,COLUMN(),2)),$3:$3,0))/AV$7</f>
        <v>333.33333333333331</v>
      </c>
      <c r="AW1873" s="61">
        <f ca="1">INDEX($A:$CN,ROW(),MATCH(INDIRECT(ADDRESS(9,COLUMN(),2)),$3:$3,0))/AW$7</f>
        <v>333.33333333333331</v>
      </c>
      <c r="AX1873" s="61">
        <f ca="1">INDEX($A:$CN,ROW(),MATCH(INDIRECT(ADDRESS(9,COLUMN(),2)),$3:$3,0))/AX$7</f>
        <v>333.33333333333331</v>
      </c>
      <c r="AY1873" s="61">
        <f ca="1">INDEX($A:$CN,ROW(),MATCH(INDIRECT(ADDRESS(9,COLUMN(),2)),$3:$3,0))/AY$7</f>
        <v>333.33333333333331</v>
      </c>
      <c r="AZ1873" s="61">
        <f ca="1">INDEX($A:$CN,ROW(),MATCH(INDIRECT(ADDRESS(9,COLUMN(),2)),$3:$3,0))/AZ$7</f>
        <v>333.33333333333331</v>
      </c>
      <c r="BA1873" s="61">
        <f ca="1">INDEX($A:$CN,ROW(),MATCH(INDIRECT(ADDRESS(9,COLUMN(),2)),$3:$3,0))/BA$7</f>
        <v>333.33333333333331</v>
      </c>
      <c r="BB1873" s="61">
        <f ca="1">INDEX($A:$CN,ROW(),MATCH(INDIRECT(ADDRESS(9,COLUMN(),2)),$3:$3,0))/BB$7</f>
        <v>333.33333333333331</v>
      </c>
      <c r="BC1873" s="61">
        <f ca="1">INDEX($A:$CN,ROW(),MATCH(INDIRECT(ADDRESS(9,COLUMN(),2)),$3:$3,0))/BC$7</f>
        <v>333.33333333333331</v>
      </c>
      <c r="BD1873" s="61">
        <f ca="1">INDEX($A:$CN,ROW(),MATCH(INDIRECT(ADDRESS(9,COLUMN(),2)),$3:$3,0))/BD$7</f>
        <v>333.33333333333331</v>
      </c>
      <c r="BE1873" s="61">
        <f ca="1">INDEX($A:$CN,ROW(),MATCH(INDIRECT(ADDRESS(9,COLUMN(),2)),$3:$3,0))/BE$7</f>
        <v>666.66666666666663</v>
      </c>
      <c r="BF1873" s="61">
        <f ca="1">INDEX($A:$CN,ROW(),MATCH(INDIRECT(ADDRESS(9,COLUMN(),2)),$3:$3,0))/BF$7</f>
        <v>666.66666666666663</v>
      </c>
      <c r="BG1873" s="61">
        <f ca="1">INDEX($A:$CN,ROW(),MATCH(INDIRECT(ADDRESS(9,COLUMN(),2)),$3:$3,0))/BG$7</f>
        <v>666.66666666666663</v>
      </c>
      <c r="BH1873" s="61">
        <f ca="1">INDEX($A:$CN,ROW(),MATCH(INDIRECT(ADDRESS(9,COLUMN(),2)),$3:$3,0))/BH$7</f>
        <v>666.66666666666663</v>
      </c>
      <c r="BI1873" s="61">
        <f ca="1">INDEX($A:$CN,ROW(),MATCH(INDIRECT(ADDRESS(9,COLUMN(),2)),$3:$3,0))/BI$7</f>
        <v>666.66666666666663</v>
      </c>
      <c r="BJ1873" s="61">
        <f ca="1">INDEX($A:$CN,ROW(),MATCH(INDIRECT(ADDRESS(9,COLUMN(),2)),$3:$3,0))/BJ$7</f>
        <v>666.66666666666663</v>
      </c>
      <c r="BK1873" s="61">
        <f ca="1">INDEX($A:$CN,ROW(),MATCH(INDIRECT(ADDRESS(9,COLUMN(),2)),$3:$3,0))/BK$7</f>
        <v>666.66666666666663</v>
      </c>
      <c r="BL1873" s="61">
        <f ca="1">INDEX($A:$CN,ROW(),MATCH(INDIRECT(ADDRESS(9,COLUMN(),2)),$3:$3,0))/BL$7</f>
        <v>666.66666666666663</v>
      </c>
      <c r="BM1873" s="61">
        <f ca="1">INDEX($A:$CN,ROW(),MATCH(INDIRECT(ADDRESS(9,COLUMN(),2)),$3:$3,0))/BM$7</f>
        <v>666.66666666666663</v>
      </c>
      <c r="BN1873" s="61">
        <f ca="1">INDEX($A:$CN,ROW(),MATCH(INDIRECT(ADDRESS(9,COLUMN(),2)),$3:$3,0))/BN$7</f>
        <v>666.66666666666663</v>
      </c>
      <c r="BO1873" s="61">
        <f ca="1">INDEX($A:$CN,ROW(),MATCH(INDIRECT(ADDRESS(9,COLUMN(),2)),$3:$3,0))/BO$7</f>
        <v>666.66666666666663</v>
      </c>
      <c r="BP1873" s="61">
        <f ca="1">INDEX($A:$CN,ROW(),MATCH(INDIRECT(ADDRESS(9,COLUMN(),2)),$3:$3,0))/BP$7</f>
        <v>666.66666666666663</v>
      </c>
      <c r="BQ1873" s="61">
        <f ca="1">INDEX($A:$CN,ROW(),MATCH(INDIRECT(ADDRESS(9,COLUMN(),2)),$3:$3,0))/BQ$7</f>
        <v>1333.3333333333333</v>
      </c>
      <c r="BR1873" s="61">
        <f ca="1">INDEX($A:$CN,ROW(),MATCH(INDIRECT(ADDRESS(9,COLUMN(),2)),$3:$3,0))/BR$7</f>
        <v>1333.3333333333333</v>
      </c>
      <c r="BS1873" s="61">
        <f ca="1">INDEX($A:$CN,ROW(),MATCH(INDIRECT(ADDRESS(9,COLUMN(),2)),$3:$3,0))/BS$7</f>
        <v>1333.3333333333333</v>
      </c>
      <c r="BT1873" s="61">
        <f ca="1">INDEX($A:$CN,ROW(),MATCH(INDIRECT(ADDRESS(9,COLUMN(),2)),$3:$3,0))/BT$7</f>
        <v>1333.3333333333333</v>
      </c>
      <c r="BU1873" s="61">
        <f ca="1">INDEX($A:$CN,ROW(),MATCH(INDIRECT(ADDRESS(9,COLUMN(),2)),$3:$3,0))/BU$7</f>
        <v>1333.3333333333333</v>
      </c>
      <c r="BV1873" s="61">
        <f ca="1">INDEX($A:$CN,ROW(),MATCH(INDIRECT(ADDRESS(9,COLUMN(),2)),$3:$3,0))/BV$7</f>
        <v>1333.3333333333333</v>
      </c>
      <c r="BW1873" s="61">
        <f ca="1">INDEX($A:$CN,ROW(),MATCH(INDIRECT(ADDRESS(9,COLUMN(),2)),$3:$3,0))/BW$7</f>
        <v>1333.3333333333333</v>
      </c>
      <c r="BX1873" s="61">
        <f ca="1">INDEX($A:$CN,ROW(),MATCH(INDIRECT(ADDRESS(9,COLUMN(),2)),$3:$3,0))/BX$7</f>
        <v>1333.3333333333333</v>
      </c>
      <c r="BY1873" s="61">
        <f ca="1">INDEX($A:$CN,ROW(),MATCH(INDIRECT(ADDRESS(9,COLUMN(),2)),$3:$3,0))/BY$7</f>
        <v>1333.3333333333333</v>
      </c>
      <c r="BZ1873" s="61">
        <f ca="1">INDEX($A:$CN,ROW(),MATCH(INDIRECT(ADDRESS(9,COLUMN(),2)),$3:$3,0))/BZ$7</f>
        <v>1333.3333333333333</v>
      </c>
      <c r="CA1873" s="61">
        <f ca="1">INDEX($A:$CN,ROW(),MATCH(INDIRECT(ADDRESS(9,COLUMN(),2)),$3:$3,0))/CA$7</f>
        <v>1333.3333333333333</v>
      </c>
      <c r="CB1873" s="61">
        <f ca="1">INDEX($A:$CN,ROW(),MATCH(INDIRECT(ADDRESS(9,COLUMN(),2)),$3:$3,0))/CB$7</f>
        <v>1333.3333333333333</v>
      </c>
      <c r="CC1873" s="61">
        <f ca="1">INDEX($A:$CN,ROW(),MATCH(INDIRECT(ADDRESS(9,COLUMN(),2)),$3:$3,0))/CC$7</f>
        <v>2666.6666666666665</v>
      </c>
      <c r="CD1873" s="61">
        <f ca="1">INDEX($A:$CN,ROW(),MATCH(INDIRECT(ADDRESS(9,COLUMN(),2)),$3:$3,0))/CD$7</f>
        <v>2666.6666666666665</v>
      </c>
      <c r="CE1873" s="61">
        <f ca="1">INDEX($A:$CN,ROW(),MATCH(INDIRECT(ADDRESS(9,COLUMN(),2)),$3:$3,0))/CE$7</f>
        <v>2666.6666666666665</v>
      </c>
      <c r="CF1873" s="61">
        <f ca="1">INDEX($A:$CN,ROW(),MATCH(INDIRECT(ADDRESS(9,COLUMN(),2)),$3:$3,0))/CF$7</f>
        <v>2666.6666666666665</v>
      </c>
      <c r="CG1873" s="61">
        <f ca="1">INDEX($A:$CN,ROW(),MATCH(INDIRECT(ADDRESS(9,COLUMN(),2)),$3:$3,0))/CG$7</f>
        <v>2666.6666666666665</v>
      </c>
      <c r="CH1873" s="61">
        <f ca="1">INDEX($A:$CN,ROW(),MATCH(INDIRECT(ADDRESS(9,COLUMN(),2)),$3:$3,0))/CH$7</f>
        <v>2666.6666666666665</v>
      </c>
      <c r="CI1873" s="61">
        <f ca="1">INDEX($A:$CN,ROW(),MATCH(INDIRECT(ADDRESS(9,COLUMN(),2)),$3:$3,0))/CI$7</f>
        <v>2666.6666666666665</v>
      </c>
      <c r="CJ1873" s="61">
        <f ca="1">INDEX($A:$CN,ROW(),MATCH(INDIRECT(ADDRESS(9,COLUMN(),2)),$3:$3,0))/CJ$7</f>
        <v>2666.6666666666665</v>
      </c>
      <c r="CK1873" s="61">
        <f ca="1">INDEX($A:$CN,ROW(),MATCH(INDIRECT(ADDRESS(9,COLUMN(),2)),$3:$3,0))/CK$7</f>
        <v>2666.6666666666665</v>
      </c>
      <c r="CL1873" s="61">
        <f ca="1">INDEX($A:$CN,ROW(),MATCH(INDIRECT(ADDRESS(9,COLUMN(),2)),$3:$3,0))/CL$7</f>
        <v>2666.6666666666665</v>
      </c>
      <c r="CM1873" s="61">
        <f ca="1">INDEX($A:$CN,ROW(),MATCH(INDIRECT(ADDRESS(9,COLUMN(),2)),$3:$3,0))/CM$7</f>
        <v>2666.6666666666665</v>
      </c>
      <c r="CN1873" s="61">
        <f ca="1">INDEX($A:$CN,ROW(),MATCH(INDIRECT(ADDRESS(9,COLUMN(),2)),$3:$3,0))/CN$7</f>
        <v>2666.6666666666665</v>
      </c>
    </row>
    <row r="1874" spans="1:92" x14ac:dyDescent="0.25">
      <c r="B1874" s="178"/>
      <c r="T1874" s="215"/>
      <c r="U1874" s="61"/>
      <c r="V1874" s="61"/>
      <c r="W1874" s="61"/>
      <c r="X1874" s="61"/>
      <c r="Y1874" s="61"/>
      <c r="Z1874" s="61"/>
      <c r="AA1874" s="61"/>
      <c r="AB1874" s="61"/>
      <c r="AC1874" s="61"/>
      <c r="AD1874" s="61"/>
      <c r="AE1874" s="61"/>
      <c r="AF1874" s="61"/>
      <c r="AG1874" s="61"/>
      <c r="AH1874" s="61"/>
      <c r="AI1874" s="61"/>
      <c r="AJ1874" s="61"/>
      <c r="AK1874" s="61"/>
      <c r="AL1874" s="61"/>
      <c r="AM1874" s="61"/>
      <c r="AN1874" s="61"/>
      <c r="AO1874" s="61"/>
      <c r="AP1874" s="61"/>
      <c r="AQ1874" s="61"/>
      <c r="AR1874" s="61"/>
      <c r="AS1874" s="61"/>
      <c r="AT1874" s="61"/>
      <c r="AU1874" s="61"/>
      <c r="AV1874" s="61"/>
      <c r="AW1874" s="61"/>
      <c r="AX1874" s="61"/>
      <c r="AY1874" s="61"/>
      <c r="AZ1874" s="61"/>
      <c r="BA1874" s="61"/>
      <c r="BB1874" s="61"/>
      <c r="BC1874" s="61"/>
      <c r="BD1874" s="61"/>
      <c r="BE1874" s="61"/>
      <c r="BF1874" s="61"/>
      <c r="BG1874" s="61"/>
      <c r="BH1874" s="61"/>
      <c r="BI1874" s="61"/>
      <c r="BJ1874" s="61"/>
      <c r="BK1874" s="61"/>
      <c r="BL1874" s="61"/>
      <c r="BM1874" s="61"/>
      <c r="BN1874" s="61"/>
      <c r="BO1874" s="61"/>
      <c r="BP1874" s="61"/>
      <c r="BQ1874" s="61"/>
      <c r="BR1874" s="61"/>
      <c r="BS1874" s="61"/>
      <c r="BT1874" s="61"/>
      <c r="BU1874" s="61"/>
      <c r="BV1874" s="61"/>
      <c r="BW1874" s="61"/>
      <c r="BX1874" s="61"/>
      <c r="BY1874" s="61"/>
      <c r="BZ1874" s="61"/>
      <c r="CA1874" s="61"/>
      <c r="CB1874" s="61"/>
      <c r="CC1874" s="61"/>
      <c r="CD1874" s="61"/>
      <c r="CE1874" s="61"/>
      <c r="CF1874" s="61"/>
      <c r="CG1874" s="61"/>
      <c r="CH1874" s="61"/>
      <c r="CI1874" s="61"/>
      <c r="CJ1874" s="61"/>
      <c r="CK1874" s="61"/>
      <c r="CL1874" s="61"/>
      <c r="CM1874" s="61"/>
      <c r="CN1874" s="61"/>
    </row>
    <row r="1875" spans="1:92" x14ac:dyDescent="0.25">
      <c r="B1875" s="214" t="s">
        <v>1031</v>
      </c>
      <c r="D1875" s="295"/>
      <c r="I1875" s="195">
        <v>100000</v>
      </c>
      <c r="J1875"/>
      <c r="T1875" s="20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214" t="s">
        <v>1032</v>
      </c>
      <c r="D1876" s="295"/>
      <c r="I1876" s="194">
        <v>1</v>
      </c>
      <c r="J1876"/>
      <c r="T1876" s="205"/>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137" customFormat="1" x14ac:dyDescent="0.25">
      <c r="B1877" s="533"/>
      <c r="C1877" s="139"/>
      <c r="D1877" s="137" t="s">
        <v>1033</v>
      </c>
      <c r="E1877" s="540" t="s">
        <v>1033</v>
      </c>
      <c r="F1877" s="140"/>
      <c r="G1877" s="141"/>
      <c r="H1877" s="487"/>
      <c r="I1877" s="221"/>
      <c r="J1877" s="222"/>
      <c r="K1877" s="218"/>
      <c r="L1877" s="218"/>
      <c r="M1877" s="218"/>
      <c r="N1877" s="218"/>
      <c r="O1877" s="218"/>
      <c r="P1877" s="218"/>
      <c r="Q1877" s="218"/>
      <c r="T1877" s="233"/>
      <c r="U1877" s="145" t="str">
        <f>+ADDRESS(ROW(I1875),COLUMN(I1875),3)</f>
        <v>$I1875</v>
      </c>
      <c r="V1877" s="145" t="str">
        <f t="shared" ref="V1877:CG1878" si="1209">+ADDRESS(ROW(J1875),COLUMN(J1875),3)</f>
        <v>$J1875</v>
      </c>
      <c r="W1877" s="145" t="str">
        <f t="shared" si="1209"/>
        <v>$K1875</v>
      </c>
      <c r="X1877" s="145" t="str">
        <f t="shared" si="1209"/>
        <v>$L1875</v>
      </c>
      <c r="Y1877" s="145" t="str">
        <f t="shared" si="1209"/>
        <v>$M1875</v>
      </c>
      <c r="Z1877" s="145" t="str">
        <f t="shared" si="1209"/>
        <v>$N1875</v>
      </c>
      <c r="AA1877" s="145" t="str">
        <f t="shared" si="1209"/>
        <v>$O1875</v>
      </c>
      <c r="AB1877" s="145" t="str">
        <f t="shared" si="1209"/>
        <v>$P1875</v>
      </c>
      <c r="AC1877" s="145" t="str">
        <f t="shared" si="1209"/>
        <v>$Q1875</v>
      </c>
      <c r="AD1877" s="145" t="str">
        <f t="shared" si="1209"/>
        <v>$R1875</v>
      </c>
      <c r="AE1877" s="145" t="str">
        <f t="shared" si="1209"/>
        <v>$S1875</v>
      </c>
      <c r="AF1877" s="145" t="str">
        <f t="shared" si="1209"/>
        <v>$T1875</v>
      </c>
      <c r="AG1877" s="145" t="str">
        <f t="shared" si="1209"/>
        <v>$U1875</v>
      </c>
      <c r="AH1877" s="145" t="str">
        <f t="shared" si="1209"/>
        <v>$V1875</v>
      </c>
      <c r="AI1877" s="145" t="str">
        <f t="shared" si="1209"/>
        <v>$W1875</v>
      </c>
      <c r="AJ1877" s="145" t="str">
        <f t="shared" si="1209"/>
        <v>$X1875</v>
      </c>
      <c r="AK1877" s="145" t="str">
        <f t="shared" si="1209"/>
        <v>$Y1875</v>
      </c>
      <c r="AL1877" s="145" t="str">
        <f t="shared" si="1209"/>
        <v>$Z1875</v>
      </c>
      <c r="AM1877" s="145" t="str">
        <f t="shared" si="1209"/>
        <v>$AA1875</v>
      </c>
      <c r="AN1877" s="145" t="str">
        <f t="shared" si="1209"/>
        <v>$AB1875</v>
      </c>
      <c r="AO1877" s="145" t="str">
        <f t="shared" si="1209"/>
        <v>$AC1875</v>
      </c>
      <c r="AP1877" s="145" t="str">
        <f t="shared" si="1209"/>
        <v>$AD1875</v>
      </c>
      <c r="AQ1877" s="145" t="str">
        <f t="shared" si="1209"/>
        <v>$AE1875</v>
      </c>
      <c r="AR1877" s="145" t="str">
        <f t="shared" si="1209"/>
        <v>$AF1875</v>
      </c>
      <c r="AS1877" s="145" t="str">
        <f t="shared" si="1209"/>
        <v>$AG1875</v>
      </c>
      <c r="AT1877" s="145" t="str">
        <f t="shared" si="1209"/>
        <v>$AH1875</v>
      </c>
      <c r="AU1877" s="145" t="str">
        <f t="shared" si="1209"/>
        <v>$AI1875</v>
      </c>
      <c r="AV1877" s="145" t="str">
        <f t="shared" si="1209"/>
        <v>$AJ1875</v>
      </c>
      <c r="AW1877" s="145" t="str">
        <f t="shared" si="1209"/>
        <v>$AK1875</v>
      </c>
      <c r="AX1877" s="145" t="str">
        <f t="shared" si="1209"/>
        <v>$AL1875</v>
      </c>
      <c r="AY1877" s="145" t="str">
        <f t="shared" si="1209"/>
        <v>$AM1875</v>
      </c>
      <c r="AZ1877" s="145" t="str">
        <f t="shared" si="1209"/>
        <v>$AN1875</v>
      </c>
      <c r="BA1877" s="145" t="str">
        <f t="shared" si="1209"/>
        <v>$AO1875</v>
      </c>
      <c r="BB1877" s="145" t="str">
        <f t="shared" si="1209"/>
        <v>$AP1875</v>
      </c>
      <c r="BC1877" s="145" t="str">
        <f t="shared" si="1209"/>
        <v>$AQ1875</v>
      </c>
      <c r="BD1877" s="145" t="str">
        <f t="shared" si="1209"/>
        <v>$AR1875</v>
      </c>
      <c r="BE1877" s="145" t="str">
        <f t="shared" si="1209"/>
        <v>$AS1875</v>
      </c>
      <c r="BF1877" s="145" t="str">
        <f t="shared" si="1209"/>
        <v>$AT1875</v>
      </c>
      <c r="BG1877" s="145" t="str">
        <f t="shared" si="1209"/>
        <v>$AU1875</v>
      </c>
      <c r="BH1877" s="145" t="str">
        <f t="shared" si="1209"/>
        <v>$AV1875</v>
      </c>
      <c r="BI1877" s="145" t="str">
        <f t="shared" si="1209"/>
        <v>$AW1875</v>
      </c>
      <c r="BJ1877" s="145" t="str">
        <f t="shared" si="1209"/>
        <v>$AX1875</v>
      </c>
      <c r="BK1877" s="145" t="str">
        <f t="shared" si="1209"/>
        <v>$AY1875</v>
      </c>
      <c r="BL1877" s="145" t="str">
        <f t="shared" si="1209"/>
        <v>$AZ1875</v>
      </c>
      <c r="BM1877" s="145" t="str">
        <f t="shared" si="1209"/>
        <v>$BA1875</v>
      </c>
      <c r="BN1877" s="145" t="str">
        <f t="shared" si="1209"/>
        <v>$BB1875</v>
      </c>
      <c r="BO1877" s="145" t="str">
        <f t="shared" si="1209"/>
        <v>$BC1875</v>
      </c>
      <c r="BP1877" s="145" t="str">
        <f t="shared" si="1209"/>
        <v>$BD1875</v>
      </c>
      <c r="BQ1877" s="145" t="str">
        <f t="shared" si="1209"/>
        <v>$BE1875</v>
      </c>
      <c r="BR1877" s="145" t="str">
        <f t="shared" si="1209"/>
        <v>$BF1875</v>
      </c>
      <c r="BS1877" s="145" t="str">
        <f t="shared" si="1209"/>
        <v>$BG1875</v>
      </c>
      <c r="BT1877" s="145" t="str">
        <f t="shared" si="1209"/>
        <v>$BH1875</v>
      </c>
      <c r="BU1877" s="145" t="str">
        <f t="shared" si="1209"/>
        <v>$BI1875</v>
      </c>
      <c r="BV1877" s="145" t="str">
        <f t="shared" si="1209"/>
        <v>$BJ1875</v>
      </c>
      <c r="BW1877" s="145" t="str">
        <f t="shared" si="1209"/>
        <v>$BK1875</v>
      </c>
      <c r="BX1877" s="145" t="str">
        <f t="shared" si="1209"/>
        <v>$BL1875</v>
      </c>
      <c r="BY1877" s="145" t="str">
        <f t="shared" si="1209"/>
        <v>$BM1875</v>
      </c>
      <c r="BZ1877" s="145" t="str">
        <f t="shared" si="1209"/>
        <v>$BN1875</v>
      </c>
      <c r="CA1877" s="145" t="str">
        <f t="shared" si="1209"/>
        <v>$BO1875</v>
      </c>
      <c r="CB1877" s="145" t="str">
        <f t="shared" si="1209"/>
        <v>$BP1875</v>
      </c>
      <c r="CC1877" s="145" t="str">
        <f t="shared" si="1209"/>
        <v>$BQ1875</v>
      </c>
      <c r="CD1877" s="145" t="str">
        <f t="shared" si="1209"/>
        <v>$BR1875</v>
      </c>
      <c r="CE1877" s="145" t="str">
        <f t="shared" si="1209"/>
        <v>$BS1875</v>
      </c>
      <c r="CF1877" s="145" t="str">
        <f t="shared" si="1209"/>
        <v>$BT1875</v>
      </c>
      <c r="CG1877" s="145" t="str">
        <f t="shared" si="1209"/>
        <v>$BU1875</v>
      </c>
      <c r="CH1877" s="145" t="str">
        <f t="shared" ref="CH1877:CN1878" si="1210">+ADDRESS(ROW(BV1875),COLUMN(BV1875),3)</f>
        <v>$BV1875</v>
      </c>
      <c r="CI1877" s="145" t="str">
        <f t="shared" si="1210"/>
        <v>$BW1875</v>
      </c>
      <c r="CJ1877" s="145" t="str">
        <f t="shared" si="1210"/>
        <v>$BX1875</v>
      </c>
      <c r="CK1877" s="145" t="str">
        <f t="shared" si="1210"/>
        <v>$BY1875</v>
      </c>
      <c r="CL1877" s="145" t="str">
        <f t="shared" si="1210"/>
        <v>$BZ1875</v>
      </c>
      <c r="CM1877" s="145" t="str">
        <f t="shared" si="1210"/>
        <v>$CA1875</v>
      </c>
      <c r="CN1877" s="145" t="str">
        <f t="shared" si="1210"/>
        <v>$CB1875</v>
      </c>
    </row>
    <row r="1878" spans="1:92" s="137" customFormat="1" x14ac:dyDescent="0.25">
      <c r="B1878" s="533"/>
      <c r="C1878" s="139"/>
      <c r="D1878" s="137" t="s">
        <v>1033</v>
      </c>
      <c r="E1878" s="157"/>
      <c r="F1878" s="140"/>
      <c r="G1878" s="141"/>
      <c r="H1878" s="487"/>
      <c r="I1878" s="221"/>
      <c r="J1878" s="222"/>
      <c r="K1878" s="218"/>
      <c r="L1878" s="218"/>
      <c r="M1878" s="218"/>
      <c r="N1878" s="218"/>
      <c r="O1878" s="218"/>
      <c r="P1878" s="218"/>
      <c r="Q1878" s="218"/>
      <c r="T1878" s="233"/>
      <c r="U1878" s="145" t="str">
        <f>+ADDRESS(ROW(I1876),COLUMN(I1876),3)</f>
        <v>$I1876</v>
      </c>
      <c r="V1878" s="145" t="str">
        <f t="shared" si="1209"/>
        <v>$J1876</v>
      </c>
      <c r="W1878" s="145" t="str">
        <f t="shared" si="1209"/>
        <v>$K1876</v>
      </c>
      <c r="X1878" s="145" t="str">
        <f t="shared" si="1209"/>
        <v>$L1876</v>
      </c>
      <c r="Y1878" s="145" t="str">
        <f t="shared" si="1209"/>
        <v>$M1876</v>
      </c>
      <c r="Z1878" s="145" t="str">
        <f t="shared" si="1209"/>
        <v>$N1876</v>
      </c>
      <c r="AA1878" s="145" t="str">
        <f t="shared" si="1209"/>
        <v>$O1876</v>
      </c>
      <c r="AB1878" s="145" t="str">
        <f t="shared" si="1209"/>
        <v>$P1876</v>
      </c>
      <c r="AC1878" s="145" t="str">
        <f t="shared" si="1209"/>
        <v>$Q1876</v>
      </c>
      <c r="AD1878" s="145" t="str">
        <f t="shared" si="1209"/>
        <v>$R1876</v>
      </c>
      <c r="AE1878" s="145" t="str">
        <f t="shared" si="1209"/>
        <v>$S1876</v>
      </c>
      <c r="AF1878" s="145" t="str">
        <f t="shared" si="1209"/>
        <v>$T1876</v>
      </c>
      <c r="AG1878" s="145" t="str">
        <f t="shared" si="1209"/>
        <v>$U1876</v>
      </c>
      <c r="AH1878" s="145" t="str">
        <f t="shared" si="1209"/>
        <v>$V1876</v>
      </c>
      <c r="AI1878" s="145" t="str">
        <f t="shared" si="1209"/>
        <v>$W1876</v>
      </c>
      <c r="AJ1878" s="145" t="str">
        <f t="shared" si="1209"/>
        <v>$X1876</v>
      </c>
      <c r="AK1878" s="145" t="str">
        <f t="shared" si="1209"/>
        <v>$Y1876</v>
      </c>
      <c r="AL1878" s="145" t="str">
        <f t="shared" si="1209"/>
        <v>$Z1876</v>
      </c>
      <c r="AM1878" s="145" t="str">
        <f t="shared" si="1209"/>
        <v>$AA1876</v>
      </c>
      <c r="AN1878" s="145" t="str">
        <f t="shared" si="1209"/>
        <v>$AB1876</v>
      </c>
      <c r="AO1878" s="145" t="str">
        <f t="shared" si="1209"/>
        <v>$AC1876</v>
      </c>
      <c r="AP1878" s="145" t="str">
        <f t="shared" si="1209"/>
        <v>$AD1876</v>
      </c>
      <c r="AQ1878" s="145" t="str">
        <f t="shared" si="1209"/>
        <v>$AE1876</v>
      </c>
      <c r="AR1878" s="145" t="str">
        <f t="shared" si="1209"/>
        <v>$AF1876</v>
      </c>
      <c r="AS1878" s="145" t="str">
        <f t="shared" si="1209"/>
        <v>$AG1876</v>
      </c>
      <c r="AT1878" s="145" t="str">
        <f t="shared" si="1209"/>
        <v>$AH1876</v>
      </c>
      <c r="AU1878" s="145" t="str">
        <f t="shared" si="1209"/>
        <v>$AI1876</v>
      </c>
      <c r="AV1878" s="145" t="str">
        <f t="shared" si="1209"/>
        <v>$AJ1876</v>
      </c>
      <c r="AW1878" s="145" t="str">
        <f t="shared" si="1209"/>
        <v>$AK1876</v>
      </c>
      <c r="AX1878" s="145" t="str">
        <f t="shared" si="1209"/>
        <v>$AL1876</v>
      </c>
      <c r="AY1878" s="145" t="str">
        <f t="shared" si="1209"/>
        <v>$AM1876</v>
      </c>
      <c r="AZ1878" s="145" t="str">
        <f t="shared" si="1209"/>
        <v>$AN1876</v>
      </c>
      <c r="BA1878" s="145" t="str">
        <f t="shared" si="1209"/>
        <v>$AO1876</v>
      </c>
      <c r="BB1878" s="145" t="str">
        <f t="shared" si="1209"/>
        <v>$AP1876</v>
      </c>
      <c r="BC1878" s="145" t="str">
        <f t="shared" si="1209"/>
        <v>$AQ1876</v>
      </c>
      <c r="BD1878" s="145" t="str">
        <f t="shared" si="1209"/>
        <v>$AR1876</v>
      </c>
      <c r="BE1878" s="145" t="str">
        <f t="shared" si="1209"/>
        <v>$AS1876</v>
      </c>
      <c r="BF1878" s="145" t="str">
        <f t="shared" si="1209"/>
        <v>$AT1876</v>
      </c>
      <c r="BG1878" s="145" t="str">
        <f t="shared" si="1209"/>
        <v>$AU1876</v>
      </c>
      <c r="BH1878" s="145" t="str">
        <f t="shared" si="1209"/>
        <v>$AV1876</v>
      </c>
      <c r="BI1878" s="145" t="str">
        <f t="shared" si="1209"/>
        <v>$AW1876</v>
      </c>
      <c r="BJ1878" s="145" t="str">
        <f t="shared" si="1209"/>
        <v>$AX1876</v>
      </c>
      <c r="BK1878" s="145" t="str">
        <f t="shared" si="1209"/>
        <v>$AY1876</v>
      </c>
      <c r="BL1878" s="145" t="str">
        <f t="shared" si="1209"/>
        <v>$AZ1876</v>
      </c>
      <c r="BM1878" s="145" t="str">
        <f t="shared" si="1209"/>
        <v>$BA1876</v>
      </c>
      <c r="BN1878" s="145" t="str">
        <f t="shared" si="1209"/>
        <v>$BB1876</v>
      </c>
      <c r="BO1878" s="145" t="str">
        <f t="shared" si="1209"/>
        <v>$BC1876</v>
      </c>
      <c r="BP1878" s="145" t="str">
        <f t="shared" si="1209"/>
        <v>$BD1876</v>
      </c>
      <c r="BQ1878" s="145" t="str">
        <f t="shared" si="1209"/>
        <v>$BE1876</v>
      </c>
      <c r="BR1878" s="145" t="str">
        <f t="shared" si="1209"/>
        <v>$BF1876</v>
      </c>
      <c r="BS1878" s="145" t="str">
        <f t="shared" si="1209"/>
        <v>$BG1876</v>
      </c>
      <c r="BT1878" s="145" t="str">
        <f t="shared" si="1209"/>
        <v>$BH1876</v>
      </c>
      <c r="BU1878" s="145" t="str">
        <f t="shared" si="1209"/>
        <v>$BI1876</v>
      </c>
      <c r="BV1878" s="145" t="str">
        <f t="shared" si="1209"/>
        <v>$BJ1876</v>
      </c>
      <c r="BW1878" s="145" t="str">
        <f t="shared" si="1209"/>
        <v>$BK1876</v>
      </c>
      <c r="BX1878" s="145" t="str">
        <f t="shared" si="1209"/>
        <v>$BL1876</v>
      </c>
      <c r="BY1878" s="145" t="str">
        <f t="shared" si="1209"/>
        <v>$BM1876</v>
      </c>
      <c r="BZ1878" s="145" t="str">
        <f t="shared" si="1209"/>
        <v>$BN1876</v>
      </c>
      <c r="CA1878" s="145" t="str">
        <f t="shared" si="1209"/>
        <v>$BO1876</v>
      </c>
      <c r="CB1878" s="145" t="str">
        <f t="shared" si="1209"/>
        <v>$BP1876</v>
      </c>
      <c r="CC1878" s="145" t="str">
        <f t="shared" si="1209"/>
        <v>$BQ1876</v>
      </c>
      <c r="CD1878" s="145" t="str">
        <f t="shared" si="1209"/>
        <v>$BR1876</v>
      </c>
      <c r="CE1878" s="145" t="str">
        <f t="shared" si="1209"/>
        <v>$BS1876</v>
      </c>
      <c r="CF1878" s="145" t="str">
        <f t="shared" si="1209"/>
        <v>$BT1876</v>
      </c>
      <c r="CG1878" s="145" t="str">
        <f t="shared" si="1209"/>
        <v>$BU1876</v>
      </c>
      <c r="CH1878" s="145" t="str">
        <f t="shared" si="1210"/>
        <v>$BV1876</v>
      </c>
      <c r="CI1878" s="145" t="str">
        <f t="shared" si="1210"/>
        <v>$BW1876</v>
      </c>
      <c r="CJ1878" s="145" t="str">
        <f t="shared" si="1210"/>
        <v>$BX1876</v>
      </c>
      <c r="CK1878" s="145" t="str">
        <f t="shared" si="1210"/>
        <v>$BY1876</v>
      </c>
      <c r="CL1878" s="145" t="str">
        <f t="shared" si="1210"/>
        <v>$BZ1876</v>
      </c>
      <c r="CM1878" s="145" t="str">
        <f t="shared" si="1210"/>
        <v>$CA1876</v>
      </c>
      <c r="CN1878" s="145" t="str">
        <f t="shared" si="1210"/>
        <v>$CB1876</v>
      </c>
    </row>
    <row r="1879" spans="1:92" x14ac:dyDescent="0.25">
      <c r="B1879" s="223" t="s">
        <v>604</v>
      </c>
      <c r="C1879" t="s">
        <v>76</v>
      </c>
      <c r="D1879" s="295" t="s">
        <v>1033</v>
      </c>
      <c r="K1879" s="50">
        <f t="shared" ref="K1879:P1879" ca="1" si="1211">SUMIF($3:$3, K$2, INDIRECT(ROW() &amp; ":" &amp; ROW()))</f>
        <v>100000</v>
      </c>
      <c r="L1879" s="50">
        <f t="shared" ca="1" si="1211"/>
        <v>0</v>
      </c>
      <c r="M1879" s="50">
        <f t="shared" ca="1" si="1211"/>
        <v>0</v>
      </c>
      <c r="N1879" s="50">
        <f t="shared" ca="1" si="1211"/>
        <v>0</v>
      </c>
      <c r="O1879" s="50">
        <f t="shared" ca="1" si="1211"/>
        <v>0</v>
      </c>
      <c r="P1879" s="50">
        <f t="shared" ca="1" si="1211"/>
        <v>0</v>
      </c>
      <c r="Q1879" s="50"/>
      <c r="T1879" s="319">
        <f t="shared" ref="T1879" ca="1" si="1212">IFERROR(INDEX(INDIRECT("Financials!$A:$AD"), MATCH(INDIRECT(ADDRESS(ROW(),2)), INDIRECT("Financials!$B:$B"), 0), MATCH(INDIRECT(ADDRESS(1,COLUMN())), INDIRECT("Financials!$1:$1"), 0)),0)</f>
        <v>0</v>
      </c>
      <c r="U1879" s="275" cm="1">
        <f t="array" aca="1" ref="U1879" ca="1">+INDIRECT(U1877)*(U$8=INDIRECT(U1878))</f>
        <v>100000</v>
      </c>
      <c r="V1879" s="275" cm="1">
        <f t="array" aca="1" ref="V1879" ca="1">+INDIRECT(V1877)*(V$8=INDIRECT(V1878))</f>
        <v>0</v>
      </c>
      <c r="W1879" s="275" cm="1">
        <f t="array" aca="1" ref="W1879" ca="1">+INDIRECT(W1877)*(W$8=INDIRECT(W1878))</f>
        <v>0</v>
      </c>
      <c r="X1879" s="275" cm="1">
        <f t="array" aca="1" ref="X1879" ca="1">+INDIRECT(X1877)*(X$8=INDIRECT(X1878))</f>
        <v>0</v>
      </c>
      <c r="Y1879" s="275" cm="1">
        <f t="array" aca="1" ref="Y1879" ca="1">+INDIRECT(Y1877)*(Y$8=INDIRECT(Y1878))</f>
        <v>0</v>
      </c>
      <c r="Z1879" s="275" cm="1">
        <f t="array" aca="1" ref="Z1879" ca="1">+INDIRECT(Z1877)*(Z$8=INDIRECT(Z1878))</f>
        <v>0</v>
      </c>
      <c r="AA1879" s="275" cm="1">
        <f t="array" aca="1" ref="AA1879" ca="1">+INDIRECT(AA1877)*(AA$8=INDIRECT(AA1878))</f>
        <v>0</v>
      </c>
      <c r="AB1879" s="275" cm="1">
        <f t="array" aca="1" ref="AB1879" ca="1">+INDIRECT(AB1877)*(AB$8=INDIRECT(AB1878))</f>
        <v>0</v>
      </c>
      <c r="AC1879" s="275" cm="1">
        <f t="array" aca="1" ref="AC1879" ca="1">+INDIRECT(AC1877)*(AC$8=INDIRECT(AC1878))</f>
        <v>0</v>
      </c>
      <c r="AD1879" s="275" cm="1">
        <f t="array" aca="1" ref="AD1879" ca="1">+INDIRECT(AD1877)*(AD$8=INDIRECT(AD1878))</f>
        <v>0</v>
      </c>
      <c r="AE1879" s="275" cm="1">
        <f t="array" aca="1" ref="AE1879" ca="1">+INDIRECT(AE1877)*(AE$8=INDIRECT(AE1878))</f>
        <v>0</v>
      </c>
      <c r="AF1879" s="275" cm="1">
        <f t="array" aca="1" ref="AF1879" ca="1">+INDIRECT(AF1877)*(AF$8=INDIRECT(AF1878))</f>
        <v>0</v>
      </c>
      <c r="AG1879" s="275" cm="1">
        <f t="array" aca="1" ref="AG1879" ca="1">+INDIRECT(AG1877)*(AG$8=INDIRECT(AG1878))</f>
        <v>0</v>
      </c>
      <c r="AH1879" s="275" cm="1">
        <f t="array" aca="1" ref="AH1879" ca="1">+INDIRECT(AH1877)*(AH$8=INDIRECT(AH1878))</f>
        <v>0</v>
      </c>
      <c r="AI1879" s="275" cm="1">
        <f t="array" aca="1" ref="AI1879" ca="1">+INDIRECT(AI1877)*(AI$8=INDIRECT(AI1878))</f>
        <v>0</v>
      </c>
      <c r="AJ1879" s="275" cm="1">
        <f t="array" aca="1" ref="AJ1879" ca="1">+INDIRECT(AJ1877)*(AJ$8=INDIRECT(AJ1878))</f>
        <v>0</v>
      </c>
      <c r="AK1879" s="275" cm="1">
        <f t="array" aca="1" ref="AK1879" ca="1">+INDIRECT(AK1877)*(AK$8=INDIRECT(AK1878))</f>
        <v>0</v>
      </c>
      <c r="AL1879" s="275" cm="1">
        <f t="array" aca="1" ref="AL1879" ca="1">+INDIRECT(AL1877)*(AL$8=INDIRECT(AL1878))</f>
        <v>0</v>
      </c>
      <c r="AM1879" s="275" cm="1">
        <f t="array" aca="1" ref="AM1879" ca="1">+INDIRECT(AM1877)*(AM$8=INDIRECT(AM1878))</f>
        <v>0</v>
      </c>
      <c r="AN1879" s="275" cm="1">
        <f t="array" aca="1" ref="AN1879" ca="1">+INDIRECT(AN1877)*(AN$8=INDIRECT(AN1878))</f>
        <v>0</v>
      </c>
      <c r="AO1879" s="275" cm="1">
        <f t="array" aca="1" ref="AO1879" ca="1">+INDIRECT(AO1877)*(AO$8=INDIRECT(AO1878))</f>
        <v>0</v>
      </c>
      <c r="AP1879" s="275" cm="1">
        <f t="array" aca="1" ref="AP1879" ca="1">+INDIRECT(AP1877)*(AP$8=INDIRECT(AP1878))</f>
        <v>0</v>
      </c>
      <c r="AQ1879" s="275" cm="1">
        <f t="array" aca="1" ref="AQ1879" ca="1">+INDIRECT(AQ1877)*(AQ$8=INDIRECT(AQ1878))</f>
        <v>0</v>
      </c>
      <c r="AR1879" s="275" cm="1">
        <f t="array" aca="1" ref="AR1879" ca="1">+INDIRECT(AR1877)*(AR$8=INDIRECT(AR1878))</f>
        <v>0</v>
      </c>
      <c r="AS1879" s="275" cm="1">
        <f t="array" aca="1" ref="AS1879" ca="1">+INDIRECT(AS1877)*(AS$8=INDIRECT(AS1878))</f>
        <v>0</v>
      </c>
      <c r="AT1879" s="275" cm="1">
        <f t="array" aca="1" ref="AT1879" ca="1">+INDIRECT(AT1877)*(AT$8=INDIRECT(AT1878))</f>
        <v>0</v>
      </c>
      <c r="AU1879" s="275" cm="1">
        <f t="array" aca="1" ref="AU1879" ca="1">+INDIRECT(AU1877)*(AU$8=INDIRECT(AU1878))</f>
        <v>0</v>
      </c>
      <c r="AV1879" s="275" cm="1">
        <f t="array" aca="1" ref="AV1879" ca="1">+INDIRECT(AV1877)*(AV$8=INDIRECT(AV1878))</f>
        <v>0</v>
      </c>
      <c r="AW1879" s="275" cm="1">
        <f t="array" aca="1" ref="AW1879" ca="1">+INDIRECT(AW1877)*(AW$8=INDIRECT(AW1878))</f>
        <v>0</v>
      </c>
      <c r="AX1879" s="275" cm="1">
        <f t="array" aca="1" ref="AX1879" ca="1">+INDIRECT(AX1877)*(AX$8=INDIRECT(AX1878))</f>
        <v>0</v>
      </c>
      <c r="AY1879" s="275" cm="1">
        <f t="array" aca="1" ref="AY1879" ca="1">+INDIRECT(AY1877)*(AY$8=INDIRECT(AY1878))</f>
        <v>0</v>
      </c>
      <c r="AZ1879" s="275" cm="1">
        <f t="array" aca="1" ref="AZ1879" ca="1">+INDIRECT(AZ1877)*(AZ$8=INDIRECT(AZ1878))</f>
        <v>0</v>
      </c>
      <c r="BA1879" s="275" cm="1">
        <f t="array" aca="1" ref="BA1879" ca="1">+INDIRECT(BA1877)*(BA$8=INDIRECT(BA1878))</f>
        <v>0</v>
      </c>
      <c r="BB1879" s="275" cm="1">
        <f t="array" aca="1" ref="BB1879" ca="1">+INDIRECT(BB1877)*(BB$8=INDIRECT(BB1878))</f>
        <v>0</v>
      </c>
      <c r="BC1879" s="275" cm="1">
        <f t="array" aca="1" ref="BC1879" ca="1">+INDIRECT(BC1877)*(BC$8=INDIRECT(BC1878))</f>
        <v>0</v>
      </c>
      <c r="BD1879" s="275" cm="1">
        <f t="array" aca="1" ref="BD1879" ca="1">+INDIRECT(BD1877)*(BD$8=INDIRECT(BD1878))</f>
        <v>0</v>
      </c>
      <c r="BE1879" s="275" cm="1">
        <f t="array" aca="1" ref="BE1879" ca="1">+INDIRECT(BE1877)*(BE$8=INDIRECT(BE1878))</f>
        <v>0</v>
      </c>
      <c r="BF1879" s="275" cm="1">
        <f t="array" aca="1" ref="BF1879" ca="1">+INDIRECT(BF1877)*(BF$8=INDIRECT(BF1878))</f>
        <v>0</v>
      </c>
      <c r="BG1879" s="275" cm="1">
        <f t="array" aca="1" ref="BG1879" ca="1">+INDIRECT(BG1877)*(BG$8=INDIRECT(BG1878))</f>
        <v>0</v>
      </c>
      <c r="BH1879" s="275" cm="1">
        <f t="array" aca="1" ref="BH1879" ca="1">+INDIRECT(BH1877)*(BH$8=INDIRECT(BH1878))</f>
        <v>0</v>
      </c>
      <c r="BI1879" s="275" cm="1">
        <f t="array" aca="1" ref="BI1879" ca="1">+INDIRECT(BI1877)*(BI$8=INDIRECT(BI1878))</f>
        <v>0</v>
      </c>
      <c r="BJ1879" s="275" cm="1">
        <f t="array" aca="1" ref="BJ1879" ca="1">+INDIRECT(BJ1877)*(BJ$8=INDIRECT(BJ1878))</f>
        <v>0</v>
      </c>
      <c r="BK1879" s="275" cm="1">
        <f t="array" aca="1" ref="BK1879" ca="1">+INDIRECT(BK1877)*(BK$8=INDIRECT(BK1878))</f>
        <v>0</v>
      </c>
      <c r="BL1879" s="275" cm="1">
        <f t="array" aca="1" ref="BL1879" ca="1">+INDIRECT(BL1877)*(BL$8=INDIRECT(BL1878))</f>
        <v>0</v>
      </c>
      <c r="BM1879" s="275" cm="1">
        <f t="array" aca="1" ref="BM1879" ca="1">+INDIRECT(BM1877)*(BM$8=INDIRECT(BM1878))</f>
        <v>0</v>
      </c>
      <c r="BN1879" s="275" cm="1">
        <f t="array" aca="1" ref="BN1879" ca="1">+INDIRECT(BN1877)*(BN$8=INDIRECT(BN1878))</f>
        <v>0</v>
      </c>
      <c r="BO1879" s="275" cm="1">
        <f t="array" aca="1" ref="BO1879" ca="1">+INDIRECT(BO1877)*(BO$8=INDIRECT(BO1878))</f>
        <v>0</v>
      </c>
      <c r="BP1879" s="275" cm="1">
        <f t="array" aca="1" ref="BP1879" ca="1">+INDIRECT(BP1877)*(BP$8=INDIRECT(BP1878))</f>
        <v>0</v>
      </c>
      <c r="BQ1879" s="275" cm="1">
        <f t="array" aca="1" ref="BQ1879" ca="1">+INDIRECT(BQ1877)*(BQ$8=INDIRECT(BQ1878))</f>
        <v>0</v>
      </c>
      <c r="BR1879" s="275" cm="1">
        <f t="array" aca="1" ref="BR1879" ca="1">+INDIRECT(BR1877)*(BR$8=INDIRECT(BR1878))</f>
        <v>0</v>
      </c>
      <c r="BS1879" s="275" cm="1">
        <f t="array" aca="1" ref="BS1879" ca="1">+INDIRECT(BS1877)*(BS$8=INDIRECT(BS1878))</f>
        <v>0</v>
      </c>
      <c r="BT1879" s="275" cm="1">
        <f t="array" aca="1" ref="BT1879" ca="1">+INDIRECT(BT1877)*(BT$8=INDIRECT(BT1878))</f>
        <v>0</v>
      </c>
      <c r="BU1879" s="275" cm="1">
        <f t="array" aca="1" ref="BU1879" ca="1">+INDIRECT(BU1877)*(BU$8=INDIRECT(BU1878))</f>
        <v>0</v>
      </c>
      <c r="BV1879" s="275" cm="1">
        <f t="array" aca="1" ref="BV1879" ca="1">+INDIRECT(BV1877)*(BV$8=INDIRECT(BV1878))</f>
        <v>0</v>
      </c>
      <c r="BW1879" s="275" cm="1">
        <f t="array" aca="1" ref="BW1879" ca="1">+INDIRECT(BW1877)*(BW$8=INDIRECT(BW1878))</f>
        <v>0</v>
      </c>
      <c r="BX1879" s="275" cm="1">
        <f t="array" aca="1" ref="BX1879" ca="1">+INDIRECT(BX1877)*(BX$8=INDIRECT(BX1878))</f>
        <v>0</v>
      </c>
      <c r="BY1879" s="275" cm="1">
        <f t="array" aca="1" ref="BY1879" ca="1">+INDIRECT(BY1877)*(BY$8=INDIRECT(BY1878))</f>
        <v>0</v>
      </c>
      <c r="BZ1879" s="275" cm="1">
        <f t="array" aca="1" ref="BZ1879" ca="1">+INDIRECT(BZ1877)*(BZ$8=INDIRECT(BZ1878))</f>
        <v>0</v>
      </c>
      <c r="CA1879" s="275" cm="1">
        <f t="array" aca="1" ref="CA1879" ca="1">+INDIRECT(CA1877)*(CA$8=INDIRECT(CA1878))</f>
        <v>0</v>
      </c>
      <c r="CB1879" s="275" cm="1">
        <f t="array" aca="1" ref="CB1879" ca="1">+INDIRECT(CB1877)*(CB$8=INDIRECT(CB1878))</f>
        <v>0</v>
      </c>
      <c r="CC1879" s="275" cm="1">
        <f t="array" aca="1" ref="CC1879" ca="1">+INDIRECT(CC1877)*(CC$8=INDIRECT(CC1878))</f>
        <v>0</v>
      </c>
      <c r="CD1879" s="275" cm="1">
        <f t="array" aca="1" ref="CD1879" ca="1">+INDIRECT(CD1877)*(CD$8=INDIRECT(CD1878))</f>
        <v>0</v>
      </c>
      <c r="CE1879" s="275" cm="1">
        <f t="array" aca="1" ref="CE1879" ca="1">+INDIRECT(CE1877)*(CE$8=INDIRECT(CE1878))</f>
        <v>0</v>
      </c>
      <c r="CF1879" s="275" cm="1">
        <f t="array" aca="1" ref="CF1879" ca="1">+INDIRECT(CF1877)*(CF$8=INDIRECT(CF1878))</f>
        <v>0</v>
      </c>
      <c r="CG1879" s="275" cm="1">
        <f t="array" aca="1" ref="CG1879" ca="1">+INDIRECT(CG1877)*(CG$8=INDIRECT(CG1878))</f>
        <v>0</v>
      </c>
      <c r="CH1879" s="275" cm="1">
        <f t="array" aca="1" ref="CH1879" ca="1">+INDIRECT(CH1877)*(CH$8=INDIRECT(CH1878))</f>
        <v>0</v>
      </c>
      <c r="CI1879" s="275" cm="1">
        <f t="array" aca="1" ref="CI1879" ca="1">+INDIRECT(CI1877)*(CI$8=INDIRECT(CI1878))</f>
        <v>0</v>
      </c>
      <c r="CJ1879" s="275" cm="1">
        <f t="array" aca="1" ref="CJ1879" ca="1">+INDIRECT(CJ1877)*(CJ$8=INDIRECT(CJ1878))</f>
        <v>0</v>
      </c>
      <c r="CK1879" s="275" cm="1">
        <f t="array" aca="1" ref="CK1879" ca="1">+INDIRECT(CK1877)*(CK$8=INDIRECT(CK1878))</f>
        <v>0</v>
      </c>
      <c r="CL1879" s="275" cm="1">
        <f t="array" aca="1" ref="CL1879" ca="1">+INDIRECT(CL1877)*(CL$8=INDIRECT(CL1878))</f>
        <v>0</v>
      </c>
      <c r="CM1879" s="275" cm="1">
        <f t="array" aca="1" ref="CM1879" ca="1">+INDIRECT(CM1877)*(CM$8=INDIRECT(CM1878))</f>
        <v>0</v>
      </c>
      <c r="CN1879" s="275" cm="1">
        <f t="array" aca="1" ref="CN1879" ca="1">+INDIRECT(CN1877)*(CN$8=INDIRECT(CN1878))</f>
        <v>0</v>
      </c>
    </row>
    <row r="1880" spans="1:92" x14ac:dyDescent="0.25">
      <c r="B1880" s="178"/>
      <c r="T1880" s="215"/>
      <c r="U1880" s="61"/>
      <c r="V1880" s="61"/>
      <c r="W1880" s="61"/>
      <c r="X1880" s="61"/>
      <c r="Y1880" s="61"/>
      <c r="Z1880" s="61"/>
      <c r="AA1880" s="61"/>
      <c r="AB1880" s="61"/>
      <c r="AC1880" s="61"/>
      <c r="AD1880" s="61"/>
      <c r="AE1880" s="61"/>
      <c r="AF1880" s="61"/>
      <c r="AG1880" s="61"/>
      <c r="AH1880" s="61"/>
      <c r="AI1880" s="61"/>
      <c r="AJ1880" s="61"/>
      <c r="AK1880" s="61"/>
      <c r="AL1880" s="61"/>
      <c r="AM1880" s="61"/>
      <c r="AN1880" s="61"/>
      <c r="AO1880" s="61"/>
      <c r="AP1880" s="61"/>
      <c r="AQ1880" s="61"/>
      <c r="AR1880" s="61"/>
      <c r="AS1880" s="61"/>
      <c r="AT1880" s="61"/>
      <c r="AU1880" s="61"/>
      <c r="AV1880" s="61"/>
      <c r="AW1880" s="61"/>
      <c r="AX1880" s="61"/>
      <c r="AY1880" s="61"/>
      <c r="AZ1880" s="61"/>
      <c r="BA1880" s="61"/>
      <c r="BB1880" s="61"/>
      <c r="BC1880" s="61"/>
      <c r="BD1880" s="61"/>
      <c r="BE1880" s="61"/>
      <c r="BF1880" s="61"/>
      <c r="BG1880" s="61"/>
      <c r="BH1880" s="61"/>
      <c r="BI1880" s="61"/>
      <c r="BJ1880" s="61"/>
      <c r="BK1880" s="61"/>
      <c r="BL1880" s="61"/>
      <c r="BM1880" s="61"/>
      <c r="BN1880" s="61"/>
      <c r="BO1880" s="61"/>
      <c r="BP1880" s="61"/>
      <c r="BQ1880" s="61"/>
      <c r="BR1880" s="61"/>
      <c r="BS1880" s="61"/>
      <c r="BT1880" s="61"/>
      <c r="BU1880" s="61"/>
      <c r="BV1880" s="61"/>
      <c r="BW1880" s="61"/>
      <c r="BX1880" s="61"/>
      <c r="BY1880" s="61"/>
      <c r="BZ1880" s="61"/>
      <c r="CA1880" s="61"/>
      <c r="CB1880" s="61"/>
      <c r="CC1880" s="61"/>
      <c r="CD1880" s="61"/>
      <c r="CE1880" s="61"/>
      <c r="CF1880" s="61"/>
      <c r="CG1880" s="61"/>
      <c r="CH1880" s="61"/>
      <c r="CI1880" s="61"/>
      <c r="CJ1880" s="61"/>
      <c r="CK1880" s="61"/>
      <c r="CL1880" s="61"/>
      <c r="CM1880" s="61"/>
      <c r="CN1880" s="61"/>
    </row>
    <row r="1881" spans="1:92" x14ac:dyDescent="0.25">
      <c r="B1881" s="178"/>
      <c r="T1881" s="215"/>
      <c r="U1881" s="61"/>
      <c r="V1881" s="61"/>
      <c r="W1881" s="61"/>
      <c r="X1881" s="61"/>
      <c r="Y1881" s="61"/>
      <c r="Z1881" s="61"/>
      <c r="AA1881" s="61"/>
      <c r="AB1881" s="61"/>
      <c r="AC1881" s="61"/>
      <c r="AD1881" s="61"/>
      <c r="AE1881" s="61"/>
      <c r="AF1881" s="61"/>
      <c r="AG1881" s="61"/>
      <c r="AH1881" s="61"/>
      <c r="AI1881" s="61"/>
      <c r="AJ1881" s="61"/>
      <c r="AK1881" s="61"/>
      <c r="AL1881" s="61"/>
      <c r="AM1881" s="61"/>
      <c r="AN1881" s="61"/>
      <c r="AO1881" s="61"/>
      <c r="AP1881" s="61"/>
      <c r="AQ1881" s="61"/>
      <c r="AR1881" s="61"/>
      <c r="AS1881" s="61"/>
      <c r="AT1881" s="61"/>
      <c r="AU1881" s="61"/>
      <c r="AV1881" s="61"/>
      <c r="AW1881" s="61"/>
      <c r="AX1881" s="61"/>
      <c r="AY1881" s="61"/>
      <c r="AZ1881" s="61"/>
      <c r="BA1881" s="61"/>
      <c r="BB1881" s="61"/>
      <c r="BC1881" s="61"/>
      <c r="BD1881" s="61"/>
      <c r="BE1881" s="61"/>
      <c r="BF1881" s="61"/>
      <c r="BG1881" s="61"/>
      <c r="BH1881" s="61"/>
      <c r="BI1881" s="61"/>
      <c r="BJ1881" s="61"/>
      <c r="BK1881" s="61"/>
      <c r="BL1881" s="61"/>
      <c r="BM1881" s="61"/>
      <c r="BN1881" s="61"/>
      <c r="BO1881" s="61"/>
      <c r="BP1881" s="61"/>
      <c r="BQ1881" s="61"/>
      <c r="BR1881" s="61"/>
      <c r="BS1881" s="61"/>
      <c r="BT1881" s="61"/>
      <c r="BU1881" s="61"/>
      <c r="BV1881" s="61"/>
      <c r="BW1881" s="61"/>
      <c r="BX1881" s="61"/>
      <c r="BY1881" s="61"/>
      <c r="BZ1881" s="61"/>
      <c r="CA1881" s="61"/>
      <c r="CB1881" s="61"/>
      <c r="CC1881" s="61"/>
      <c r="CD1881" s="61"/>
      <c r="CE1881" s="61"/>
      <c r="CF1881" s="61"/>
      <c r="CG1881" s="61"/>
      <c r="CH1881" s="61"/>
      <c r="CI1881" s="61"/>
      <c r="CJ1881" s="61"/>
      <c r="CK1881" s="61"/>
      <c r="CL1881" s="61"/>
      <c r="CM1881" s="61"/>
      <c r="CN1881" s="61"/>
    </row>
    <row r="1882" spans="1:92" x14ac:dyDescent="0.25">
      <c r="B1882" s="178"/>
      <c r="T1882" s="215"/>
      <c r="U1882" s="61"/>
      <c r="V1882" s="61"/>
      <c r="W1882" s="61"/>
      <c r="X1882" s="61"/>
      <c r="Y1882" s="61"/>
      <c r="Z1882" s="61"/>
      <c r="AA1882" s="61"/>
      <c r="AB1882" s="61"/>
      <c r="AC1882" s="61"/>
      <c r="AD1882" s="61"/>
      <c r="AE1882" s="61"/>
      <c r="AF1882" s="61"/>
      <c r="AG1882" s="61"/>
      <c r="AH1882" s="61"/>
      <c r="AI1882" s="61"/>
      <c r="AJ1882" s="61"/>
      <c r="AK1882" s="61"/>
      <c r="AL1882" s="61"/>
      <c r="AM1882" s="61"/>
      <c r="AN1882" s="61"/>
      <c r="AO1882" s="61"/>
      <c r="AP1882" s="61"/>
      <c r="AQ1882" s="61"/>
      <c r="AR1882" s="61"/>
      <c r="AS1882" s="61"/>
      <c r="AT1882" s="61"/>
      <c r="AU1882" s="61"/>
      <c r="AV1882" s="61"/>
      <c r="AW1882" s="61"/>
      <c r="AX1882" s="61"/>
      <c r="AY1882" s="61"/>
      <c r="AZ1882" s="61"/>
      <c r="BA1882" s="61"/>
      <c r="BB1882" s="61"/>
      <c r="BC1882" s="61"/>
      <c r="BD1882" s="61"/>
      <c r="BE1882" s="61"/>
      <c r="BF1882" s="61"/>
      <c r="BG1882" s="61"/>
      <c r="BH1882" s="61"/>
      <c r="BI1882" s="61"/>
      <c r="BJ1882" s="61"/>
      <c r="BK1882" s="61"/>
      <c r="BL1882" s="61"/>
      <c r="BM1882" s="61"/>
      <c r="BN1882" s="61"/>
      <c r="BO1882" s="61"/>
      <c r="BP1882" s="61"/>
      <c r="BQ1882" s="61"/>
      <c r="BR1882" s="61"/>
      <c r="BS1882" s="61"/>
      <c r="BT1882" s="61"/>
      <c r="BU1882" s="61"/>
      <c r="BV1882" s="61"/>
      <c r="BW1882" s="61"/>
      <c r="BX1882" s="61"/>
      <c r="BY1882" s="61"/>
      <c r="BZ1882" s="61"/>
      <c r="CA1882" s="61"/>
      <c r="CB1882" s="61"/>
      <c r="CC1882" s="61"/>
      <c r="CD1882" s="61"/>
      <c r="CE1882" s="61"/>
      <c r="CF1882" s="61"/>
      <c r="CG1882" s="61"/>
      <c r="CH1882" s="61"/>
      <c r="CI1882" s="61"/>
      <c r="CJ1882" s="61"/>
      <c r="CK1882" s="61"/>
      <c r="CL1882" s="61"/>
      <c r="CM1882" s="61"/>
      <c r="CN1882" s="61"/>
    </row>
    <row r="1883" spans="1:92" x14ac:dyDescent="0.25">
      <c r="B1883" s="178"/>
      <c r="T1883" s="215"/>
      <c r="U1883" s="61"/>
      <c r="V1883" s="61"/>
      <c r="W1883" s="61"/>
      <c r="X1883" s="61"/>
      <c r="Y1883" s="61"/>
      <c r="Z1883" s="61"/>
      <c r="AA1883" s="61"/>
      <c r="AB1883" s="61"/>
      <c r="AC1883" s="61"/>
      <c r="AD1883" s="61"/>
      <c r="AE1883" s="61"/>
      <c r="AF1883" s="61"/>
      <c r="AG1883" s="61"/>
      <c r="AH1883" s="61"/>
      <c r="AI1883" s="61"/>
      <c r="AJ1883" s="61"/>
      <c r="AK1883" s="61"/>
      <c r="AL1883" s="61"/>
      <c r="AM1883" s="61"/>
      <c r="AN1883" s="61"/>
      <c r="AO1883" s="61"/>
      <c r="AP1883" s="61"/>
      <c r="AQ1883" s="61"/>
      <c r="AR1883" s="61"/>
      <c r="AS1883" s="61"/>
      <c r="AT1883" s="61"/>
      <c r="AU1883" s="61"/>
      <c r="AV1883" s="61"/>
      <c r="AW1883" s="61"/>
      <c r="AX1883" s="61"/>
      <c r="AY1883" s="61"/>
      <c r="AZ1883" s="61"/>
      <c r="BA1883" s="61"/>
      <c r="BB1883" s="61"/>
      <c r="BC1883" s="61"/>
      <c r="BD1883" s="61"/>
      <c r="BE1883" s="61"/>
      <c r="BF1883" s="61"/>
      <c r="BG1883" s="61"/>
      <c r="BH1883" s="61"/>
      <c r="BI1883" s="61"/>
      <c r="BJ1883" s="61"/>
      <c r="BK1883" s="61"/>
      <c r="BL1883" s="61"/>
      <c r="BM1883" s="61"/>
      <c r="BN1883" s="61"/>
      <c r="BO1883" s="61"/>
      <c r="BP1883" s="61"/>
      <c r="BQ1883" s="61"/>
      <c r="BR1883" s="61"/>
      <c r="BS1883" s="61"/>
      <c r="BT1883" s="61"/>
      <c r="BU1883" s="61"/>
      <c r="BV1883" s="61"/>
      <c r="BW1883" s="61"/>
      <c r="BX1883" s="61"/>
      <c r="BY1883" s="61"/>
      <c r="BZ1883" s="61"/>
      <c r="CA1883" s="61"/>
      <c r="CB1883" s="61"/>
      <c r="CC1883" s="61"/>
      <c r="CD1883" s="61"/>
      <c r="CE1883" s="61"/>
      <c r="CF1883" s="61"/>
      <c r="CG1883" s="61"/>
      <c r="CH1883" s="61"/>
      <c r="CI1883" s="61"/>
      <c r="CJ1883" s="61"/>
      <c r="CK1883" s="61"/>
      <c r="CL1883" s="61"/>
      <c r="CM1883" s="61"/>
      <c r="CN1883" s="61"/>
    </row>
    <row r="1884" spans="1:92" x14ac:dyDescent="0.25">
      <c r="B1884" s="178"/>
      <c r="T1884" s="215"/>
      <c r="U1884" s="61"/>
      <c r="V1884" s="61"/>
      <c r="W1884" s="61"/>
      <c r="X1884" s="61"/>
      <c r="Y1884" s="61"/>
      <c r="Z1884" s="61"/>
      <c r="AA1884" s="61"/>
      <c r="AB1884" s="61"/>
      <c r="AC1884" s="61"/>
      <c r="AD1884" s="61"/>
      <c r="AE1884" s="61"/>
      <c r="AF1884" s="61"/>
      <c r="AG1884" s="61"/>
      <c r="AH1884" s="61"/>
      <c r="AI1884" s="61"/>
      <c r="AJ1884" s="61"/>
      <c r="AK1884" s="61"/>
      <c r="AL1884" s="61"/>
      <c r="AM1884" s="61"/>
      <c r="AN1884" s="61"/>
      <c r="AO1884" s="61"/>
      <c r="AP1884" s="61"/>
      <c r="AQ1884" s="61"/>
      <c r="AR1884" s="61"/>
      <c r="AS1884" s="61"/>
      <c r="AT1884" s="61"/>
      <c r="AU1884" s="61"/>
      <c r="AV1884" s="61"/>
      <c r="AW1884" s="61"/>
      <c r="AX1884" s="61"/>
      <c r="AY1884" s="61"/>
      <c r="AZ1884" s="61"/>
      <c r="BA1884" s="61"/>
      <c r="BB1884" s="61"/>
      <c r="BC1884" s="61"/>
      <c r="BD1884" s="61"/>
      <c r="BE1884" s="61"/>
      <c r="BF1884" s="61"/>
      <c r="BG1884" s="61"/>
      <c r="BH1884" s="61"/>
      <c r="BI1884" s="61"/>
      <c r="BJ1884" s="61"/>
      <c r="BK1884" s="61"/>
      <c r="BL1884" s="61"/>
      <c r="BM1884" s="61"/>
      <c r="BN1884" s="61"/>
      <c r="BO1884" s="61"/>
      <c r="BP1884" s="61"/>
      <c r="BQ1884" s="61"/>
      <c r="BR1884" s="61"/>
      <c r="BS1884" s="61"/>
      <c r="BT1884" s="61"/>
      <c r="BU1884" s="61"/>
      <c r="BV1884" s="61"/>
      <c r="BW1884" s="61"/>
      <c r="BX1884" s="61"/>
      <c r="BY1884" s="61"/>
      <c r="BZ1884" s="61"/>
      <c r="CA1884" s="61"/>
      <c r="CB1884" s="61"/>
      <c r="CC1884" s="61"/>
      <c r="CD1884" s="61"/>
      <c r="CE1884" s="61"/>
      <c r="CF1884" s="61"/>
      <c r="CG1884" s="61"/>
      <c r="CH1884" s="61"/>
      <c r="CI1884" s="61"/>
      <c r="CJ1884" s="61"/>
      <c r="CK1884" s="61"/>
      <c r="CL1884" s="61"/>
      <c r="CM1884" s="61"/>
      <c r="CN1884" s="61"/>
    </row>
    <row r="1885" spans="1:92" x14ac:dyDescent="0.25">
      <c r="B1885" s="178"/>
      <c r="T1885" s="215"/>
      <c r="U1885" s="61"/>
      <c r="V1885" s="61"/>
      <c r="W1885" s="61"/>
      <c r="X1885" s="61"/>
      <c r="Y1885" s="61"/>
      <c r="Z1885" s="61"/>
      <c r="AA1885" s="61"/>
      <c r="AB1885" s="61"/>
      <c r="AC1885" s="61"/>
      <c r="AD1885" s="61"/>
      <c r="AE1885" s="61"/>
      <c r="AF1885" s="61"/>
      <c r="AG1885" s="61"/>
      <c r="AH1885" s="61"/>
      <c r="AI1885" s="61"/>
      <c r="AJ1885" s="61"/>
      <c r="AK1885" s="61"/>
      <c r="AL1885" s="61"/>
      <c r="AM1885" s="61"/>
      <c r="AN1885" s="61"/>
      <c r="AO1885" s="61"/>
      <c r="AP1885" s="61"/>
      <c r="AQ1885" s="61"/>
      <c r="AR1885" s="61"/>
      <c r="AS1885" s="61"/>
      <c r="AT1885" s="61"/>
      <c r="AU1885" s="61"/>
      <c r="AV1885" s="61"/>
      <c r="AW1885" s="61"/>
      <c r="AX1885" s="61"/>
      <c r="AY1885" s="61"/>
      <c r="AZ1885" s="61"/>
      <c r="BA1885" s="61"/>
      <c r="BB1885" s="61"/>
      <c r="BC1885" s="61"/>
      <c r="BD1885" s="61"/>
      <c r="BE1885" s="61"/>
      <c r="BF1885" s="61"/>
      <c r="BG1885" s="61"/>
      <c r="BH1885" s="61"/>
      <c r="BI1885" s="61"/>
      <c r="BJ1885" s="61"/>
      <c r="BK1885" s="61"/>
      <c r="BL1885" s="61"/>
      <c r="BM1885" s="61"/>
      <c r="BN1885" s="61"/>
      <c r="BO1885" s="61"/>
      <c r="BP1885" s="61"/>
      <c r="BQ1885" s="61"/>
      <c r="BR1885" s="61"/>
      <c r="BS1885" s="61"/>
      <c r="BT1885" s="61"/>
      <c r="BU1885" s="61"/>
      <c r="BV1885" s="61"/>
      <c r="BW1885" s="61"/>
      <c r="BX1885" s="61"/>
      <c r="BY1885" s="61"/>
      <c r="BZ1885" s="61"/>
      <c r="CA1885" s="61"/>
      <c r="CB1885" s="61"/>
      <c r="CC1885" s="61"/>
      <c r="CD1885" s="61"/>
      <c r="CE1885" s="61"/>
      <c r="CF1885" s="61"/>
      <c r="CG1885" s="61"/>
      <c r="CH1885" s="61"/>
      <c r="CI1885" s="61"/>
      <c r="CJ1885" s="61"/>
      <c r="CK1885" s="61"/>
      <c r="CL1885" s="61"/>
      <c r="CM1885" s="61"/>
      <c r="CN1885" s="61"/>
    </row>
    <row r="1886" spans="1:92" x14ac:dyDescent="0.25">
      <c r="B1886" s="178"/>
      <c r="T1886" s="215"/>
      <c r="U1886" s="61"/>
      <c r="V1886" s="61"/>
      <c r="W1886" s="61"/>
      <c r="X1886" s="61"/>
      <c r="Y1886" s="61"/>
      <c r="Z1886" s="61"/>
      <c r="AA1886" s="61"/>
      <c r="AB1886" s="61"/>
      <c r="AC1886" s="61"/>
      <c r="AD1886" s="61"/>
      <c r="AE1886" s="61"/>
      <c r="AF1886" s="61"/>
      <c r="AG1886" s="61"/>
      <c r="AH1886" s="61"/>
      <c r="AI1886" s="61"/>
      <c r="AJ1886" s="61"/>
      <c r="AK1886" s="61"/>
      <c r="AL1886" s="61"/>
      <c r="AM1886" s="61"/>
      <c r="AN1886" s="61"/>
      <c r="AO1886" s="61"/>
      <c r="AP1886" s="61"/>
      <c r="AQ1886" s="61"/>
      <c r="AR1886" s="61"/>
      <c r="AS1886" s="61"/>
      <c r="AT1886" s="61"/>
      <c r="AU1886" s="61"/>
      <c r="AV1886" s="61"/>
      <c r="AW1886" s="61"/>
      <c r="AX1886" s="61"/>
      <c r="AY1886" s="61"/>
      <c r="AZ1886" s="61"/>
      <c r="BA1886" s="61"/>
      <c r="BB1886" s="61"/>
      <c r="BC1886" s="61"/>
      <c r="BD1886" s="61"/>
      <c r="BE1886" s="61"/>
      <c r="BF1886" s="61"/>
      <c r="BG1886" s="61"/>
      <c r="BH1886" s="61"/>
      <c r="BI1886" s="61"/>
      <c r="BJ1886" s="61"/>
      <c r="BK1886" s="61"/>
      <c r="BL1886" s="61"/>
      <c r="BM1886" s="61"/>
      <c r="BN1886" s="61"/>
      <c r="BO1886" s="61"/>
      <c r="BP1886" s="61"/>
      <c r="BQ1886" s="61"/>
      <c r="BR1886" s="61"/>
      <c r="BS1886" s="61"/>
      <c r="BT1886" s="61"/>
      <c r="BU1886" s="61"/>
      <c r="BV1886" s="61"/>
      <c r="BW1886" s="61"/>
      <c r="BX1886" s="61"/>
      <c r="BY1886" s="61"/>
      <c r="BZ1886" s="61"/>
      <c r="CA1886" s="61"/>
      <c r="CB1886" s="61"/>
      <c r="CC1886" s="61"/>
      <c r="CD1886" s="61"/>
      <c r="CE1886" s="61"/>
      <c r="CF1886" s="61"/>
      <c r="CG1886" s="61"/>
      <c r="CH1886" s="61"/>
      <c r="CI1886" s="61"/>
      <c r="CJ1886" s="61"/>
      <c r="CK1886" s="61"/>
      <c r="CL1886" s="61"/>
      <c r="CM1886" s="61"/>
      <c r="CN1886" s="61"/>
    </row>
    <row r="1887" spans="1:92" x14ac:dyDescent="0.25">
      <c r="B1887" s="178"/>
      <c r="T1887" s="215"/>
      <c r="U1887" s="61"/>
      <c r="V1887" s="61"/>
      <c r="W1887" s="61"/>
      <c r="X1887" s="61"/>
      <c r="Y1887" s="61"/>
      <c r="Z1887" s="61"/>
      <c r="AA1887" s="61"/>
      <c r="AB1887" s="61"/>
      <c r="AC1887" s="61"/>
      <c r="AD1887" s="61"/>
      <c r="AE1887" s="61"/>
      <c r="AF1887" s="61"/>
      <c r="AG1887" s="61"/>
      <c r="AH1887" s="61"/>
      <c r="AI1887" s="61"/>
      <c r="AJ1887" s="61"/>
      <c r="AK1887" s="61"/>
      <c r="AL1887" s="61"/>
      <c r="AM1887" s="61"/>
      <c r="AN1887" s="61"/>
      <c r="AO1887" s="61"/>
      <c r="AP1887" s="61"/>
      <c r="AQ1887" s="61"/>
      <c r="AR1887" s="61"/>
      <c r="AS1887" s="61"/>
      <c r="AT1887" s="61"/>
      <c r="AU1887" s="61"/>
      <c r="AV1887" s="61"/>
      <c r="AW1887" s="61"/>
      <c r="AX1887" s="61"/>
      <c r="AY1887" s="61"/>
      <c r="AZ1887" s="61"/>
      <c r="BA1887" s="61"/>
      <c r="BB1887" s="61"/>
      <c r="BC1887" s="61"/>
      <c r="BD1887" s="61"/>
      <c r="BE1887" s="61"/>
      <c r="BF1887" s="61"/>
      <c r="BG1887" s="61"/>
      <c r="BH1887" s="61"/>
      <c r="BI1887" s="61"/>
      <c r="BJ1887" s="61"/>
      <c r="BK1887" s="61"/>
      <c r="BL1887" s="61"/>
      <c r="BM1887" s="61"/>
      <c r="BN1887" s="61"/>
      <c r="BO1887" s="61"/>
      <c r="BP1887" s="61"/>
      <c r="BQ1887" s="61"/>
      <c r="BR1887" s="61"/>
      <c r="BS1887" s="61"/>
      <c r="BT1887" s="61"/>
      <c r="BU1887" s="61"/>
      <c r="BV1887" s="61"/>
      <c r="BW1887" s="61"/>
      <c r="BX1887" s="61"/>
      <c r="BY1887" s="61"/>
      <c r="BZ1887" s="61"/>
      <c r="CA1887" s="61"/>
      <c r="CB1887" s="61"/>
      <c r="CC1887" s="61"/>
      <c r="CD1887" s="61"/>
      <c r="CE1887" s="61"/>
      <c r="CF1887" s="61"/>
      <c r="CG1887" s="61"/>
      <c r="CH1887" s="61"/>
      <c r="CI1887" s="61"/>
      <c r="CJ1887" s="61"/>
      <c r="CK1887" s="61"/>
      <c r="CL1887" s="61"/>
      <c r="CM1887" s="61"/>
      <c r="CN1887" s="61"/>
    </row>
    <row r="1888" spans="1:92" x14ac:dyDescent="0.25">
      <c r="B1888" s="178"/>
      <c r="T1888" s="215"/>
      <c r="U1888" s="61"/>
      <c r="V1888" s="61"/>
      <c r="W1888" s="61"/>
      <c r="X1888" s="61"/>
      <c r="Y1888" s="61"/>
      <c r="Z1888" s="61"/>
      <c r="AA1888" s="61"/>
      <c r="AB1888" s="61"/>
      <c r="AC1888" s="61"/>
      <c r="AD1888" s="61"/>
      <c r="AE1888" s="61"/>
      <c r="AF1888" s="61"/>
      <c r="AG1888" s="61"/>
      <c r="AH1888" s="61"/>
      <c r="AI1888" s="61"/>
      <c r="AJ1888" s="61"/>
      <c r="AK1888" s="61"/>
      <c r="AL1888" s="61"/>
      <c r="AM1888" s="61"/>
      <c r="AN1888" s="61"/>
      <c r="AO1888" s="61"/>
      <c r="AP1888" s="61"/>
      <c r="AQ1888" s="61"/>
      <c r="AR1888" s="61"/>
      <c r="AS1888" s="61"/>
      <c r="AT1888" s="61"/>
      <c r="AU1888" s="61"/>
      <c r="AV1888" s="61"/>
      <c r="AW1888" s="61"/>
      <c r="AX1888" s="61"/>
      <c r="AY1888" s="61"/>
      <c r="AZ1888" s="61"/>
      <c r="BA1888" s="61"/>
      <c r="BB1888" s="61"/>
      <c r="BC1888" s="61"/>
      <c r="BD1888" s="61"/>
      <c r="BE1888" s="61"/>
      <c r="BF1888" s="61"/>
      <c r="BG1888" s="61"/>
      <c r="BH1888" s="61"/>
      <c r="BI1888" s="61"/>
      <c r="BJ1888" s="61"/>
      <c r="BK1888" s="61"/>
      <c r="BL1888" s="61"/>
      <c r="BM1888" s="61"/>
      <c r="BN1888" s="61"/>
      <c r="BO1888" s="61"/>
      <c r="BP1888" s="61"/>
      <c r="BQ1888" s="61"/>
      <c r="BR1888" s="61"/>
      <c r="BS1888" s="61"/>
      <c r="BT1888" s="61"/>
      <c r="BU1888" s="61"/>
      <c r="BV1888" s="61"/>
      <c r="BW1888" s="61"/>
      <c r="BX1888" s="61"/>
      <c r="BY1888" s="61"/>
      <c r="BZ1888" s="61"/>
      <c r="CA1888" s="61"/>
      <c r="CB1888" s="61"/>
      <c r="CC1888" s="61"/>
      <c r="CD1888" s="61"/>
      <c r="CE1888" s="61"/>
      <c r="CF1888" s="61"/>
      <c r="CG1888" s="61"/>
      <c r="CH1888" s="61"/>
      <c r="CI1888" s="61"/>
      <c r="CJ1888" s="61"/>
      <c r="CK1888" s="61"/>
      <c r="CL1888" s="61"/>
      <c r="CM1888" s="61"/>
      <c r="CN1888" s="61"/>
    </row>
    <row r="1889" spans="1:92" x14ac:dyDescent="0.25">
      <c r="B1889" s="178"/>
      <c r="T1889" s="215"/>
      <c r="U1889" s="61"/>
      <c r="V1889" s="61"/>
      <c r="W1889" s="61"/>
      <c r="X1889" s="61"/>
      <c r="Y1889" s="61"/>
      <c r="Z1889" s="61"/>
      <c r="AA1889" s="61"/>
      <c r="AB1889" s="61"/>
      <c r="AC1889" s="61"/>
      <c r="AD1889" s="61"/>
      <c r="AE1889" s="61"/>
      <c r="AF1889" s="61"/>
      <c r="AG1889" s="61"/>
      <c r="AH1889" s="61"/>
      <c r="AI1889" s="61"/>
      <c r="AJ1889" s="61"/>
      <c r="AK1889" s="61"/>
      <c r="AL1889" s="61"/>
      <c r="AM1889" s="61"/>
      <c r="AN1889" s="61"/>
      <c r="AO1889" s="61"/>
      <c r="AP1889" s="61"/>
      <c r="AQ1889" s="61"/>
      <c r="AR1889" s="61"/>
      <c r="AS1889" s="61"/>
      <c r="AT1889" s="61"/>
      <c r="AU1889" s="61"/>
      <c r="AV1889" s="61"/>
      <c r="AW1889" s="61"/>
      <c r="AX1889" s="61"/>
      <c r="AY1889" s="61"/>
      <c r="AZ1889" s="61"/>
      <c r="BA1889" s="61"/>
      <c r="BB1889" s="61"/>
      <c r="BC1889" s="61"/>
      <c r="BD1889" s="61"/>
      <c r="BE1889" s="61"/>
      <c r="BF1889" s="61"/>
      <c r="BG1889" s="61"/>
      <c r="BH1889" s="61"/>
      <c r="BI1889" s="61"/>
      <c r="BJ1889" s="61"/>
      <c r="BK1889" s="61"/>
      <c r="BL1889" s="61"/>
      <c r="BM1889" s="61"/>
      <c r="BN1889" s="61"/>
      <c r="BO1889" s="61"/>
      <c r="BP1889" s="61"/>
      <c r="BQ1889" s="61"/>
      <c r="BR1889" s="61"/>
      <c r="BS1889" s="61"/>
      <c r="BT1889" s="61"/>
      <c r="BU1889" s="61"/>
      <c r="BV1889" s="61"/>
      <c r="BW1889" s="61"/>
      <c r="BX1889" s="61"/>
      <c r="BY1889" s="61"/>
      <c r="BZ1889" s="61"/>
      <c r="CA1889" s="61"/>
      <c r="CB1889" s="61"/>
      <c r="CC1889" s="61"/>
      <c r="CD1889" s="61"/>
      <c r="CE1889" s="61"/>
      <c r="CF1889" s="61"/>
      <c r="CG1889" s="61"/>
      <c r="CH1889" s="61"/>
      <c r="CI1889" s="61"/>
      <c r="CJ1889" s="61"/>
      <c r="CK1889" s="61"/>
      <c r="CL1889" s="61"/>
      <c r="CM1889" s="61"/>
      <c r="CN1889" s="61"/>
    </row>
    <row r="1890" spans="1:92" x14ac:dyDescent="0.25">
      <c r="B1890" s="178"/>
      <c r="T1890" s="215"/>
      <c r="U1890" s="61"/>
      <c r="V1890" s="61"/>
      <c r="W1890" s="61"/>
      <c r="X1890" s="61"/>
      <c r="Y1890" s="61"/>
      <c r="Z1890" s="61"/>
      <c r="AA1890" s="61"/>
      <c r="AB1890" s="61"/>
      <c r="AC1890" s="61"/>
      <c r="AD1890" s="61"/>
      <c r="AE1890" s="61"/>
      <c r="AF1890" s="61"/>
      <c r="AG1890" s="61"/>
      <c r="AH1890" s="61"/>
      <c r="AI1890" s="61"/>
      <c r="AJ1890" s="61"/>
      <c r="AK1890" s="61"/>
      <c r="AL1890" s="61"/>
      <c r="AM1890" s="61"/>
      <c r="AN1890" s="61"/>
      <c r="AO1890" s="61"/>
      <c r="AP1890" s="61"/>
      <c r="AQ1890" s="61"/>
      <c r="AR1890" s="61"/>
      <c r="AS1890" s="61"/>
      <c r="AT1890" s="61"/>
      <c r="AU1890" s="61"/>
      <c r="AV1890" s="61"/>
      <c r="AW1890" s="61"/>
      <c r="AX1890" s="61"/>
      <c r="AY1890" s="61"/>
      <c r="AZ1890" s="61"/>
      <c r="BA1890" s="61"/>
      <c r="BB1890" s="61"/>
      <c r="BC1890" s="61"/>
      <c r="BD1890" s="61"/>
      <c r="BE1890" s="61"/>
      <c r="BF1890" s="61"/>
      <c r="BG1890" s="61"/>
      <c r="BH1890" s="61"/>
      <c r="BI1890" s="61"/>
      <c r="BJ1890" s="61"/>
      <c r="BK1890" s="61"/>
      <c r="BL1890" s="61"/>
      <c r="BM1890" s="61"/>
      <c r="BN1890" s="61"/>
      <c r="BO1890" s="61"/>
      <c r="BP1890" s="61"/>
      <c r="BQ1890" s="61"/>
      <c r="BR1890" s="61"/>
      <c r="BS1890" s="61"/>
      <c r="BT1890" s="61"/>
      <c r="BU1890" s="61"/>
      <c r="BV1890" s="61"/>
      <c r="BW1890" s="61"/>
      <c r="BX1890" s="61"/>
      <c r="BY1890" s="61"/>
      <c r="BZ1890" s="61"/>
      <c r="CA1890" s="61"/>
      <c r="CB1890" s="61"/>
      <c r="CC1890" s="61"/>
      <c r="CD1890" s="61"/>
      <c r="CE1890" s="61"/>
      <c r="CF1890" s="61"/>
      <c r="CG1890" s="61"/>
      <c r="CH1890" s="61"/>
      <c r="CI1890" s="61"/>
      <c r="CJ1890" s="61"/>
      <c r="CK1890" s="61"/>
      <c r="CL1890" s="61"/>
      <c r="CM1890" s="61"/>
      <c r="CN1890" s="61"/>
    </row>
    <row r="1891" spans="1:92" x14ac:dyDescent="0.25">
      <c r="B1891" s="178"/>
      <c r="T1891" s="215"/>
      <c r="U1891" s="61"/>
      <c r="V1891" s="61"/>
      <c r="W1891" s="61"/>
      <c r="X1891" s="61"/>
      <c r="Y1891" s="61"/>
      <c r="Z1891" s="61"/>
      <c r="AA1891" s="61"/>
      <c r="AB1891" s="61"/>
      <c r="AC1891" s="61"/>
      <c r="AD1891" s="61"/>
      <c r="AE1891" s="61"/>
      <c r="AF1891" s="61"/>
      <c r="AG1891" s="61"/>
      <c r="AH1891" s="61"/>
      <c r="AI1891" s="61"/>
      <c r="AJ1891" s="61"/>
      <c r="AK1891" s="61"/>
      <c r="AL1891" s="61"/>
      <c r="AM1891" s="61"/>
      <c r="AN1891" s="61"/>
      <c r="AO1891" s="61"/>
      <c r="AP1891" s="61"/>
      <c r="AQ1891" s="61"/>
      <c r="AR1891" s="61"/>
      <c r="AS1891" s="61"/>
      <c r="AT1891" s="61"/>
      <c r="AU1891" s="61"/>
      <c r="AV1891" s="61"/>
      <c r="AW1891" s="61"/>
      <c r="AX1891" s="61"/>
      <c r="AY1891" s="61"/>
      <c r="AZ1891" s="61"/>
      <c r="BA1891" s="61"/>
      <c r="BB1891" s="61"/>
      <c r="BC1891" s="61"/>
      <c r="BD1891" s="61"/>
      <c r="BE1891" s="61"/>
      <c r="BF1891" s="61"/>
      <c r="BG1891" s="61"/>
      <c r="BH1891" s="61"/>
      <c r="BI1891" s="61"/>
      <c r="BJ1891" s="61"/>
      <c r="BK1891" s="61"/>
      <c r="BL1891" s="61"/>
      <c r="BM1891" s="61"/>
      <c r="BN1891" s="61"/>
      <c r="BO1891" s="61"/>
      <c r="BP1891" s="61"/>
      <c r="BQ1891" s="61"/>
      <c r="BR1891" s="61"/>
      <c r="BS1891" s="61"/>
      <c r="BT1891" s="61"/>
      <c r="BU1891" s="61"/>
      <c r="BV1891" s="61"/>
      <c r="BW1891" s="61"/>
      <c r="BX1891" s="61"/>
      <c r="BY1891" s="61"/>
      <c r="BZ1891" s="61"/>
      <c r="CA1891" s="61"/>
      <c r="CB1891" s="61"/>
      <c r="CC1891" s="61"/>
      <c r="CD1891" s="61"/>
      <c r="CE1891" s="61"/>
      <c r="CF1891" s="61"/>
      <c r="CG1891" s="61"/>
      <c r="CH1891" s="61"/>
      <c r="CI1891" s="61"/>
      <c r="CJ1891" s="61"/>
      <c r="CK1891" s="61"/>
      <c r="CL1891" s="61"/>
      <c r="CM1891" s="61"/>
      <c r="CN1891" s="61"/>
    </row>
    <row r="1892" spans="1:92" x14ac:dyDescent="0.25">
      <c r="A1892" s="137"/>
      <c r="B1892" s="533"/>
      <c r="C1892" s="139"/>
      <c r="D1892" s="137" t="s">
        <v>1034</v>
      </c>
      <c r="E1892" s="157" t="s">
        <v>1034</v>
      </c>
      <c r="F1892" s="140"/>
      <c r="G1892" s="141"/>
      <c r="H1892" s="487"/>
      <c r="I1892" s="221"/>
      <c r="J1892" s="222"/>
      <c r="K1892" s="218"/>
      <c r="L1892" s="218"/>
      <c r="M1892" s="218"/>
      <c r="N1892" s="218"/>
      <c r="O1892" s="218"/>
      <c r="P1892" s="218"/>
      <c r="Q1892" s="218"/>
      <c r="T1892" s="233"/>
      <c r="U1892" s="145"/>
      <c r="V1892" s="145"/>
      <c r="W1892" s="145"/>
      <c r="X1892" s="145"/>
      <c r="Y1892" s="145"/>
      <c r="Z1892" s="145"/>
      <c r="AA1892" s="145"/>
      <c r="AB1892" s="145"/>
      <c r="AC1892" s="145"/>
      <c r="AD1892" s="145"/>
      <c r="AE1892" s="145"/>
      <c r="AF1892" s="145"/>
      <c r="AG1892" s="145"/>
      <c r="AH1892" s="145"/>
      <c r="AI1892" s="145"/>
      <c r="AJ1892" s="145"/>
      <c r="AK1892" s="145"/>
      <c r="AL1892" s="145"/>
      <c r="AM1892" s="145"/>
      <c r="AN1892" s="145"/>
      <c r="AO1892" s="145"/>
      <c r="AP1892" s="145"/>
      <c r="AQ1892" s="145"/>
      <c r="AR1892" s="145"/>
      <c r="AS1892" s="145"/>
      <c r="AT1892" s="145"/>
      <c r="AU1892" s="145"/>
      <c r="AV1892" s="145"/>
      <c r="AW1892" s="145"/>
      <c r="AX1892" s="145"/>
      <c r="AY1892" s="145"/>
      <c r="AZ1892" s="145"/>
      <c r="BA1892" s="145"/>
      <c r="BB1892" s="145"/>
      <c r="BC1892" s="145"/>
      <c r="BD1892" s="145"/>
      <c r="BE1892" s="145"/>
      <c r="BF1892" s="145"/>
      <c r="BG1892" s="145"/>
      <c r="BH1892" s="145"/>
      <c r="BI1892" s="145"/>
      <c r="BJ1892" s="145"/>
      <c r="BK1892" s="145"/>
      <c r="BL1892" s="145"/>
      <c r="BM1892" s="145"/>
      <c r="BN1892" s="145"/>
      <c r="BO1892" s="145"/>
      <c r="BP1892" s="145"/>
      <c r="BQ1892" s="145"/>
      <c r="BR1892" s="145"/>
      <c r="BS1892" s="145"/>
      <c r="BT1892" s="145"/>
      <c r="BU1892" s="145"/>
      <c r="BV1892" s="145"/>
      <c r="BW1892" s="145"/>
      <c r="BX1892" s="145"/>
      <c r="BY1892" s="145"/>
      <c r="BZ1892" s="145"/>
      <c r="CA1892" s="145"/>
      <c r="CB1892" s="145"/>
      <c r="CC1892" s="145"/>
      <c r="CD1892" s="145"/>
      <c r="CE1892" s="145"/>
      <c r="CF1892" s="145"/>
      <c r="CG1892" s="145"/>
      <c r="CH1892" s="145"/>
      <c r="CI1892" s="145"/>
      <c r="CJ1892" s="145"/>
      <c r="CK1892" s="145"/>
      <c r="CL1892" s="145"/>
      <c r="CM1892" s="145"/>
      <c r="CN1892" s="145"/>
    </row>
    <row r="1893" spans="1:92" x14ac:dyDescent="0.25">
      <c r="A1893" t="s">
        <v>188</v>
      </c>
      <c r="B1893" s="174" t="s">
        <v>165</v>
      </c>
      <c r="D1893" t="s">
        <v>1034</v>
      </c>
      <c r="E1893" s="106"/>
      <c r="F1893" s="106"/>
      <c r="G1893" s="106"/>
      <c r="H1893" s="106"/>
      <c r="I1893" s="175"/>
      <c r="J1893" s="61">
        <f ca="1">SUMIF($3:$3, INDIRECT(ADDRESS(2,COLUMN(),2)), INDIRECT(ROW() &amp; ":" &amp; ROW()))</f>
        <v>0</v>
      </c>
      <c r="K1893" s="194">
        <v>1000</v>
      </c>
      <c r="L1893" s="194">
        <v>2000</v>
      </c>
      <c r="M1893" s="194">
        <v>4000</v>
      </c>
      <c r="N1893" s="194">
        <v>8000</v>
      </c>
      <c r="O1893" s="194">
        <v>16000</v>
      </c>
      <c r="P1893" s="194">
        <v>32000</v>
      </c>
      <c r="Q1893" s="194"/>
      <c r="R1893" s="3"/>
      <c r="S1893" s="3"/>
      <c r="T1893" s="215">
        <f t="shared" ref="T1893" ca="1" si="1213">IFERROR(INDEX(INDIRECT("Financials!$A:$AD"), MATCH(INDIRECT(ADDRESS(ROW(),2)), INDIRECT("Financials!$B:$B"), 0), MATCH(INDIRECT(ADDRESS(1,COLUMN())), INDIRECT("Financials!$1:$1"), 0)),0)</f>
        <v>0</v>
      </c>
      <c r="U1893" s="61">
        <f ca="1">INDEX($A:$CN,ROW(),MATCH(INDIRECT(ADDRESS(3,COLUMN(),2)),$2:$2,0))*(VLOOKUP(MONTH(U$2),$H1896:$I1907,2,0))</f>
        <v>83.333333333333343</v>
      </c>
      <c r="V1893" s="61">
        <f ca="1">INDEX($A:$CN,ROW(),MATCH(INDIRECT(ADDRESS(3,COLUMN(),2)),$2:$2,0))*(VLOOKUP(MONTH(V$2),$H1896:$I1907,2,0))</f>
        <v>83.333333333333343</v>
      </c>
      <c r="W1893" s="61">
        <f ca="1">INDEX($A:$CN,ROW(),MATCH(INDIRECT(ADDRESS(3,COLUMN(),2)),$2:$2,0))*(VLOOKUP(MONTH(W$2),$H1896:$I1907,2,0))</f>
        <v>83.333333333333343</v>
      </c>
      <c r="X1893" s="61">
        <f ca="1">INDEX($A:$CN,ROW(),MATCH(INDIRECT(ADDRESS(3,COLUMN(),2)),$2:$2,0))*(VLOOKUP(MONTH(X$2),$H1896:$I1907,2,0))</f>
        <v>200</v>
      </c>
      <c r="Y1893" s="61">
        <f ca="1">INDEX($A:$CN,ROW(),MATCH(INDIRECT(ADDRESS(3,COLUMN(),2)),$2:$2,0))*(VLOOKUP(MONTH(Y$2),$H1896:$I1907,2,0))</f>
        <v>83.333333333333343</v>
      </c>
      <c r="Z1893" s="61">
        <f ca="1">INDEX($A:$CN,ROW(),MATCH(INDIRECT(ADDRESS(3,COLUMN(),2)),$2:$2,0))*(VLOOKUP(MONTH(Z$2),$H1896:$I1907,2,0))</f>
        <v>83.333333333333343</v>
      </c>
      <c r="AA1893" s="61">
        <f ca="1">INDEX($A:$CN,ROW(),MATCH(INDIRECT(ADDRESS(3,COLUMN(),2)),$2:$2,0))*(VLOOKUP(MONTH(AA$2),$H1896:$I1907,2,0))</f>
        <v>83.333333333333343</v>
      </c>
      <c r="AB1893" s="61">
        <f ca="1">INDEX($A:$CN,ROW(),MATCH(INDIRECT(ADDRESS(3,COLUMN(),2)),$2:$2,0))*(VLOOKUP(MONTH(AB$2),$H1896:$I1907,2,0))</f>
        <v>83.333333333333343</v>
      </c>
      <c r="AC1893" s="61">
        <f ca="1">INDEX($A:$CN,ROW(),MATCH(INDIRECT(ADDRESS(3,COLUMN(),2)),$2:$2,0))*(VLOOKUP(MONTH(AC$2),$H1896:$I1907,2,0))</f>
        <v>83.333333333333343</v>
      </c>
      <c r="AD1893" s="61">
        <f ca="1">INDEX($A:$CN,ROW(),MATCH(INDIRECT(ADDRESS(3,COLUMN(),2)),$2:$2,0))*(VLOOKUP(MONTH(AD$2),$H1896:$I1907,2,0))</f>
        <v>83.333333333333343</v>
      </c>
      <c r="AE1893" s="61">
        <f ca="1">INDEX($A:$CN,ROW(),MATCH(INDIRECT(ADDRESS(3,COLUMN(),2)),$2:$2,0))*(VLOOKUP(MONTH(AE$2),$H1896:$I1907,2,0))</f>
        <v>50</v>
      </c>
      <c r="AF1893" s="61">
        <f ca="1">INDEX($A:$CN,ROW(),MATCH(INDIRECT(ADDRESS(3,COLUMN(),2)),$2:$2,0))*(VLOOKUP(MONTH(AF$2),$H1896:$I1907,2,0))</f>
        <v>0</v>
      </c>
      <c r="AG1893" s="61">
        <f ca="1">INDEX($A:$CN,ROW(),MATCH(INDIRECT(ADDRESS(3,COLUMN(),2)),$2:$2,0))*(VLOOKUP(MONTH(AG$2),$H1896:$I1907,2,0))</f>
        <v>166.66666666666669</v>
      </c>
      <c r="AH1893" s="61">
        <f ca="1">INDEX($A:$CN,ROW(),MATCH(INDIRECT(ADDRESS(3,COLUMN(),2)),$2:$2,0))*(VLOOKUP(MONTH(AH$2),$H1896:$I1907,2,0))</f>
        <v>166.66666666666669</v>
      </c>
      <c r="AI1893" s="61">
        <f ca="1">INDEX($A:$CN,ROW(),MATCH(INDIRECT(ADDRESS(3,COLUMN(),2)),$2:$2,0))*(VLOOKUP(MONTH(AI$2),$H1896:$I1907,2,0))</f>
        <v>166.66666666666669</v>
      </c>
      <c r="AJ1893" s="61">
        <f ca="1">INDEX($A:$CN,ROW(),MATCH(INDIRECT(ADDRESS(3,COLUMN(),2)),$2:$2,0))*(VLOOKUP(MONTH(AJ$2),$H1896:$I1907,2,0))</f>
        <v>400</v>
      </c>
      <c r="AK1893" s="61">
        <f ca="1">INDEX($A:$CN,ROW(),MATCH(INDIRECT(ADDRESS(3,COLUMN(),2)),$2:$2,0))*(VLOOKUP(MONTH(AK$2),$H1896:$I1907,2,0))</f>
        <v>166.66666666666669</v>
      </c>
      <c r="AL1893" s="61">
        <f ca="1">INDEX($A:$CN,ROW(),MATCH(INDIRECT(ADDRESS(3,COLUMN(),2)),$2:$2,0))*(VLOOKUP(MONTH(AL$2),$H1896:$I1907,2,0))</f>
        <v>166.66666666666669</v>
      </c>
      <c r="AM1893" s="61">
        <f ca="1">INDEX($A:$CN,ROW(),MATCH(INDIRECT(ADDRESS(3,COLUMN(),2)),$2:$2,0))*(VLOOKUP(MONTH(AM$2),$H1896:$I1907,2,0))</f>
        <v>166.66666666666669</v>
      </c>
      <c r="AN1893" s="61">
        <f ca="1">INDEX($A:$CN,ROW(),MATCH(INDIRECT(ADDRESS(3,COLUMN(),2)),$2:$2,0))*(VLOOKUP(MONTH(AN$2),$H1896:$I1907,2,0))</f>
        <v>166.66666666666669</v>
      </c>
      <c r="AO1893" s="61">
        <f ca="1">INDEX($A:$CN,ROW(),MATCH(INDIRECT(ADDRESS(3,COLUMN(),2)),$2:$2,0))*(VLOOKUP(MONTH(AO$2),$H1896:$I1907,2,0))</f>
        <v>166.66666666666669</v>
      </c>
      <c r="AP1893" s="61">
        <f ca="1">INDEX($A:$CN,ROW(),MATCH(INDIRECT(ADDRESS(3,COLUMN(),2)),$2:$2,0))*(VLOOKUP(MONTH(AP$2),$H1896:$I1907,2,0))</f>
        <v>166.66666666666669</v>
      </c>
      <c r="AQ1893" s="61">
        <f ca="1">INDEX($A:$CN,ROW(),MATCH(INDIRECT(ADDRESS(3,COLUMN(),2)),$2:$2,0))*(VLOOKUP(MONTH(AQ$2),$H1896:$I1907,2,0))</f>
        <v>100</v>
      </c>
      <c r="AR1893" s="61">
        <f ca="1">INDEX($A:$CN,ROW(),MATCH(INDIRECT(ADDRESS(3,COLUMN(),2)),$2:$2,0))*(VLOOKUP(MONTH(AR$2),$H1896:$I1907,2,0))</f>
        <v>0</v>
      </c>
      <c r="AS1893" s="61">
        <f ca="1">INDEX($A:$CN,ROW(),MATCH(INDIRECT(ADDRESS(3,COLUMN(),2)),$2:$2,0))*(VLOOKUP(MONTH(AS$2),$H1896:$I1907,2,0))</f>
        <v>333.33333333333337</v>
      </c>
      <c r="AT1893" s="61">
        <f ca="1">INDEX($A:$CN,ROW(),MATCH(INDIRECT(ADDRESS(3,COLUMN(),2)),$2:$2,0))*(VLOOKUP(MONTH(AT$2),$H1896:$I1907,2,0))</f>
        <v>333.33333333333337</v>
      </c>
      <c r="AU1893" s="61">
        <f ca="1">INDEX($A:$CN,ROW(),MATCH(INDIRECT(ADDRESS(3,COLUMN(),2)),$2:$2,0))*(VLOOKUP(MONTH(AU$2),$H1896:$I1907,2,0))</f>
        <v>333.33333333333337</v>
      </c>
      <c r="AV1893" s="61">
        <f ca="1">INDEX($A:$CN,ROW(),MATCH(INDIRECT(ADDRESS(3,COLUMN(),2)),$2:$2,0))*(VLOOKUP(MONTH(AV$2),$H1896:$I1907,2,0))</f>
        <v>800</v>
      </c>
      <c r="AW1893" s="61">
        <f ca="1">INDEX($A:$CN,ROW(),MATCH(INDIRECT(ADDRESS(3,COLUMN(),2)),$2:$2,0))*(VLOOKUP(MONTH(AW$2),$H1896:$I1907,2,0))</f>
        <v>333.33333333333337</v>
      </c>
      <c r="AX1893" s="61">
        <f ca="1">INDEX($A:$CN,ROW(),MATCH(INDIRECT(ADDRESS(3,COLUMN(),2)),$2:$2,0))*(VLOOKUP(MONTH(AX$2),$H1896:$I1907,2,0))</f>
        <v>333.33333333333337</v>
      </c>
      <c r="AY1893" s="61">
        <f ca="1">INDEX($A:$CN,ROW(),MATCH(INDIRECT(ADDRESS(3,COLUMN(),2)),$2:$2,0))*(VLOOKUP(MONTH(AY$2),$H1896:$I1907,2,0))</f>
        <v>333.33333333333337</v>
      </c>
      <c r="AZ1893" s="61">
        <f ca="1">INDEX($A:$CN,ROW(),MATCH(INDIRECT(ADDRESS(3,COLUMN(),2)),$2:$2,0))*(VLOOKUP(MONTH(AZ$2),$H1896:$I1907,2,0))</f>
        <v>333.33333333333337</v>
      </c>
      <c r="BA1893" s="61">
        <f ca="1">INDEX($A:$CN,ROW(),MATCH(INDIRECT(ADDRESS(3,COLUMN(),2)),$2:$2,0))*(VLOOKUP(MONTH(BA$2),$H1896:$I1907,2,0))</f>
        <v>333.33333333333337</v>
      </c>
      <c r="BB1893" s="61">
        <f ca="1">INDEX($A:$CN,ROW(),MATCH(INDIRECT(ADDRESS(3,COLUMN(),2)),$2:$2,0))*(VLOOKUP(MONTH(BB$2),$H1896:$I1907,2,0))</f>
        <v>333.33333333333337</v>
      </c>
      <c r="BC1893" s="61">
        <f ca="1">INDEX($A:$CN,ROW(),MATCH(INDIRECT(ADDRESS(3,COLUMN(),2)),$2:$2,0))*(VLOOKUP(MONTH(BC$2),$H1896:$I1907,2,0))</f>
        <v>200</v>
      </c>
      <c r="BD1893" s="61">
        <f ca="1">INDEX($A:$CN,ROW(),MATCH(INDIRECT(ADDRESS(3,COLUMN(),2)),$2:$2,0))*(VLOOKUP(MONTH(BD$2),$H1896:$I1907,2,0))</f>
        <v>0</v>
      </c>
      <c r="BE1893" s="61">
        <f ca="1">INDEX($A:$CN,ROW(),MATCH(INDIRECT(ADDRESS(3,COLUMN(),2)),$2:$2,0))*(VLOOKUP(MONTH(BE$2),$H1896:$I1907,2,0))</f>
        <v>666.66666666666674</v>
      </c>
      <c r="BF1893" s="61">
        <f ca="1">INDEX($A:$CN,ROW(),MATCH(INDIRECT(ADDRESS(3,COLUMN(),2)),$2:$2,0))*(VLOOKUP(MONTH(BF$2),$H1896:$I1907,2,0))</f>
        <v>666.66666666666674</v>
      </c>
      <c r="BG1893" s="61">
        <f ca="1">INDEX($A:$CN,ROW(),MATCH(INDIRECT(ADDRESS(3,COLUMN(),2)),$2:$2,0))*(VLOOKUP(MONTH(BG$2),$H1896:$I1907,2,0))</f>
        <v>666.66666666666674</v>
      </c>
      <c r="BH1893" s="61">
        <f ca="1">INDEX($A:$CN,ROW(),MATCH(INDIRECT(ADDRESS(3,COLUMN(),2)),$2:$2,0))*(VLOOKUP(MONTH(BH$2),$H1896:$I1907,2,0))</f>
        <v>1600</v>
      </c>
      <c r="BI1893" s="61">
        <f ca="1">INDEX($A:$CN,ROW(),MATCH(INDIRECT(ADDRESS(3,COLUMN(),2)),$2:$2,0))*(VLOOKUP(MONTH(BI$2),$H1896:$I1907,2,0))</f>
        <v>666.66666666666674</v>
      </c>
      <c r="BJ1893" s="61">
        <f ca="1">INDEX($A:$CN,ROW(),MATCH(INDIRECT(ADDRESS(3,COLUMN(),2)),$2:$2,0))*(VLOOKUP(MONTH(BJ$2),$H1896:$I1907,2,0))</f>
        <v>666.66666666666674</v>
      </c>
      <c r="BK1893" s="61">
        <f ca="1">INDEX($A:$CN,ROW(),MATCH(INDIRECT(ADDRESS(3,COLUMN(),2)),$2:$2,0))*(VLOOKUP(MONTH(BK$2),$H1896:$I1907,2,0))</f>
        <v>666.66666666666674</v>
      </c>
      <c r="BL1893" s="61">
        <f ca="1">INDEX($A:$CN,ROW(),MATCH(INDIRECT(ADDRESS(3,COLUMN(),2)),$2:$2,0))*(VLOOKUP(MONTH(BL$2),$H1896:$I1907,2,0))</f>
        <v>666.66666666666674</v>
      </c>
      <c r="BM1893" s="61">
        <f ca="1">INDEX($A:$CN,ROW(),MATCH(INDIRECT(ADDRESS(3,COLUMN(),2)),$2:$2,0))*(VLOOKUP(MONTH(BM$2),$H1896:$I1907,2,0))</f>
        <v>666.66666666666674</v>
      </c>
      <c r="BN1893" s="61">
        <f ca="1">INDEX($A:$CN,ROW(),MATCH(INDIRECT(ADDRESS(3,COLUMN(),2)),$2:$2,0))*(VLOOKUP(MONTH(BN$2),$H1896:$I1907,2,0))</f>
        <v>666.66666666666674</v>
      </c>
      <c r="BO1893" s="61">
        <f ca="1">INDEX($A:$CN,ROW(),MATCH(INDIRECT(ADDRESS(3,COLUMN(),2)),$2:$2,0))*(VLOOKUP(MONTH(BO$2),$H1896:$I1907,2,0))</f>
        <v>400</v>
      </c>
      <c r="BP1893" s="61">
        <f ca="1">INDEX($A:$CN,ROW(),MATCH(INDIRECT(ADDRESS(3,COLUMN(),2)),$2:$2,0))*(VLOOKUP(MONTH(BP$2),$H1896:$I1907,2,0))</f>
        <v>0</v>
      </c>
      <c r="BQ1893" s="61">
        <f ca="1">INDEX($A:$CN,ROW(),MATCH(INDIRECT(ADDRESS(3,COLUMN(),2)),$2:$2,0))*(VLOOKUP(MONTH(BQ$2),$H1896:$I1907,2,0))</f>
        <v>1333.3333333333335</v>
      </c>
      <c r="BR1893" s="61">
        <f ca="1">INDEX($A:$CN,ROW(),MATCH(INDIRECT(ADDRESS(3,COLUMN(),2)),$2:$2,0))*(VLOOKUP(MONTH(BR$2),$H1896:$I1907,2,0))</f>
        <v>1333.3333333333335</v>
      </c>
      <c r="BS1893" s="61">
        <f ca="1">INDEX($A:$CN,ROW(),MATCH(INDIRECT(ADDRESS(3,COLUMN(),2)),$2:$2,0))*(VLOOKUP(MONTH(BS$2),$H1896:$I1907,2,0))</f>
        <v>1333.3333333333335</v>
      </c>
      <c r="BT1893" s="61">
        <f ca="1">INDEX($A:$CN,ROW(),MATCH(INDIRECT(ADDRESS(3,COLUMN(),2)),$2:$2,0))*(VLOOKUP(MONTH(BT$2),$H1896:$I1907,2,0))</f>
        <v>3200</v>
      </c>
      <c r="BU1893" s="61">
        <f ca="1">INDEX($A:$CN,ROW(),MATCH(INDIRECT(ADDRESS(3,COLUMN(),2)),$2:$2,0))*(VLOOKUP(MONTH(BU$2),$H1896:$I1907,2,0))</f>
        <v>1333.3333333333335</v>
      </c>
      <c r="BV1893" s="61">
        <f ca="1">INDEX($A:$CN,ROW(),MATCH(INDIRECT(ADDRESS(3,COLUMN(),2)),$2:$2,0))*(VLOOKUP(MONTH(BV$2),$H1896:$I1907,2,0))</f>
        <v>1333.3333333333335</v>
      </c>
      <c r="BW1893" s="61">
        <f ca="1">INDEX($A:$CN,ROW(),MATCH(INDIRECT(ADDRESS(3,COLUMN(),2)),$2:$2,0))*(VLOOKUP(MONTH(BW$2),$H1896:$I1907,2,0))</f>
        <v>1333.3333333333335</v>
      </c>
      <c r="BX1893" s="61">
        <f ca="1">INDEX($A:$CN,ROW(),MATCH(INDIRECT(ADDRESS(3,COLUMN(),2)),$2:$2,0))*(VLOOKUP(MONTH(BX$2),$H1896:$I1907,2,0))</f>
        <v>1333.3333333333335</v>
      </c>
      <c r="BY1893" s="61">
        <f ca="1">INDEX($A:$CN,ROW(),MATCH(INDIRECT(ADDRESS(3,COLUMN(),2)),$2:$2,0))*(VLOOKUP(MONTH(BY$2),$H1896:$I1907,2,0))</f>
        <v>1333.3333333333335</v>
      </c>
      <c r="BZ1893" s="61">
        <f ca="1">INDEX($A:$CN,ROW(),MATCH(INDIRECT(ADDRESS(3,COLUMN(),2)),$2:$2,0))*(VLOOKUP(MONTH(BZ$2),$H1896:$I1907,2,0))</f>
        <v>1333.3333333333335</v>
      </c>
      <c r="CA1893" s="61">
        <f ca="1">INDEX($A:$CN,ROW(),MATCH(INDIRECT(ADDRESS(3,COLUMN(),2)),$2:$2,0))*(VLOOKUP(MONTH(CA$2),$H1896:$I1907,2,0))</f>
        <v>800</v>
      </c>
      <c r="CB1893" s="61">
        <f ca="1">INDEX($A:$CN,ROW(),MATCH(INDIRECT(ADDRESS(3,COLUMN(),2)),$2:$2,0))*(VLOOKUP(MONTH(CB$2),$H1896:$I1907,2,0))</f>
        <v>0</v>
      </c>
      <c r="CC1893" s="61">
        <f ca="1">INDEX($A:$CN,ROW(),MATCH(INDIRECT(ADDRESS(3,COLUMN(),2)),$2:$2,0))*(VLOOKUP(MONTH(CC$2),$H1896:$I1907,2,0))</f>
        <v>2666.666666666667</v>
      </c>
      <c r="CD1893" s="61">
        <f ca="1">INDEX($A:$CN,ROW(),MATCH(INDIRECT(ADDRESS(3,COLUMN(),2)),$2:$2,0))*(VLOOKUP(MONTH(CD$2),$H1896:$I1907,2,0))</f>
        <v>2666.666666666667</v>
      </c>
      <c r="CE1893" s="61">
        <f ca="1">INDEX($A:$CN,ROW(),MATCH(INDIRECT(ADDRESS(3,COLUMN(),2)),$2:$2,0))*(VLOOKUP(MONTH(CE$2),$H1896:$I1907,2,0))</f>
        <v>2666.666666666667</v>
      </c>
      <c r="CF1893" s="61">
        <f ca="1">INDEX($A:$CN,ROW(),MATCH(INDIRECT(ADDRESS(3,COLUMN(),2)),$2:$2,0))*(VLOOKUP(MONTH(CF$2),$H1896:$I1907,2,0))</f>
        <v>6400</v>
      </c>
      <c r="CG1893" s="61">
        <f ca="1">INDEX($A:$CN,ROW(),MATCH(INDIRECT(ADDRESS(3,COLUMN(),2)),$2:$2,0))*(VLOOKUP(MONTH(CG$2),$H1896:$I1907,2,0))</f>
        <v>2666.666666666667</v>
      </c>
      <c r="CH1893" s="61">
        <f ca="1">INDEX($A:$CN,ROW(),MATCH(INDIRECT(ADDRESS(3,COLUMN(),2)),$2:$2,0))*(VLOOKUP(MONTH(CH$2),$H1896:$I1907,2,0))</f>
        <v>2666.666666666667</v>
      </c>
      <c r="CI1893" s="61">
        <f ca="1">INDEX($A:$CN,ROW(),MATCH(INDIRECT(ADDRESS(3,COLUMN(),2)),$2:$2,0))*(VLOOKUP(MONTH(CI$2),$H1896:$I1907,2,0))</f>
        <v>2666.666666666667</v>
      </c>
      <c r="CJ1893" s="61">
        <f ca="1">INDEX($A:$CN,ROW(),MATCH(INDIRECT(ADDRESS(3,COLUMN(),2)),$2:$2,0))*(VLOOKUP(MONTH(CJ$2),$H1896:$I1907,2,0))</f>
        <v>2666.666666666667</v>
      </c>
      <c r="CK1893" s="61">
        <f ca="1">INDEX($A:$CN,ROW(),MATCH(INDIRECT(ADDRESS(3,COLUMN(),2)),$2:$2,0))*(VLOOKUP(MONTH(CK$2),$H1896:$I1907,2,0))</f>
        <v>2666.666666666667</v>
      </c>
      <c r="CL1893" s="61">
        <f ca="1">INDEX($A:$CN,ROW(),MATCH(INDIRECT(ADDRESS(3,COLUMN(),2)),$2:$2,0))*(VLOOKUP(MONTH(CL$2),$H1896:$I1907,2,0))</f>
        <v>2666.666666666667</v>
      </c>
      <c r="CM1893" s="61">
        <f ca="1">INDEX($A:$CN,ROW(),MATCH(INDIRECT(ADDRESS(3,COLUMN(),2)),$2:$2,0))*(VLOOKUP(MONTH(CM$2),$H1896:$I1907,2,0))</f>
        <v>1600</v>
      </c>
      <c r="CN1893" s="61">
        <f ca="1">INDEX($A:$CN,ROW(),MATCH(INDIRECT(ADDRESS(3,COLUMN(),2)),$2:$2,0))*(VLOOKUP(MONTH(CN$2),$H1896:$I1907,2,0))</f>
        <v>0</v>
      </c>
    </row>
    <row r="1894" spans="1:92" x14ac:dyDescent="0.25">
      <c r="B1894" s="178"/>
      <c r="D1894" t="s">
        <v>1034</v>
      </c>
    </row>
    <row r="1895" spans="1:92" x14ac:dyDescent="0.25">
      <c r="B1895" s="174" t="s">
        <v>1035</v>
      </c>
      <c r="D1895" t="s">
        <v>1034</v>
      </c>
      <c r="I1895" s="299" t="s">
        <v>1036</v>
      </c>
    </row>
    <row r="1896" spans="1:92" x14ac:dyDescent="0.25">
      <c r="A1896" t="s">
        <v>1037</v>
      </c>
      <c r="B1896" s="223" t="s">
        <v>176</v>
      </c>
      <c r="D1896" t="s">
        <v>1034</v>
      </c>
      <c r="H1896" s="102">
        <v>1</v>
      </c>
      <c r="I1896" s="270">
        <v>8.3333333333333343E-2</v>
      </c>
      <c r="K1896" s="194"/>
      <c r="L1896" s="194"/>
      <c r="M1896" s="194"/>
      <c r="N1896" s="194"/>
      <c r="O1896" s="194"/>
      <c r="P1896" s="194"/>
      <c r="Q1896" s="194"/>
    </row>
    <row r="1897" spans="1:92" x14ac:dyDescent="0.25">
      <c r="A1897" t="s">
        <v>1037</v>
      </c>
      <c r="B1897" s="223" t="s">
        <v>177</v>
      </c>
      <c r="D1897" t="s">
        <v>1034</v>
      </c>
      <c r="H1897" s="102">
        <f t="shared" ref="H1897:H1907" si="1214">+H1896+1</f>
        <v>2</v>
      </c>
      <c r="I1897" s="270">
        <v>8.3333333333333343E-2</v>
      </c>
      <c r="T1897" s="205"/>
    </row>
    <row r="1898" spans="1:92" x14ac:dyDescent="0.25">
      <c r="A1898" t="s">
        <v>1037</v>
      </c>
      <c r="B1898" s="223" t="s">
        <v>178</v>
      </c>
      <c r="D1898" t="s">
        <v>1034</v>
      </c>
      <c r="H1898" s="102">
        <f t="shared" si="1214"/>
        <v>3</v>
      </c>
      <c r="I1898" s="270">
        <v>8.3333333333333343E-2</v>
      </c>
      <c r="T1898" s="205"/>
    </row>
    <row r="1899" spans="1:92" x14ac:dyDescent="0.25">
      <c r="A1899" t="s">
        <v>1037</v>
      </c>
      <c r="B1899" s="223" t="s">
        <v>179</v>
      </c>
      <c r="D1899" t="s">
        <v>1034</v>
      </c>
      <c r="H1899" s="102">
        <f t="shared" si="1214"/>
        <v>4</v>
      </c>
      <c r="I1899" s="270">
        <v>0.2</v>
      </c>
      <c r="T1899" s="205"/>
    </row>
    <row r="1900" spans="1:92" x14ac:dyDescent="0.25">
      <c r="A1900" t="s">
        <v>1037</v>
      </c>
      <c r="B1900" s="223" t="s">
        <v>180</v>
      </c>
      <c r="D1900" t="s">
        <v>1034</v>
      </c>
      <c r="H1900" s="102">
        <f t="shared" si="1214"/>
        <v>5</v>
      </c>
      <c r="I1900" s="270">
        <v>8.3333333333333343E-2</v>
      </c>
      <c r="T1900" s="205"/>
    </row>
    <row r="1901" spans="1:92" x14ac:dyDescent="0.25">
      <c r="A1901" t="s">
        <v>1037</v>
      </c>
      <c r="B1901" s="223" t="s">
        <v>181</v>
      </c>
      <c r="D1901" t="s">
        <v>1034</v>
      </c>
      <c r="H1901" s="102">
        <f t="shared" si="1214"/>
        <v>6</v>
      </c>
      <c r="I1901" s="270">
        <v>8.3333333333333343E-2</v>
      </c>
      <c r="T1901" s="205"/>
    </row>
    <row r="1902" spans="1:92" x14ac:dyDescent="0.25">
      <c r="A1902" t="s">
        <v>1037</v>
      </c>
      <c r="B1902" s="223" t="s">
        <v>182</v>
      </c>
      <c r="D1902" t="s">
        <v>1034</v>
      </c>
      <c r="H1902" s="102">
        <f t="shared" si="1214"/>
        <v>7</v>
      </c>
      <c r="I1902" s="270">
        <v>8.3333333333333343E-2</v>
      </c>
      <c r="T1902" s="205"/>
    </row>
    <row r="1903" spans="1:92" x14ac:dyDescent="0.25">
      <c r="A1903" t="s">
        <v>1037</v>
      </c>
      <c r="B1903" s="223" t="s">
        <v>183</v>
      </c>
      <c r="D1903" t="s">
        <v>1034</v>
      </c>
      <c r="H1903" s="102">
        <f t="shared" si="1214"/>
        <v>8</v>
      </c>
      <c r="I1903" s="270">
        <v>8.3333333333333343E-2</v>
      </c>
      <c r="T1903" s="205"/>
    </row>
    <row r="1904" spans="1:92" x14ac:dyDescent="0.25">
      <c r="A1904" t="s">
        <v>1037</v>
      </c>
      <c r="B1904" s="223" t="s">
        <v>184</v>
      </c>
      <c r="D1904" t="s">
        <v>1034</v>
      </c>
      <c r="H1904" s="102">
        <f t="shared" si="1214"/>
        <v>9</v>
      </c>
      <c r="I1904" s="270">
        <v>8.3333333333333343E-2</v>
      </c>
      <c r="T1904" s="205"/>
    </row>
    <row r="1905" spans="1:92" x14ac:dyDescent="0.25">
      <c r="A1905" t="s">
        <v>1037</v>
      </c>
      <c r="B1905" s="223" t="s">
        <v>185</v>
      </c>
      <c r="D1905" t="s">
        <v>1034</v>
      </c>
      <c r="H1905" s="102">
        <f t="shared" si="1214"/>
        <v>10</v>
      </c>
      <c r="I1905" s="270">
        <v>8.3333333333333343E-2</v>
      </c>
      <c r="T1905" s="205"/>
    </row>
    <row r="1906" spans="1:92" x14ac:dyDescent="0.25">
      <c r="A1906" t="s">
        <v>1037</v>
      </c>
      <c r="B1906" s="223" t="s">
        <v>186</v>
      </c>
      <c r="D1906" t="s">
        <v>1034</v>
      </c>
      <c r="H1906" s="102">
        <f t="shared" si="1214"/>
        <v>11</v>
      </c>
      <c r="I1906" s="270">
        <v>0.05</v>
      </c>
      <c r="T1906" s="205"/>
    </row>
    <row r="1907" spans="1:92" x14ac:dyDescent="0.25">
      <c r="A1907" t="s">
        <v>1037</v>
      </c>
      <c r="B1907" s="223" t="s">
        <v>187</v>
      </c>
      <c r="D1907" t="s">
        <v>1034</v>
      </c>
      <c r="H1907" s="102">
        <f t="shared" si="1214"/>
        <v>12</v>
      </c>
      <c r="I1907" s="270">
        <v>0</v>
      </c>
      <c r="T1907" s="205"/>
    </row>
    <row r="1908" spans="1:92" x14ac:dyDescent="0.25">
      <c r="B1908" s="174" t="s">
        <v>62</v>
      </c>
      <c r="D1908" t="s">
        <v>1034</v>
      </c>
      <c r="I1908" s="270">
        <f>1-SUM(I1896:I1907)</f>
        <v>0</v>
      </c>
      <c r="T1908" s="205"/>
    </row>
    <row r="1910" spans="1:92" x14ac:dyDescent="0.25">
      <c r="A1910" s="137"/>
      <c r="B1910" s="533"/>
      <c r="C1910" s="139"/>
      <c r="D1910" s="137" t="s">
        <v>1038</v>
      </c>
      <c r="E1910" s="157" t="s">
        <v>1038</v>
      </c>
      <c r="F1910" s="140"/>
      <c r="G1910" s="141"/>
      <c r="H1910" s="487"/>
      <c r="I1910" s="221"/>
      <c r="J1910" s="222"/>
      <c r="K1910" s="218"/>
      <c r="L1910" s="218"/>
      <c r="M1910" s="218"/>
      <c r="N1910" s="218"/>
      <c r="O1910" s="218"/>
      <c r="P1910" s="218"/>
      <c r="Q1910" s="218"/>
      <c r="T1910" s="233"/>
      <c r="U1910" s="145"/>
      <c r="V1910" s="145"/>
      <c r="W1910" s="145"/>
      <c r="X1910" s="145"/>
      <c r="Y1910" s="145"/>
      <c r="Z1910" s="145"/>
      <c r="AA1910" s="145"/>
      <c r="AB1910" s="145"/>
      <c r="AC1910" s="145"/>
      <c r="AD1910" s="145"/>
      <c r="AE1910" s="145"/>
      <c r="AF1910" s="145"/>
      <c r="AG1910" s="145"/>
      <c r="AH1910" s="145"/>
      <c r="AI1910" s="145"/>
      <c r="AJ1910" s="145"/>
      <c r="AK1910" s="145"/>
      <c r="AL1910" s="145"/>
      <c r="AM1910" s="145"/>
      <c r="AN1910" s="145"/>
      <c r="AO1910" s="145"/>
      <c r="AP1910" s="145"/>
      <c r="AQ1910" s="145"/>
      <c r="AR1910" s="145"/>
      <c r="AS1910" s="145"/>
      <c r="AT1910" s="145"/>
      <c r="AU1910" s="145"/>
      <c r="AV1910" s="145"/>
      <c r="AW1910" s="145"/>
      <c r="AX1910" s="145"/>
      <c r="AY1910" s="145"/>
      <c r="AZ1910" s="145"/>
      <c r="BA1910" s="145"/>
      <c r="BB1910" s="145"/>
      <c r="BC1910" s="145"/>
      <c r="BD1910" s="145"/>
      <c r="BE1910" s="145"/>
      <c r="BF1910" s="145"/>
      <c r="BG1910" s="145"/>
      <c r="BH1910" s="145"/>
      <c r="BI1910" s="145"/>
      <c r="BJ1910" s="145"/>
      <c r="BK1910" s="145"/>
      <c r="BL1910" s="145"/>
      <c r="BM1910" s="145"/>
      <c r="BN1910" s="145"/>
      <c r="BO1910" s="145"/>
      <c r="BP1910" s="145"/>
      <c r="BQ1910" s="145"/>
      <c r="BR1910" s="145"/>
      <c r="BS1910" s="145"/>
      <c r="BT1910" s="145"/>
      <c r="BU1910" s="145"/>
      <c r="BV1910" s="145"/>
      <c r="BW1910" s="145"/>
      <c r="BX1910" s="145"/>
      <c r="BY1910" s="145"/>
      <c r="BZ1910" s="145"/>
      <c r="CA1910" s="145"/>
      <c r="CB1910" s="145"/>
      <c r="CC1910" s="145"/>
      <c r="CD1910" s="145"/>
      <c r="CE1910" s="145"/>
      <c r="CF1910" s="145"/>
      <c r="CG1910" s="145"/>
      <c r="CH1910" s="145"/>
      <c r="CI1910" s="145"/>
      <c r="CJ1910" s="145"/>
      <c r="CK1910" s="145"/>
      <c r="CL1910" s="145"/>
      <c r="CM1910" s="145"/>
      <c r="CN1910" s="145"/>
    </row>
    <row r="1911" spans="1:92" x14ac:dyDescent="0.25">
      <c r="A1911" t="s">
        <v>188</v>
      </c>
      <c r="B1911" s="174" t="s">
        <v>165</v>
      </c>
      <c r="D1911" t="s">
        <v>1038</v>
      </c>
      <c r="E1911" s="106"/>
      <c r="F1911" s="106"/>
      <c r="G1911" s="106"/>
      <c r="H1911" s="106"/>
      <c r="I1911" s="175"/>
      <c r="J1911" s="61">
        <f ca="1">SUMIF($3:$3, INDIRECT(ADDRESS(2,COLUMN(),2)), INDIRECT(ROW() &amp; ":" &amp; ROW()))</f>
        <v>0</v>
      </c>
      <c r="K1911" s="194">
        <v>1000</v>
      </c>
      <c r="L1911" s="194">
        <v>2000</v>
      </c>
      <c r="M1911" s="194">
        <v>4000</v>
      </c>
      <c r="N1911" s="194">
        <v>8000</v>
      </c>
      <c r="O1911" s="194">
        <v>16000</v>
      </c>
      <c r="P1911" s="194">
        <v>32000</v>
      </c>
      <c r="Q1911" s="194"/>
      <c r="R1911" s="3"/>
      <c r="S1911" s="3"/>
      <c r="T1911" s="215">
        <f t="shared" ref="T1911" ca="1" si="1215">IFERROR(INDEX(INDIRECT("Financials!$A:$AD"), MATCH(INDIRECT(ADDRESS(ROW(),2)), INDIRECT("Financials!$B:$B"), 0), MATCH(INDIRECT(ADDRESS(1,COLUMN())), INDIRECT("Financials!$1:$1"), 0)),0)</f>
        <v>0</v>
      </c>
      <c r="U1911" s="61">
        <f ca="1">INDEX($A:$CN,ROW(),MATCH(INDIRECT(ADDRESS(3,COLUMN(),2)),$2:$2,0))*VLOOKUP(ROUNDUP(MONTH(U$2)/3,0),$H1914:$I1917,2,0)</f>
        <v>250</v>
      </c>
      <c r="V1911" s="61">
        <f ca="1">INDEX($A:$CN,ROW(),MATCH(INDIRECT(ADDRESS(3,COLUMN(),2)),$2:$2,0))*VLOOKUP(ROUNDUP(MONTH(V$2)/3,0),$H1914:$I1917,2,0)</f>
        <v>250</v>
      </c>
      <c r="W1911" s="61">
        <f ca="1">INDEX($A:$CN,ROW(),MATCH(INDIRECT(ADDRESS(3,COLUMN(),2)),$2:$2,0))*VLOOKUP(ROUNDUP(MONTH(W$2)/3,0),$H1914:$I1917,2,0)</f>
        <v>250</v>
      </c>
      <c r="X1911" s="61">
        <f ca="1">INDEX($A:$CN,ROW(),MATCH(INDIRECT(ADDRESS(3,COLUMN(),2)),$2:$2,0))*VLOOKUP(ROUNDUP(MONTH(X$2)/3,0),$H1914:$I1917,2,0)</f>
        <v>500</v>
      </c>
      <c r="Y1911" s="61">
        <f ca="1">INDEX($A:$CN,ROW(),MATCH(INDIRECT(ADDRESS(3,COLUMN(),2)),$2:$2,0))*VLOOKUP(ROUNDUP(MONTH(Y$2)/3,0),$H1914:$I1917,2,0)</f>
        <v>500</v>
      </c>
      <c r="Z1911" s="61">
        <f ca="1">INDEX($A:$CN,ROW(),MATCH(INDIRECT(ADDRESS(3,COLUMN(),2)),$2:$2,0))*VLOOKUP(ROUNDUP(MONTH(Z$2)/3,0),$H1914:$I1917,2,0)</f>
        <v>500</v>
      </c>
      <c r="AA1911" s="61">
        <f ca="1">INDEX($A:$CN,ROW(),MATCH(INDIRECT(ADDRESS(3,COLUMN(),2)),$2:$2,0))*VLOOKUP(ROUNDUP(MONTH(AA$2)/3,0),$H1914:$I1917,2,0)</f>
        <v>250</v>
      </c>
      <c r="AB1911" s="61">
        <f ca="1">INDEX($A:$CN,ROW(),MATCH(INDIRECT(ADDRESS(3,COLUMN(),2)),$2:$2,0))*VLOOKUP(ROUNDUP(MONTH(AB$2)/3,0),$H1914:$I1917,2,0)</f>
        <v>250</v>
      </c>
      <c r="AC1911" s="61">
        <f ca="1">INDEX($A:$CN,ROW(),MATCH(INDIRECT(ADDRESS(3,COLUMN(),2)),$2:$2,0))*VLOOKUP(ROUNDUP(MONTH(AC$2)/3,0),$H1914:$I1917,2,0)</f>
        <v>250</v>
      </c>
      <c r="AD1911" s="61">
        <f ca="1">INDEX($A:$CN,ROW(),MATCH(INDIRECT(ADDRESS(3,COLUMN(),2)),$2:$2,0))*VLOOKUP(ROUNDUP(MONTH(AD$2)/3,0),$H1914:$I1917,2,0)</f>
        <v>0</v>
      </c>
      <c r="AE1911" s="61">
        <f ca="1">INDEX($A:$CN,ROW(),MATCH(INDIRECT(ADDRESS(3,COLUMN(),2)),$2:$2,0))*VLOOKUP(ROUNDUP(MONTH(AE$2)/3,0),$H1914:$I1917,2,0)</f>
        <v>0</v>
      </c>
      <c r="AF1911" s="61">
        <f ca="1">INDEX($A:$CN,ROW(),MATCH(INDIRECT(ADDRESS(3,COLUMN(),2)),$2:$2,0))*VLOOKUP(ROUNDUP(MONTH(AF$2)/3,0),$H1914:$I1917,2,0)</f>
        <v>0</v>
      </c>
      <c r="AG1911" s="61">
        <f ca="1">INDEX($A:$CN,ROW(),MATCH(INDIRECT(ADDRESS(3,COLUMN(),2)),$2:$2,0))*VLOOKUP(ROUNDUP(MONTH(AG$2)/3,0),$H1914:$I1917,2,0)</f>
        <v>500</v>
      </c>
      <c r="AH1911" s="61">
        <f ca="1">INDEX($A:$CN,ROW(),MATCH(INDIRECT(ADDRESS(3,COLUMN(),2)),$2:$2,0))*VLOOKUP(ROUNDUP(MONTH(AH$2)/3,0),$H1914:$I1917,2,0)</f>
        <v>500</v>
      </c>
      <c r="AI1911" s="61">
        <f ca="1">INDEX($A:$CN,ROW(),MATCH(INDIRECT(ADDRESS(3,COLUMN(),2)),$2:$2,0))*VLOOKUP(ROUNDUP(MONTH(AI$2)/3,0),$H1914:$I1917,2,0)</f>
        <v>500</v>
      </c>
      <c r="AJ1911" s="61">
        <f ca="1">INDEX($A:$CN,ROW(),MATCH(INDIRECT(ADDRESS(3,COLUMN(),2)),$2:$2,0))*VLOOKUP(ROUNDUP(MONTH(AJ$2)/3,0),$H1914:$I1917,2,0)</f>
        <v>1000</v>
      </c>
      <c r="AK1911" s="61">
        <f ca="1">INDEX($A:$CN,ROW(),MATCH(INDIRECT(ADDRESS(3,COLUMN(),2)),$2:$2,0))*VLOOKUP(ROUNDUP(MONTH(AK$2)/3,0),$H1914:$I1917,2,0)</f>
        <v>1000</v>
      </c>
      <c r="AL1911" s="61">
        <f ca="1">INDEX($A:$CN,ROW(),MATCH(INDIRECT(ADDRESS(3,COLUMN(),2)),$2:$2,0))*VLOOKUP(ROUNDUP(MONTH(AL$2)/3,0),$H1914:$I1917,2,0)</f>
        <v>1000</v>
      </c>
      <c r="AM1911" s="61">
        <f ca="1">INDEX($A:$CN,ROW(),MATCH(INDIRECT(ADDRESS(3,COLUMN(),2)),$2:$2,0))*VLOOKUP(ROUNDUP(MONTH(AM$2)/3,0),$H1914:$I1917,2,0)</f>
        <v>500</v>
      </c>
      <c r="AN1911" s="61">
        <f ca="1">INDEX($A:$CN,ROW(),MATCH(INDIRECT(ADDRESS(3,COLUMN(),2)),$2:$2,0))*VLOOKUP(ROUNDUP(MONTH(AN$2)/3,0),$H1914:$I1917,2,0)</f>
        <v>500</v>
      </c>
      <c r="AO1911" s="61">
        <f ca="1">INDEX($A:$CN,ROW(),MATCH(INDIRECT(ADDRESS(3,COLUMN(),2)),$2:$2,0))*VLOOKUP(ROUNDUP(MONTH(AO$2)/3,0),$H1914:$I1917,2,0)</f>
        <v>500</v>
      </c>
      <c r="AP1911" s="61">
        <f ca="1">INDEX($A:$CN,ROW(),MATCH(INDIRECT(ADDRESS(3,COLUMN(),2)),$2:$2,0))*VLOOKUP(ROUNDUP(MONTH(AP$2)/3,0),$H1914:$I1917,2,0)</f>
        <v>0</v>
      </c>
      <c r="AQ1911" s="61">
        <f ca="1">INDEX($A:$CN,ROW(),MATCH(INDIRECT(ADDRESS(3,COLUMN(),2)),$2:$2,0))*VLOOKUP(ROUNDUP(MONTH(AQ$2)/3,0),$H1914:$I1917,2,0)</f>
        <v>0</v>
      </c>
      <c r="AR1911" s="61">
        <f ca="1">INDEX($A:$CN,ROW(),MATCH(INDIRECT(ADDRESS(3,COLUMN(),2)),$2:$2,0))*VLOOKUP(ROUNDUP(MONTH(AR$2)/3,0),$H1914:$I1917,2,0)</f>
        <v>0</v>
      </c>
      <c r="AS1911" s="61">
        <f ca="1">INDEX($A:$CN,ROW(),MATCH(INDIRECT(ADDRESS(3,COLUMN(),2)),$2:$2,0))*VLOOKUP(ROUNDUP(MONTH(AS$2)/3,0),$H1914:$I1917,2,0)</f>
        <v>1000</v>
      </c>
      <c r="AT1911" s="61">
        <f ca="1">INDEX($A:$CN,ROW(),MATCH(INDIRECT(ADDRESS(3,COLUMN(),2)),$2:$2,0))*VLOOKUP(ROUNDUP(MONTH(AT$2)/3,0),$H1914:$I1917,2,0)</f>
        <v>1000</v>
      </c>
      <c r="AU1911" s="61">
        <f ca="1">INDEX($A:$CN,ROW(),MATCH(INDIRECT(ADDRESS(3,COLUMN(),2)),$2:$2,0))*VLOOKUP(ROUNDUP(MONTH(AU$2)/3,0),$H1914:$I1917,2,0)</f>
        <v>1000</v>
      </c>
      <c r="AV1911" s="61">
        <f ca="1">INDEX($A:$CN,ROW(),MATCH(INDIRECT(ADDRESS(3,COLUMN(),2)),$2:$2,0))*VLOOKUP(ROUNDUP(MONTH(AV$2)/3,0),$H1914:$I1917,2,0)</f>
        <v>2000</v>
      </c>
      <c r="AW1911" s="61">
        <f ca="1">INDEX($A:$CN,ROW(),MATCH(INDIRECT(ADDRESS(3,COLUMN(),2)),$2:$2,0))*VLOOKUP(ROUNDUP(MONTH(AW$2)/3,0),$H1914:$I1917,2,0)</f>
        <v>2000</v>
      </c>
      <c r="AX1911" s="61">
        <f ca="1">INDEX($A:$CN,ROW(),MATCH(INDIRECT(ADDRESS(3,COLUMN(),2)),$2:$2,0))*VLOOKUP(ROUNDUP(MONTH(AX$2)/3,0),$H1914:$I1917,2,0)</f>
        <v>2000</v>
      </c>
      <c r="AY1911" s="61">
        <f ca="1">INDEX($A:$CN,ROW(),MATCH(INDIRECT(ADDRESS(3,COLUMN(),2)),$2:$2,0))*VLOOKUP(ROUNDUP(MONTH(AY$2)/3,0),$H1914:$I1917,2,0)</f>
        <v>1000</v>
      </c>
      <c r="AZ1911" s="61">
        <f ca="1">INDEX($A:$CN,ROW(),MATCH(INDIRECT(ADDRESS(3,COLUMN(),2)),$2:$2,0))*VLOOKUP(ROUNDUP(MONTH(AZ$2)/3,0),$H1914:$I1917,2,0)</f>
        <v>1000</v>
      </c>
      <c r="BA1911" s="61">
        <f ca="1">INDEX($A:$CN,ROW(),MATCH(INDIRECT(ADDRESS(3,COLUMN(),2)),$2:$2,0))*VLOOKUP(ROUNDUP(MONTH(BA$2)/3,0),$H1914:$I1917,2,0)</f>
        <v>1000</v>
      </c>
      <c r="BB1911" s="61">
        <f ca="1">INDEX($A:$CN,ROW(),MATCH(INDIRECT(ADDRESS(3,COLUMN(),2)),$2:$2,0))*VLOOKUP(ROUNDUP(MONTH(BB$2)/3,0),$H1914:$I1917,2,0)</f>
        <v>0</v>
      </c>
      <c r="BC1911" s="61">
        <f ca="1">INDEX($A:$CN,ROW(),MATCH(INDIRECT(ADDRESS(3,COLUMN(),2)),$2:$2,0))*VLOOKUP(ROUNDUP(MONTH(BC$2)/3,0),$H1914:$I1917,2,0)</f>
        <v>0</v>
      </c>
      <c r="BD1911" s="61">
        <f ca="1">INDEX($A:$CN,ROW(),MATCH(INDIRECT(ADDRESS(3,COLUMN(),2)),$2:$2,0))*VLOOKUP(ROUNDUP(MONTH(BD$2)/3,0),$H1914:$I1917,2,0)</f>
        <v>0</v>
      </c>
      <c r="BE1911" s="61">
        <f ca="1">INDEX($A:$CN,ROW(),MATCH(INDIRECT(ADDRESS(3,COLUMN(),2)),$2:$2,0))*VLOOKUP(ROUNDUP(MONTH(BE$2)/3,0),$H1914:$I1917,2,0)</f>
        <v>2000</v>
      </c>
      <c r="BF1911" s="61">
        <f ca="1">INDEX($A:$CN,ROW(),MATCH(INDIRECT(ADDRESS(3,COLUMN(),2)),$2:$2,0))*VLOOKUP(ROUNDUP(MONTH(BF$2)/3,0),$H1914:$I1917,2,0)</f>
        <v>2000</v>
      </c>
      <c r="BG1911" s="61">
        <f ca="1">INDEX($A:$CN,ROW(),MATCH(INDIRECT(ADDRESS(3,COLUMN(),2)),$2:$2,0))*VLOOKUP(ROUNDUP(MONTH(BG$2)/3,0),$H1914:$I1917,2,0)</f>
        <v>2000</v>
      </c>
      <c r="BH1911" s="61">
        <f ca="1">INDEX($A:$CN,ROW(),MATCH(INDIRECT(ADDRESS(3,COLUMN(),2)),$2:$2,0))*VLOOKUP(ROUNDUP(MONTH(BH$2)/3,0),$H1914:$I1917,2,0)</f>
        <v>4000</v>
      </c>
      <c r="BI1911" s="61">
        <f ca="1">INDEX($A:$CN,ROW(),MATCH(INDIRECT(ADDRESS(3,COLUMN(),2)),$2:$2,0))*VLOOKUP(ROUNDUP(MONTH(BI$2)/3,0),$H1914:$I1917,2,0)</f>
        <v>4000</v>
      </c>
      <c r="BJ1911" s="61">
        <f ca="1">INDEX($A:$CN,ROW(),MATCH(INDIRECT(ADDRESS(3,COLUMN(),2)),$2:$2,0))*VLOOKUP(ROUNDUP(MONTH(BJ$2)/3,0),$H1914:$I1917,2,0)</f>
        <v>4000</v>
      </c>
      <c r="BK1911" s="61">
        <f ca="1">INDEX($A:$CN,ROW(),MATCH(INDIRECT(ADDRESS(3,COLUMN(),2)),$2:$2,0))*VLOOKUP(ROUNDUP(MONTH(BK$2)/3,0),$H1914:$I1917,2,0)</f>
        <v>2000</v>
      </c>
      <c r="BL1911" s="61">
        <f ca="1">INDEX($A:$CN,ROW(),MATCH(INDIRECT(ADDRESS(3,COLUMN(),2)),$2:$2,0))*VLOOKUP(ROUNDUP(MONTH(BL$2)/3,0),$H1914:$I1917,2,0)</f>
        <v>2000</v>
      </c>
      <c r="BM1911" s="61">
        <f ca="1">INDEX($A:$CN,ROW(),MATCH(INDIRECT(ADDRESS(3,COLUMN(),2)),$2:$2,0))*VLOOKUP(ROUNDUP(MONTH(BM$2)/3,0),$H1914:$I1917,2,0)</f>
        <v>2000</v>
      </c>
      <c r="BN1911" s="61">
        <f ca="1">INDEX($A:$CN,ROW(),MATCH(INDIRECT(ADDRESS(3,COLUMN(),2)),$2:$2,0))*VLOOKUP(ROUNDUP(MONTH(BN$2)/3,0),$H1914:$I1917,2,0)</f>
        <v>0</v>
      </c>
      <c r="BO1911" s="61">
        <f ca="1">INDEX($A:$CN,ROW(),MATCH(INDIRECT(ADDRESS(3,COLUMN(),2)),$2:$2,0))*VLOOKUP(ROUNDUP(MONTH(BO$2)/3,0),$H1914:$I1917,2,0)</f>
        <v>0</v>
      </c>
      <c r="BP1911" s="61">
        <f ca="1">INDEX($A:$CN,ROW(),MATCH(INDIRECT(ADDRESS(3,COLUMN(),2)),$2:$2,0))*VLOOKUP(ROUNDUP(MONTH(BP$2)/3,0),$H1914:$I1917,2,0)</f>
        <v>0</v>
      </c>
      <c r="BQ1911" s="61">
        <f ca="1">INDEX($A:$CN,ROW(),MATCH(INDIRECT(ADDRESS(3,COLUMN(),2)),$2:$2,0))*VLOOKUP(ROUNDUP(MONTH(BQ$2)/3,0),$H1914:$I1917,2,0)</f>
        <v>4000</v>
      </c>
      <c r="BR1911" s="61">
        <f ca="1">INDEX($A:$CN,ROW(),MATCH(INDIRECT(ADDRESS(3,COLUMN(),2)),$2:$2,0))*VLOOKUP(ROUNDUP(MONTH(BR$2)/3,0),$H1914:$I1917,2,0)</f>
        <v>4000</v>
      </c>
      <c r="BS1911" s="61">
        <f ca="1">INDEX($A:$CN,ROW(),MATCH(INDIRECT(ADDRESS(3,COLUMN(),2)),$2:$2,0))*VLOOKUP(ROUNDUP(MONTH(BS$2)/3,0),$H1914:$I1917,2,0)</f>
        <v>4000</v>
      </c>
      <c r="BT1911" s="61">
        <f ca="1">INDEX($A:$CN,ROW(),MATCH(INDIRECT(ADDRESS(3,COLUMN(),2)),$2:$2,0))*VLOOKUP(ROUNDUP(MONTH(BT$2)/3,0),$H1914:$I1917,2,0)</f>
        <v>8000</v>
      </c>
      <c r="BU1911" s="61">
        <f ca="1">INDEX($A:$CN,ROW(),MATCH(INDIRECT(ADDRESS(3,COLUMN(),2)),$2:$2,0))*VLOOKUP(ROUNDUP(MONTH(BU$2)/3,0),$H1914:$I1917,2,0)</f>
        <v>8000</v>
      </c>
      <c r="BV1911" s="61">
        <f ca="1">INDEX($A:$CN,ROW(),MATCH(INDIRECT(ADDRESS(3,COLUMN(),2)),$2:$2,0))*VLOOKUP(ROUNDUP(MONTH(BV$2)/3,0),$H1914:$I1917,2,0)</f>
        <v>8000</v>
      </c>
      <c r="BW1911" s="61">
        <f ca="1">INDEX($A:$CN,ROW(),MATCH(INDIRECT(ADDRESS(3,COLUMN(),2)),$2:$2,0))*VLOOKUP(ROUNDUP(MONTH(BW$2)/3,0),$H1914:$I1917,2,0)</f>
        <v>4000</v>
      </c>
      <c r="BX1911" s="61">
        <f ca="1">INDEX($A:$CN,ROW(),MATCH(INDIRECT(ADDRESS(3,COLUMN(),2)),$2:$2,0))*VLOOKUP(ROUNDUP(MONTH(BX$2)/3,0),$H1914:$I1917,2,0)</f>
        <v>4000</v>
      </c>
      <c r="BY1911" s="61">
        <f ca="1">INDEX($A:$CN,ROW(),MATCH(INDIRECT(ADDRESS(3,COLUMN(),2)),$2:$2,0))*VLOOKUP(ROUNDUP(MONTH(BY$2)/3,0),$H1914:$I1917,2,0)</f>
        <v>4000</v>
      </c>
      <c r="BZ1911" s="61">
        <f ca="1">INDEX($A:$CN,ROW(),MATCH(INDIRECT(ADDRESS(3,COLUMN(),2)),$2:$2,0))*VLOOKUP(ROUNDUP(MONTH(BZ$2)/3,0),$H1914:$I1917,2,0)</f>
        <v>0</v>
      </c>
      <c r="CA1911" s="61">
        <f ca="1">INDEX($A:$CN,ROW(),MATCH(INDIRECT(ADDRESS(3,COLUMN(),2)),$2:$2,0))*VLOOKUP(ROUNDUP(MONTH(CA$2)/3,0),$H1914:$I1917,2,0)</f>
        <v>0</v>
      </c>
      <c r="CB1911" s="61">
        <f ca="1">INDEX($A:$CN,ROW(),MATCH(INDIRECT(ADDRESS(3,COLUMN(),2)),$2:$2,0))*VLOOKUP(ROUNDUP(MONTH(CB$2)/3,0),$H1914:$I1917,2,0)</f>
        <v>0</v>
      </c>
      <c r="CC1911" s="61">
        <f ca="1">INDEX($A:$CN,ROW(),MATCH(INDIRECT(ADDRESS(3,COLUMN(),2)),$2:$2,0))*VLOOKUP(ROUNDUP(MONTH(CC$2)/3,0),$H1914:$I1917,2,0)</f>
        <v>8000</v>
      </c>
      <c r="CD1911" s="61">
        <f ca="1">INDEX($A:$CN,ROW(),MATCH(INDIRECT(ADDRESS(3,COLUMN(),2)),$2:$2,0))*VLOOKUP(ROUNDUP(MONTH(CD$2)/3,0),$H1914:$I1917,2,0)</f>
        <v>8000</v>
      </c>
      <c r="CE1911" s="61">
        <f ca="1">INDEX($A:$CN,ROW(),MATCH(INDIRECT(ADDRESS(3,COLUMN(),2)),$2:$2,0))*VLOOKUP(ROUNDUP(MONTH(CE$2)/3,0),$H1914:$I1917,2,0)</f>
        <v>8000</v>
      </c>
      <c r="CF1911" s="61">
        <f ca="1">INDEX($A:$CN,ROW(),MATCH(INDIRECT(ADDRESS(3,COLUMN(),2)),$2:$2,0))*VLOOKUP(ROUNDUP(MONTH(CF$2)/3,0),$H1914:$I1917,2,0)</f>
        <v>16000</v>
      </c>
      <c r="CG1911" s="61">
        <f ca="1">INDEX($A:$CN,ROW(),MATCH(INDIRECT(ADDRESS(3,COLUMN(),2)),$2:$2,0))*VLOOKUP(ROUNDUP(MONTH(CG$2)/3,0),$H1914:$I1917,2,0)</f>
        <v>16000</v>
      </c>
      <c r="CH1911" s="61">
        <f ca="1">INDEX($A:$CN,ROW(),MATCH(INDIRECT(ADDRESS(3,COLUMN(),2)),$2:$2,0))*VLOOKUP(ROUNDUP(MONTH(CH$2)/3,0),$H1914:$I1917,2,0)</f>
        <v>16000</v>
      </c>
      <c r="CI1911" s="61">
        <f ca="1">INDEX($A:$CN,ROW(),MATCH(INDIRECT(ADDRESS(3,COLUMN(),2)),$2:$2,0))*VLOOKUP(ROUNDUP(MONTH(CI$2)/3,0),$H1914:$I1917,2,0)</f>
        <v>8000</v>
      </c>
      <c r="CJ1911" s="61">
        <f ca="1">INDEX($A:$CN,ROW(),MATCH(INDIRECT(ADDRESS(3,COLUMN(),2)),$2:$2,0))*VLOOKUP(ROUNDUP(MONTH(CJ$2)/3,0),$H1914:$I1917,2,0)</f>
        <v>8000</v>
      </c>
      <c r="CK1911" s="61">
        <f ca="1">INDEX($A:$CN,ROW(),MATCH(INDIRECT(ADDRESS(3,COLUMN(),2)),$2:$2,0))*VLOOKUP(ROUNDUP(MONTH(CK$2)/3,0),$H1914:$I1917,2,0)</f>
        <v>8000</v>
      </c>
      <c r="CL1911" s="61">
        <f ca="1">INDEX($A:$CN,ROW(),MATCH(INDIRECT(ADDRESS(3,COLUMN(),2)),$2:$2,0))*VLOOKUP(ROUNDUP(MONTH(CL$2)/3,0),$H1914:$I1917,2,0)</f>
        <v>0</v>
      </c>
      <c r="CM1911" s="61">
        <f ca="1">INDEX($A:$CN,ROW(),MATCH(INDIRECT(ADDRESS(3,COLUMN(),2)),$2:$2,0))*VLOOKUP(ROUNDUP(MONTH(CM$2)/3,0),$H1914:$I1917,2,0)</f>
        <v>0</v>
      </c>
      <c r="CN1911" s="61">
        <f ca="1">INDEX($A:$CN,ROW(),MATCH(INDIRECT(ADDRESS(3,COLUMN(),2)),$2:$2,0))*VLOOKUP(ROUNDUP(MONTH(CN$2)/3,0),$H1914:$I1917,2,0)</f>
        <v>0</v>
      </c>
    </row>
    <row r="1912" spans="1:92" x14ac:dyDescent="0.25">
      <c r="B1912" s="178"/>
      <c r="D1912" t="s">
        <v>1038</v>
      </c>
    </row>
    <row r="1913" spans="1:92" x14ac:dyDescent="0.25">
      <c r="B1913" s="174" t="s">
        <v>1035</v>
      </c>
      <c r="D1913" t="s">
        <v>1038</v>
      </c>
      <c r="I1913" s="299" t="s">
        <v>1036</v>
      </c>
    </row>
    <row r="1914" spans="1:92" x14ac:dyDescent="0.25">
      <c r="A1914" t="s">
        <v>1037</v>
      </c>
      <c r="B1914" s="223" t="s">
        <v>1039</v>
      </c>
      <c r="D1914" t="s">
        <v>1038</v>
      </c>
      <c r="H1914" s="102">
        <v>1</v>
      </c>
      <c r="I1914" s="270">
        <v>0.25</v>
      </c>
      <c r="K1914" s="194"/>
      <c r="L1914" s="194"/>
      <c r="M1914" s="194"/>
      <c r="N1914" s="194"/>
      <c r="O1914" s="194"/>
      <c r="P1914" s="194"/>
      <c r="Q1914" s="194"/>
    </row>
    <row r="1915" spans="1:92" x14ac:dyDescent="0.25">
      <c r="A1915" t="s">
        <v>1037</v>
      </c>
      <c r="B1915" s="223" t="s">
        <v>1040</v>
      </c>
      <c r="D1915" t="s">
        <v>1038</v>
      </c>
      <c r="H1915" s="102">
        <v>2</v>
      </c>
      <c r="I1915" s="270">
        <v>0.5</v>
      </c>
      <c r="T1915" s="205"/>
    </row>
    <row r="1916" spans="1:92" x14ac:dyDescent="0.25">
      <c r="A1916" t="s">
        <v>1037</v>
      </c>
      <c r="B1916" s="223" t="s">
        <v>1041</v>
      </c>
      <c r="D1916" t="s">
        <v>1038</v>
      </c>
      <c r="H1916" s="102">
        <v>3</v>
      </c>
      <c r="I1916" s="270">
        <v>0.25</v>
      </c>
      <c r="T1916" s="205"/>
    </row>
    <row r="1917" spans="1:92" x14ac:dyDescent="0.25">
      <c r="A1917" t="s">
        <v>1037</v>
      </c>
      <c r="B1917" s="223" t="s">
        <v>1042</v>
      </c>
      <c r="D1917" t="s">
        <v>1038</v>
      </c>
      <c r="H1917" s="102">
        <v>4</v>
      </c>
      <c r="I1917" s="270">
        <v>0</v>
      </c>
      <c r="T1917" s="205"/>
    </row>
    <row r="1918" spans="1:92" x14ac:dyDescent="0.25">
      <c r="A1918" t="s">
        <v>1037</v>
      </c>
      <c r="B1918" s="223" t="s">
        <v>187</v>
      </c>
      <c r="D1918" t="s">
        <v>1038</v>
      </c>
      <c r="I1918" s="270">
        <v>0</v>
      </c>
      <c r="T1918" s="205"/>
    </row>
    <row r="1919" spans="1:92" x14ac:dyDescent="0.25">
      <c r="B1919" s="174" t="s">
        <v>62</v>
      </c>
      <c r="D1919" t="s">
        <v>1038</v>
      </c>
      <c r="I1919" s="270">
        <f>1-SUM(I1914:I1918)</f>
        <v>0</v>
      </c>
      <c r="T1919" s="205"/>
    </row>
    <row r="1921" spans="1:92" s="526" customFormat="1" x14ac:dyDescent="0.25">
      <c r="A1921" s="107"/>
      <c r="B1921" s="526" t="s">
        <v>1043</v>
      </c>
      <c r="C1921" s="107"/>
      <c r="D1921" s="107"/>
      <c r="E1921" s="135"/>
      <c r="F1921" s="135"/>
      <c r="G1921" s="135"/>
      <c r="H1921" s="135"/>
      <c r="I1921" s="109"/>
      <c r="J1921" s="108"/>
      <c r="K1921" s="107"/>
      <c r="L1921" s="107"/>
      <c r="M1921" s="107"/>
      <c r="N1921" s="107"/>
      <c r="O1921" s="107"/>
      <c r="P1921" s="107"/>
      <c r="Q1921" s="107"/>
      <c r="R1921" s="107"/>
      <c r="S1921" s="107"/>
    </row>
    <row r="1922" spans="1:92" s="295" customFormat="1" x14ac:dyDescent="0.25">
      <c r="A1922"/>
      <c r="C1922"/>
      <c r="D1922"/>
      <c r="E1922" s="102"/>
      <c r="F1922" s="102"/>
      <c r="G1922" s="102"/>
      <c r="H1922" s="102"/>
      <c r="I1922" s="91"/>
      <c r="J1922" s="297"/>
      <c r="K1922"/>
      <c r="L1922"/>
      <c r="M1922"/>
      <c r="N1922"/>
      <c r="O1922"/>
      <c r="P1922"/>
      <c r="Q1922"/>
      <c r="R1922"/>
      <c r="S1922"/>
    </row>
    <row r="1923" spans="1:92" s="295" customFormat="1" x14ac:dyDescent="0.25">
      <c r="A1923" s="137"/>
      <c r="B1923" s="208"/>
      <c r="C1923" s="139"/>
      <c r="D1923" s="137" t="s">
        <v>1044</v>
      </c>
      <c r="E1923" s="140" t="s">
        <v>1013</v>
      </c>
      <c r="F1923" s="140"/>
      <c r="G1923" s="140"/>
      <c r="H1923" s="141"/>
      <c r="I1923" s="142"/>
      <c r="J1923" s="143"/>
      <c r="K1923" s="139"/>
      <c r="L1923" s="139"/>
      <c r="M1923" s="139"/>
      <c r="N1923" s="139"/>
      <c r="O1923" s="139"/>
      <c r="P1923" s="139"/>
      <c r="Q1923" s="139"/>
      <c r="R1923"/>
      <c r="S1923"/>
      <c r="T1923" s="233"/>
      <c r="U1923" s="145" t="s">
        <v>507</v>
      </c>
      <c r="V1923" s="145" t="s">
        <v>507</v>
      </c>
      <c r="W1923" s="145" t="s">
        <v>507</v>
      </c>
      <c r="X1923" s="145" t="s">
        <v>507</v>
      </c>
      <c r="Y1923" s="145" t="s">
        <v>507</v>
      </c>
      <c r="Z1923" s="145" t="s">
        <v>507</v>
      </c>
      <c r="AA1923" s="145" t="s">
        <v>507</v>
      </c>
      <c r="AB1923" s="145" t="s">
        <v>507</v>
      </c>
      <c r="AC1923" s="145" t="s">
        <v>507</v>
      </c>
      <c r="AD1923" s="145" t="s">
        <v>507</v>
      </c>
      <c r="AE1923" s="145" t="s">
        <v>507</v>
      </c>
      <c r="AF1923" s="145" t="s">
        <v>507</v>
      </c>
      <c r="AG1923" s="145" t="s">
        <v>507</v>
      </c>
      <c r="AH1923" s="145" t="s">
        <v>507</v>
      </c>
      <c r="AI1923" s="145" t="s">
        <v>507</v>
      </c>
      <c r="AJ1923" s="145" t="s">
        <v>507</v>
      </c>
      <c r="AK1923" s="145" t="s">
        <v>507</v>
      </c>
      <c r="AL1923" s="145" t="s">
        <v>507</v>
      </c>
      <c r="AM1923" s="145" t="s">
        <v>507</v>
      </c>
      <c r="AN1923" s="145" t="s">
        <v>507</v>
      </c>
      <c r="AO1923" s="145" t="s">
        <v>507</v>
      </c>
      <c r="AP1923" s="145" t="s">
        <v>507</v>
      </c>
      <c r="AQ1923" s="145" t="s">
        <v>507</v>
      </c>
      <c r="AR1923" s="145" t="s">
        <v>507</v>
      </c>
      <c r="AS1923" s="145" t="s">
        <v>507</v>
      </c>
      <c r="AT1923" s="145" t="s">
        <v>507</v>
      </c>
      <c r="AU1923" s="145" t="s">
        <v>507</v>
      </c>
      <c r="AV1923" s="145" t="s">
        <v>507</v>
      </c>
      <c r="AW1923" s="145" t="s">
        <v>507</v>
      </c>
      <c r="AX1923" s="145" t="s">
        <v>507</v>
      </c>
      <c r="AY1923" s="145" t="s">
        <v>507</v>
      </c>
      <c r="AZ1923" s="145" t="s">
        <v>507</v>
      </c>
      <c r="BA1923" s="145" t="s">
        <v>507</v>
      </c>
      <c r="BB1923" s="145" t="s">
        <v>507</v>
      </c>
      <c r="BC1923" s="145" t="s">
        <v>507</v>
      </c>
      <c r="BD1923" s="145" t="s">
        <v>507</v>
      </c>
      <c r="BE1923" s="145" t="s">
        <v>507</v>
      </c>
      <c r="BF1923" s="145" t="s">
        <v>507</v>
      </c>
      <c r="BG1923" s="145" t="s">
        <v>507</v>
      </c>
      <c r="BH1923" s="145" t="s">
        <v>507</v>
      </c>
      <c r="BI1923" s="145" t="s">
        <v>507</v>
      </c>
      <c r="BJ1923" s="145" t="s">
        <v>507</v>
      </c>
      <c r="BK1923" s="145" t="s">
        <v>507</v>
      </c>
      <c r="BL1923" s="145" t="s">
        <v>507</v>
      </c>
      <c r="BM1923" s="145" t="s">
        <v>507</v>
      </c>
      <c r="BN1923" s="145" t="s">
        <v>507</v>
      </c>
      <c r="BO1923" s="145" t="s">
        <v>507</v>
      </c>
      <c r="BP1923" s="145" t="s">
        <v>507</v>
      </c>
      <c r="BQ1923" s="145" t="s">
        <v>507</v>
      </c>
      <c r="BR1923" s="145" t="s">
        <v>507</v>
      </c>
      <c r="BS1923" s="145" t="s">
        <v>507</v>
      </c>
      <c r="BT1923" s="145" t="s">
        <v>507</v>
      </c>
      <c r="BU1923" s="145" t="s">
        <v>507</v>
      </c>
      <c r="BV1923" s="145" t="s">
        <v>507</v>
      </c>
      <c r="BW1923" s="145" t="s">
        <v>507</v>
      </c>
      <c r="BX1923" s="145" t="s">
        <v>507</v>
      </c>
      <c r="BY1923" s="145" t="s">
        <v>507</v>
      </c>
      <c r="BZ1923" s="145" t="s">
        <v>507</v>
      </c>
      <c r="CA1923" s="145" t="s">
        <v>507</v>
      </c>
      <c r="CB1923" s="145" t="s">
        <v>507</v>
      </c>
      <c r="CC1923" s="145" t="s">
        <v>507</v>
      </c>
      <c r="CD1923" s="145" t="s">
        <v>507</v>
      </c>
      <c r="CE1923" s="145" t="s">
        <v>507</v>
      </c>
      <c r="CF1923" s="145" t="s">
        <v>507</v>
      </c>
      <c r="CG1923" s="145" t="s">
        <v>507</v>
      </c>
      <c r="CH1923" s="145" t="s">
        <v>507</v>
      </c>
      <c r="CI1923" s="145" t="s">
        <v>507</v>
      </c>
      <c r="CJ1923" s="145" t="s">
        <v>507</v>
      </c>
      <c r="CK1923" s="145" t="s">
        <v>507</v>
      </c>
      <c r="CL1923" s="145" t="s">
        <v>507</v>
      </c>
      <c r="CM1923" s="145" t="s">
        <v>507</v>
      </c>
      <c r="CN1923" s="145" t="s">
        <v>507</v>
      </c>
    </row>
    <row r="1924" spans="1:92" s="295" customFormat="1" x14ac:dyDescent="0.25">
      <c r="A1924" s="137"/>
      <c r="B1924" s="208"/>
      <c r="C1924" s="139"/>
      <c r="D1924" s="137" t="s">
        <v>1044</v>
      </c>
      <c r="E1924" s="140"/>
      <c r="F1924" s="140"/>
      <c r="G1924" s="140"/>
      <c r="H1924" s="141"/>
      <c r="I1924" s="142"/>
      <c r="J1924" s="143"/>
      <c r="K1924" s="139"/>
      <c r="L1924" s="139"/>
      <c r="M1924" s="139"/>
      <c r="N1924" s="139"/>
      <c r="O1924" s="139"/>
      <c r="P1924" s="139"/>
      <c r="Q1924" s="139"/>
      <c r="R1924"/>
      <c r="S1924"/>
      <c r="T1924" s="233"/>
      <c r="U1924" s="145" t="s">
        <v>507</v>
      </c>
      <c r="V1924" s="145" t="s">
        <v>507</v>
      </c>
      <c r="W1924" s="145" t="s">
        <v>507</v>
      </c>
      <c r="X1924" s="145" t="s">
        <v>507</v>
      </c>
      <c r="Y1924" s="145" t="s">
        <v>507</v>
      </c>
      <c r="Z1924" s="145" t="s">
        <v>507</v>
      </c>
      <c r="AA1924" s="145" t="s">
        <v>507</v>
      </c>
      <c r="AB1924" s="145" t="s">
        <v>507</v>
      </c>
      <c r="AC1924" s="145" t="s">
        <v>507</v>
      </c>
      <c r="AD1924" s="145" t="s">
        <v>507</v>
      </c>
      <c r="AE1924" s="145" t="s">
        <v>507</v>
      </c>
      <c r="AF1924" s="145" t="s">
        <v>507</v>
      </c>
      <c r="AG1924" s="145" t="s">
        <v>507</v>
      </c>
      <c r="AH1924" s="145" t="s">
        <v>507</v>
      </c>
      <c r="AI1924" s="145" t="s">
        <v>507</v>
      </c>
      <c r="AJ1924" s="145" t="s">
        <v>507</v>
      </c>
      <c r="AK1924" s="145" t="s">
        <v>507</v>
      </c>
      <c r="AL1924" s="145" t="s">
        <v>507</v>
      </c>
      <c r="AM1924" s="145" t="s">
        <v>507</v>
      </c>
      <c r="AN1924" s="145" t="s">
        <v>507</v>
      </c>
      <c r="AO1924" s="145" t="s">
        <v>507</v>
      </c>
      <c r="AP1924" s="145" t="s">
        <v>507</v>
      </c>
      <c r="AQ1924" s="145" t="s">
        <v>507</v>
      </c>
      <c r="AR1924" s="145" t="s">
        <v>507</v>
      </c>
      <c r="AS1924" s="145" t="s">
        <v>507</v>
      </c>
      <c r="AT1924" s="145" t="s">
        <v>507</v>
      </c>
      <c r="AU1924" s="145" t="s">
        <v>507</v>
      </c>
      <c r="AV1924" s="145" t="s">
        <v>507</v>
      </c>
      <c r="AW1924" s="145" t="s">
        <v>507</v>
      </c>
      <c r="AX1924" s="145" t="s">
        <v>507</v>
      </c>
      <c r="AY1924" s="145" t="s">
        <v>507</v>
      </c>
      <c r="AZ1924" s="145" t="s">
        <v>507</v>
      </c>
      <c r="BA1924" s="145" t="s">
        <v>507</v>
      </c>
      <c r="BB1924" s="145" t="s">
        <v>507</v>
      </c>
      <c r="BC1924" s="145" t="s">
        <v>507</v>
      </c>
      <c r="BD1924" s="145" t="s">
        <v>507</v>
      </c>
      <c r="BE1924" s="145" t="s">
        <v>507</v>
      </c>
      <c r="BF1924" s="145" t="s">
        <v>507</v>
      </c>
      <c r="BG1924" s="145" t="s">
        <v>507</v>
      </c>
      <c r="BH1924" s="145" t="s">
        <v>507</v>
      </c>
      <c r="BI1924" s="145" t="s">
        <v>507</v>
      </c>
      <c r="BJ1924" s="145" t="s">
        <v>507</v>
      </c>
      <c r="BK1924" s="145" t="s">
        <v>507</v>
      </c>
      <c r="BL1924" s="145" t="s">
        <v>507</v>
      </c>
      <c r="BM1924" s="145" t="s">
        <v>507</v>
      </c>
      <c r="BN1924" s="145" t="s">
        <v>507</v>
      </c>
      <c r="BO1924" s="145" t="s">
        <v>507</v>
      </c>
      <c r="BP1924" s="145" t="s">
        <v>507</v>
      </c>
      <c r="BQ1924" s="145" t="s">
        <v>507</v>
      </c>
      <c r="BR1924" s="145" t="s">
        <v>507</v>
      </c>
      <c r="BS1924" s="145" t="s">
        <v>507</v>
      </c>
      <c r="BT1924" s="145" t="s">
        <v>507</v>
      </c>
      <c r="BU1924" s="145" t="s">
        <v>507</v>
      </c>
      <c r="BV1924" s="145" t="s">
        <v>507</v>
      </c>
      <c r="BW1924" s="145" t="s">
        <v>507</v>
      </c>
      <c r="BX1924" s="145" t="s">
        <v>507</v>
      </c>
      <c r="BY1924" s="145" t="s">
        <v>507</v>
      </c>
      <c r="BZ1924" s="145" t="s">
        <v>507</v>
      </c>
      <c r="CA1924" s="145" t="s">
        <v>507</v>
      </c>
      <c r="CB1924" s="145" t="s">
        <v>507</v>
      </c>
      <c r="CC1924" s="145" t="s">
        <v>507</v>
      </c>
      <c r="CD1924" s="145" t="s">
        <v>507</v>
      </c>
      <c r="CE1924" s="145" t="s">
        <v>507</v>
      </c>
      <c r="CF1924" s="145" t="s">
        <v>507</v>
      </c>
      <c r="CG1924" s="145" t="s">
        <v>507</v>
      </c>
      <c r="CH1924" s="145" t="s">
        <v>507</v>
      </c>
      <c r="CI1924" s="145" t="s">
        <v>507</v>
      </c>
      <c r="CJ1924" s="145" t="s">
        <v>507</v>
      </c>
      <c r="CK1924" s="145" t="s">
        <v>507</v>
      </c>
      <c r="CL1924" s="145" t="s">
        <v>507</v>
      </c>
      <c r="CM1924" s="145" t="s">
        <v>507</v>
      </c>
      <c r="CN1924" s="145" t="s">
        <v>507</v>
      </c>
    </row>
    <row r="1925" spans="1:92" s="295" customFormat="1" x14ac:dyDescent="0.25">
      <c r="A1925" s="53" t="s">
        <v>160</v>
      </c>
      <c r="B1925" s="216" t="s">
        <v>169</v>
      </c>
      <c r="C1925" s="53" t="s">
        <v>16</v>
      </c>
      <c r="D1925" s="53" t="s">
        <v>1044</v>
      </c>
      <c r="E1925" s="229" t="s">
        <v>203</v>
      </c>
      <c r="F1925" s="229"/>
      <c r="G1925" s="229"/>
      <c r="H1925" s="102"/>
      <c r="I1925" s="267"/>
      <c r="J1925" s="30">
        <f t="shared" ref="J1925:P1925" ca="1" si="1216">SUMIF($3:$3, INDIRECT(ADDRESS(2,COLUMN(),2)), INDIRECT(ROW() &amp; ":" &amp; ROW()))</f>
        <v>0</v>
      </c>
      <c r="K1925" s="30">
        <f t="shared" ca="1" si="1216"/>
        <v>0</v>
      </c>
      <c r="L1925" s="30">
        <f t="shared" ca="1" si="1216"/>
        <v>0</v>
      </c>
      <c r="M1925" s="30">
        <f t="shared" ca="1" si="1216"/>
        <v>0</v>
      </c>
      <c r="N1925" s="30">
        <f t="shared" ca="1" si="1216"/>
        <v>0</v>
      </c>
      <c r="O1925" s="30">
        <f t="shared" ca="1" si="1216"/>
        <v>0</v>
      </c>
      <c r="P1925" s="30">
        <f t="shared" ca="1" si="1216"/>
        <v>0</v>
      </c>
      <c r="Q1925" s="30"/>
      <c r="R1925" s="53"/>
      <c r="S1925" s="53"/>
      <c r="T1925" s="204">
        <f t="shared" ref="T1925" ca="1" si="1217">IFERROR(INDEX(INDIRECT("Financials!$A:$AD"), MATCH(INDIRECT(ADDRESS(ROW(),2)), INDIRECT("Financials!$B:$B"), 0), MATCH(INDIRECT(ADDRESS(1,COLUMN())), INDIRECT("Financials!$1:$1"), 0)),0)</f>
        <v>0</v>
      </c>
      <c r="U1925" s="30" cm="1">
        <f t="array" aca="1" ref="U1925" ca="1">+INDIRECT(U1923)*INDIRECT(U1924)</f>
        <v>0</v>
      </c>
      <c r="V1925" s="30" cm="1">
        <f t="array" aca="1" ref="V1925" ca="1">+INDIRECT(V1923)*INDIRECT(V1924)</f>
        <v>0</v>
      </c>
      <c r="W1925" s="30" cm="1">
        <f t="array" aca="1" ref="W1925" ca="1">+INDIRECT(W1923)*INDIRECT(W1924)</f>
        <v>0</v>
      </c>
      <c r="X1925" s="30" cm="1">
        <f t="array" aca="1" ref="X1925" ca="1">+INDIRECT(X1923)*INDIRECT(X1924)</f>
        <v>0</v>
      </c>
      <c r="Y1925" s="30" cm="1">
        <f t="array" aca="1" ref="Y1925" ca="1">+INDIRECT(Y1923)*INDIRECT(Y1924)</f>
        <v>0</v>
      </c>
      <c r="Z1925" s="30" cm="1">
        <f t="array" aca="1" ref="Z1925" ca="1">+INDIRECT(Z1923)*INDIRECT(Z1924)</f>
        <v>0</v>
      </c>
      <c r="AA1925" s="30" cm="1">
        <f t="array" aca="1" ref="AA1925" ca="1">+INDIRECT(AA1923)*INDIRECT(AA1924)</f>
        <v>0</v>
      </c>
      <c r="AB1925" s="30" cm="1">
        <f t="array" aca="1" ref="AB1925" ca="1">+INDIRECT(AB1923)*INDIRECT(AB1924)</f>
        <v>0</v>
      </c>
      <c r="AC1925" s="30" cm="1">
        <f t="array" aca="1" ref="AC1925" ca="1">+INDIRECT(AC1923)*INDIRECT(AC1924)</f>
        <v>0</v>
      </c>
      <c r="AD1925" s="30" cm="1">
        <f t="array" aca="1" ref="AD1925" ca="1">+INDIRECT(AD1923)*INDIRECT(AD1924)</f>
        <v>0</v>
      </c>
      <c r="AE1925" s="30" cm="1">
        <f t="array" aca="1" ref="AE1925" ca="1">+INDIRECT(AE1923)*INDIRECT(AE1924)</f>
        <v>0</v>
      </c>
      <c r="AF1925" s="30" cm="1">
        <f t="array" aca="1" ref="AF1925" ca="1">+INDIRECT(AF1923)*INDIRECT(AF1924)</f>
        <v>0</v>
      </c>
      <c r="AG1925" s="30" cm="1">
        <f t="array" aca="1" ref="AG1925" ca="1">+INDIRECT(AG1923)*INDIRECT(AG1924)</f>
        <v>0</v>
      </c>
      <c r="AH1925" s="30" cm="1">
        <f t="array" aca="1" ref="AH1925" ca="1">+INDIRECT(AH1923)*INDIRECT(AH1924)</f>
        <v>0</v>
      </c>
      <c r="AI1925" s="30" cm="1">
        <f t="array" aca="1" ref="AI1925" ca="1">+INDIRECT(AI1923)*INDIRECT(AI1924)</f>
        <v>0</v>
      </c>
      <c r="AJ1925" s="30" cm="1">
        <f t="array" aca="1" ref="AJ1925" ca="1">+INDIRECT(AJ1923)*INDIRECT(AJ1924)</f>
        <v>0</v>
      </c>
      <c r="AK1925" s="30" cm="1">
        <f t="array" aca="1" ref="AK1925" ca="1">+INDIRECT(AK1923)*INDIRECT(AK1924)</f>
        <v>0</v>
      </c>
      <c r="AL1925" s="30" cm="1">
        <f t="array" aca="1" ref="AL1925" ca="1">+INDIRECT(AL1923)*INDIRECT(AL1924)</f>
        <v>0</v>
      </c>
      <c r="AM1925" s="30" cm="1">
        <f t="array" aca="1" ref="AM1925" ca="1">+INDIRECT(AM1923)*INDIRECT(AM1924)</f>
        <v>0</v>
      </c>
      <c r="AN1925" s="30" cm="1">
        <f t="array" aca="1" ref="AN1925" ca="1">+INDIRECT(AN1923)*INDIRECT(AN1924)</f>
        <v>0</v>
      </c>
      <c r="AO1925" s="30" cm="1">
        <f t="array" aca="1" ref="AO1925" ca="1">+INDIRECT(AO1923)*INDIRECT(AO1924)</f>
        <v>0</v>
      </c>
      <c r="AP1925" s="30" cm="1">
        <f t="array" aca="1" ref="AP1925" ca="1">+INDIRECT(AP1923)*INDIRECT(AP1924)</f>
        <v>0</v>
      </c>
      <c r="AQ1925" s="30" cm="1">
        <f t="array" aca="1" ref="AQ1925" ca="1">+INDIRECT(AQ1923)*INDIRECT(AQ1924)</f>
        <v>0</v>
      </c>
      <c r="AR1925" s="30" cm="1">
        <f t="array" aca="1" ref="AR1925" ca="1">+INDIRECT(AR1923)*INDIRECT(AR1924)</f>
        <v>0</v>
      </c>
      <c r="AS1925" s="30" cm="1">
        <f t="array" aca="1" ref="AS1925" ca="1">+INDIRECT(AS1923)*INDIRECT(AS1924)</f>
        <v>0</v>
      </c>
      <c r="AT1925" s="30" cm="1">
        <f t="array" aca="1" ref="AT1925" ca="1">+INDIRECT(AT1923)*INDIRECT(AT1924)</f>
        <v>0</v>
      </c>
      <c r="AU1925" s="30" cm="1">
        <f t="array" aca="1" ref="AU1925" ca="1">+INDIRECT(AU1923)*INDIRECT(AU1924)</f>
        <v>0</v>
      </c>
      <c r="AV1925" s="30" cm="1">
        <f t="array" aca="1" ref="AV1925" ca="1">+INDIRECT(AV1923)*INDIRECT(AV1924)</f>
        <v>0</v>
      </c>
      <c r="AW1925" s="30" cm="1">
        <f t="array" aca="1" ref="AW1925" ca="1">+INDIRECT(AW1923)*INDIRECT(AW1924)</f>
        <v>0</v>
      </c>
      <c r="AX1925" s="30" cm="1">
        <f t="array" aca="1" ref="AX1925" ca="1">+INDIRECT(AX1923)*INDIRECT(AX1924)</f>
        <v>0</v>
      </c>
      <c r="AY1925" s="30" cm="1">
        <f t="array" aca="1" ref="AY1925" ca="1">+INDIRECT(AY1923)*INDIRECT(AY1924)</f>
        <v>0</v>
      </c>
      <c r="AZ1925" s="30" cm="1">
        <f t="array" aca="1" ref="AZ1925" ca="1">+INDIRECT(AZ1923)*INDIRECT(AZ1924)</f>
        <v>0</v>
      </c>
      <c r="BA1925" s="30" cm="1">
        <f t="array" aca="1" ref="BA1925" ca="1">+INDIRECT(BA1923)*INDIRECT(BA1924)</f>
        <v>0</v>
      </c>
      <c r="BB1925" s="30" cm="1">
        <f t="array" aca="1" ref="BB1925" ca="1">+INDIRECT(BB1923)*INDIRECT(BB1924)</f>
        <v>0</v>
      </c>
      <c r="BC1925" s="30" cm="1">
        <f t="array" aca="1" ref="BC1925" ca="1">+INDIRECT(BC1923)*INDIRECT(BC1924)</f>
        <v>0</v>
      </c>
      <c r="BD1925" s="30" cm="1">
        <f t="array" aca="1" ref="BD1925" ca="1">+INDIRECT(BD1923)*INDIRECT(BD1924)</f>
        <v>0</v>
      </c>
      <c r="BE1925" s="30" cm="1">
        <f t="array" aca="1" ref="BE1925" ca="1">+INDIRECT(BE1923)*INDIRECT(BE1924)</f>
        <v>0</v>
      </c>
      <c r="BF1925" s="30" cm="1">
        <f t="array" aca="1" ref="BF1925" ca="1">+INDIRECT(BF1923)*INDIRECT(BF1924)</f>
        <v>0</v>
      </c>
      <c r="BG1925" s="30" cm="1">
        <f t="array" aca="1" ref="BG1925" ca="1">+INDIRECT(BG1923)*INDIRECT(BG1924)</f>
        <v>0</v>
      </c>
      <c r="BH1925" s="30" cm="1">
        <f t="array" aca="1" ref="BH1925" ca="1">+INDIRECT(BH1923)*INDIRECT(BH1924)</f>
        <v>0</v>
      </c>
      <c r="BI1925" s="30" cm="1">
        <f t="array" aca="1" ref="BI1925" ca="1">+INDIRECT(BI1923)*INDIRECT(BI1924)</f>
        <v>0</v>
      </c>
      <c r="BJ1925" s="30" cm="1">
        <f t="array" aca="1" ref="BJ1925" ca="1">+INDIRECT(BJ1923)*INDIRECT(BJ1924)</f>
        <v>0</v>
      </c>
      <c r="BK1925" s="30" cm="1">
        <f t="array" aca="1" ref="BK1925" ca="1">+INDIRECT(BK1923)*INDIRECT(BK1924)</f>
        <v>0</v>
      </c>
      <c r="BL1925" s="30" cm="1">
        <f t="array" aca="1" ref="BL1925" ca="1">+INDIRECT(BL1923)*INDIRECT(BL1924)</f>
        <v>0</v>
      </c>
      <c r="BM1925" s="30" cm="1">
        <f t="array" aca="1" ref="BM1925" ca="1">+INDIRECT(BM1923)*INDIRECT(BM1924)</f>
        <v>0</v>
      </c>
      <c r="BN1925" s="30" cm="1">
        <f t="array" aca="1" ref="BN1925" ca="1">+INDIRECT(BN1923)*INDIRECT(BN1924)</f>
        <v>0</v>
      </c>
      <c r="BO1925" s="30" cm="1">
        <f t="array" aca="1" ref="BO1925" ca="1">+INDIRECT(BO1923)*INDIRECT(BO1924)</f>
        <v>0</v>
      </c>
      <c r="BP1925" s="30" cm="1">
        <f t="array" aca="1" ref="BP1925" ca="1">+INDIRECT(BP1923)*INDIRECT(BP1924)</f>
        <v>0</v>
      </c>
      <c r="BQ1925" s="30" cm="1">
        <f t="array" aca="1" ref="BQ1925" ca="1">+INDIRECT(BQ1923)*INDIRECT(BQ1924)</f>
        <v>0</v>
      </c>
      <c r="BR1925" s="30" cm="1">
        <f t="array" aca="1" ref="BR1925" ca="1">+INDIRECT(BR1923)*INDIRECT(BR1924)</f>
        <v>0</v>
      </c>
      <c r="BS1925" s="30" cm="1">
        <f t="array" aca="1" ref="BS1925" ca="1">+INDIRECT(BS1923)*INDIRECT(BS1924)</f>
        <v>0</v>
      </c>
      <c r="BT1925" s="30" cm="1">
        <f t="array" aca="1" ref="BT1925" ca="1">+INDIRECT(BT1923)*INDIRECT(BT1924)</f>
        <v>0</v>
      </c>
      <c r="BU1925" s="30" cm="1">
        <f t="array" aca="1" ref="BU1925" ca="1">+INDIRECT(BU1923)*INDIRECT(BU1924)</f>
        <v>0</v>
      </c>
      <c r="BV1925" s="30" cm="1">
        <f t="array" aca="1" ref="BV1925" ca="1">+INDIRECT(BV1923)*INDIRECT(BV1924)</f>
        <v>0</v>
      </c>
      <c r="BW1925" s="30" cm="1">
        <f t="array" aca="1" ref="BW1925" ca="1">+INDIRECT(BW1923)*INDIRECT(BW1924)</f>
        <v>0</v>
      </c>
      <c r="BX1925" s="30" cm="1">
        <f t="array" aca="1" ref="BX1925" ca="1">+INDIRECT(BX1923)*INDIRECT(BX1924)</f>
        <v>0</v>
      </c>
      <c r="BY1925" s="30" cm="1">
        <f t="array" aca="1" ref="BY1925" ca="1">+INDIRECT(BY1923)*INDIRECT(BY1924)</f>
        <v>0</v>
      </c>
      <c r="BZ1925" s="30" cm="1">
        <f t="array" aca="1" ref="BZ1925" ca="1">+INDIRECT(BZ1923)*INDIRECT(BZ1924)</f>
        <v>0</v>
      </c>
      <c r="CA1925" s="30" cm="1">
        <f t="array" aca="1" ref="CA1925" ca="1">+INDIRECT(CA1923)*INDIRECT(CA1924)</f>
        <v>0</v>
      </c>
      <c r="CB1925" s="30" cm="1">
        <f t="array" aca="1" ref="CB1925" ca="1">+INDIRECT(CB1923)*INDIRECT(CB1924)</f>
        <v>0</v>
      </c>
      <c r="CC1925" s="30" cm="1">
        <f t="array" aca="1" ref="CC1925" ca="1">+INDIRECT(CC1923)*INDIRECT(CC1924)</f>
        <v>0</v>
      </c>
      <c r="CD1925" s="30" cm="1">
        <f t="array" aca="1" ref="CD1925" ca="1">+INDIRECT(CD1923)*INDIRECT(CD1924)</f>
        <v>0</v>
      </c>
      <c r="CE1925" s="30" cm="1">
        <f t="array" aca="1" ref="CE1925" ca="1">+INDIRECT(CE1923)*INDIRECT(CE1924)</f>
        <v>0</v>
      </c>
      <c r="CF1925" s="30" cm="1">
        <f t="array" aca="1" ref="CF1925" ca="1">+INDIRECT(CF1923)*INDIRECT(CF1924)</f>
        <v>0</v>
      </c>
      <c r="CG1925" s="30" cm="1">
        <f t="array" aca="1" ref="CG1925" ca="1">+INDIRECT(CG1923)*INDIRECT(CG1924)</f>
        <v>0</v>
      </c>
      <c r="CH1925" s="30" cm="1">
        <f t="array" aca="1" ref="CH1925" ca="1">+INDIRECT(CH1923)*INDIRECT(CH1924)</f>
        <v>0</v>
      </c>
      <c r="CI1925" s="30" cm="1">
        <f t="array" aca="1" ref="CI1925" ca="1">+INDIRECT(CI1923)*INDIRECT(CI1924)</f>
        <v>0</v>
      </c>
      <c r="CJ1925" s="30" cm="1">
        <f t="array" aca="1" ref="CJ1925" ca="1">+INDIRECT(CJ1923)*INDIRECT(CJ1924)</f>
        <v>0</v>
      </c>
      <c r="CK1925" s="30" cm="1">
        <f t="array" aca="1" ref="CK1925" ca="1">+INDIRECT(CK1923)*INDIRECT(CK1924)</f>
        <v>0</v>
      </c>
      <c r="CL1925" s="30" cm="1">
        <f t="array" aca="1" ref="CL1925" ca="1">+INDIRECT(CL1923)*INDIRECT(CL1924)</f>
        <v>0</v>
      </c>
      <c r="CM1925" s="30" cm="1">
        <f t="array" aca="1" ref="CM1925" ca="1">+INDIRECT(CM1923)*INDIRECT(CM1924)</f>
        <v>0</v>
      </c>
      <c r="CN1925" s="30" cm="1">
        <f t="array" aca="1" ref="CN1925" ca="1">+INDIRECT(CN1923)*INDIRECT(CN1924)</f>
        <v>0</v>
      </c>
    </row>
    <row r="1926" spans="1:92" s="295" customFormat="1" x14ac:dyDescent="0.25">
      <c r="A1926"/>
      <c r="C1926"/>
      <c r="D1926"/>
      <c r="E1926" s="102"/>
      <c r="F1926" s="102"/>
      <c r="G1926" s="102"/>
      <c r="H1926" s="102"/>
      <c r="I1926" s="91"/>
      <c r="J1926" s="297"/>
      <c r="K1926"/>
      <c r="L1926"/>
      <c r="M1926"/>
      <c r="N1926"/>
      <c r="O1926"/>
      <c r="P1926"/>
      <c r="Q1926"/>
      <c r="R1926"/>
      <c r="S1926"/>
    </row>
    <row r="1927" spans="1:92" s="295" customFormat="1" x14ac:dyDescent="0.25">
      <c r="A1927" s="137"/>
      <c r="B1927" s="208"/>
      <c r="C1927" s="139"/>
      <c r="D1927" s="137" t="s">
        <v>1045</v>
      </c>
      <c r="E1927" s="157" t="s">
        <v>1045</v>
      </c>
      <c r="F1927" s="140"/>
      <c r="G1927" s="141"/>
      <c r="H1927" s="487"/>
      <c r="I1927" s="221"/>
      <c r="J1927" s="222"/>
      <c r="K1927" s="218"/>
      <c r="L1927" s="218"/>
      <c r="M1927" s="218"/>
      <c r="N1927" s="218"/>
      <c r="O1927" s="218"/>
      <c r="P1927" s="218"/>
      <c r="Q1927" s="218"/>
      <c r="R1927"/>
      <c r="S1927"/>
      <c r="T1927" s="233"/>
      <c r="U1927" s="145"/>
      <c r="V1927" s="145"/>
      <c r="W1927" s="145"/>
      <c r="X1927" s="145"/>
      <c r="Y1927" s="145"/>
      <c r="Z1927" s="145"/>
      <c r="AA1927" s="145"/>
      <c r="AB1927" s="145"/>
      <c r="AC1927" s="145"/>
      <c r="AD1927" s="145"/>
      <c r="AE1927" s="145"/>
      <c r="AF1927" s="145"/>
      <c r="AG1927" s="145"/>
      <c r="AH1927" s="145"/>
      <c r="AI1927" s="145"/>
      <c r="AJ1927" s="145"/>
      <c r="AK1927" s="145"/>
      <c r="AL1927" s="145"/>
      <c r="AM1927" s="145"/>
      <c r="AN1927" s="145"/>
      <c r="AO1927" s="145"/>
      <c r="AP1927" s="145"/>
      <c r="AQ1927" s="145"/>
      <c r="AR1927" s="145"/>
      <c r="AS1927" s="145"/>
      <c r="AT1927" s="145"/>
      <c r="AU1927" s="145"/>
      <c r="AV1927" s="145"/>
      <c r="AW1927" s="145"/>
      <c r="AX1927" s="145"/>
      <c r="AY1927" s="145"/>
      <c r="AZ1927" s="145"/>
      <c r="BA1927" s="145"/>
      <c r="BB1927" s="145"/>
      <c r="BC1927" s="145"/>
      <c r="BD1927" s="145"/>
      <c r="BE1927" s="145"/>
      <c r="BF1927" s="145"/>
      <c r="BG1927" s="145"/>
      <c r="BH1927" s="145"/>
      <c r="BI1927" s="145"/>
      <c r="BJ1927" s="145"/>
      <c r="BK1927" s="145"/>
      <c r="BL1927" s="145"/>
      <c r="BM1927" s="145"/>
      <c r="BN1927" s="145"/>
      <c r="BO1927" s="145"/>
      <c r="BP1927" s="145"/>
      <c r="BQ1927" s="145"/>
      <c r="BR1927" s="145"/>
      <c r="BS1927" s="145"/>
      <c r="BT1927" s="145"/>
      <c r="BU1927" s="145"/>
      <c r="BV1927" s="145"/>
      <c r="BW1927" s="145"/>
      <c r="BX1927" s="145"/>
      <c r="BY1927" s="145"/>
      <c r="BZ1927" s="145"/>
      <c r="CA1927" s="145"/>
      <c r="CB1927" s="145"/>
      <c r="CC1927" s="145"/>
      <c r="CD1927" s="145"/>
      <c r="CE1927" s="145"/>
      <c r="CF1927" s="145"/>
      <c r="CG1927" s="145"/>
      <c r="CH1927" s="145"/>
      <c r="CI1927" s="145"/>
      <c r="CJ1927" s="145"/>
      <c r="CK1927" s="145"/>
      <c r="CL1927" s="145"/>
      <c r="CM1927" s="145"/>
      <c r="CN1927" s="145"/>
    </row>
    <row r="1928" spans="1:92" s="295" customFormat="1" x14ac:dyDescent="0.25">
      <c r="A1928" t="s">
        <v>1046</v>
      </c>
      <c r="B1928" s="37" t="s">
        <v>952</v>
      </c>
      <c r="C1928"/>
      <c r="D1928" t="s">
        <v>1045</v>
      </c>
      <c r="E1928" s="102"/>
      <c r="F1928" s="149"/>
      <c r="G1928" s="106"/>
      <c r="H1928" s="175"/>
      <c r="I1928" s="102"/>
      <c r="J1928" s="541">
        <f t="shared" ref="J1928:P1928" ca="1" si="1218">IFERROR(INDEX(INDIRECT("Financials!$A:$CX"), MATCH(SUBSTITUTE($B1928,"Driver: ",""), INDIRECT("Financials!$B:$B"), 0), MATCH(J$1, INDIRECT("Financials!$1:$1"), 0)),0)</f>
        <v>0</v>
      </c>
      <c r="K1928" s="541">
        <f t="shared" ca="1" si="1218"/>
        <v>0</v>
      </c>
      <c r="L1928" s="541">
        <f t="shared" ca="1" si="1218"/>
        <v>0</v>
      </c>
      <c r="M1928" s="541">
        <f t="shared" ca="1" si="1218"/>
        <v>0</v>
      </c>
      <c r="N1928" s="541">
        <f t="shared" ca="1" si="1218"/>
        <v>0</v>
      </c>
      <c r="O1928" s="541">
        <f t="shared" ca="1" si="1218"/>
        <v>0</v>
      </c>
      <c r="P1928" s="541">
        <f t="shared" ca="1" si="1218"/>
        <v>0</v>
      </c>
      <c r="Q1928" s="541"/>
      <c r="R1928"/>
      <c r="S1928"/>
      <c r="T1928" s="541">
        <f t="shared" ref="T1928:CE1928" ca="1" si="1219">IFERROR(INDEX(INDIRECT("Financials!$A:$CX"), MATCH(SUBSTITUTE($B1928,"Driver: ",""), INDIRECT("Financials!$B:$B"), 0), MATCH(T$1, INDIRECT("Financials!$1:$1"), 0)),0)</f>
        <v>0</v>
      </c>
      <c r="U1928" s="509">
        <f t="shared" ca="1" si="1219"/>
        <v>0</v>
      </c>
      <c r="V1928" s="509">
        <f t="shared" ca="1" si="1219"/>
        <v>0</v>
      </c>
      <c r="W1928" s="509">
        <f t="shared" ca="1" si="1219"/>
        <v>0</v>
      </c>
      <c r="X1928" s="509">
        <f t="shared" ca="1" si="1219"/>
        <v>0</v>
      </c>
      <c r="Y1928" s="509">
        <f t="shared" ca="1" si="1219"/>
        <v>0</v>
      </c>
      <c r="Z1928" s="509">
        <f t="shared" ca="1" si="1219"/>
        <v>0</v>
      </c>
      <c r="AA1928" s="509">
        <f t="shared" ca="1" si="1219"/>
        <v>0</v>
      </c>
      <c r="AB1928" s="509">
        <f t="shared" ca="1" si="1219"/>
        <v>0</v>
      </c>
      <c r="AC1928" s="509">
        <f t="shared" ca="1" si="1219"/>
        <v>0</v>
      </c>
      <c r="AD1928" s="509">
        <f t="shared" ca="1" si="1219"/>
        <v>0</v>
      </c>
      <c r="AE1928" s="509">
        <f t="shared" ca="1" si="1219"/>
        <v>0</v>
      </c>
      <c r="AF1928" s="509">
        <f t="shared" ca="1" si="1219"/>
        <v>0</v>
      </c>
      <c r="AG1928" s="509">
        <f t="shared" ca="1" si="1219"/>
        <v>0</v>
      </c>
      <c r="AH1928" s="509">
        <f t="shared" ca="1" si="1219"/>
        <v>0</v>
      </c>
      <c r="AI1928" s="509">
        <f t="shared" ca="1" si="1219"/>
        <v>0</v>
      </c>
      <c r="AJ1928" s="509">
        <f t="shared" ca="1" si="1219"/>
        <v>0</v>
      </c>
      <c r="AK1928" s="509">
        <f t="shared" ca="1" si="1219"/>
        <v>0</v>
      </c>
      <c r="AL1928" s="509">
        <f t="shared" ca="1" si="1219"/>
        <v>0</v>
      </c>
      <c r="AM1928" s="509">
        <f t="shared" ca="1" si="1219"/>
        <v>0</v>
      </c>
      <c r="AN1928" s="509">
        <f t="shared" ca="1" si="1219"/>
        <v>0</v>
      </c>
      <c r="AO1928" s="509">
        <f t="shared" ca="1" si="1219"/>
        <v>0</v>
      </c>
      <c r="AP1928" s="509">
        <f t="shared" ca="1" si="1219"/>
        <v>0</v>
      </c>
      <c r="AQ1928" s="509">
        <f t="shared" ca="1" si="1219"/>
        <v>0</v>
      </c>
      <c r="AR1928" s="509">
        <f t="shared" ca="1" si="1219"/>
        <v>0</v>
      </c>
      <c r="AS1928" s="509">
        <f t="shared" ca="1" si="1219"/>
        <v>0</v>
      </c>
      <c r="AT1928" s="509">
        <f t="shared" ca="1" si="1219"/>
        <v>0</v>
      </c>
      <c r="AU1928" s="509">
        <f t="shared" ca="1" si="1219"/>
        <v>0</v>
      </c>
      <c r="AV1928" s="509">
        <f t="shared" ca="1" si="1219"/>
        <v>0</v>
      </c>
      <c r="AW1928" s="509">
        <f t="shared" ca="1" si="1219"/>
        <v>0</v>
      </c>
      <c r="AX1928" s="509">
        <f t="shared" ca="1" si="1219"/>
        <v>0</v>
      </c>
      <c r="AY1928" s="509">
        <f t="shared" ca="1" si="1219"/>
        <v>0</v>
      </c>
      <c r="AZ1928" s="509">
        <f t="shared" ca="1" si="1219"/>
        <v>0</v>
      </c>
      <c r="BA1928" s="509">
        <f t="shared" ca="1" si="1219"/>
        <v>0</v>
      </c>
      <c r="BB1928" s="509">
        <f t="shared" ca="1" si="1219"/>
        <v>0</v>
      </c>
      <c r="BC1928" s="509">
        <f t="shared" ca="1" si="1219"/>
        <v>0</v>
      </c>
      <c r="BD1928" s="509">
        <f t="shared" ca="1" si="1219"/>
        <v>0</v>
      </c>
      <c r="BE1928" s="509">
        <f t="shared" ca="1" si="1219"/>
        <v>0</v>
      </c>
      <c r="BF1928" s="509">
        <f t="shared" ca="1" si="1219"/>
        <v>0</v>
      </c>
      <c r="BG1928" s="509">
        <f t="shared" ca="1" si="1219"/>
        <v>0</v>
      </c>
      <c r="BH1928" s="509">
        <f t="shared" ca="1" si="1219"/>
        <v>0</v>
      </c>
      <c r="BI1928" s="509">
        <f t="shared" ca="1" si="1219"/>
        <v>0</v>
      </c>
      <c r="BJ1928" s="509">
        <f t="shared" ca="1" si="1219"/>
        <v>0</v>
      </c>
      <c r="BK1928" s="509">
        <f t="shared" ca="1" si="1219"/>
        <v>0</v>
      </c>
      <c r="BL1928" s="509">
        <f t="shared" ca="1" si="1219"/>
        <v>0</v>
      </c>
      <c r="BM1928" s="509">
        <f t="shared" ca="1" si="1219"/>
        <v>0</v>
      </c>
      <c r="BN1928" s="509">
        <f t="shared" ca="1" si="1219"/>
        <v>0</v>
      </c>
      <c r="BO1928" s="509">
        <f t="shared" ca="1" si="1219"/>
        <v>0</v>
      </c>
      <c r="BP1928" s="509">
        <f t="shared" ca="1" si="1219"/>
        <v>0</v>
      </c>
      <c r="BQ1928" s="509">
        <f t="shared" ca="1" si="1219"/>
        <v>0</v>
      </c>
      <c r="BR1928" s="509">
        <f t="shared" ca="1" si="1219"/>
        <v>0</v>
      </c>
      <c r="BS1928" s="509">
        <f t="shared" ca="1" si="1219"/>
        <v>0</v>
      </c>
      <c r="BT1928" s="509">
        <f t="shared" ca="1" si="1219"/>
        <v>0</v>
      </c>
      <c r="BU1928" s="509">
        <f t="shared" ca="1" si="1219"/>
        <v>0</v>
      </c>
      <c r="BV1928" s="509">
        <f t="shared" ca="1" si="1219"/>
        <v>0</v>
      </c>
      <c r="BW1928" s="509">
        <f t="shared" ca="1" si="1219"/>
        <v>0</v>
      </c>
      <c r="BX1928" s="509">
        <f t="shared" ca="1" si="1219"/>
        <v>0</v>
      </c>
      <c r="BY1928" s="509">
        <f t="shared" ca="1" si="1219"/>
        <v>0</v>
      </c>
      <c r="BZ1928" s="509">
        <f t="shared" ca="1" si="1219"/>
        <v>0</v>
      </c>
      <c r="CA1928" s="509">
        <f t="shared" ca="1" si="1219"/>
        <v>0</v>
      </c>
      <c r="CB1928" s="509">
        <f t="shared" ca="1" si="1219"/>
        <v>0</v>
      </c>
      <c r="CC1928" s="509">
        <f t="shared" ca="1" si="1219"/>
        <v>0</v>
      </c>
      <c r="CD1928" s="509">
        <f t="shared" ca="1" si="1219"/>
        <v>0</v>
      </c>
      <c r="CE1928" s="509">
        <f t="shared" ca="1" si="1219"/>
        <v>0</v>
      </c>
      <c r="CF1928" s="509">
        <f t="shared" ref="CF1928:CY1928" ca="1" si="1220">IFERROR(INDEX(INDIRECT("Financials!$A:$CX"), MATCH(SUBSTITUTE($B1928,"Driver: ",""), INDIRECT("Financials!$B:$B"), 0), MATCH(CF$1, INDIRECT("Financials!$1:$1"), 0)),0)</f>
        <v>0</v>
      </c>
      <c r="CG1928" s="509">
        <f t="shared" ca="1" si="1220"/>
        <v>0</v>
      </c>
      <c r="CH1928" s="509">
        <f t="shared" ca="1" si="1220"/>
        <v>0</v>
      </c>
      <c r="CI1928" s="509">
        <f t="shared" ca="1" si="1220"/>
        <v>0</v>
      </c>
      <c r="CJ1928" s="509">
        <f t="shared" ca="1" si="1220"/>
        <v>0</v>
      </c>
      <c r="CK1928" s="509">
        <f t="shared" ca="1" si="1220"/>
        <v>0</v>
      </c>
      <c r="CL1928" s="509">
        <f t="shared" ca="1" si="1220"/>
        <v>0</v>
      </c>
      <c r="CM1928" s="509">
        <f t="shared" ca="1" si="1220"/>
        <v>0</v>
      </c>
      <c r="CN1928" s="509">
        <f t="shared" ca="1" si="1220"/>
        <v>0</v>
      </c>
    </row>
    <row r="1929" spans="1:92" s="295" customFormat="1" x14ac:dyDescent="0.25">
      <c r="A1929"/>
      <c r="C1929"/>
      <c r="D1929"/>
      <c r="E1929" s="102"/>
      <c r="F1929" s="102"/>
      <c r="G1929" s="102"/>
      <c r="H1929" s="102"/>
      <c r="I1929" s="91"/>
      <c r="J1929" s="297"/>
      <c r="K1929"/>
      <c r="L1929"/>
      <c r="M1929"/>
      <c r="N1929"/>
      <c r="O1929"/>
      <c r="P1929"/>
      <c r="Q1929"/>
      <c r="R1929"/>
      <c r="S1929"/>
    </row>
    <row r="1930" spans="1:92" s="295" customFormat="1" x14ac:dyDescent="0.25">
      <c r="A1930" s="137"/>
      <c r="B1930" s="208"/>
      <c r="C1930" s="139"/>
      <c r="D1930" s="137" t="s">
        <v>1047</v>
      </c>
      <c r="E1930" s="140" t="s">
        <v>1047</v>
      </c>
      <c r="F1930" s="140"/>
      <c r="G1930" s="140"/>
      <c r="H1930" s="141"/>
      <c r="I1930" s="142"/>
      <c r="J1930" s="143"/>
      <c r="K1930" s="139"/>
      <c r="L1930" s="139"/>
      <c r="M1930" s="139"/>
      <c r="N1930" s="139"/>
      <c r="O1930" s="139"/>
      <c r="P1930" s="139"/>
      <c r="Q1930" s="139"/>
      <c r="R1930"/>
      <c r="S1930"/>
      <c r="T1930" s="233"/>
      <c r="U1930" s="145" t="s">
        <v>507</v>
      </c>
      <c r="V1930" s="145" t="s">
        <v>507</v>
      </c>
      <c r="W1930" s="145" t="s">
        <v>507</v>
      </c>
      <c r="X1930" s="145" t="s">
        <v>507</v>
      </c>
      <c r="Y1930" s="145" t="s">
        <v>507</v>
      </c>
      <c r="Z1930" s="145" t="s">
        <v>507</v>
      </c>
      <c r="AA1930" s="145" t="s">
        <v>507</v>
      </c>
      <c r="AB1930" s="145" t="s">
        <v>507</v>
      </c>
      <c r="AC1930" s="145" t="s">
        <v>507</v>
      </c>
      <c r="AD1930" s="145" t="s">
        <v>507</v>
      </c>
      <c r="AE1930" s="145" t="s">
        <v>507</v>
      </c>
      <c r="AF1930" s="145" t="s">
        <v>507</v>
      </c>
      <c r="AG1930" s="145" t="s">
        <v>507</v>
      </c>
      <c r="AH1930" s="145" t="s">
        <v>507</v>
      </c>
      <c r="AI1930" s="145" t="s">
        <v>507</v>
      </c>
      <c r="AJ1930" s="145" t="s">
        <v>507</v>
      </c>
      <c r="AK1930" s="145" t="s">
        <v>507</v>
      </c>
      <c r="AL1930" s="145" t="s">
        <v>507</v>
      </c>
      <c r="AM1930" s="145" t="s">
        <v>507</v>
      </c>
      <c r="AN1930" s="145" t="s">
        <v>507</v>
      </c>
      <c r="AO1930" s="145" t="s">
        <v>507</v>
      </c>
      <c r="AP1930" s="145" t="s">
        <v>507</v>
      </c>
      <c r="AQ1930" s="145" t="s">
        <v>507</v>
      </c>
      <c r="AR1930" s="145" t="s">
        <v>507</v>
      </c>
      <c r="AS1930" s="145" t="s">
        <v>507</v>
      </c>
      <c r="AT1930" s="145" t="s">
        <v>507</v>
      </c>
      <c r="AU1930" s="145" t="s">
        <v>507</v>
      </c>
      <c r="AV1930" s="145" t="s">
        <v>507</v>
      </c>
      <c r="AW1930" s="145" t="s">
        <v>507</v>
      </c>
      <c r="AX1930" s="145" t="s">
        <v>507</v>
      </c>
      <c r="AY1930" s="145" t="s">
        <v>507</v>
      </c>
      <c r="AZ1930" s="145" t="s">
        <v>507</v>
      </c>
      <c r="BA1930" s="145" t="s">
        <v>507</v>
      </c>
      <c r="BB1930" s="145" t="s">
        <v>507</v>
      </c>
      <c r="BC1930" s="145" t="s">
        <v>507</v>
      </c>
      <c r="BD1930" s="145" t="s">
        <v>507</v>
      </c>
      <c r="BE1930" s="145" t="s">
        <v>507</v>
      </c>
      <c r="BF1930" s="145" t="s">
        <v>507</v>
      </c>
      <c r="BG1930" s="145" t="s">
        <v>507</v>
      </c>
      <c r="BH1930" s="145" t="s">
        <v>507</v>
      </c>
      <c r="BI1930" s="145" t="s">
        <v>507</v>
      </c>
      <c r="BJ1930" s="145" t="s">
        <v>507</v>
      </c>
      <c r="BK1930" s="145" t="s">
        <v>507</v>
      </c>
      <c r="BL1930" s="145" t="s">
        <v>507</v>
      </c>
      <c r="BM1930" s="145" t="s">
        <v>507</v>
      </c>
      <c r="BN1930" s="145" t="s">
        <v>507</v>
      </c>
      <c r="BO1930" s="145" t="s">
        <v>507</v>
      </c>
      <c r="BP1930" s="145" t="s">
        <v>507</v>
      </c>
      <c r="BQ1930" s="145" t="s">
        <v>507</v>
      </c>
      <c r="BR1930" s="145" t="s">
        <v>507</v>
      </c>
      <c r="BS1930" s="145" t="s">
        <v>507</v>
      </c>
      <c r="BT1930" s="145" t="s">
        <v>507</v>
      </c>
      <c r="BU1930" s="145" t="s">
        <v>507</v>
      </c>
      <c r="BV1930" s="145" t="s">
        <v>507</v>
      </c>
      <c r="BW1930" s="145" t="s">
        <v>507</v>
      </c>
      <c r="BX1930" s="145" t="s">
        <v>507</v>
      </c>
      <c r="BY1930" s="145" t="s">
        <v>507</v>
      </c>
      <c r="BZ1930" s="145" t="s">
        <v>507</v>
      </c>
      <c r="CA1930" s="145" t="s">
        <v>507</v>
      </c>
      <c r="CB1930" s="145" t="s">
        <v>507</v>
      </c>
      <c r="CC1930" s="145" t="s">
        <v>507</v>
      </c>
      <c r="CD1930" s="145" t="s">
        <v>507</v>
      </c>
      <c r="CE1930" s="145" t="s">
        <v>507</v>
      </c>
      <c r="CF1930" s="145" t="s">
        <v>507</v>
      </c>
      <c r="CG1930" s="145" t="s">
        <v>507</v>
      </c>
      <c r="CH1930" s="145" t="s">
        <v>507</v>
      </c>
      <c r="CI1930" s="145" t="s">
        <v>507</v>
      </c>
      <c r="CJ1930" s="145" t="s">
        <v>507</v>
      </c>
      <c r="CK1930" s="145" t="s">
        <v>507</v>
      </c>
      <c r="CL1930" s="145" t="s">
        <v>507</v>
      </c>
      <c r="CM1930" s="145" t="s">
        <v>507</v>
      </c>
      <c r="CN1930" s="145" t="s">
        <v>507</v>
      </c>
    </row>
    <row r="1931" spans="1:92" s="295" customFormat="1" x14ac:dyDescent="0.25">
      <c r="A1931" s="137"/>
      <c r="B1931" s="138"/>
      <c r="C1931" s="257"/>
      <c r="D1931" s="137" t="s">
        <v>1047</v>
      </c>
      <c r="E1931" s="141"/>
      <c r="F1931" s="141"/>
      <c r="G1931" s="141"/>
      <c r="H1931" s="141"/>
      <c r="I1931" s="396"/>
      <c r="J1931" s="397"/>
      <c r="K1931" s="257"/>
      <c r="L1931" s="257"/>
      <c r="M1931" s="257"/>
      <c r="N1931" s="257"/>
      <c r="O1931" s="257"/>
      <c r="P1931" s="257"/>
      <c r="Q1931" s="257"/>
      <c r="R1931"/>
      <c r="S1931"/>
      <c r="T1931" s="325"/>
      <c r="U1931" s="326" t="s">
        <v>507</v>
      </c>
      <c r="V1931" s="326" t="s">
        <v>507</v>
      </c>
      <c r="W1931" s="326" t="s">
        <v>507</v>
      </c>
      <c r="X1931" s="326" t="s">
        <v>507</v>
      </c>
      <c r="Y1931" s="326" t="s">
        <v>507</v>
      </c>
      <c r="Z1931" s="326" t="s">
        <v>507</v>
      </c>
      <c r="AA1931" s="326" t="s">
        <v>507</v>
      </c>
      <c r="AB1931" s="326" t="s">
        <v>507</v>
      </c>
      <c r="AC1931" s="326" t="s">
        <v>507</v>
      </c>
      <c r="AD1931" s="326" t="s">
        <v>507</v>
      </c>
      <c r="AE1931" s="326" t="s">
        <v>507</v>
      </c>
      <c r="AF1931" s="326" t="s">
        <v>507</v>
      </c>
      <c r="AG1931" s="326" t="s">
        <v>507</v>
      </c>
      <c r="AH1931" s="326" t="s">
        <v>507</v>
      </c>
      <c r="AI1931" s="326" t="s">
        <v>507</v>
      </c>
      <c r="AJ1931" s="326" t="s">
        <v>507</v>
      </c>
      <c r="AK1931" s="326" t="s">
        <v>507</v>
      </c>
      <c r="AL1931" s="326" t="s">
        <v>507</v>
      </c>
      <c r="AM1931" s="326" t="s">
        <v>507</v>
      </c>
      <c r="AN1931" s="326" t="s">
        <v>507</v>
      </c>
      <c r="AO1931" s="326" t="s">
        <v>507</v>
      </c>
      <c r="AP1931" s="326" t="s">
        <v>507</v>
      </c>
      <c r="AQ1931" s="326" t="s">
        <v>507</v>
      </c>
      <c r="AR1931" s="326" t="s">
        <v>507</v>
      </c>
      <c r="AS1931" s="326" t="s">
        <v>507</v>
      </c>
      <c r="AT1931" s="326" t="s">
        <v>507</v>
      </c>
      <c r="AU1931" s="326" t="s">
        <v>507</v>
      </c>
      <c r="AV1931" s="326" t="s">
        <v>507</v>
      </c>
      <c r="AW1931" s="326" t="s">
        <v>507</v>
      </c>
      <c r="AX1931" s="326" t="s">
        <v>507</v>
      </c>
      <c r="AY1931" s="326" t="s">
        <v>507</v>
      </c>
      <c r="AZ1931" s="326" t="s">
        <v>507</v>
      </c>
      <c r="BA1931" s="326" t="s">
        <v>507</v>
      </c>
      <c r="BB1931" s="326" t="s">
        <v>507</v>
      </c>
      <c r="BC1931" s="326" t="s">
        <v>507</v>
      </c>
      <c r="BD1931" s="326" t="s">
        <v>507</v>
      </c>
      <c r="BE1931" s="326" t="s">
        <v>507</v>
      </c>
      <c r="BF1931" s="326" t="s">
        <v>507</v>
      </c>
      <c r="BG1931" s="326" t="s">
        <v>507</v>
      </c>
      <c r="BH1931" s="326" t="s">
        <v>507</v>
      </c>
      <c r="BI1931" s="326" t="s">
        <v>507</v>
      </c>
      <c r="BJ1931" s="326" t="s">
        <v>507</v>
      </c>
      <c r="BK1931" s="326" t="s">
        <v>507</v>
      </c>
      <c r="BL1931" s="326" t="s">
        <v>507</v>
      </c>
      <c r="BM1931" s="326" t="s">
        <v>507</v>
      </c>
      <c r="BN1931" s="326" t="s">
        <v>507</v>
      </c>
      <c r="BO1931" s="326" t="s">
        <v>507</v>
      </c>
      <c r="BP1931" s="326" t="s">
        <v>507</v>
      </c>
      <c r="BQ1931" s="326" t="s">
        <v>507</v>
      </c>
      <c r="BR1931" s="326" t="s">
        <v>507</v>
      </c>
      <c r="BS1931" s="326" t="s">
        <v>507</v>
      </c>
      <c r="BT1931" s="326" t="s">
        <v>507</v>
      </c>
      <c r="BU1931" s="326" t="s">
        <v>507</v>
      </c>
      <c r="BV1931" s="326" t="s">
        <v>507</v>
      </c>
      <c r="BW1931" s="326" t="s">
        <v>507</v>
      </c>
      <c r="BX1931" s="326" t="s">
        <v>507</v>
      </c>
      <c r="BY1931" s="326" t="s">
        <v>507</v>
      </c>
      <c r="BZ1931" s="326" t="s">
        <v>507</v>
      </c>
      <c r="CA1931" s="326" t="s">
        <v>507</v>
      </c>
      <c r="CB1931" s="326" t="s">
        <v>507</v>
      </c>
      <c r="CC1931" s="326" t="s">
        <v>507</v>
      </c>
      <c r="CD1931" s="326" t="s">
        <v>507</v>
      </c>
      <c r="CE1931" s="326" t="s">
        <v>507</v>
      </c>
      <c r="CF1931" s="326" t="s">
        <v>507</v>
      </c>
      <c r="CG1931" s="326" t="s">
        <v>507</v>
      </c>
      <c r="CH1931" s="326" t="s">
        <v>507</v>
      </c>
      <c r="CI1931" s="326" t="s">
        <v>507</v>
      </c>
      <c r="CJ1931" s="326" t="s">
        <v>507</v>
      </c>
      <c r="CK1931" s="326" t="s">
        <v>507</v>
      </c>
      <c r="CL1931" s="326" t="s">
        <v>507</v>
      </c>
      <c r="CM1931" s="326" t="s">
        <v>507</v>
      </c>
      <c r="CN1931" s="326" t="s">
        <v>507</v>
      </c>
    </row>
    <row r="1932" spans="1:92" s="295" customFormat="1" x14ac:dyDescent="0.25">
      <c r="A1932" s="137"/>
      <c r="B1932" s="138"/>
      <c r="C1932" s="257"/>
      <c r="D1932" s="137" t="s">
        <v>1047</v>
      </c>
      <c r="E1932" s="141"/>
      <c r="F1932" s="141"/>
      <c r="G1932" s="141"/>
      <c r="H1932" s="141"/>
      <c r="I1932" s="396"/>
      <c r="J1932" s="397"/>
      <c r="K1932" s="257"/>
      <c r="L1932" s="257"/>
      <c r="M1932" s="257"/>
      <c r="N1932" s="257"/>
      <c r="O1932" s="257"/>
      <c r="P1932" s="257"/>
      <c r="Q1932" s="257"/>
      <c r="R1932"/>
      <c r="S1932"/>
      <c r="T1932" s="325"/>
      <c r="U1932" s="326" t="s">
        <v>507</v>
      </c>
      <c r="V1932" s="326" t="s">
        <v>507</v>
      </c>
      <c r="W1932" s="326" t="s">
        <v>507</v>
      </c>
      <c r="X1932" s="326" t="s">
        <v>507</v>
      </c>
      <c r="Y1932" s="326" t="s">
        <v>507</v>
      </c>
      <c r="Z1932" s="326" t="s">
        <v>507</v>
      </c>
      <c r="AA1932" s="326" t="s">
        <v>507</v>
      </c>
      <c r="AB1932" s="326" t="s">
        <v>507</v>
      </c>
      <c r="AC1932" s="326" t="s">
        <v>507</v>
      </c>
      <c r="AD1932" s="326" t="s">
        <v>507</v>
      </c>
      <c r="AE1932" s="326" t="s">
        <v>507</v>
      </c>
      <c r="AF1932" s="326" t="s">
        <v>507</v>
      </c>
      <c r="AG1932" s="326" t="s">
        <v>507</v>
      </c>
      <c r="AH1932" s="326" t="s">
        <v>507</v>
      </c>
      <c r="AI1932" s="326" t="s">
        <v>507</v>
      </c>
      <c r="AJ1932" s="326" t="s">
        <v>507</v>
      </c>
      <c r="AK1932" s="326" t="s">
        <v>507</v>
      </c>
      <c r="AL1932" s="326" t="s">
        <v>507</v>
      </c>
      <c r="AM1932" s="326" t="s">
        <v>507</v>
      </c>
      <c r="AN1932" s="326" t="s">
        <v>507</v>
      </c>
      <c r="AO1932" s="326" t="s">
        <v>507</v>
      </c>
      <c r="AP1932" s="326" t="s">
        <v>507</v>
      </c>
      <c r="AQ1932" s="326" t="s">
        <v>507</v>
      </c>
      <c r="AR1932" s="326" t="s">
        <v>507</v>
      </c>
      <c r="AS1932" s="326" t="s">
        <v>507</v>
      </c>
      <c r="AT1932" s="326" t="s">
        <v>507</v>
      </c>
      <c r="AU1932" s="326" t="s">
        <v>507</v>
      </c>
      <c r="AV1932" s="326" t="s">
        <v>507</v>
      </c>
      <c r="AW1932" s="326" t="s">
        <v>507</v>
      </c>
      <c r="AX1932" s="326" t="s">
        <v>507</v>
      </c>
      <c r="AY1932" s="326" t="s">
        <v>507</v>
      </c>
      <c r="AZ1932" s="326" t="s">
        <v>507</v>
      </c>
      <c r="BA1932" s="326" t="s">
        <v>507</v>
      </c>
      <c r="BB1932" s="326" t="s">
        <v>507</v>
      </c>
      <c r="BC1932" s="326" t="s">
        <v>507</v>
      </c>
      <c r="BD1932" s="326" t="s">
        <v>507</v>
      </c>
      <c r="BE1932" s="326" t="s">
        <v>507</v>
      </c>
      <c r="BF1932" s="326" t="s">
        <v>507</v>
      </c>
      <c r="BG1932" s="326" t="s">
        <v>507</v>
      </c>
      <c r="BH1932" s="326" t="s">
        <v>507</v>
      </c>
      <c r="BI1932" s="326" t="s">
        <v>507</v>
      </c>
      <c r="BJ1932" s="326" t="s">
        <v>507</v>
      </c>
      <c r="BK1932" s="326" t="s">
        <v>507</v>
      </c>
      <c r="BL1932" s="326" t="s">
        <v>507</v>
      </c>
      <c r="BM1932" s="326" t="s">
        <v>507</v>
      </c>
      <c r="BN1932" s="326" t="s">
        <v>507</v>
      </c>
      <c r="BO1932" s="326" t="s">
        <v>507</v>
      </c>
      <c r="BP1932" s="326" t="s">
        <v>507</v>
      </c>
      <c r="BQ1932" s="326" t="s">
        <v>507</v>
      </c>
      <c r="BR1932" s="326" t="s">
        <v>507</v>
      </c>
      <c r="BS1932" s="326" t="s">
        <v>507</v>
      </c>
      <c r="BT1932" s="326" t="s">
        <v>507</v>
      </c>
      <c r="BU1932" s="326" t="s">
        <v>507</v>
      </c>
      <c r="BV1932" s="326" t="s">
        <v>507</v>
      </c>
      <c r="BW1932" s="326" t="s">
        <v>507</v>
      </c>
      <c r="BX1932" s="326" t="s">
        <v>507</v>
      </c>
      <c r="BY1932" s="326" t="s">
        <v>507</v>
      </c>
      <c r="BZ1932" s="326" t="s">
        <v>507</v>
      </c>
      <c r="CA1932" s="326" t="s">
        <v>507</v>
      </c>
      <c r="CB1932" s="326" t="s">
        <v>507</v>
      </c>
      <c r="CC1932" s="326" t="s">
        <v>507</v>
      </c>
      <c r="CD1932" s="326" t="s">
        <v>507</v>
      </c>
      <c r="CE1932" s="326" t="s">
        <v>507</v>
      </c>
      <c r="CF1932" s="326" t="s">
        <v>507</v>
      </c>
      <c r="CG1932" s="326" t="s">
        <v>507</v>
      </c>
      <c r="CH1932" s="326" t="s">
        <v>507</v>
      </c>
      <c r="CI1932" s="326" t="s">
        <v>507</v>
      </c>
      <c r="CJ1932" s="326" t="s">
        <v>507</v>
      </c>
      <c r="CK1932" s="326" t="s">
        <v>507</v>
      </c>
      <c r="CL1932" s="326" t="s">
        <v>507</v>
      </c>
      <c r="CM1932" s="326" t="s">
        <v>507</v>
      </c>
      <c r="CN1932" s="326" t="s">
        <v>507</v>
      </c>
    </row>
    <row r="1933" spans="1:92" s="295" customFormat="1" x14ac:dyDescent="0.25">
      <c r="A1933" t="s">
        <v>160</v>
      </c>
      <c r="B1933" s="178" t="s">
        <v>169</v>
      </c>
      <c r="C1933" t="s">
        <v>16</v>
      </c>
      <c r="D1933" t="s">
        <v>1047</v>
      </c>
      <c r="E1933" s="102" t="s">
        <v>203</v>
      </c>
      <c r="F1933" s="102"/>
      <c r="G1933" s="102"/>
      <c r="H1933" s="102"/>
      <c r="I1933" s="91"/>
      <c r="J1933" s="50">
        <f t="shared" ref="J1933:P1933" ca="1" si="1221">SUMIF($3:$3, INDIRECT(ADDRESS(2,COLUMN(),2)), INDIRECT(ROW() &amp; ":" &amp; ROW()))</f>
        <v>0</v>
      </c>
      <c r="K1933" s="50">
        <f t="shared" ca="1" si="1221"/>
        <v>0</v>
      </c>
      <c r="L1933" s="50">
        <f t="shared" ca="1" si="1221"/>
        <v>0</v>
      </c>
      <c r="M1933" s="50">
        <f t="shared" ca="1" si="1221"/>
        <v>0</v>
      </c>
      <c r="N1933" s="50">
        <f t="shared" ca="1" si="1221"/>
        <v>0</v>
      </c>
      <c r="O1933" s="50">
        <f t="shared" ca="1" si="1221"/>
        <v>0</v>
      </c>
      <c r="P1933" s="50">
        <f t="shared" ca="1" si="1221"/>
        <v>0</v>
      </c>
      <c r="Q1933" s="50"/>
      <c r="R1933"/>
      <c r="S1933"/>
      <c r="T1933" s="232">
        <f t="shared" ref="T1933" ca="1" si="1222">IFERROR(INDEX(INDIRECT("Financials!$A:$AD"), MATCH(INDIRECT(ADDRESS(ROW(),2)), INDIRECT("Financials!$B:$B"), 0), MATCH(INDIRECT(ADDRESS(1,COLUMN())), INDIRECT("Financials!$1:$1"), 0)),0)</f>
        <v>0</v>
      </c>
      <c r="U1933" s="50" cm="1">
        <f t="array" aca="1" ref="U1933" ca="1">+ABS(INDIRECT(U1930)*INDIRECT(U1932)*INDIRECT(U1931))</f>
        <v>0</v>
      </c>
      <c r="V1933" s="50" cm="1">
        <f t="array" aca="1" ref="V1933" ca="1">+ABS(INDIRECT(V1930)*INDIRECT(V1932)*INDIRECT(V1931))</f>
        <v>0</v>
      </c>
      <c r="W1933" s="50" cm="1">
        <f t="array" aca="1" ref="W1933" ca="1">+ABS(INDIRECT(W1930)*INDIRECT(W1932)*INDIRECT(W1931))</f>
        <v>0</v>
      </c>
      <c r="X1933" s="50" cm="1">
        <f t="array" aca="1" ref="X1933" ca="1">+ABS(INDIRECT(X1930)*INDIRECT(X1932)*INDIRECT(X1931))</f>
        <v>0</v>
      </c>
      <c r="Y1933" s="50" cm="1">
        <f t="array" aca="1" ref="Y1933" ca="1">+ABS(INDIRECT(Y1930)*INDIRECT(Y1932)*INDIRECT(Y1931))</f>
        <v>0</v>
      </c>
      <c r="Z1933" s="50" cm="1">
        <f t="array" aca="1" ref="Z1933" ca="1">+ABS(INDIRECT(Z1930)*INDIRECT(Z1932)*INDIRECT(Z1931))</f>
        <v>0</v>
      </c>
      <c r="AA1933" s="50" cm="1">
        <f t="array" aca="1" ref="AA1933" ca="1">+ABS(INDIRECT(AA1930)*INDIRECT(AA1932)*INDIRECT(AA1931))</f>
        <v>0</v>
      </c>
      <c r="AB1933" s="50" cm="1">
        <f t="array" aca="1" ref="AB1933" ca="1">+ABS(INDIRECT(AB1930)*INDIRECT(AB1932)*INDIRECT(AB1931))</f>
        <v>0</v>
      </c>
      <c r="AC1933" s="50" cm="1">
        <f t="array" aca="1" ref="AC1933" ca="1">+ABS(INDIRECT(AC1930)*INDIRECT(AC1932)*INDIRECT(AC1931))</f>
        <v>0</v>
      </c>
      <c r="AD1933" s="50" cm="1">
        <f t="array" aca="1" ref="AD1933" ca="1">+ABS(INDIRECT(AD1930)*INDIRECT(AD1932)*INDIRECT(AD1931))</f>
        <v>0</v>
      </c>
      <c r="AE1933" s="50" cm="1">
        <f t="array" aca="1" ref="AE1933" ca="1">+ABS(INDIRECT(AE1930)*INDIRECT(AE1932)*INDIRECT(AE1931))</f>
        <v>0</v>
      </c>
      <c r="AF1933" s="50" cm="1">
        <f t="array" aca="1" ref="AF1933" ca="1">+ABS(INDIRECT(AF1930)*INDIRECT(AF1932)*INDIRECT(AF1931))</f>
        <v>0</v>
      </c>
      <c r="AG1933" s="50" cm="1">
        <f t="array" aca="1" ref="AG1933" ca="1">+ABS(INDIRECT(AG1930)*INDIRECT(AG1932)*INDIRECT(AG1931))</f>
        <v>0</v>
      </c>
      <c r="AH1933" s="50" cm="1">
        <f t="array" aca="1" ref="AH1933" ca="1">+ABS(INDIRECT(AH1930)*INDIRECT(AH1932)*INDIRECT(AH1931))</f>
        <v>0</v>
      </c>
      <c r="AI1933" s="50" cm="1">
        <f t="array" aca="1" ref="AI1933" ca="1">+ABS(INDIRECT(AI1930)*INDIRECT(AI1932)*INDIRECT(AI1931))</f>
        <v>0</v>
      </c>
      <c r="AJ1933" s="50" cm="1">
        <f t="array" aca="1" ref="AJ1933" ca="1">+ABS(INDIRECT(AJ1930)*INDIRECT(AJ1932)*INDIRECT(AJ1931))</f>
        <v>0</v>
      </c>
      <c r="AK1933" s="50" cm="1">
        <f t="array" aca="1" ref="AK1933" ca="1">+ABS(INDIRECT(AK1930)*INDIRECT(AK1932)*INDIRECT(AK1931))</f>
        <v>0</v>
      </c>
      <c r="AL1933" s="50" cm="1">
        <f t="array" aca="1" ref="AL1933" ca="1">+ABS(INDIRECT(AL1930)*INDIRECT(AL1932)*INDIRECT(AL1931))</f>
        <v>0</v>
      </c>
      <c r="AM1933" s="50" cm="1">
        <f t="array" aca="1" ref="AM1933" ca="1">+ABS(INDIRECT(AM1930)*INDIRECT(AM1932)*INDIRECT(AM1931))</f>
        <v>0</v>
      </c>
      <c r="AN1933" s="50" cm="1">
        <f t="array" aca="1" ref="AN1933" ca="1">+ABS(INDIRECT(AN1930)*INDIRECT(AN1932)*INDIRECT(AN1931))</f>
        <v>0</v>
      </c>
      <c r="AO1933" s="50" cm="1">
        <f t="array" aca="1" ref="AO1933" ca="1">+ABS(INDIRECT(AO1930)*INDIRECT(AO1932)*INDIRECT(AO1931))</f>
        <v>0</v>
      </c>
      <c r="AP1933" s="50" cm="1">
        <f t="array" aca="1" ref="AP1933" ca="1">+ABS(INDIRECT(AP1930)*INDIRECT(AP1932)*INDIRECT(AP1931))</f>
        <v>0</v>
      </c>
      <c r="AQ1933" s="50" cm="1">
        <f t="array" aca="1" ref="AQ1933" ca="1">+ABS(INDIRECT(AQ1930)*INDIRECT(AQ1932)*INDIRECT(AQ1931))</f>
        <v>0</v>
      </c>
      <c r="AR1933" s="50" cm="1">
        <f t="array" aca="1" ref="AR1933" ca="1">+ABS(INDIRECT(AR1930)*INDIRECT(AR1932)*INDIRECT(AR1931))</f>
        <v>0</v>
      </c>
      <c r="AS1933" s="50" cm="1">
        <f t="array" aca="1" ref="AS1933" ca="1">+ABS(INDIRECT(AS1930)*INDIRECT(AS1932)*INDIRECT(AS1931))</f>
        <v>0</v>
      </c>
      <c r="AT1933" s="50" cm="1">
        <f t="array" aca="1" ref="AT1933" ca="1">+ABS(INDIRECT(AT1930)*INDIRECT(AT1932)*INDIRECT(AT1931))</f>
        <v>0</v>
      </c>
      <c r="AU1933" s="50" cm="1">
        <f t="array" aca="1" ref="AU1933" ca="1">+ABS(INDIRECT(AU1930)*INDIRECT(AU1932)*INDIRECT(AU1931))</f>
        <v>0</v>
      </c>
      <c r="AV1933" s="50" cm="1">
        <f t="array" aca="1" ref="AV1933" ca="1">+ABS(INDIRECT(AV1930)*INDIRECT(AV1932)*INDIRECT(AV1931))</f>
        <v>0</v>
      </c>
      <c r="AW1933" s="50" cm="1">
        <f t="array" aca="1" ref="AW1933" ca="1">+ABS(INDIRECT(AW1930)*INDIRECT(AW1932)*INDIRECT(AW1931))</f>
        <v>0</v>
      </c>
      <c r="AX1933" s="50" cm="1">
        <f t="array" aca="1" ref="AX1933" ca="1">+ABS(INDIRECT(AX1930)*INDIRECT(AX1932)*INDIRECT(AX1931))</f>
        <v>0</v>
      </c>
      <c r="AY1933" s="50" cm="1">
        <f t="array" aca="1" ref="AY1933" ca="1">+ABS(INDIRECT(AY1930)*INDIRECT(AY1932)*INDIRECT(AY1931))</f>
        <v>0</v>
      </c>
      <c r="AZ1933" s="50" cm="1">
        <f t="array" aca="1" ref="AZ1933" ca="1">+ABS(INDIRECT(AZ1930)*INDIRECT(AZ1932)*INDIRECT(AZ1931))</f>
        <v>0</v>
      </c>
      <c r="BA1933" s="50" cm="1">
        <f t="array" aca="1" ref="BA1933" ca="1">+ABS(INDIRECT(BA1930)*INDIRECT(BA1932)*INDIRECT(BA1931))</f>
        <v>0</v>
      </c>
      <c r="BB1933" s="50" cm="1">
        <f t="array" aca="1" ref="BB1933" ca="1">+ABS(INDIRECT(BB1930)*INDIRECT(BB1932)*INDIRECT(BB1931))</f>
        <v>0</v>
      </c>
      <c r="BC1933" s="50" cm="1">
        <f t="array" aca="1" ref="BC1933" ca="1">+ABS(INDIRECT(BC1930)*INDIRECT(BC1932)*INDIRECT(BC1931))</f>
        <v>0</v>
      </c>
      <c r="BD1933" s="50" cm="1">
        <f t="array" aca="1" ref="BD1933" ca="1">+ABS(INDIRECT(BD1930)*INDIRECT(BD1932)*INDIRECT(BD1931))</f>
        <v>0</v>
      </c>
      <c r="BE1933" s="50" cm="1">
        <f t="array" aca="1" ref="BE1933" ca="1">+ABS(INDIRECT(BE1930)*INDIRECT(BE1932)*INDIRECT(BE1931))</f>
        <v>0</v>
      </c>
      <c r="BF1933" s="50" cm="1">
        <f t="array" aca="1" ref="BF1933" ca="1">+ABS(INDIRECT(BF1930)*INDIRECT(BF1932)*INDIRECT(BF1931))</f>
        <v>0</v>
      </c>
      <c r="BG1933" s="50" cm="1">
        <f t="array" aca="1" ref="BG1933" ca="1">+ABS(INDIRECT(BG1930)*INDIRECT(BG1932)*INDIRECT(BG1931))</f>
        <v>0</v>
      </c>
      <c r="BH1933" s="50" cm="1">
        <f t="array" aca="1" ref="BH1933" ca="1">+ABS(INDIRECT(BH1930)*INDIRECT(BH1932)*INDIRECT(BH1931))</f>
        <v>0</v>
      </c>
      <c r="BI1933" s="50" cm="1">
        <f t="array" aca="1" ref="BI1933" ca="1">+ABS(INDIRECT(BI1930)*INDIRECT(BI1932)*INDIRECT(BI1931))</f>
        <v>0</v>
      </c>
      <c r="BJ1933" s="50" cm="1">
        <f t="array" aca="1" ref="BJ1933" ca="1">+ABS(INDIRECT(BJ1930)*INDIRECT(BJ1932)*INDIRECT(BJ1931))</f>
        <v>0</v>
      </c>
      <c r="BK1933" s="50" cm="1">
        <f t="array" aca="1" ref="BK1933" ca="1">+ABS(INDIRECT(BK1930)*INDIRECT(BK1932)*INDIRECT(BK1931))</f>
        <v>0</v>
      </c>
      <c r="BL1933" s="50" cm="1">
        <f t="array" aca="1" ref="BL1933" ca="1">+ABS(INDIRECT(BL1930)*INDIRECT(BL1932)*INDIRECT(BL1931))</f>
        <v>0</v>
      </c>
      <c r="BM1933" s="50" cm="1">
        <f t="array" aca="1" ref="BM1933" ca="1">+ABS(INDIRECT(BM1930)*INDIRECT(BM1932)*INDIRECT(BM1931))</f>
        <v>0</v>
      </c>
      <c r="BN1933" s="50" cm="1">
        <f t="array" aca="1" ref="BN1933" ca="1">+ABS(INDIRECT(BN1930)*INDIRECT(BN1932)*INDIRECT(BN1931))</f>
        <v>0</v>
      </c>
      <c r="BO1933" s="50" cm="1">
        <f t="array" aca="1" ref="BO1933" ca="1">+ABS(INDIRECT(BO1930)*INDIRECT(BO1932)*INDIRECT(BO1931))</f>
        <v>0</v>
      </c>
      <c r="BP1933" s="50" cm="1">
        <f t="array" aca="1" ref="BP1933" ca="1">+ABS(INDIRECT(BP1930)*INDIRECT(BP1932)*INDIRECT(BP1931))</f>
        <v>0</v>
      </c>
      <c r="BQ1933" s="50" cm="1">
        <f t="array" aca="1" ref="BQ1933" ca="1">+ABS(INDIRECT(BQ1930)*INDIRECT(BQ1932)*INDIRECT(BQ1931))</f>
        <v>0</v>
      </c>
      <c r="BR1933" s="50" cm="1">
        <f t="array" aca="1" ref="BR1933" ca="1">+ABS(INDIRECT(BR1930)*INDIRECT(BR1932)*INDIRECT(BR1931))</f>
        <v>0</v>
      </c>
      <c r="BS1933" s="50" cm="1">
        <f t="array" aca="1" ref="BS1933" ca="1">+ABS(INDIRECT(BS1930)*INDIRECT(BS1932)*INDIRECT(BS1931))</f>
        <v>0</v>
      </c>
      <c r="BT1933" s="50" cm="1">
        <f t="array" aca="1" ref="BT1933" ca="1">+ABS(INDIRECT(BT1930)*INDIRECT(BT1932)*INDIRECT(BT1931))</f>
        <v>0</v>
      </c>
      <c r="BU1933" s="50" cm="1">
        <f t="array" aca="1" ref="BU1933" ca="1">+ABS(INDIRECT(BU1930)*INDIRECT(BU1932)*INDIRECT(BU1931))</f>
        <v>0</v>
      </c>
      <c r="BV1933" s="50" cm="1">
        <f t="array" aca="1" ref="BV1933" ca="1">+ABS(INDIRECT(BV1930)*INDIRECT(BV1932)*INDIRECT(BV1931))</f>
        <v>0</v>
      </c>
      <c r="BW1933" s="50" cm="1">
        <f t="array" aca="1" ref="BW1933" ca="1">+ABS(INDIRECT(BW1930)*INDIRECT(BW1932)*INDIRECT(BW1931))</f>
        <v>0</v>
      </c>
      <c r="BX1933" s="50" cm="1">
        <f t="array" aca="1" ref="BX1933" ca="1">+ABS(INDIRECT(BX1930)*INDIRECT(BX1932)*INDIRECT(BX1931))</f>
        <v>0</v>
      </c>
      <c r="BY1933" s="50" cm="1">
        <f t="array" aca="1" ref="BY1933" ca="1">+ABS(INDIRECT(BY1930)*INDIRECT(BY1932)*INDIRECT(BY1931))</f>
        <v>0</v>
      </c>
      <c r="BZ1933" s="50" cm="1">
        <f t="array" aca="1" ref="BZ1933" ca="1">+ABS(INDIRECT(BZ1930)*INDIRECT(BZ1932)*INDIRECT(BZ1931))</f>
        <v>0</v>
      </c>
      <c r="CA1933" s="50" cm="1">
        <f t="array" aca="1" ref="CA1933" ca="1">+ABS(INDIRECT(CA1930)*INDIRECT(CA1932)*INDIRECT(CA1931))</f>
        <v>0</v>
      </c>
      <c r="CB1933" s="50" cm="1">
        <f t="array" aca="1" ref="CB1933" ca="1">+ABS(INDIRECT(CB1930)*INDIRECT(CB1932)*INDIRECT(CB1931))</f>
        <v>0</v>
      </c>
      <c r="CC1933" s="50" cm="1">
        <f t="array" aca="1" ref="CC1933" ca="1">+ABS(INDIRECT(CC1930)*INDIRECT(CC1932)*INDIRECT(CC1931))</f>
        <v>0</v>
      </c>
      <c r="CD1933" s="50" cm="1">
        <f t="array" aca="1" ref="CD1933" ca="1">+ABS(INDIRECT(CD1930)*INDIRECT(CD1932)*INDIRECT(CD1931))</f>
        <v>0</v>
      </c>
      <c r="CE1933" s="50" cm="1">
        <f t="array" aca="1" ref="CE1933" ca="1">+ABS(INDIRECT(CE1930)*INDIRECT(CE1932)*INDIRECT(CE1931))</f>
        <v>0</v>
      </c>
      <c r="CF1933" s="50" cm="1">
        <f t="array" aca="1" ref="CF1933" ca="1">+ABS(INDIRECT(CF1930)*INDIRECT(CF1932)*INDIRECT(CF1931))</f>
        <v>0</v>
      </c>
      <c r="CG1933" s="50" cm="1">
        <f t="array" aca="1" ref="CG1933" ca="1">+ABS(INDIRECT(CG1930)*INDIRECT(CG1932)*INDIRECT(CG1931))</f>
        <v>0</v>
      </c>
      <c r="CH1933" s="50" cm="1">
        <f t="array" aca="1" ref="CH1933" ca="1">+ABS(INDIRECT(CH1930)*INDIRECT(CH1932)*INDIRECT(CH1931))</f>
        <v>0</v>
      </c>
      <c r="CI1933" s="50" cm="1">
        <f t="array" aca="1" ref="CI1933" ca="1">+ABS(INDIRECT(CI1930)*INDIRECT(CI1932)*INDIRECT(CI1931))</f>
        <v>0</v>
      </c>
      <c r="CJ1933" s="50" cm="1">
        <f t="array" aca="1" ref="CJ1933" ca="1">+ABS(INDIRECT(CJ1930)*INDIRECT(CJ1932)*INDIRECT(CJ1931))</f>
        <v>0</v>
      </c>
      <c r="CK1933" s="50" cm="1">
        <f t="array" aca="1" ref="CK1933" ca="1">+ABS(INDIRECT(CK1930)*INDIRECT(CK1932)*INDIRECT(CK1931))</f>
        <v>0</v>
      </c>
      <c r="CL1933" s="50" cm="1">
        <f t="array" aca="1" ref="CL1933" ca="1">+ABS(INDIRECT(CL1930)*INDIRECT(CL1932)*INDIRECT(CL1931))</f>
        <v>0</v>
      </c>
      <c r="CM1933" s="50" cm="1">
        <f t="array" aca="1" ref="CM1933" ca="1">+ABS(INDIRECT(CM1930)*INDIRECT(CM1932)*INDIRECT(CM1931))</f>
        <v>0</v>
      </c>
      <c r="CN1933" s="50" cm="1">
        <f t="array" aca="1" ref="CN1933" ca="1">+ABS(INDIRECT(CN1930)*INDIRECT(CN1932)*INDIRECT(CN1931))</f>
        <v>0</v>
      </c>
    </row>
    <row r="1934" spans="1:92" s="295" customFormat="1" x14ac:dyDescent="0.25">
      <c r="A1934"/>
      <c r="C1934"/>
      <c r="D1934"/>
      <c r="E1934" s="102"/>
      <c r="F1934" s="102"/>
      <c r="G1934" s="102"/>
      <c r="H1934" s="102"/>
      <c r="I1934" s="91"/>
      <c r="J1934" s="297"/>
      <c r="K1934"/>
      <c r="L1934"/>
      <c r="M1934"/>
      <c r="N1934"/>
      <c r="O1934"/>
      <c r="P1934"/>
      <c r="Q1934"/>
      <c r="R1934"/>
      <c r="S1934"/>
    </row>
    <row r="1935" spans="1:92" s="295" customFormat="1" x14ac:dyDescent="0.25">
      <c r="A1935" s="137"/>
      <c r="B1935" s="138"/>
      <c r="C1935" s="257"/>
      <c r="D1935" s="137" t="s">
        <v>1048</v>
      </c>
      <c r="E1935" s="157" t="s">
        <v>1048</v>
      </c>
      <c r="F1935" s="157"/>
      <c r="G1935" s="157"/>
      <c r="H1935" s="141"/>
      <c r="I1935" s="487"/>
      <c r="J1935" s="542"/>
      <c r="K1935" s="257"/>
      <c r="L1935" s="257"/>
      <c r="M1935" s="257"/>
      <c r="N1935" s="257"/>
      <c r="O1935" s="257"/>
      <c r="P1935" s="257"/>
      <c r="Q1935" s="257"/>
      <c r="R1935"/>
      <c r="S1935"/>
      <c r="T1935" s="258"/>
      <c r="U1935" s="543" t="str">
        <f t="shared" ref="U1935:CF1936" si="1223">ADDRESS(ROW(U1933),COLUMN(U1933),4)</f>
        <v>U1933</v>
      </c>
      <c r="V1935" s="543" t="str">
        <f t="shared" si="1223"/>
        <v>V1933</v>
      </c>
      <c r="W1935" s="543" t="str">
        <f t="shared" si="1223"/>
        <v>W1933</v>
      </c>
      <c r="X1935" s="543" t="str">
        <f t="shared" si="1223"/>
        <v>X1933</v>
      </c>
      <c r="Y1935" s="543" t="str">
        <f t="shared" si="1223"/>
        <v>Y1933</v>
      </c>
      <c r="Z1935" s="543" t="str">
        <f t="shared" si="1223"/>
        <v>Z1933</v>
      </c>
      <c r="AA1935" s="543" t="str">
        <f t="shared" si="1223"/>
        <v>AA1933</v>
      </c>
      <c r="AB1935" s="543" t="str">
        <f t="shared" si="1223"/>
        <v>AB1933</v>
      </c>
      <c r="AC1935" s="543" t="str">
        <f t="shared" si="1223"/>
        <v>AC1933</v>
      </c>
      <c r="AD1935" s="543" t="str">
        <f t="shared" si="1223"/>
        <v>AD1933</v>
      </c>
      <c r="AE1935" s="543" t="str">
        <f t="shared" si="1223"/>
        <v>AE1933</v>
      </c>
      <c r="AF1935" s="543" t="str">
        <f t="shared" si="1223"/>
        <v>AF1933</v>
      </c>
      <c r="AG1935" s="543" t="str">
        <f t="shared" si="1223"/>
        <v>AG1933</v>
      </c>
      <c r="AH1935" s="543" t="str">
        <f t="shared" si="1223"/>
        <v>AH1933</v>
      </c>
      <c r="AI1935" s="543" t="str">
        <f t="shared" si="1223"/>
        <v>AI1933</v>
      </c>
      <c r="AJ1935" s="543" t="str">
        <f t="shared" si="1223"/>
        <v>AJ1933</v>
      </c>
      <c r="AK1935" s="543" t="str">
        <f t="shared" si="1223"/>
        <v>AK1933</v>
      </c>
      <c r="AL1935" s="543" t="str">
        <f t="shared" si="1223"/>
        <v>AL1933</v>
      </c>
      <c r="AM1935" s="543" t="str">
        <f t="shared" si="1223"/>
        <v>AM1933</v>
      </c>
      <c r="AN1935" s="543" t="str">
        <f t="shared" si="1223"/>
        <v>AN1933</v>
      </c>
      <c r="AO1935" s="543" t="str">
        <f t="shared" si="1223"/>
        <v>AO1933</v>
      </c>
      <c r="AP1935" s="543" t="str">
        <f t="shared" si="1223"/>
        <v>AP1933</v>
      </c>
      <c r="AQ1935" s="543" t="str">
        <f t="shared" si="1223"/>
        <v>AQ1933</v>
      </c>
      <c r="AR1935" s="543" t="str">
        <f t="shared" si="1223"/>
        <v>AR1933</v>
      </c>
      <c r="AS1935" s="543" t="str">
        <f t="shared" si="1223"/>
        <v>AS1933</v>
      </c>
      <c r="AT1935" s="543" t="str">
        <f t="shared" si="1223"/>
        <v>AT1933</v>
      </c>
      <c r="AU1935" s="543" t="str">
        <f t="shared" si="1223"/>
        <v>AU1933</v>
      </c>
      <c r="AV1935" s="543" t="str">
        <f t="shared" si="1223"/>
        <v>AV1933</v>
      </c>
      <c r="AW1935" s="543" t="str">
        <f t="shared" si="1223"/>
        <v>AW1933</v>
      </c>
      <c r="AX1935" s="543" t="str">
        <f t="shared" si="1223"/>
        <v>AX1933</v>
      </c>
      <c r="AY1935" s="543" t="str">
        <f t="shared" si="1223"/>
        <v>AY1933</v>
      </c>
      <c r="AZ1935" s="543" t="str">
        <f t="shared" si="1223"/>
        <v>AZ1933</v>
      </c>
      <c r="BA1935" s="543" t="str">
        <f t="shared" si="1223"/>
        <v>BA1933</v>
      </c>
      <c r="BB1935" s="543" t="str">
        <f t="shared" si="1223"/>
        <v>BB1933</v>
      </c>
      <c r="BC1935" s="543" t="str">
        <f t="shared" si="1223"/>
        <v>BC1933</v>
      </c>
      <c r="BD1935" s="543" t="str">
        <f t="shared" si="1223"/>
        <v>BD1933</v>
      </c>
      <c r="BE1935" s="543" t="str">
        <f t="shared" si="1223"/>
        <v>BE1933</v>
      </c>
      <c r="BF1935" s="543" t="str">
        <f t="shared" si="1223"/>
        <v>BF1933</v>
      </c>
      <c r="BG1935" s="543" t="str">
        <f t="shared" si="1223"/>
        <v>BG1933</v>
      </c>
      <c r="BH1935" s="543" t="str">
        <f t="shared" si="1223"/>
        <v>BH1933</v>
      </c>
      <c r="BI1935" s="543" t="str">
        <f t="shared" si="1223"/>
        <v>BI1933</v>
      </c>
      <c r="BJ1935" s="543" t="str">
        <f t="shared" si="1223"/>
        <v>BJ1933</v>
      </c>
      <c r="BK1935" s="543" t="str">
        <f t="shared" si="1223"/>
        <v>BK1933</v>
      </c>
      <c r="BL1935" s="543" t="str">
        <f t="shared" si="1223"/>
        <v>BL1933</v>
      </c>
      <c r="BM1935" s="543" t="str">
        <f t="shared" si="1223"/>
        <v>BM1933</v>
      </c>
      <c r="BN1935" s="543" t="str">
        <f t="shared" si="1223"/>
        <v>BN1933</v>
      </c>
      <c r="BO1935" s="543" t="str">
        <f t="shared" si="1223"/>
        <v>BO1933</v>
      </c>
      <c r="BP1935" s="543" t="str">
        <f t="shared" si="1223"/>
        <v>BP1933</v>
      </c>
      <c r="BQ1935" s="543" t="str">
        <f t="shared" si="1223"/>
        <v>BQ1933</v>
      </c>
      <c r="BR1935" s="543" t="str">
        <f t="shared" si="1223"/>
        <v>BR1933</v>
      </c>
      <c r="BS1935" s="543" t="str">
        <f t="shared" si="1223"/>
        <v>BS1933</v>
      </c>
      <c r="BT1935" s="543" t="str">
        <f t="shared" si="1223"/>
        <v>BT1933</v>
      </c>
      <c r="BU1935" s="543" t="str">
        <f t="shared" si="1223"/>
        <v>BU1933</v>
      </c>
      <c r="BV1935" s="543" t="str">
        <f t="shared" si="1223"/>
        <v>BV1933</v>
      </c>
      <c r="BW1935" s="543" t="str">
        <f t="shared" si="1223"/>
        <v>BW1933</v>
      </c>
      <c r="BX1935" s="543" t="str">
        <f t="shared" si="1223"/>
        <v>BX1933</v>
      </c>
      <c r="BY1935" s="543" t="str">
        <f t="shared" si="1223"/>
        <v>BY1933</v>
      </c>
      <c r="BZ1935" s="543" t="str">
        <f t="shared" si="1223"/>
        <v>BZ1933</v>
      </c>
      <c r="CA1935" s="543" t="str">
        <f t="shared" si="1223"/>
        <v>CA1933</v>
      </c>
      <c r="CB1935" s="543" t="str">
        <f t="shared" si="1223"/>
        <v>CB1933</v>
      </c>
      <c r="CC1935" s="543" t="str">
        <f t="shared" si="1223"/>
        <v>CC1933</v>
      </c>
      <c r="CD1935" s="543" t="str">
        <f t="shared" si="1223"/>
        <v>CD1933</v>
      </c>
      <c r="CE1935" s="543" t="str">
        <f t="shared" si="1223"/>
        <v>CE1933</v>
      </c>
      <c r="CF1935" s="543" t="str">
        <f t="shared" si="1223"/>
        <v>CF1933</v>
      </c>
      <c r="CG1935" s="543" t="str">
        <f t="shared" ref="CG1935:CN1936" si="1224">ADDRESS(ROW(CG1933),COLUMN(CG1933),4)</f>
        <v>CG1933</v>
      </c>
      <c r="CH1935" s="543" t="str">
        <f t="shared" si="1224"/>
        <v>CH1933</v>
      </c>
      <c r="CI1935" s="543" t="str">
        <f t="shared" si="1224"/>
        <v>CI1933</v>
      </c>
      <c r="CJ1935" s="543" t="str">
        <f t="shared" si="1224"/>
        <v>CJ1933</v>
      </c>
      <c r="CK1935" s="543" t="str">
        <f t="shared" si="1224"/>
        <v>CK1933</v>
      </c>
      <c r="CL1935" s="543" t="str">
        <f t="shared" si="1224"/>
        <v>CL1933</v>
      </c>
      <c r="CM1935" s="543" t="str">
        <f t="shared" si="1224"/>
        <v>CM1933</v>
      </c>
      <c r="CN1935" s="543" t="str">
        <f t="shared" si="1224"/>
        <v>CN1933</v>
      </c>
    </row>
    <row r="1936" spans="1:92" s="295" customFormat="1" x14ac:dyDescent="0.25">
      <c r="A1936" s="137"/>
      <c r="B1936" s="138"/>
      <c r="C1936" s="257"/>
      <c r="D1936" s="137" t="s">
        <v>1048</v>
      </c>
      <c r="E1936" s="157"/>
      <c r="F1936" s="157"/>
      <c r="G1936" s="157"/>
      <c r="H1936" s="141"/>
      <c r="I1936" s="487"/>
      <c r="J1936" s="542"/>
      <c r="K1936" s="257"/>
      <c r="L1936" s="257"/>
      <c r="M1936" s="257"/>
      <c r="N1936" s="257"/>
      <c r="O1936" s="257"/>
      <c r="P1936" s="257"/>
      <c r="Q1936" s="257"/>
      <c r="R1936"/>
      <c r="S1936"/>
      <c r="T1936" s="258"/>
      <c r="U1936" s="543" t="str">
        <f t="shared" si="1223"/>
        <v>U1934</v>
      </c>
      <c r="V1936" s="543" t="str">
        <f t="shared" si="1223"/>
        <v>V1934</v>
      </c>
      <c r="W1936" s="543" t="str">
        <f t="shared" si="1223"/>
        <v>W1934</v>
      </c>
      <c r="X1936" s="543" t="str">
        <f t="shared" si="1223"/>
        <v>X1934</v>
      </c>
      <c r="Y1936" s="543" t="str">
        <f t="shared" si="1223"/>
        <v>Y1934</v>
      </c>
      <c r="Z1936" s="543" t="str">
        <f t="shared" si="1223"/>
        <v>Z1934</v>
      </c>
      <c r="AA1936" s="543" t="str">
        <f t="shared" si="1223"/>
        <v>AA1934</v>
      </c>
      <c r="AB1936" s="543" t="str">
        <f t="shared" si="1223"/>
        <v>AB1934</v>
      </c>
      <c r="AC1936" s="543" t="str">
        <f t="shared" si="1223"/>
        <v>AC1934</v>
      </c>
      <c r="AD1936" s="543" t="str">
        <f t="shared" si="1223"/>
        <v>AD1934</v>
      </c>
      <c r="AE1936" s="543" t="str">
        <f t="shared" si="1223"/>
        <v>AE1934</v>
      </c>
      <c r="AF1936" s="543" t="str">
        <f t="shared" si="1223"/>
        <v>AF1934</v>
      </c>
      <c r="AG1936" s="543" t="str">
        <f t="shared" si="1223"/>
        <v>AG1934</v>
      </c>
      <c r="AH1936" s="543" t="str">
        <f t="shared" si="1223"/>
        <v>AH1934</v>
      </c>
      <c r="AI1936" s="543" t="str">
        <f t="shared" si="1223"/>
        <v>AI1934</v>
      </c>
      <c r="AJ1936" s="543" t="str">
        <f t="shared" si="1223"/>
        <v>AJ1934</v>
      </c>
      <c r="AK1936" s="543" t="str">
        <f t="shared" si="1223"/>
        <v>AK1934</v>
      </c>
      <c r="AL1936" s="543" t="str">
        <f t="shared" si="1223"/>
        <v>AL1934</v>
      </c>
      <c r="AM1936" s="543" t="str">
        <f t="shared" si="1223"/>
        <v>AM1934</v>
      </c>
      <c r="AN1936" s="543" t="str">
        <f t="shared" si="1223"/>
        <v>AN1934</v>
      </c>
      <c r="AO1936" s="543" t="str">
        <f t="shared" si="1223"/>
        <v>AO1934</v>
      </c>
      <c r="AP1936" s="543" t="str">
        <f t="shared" si="1223"/>
        <v>AP1934</v>
      </c>
      <c r="AQ1936" s="543" t="str">
        <f t="shared" si="1223"/>
        <v>AQ1934</v>
      </c>
      <c r="AR1936" s="543" t="str">
        <f t="shared" si="1223"/>
        <v>AR1934</v>
      </c>
      <c r="AS1936" s="543" t="str">
        <f t="shared" si="1223"/>
        <v>AS1934</v>
      </c>
      <c r="AT1936" s="543" t="str">
        <f t="shared" si="1223"/>
        <v>AT1934</v>
      </c>
      <c r="AU1936" s="543" t="str">
        <f t="shared" si="1223"/>
        <v>AU1934</v>
      </c>
      <c r="AV1936" s="543" t="str">
        <f t="shared" si="1223"/>
        <v>AV1934</v>
      </c>
      <c r="AW1936" s="543" t="str">
        <f t="shared" si="1223"/>
        <v>AW1934</v>
      </c>
      <c r="AX1936" s="543" t="str">
        <f t="shared" si="1223"/>
        <v>AX1934</v>
      </c>
      <c r="AY1936" s="543" t="str">
        <f t="shared" si="1223"/>
        <v>AY1934</v>
      </c>
      <c r="AZ1936" s="543" t="str">
        <f t="shared" si="1223"/>
        <v>AZ1934</v>
      </c>
      <c r="BA1936" s="543" t="str">
        <f t="shared" si="1223"/>
        <v>BA1934</v>
      </c>
      <c r="BB1936" s="543" t="str">
        <f t="shared" si="1223"/>
        <v>BB1934</v>
      </c>
      <c r="BC1936" s="543" t="str">
        <f t="shared" si="1223"/>
        <v>BC1934</v>
      </c>
      <c r="BD1936" s="543" t="str">
        <f t="shared" si="1223"/>
        <v>BD1934</v>
      </c>
      <c r="BE1936" s="543" t="str">
        <f t="shared" si="1223"/>
        <v>BE1934</v>
      </c>
      <c r="BF1936" s="543" t="str">
        <f t="shared" si="1223"/>
        <v>BF1934</v>
      </c>
      <c r="BG1936" s="543" t="str">
        <f t="shared" si="1223"/>
        <v>BG1934</v>
      </c>
      <c r="BH1936" s="543" t="str">
        <f t="shared" si="1223"/>
        <v>BH1934</v>
      </c>
      <c r="BI1936" s="543" t="str">
        <f t="shared" si="1223"/>
        <v>BI1934</v>
      </c>
      <c r="BJ1936" s="543" t="str">
        <f t="shared" si="1223"/>
        <v>BJ1934</v>
      </c>
      <c r="BK1936" s="543" t="str">
        <f t="shared" si="1223"/>
        <v>BK1934</v>
      </c>
      <c r="BL1936" s="543" t="str">
        <f t="shared" si="1223"/>
        <v>BL1934</v>
      </c>
      <c r="BM1936" s="543" t="str">
        <f t="shared" si="1223"/>
        <v>BM1934</v>
      </c>
      <c r="BN1936" s="543" t="str">
        <f t="shared" si="1223"/>
        <v>BN1934</v>
      </c>
      <c r="BO1936" s="543" t="str">
        <f t="shared" si="1223"/>
        <v>BO1934</v>
      </c>
      <c r="BP1936" s="543" t="str">
        <f t="shared" si="1223"/>
        <v>BP1934</v>
      </c>
      <c r="BQ1936" s="543" t="str">
        <f t="shared" si="1223"/>
        <v>BQ1934</v>
      </c>
      <c r="BR1936" s="543" t="str">
        <f t="shared" si="1223"/>
        <v>BR1934</v>
      </c>
      <c r="BS1936" s="543" t="str">
        <f t="shared" si="1223"/>
        <v>BS1934</v>
      </c>
      <c r="BT1936" s="543" t="str">
        <f t="shared" si="1223"/>
        <v>BT1934</v>
      </c>
      <c r="BU1936" s="543" t="str">
        <f t="shared" si="1223"/>
        <v>BU1934</v>
      </c>
      <c r="BV1936" s="543" t="str">
        <f t="shared" si="1223"/>
        <v>BV1934</v>
      </c>
      <c r="BW1936" s="543" t="str">
        <f t="shared" si="1223"/>
        <v>BW1934</v>
      </c>
      <c r="BX1936" s="543" t="str">
        <f t="shared" si="1223"/>
        <v>BX1934</v>
      </c>
      <c r="BY1936" s="543" t="str">
        <f t="shared" si="1223"/>
        <v>BY1934</v>
      </c>
      <c r="BZ1936" s="543" t="str">
        <f t="shared" si="1223"/>
        <v>BZ1934</v>
      </c>
      <c r="CA1936" s="543" t="str">
        <f t="shared" si="1223"/>
        <v>CA1934</v>
      </c>
      <c r="CB1936" s="543" t="str">
        <f t="shared" si="1223"/>
        <v>CB1934</v>
      </c>
      <c r="CC1936" s="543" t="str">
        <f t="shared" si="1223"/>
        <v>CC1934</v>
      </c>
      <c r="CD1936" s="543" t="str">
        <f t="shared" si="1223"/>
        <v>CD1934</v>
      </c>
      <c r="CE1936" s="543" t="str">
        <f t="shared" si="1223"/>
        <v>CE1934</v>
      </c>
      <c r="CF1936" s="543" t="str">
        <f t="shared" si="1223"/>
        <v>CF1934</v>
      </c>
      <c r="CG1936" s="543" t="str">
        <f t="shared" si="1224"/>
        <v>CG1934</v>
      </c>
      <c r="CH1936" s="543" t="str">
        <f t="shared" si="1224"/>
        <v>CH1934</v>
      </c>
      <c r="CI1936" s="543" t="str">
        <f t="shared" si="1224"/>
        <v>CI1934</v>
      </c>
      <c r="CJ1936" s="543" t="str">
        <f t="shared" si="1224"/>
        <v>CJ1934</v>
      </c>
      <c r="CK1936" s="543" t="str">
        <f t="shared" si="1224"/>
        <v>CK1934</v>
      </c>
      <c r="CL1936" s="543" t="str">
        <f t="shared" si="1224"/>
        <v>CL1934</v>
      </c>
      <c r="CM1936" s="543" t="str">
        <f t="shared" si="1224"/>
        <v>CM1934</v>
      </c>
      <c r="CN1936" s="543" t="str">
        <f t="shared" si="1224"/>
        <v>CN1934</v>
      </c>
    </row>
    <row r="1937" spans="1:92" s="295" customFormat="1" x14ac:dyDescent="0.25">
      <c r="A1937" t="s">
        <v>188</v>
      </c>
      <c r="B1937" s="7" t="s">
        <v>165</v>
      </c>
      <c r="C1937" s="10"/>
      <c r="D1937" t="s">
        <v>1048</v>
      </c>
      <c r="E1937" s="106" t="s">
        <v>203</v>
      </c>
      <c r="F1937" s="106"/>
      <c r="G1937" s="106"/>
      <c r="H1937" s="106"/>
      <c r="I1937" s="175"/>
      <c r="J1937" s="34">
        <f t="shared" ref="J1937:P1937" ca="1" si="1225">SUMIF($3:$3, INDIRECT(ADDRESS(2,COLUMN(),2)), INDIRECT(ROW() &amp; ":" &amp; ROW()))</f>
        <v>0</v>
      </c>
      <c r="K1937" s="34" t="e">
        <f t="shared" ca="1" si="1225"/>
        <v>#DIV/0!</v>
      </c>
      <c r="L1937" s="34" t="e">
        <f t="shared" ca="1" si="1225"/>
        <v>#DIV/0!</v>
      </c>
      <c r="M1937" s="34" t="e">
        <f t="shared" ca="1" si="1225"/>
        <v>#DIV/0!</v>
      </c>
      <c r="N1937" s="34" t="e">
        <f t="shared" ca="1" si="1225"/>
        <v>#DIV/0!</v>
      </c>
      <c r="O1937" s="34" t="e">
        <f t="shared" ca="1" si="1225"/>
        <v>#DIV/0!</v>
      </c>
      <c r="P1937" s="34" t="e">
        <f t="shared" ca="1" si="1225"/>
        <v>#DIV/0!</v>
      </c>
      <c r="Q1937" s="34"/>
      <c r="R1937"/>
      <c r="S1937"/>
      <c r="T1937" s="271">
        <f t="shared" ref="T1937" ca="1" si="1226">IFERROR(INDEX(INDIRECT("Financials!$A:$AD"), MATCH(INDIRECT(ADDRESS(ROW(),2)), INDIRECT("Financials!$B:$B"), 0), MATCH(INDIRECT(ADDRESS(1,COLUMN())), INDIRECT("Financials!$1:$1"), 0)),0)</f>
        <v>0</v>
      </c>
      <c r="U1937" s="61" t="e" cm="1">
        <f t="array" aca="1" ref="U1937" ca="1">+ABS(INDIRECT(U1935)/INDIRECT(U1936))</f>
        <v>#DIV/0!</v>
      </c>
      <c r="V1937" s="61" t="e" cm="1">
        <f t="array" aca="1" ref="V1937" ca="1">+ABS(INDIRECT(V1935)/INDIRECT(V1936))</f>
        <v>#DIV/0!</v>
      </c>
      <c r="W1937" s="61" t="e" cm="1">
        <f t="array" aca="1" ref="W1937" ca="1">+ABS(INDIRECT(W1935)/INDIRECT(W1936))</f>
        <v>#DIV/0!</v>
      </c>
      <c r="X1937" s="61" t="e" cm="1">
        <f t="array" aca="1" ref="X1937" ca="1">+ABS(INDIRECT(X1935)/INDIRECT(X1936))</f>
        <v>#DIV/0!</v>
      </c>
      <c r="Y1937" s="61" t="e" cm="1">
        <f t="array" aca="1" ref="Y1937" ca="1">+ABS(INDIRECT(Y1935)/INDIRECT(Y1936))</f>
        <v>#DIV/0!</v>
      </c>
      <c r="Z1937" s="61" t="e" cm="1">
        <f t="array" aca="1" ref="Z1937" ca="1">+ABS(INDIRECT(Z1935)/INDIRECT(Z1936))</f>
        <v>#DIV/0!</v>
      </c>
      <c r="AA1937" s="61" t="e" cm="1">
        <f t="array" aca="1" ref="AA1937" ca="1">+ABS(INDIRECT(AA1935)/INDIRECT(AA1936))</f>
        <v>#DIV/0!</v>
      </c>
      <c r="AB1937" s="61" t="e" cm="1">
        <f t="array" aca="1" ref="AB1937" ca="1">+ABS(INDIRECT(AB1935)/INDIRECT(AB1936))</f>
        <v>#DIV/0!</v>
      </c>
      <c r="AC1937" s="61" t="e" cm="1">
        <f t="array" aca="1" ref="AC1937" ca="1">+ABS(INDIRECT(AC1935)/INDIRECT(AC1936))</f>
        <v>#DIV/0!</v>
      </c>
      <c r="AD1937" s="61" t="e" cm="1">
        <f t="array" aca="1" ref="AD1937" ca="1">+ABS(INDIRECT(AD1935)/INDIRECT(AD1936))</f>
        <v>#DIV/0!</v>
      </c>
      <c r="AE1937" s="61" t="e" cm="1">
        <f t="array" aca="1" ref="AE1937" ca="1">+ABS(INDIRECT(AE1935)/INDIRECT(AE1936))</f>
        <v>#DIV/0!</v>
      </c>
      <c r="AF1937" s="61" t="e" cm="1">
        <f t="array" aca="1" ref="AF1937" ca="1">+ABS(INDIRECT(AF1935)/INDIRECT(AF1936))</f>
        <v>#DIV/0!</v>
      </c>
      <c r="AG1937" s="61" t="e" cm="1">
        <f t="array" aca="1" ref="AG1937" ca="1">+ABS(INDIRECT(AG1935)/INDIRECT(AG1936))</f>
        <v>#DIV/0!</v>
      </c>
      <c r="AH1937" s="61" t="e" cm="1">
        <f t="array" aca="1" ref="AH1937" ca="1">+ABS(INDIRECT(AH1935)/INDIRECT(AH1936))</f>
        <v>#DIV/0!</v>
      </c>
      <c r="AI1937" s="61" t="e" cm="1">
        <f t="array" aca="1" ref="AI1937" ca="1">+ABS(INDIRECT(AI1935)/INDIRECT(AI1936))</f>
        <v>#DIV/0!</v>
      </c>
      <c r="AJ1937" s="61" t="e" cm="1">
        <f t="array" aca="1" ref="AJ1937" ca="1">+ABS(INDIRECT(AJ1935)/INDIRECT(AJ1936))</f>
        <v>#DIV/0!</v>
      </c>
      <c r="AK1937" s="61" t="e" cm="1">
        <f t="array" aca="1" ref="AK1937" ca="1">+ABS(INDIRECT(AK1935)/INDIRECT(AK1936))</f>
        <v>#DIV/0!</v>
      </c>
      <c r="AL1937" s="61" t="e" cm="1">
        <f t="array" aca="1" ref="AL1937" ca="1">+ABS(INDIRECT(AL1935)/INDIRECT(AL1936))</f>
        <v>#DIV/0!</v>
      </c>
      <c r="AM1937" s="61" t="e" cm="1">
        <f t="array" aca="1" ref="AM1937" ca="1">+ABS(INDIRECT(AM1935)/INDIRECT(AM1936))</f>
        <v>#DIV/0!</v>
      </c>
      <c r="AN1937" s="61" t="e" cm="1">
        <f t="array" aca="1" ref="AN1937" ca="1">+ABS(INDIRECT(AN1935)/INDIRECT(AN1936))</f>
        <v>#DIV/0!</v>
      </c>
      <c r="AO1937" s="61" t="e" cm="1">
        <f t="array" aca="1" ref="AO1937" ca="1">+ABS(INDIRECT(AO1935)/INDIRECT(AO1936))</f>
        <v>#DIV/0!</v>
      </c>
      <c r="AP1937" s="61" t="e" cm="1">
        <f t="array" aca="1" ref="AP1937" ca="1">+ABS(INDIRECT(AP1935)/INDIRECT(AP1936))</f>
        <v>#DIV/0!</v>
      </c>
      <c r="AQ1937" s="61" t="e" cm="1">
        <f t="array" aca="1" ref="AQ1937" ca="1">+ABS(INDIRECT(AQ1935)/INDIRECT(AQ1936))</f>
        <v>#DIV/0!</v>
      </c>
      <c r="AR1937" s="61" t="e" cm="1">
        <f t="array" aca="1" ref="AR1937" ca="1">+ABS(INDIRECT(AR1935)/INDIRECT(AR1936))</f>
        <v>#DIV/0!</v>
      </c>
      <c r="AS1937" s="61" t="e" cm="1">
        <f t="array" aca="1" ref="AS1937" ca="1">+ABS(INDIRECT(AS1935)/INDIRECT(AS1936))</f>
        <v>#DIV/0!</v>
      </c>
      <c r="AT1937" s="61" t="e" cm="1">
        <f t="array" aca="1" ref="AT1937" ca="1">+ABS(INDIRECT(AT1935)/INDIRECT(AT1936))</f>
        <v>#DIV/0!</v>
      </c>
      <c r="AU1937" s="61" t="e" cm="1">
        <f t="array" aca="1" ref="AU1937" ca="1">+ABS(INDIRECT(AU1935)/INDIRECT(AU1936))</f>
        <v>#DIV/0!</v>
      </c>
      <c r="AV1937" s="61" t="e" cm="1">
        <f t="array" aca="1" ref="AV1937" ca="1">+ABS(INDIRECT(AV1935)/INDIRECT(AV1936))</f>
        <v>#DIV/0!</v>
      </c>
      <c r="AW1937" s="61" t="e" cm="1">
        <f t="array" aca="1" ref="AW1937" ca="1">+ABS(INDIRECT(AW1935)/INDIRECT(AW1936))</f>
        <v>#DIV/0!</v>
      </c>
      <c r="AX1937" s="61" t="e" cm="1">
        <f t="array" aca="1" ref="AX1937" ca="1">+ABS(INDIRECT(AX1935)/INDIRECT(AX1936))</f>
        <v>#DIV/0!</v>
      </c>
      <c r="AY1937" s="61" t="e" cm="1">
        <f t="array" aca="1" ref="AY1937" ca="1">+ABS(INDIRECT(AY1935)/INDIRECT(AY1936))</f>
        <v>#DIV/0!</v>
      </c>
      <c r="AZ1937" s="61" t="e" cm="1">
        <f t="array" aca="1" ref="AZ1937" ca="1">+ABS(INDIRECT(AZ1935)/INDIRECT(AZ1936))</f>
        <v>#DIV/0!</v>
      </c>
      <c r="BA1937" s="61" t="e" cm="1">
        <f t="array" aca="1" ref="BA1937" ca="1">+ABS(INDIRECT(BA1935)/INDIRECT(BA1936))</f>
        <v>#DIV/0!</v>
      </c>
      <c r="BB1937" s="61" t="e" cm="1">
        <f t="array" aca="1" ref="BB1937" ca="1">+ABS(INDIRECT(BB1935)/INDIRECT(BB1936))</f>
        <v>#DIV/0!</v>
      </c>
      <c r="BC1937" s="61" t="e" cm="1">
        <f t="array" aca="1" ref="BC1937" ca="1">+ABS(INDIRECT(BC1935)/INDIRECT(BC1936))</f>
        <v>#DIV/0!</v>
      </c>
      <c r="BD1937" s="61" t="e" cm="1">
        <f t="array" aca="1" ref="BD1937" ca="1">+ABS(INDIRECT(BD1935)/INDIRECT(BD1936))</f>
        <v>#DIV/0!</v>
      </c>
      <c r="BE1937" s="61" t="e" cm="1">
        <f t="array" aca="1" ref="BE1937" ca="1">+ABS(INDIRECT(BE1935)/INDIRECT(BE1936))</f>
        <v>#DIV/0!</v>
      </c>
      <c r="BF1937" s="61" t="e" cm="1">
        <f t="array" aca="1" ref="BF1937" ca="1">+ABS(INDIRECT(BF1935)/INDIRECT(BF1936))</f>
        <v>#DIV/0!</v>
      </c>
      <c r="BG1937" s="61" t="e" cm="1">
        <f t="array" aca="1" ref="BG1937" ca="1">+ABS(INDIRECT(BG1935)/INDIRECT(BG1936))</f>
        <v>#DIV/0!</v>
      </c>
      <c r="BH1937" s="61" t="e" cm="1">
        <f t="array" aca="1" ref="BH1937" ca="1">+ABS(INDIRECT(BH1935)/INDIRECT(BH1936))</f>
        <v>#DIV/0!</v>
      </c>
      <c r="BI1937" s="61" t="e" cm="1">
        <f t="array" aca="1" ref="BI1937" ca="1">+ABS(INDIRECT(BI1935)/INDIRECT(BI1936))</f>
        <v>#DIV/0!</v>
      </c>
      <c r="BJ1937" s="61" t="e" cm="1">
        <f t="array" aca="1" ref="BJ1937" ca="1">+ABS(INDIRECT(BJ1935)/INDIRECT(BJ1936))</f>
        <v>#DIV/0!</v>
      </c>
      <c r="BK1937" s="61" t="e" cm="1">
        <f t="array" aca="1" ref="BK1937" ca="1">+ABS(INDIRECT(BK1935)/INDIRECT(BK1936))</f>
        <v>#DIV/0!</v>
      </c>
      <c r="BL1937" s="61" t="e" cm="1">
        <f t="array" aca="1" ref="BL1937" ca="1">+ABS(INDIRECT(BL1935)/INDIRECT(BL1936))</f>
        <v>#DIV/0!</v>
      </c>
      <c r="BM1937" s="61" t="e" cm="1">
        <f t="array" aca="1" ref="BM1937" ca="1">+ABS(INDIRECT(BM1935)/INDIRECT(BM1936))</f>
        <v>#DIV/0!</v>
      </c>
      <c r="BN1937" s="61" t="e" cm="1">
        <f t="array" aca="1" ref="BN1937" ca="1">+ABS(INDIRECT(BN1935)/INDIRECT(BN1936))</f>
        <v>#DIV/0!</v>
      </c>
      <c r="BO1937" s="61" t="e" cm="1">
        <f t="array" aca="1" ref="BO1937" ca="1">+ABS(INDIRECT(BO1935)/INDIRECT(BO1936))</f>
        <v>#DIV/0!</v>
      </c>
      <c r="BP1937" s="61" t="e" cm="1">
        <f t="array" aca="1" ref="BP1937" ca="1">+ABS(INDIRECT(BP1935)/INDIRECT(BP1936))</f>
        <v>#DIV/0!</v>
      </c>
      <c r="BQ1937" s="61" t="e" cm="1">
        <f t="array" aca="1" ref="BQ1937" ca="1">+ABS(INDIRECT(BQ1935)/INDIRECT(BQ1936))</f>
        <v>#DIV/0!</v>
      </c>
      <c r="BR1937" s="61" t="e" cm="1">
        <f t="array" aca="1" ref="BR1937" ca="1">+ABS(INDIRECT(BR1935)/INDIRECT(BR1936))</f>
        <v>#DIV/0!</v>
      </c>
      <c r="BS1937" s="61" t="e" cm="1">
        <f t="array" aca="1" ref="BS1937" ca="1">+ABS(INDIRECT(BS1935)/INDIRECT(BS1936))</f>
        <v>#DIV/0!</v>
      </c>
      <c r="BT1937" s="61" t="e" cm="1">
        <f t="array" aca="1" ref="BT1937" ca="1">+ABS(INDIRECT(BT1935)/INDIRECT(BT1936))</f>
        <v>#DIV/0!</v>
      </c>
      <c r="BU1937" s="61" t="e" cm="1">
        <f t="array" aca="1" ref="BU1937" ca="1">+ABS(INDIRECT(BU1935)/INDIRECT(BU1936))</f>
        <v>#DIV/0!</v>
      </c>
      <c r="BV1937" s="61" t="e" cm="1">
        <f t="array" aca="1" ref="BV1937" ca="1">+ABS(INDIRECT(BV1935)/INDIRECT(BV1936))</f>
        <v>#DIV/0!</v>
      </c>
      <c r="BW1937" s="61" t="e" cm="1">
        <f t="array" aca="1" ref="BW1937" ca="1">+ABS(INDIRECT(BW1935)/INDIRECT(BW1936))</f>
        <v>#DIV/0!</v>
      </c>
      <c r="BX1937" s="61" t="e" cm="1">
        <f t="array" aca="1" ref="BX1937" ca="1">+ABS(INDIRECT(BX1935)/INDIRECT(BX1936))</f>
        <v>#DIV/0!</v>
      </c>
      <c r="BY1937" s="61" t="e" cm="1">
        <f t="array" aca="1" ref="BY1937" ca="1">+ABS(INDIRECT(BY1935)/INDIRECT(BY1936))</f>
        <v>#DIV/0!</v>
      </c>
      <c r="BZ1937" s="61" t="e" cm="1">
        <f t="array" aca="1" ref="BZ1937" ca="1">+ABS(INDIRECT(BZ1935)/INDIRECT(BZ1936))</f>
        <v>#DIV/0!</v>
      </c>
      <c r="CA1937" s="61" t="e" cm="1">
        <f t="array" aca="1" ref="CA1937" ca="1">+ABS(INDIRECT(CA1935)/INDIRECT(CA1936))</f>
        <v>#DIV/0!</v>
      </c>
      <c r="CB1937" s="61" t="e" cm="1">
        <f t="array" aca="1" ref="CB1937" ca="1">+ABS(INDIRECT(CB1935)/INDIRECT(CB1936))</f>
        <v>#DIV/0!</v>
      </c>
      <c r="CC1937" s="61" t="e" cm="1">
        <f t="array" aca="1" ref="CC1937" ca="1">+ABS(INDIRECT(CC1935)/INDIRECT(CC1936))</f>
        <v>#DIV/0!</v>
      </c>
      <c r="CD1937" s="61" t="e" cm="1">
        <f t="array" aca="1" ref="CD1937" ca="1">+ABS(INDIRECT(CD1935)/INDIRECT(CD1936))</f>
        <v>#DIV/0!</v>
      </c>
      <c r="CE1937" s="61" t="e" cm="1">
        <f t="array" aca="1" ref="CE1937" ca="1">+ABS(INDIRECT(CE1935)/INDIRECT(CE1936))</f>
        <v>#DIV/0!</v>
      </c>
      <c r="CF1937" s="61" t="e" cm="1">
        <f t="array" aca="1" ref="CF1937" ca="1">+ABS(INDIRECT(CF1935)/INDIRECT(CF1936))</f>
        <v>#DIV/0!</v>
      </c>
      <c r="CG1937" s="61" t="e" cm="1">
        <f t="array" aca="1" ref="CG1937" ca="1">+ABS(INDIRECT(CG1935)/INDIRECT(CG1936))</f>
        <v>#DIV/0!</v>
      </c>
      <c r="CH1937" s="61" t="e" cm="1">
        <f t="array" aca="1" ref="CH1937" ca="1">+ABS(INDIRECT(CH1935)/INDIRECT(CH1936))</f>
        <v>#DIV/0!</v>
      </c>
      <c r="CI1937" s="61" t="e" cm="1">
        <f t="array" aca="1" ref="CI1937" ca="1">+ABS(INDIRECT(CI1935)/INDIRECT(CI1936))</f>
        <v>#DIV/0!</v>
      </c>
      <c r="CJ1937" s="61" t="e" cm="1">
        <f t="array" aca="1" ref="CJ1937" ca="1">+ABS(INDIRECT(CJ1935)/INDIRECT(CJ1936))</f>
        <v>#DIV/0!</v>
      </c>
      <c r="CK1937" s="61" t="e" cm="1">
        <f t="array" aca="1" ref="CK1937" ca="1">+ABS(INDIRECT(CK1935)/INDIRECT(CK1936))</f>
        <v>#DIV/0!</v>
      </c>
      <c r="CL1937" s="61" t="e" cm="1">
        <f t="array" aca="1" ref="CL1937" ca="1">+ABS(INDIRECT(CL1935)/INDIRECT(CL1936))</f>
        <v>#DIV/0!</v>
      </c>
      <c r="CM1937" s="61" t="e" cm="1">
        <f t="array" aca="1" ref="CM1937" ca="1">+ABS(INDIRECT(CM1935)/INDIRECT(CM1936))</f>
        <v>#DIV/0!</v>
      </c>
      <c r="CN1937" s="61" t="e" cm="1">
        <f t="array" aca="1" ref="CN1937" ca="1">+ABS(INDIRECT(CN1935)/INDIRECT(CN1936))</f>
        <v>#DIV/0!</v>
      </c>
    </row>
    <row r="1938" spans="1:92" s="295" customFormat="1" x14ac:dyDescent="0.25">
      <c r="A1938"/>
      <c r="C1938"/>
      <c r="D1938"/>
      <c r="E1938" s="102"/>
      <c r="F1938" s="102"/>
      <c r="G1938" s="102"/>
      <c r="H1938" s="102"/>
      <c r="I1938" s="91"/>
      <c r="J1938" s="297"/>
      <c r="K1938"/>
      <c r="L1938"/>
      <c r="M1938"/>
      <c r="N1938"/>
      <c r="O1938"/>
      <c r="P1938"/>
      <c r="Q1938"/>
      <c r="R1938"/>
      <c r="S1938"/>
    </row>
    <row r="1939" spans="1:92" s="295" customFormat="1" x14ac:dyDescent="0.25">
      <c r="A1939" s="137"/>
      <c r="B1939" s="138"/>
      <c r="C1939" s="257"/>
      <c r="D1939" s="137" t="s">
        <v>1049</v>
      </c>
      <c r="E1939" s="141" t="s">
        <v>1049</v>
      </c>
      <c r="F1939" s="141"/>
      <c r="G1939" s="141"/>
      <c r="H1939" s="141"/>
      <c r="I1939" s="396"/>
      <c r="J1939" s="397"/>
      <c r="K1939" s="257"/>
      <c r="L1939" s="257"/>
      <c r="M1939" s="257"/>
      <c r="N1939" s="257"/>
      <c r="O1939" s="257"/>
      <c r="P1939" s="257"/>
      <c r="Q1939" s="257"/>
      <c r="R1939"/>
      <c r="S1939"/>
      <c r="T1939" s="325"/>
      <c r="U1939" s="326" t="s">
        <v>507</v>
      </c>
      <c r="V1939" s="326" t="s">
        <v>507</v>
      </c>
      <c r="W1939" s="326" t="s">
        <v>507</v>
      </c>
      <c r="X1939" s="326" t="s">
        <v>507</v>
      </c>
      <c r="Y1939" s="326" t="s">
        <v>507</v>
      </c>
      <c r="Z1939" s="326" t="s">
        <v>507</v>
      </c>
      <c r="AA1939" s="326" t="s">
        <v>507</v>
      </c>
      <c r="AB1939" s="326" t="s">
        <v>507</v>
      </c>
      <c r="AC1939" s="326" t="s">
        <v>507</v>
      </c>
      <c r="AD1939" s="326" t="s">
        <v>507</v>
      </c>
      <c r="AE1939" s="326" t="s">
        <v>507</v>
      </c>
      <c r="AF1939" s="326" t="s">
        <v>507</v>
      </c>
      <c r="AG1939" s="326" t="s">
        <v>507</v>
      </c>
      <c r="AH1939" s="326" t="s">
        <v>507</v>
      </c>
      <c r="AI1939" s="326" t="s">
        <v>507</v>
      </c>
      <c r="AJ1939" s="326" t="s">
        <v>507</v>
      </c>
      <c r="AK1939" s="326" t="s">
        <v>507</v>
      </c>
      <c r="AL1939" s="326" t="s">
        <v>507</v>
      </c>
      <c r="AM1939" s="326" t="s">
        <v>507</v>
      </c>
      <c r="AN1939" s="326" t="s">
        <v>507</v>
      </c>
      <c r="AO1939" s="326" t="s">
        <v>507</v>
      </c>
      <c r="AP1939" s="326" t="s">
        <v>507</v>
      </c>
      <c r="AQ1939" s="326" t="s">
        <v>507</v>
      </c>
      <c r="AR1939" s="326" t="s">
        <v>507</v>
      </c>
      <c r="AS1939" s="326" t="s">
        <v>507</v>
      </c>
      <c r="AT1939" s="326" t="s">
        <v>507</v>
      </c>
      <c r="AU1939" s="326" t="s">
        <v>507</v>
      </c>
      <c r="AV1939" s="326" t="s">
        <v>507</v>
      </c>
      <c r="AW1939" s="326" t="s">
        <v>507</v>
      </c>
      <c r="AX1939" s="326" t="s">
        <v>507</v>
      </c>
      <c r="AY1939" s="326" t="s">
        <v>507</v>
      </c>
      <c r="AZ1939" s="326" t="s">
        <v>507</v>
      </c>
      <c r="BA1939" s="326" t="s">
        <v>507</v>
      </c>
      <c r="BB1939" s="326" t="s">
        <v>507</v>
      </c>
      <c r="BC1939" s="326" t="s">
        <v>507</v>
      </c>
      <c r="BD1939" s="326" t="s">
        <v>507</v>
      </c>
      <c r="BE1939" s="326" t="s">
        <v>507</v>
      </c>
      <c r="BF1939" s="326" t="s">
        <v>507</v>
      </c>
      <c r="BG1939" s="326" t="s">
        <v>507</v>
      </c>
      <c r="BH1939" s="326" t="s">
        <v>507</v>
      </c>
      <c r="BI1939" s="326" t="s">
        <v>507</v>
      </c>
      <c r="BJ1939" s="326" t="s">
        <v>507</v>
      </c>
      <c r="BK1939" s="326" t="s">
        <v>507</v>
      </c>
      <c r="BL1939" s="326" t="s">
        <v>507</v>
      </c>
      <c r="BM1939" s="326" t="s">
        <v>507</v>
      </c>
      <c r="BN1939" s="326" t="s">
        <v>507</v>
      </c>
      <c r="BO1939" s="326" t="s">
        <v>507</v>
      </c>
      <c r="BP1939" s="326" t="s">
        <v>507</v>
      </c>
      <c r="BQ1939" s="326" t="s">
        <v>507</v>
      </c>
      <c r="BR1939" s="326" t="s">
        <v>507</v>
      </c>
      <c r="BS1939" s="326" t="s">
        <v>507</v>
      </c>
      <c r="BT1939" s="326" t="s">
        <v>507</v>
      </c>
      <c r="BU1939" s="326" t="s">
        <v>507</v>
      </c>
      <c r="BV1939" s="326" t="s">
        <v>507</v>
      </c>
      <c r="BW1939" s="326" t="s">
        <v>507</v>
      </c>
      <c r="BX1939" s="326" t="s">
        <v>507</v>
      </c>
      <c r="BY1939" s="326" t="s">
        <v>507</v>
      </c>
      <c r="BZ1939" s="326" t="s">
        <v>507</v>
      </c>
      <c r="CA1939" s="326" t="s">
        <v>507</v>
      </c>
      <c r="CB1939" s="326" t="s">
        <v>507</v>
      </c>
      <c r="CC1939" s="326" t="s">
        <v>507</v>
      </c>
      <c r="CD1939" s="326" t="s">
        <v>507</v>
      </c>
      <c r="CE1939" s="326" t="s">
        <v>507</v>
      </c>
      <c r="CF1939" s="326" t="s">
        <v>507</v>
      </c>
      <c r="CG1939" s="326" t="s">
        <v>507</v>
      </c>
      <c r="CH1939" s="326" t="s">
        <v>507</v>
      </c>
      <c r="CI1939" s="326" t="s">
        <v>507</v>
      </c>
      <c r="CJ1939" s="326" t="s">
        <v>507</v>
      </c>
      <c r="CK1939" s="326" t="s">
        <v>507</v>
      </c>
      <c r="CL1939" s="326" t="s">
        <v>507</v>
      </c>
      <c r="CM1939" s="326" t="s">
        <v>507</v>
      </c>
      <c r="CN1939" s="326" t="s">
        <v>507</v>
      </c>
    </row>
    <row r="1940" spans="1:92" s="295" customFormat="1" x14ac:dyDescent="0.25">
      <c r="A1940" s="137"/>
      <c r="B1940" s="138"/>
      <c r="C1940" s="257"/>
      <c r="D1940" s="137" t="s">
        <v>1049</v>
      </c>
      <c r="E1940" s="141"/>
      <c r="F1940" s="141"/>
      <c r="G1940" s="141"/>
      <c r="H1940" s="141"/>
      <c r="I1940" s="396"/>
      <c r="J1940" s="397"/>
      <c r="K1940" s="257"/>
      <c r="L1940" s="257"/>
      <c r="M1940" s="257"/>
      <c r="N1940" s="257"/>
      <c r="O1940" s="257"/>
      <c r="P1940" s="257"/>
      <c r="Q1940" s="257"/>
      <c r="R1940"/>
      <c r="S1940"/>
      <c r="T1940" s="325"/>
      <c r="U1940" s="326" t="s">
        <v>507</v>
      </c>
      <c r="V1940" s="326" t="s">
        <v>507</v>
      </c>
      <c r="W1940" s="326" t="s">
        <v>507</v>
      </c>
      <c r="X1940" s="326" t="s">
        <v>507</v>
      </c>
      <c r="Y1940" s="326" t="s">
        <v>507</v>
      </c>
      <c r="Z1940" s="326" t="s">
        <v>507</v>
      </c>
      <c r="AA1940" s="326" t="s">
        <v>507</v>
      </c>
      <c r="AB1940" s="326" t="s">
        <v>507</v>
      </c>
      <c r="AC1940" s="326" t="s">
        <v>507</v>
      </c>
      <c r="AD1940" s="326" t="s">
        <v>507</v>
      </c>
      <c r="AE1940" s="326" t="s">
        <v>507</v>
      </c>
      <c r="AF1940" s="326" t="s">
        <v>507</v>
      </c>
      <c r="AG1940" s="326" t="s">
        <v>507</v>
      </c>
      <c r="AH1940" s="326" t="s">
        <v>507</v>
      </c>
      <c r="AI1940" s="326" t="s">
        <v>507</v>
      </c>
      <c r="AJ1940" s="326" t="s">
        <v>507</v>
      </c>
      <c r="AK1940" s="326" t="s">
        <v>507</v>
      </c>
      <c r="AL1940" s="326" t="s">
        <v>507</v>
      </c>
      <c r="AM1940" s="326" t="s">
        <v>507</v>
      </c>
      <c r="AN1940" s="326" t="s">
        <v>507</v>
      </c>
      <c r="AO1940" s="326" t="s">
        <v>507</v>
      </c>
      <c r="AP1940" s="326" t="s">
        <v>507</v>
      </c>
      <c r="AQ1940" s="326" t="s">
        <v>507</v>
      </c>
      <c r="AR1940" s="326" t="s">
        <v>507</v>
      </c>
      <c r="AS1940" s="326" t="s">
        <v>507</v>
      </c>
      <c r="AT1940" s="326" t="s">
        <v>507</v>
      </c>
      <c r="AU1940" s="326" t="s">
        <v>507</v>
      </c>
      <c r="AV1940" s="326" t="s">
        <v>507</v>
      </c>
      <c r="AW1940" s="326" t="s">
        <v>507</v>
      </c>
      <c r="AX1940" s="326" t="s">
        <v>507</v>
      </c>
      <c r="AY1940" s="326" t="s">
        <v>507</v>
      </c>
      <c r="AZ1940" s="326" t="s">
        <v>507</v>
      </c>
      <c r="BA1940" s="326" t="s">
        <v>507</v>
      </c>
      <c r="BB1940" s="326" t="s">
        <v>507</v>
      </c>
      <c r="BC1940" s="326" t="s">
        <v>507</v>
      </c>
      <c r="BD1940" s="326" t="s">
        <v>507</v>
      </c>
      <c r="BE1940" s="326" t="s">
        <v>507</v>
      </c>
      <c r="BF1940" s="326" t="s">
        <v>507</v>
      </c>
      <c r="BG1940" s="326" t="s">
        <v>507</v>
      </c>
      <c r="BH1940" s="326" t="s">
        <v>507</v>
      </c>
      <c r="BI1940" s="326" t="s">
        <v>507</v>
      </c>
      <c r="BJ1940" s="326" t="s">
        <v>507</v>
      </c>
      <c r="BK1940" s="326" t="s">
        <v>507</v>
      </c>
      <c r="BL1940" s="326" t="s">
        <v>507</v>
      </c>
      <c r="BM1940" s="326" t="s">
        <v>507</v>
      </c>
      <c r="BN1940" s="326" t="s">
        <v>507</v>
      </c>
      <c r="BO1940" s="326" t="s">
        <v>507</v>
      </c>
      <c r="BP1940" s="326" t="s">
        <v>507</v>
      </c>
      <c r="BQ1940" s="326" t="s">
        <v>507</v>
      </c>
      <c r="BR1940" s="326" t="s">
        <v>507</v>
      </c>
      <c r="BS1940" s="326" t="s">
        <v>507</v>
      </c>
      <c r="BT1940" s="326" t="s">
        <v>507</v>
      </c>
      <c r="BU1940" s="326" t="s">
        <v>507</v>
      </c>
      <c r="BV1940" s="326" t="s">
        <v>507</v>
      </c>
      <c r="BW1940" s="326" t="s">
        <v>507</v>
      </c>
      <c r="BX1940" s="326" t="s">
        <v>507</v>
      </c>
      <c r="BY1940" s="326" t="s">
        <v>507</v>
      </c>
      <c r="BZ1940" s="326" t="s">
        <v>507</v>
      </c>
      <c r="CA1940" s="326" t="s">
        <v>507</v>
      </c>
      <c r="CB1940" s="326" t="s">
        <v>507</v>
      </c>
      <c r="CC1940" s="326" t="s">
        <v>507</v>
      </c>
      <c r="CD1940" s="326" t="s">
        <v>507</v>
      </c>
      <c r="CE1940" s="326" t="s">
        <v>507</v>
      </c>
      <c r="CF1940" s="326" t="s">
        <v>507</v>
      </c>
      <c r="CG1940" s="326" t="s">
        <v>507</v>
      </c>
      <c r="CH1940" s="326" t="s">
        <v>507</v>
      </c>
      <c r="CI1940" s="326" t="s">
        <v>507</v>
      </c>
      <c r="CJ1940" s="326" t="s">
        <v>507</v>
      </c>
      <c r="CK1940" s="326" t="s">
        <v>507</v>
      </c>
      <c r="CL1940" s="326" t="s">
        <v>507</v>
      </c>
      <c r="CM1940" s="326" t="s">
        <v>507</v>
      </c>
      <c r="CN1940" s="326" t="s">
        <v>507</v>
      </c>
    </row>
    <row r="1941" spans="1:92" s="295" customFormat="1" x14ac:dyDescent="0.25">
      <c r="A1941" t="s">
        <v>160</v>
      </c>
      <c r="B1941" s="178" t="s">
        <v>169</v>
      </c>
      <c r="C1941"/>
      <c r="D1941" t="s">
        <v>1049</v>
      </c>
      <c r="E1941" s="102" t="s">
        <v>203</v>
      </c>
      <c r="F1941" s="102"/>
      <c r="G1941" s="102"/>
      <c r="H1941" s="102"/>
      <c r="I1941" s="91"/>
      <c r="J1941" s="50">
        <f t="shared" ref="J1941:P1941" ca="1" si="1227">SUMIF($3:$3, INDIRECT(ADDRESS(2,COLUMN(),2)), INDIRECT(ROW() &amp; ":" &amp; ROW()))</f>
        <v>0</v>
      </c>
      <c r="K1941" s="50">
        <f t="shared" ca="1" si="1227"/>
        <v>0</v>
      </c>
      <c r="L1941" s="50">
        <f t="shared" ca="1" si="1227"/>
        <v>0</v>
      </c>
      <c r="M1941" s="50">
        <f t="shared" ca="1" si="1227"/>
        <v>0</v>
      </c>
      <c r="N1941" s="50">
        <f t="shared" ca="1" si="1227"/>
        <v>0</v>
      </c>
      <c r="O1941" s="50">
        <f t="shared" ca="1" si="1227"/>
        <v>0</v>
      </c>
      <c r="P1941" s="50">
        <f t="shared" ca="1" si="1227"/>
        <v>0</v>
      </c>
      <c r="Q1941" s="50"/>
      <c r="R1941"/>
      <c r="S1941"/>
      <c r="T1941" s="232">
        <f t="shared" ref="T1941" ca="1" si="1228">IFERROR(INDEX(INDIRECT("Financials!$A:$AD"), MATCH(INDIRECT(ADDRESS(ROW(),2)), INDIRECT("Financials!$B:$B"), 0), MATCH(INDIRECT(ADDRESS(1,COLUMN())), INDIRECT("Financials!$1:$1"), 0)),0)</f>
        <v>0</v>
      </c>
      <c r="U1941" s="50" cm="1">
        <f t="array" aca="1" ref="U1941" ca="1">+INDIRECT(U1939)-INDIRECT(U1940)</f>
        <v>0</v>
      </c>
      <c r="V1941" s="50" cm="1">
        <f t="array" aca="1" ref="V1941" ca="1">+INDIRECT(V1939)-INDIRECT(V1940)</f>
        <v>0</v>
      </c>
      <c r="W1941" s="50" cm="1">
        <f t="array" aca="1" ref="W1941" ca="1">+INDIRECT(W1939)-INDIRECT(W1940)</f>
        <v>0</v>
      </c>
      <c r="X1941" s="50" cm="1">
        <f t="array" aca="1" ref="X1941" ca="1">+INDIRECT(X1939)-INDIRECT(X1940)</f>
        <v>0</v>
      </c>
      <c r="Y1941" s="50" cm="1">
        <f t="array" aca="1" ref="Y1941" ca="1">+INDIRECT(Y1939)-INDIRECT(Y1940)</f>
        <v>0</v>
      </c>
      <c r="Z1941" s="50" cm="1">
        <f t="array" aca="1" ref="Z1941" ca="1">+INDIRECT(Z1939)-INDIRECT(Z1940)</f>
        <v>0</v>
      </c>
      <c r="AA1941" s="50" cm="1">
        <f t="array" aca="1" ref="AA1941" ca="1">+INDIRECT(AA1939)-INDIRECT(AA1940)</f>
        <v>0</v>
      </c>
      <c r="AB1941" s="50" cm="1">
        <f t="array" aca="1" ref="AB1941" ca="1">+INDIRECT(AB1939)-INDIRECT(AB1940)</f>
        <v>0</v>
      </c>
      <c r="AC1941" s="50" cm="1">
        <f t="array" aca="1" ref="AC1941" ca="1">+INDIRECT(AC1939)-INDIRECT(AC1940)</f>
        <v>0</v>
      </c>
      <c r="AD1941" s="50" cm="1">
        <f t="array" aca="1" ref="AD1941" ca="1">+INDIRECT(AD1939)-INDIRECT(AD1940)</f>
        <v>0</v>
      </c>
      <c r="AE1941" s="50" cm="1">
        <f t="array" aca="1" ref="AE1941" ca="1">+INDIRECT(AE1939)-INDIRECT(AE1940)</f>
        <v>0</v>
      </c>
      <c r="AF1941" s="50" cm="1">
        <f t="array" aca="1" ref="AF1941" ca="1">+INDIRECT(AF1939)-INDIRECT(AF1940)</f>
        <v>0</v>
      </c>
      <c r="AG1941" s="50" cm="1">
        <f t="array" aca="1" ref="AG1941" ca="1">+INDIRECT(AG1939)-INDIRECT(AG1940)</f>
        <v>0</v>
      </c>
      <c r="AH1941" s="50" cm="1">
        <f t="array" aca="1" ref="AH1941" ca="1">+INDIRECT(AH1939)-INDIRECT(AH1940)</f>
        <v>0</v>
      </c>
      <c r="AI1941" s="50" cm="1">
        <f t="array" aca="1" ref="AI1941" ca="1">+INDIRECT(AI1939)-INDIRECT(AI1940)</f>
        <v>0</v>
      </c>
      <c r="AJ1941" s="50" cm="1">
        <f t="array" aca="1" ref="AJ1941" ca="1">+INDIRECT(AJ1939)-INDIRECT(AJ1940)</f>
        <v>0</v>
      </c>
      <c r="AK1941" s="50" cm="1">
        <f t="array" aca="1" ref="AK1941" ca="1">+INDIRECT(AK1939)-INDIRECT(AK1940)</f>
        <v>0</v>
      </c>
      <c r="AL1941" s="50" cm="1">
        <f t="array" aca="1" ref="AL1941" ca="1">+INDIRECT(AL1939)-INDIRECT(AL1940)</f>
        <v>0</v>
      </c>
      <c r="AM1941" s="50" cm="1">
        <f t="array" aca="1" ref="AM1941" ca="1">+INDIRECT(AM1939)-INDIRECT(AM1940)</f>
        <v>0</v>
      </c>
      <c r="AN1941" s="50" cm="1">
        <f t="array" aca="1" ref="AN1941" ca="1">+INDIRECT(AN1939)-INDIRECT(AN1940)</f>
        <v>0</v>
      </c>
      <c r="AO1941" s="50" cm="1">
        <f t="array" aca="1" ref="AO1941" ca="1">+INDIRECT(AO1939)-INDIRECT(AO1940)</f>
        <v>0</v>
      </c>
      <c r="AP1941" s="50" cm="1">
        <f t="array" aca="1" ref="AP1941" ca="1">+INDIRECT(AP1939)-INDIRECT(AP1940)</f>
        <v>0</v>
      </c>
      <c r="AQ1941" s="50" cm="1">
        <f t="array" aca="1" ref="AQ1941" ca="1">+INDIRECT(AQ1939)-INDIRECT(AQ1940)</f>
        <v>0</v>
      </c>
      <c r="AR1941" s="50" cm="1">
        <f t="array" aca="1" ref="AR1941" ca="1">+INDIRECT(AR1939)-INDIRECT(AR1940)</f>
        <v>0</v>
      </c>
      <c r="AS1941" s="50" cm="1">
        <f t="array" aca="1" ref="AS1941" ca="1">+INDIRECT(AS1939)-INDIRECT(AS1940)</f>
        <v>0</v>
      </c>
      <c r="AT1941" s="50" cm="1">
        <f t="array" aca="1" ref="AT1941" ca="1">+INDIRECT(AT1939)-INDIRECT(AT1940)</f>
        <v>0</v>
      </c>
      <c r="AU1941" s="50" cm="1">
        <f t="array" aca="1" ref="AU1941" ca="1">+INDIRECT(AU1939)-INDIRECT(AU1940)</f>
        <v>0</v>
      </c>
      <c r="AV1941" s="50" cm="1">
        <f t="array" aca="1" ref="AV1941" ca="1">+INDIRECT(AV1939)-INDIRECT(AV1940)</f>
        <v>0</v>
      </c>
      <c r="AW1941" s="50" cm="1">
        <f t="array" aca="1" ref="AW1941" ca="1">+INDIRECT(AW1939)-INDIRECT(AW1940)</f>
        <v>0</v>
      </c>
      <c r="AX1941" s="50" cm="1">
        <f t="array" aca="1" ref="AX1941" ca="1">+INDIRECT(AX1939)-INDIRECT(AX1940)</f>
        <v>0</v>
      </c>
      <c r="AY1941" s="50" cm="1">
        <f t="array" aca="1" ref="AY1941" ca="1">+INDIRECT(AY1939)-INDIRECT(AY1940)</f>
        <v>0</v>
      </c>
      <c r="AZ1941" s="50" cm="1">
        <f t="array" aca="1" ref="AZ1941" ca="1">+INDIRECT(AZ1939)-INDIRECT(AZ1940)</f>
        <v>0</v>
      </c>
      <c r="BA1941" s="50" cm="1">
        <f t="array" aca="1" ref="BA1941" ca="1">+INDIRECT(BA1939)-INDIRECT(BA1940)</f>
        <v>0</v>
      </c>
      <c r="BB1941" s="50" cm="1">
        <f t="array" aca="1" ref="BB1941" ca="1">+INDIRECT(BB1939)-INDIRECT(BB1940)</f>
        <v>0</v>
      </c>
      <c r="BC1941" s="50" cm="1">
        <f t="array" aca="1" ref="BC1941" ca="1">+INDIRECT(BC1939)-INDIRECT(BC1940)</f>
        <v>0</v>
      </c>
      <c r="BD1941" s="50" cm="1">
        <f t="array" aca="1" ref="BD1941" ca="1">+INDIRECT(BD1939)-INDIRECT(BD1940)</f>
        <v>0</v>
      </c>
      <c r="BE1941" s="50" cm="1">
        <f t="array" aca="1" ref="BE1941" ca="1">+INDIRECT(BE1939)-INDIRECT(BE1940)</f>
        <v>0</v>
      </c>
      <c r="BF1941" s="50" cm="1">
        <f t="array" aca="1" ref="BF1941" ca="1">+INDIRECT(BF1939)-INDIRECT(BF1940)</f>
        <v>0</v>
      </c>
      <c r="BG1941" s="50" cm="1">
        <f t="array" aca="1" ref="BG1941" ca="1">+INDIRECT(BG1939)-INDIRECT(BG1940)</f>
        <v>0</v>
      </c>
      <c r="BH1941" s="50" cm="1">
        <f t="array" aca="1" ref="BH1941" ca="1">+INDIRECT(BH1939)-INDIRECT(BH1940)</f>
        <v>0</v>
      </c>
      <c r="BI1941" s="50" cm="1">
        <f t="array" aca="1" ref="BI1941" ca="1">+INDIRECT(BI1939)-INDIRECT(BI1940)</f>
        <v>0</v>
      </c>
      <c r="BJ1941" s="50" cm="1">
        <f t="array" aca="1" ref="BJ1941" ca="1">+INDIRECT(BJ1939)-INDIRECT(BJ1940)</f>
        <v>0</v>
      </c>
      <c r="BK1941" s="50" cm="1">
        <f t="array" aca="1" ref="BK1941" ca="1">+INDIRECT(BK1939)-INDIRECT(BK1940)</f>
        <v>0</v>
      </c>
      <c r="BL1941" s="50" cm="1">
        <f t="array" aca="1" ref="BL1941" ca="1">+INDIRECT(BL1939)-INDIRECT(BL1940)</f>
        <v>0</v>
      </c>
      <c r="BM1941" s="50" cm="1">
        <f t="array" aca="1" ref="BM1941" ca="1">+INDIRECT(BM1939)-INDIRECT(BM1940)</f>
        <v>0</v>
      </c>
      <c r="BN1941" s="50" cm="1">
        <f t="array" aca="1" ref="BN1941" ca="1">+INDIRECT(BN1939)-INDIRECT(BN1940)</f>
        <v>0</v>
      </c>
      <c r="BO1941" s="50" cm="1">
        <f t="array" aca="1" ref="BO1941" ca="1">+INDIRECT(BO1939)-INDIRECT(BO1940)</f>
        <v>0</v>
      </c>
      <c r="BP1941" s="50" cm="1">
        <f t="array" aca="1" ref="BP1941" ca="1">+INDIRECT(BP1939)-INDIRECT(BP1940)</f>
        <v>0</v>
      </c>
      <c r="BQ1941" s="50" cm="1">
        <f t="array" aca="1" ref="BQ1941" ca="1">+INDIRECT(BQ1939)-INDIRECT(BQ1940)</f>
        <v>0</v>
      </c>
      <c r="BR1941" s="50" cm="1">
        <f t="array" aca="1" ref="BR1941" ca="1">+INDIRECT(BR1939)-INDIRECT(BR1940)</f>
        <v>0</v>
      </c>
      <c r="BS1941" s="50" cm="1">
        <f t="array" aca="1" ref="BS1941" ca="1">+INDIRECT(BS1939)-INDIRECT(BS1940)</f>
        <v>0</v>
      </c>
      <c r="BT1941" s="50" cm="1">
        <f t="array" aca="1" ref="BT1941" ca="1">+INDIRECT(BT1939)-INDIRECT(BT1940)</f>
        <v>0</v>
      </c>
      <c r="BU1941" s="50" cm="1">
        <f t="array" aca="1" ref="BU1941" ca="1">+INDIRECT(BU1939)-INDIRECT(BU1940)</f>
        <v>0</v>
      </c>
      <c r="BV1941" s="50" cm="1">
        <f t="array" aca="1" ref="BV1941" ca="1">+INDIRECT(BV1939)-INDIRECT(BV1940)</f>
        <v>0</v>
      </c>
      <c r="BW1941" s="50" cm="1">
        <f t="array" aca="1" ref="BW1941" ca="1">+INDIRECT(BW1939)-INDIRECT(BW1940)</f>
        <v>0</v>
      </c>
      <c r="BX1941" s="50" cm="1">
        <f t="array" aca="1" ref="BX1941" ca="1">+INDIRECT(BX1939)-INDIRECT(BX1940)</f>
        <v>0</v>
      </c>
      <c r="BY1941" s="50" cm="1">
        <f t="array" aca="1" ref="BY1941" ca="1">+INDIRECT(BY1939)-INDIRECT(BY1940)</f>
        <v>0</v>
      </c>
      <c r="BZ1941" s="50" cm="1">
        <f t="array" aca="1" ref="BZ1941" ca="1">+INDIRECT(BZ1939)-INDIRECT(BZ1940)</f>
        <v>0</v>
      </c>
      <c r="CA1941" s="50" cm="1">
        <f t="array" aca="1" ref="CA1941" ca="1">+INDIRECT(CA1939)-INDIRECT(CA1940)</f>
        <v>0</v>
      </c>
      <c r="CB1941" s="50" cm="1">
        <f t="array" aca="1" ref="CB1941" ca="1">+INDIRECT(CB1939)-INDIRECT(CB1940)</f>
        <v>0</v>
      </c>
      <c r="CC1941" s="50" cm="1">
        <f t="array" aca="1" ref="CC1941" ca="1">+INDIRECT(CC1939)-INDIRECT(CC1940)</f>
        <v>0</v>
      </c>
      <c r="CD1941" s="50" cm="1">
        <f t="array" aca="1" ref="CD1941" ca="1">+INDIRECT(CD1939)-INDIRECT(CD1940)</f>
        <v>0</v>
      </c>
      <c r="CE1941" s="50" cm="1">
        <f t="array" aca="1" ref="CE1941" ca="1">+INDIRECT(CE1939)-INDIRECT(CE1940)</f>
        <v>0</v>
      </c>
      <c r="CF1941" s="50" cm="1">
        <f t="array" aca="1" ref="CF1941" ca="1">+INDIRECT(CF1939)-INDIRECT(CF1940)</f>
        <v>0</v>
      </c>
      <c r="CG1941" s="50" cm="1">
        <f t="array" aca="1" ref="CG1941" ca="1">+INDIRECT(CG1939)-INDIRECT(CG1940)</f>
        <v>0</v>
      </c>
      <c r="CH1941" s="50" cm="1">
        <f t="array" aca="1" ref="CH1941" ca="1">+INDIRECT(CH1939)-INDIRECT(CH1940)</f>
        <v>0</v>
      </c>
      <c r="CI1941" s="50" cm="1">
        <f t="array" aca="1" ref="CI1941" ca="1">+INDIRECT(CI1939)-INDIRECT(CI1940)</f>
        <v>0</v>
      </c>
      <c r="CJ1941" s="50" cm="1">
        <f t="array" aca="1" ref="CJ1941" ca="1">+INDIRECT(CJ1939)-INDIRECT(CJ1940)</f>
        <v>0</v>
      </c>
      <c r="CK1941" s="50" cm="1">
        <f t="array" aca="1" ref="CK1941" ca="1">+INDIRECT(CK1939)-INDIRECT(CK1940)</f>
        <v>0</v>
      </c>
      <c r="CL1941" s="50" cm="1">
        <f t="array" aca="1" ref="CL1941" ca="1">+INDIRECT(CL1939)-INDIRECT(CL1940)</f>
        <v>0</v>
      </c>
      <c r="CM1941" s="50" cm="1">
        <f t="array" aca="1" ref="CM1941" ca="1">+INDIRECT(CM1939)-INDIRECT(CM1940)</f>
        <v>0</v>
      </c>
      <c r="CN1941" s="50" cm="1">
        <f t="array" aca="1" ref="CN1941" ca="1">+INDIRECT(CN1939)-INDIRECT(CN1940)</f>
        <v>0</v>
      </c>
    </row>
    <row r="1942" spans="1:92" s="295" customFormat="1" x14ac:dyDescent="0.25">
      <c r="A1942"/>
      <c r="C1942"/>
      <c r="D1942"/>
      <c r="E1942" s="102"/>
      <c r="F1942" s="102"/>
      <c r="G1942" s="102"/>
      <c r="H1942" s="102"/>
      <c r="I1942" s="91"/>
      <c r="J1942" s="297"/>
      <c r="K1942"/>
      <c r="L1942"/>
      <c r="M1942"/>
      <c r="N1942"/>
      <c r="O1942"/>
      <c r="P1942"/>
      <c r="Q1942"/>
      <c r="R1942"/>
      <c r="S1942"/>
    </row>
    <row r="1943" spans="1:92" s="295" customFormat="1" x14ac:dyDescent="0.25">
      <c r="A1943" s="137"/>
      <c r="B1943" s="138"/>
      <c r="C1943" s="257"/>
      <c r="D1943" s="137" t="s">
        <v>1050</v>
      </c>
      <c r="E1943" s="141" t="s">
        <v>1050</v>
      </c>
      <c r="F1943" s="141"/>
      <c r="G1943" s="141"/>
      <c r="H1943" s="141"/>
      <c r="I1943" s="396"/>
      <c r="J1943" s="397"/>
      <c r="K1943" s="257"/>
      <c r="L1943" s="257"/>
      <c r="M1943" s="257"/>
      <c r="N1943" s="257"/>
      <c r="O1943" s="257"/>
      <c r="P1943" s="257"/>
      <c r="Q1943" s="257"/>
      <c r="R1943"/>
      <c r="S1943"/>
      <c r="T1943" s="325"/>
      <c r="U1943" s="326" t="s">
        <v>507</v>
      </c>
      <c r="V1943" s="326" t="s">
        <v>507</v>
      </c>
      <c r="W1943" s="326" t="s">
        <v>507</v>
      </c>
      <c r="X1943" s="326" t="s">
        <v>507</v>
      </c>
      <c r="Y1943" s="326" t="s">
        <v>507</v>
      </c>
      <c r="Z1943" s="326" t="s">
        <v>507</v>
      </c>
      <c r="AA1943" s="326" t="s">
        <v>507</v>
      </c>
      <c r="AB1943" s="326" t="s">
        <v>507</v>
      </c>
      <c r="AC1943" s="326" t="s">
        <v>507</v>
      </c>
      <c r="AD1943" s="326" t="s">
        <v>507</v>
      </c>
      <c r="AE1943" s="326" t="s">
        <v>507</v>
      </c>
      <c r="AF1943" s="326" t="s">
        <v>507</v>
      </c>
      <c r="AG1943" s="326" t="s">
        <v>507</v>
      </c>
      <c r="AH1943" s="326" t="s">
        <v>507</v>
      </c>
      <c r="AI1943" s="326" t="s">
        <v>507</v>
      </c>
      <c r="AJ1943" s="326" t="s">
        <v>507</v>
      </c>
      <c r="AK1943" s="326" t="s">
        <v>507</v>
      </c>
      <c r="AL1943" s="326" t="s">
        <v>507</v>
      </c>
      <c r="AM1943" s="326" t="s">
        <v>507</v>
      </c>
      <c r="AN1943" s="326" t="s">
        <v>507</v>
      </c>
      <c r="AO1943" s="326" t="s">
        <v>507</v>
      </c>
      <c r="AP1943" s="326" t="s">
        <v>507</v>
      </c>
      <c r="AQ1943" s="326" t="s">
        <v>507</v>
      </c>
      <c r="AR1943" s="326" t="s">
        <v>507</v>
      </c>
      <c r="AS1943" s="326" t="s">
        <v>507</v>
      </c>
      <c r="AT1943" s="326" t="s">
        <v>507</v>
      </c>
      <c r="AU1943" s="326" t="s">
        <v>507</v>
      </c>
      <c r="AV1943" s="326" t="s">
        <v>507</v>
      </c>
      <c r="AW1943" s="326" t="s">
        <v>507</v>
      </c>
      <c r="AX1943" s="326" t="s">
        <v>507</v>
      </c>
      <c r="AY1943" s="326" t="s">
        <v>507</v>
      </c>
      <c r="AZ1943" s="326" t="s">
        <v>507</v>
      </c>
      <c r="BA1943" s="326" t="s">
        <v>507</v>
      </c>
      <c r="BB1943" s="326" t="s">
        <v>507</v>
      </c>
      <c r="BC1943" s="326" t="s">
        <v>507</v>
      </c>
      <c r="BD1943" s="326" t="s">
        <v>507</v>
      </c>
      <c r="BE1943" s="326" t="s">
        <v>507</v>
      </c>
      <c r="BF1943" s="326" t="s">
        <v>507</v>
      </c>
      <c r="BG1943" s="326" t="s">
        <v>507</v>
      </c>
      <c r="BH1943" s="326" t="s">
        <v>507</v>
      </c>
      <c r="BI1943" s="326" t="s">
        <v>507</v>
      </c>
      <c r="BJ1943" s="326" t="s">
        <v>507</v>
      </c>
      <c r="BK1943" s="326" t="s">
        <v>507</v>
      </c>
      <c r="BL1943" s="326" t="s">
        <v>507</v>
      </c>
      <c r="BM1943" s="326" t="s">
        <v>507</v>
      </c>
      <c r="BN1943" s="326" t="s">
        <v>507</v>
      </c>
      <c r="BO1943" s="326" t="s">
        <v>507</v>
      </c>
      <c r="BP1943" s="326" t="s">
        <v>507</v>
      </c>
      <c r="BQ1943" s="326" t="s">
        <v>507</v>
      </c>
      <c r="BR1943" s="326" t="s">
        <v>507</v>
      </c>
      <c r="BS1943" s="326" t="s">
        <v>507</v>
      </c>
      <c r="BT1943" s="326" t="s">
        <v>507</v>
      </c>
      <c r="BU1943" s="326" t="s">
        <v>507</v>
      </c>
      <c r="BV1943" s="326" t="s">
        <v>507</v>
      </c>
      <c r="BW1943" s="326" t="s">
        <v>507</v>
      </c>
      <c r="BX1943" s="326" t="s">
        <v>507</v>
      </c>
      <c r="BY1943" s="326" t="s">
        <v>507</v>
      </c>
      <c r="BZ1943" s="326" t="s">
        <v>507</v>
      </c>
      <c r="CA1943" s="326" t="s">
        <v>507</v>
      </c>
      <c r="CB1943" s="326" t="s">
        <v>507</v>
      </c>
      <c r="CC1943" s="326" t="s">
        <v>507</v>
      </c>
      <c r="CD1943" s="326" t="s">
        <v>507</v>
      </c>
      <c r="CE1943" s="326" t="s">
        <v>507</v>
      </c>
      <c r="CF1943" s="326" t="s">
        <v>507</v>
      </c>
      <c r="CG1943" s="326" t="s">
        <v>507</v>
      </c>
      <c r="CH1943" s="326" t="s">
        <v>507</v>
      </c>
      <c r="CI1943" s="326" t="s">
        <v>507</v>
      </c>
      <c r="CJ1943" s="326" t="s">
        <v>507</v>
      </c>
      <c r="CK1943" s="326" t="s">
        <v>507</v>
      </c>
      <c r="CL1943" s="326" t="s">
        <v>507</v>
      </c>
      <c r="CM1943" s="326" t="s">
        <v>507</v>
      </c>
      <c r="CN1943" s="326" t="s">
        <v>507</v>
      </c>
    </row>
    <row r="1944" spans="1:92" s="295" customFormat="1" x14ac:dyDescent="0.25">
      <c r="A1944" s="137"/>
      <c r="B1944" s="138"/>
      <c r="C1944" s="257"/>
      <c r="D1944" s="137" t="s">
        <v>1050</v>
      </c>
      <c r="E1944" s="141"/>
      <c r="F1944" s="141"/>
      <c r="G1944" s="141"/>
      <c r="H1944" s="141"/>
      <c r="I1944" s="396"/>
      <c r="J1944" s="397"/>
      <c r="K1944" s="257"/>
      <c r="L1944" s="257"/>
      <c r="M1944" s="257"/>
      <c r="N1944" s="257"/>
      <c r="O1944" s="257"/>
      <c r="P1944" s="257"/>
      <c r="Q1944" s="257"/>
      <c r="R1944"/>
      <c r="S1944"/>
      <c r="T1944" s="325"/>
      <c r="U1944" s="326" t="s">
        <v>507</v>
      </c>
      <c r="V1944" s="326" t="s">
        <v>507</v>
      </c>
      <c r="W1944" s="326" t="s">
        <v>507</v>
      </c>
      <c r="X1944" s="326" t="s">
        <v>507</v>
      </c>
      <c r="Y1944" s="326" t="s">
        <v>507</v>
      </c>
      <c r="Z1944" s="326" t="s">
        <v>507</v>
      </c>
      <c r="AA1944" s="326" t="s">
        <v>507</v>
      </c>
      <c r="AB1944" s="326" t="s">
        <v>507</v>
      </c>
      <c r="AC1944" s="326" t="s">
        <v>507</v>
      </c>
      <c r="AD1944" s="326" t="s">
        <v>507</v>
      </c>
      <c r="AE1944" s="326" t="s">
        <v>507</v>
      </c>
      <c r="AF1944" s="326" t="s">
        <v>507</v>
      </c>
      <c r="AG1944" s="326" t="s">
        <v>507</v>
      </c>
      <c r="AH1944" s="326" t="s">
        <v>507</v>
      </c>
      <c r="AI1944" s="326" t="s">
        <v>507</v>
      </c>
      <c r="AJ1944" s="326" t="s">
        <v>507</v>
      </c>
      <c r="AK1944" s="326" t="s">
        <v>507</v>
      </c>
      <c r="AL1944" s="326" t="s">
        <v>507</v>
      </c>
      <c r="AM1944" s="326" t="s">
        <v>507</v>
      </c>
      <c r="AN1944" s="326" t="s">
        <v>507</v>
      </c>
      <c r="AO1944" s="326" t="s">
        <v>507</v>
      </c>
      <c r="AP1944" s="326" t="s">
        <v>507</v>
      </c>
      <c r="AQ1944" s="326" t="s">
        <v>507</v>
      </c>
      <c r="AR1944" s="326" t="s">
        <v>507</v>
      </c>
      <c r="AS1944" s="326" t="s">
        <v>507</v>
      </c>
      <c r="AT1944" s="326" t="s">
        <v>507</v>
      </c>
      <c r="AU1944" s="326" t="s">
        <v>507</v>
      </c>
      <c r="AV1944" s="326" t="s">
        <v>507</v>
      </c>
      <c r="AW1944" s="326" t="s">
        <v>507</v>
      </c>
      <c r="AX1944" s="326" t="s">
        <v>507</v>
      </c>
      <c r="AY1944" s="326" t="s">
        <v>507</v>
      </c>
      <c r="AZ1944" s="326" t="s">
        <v>507</v>
      </c>
      <c r="BA1944" s="326" t="s">
        <v>507</v>
      </c>
      <c r="BB1944" s="326" t="s">
        <v>507</v>
      </c>
      <c r="BC1944" s="326" t="s">
        <v>507</v>
      </c>
      <c r="BD1944" s="326" t="s">
        <v>507</v>
      </c>
      <c r="BE1944" s="326" t="s">
        <v>507</v>
      </c>
      <c r="BF1944" s="326" t="s">
        <v>507</v>
      </c>
      <c r="BG1944" s="326" t="s">
        <v>507</v>
      </c>
      <c r="BH1944" s="326" t="s">
        <v>507</v>
      </c>
      <c r="BI1944" s="326" t="s">
        <v>507</v>
      </c>
      <c r="BJ1944" s="326" t="s">
        <v>507</v>
      </c>
      <c r="BK1944" s="326" t="s">
        <v>507</v>
      </c>
      <c r="BL1944" s="326" t="s">
        <v>507</v>
      </c>
      <c r="BM1944" s="326" t="s">
        <v>507</v>
      </c>
      <c r="BN1944" s="326" t="s">
        <v>507</v>
      </c>
      <c r="BO1944" s="326" t="s">
        <v>507</v>
      </c>
      <c r="BP1944" s="326" t="s">
        <v>507</v>
      </c>
      <c r="BQ1944" s="326" t="s">
        <v>507</v>
      </c>
      <c r="BR1944" s="326" t="s">
        <v>507</v>
      </c>
      <c r="BS1944" s="326" t="s">
        <v>507</v>
      </c>
      <c r="BT1944" s="326" t="s">
        <v>507</v>
      </c>
      <c r="BU1944" s="326" t="s">
        <v>507</v>
      </c>
      <c r="BV1944" s="326" t="s">
        <v>507</v>
      </c>
      <c r="BW1944" s="326" t="s">
        <v>507</v>
      </c>
      <c r="BX1944" s="326" t="s">
        <v>507</v>
      </c>
      <c r="BY1944" s="326" t="s">
        <v>507</v>
      </c>
      <c r="BZ1944" s="326" t="s">
        <v>507</v>
      </c>
      <c r="CA1944" s="326" t="s">
        <v>507</v>
      </c>
      <c r="CB1944" s="326" t="s">
        <v>507</v>
      </c>
      <c r="CC1944" s="326" t="s">
        <v>507</v>
      </c>
      <c r="CD1944" s="326" t="s">
        <v>507</v>
      </c>
      <c r="CE1944" s="326" t="s">
        <v>507</v>
      </c>
      <c r="CF1944" s="326" t="s">
        <v>507</v>
      </c>
      <c r="CG1944" s="326" t="s">
        <v>507</v>
      </c>
      <c r="CH1944" s="326" t="s">
        <v>507</v>
      </c>
      <c r="CI1944" s="326" t="s">
        <v>507</v>
      </c>
      <c r="CJ1944" s="326" t="s">
        <v>507</v>
      </c>
      <c r="CK1944" s="326" t="s">
        <v>507</v>
      </c>
      <c r="CL1944" s="326" t="s">
        <v>507</v>
      </c>
      <c r="CM1944" s="326" t="s">
        <v>507</v>
      </c>
      <c r="CN1944" s="326" t="s">
        <v>507</v>
      </c>
    </row>
    <row r="1945" spans="1:92" s="295" customFormat="1" x14ac:dyDescent="0.25">
      <c r="A1945" t="s">
        <v>160</v>
      </c>
      <c r="B1945" s="178" t="s">
        <v>169</v>
      </c>
      <c r="C1945"/>
      <c r="D1945" t="s">
        <v>1050</v>
      </c>
      <c r="E1945" s="102" t="s">
        <v>203</v>
      </c>
      <c r="F1945" s="102"/>
      <c r="G1945" s="102"/>
      <c r="H1945" s="102"/>
      <c r="I1945" s="91"/>
      <c r="J1945" s="50">
        <f t="shared" ref="J1945:P1945" ca="1" si="1229">SUMIF($3:$3, INDIRECT(ADDRESS(2,COLUMN(),2)), INDIRECT(ROW() &amp; ":" &amp; ROW()))</f>
        <v>0</v>
      </c>
      <c r="K1945" s="50">
        <f t="shared" ca="1" si="1229"/>
        <v>0</v>
      </c>
      <c r="L1945" s="50">
        <f t="shared" ca="1" si="1229"/>
        <v>0</v>
      </c>
      <c r="M1945" s="50">
        <f t="shared" ca="1" si="1229"/>
        <v>0</v>
      </c>
      <c r="N1945" s="50">
        <f t="shared" ca="1" si="1229"/>
        <v>0</v>
      </c>
      <c r="O1945" s="50">
        <f t="shared" ca="1" si="1229"/>
        <v>0</v>
      </c>
      <c r="P1945" s="50">
        <f t="shared" ca="1" si="1229"/>
        <v>0</v>
      </c>
      <c r="Q1945" s="50"/>
      <c r="R1945"/>
      <c r="S1945"/>
      <c r="T1945" s="232">
        <f t="shared" ref="T1945" ca="1" si="1230">IFERROR(INDEX(INDIRECT("Financials!$A:$AD"), MATCH(INDIRECT(ADDRESS(ROW(),2)), INDIRECT("Financials!$B:$B"), 0), MATCH(INDIRECT(ADDRESS(1,COLUMN())), INDIRECT("Financials!$1:$1"), 0)),0)</f>
        <v>0</v>
      </c>
      <c r="U1945" s="50" cm="1">
        <f t="array" aca="1" ref="U1945" ca="1">+INDIRECT(U1943)+INDIRECT(U1944)</f>
        <v>0</v>
      </c>
      <c r="V1945" s="50" cm="1">
        <f t="array" aca="1" ref="V1945" ca="1">+INDIRECT(V1943)+INDIRECT(V1944)</f>
        <v>0</v>
      </c>
      <c r="W1945" s="50" cm="1">
        <f t="array" aca="1" ref="W1945" ca="1">+INDIRECT(W1943)+INDIRECT(W1944)</f>
        <v>0</v>
      </c>
      <c r="X1945" s="50" cm="1">
        <f t="array" aca="1" ref="X1945" ca="1">+INDIRECT(X1943)+INDIRECT(X1944)</f>
        <v>0</v>
      </c>
      <c r="Y1945" s="50" cm="1">
        <f t="array" aca="1" ref="Y1945" ca="1">+INDIRECT(Y1943)+INDIRECT(Y1944)</f>
        <v>0</v>
      </c>
      <c r="Z1945" s="50" cm="1">
        <f t="array" aca="1" ref="Z1945" ca="1">+INDIRECT(Z1943)+INDIRECT(Z1944)</f>
        <v>0</v>
      </c>
      <c r="AA1945" s="50" cm="1">
        <f t="array" aca="1" ref="AA1945" ca="1">+INDIRECT(AA1943)+INDIRECT(AA1944)</f>
        <v>0</v>
      </c>
      <c r="AB1945" s="50" cm="1">
        <f t="array" aca="1" ref="AB1945" ca="1">+INDIRECT(AB1943)+INDIRECT(AB1944)</f>
        <v>0</v>
      </c>
      <c r="AC1945" s="50" cm="1">
        <f t="array" aca="1" ref="AC1945" ca="1">+INDIRECT(AC1943)+INDIRECT(AC1944)</f>
        <v>0</v>
      </c>
      <c r="AD1945" s="50" cm="1">
        <f t="array" aca="1" ref="AD1945" ca="1">+INDIRECT(AD1943)+INDIRECT(AD1944)</f>
        <v>0</v>
      </c>
      <c r="AE1945" s="50" cm="1">
        <f t="array" aca="1" ref="AE1945" ca="1">+INDIRECT(AE1943)+INDIRECT(AE1944)</f>
        <v>0</v>
      </c>
      <c r="AF1945" s="50" cm="1">
        <f t="array" aca="1" ref="AF1945" ca="1">+INDIRECT(AF1943)+INDIRECT(AF1944)</f>
        <v>0</v>
      </c>
      <c r="AG1945" s="50" cm="1">
        <f t="array" aca="1" ref="AG1945" ca="1">+INDIRECT(AG1943)+INDIRECT(AG1944)</f>
        <v>0</v>
      </c>
      <c r="AH1945" s="50" cm="1">
        <f t="array" aca="1" ref="AH1945" ca="1">+INDIRECT(AH1943)+INDIRECT(AH1944)</f>
        <v>0</v>
      </c>
      <c r="AI1945" s="50" cm="1">
        <f t="array" aca="1" ref="AI1945" ca="1">+INDIRECT(AI1943)+INDIRECT(AI1944)</f>
        <v>0</v>
      </c>
      <c r="AJ1945" s="50" cm="1">
        <f t="array" aca="1" ref="AJ1945" ca="1">+INDIRECT(AJ1943)+INDIRECT(AJ1944)</f>
        <v>0</v>
      </c>
      <c r="AK1945" s="50" cm="1">
        <f t="array" aca="1" ref="AK1945" ca="1">+INDIRECT(AK1943)+INDIRECT(AK1944)</f>
        <v>0</v>
      </c>
      <c r="AL1945" s="50" cm="1">
        <f t="array" aca="1" ref="AL1945" ca="1">+INDIRECT(AL1943)+INDIRECT(AL1944)</f>
        <v>0</v>
      </c>
      <c r="AM1945" s="50" cm="1">
        <f t="array" aca="1" ref="AM1945" ca="1">+INDIRECT(AM1943)+INDIRECT(AM1944)</f>
        <v>0</v>
      </c>
      <c r="AN1945" s="50" cm="1">
        <f t="array" aca="1" ref="AN1945" ca="1">+INDIRECT(AN1943)+INDIRECT(AN1944)</f>
        <v>0</v>
      </c>
      <c r="AO1945" s="50" cm="1">
        <f t="array" aca="1" ref="AO1945" ca="1">+INDIRECT(AO1943)+INDIRECT(AO1944)</f>
        <v>0</v>
      </c>
      <c r="AP1945" s="50" cm="1">
        <f t="array" aca="1" ref="AP1945" ca="1">+INDIRECT(AP1943)+INDIRECT(AP1944)</f>
        <v>0</v>
      </c>
      <c r="AQ1945" s="50" cm="1">
        <f t="array" aca="1" ref="AQ1945" ca="1">+INDIRECT(AQ1943)+INDIRECT(AQ1944)</f>
        <v>0</v>
      </c>
      <c r="AR1945" s="50" cm="1">
        <f t="array" aca="1" ref="AR1945" ca="1">+INDIRECT(AR1943)+INDIRECT(AR1944)</f>
        <v>0</v>
      </c>
      <c r="AS1945" s="50" cm="1">
        <f t="array" aca="1" ref="AS1945" ca="1">+INDIRECT(AS1943)+INDIRECT(AS1944)</f>
        <v>0</v>
      </c>
      <c r="AT1945" s="50" cm="1">
        <f t="array" aca="1" ref="AT1945" ca="1">+INDIRECT(AT1943)+INDIRECT(AT1944)</f>
        <v>0</v>
      </c>
      <c r="AU1945" s="50" cm="1">
        <f t="array" aca="1" ref="AU1945" ca="1">+INDIRECT(AU1943)+INDIRECT(AU1944)</f>
        <v>0</v>
      </c>
      <c r="AV1945" s="50" cm="1">
        <f t="array" aca="1" ref="AV1945" ca="1">+INDIRECT(AV1943)+INDIRECT(AV1944)</f>
        <v>0</v>
      </c>
      <c r="AW1945" s="50" cm="1">
        <f t="array" aca="1" ref="AW1945" ca="1">+INDIRECT(AW1943)+INDIRECT(AW1944)</f>
        <v>0</v>
      </c>
      <c r="AX1945" s="50" cm="1">
        <f t="array" aca="1" ref="AX1945" ca="1">+INDIRECT(AX1943)+INDIRECT(AX1944)</f>
        <v>0</v>
      </c>
      <c r="AY1945" s="50" cm="1">
        <f t="array" aca="1" ref="AY1945" ca="1">+INDIRECT(AY1943)+INDIRECT(AY1944)</f>
        <v>0</v>
      </c>
      <c r="AZ1945" s="50" cm="1">
        <f t="array" aca="1" ref="AZ1945" ca="1">+INDIRECT(AZ1943)+INDIRECT(AZ1944)</f>
        <v>0</v>
      </c>
      <c r="BA1945" s="50" cm="1">
        <f t="array" aca="1" ref="BA1945" ca="1">+INDIRECT(BA1943)+INDIRECT(BA1944)</f>
        <v>0</v>
      </c>
      <c r="BB1945" s="50" cm="1">
        <f t="array" aca="1" ref="BB1945" ca="1">+INDIRECT(BB1943)+INDIRECT(BB1944)</f>
        <v>0</v>
      </c>
      <c r="BC1945" s="50" cm="1">
        <f t="array" aca="1" ref="BC1945" ca="1">+INDIRECT(BC1943)+INDIRECT(BC1944)</f>
        <v>0</v>
      </c>
      <c r="BD1945" s="50" cm="1">
        <f t="array" aca="1" ref="BD1945" ca="1">+INDIRECT(BD1943)+INDIRECT(BD1944)</f>
        <v>0</v>
      </c>
      <c r="BE1945" s="50" cm="1">
        <f t="array" aca="1" ref="BE1945" ca="1">+INDIRECT(BE1943)+INDIRECT(BE1944)</f>
        <v>0</v>
      </c>
      <c r="BF1945" s="50" cm="1">
        <f t="array" aca="1" ref="BF1945" ca="1">+INDIRECT(BF1943)+INDIRECT(BF1944)</f>
        <v>0</v>
      </c>
      <c r="BG1945" s="50" cm="1">
        <f t="array" aca="1" ref="BG1945" ca="1">+INDIRECT(BG1943)+INDIRECT(BG1944)</f>
        <v>0</v>
      </c>
      <c r="BH1945" s="50" cm="1">
        <f t="array" aca="1" ref="BH1945" ca="1">+INDIRECT(BH1943)+INDIRECT(BH1944)</f>
        <v>0</v>
      </c>
      <c r="BI1945" s="50" cm="1">
        <f t="array" aca="1" ref="BI1945" ca="1">+INDIRECT(BI1943)+INDIRECT(BI1944)</f>
        <v>0</v>
      </c>
      <c r="BJ1945" s="50" cm="1">
        <f t="array" aca="1" ref="BJ1945" ca="1">+INDIRECT(BJ1943)+INDIRECT(BJ1944)</f>
        <v>0</v>
      </c>
      <c r="BK1945" s="50" cm="1">
        <f t="array" aca="1" ref="BK1945" ca="1">+INDIRECT(BK1943)+INDIRECT(BK1944)</f>
        <v>0</v>
      </c>
      <c r="BL1945" s="50" cm="1">
        <f t="array" aca="1" ref="BL1945" ca="1">+INDIRECT(BL1943)+INDIRECT(BL1944)</f>
        <v>0</v>
      </c>
      <c r="BM1945" s="50" cm="1">
        <f t="array" aca="1" ref="BM1945" ca="1">+INDIRECT(BM1943)+INDIRECT(BM1944)</f>
        <v>0</v>
      </c>
      <c r="BN1945" s="50" cm="1">
        <f t="array" aca="1" ref="BN1945" ca="1">+INDIRECT(BN1943)+INDIRECT(BN1944)</f>
        <v>0</v>
      </c>
      <c r="BO1945" s="50" cm="1">
        <f t="array" aca="1" ref="BO1945" ca="1">+INDIRECT(BO1943)+INDIRECT(BO1944)</f>
        <v>0</v>
      </c>
      <c r="BP1945" s="50" cm="1">
        <f t="array" aca="1" ref="BP1945" ca="1">+INDIRECT(BP1943)+INDIRECT(BP1944)</f>
        <v>0</v>
      </c>
      <c r="BQ1945" s="50" cm="1">
        <f t="array" aca="1" ref="BQ1945" ca="1">+INDIRECT(BQ1943)+INDIRECT(BQ1944)</f>
        <v>0</v>
      </c>
      <c r="BR1945" s="50" cm="1">
        <f t="array" aca="1" ref="BR1945" ca="1">+INDIRECT(BR1943)+INDIRECT(BR1944)</f>
        <v>0</v>
      </c>
      <c r="BS1945" s="50" cm="1">
        <f t="array" aca="1" ref="BS1945" ca="1">+INDIRECT(BS1943)+INDIRECT(BS1944)</f>
        <v>0</v>
      </c>
      <c r="BT1945" s="50" cm="1">
        <f t="array" aca="1" ref="BT1945" ca="1">+INDIRECT(BT1943)+INDIRECT(BT1944)</f>
        <v>0</v>
      </c>
      <c r="BU1945" s="50" cm="1">
        <f t="array" aca="1" ref="BU1945" ca="1">+INDIRECT(BU1943)+INDIRECT(BU1944)</f>
        <v>0</v>
      </c>
      <c r="BV1945" s="50" cm="1">
        <f t="array" aca="1" ref="BV1945" ca="1">+INDIRECT(BV1943)+INDIRECT(BV1944)</f>
        <v>0</v>
      </c>
      <c r="BW1945" s="50" cm="1">
        <f t="array" aca="1" ref="BW1945" ca="1">+INDIRECT(BW1943)+INDIRECT(BW1944)</f>
        <v>0</v>
      </c>
      <c r="BX1945" s="50" cm="1">
        <f t="array" aca="1" ref="BX1945" ca="1">+INDIRECT(BX1943)+INDIRECT(BX1944)</f>
        <v>0</v>
      </c>
      <c r="BY1945" s="50" cm="1">
        <f t="array" aca="1" ref="BY1945" ca="1">+INDIRECT(BY1943)+INDIRECT(BY1944)</f>
        <v>0</v>
      </c>
      <c r="BZ1945" s="50" cm="1">
        <f t="array" aca="1" ref="BZ1945" ca="1">+INDIRECT(BZ1943)+INDIRECT(BZ1944)</f>
        <v>0</v>
      </c>
      <c r="CA1945" s="50" cm="1">
        <f t="array" aca="1" ref="CA1945" ca="1">+INDIRECT(CA1943)+INDIRECT(CA1944)</f>
        <v>0</v>
      </c>
      <c r="CB1945" s="50" cm="1">
        <f t="array" aca="1" ref="CB1945" ca="1">+INDIRECT(CB1943)+INDIRECT(CB1944)</f>
        <v>0</v>
      </c>
      <c r="CC1945" s="50" cm="1">
        <f t="array" aca="1" ref="CC1945" ca="1">+INDIRECT(CC1943)+INDIRECT(CC1944)</f>
        <v>0</v>
      </c>
      <c r="CD1945" s="50" cm="1">
        <f t="array" aca="1" ref="CD1945" ca="1">+INDIRECT(CD1943)+INDIRECT(CD1944)</f>
        <v>0</v>
      </c>
      <c r="CE1945" s="50" cm="1">
        <f t="array" aca="1" ref="CE1945" ca="1">+INDIRECT(CE1943)+INDIRECT(CE1944)</f>
        <v>0</v>
      </c>
      <c r="CF1945" s="50" cm="1">
        <f t="array" aca="1" ref="CF1945" ca="1">+INDIRECT(CF1943)+INDIRECT(CF1944)</f>
        <v>0</v>
      </c>
      <c r="CG1945" s="50" cm="1">
        <f t="array" aca="1" ref="CG1945" ca="1">+INDIRECT(CG1943)+INDIRECT(CG1944)</f>
        <v>0</v>
      </c>
      <c r="CH1945" s="50" cm="1">
        <f t="array" aca="1" ref="CH1945" ca="1">+INDIRECT(CH1943)+INDIRECT(CH1944)</f>
        <v>0</v>
      </c>
      <c r="CI1945" s="50" cm="1">
        <f t="array" aca="1" ref="CI1945" ca="1">+INDIRECT(CI1943)+INDIRECT(CI1944)</f>
        <v>0</v>
      </c>
      <c r="CJ1945" s="50" cm="1">
        <f t="array" aca="1" ref="CJ1945" ca="1">+INDIRECT(CJ1943)+INDIRECT(CJ1944)</f>
        <v>0</v>
      </c>
      <c r="CK1945" s="50" cm="1">
        <f t="array" aca="1" ref="CK1945" ca="1">+INDIRECT(CK1943)+INDIRECT(CK1944)</f>
        <v>0</v>
      </c>
      <c r="CL1945" s="50" cm="1">
        <f t="array" aca="1" ref="CL1945" ca="1">+INDIRECT(CL1943)+INDIRECT(CL1944)</f>
        <v>0</v>
      </c>
      <c r="CM1945" s="50" cm="1">
        <f t="array" aca="1" ref="CM1945" ca="1">+INDIRECT(CM1943)+INDIRECT(CM1944)</f>
        <v>0</v>
      </c>
      <c r="CN1945" s="50" cm="1">
        <f t="array" aca="1" ref="CN1945" ca="1">+INDIRECT(CN1943)+INDIRECT(CN1944)</f>
        <v>0</v>
      </c>
    </row>
    <row r="1946" spans="1:92" s="295" customFormat="1" x14ac:dyDescent="0.25">
      <c r="A1946"/>
      <c r="C1946"/>
      <c r="D1946"/>
      <c r="E1946" s="102"/>
      <c r="F1946" s="102"/>
      <c r="G1946" s="102"/>
      <c r="H1946" s="102"/>
      <c r="I1946" s="91"/>
      <c r="J1946" s="297"/>
      <c r="K1946"/>
      <c r="L1946"/>
      <c r="M1946"/>
      <c r="N1946"/>
      <c r="O1946"/>
      <c r="P1946"/>
      <c r="Q1946"/>
      <c r="R1946"/>
      <c r="S1946"/>
    </row>
    <row r="1947" spans="1:92" s="295" customFormat="1" x14ac:dyDescent="0.25">
      <c r="A1947" s="137"/>
      <c r="B1947" s="138"/>
      <c r="C1947" s="257"/>
      <c r="D1947" s="137" t="s">
        <v>1051</v>
      </c>
      <c r="E1947" s="141" t="s">
        <v>1051</v>
      </c>
      <c r="F1947" s="141"/>
      <c r="G1947" s="141"/>
      <c r="H1947" s="141"/>
      <c r="I1947" s="396"/>
      <c r="J1947" s="397"/>
      <c r="K1947" s="257"/>
      <c r="L1947" s="257"/>
      <c r="M1947" s="257"/>
      <c r="N1947" s="257"/>
      <c r="O1947" s="257"/>
      <c r="P1947" s="257"/>
      <c r="Q1947" s="257"/>
      <c r="R1947"/>
      <c r="S1947"/>
      <c r="T1947" s="325"/>
      <c r="U1947" s="326" t="s">
        <v>507</v>
      </c>
      <c r="V1947" s="326" t="s">
        <v>507</v>
      </c>
      <c r="W1947" s="326" t="s">
        <v>507</v>
      </c>
      <c r="X1947" s="326" t="s">
        <v>507</v>
      </c>
      <c r="Y1947" s="326" t="s">
        <v>507</v>
      </c>
      <c r="Z1947" s="326" t="s">
        <v>507</v>
      </c>
      <c r="AA1947" s="326" t="s">
        <v>507</v>
      </c>
      <c r="AB1947" s="326" t="s">
        <v>507</v>
      </c>
      <c r="AC1947" s="326" t="s">
        <v>507</v>
      </c>
      <c r="AD1947" s="326" t="s">
        <v>507</v>
      </c>
      <c r="AE1947" s="326" t="s">
        <v>507</v>
      </c>
      <c r="AF1947" s="326" t="s">
        <v>507</v>
      </c>
      <c r="AG1947" s="326" t="s">
        <v>507</v>
      </c>
      <c r="AH1947" s="326" t="s">
        <v>507</v>
      </c>
      <c r="AI1947" s="326" t="s">
        <v>507</v>
      </c>
      <c r="AJ1947" s="326" t="s">
        <v>507</v>
      </c>
      <c r="AK1947" s="326" t="s">
        <v>507</v>
      </c>
      <c r="AL1947" s="326" t="s">
        <v>507</v>
      </c>
      <c r="AM1947" s="326" t="s">
        <v>507</v>
      </c>
      <c r="AN1947" s="326" t="s">
        <v>507</v>
      </c>
      <c r="AO1947" s="326" t="s">
        <v>507</v>
      </c>
      <c r="AP1947" s="326" t="s">
        <v>507</v>
      </c>
      <c r="AQ1947" s="326" t="s">
        <v>507</v>
      </c>
      <c r="AR1947" s="326" t="s">
        <v>507</v>
      </c>
      <c r="AS1947" s="326" t="s">
        <v>507</v>
      </c>
      <c r="AT1947" s="326" t="s">
        <v>507</v>
      </c>
      <c r="AU1947" s="326" t="s">
        <v>507</v>
      </c>
      <c r="AV1947" s="326" t="s">
        <v>507</v>
      </c>
      <c r="AW1947" s="326" t="s">
        <v>507</v>
      </c>
      <c r="AX1947" s="326" t="s">
        <v>507</v>
      </c>
      <c r="AY1947" s="326" t="s">
        <v>507</v>
      </c>
      <c r="AZ1947" s="326" t="s">
        <v>507</v>
      </c>
      <c r="BA1947" s="326" t="s">
        <v>507</v>
      </c>
      <c r="BB1947" s="326" t="s">
        <v>507</v>
      </c>
      <c r="BC1947" s="326" t="s">
        <v>507</v>
      </c>
      <c r="BD1947" s="326" t="s">
        <v>507</v>
      </c>
      <c r="BE1947" s="326" t="s">
        <v>507</v>
      </c>
      <c r="BF1947" s="326" t="s">
        <v>507</v>
      </c>
      <c r="BG1947" s="326" t="s">
        <v>507</v>
      </c>
      <c r="BH1947" s="326" t="s">
        <v>507</v>
      </c>
      <c r="BI1947" s="326" t="s">
        <v>507</v>
      </c>
      <c r="BJ1947" s="326" t="s">
        <v>507</v>
      </c>
      <c r="BK1947" s="326" t="s">
        <v>507</v>
      </c>
      <c r="BL1947" s="326" t="s">
        <v>507</v>
      </c>
      <c r="BM1947" s="326" t="s">
        <v>507</v>
      </c>
      <c r="BN1947" s="326" t="s">
        <v>507</v>
      </c>
      <c r="BO1947" s="326" t="s">
        <v>507</v>
      </c>
      <c r="BP1947" s="326" t="s">
        <v>507</v>
      </c>
      <c r="BQ1947" s="326" t="s">
        <v>507</v>
      </c>
      <c r="BR1947" s="326" t="s">
        <v>507</v>
      </c>
      <c r="BS1947" s="326" t="s">
        <v>507</v>
      </c>
      <c r="BT1947" s="326" t="s">
        <v>507</v>
      </c>
      <c r="BU1947" s="326" t="s">
        <v>507</v>
      </c>
      <c r="BV1947" s="326" t="s">
        <v>507</v>
      </c>
      <c r="BW1947" s="326" t="s">
        <v>507</v>
      </c>
      <c r="BX1947" s="326" t="s">
        <v>507</v>
      </c>
      <c r="BY1947" s="326" t="s">
        <v>507</v>
      </c>
      <c r="BZ1947" s="326" t="s">
        <v>507</v>
      </c>
      <c r="CA1947" s="326" t="s">
        <v>507</v>
      </c>
      <c r="CB1947" s="326" t="s">
        <v>507</v>
      </c>
      <c r="CC1947" s="326" t="s">
        <v>507</v>
      </c>
      <c r="CD1947" s="326" t="s">
        <v>507</v>
      </c>
      <c r="CE1947" s="326" t="s">
        <v>507</v>
      </c>
      <c r="CF1947" s="326" t="s">
        <v>507</v>
      </c>
      <c r="CG1947" s="326" t="s">
        <v>507</v>
      </c>
      <c r="CH1947" s="326" t="s">
        <v>507</v>
      </c>
      <c r="CI1947" s="326" t="s">
        <v>507</v>
      </c>
      <c r="CJ1947" s="326" t="s">
        <v>507</v>
      </c>
      <c r="CK1947" s="326" t="s">
        <v>507</v>
      </c>
      <c r="CL1947" s="326" t="s">
        <v>507</v>
      </c>
      <c r="CM1947" s="326" t="s">
        <v>507</v>
      </c>
      <c r="CN1947" s="326" t="s">
        <v>507</v>
      </c>
    </row>
    <row r="1948" spans="1:92" s="295" customFormat="1" x14ac:dyDescent="0.25">
      <c r="A1948" s="137"/>
      <c r="B1948" s="138"/>
      <c r="C1948" s="257"/>
      <c r="D1948" s="137" t="s">
        <v>1051</v>
      </c>
      <c r="E1948" s="141"/>
      <c r="F1948" s="141"/>
      <c r="G1948" s="141"/>
      <c r="H1948" s="141"/>
      <c r="I1948" s="396"/>
      <c r="J1948" s="397"/>
      <c r="K1948" s="257"/>
      <c r="L1948" s="257"/>
      <c r="M1948" s="257"/>
      <c r="N1948" s="257"/>
      <c r="O1948" s="257"/>
      <c r="P1948" s="257"/>
      <c r="Q1948" s="257"/>
      <c r="R1948"/>
      <c r="S1948"/>
      <c r="T1948" s="325"/>
      <c r="U1948" s="326" t="s">
        <v>507</v>
      </c>
      <c r="V1948" s="326" t="s">
        <v>507</v>
      </c>
      <c r="W1948" s="326" t="s">
        <v>507</v>
      </c>
      <c r="X1948" s="326" t="s">
        <v>507</v>
      </c>
      <c r="Y1948" s="326" t="s">
        <v>507</v>
      </c>
      <c r="Z1948" s="326" t="s">
        <v>507</v>
      </c>
      <c r="AA1948" s="326" t="s">
        <v>507</v>
      </c>
      <c r="AB1948" s="326" t="s">
        <v>507</v>
      </c>
      <c r="AC1948" s="326" t="s">
        <v>507</v>
      </c>
      <c r="AD1948" s="326" t="s">
        <v>507</v>
      </c>
      <c r="AE1948" s="326" t="s">
        <v>507</v>
      </c>
      <c r="AF1948" s="326" t="s">
        <v>507</v>
      </c>
      <c r="AG1948" s="326" t="s">
        <v>507</v>
      </c>
      <c r="AH1948" s="326" t="s">
        <v>507</v>
      </c>
      <c r="AI1948" s="326" t="s">
        <v>507</v>
      </c>
      <c r="AJ1948" s="326" t="s">
        <v>507</v>
      </c>
      <c r="AK1948" s="326" t="s">
        <v>507</v>
      </c>
      <c r="AL1948" s="326" t="s">
        <v>507</v>
      </c>
      <c r="AM1948" s="326" t="s">
        <v>507</v>
      </c>
      <c r="AN1948" s="326" t="s">
        <v>507</v>
      </c>
      <c r="AO1948" s="326" t="s">
        <v>507</v>
      </c>
      <c r="AP1948" s="326" t="s">
        <v>507</v>
      </c>
      <c r="AQ1948" s="326" t="s">
        <v>507</v>
      </c>
      <c r="AR1948" s="326" t="s">
        <v>507</v>
      </c>
      <c r="AS1948" s="326" t="s">
        <v>507</v>
      </c>
      <c r="AT1948" s="326" t="s">
        <v>507</v>
      </c>
      <c r="AU1948" s="326" t="s">
        <v>507</v>
      </c>
      <c r="AV1948" s="326" t="s">
        <v>507</v>
      </c>
      <c r="AW1948" s="326" t="s">
        <v>507</v>
      </c>
      <c r="AX1948" s="326" t="s">
        <v>507</v>
      </c>
      <c r="AY1948" s="326" t="s">
        <v>507</v>
      </c>
      <c r="AZ1948" s="326" t="s">
        <v>507</v>
      </c>
      <c r="BA1948" s="326" t="s">
        <v>507</v>
      </c>
      <c r="BB1948" s="326" t="s">
        <v>507</v>
      </c>
      <c r="BC1948" s="326" t="s">
        <v>507</v>
      </c>
      <c r="BD1948" s="326" t="s">
        <v>507</v>
      </c>
      <c r="BE1948" s="326" t="s">
        <v>507</v>
      </c>
      <c r="BF1948" s="326" t="s">
        <v>507</v>
      </c>
      <c r="BG1948" s="326" t="s">
        <v>507</v>
      </c>
      <c r="BH1948" s="326" t="s">
        <v>507</v>
      </c>
      <c r="BI1948" s="326" t="s">
        <v>507</v>
      </c>
      <c r="BJ1948" s="326" t="s">
        <v>507</v>
      </c>
      <c r="BK1948" s="326" t="s">
        <v>507</v>
      </c>
      <c r="BL1948" s="326" t="s">
        <v>507</v>
      </c>
      <c r="BM1948" s="326" t="s">
        <v>507</v>
      </c>
      <c r="BN1948" s="326" t="s">
        <v>507</v>
      </c>
      <c r="BO1948" s="326" t="s">
        <v>507</v>
      </c>
      <c r="BP1948" s="326" t="s">
        <v>507</v>
      </c>
      <c r="BQ1948" s="326" t="s">
        <v>507</v>
      </c>
      <c r="BR1948" s="326" t="s">
        <v>507</v>
      </c>
      <c r="BS1948" s="326" t="s">
        <v>507</v>
      </c>
      <c r="BT1948" s="326" t="s">
        <v>507</v>
      </c>
      <c r="BU1948" s="326" t="s">
        <v>507</v>
      </c>
      <c r="BV1948" s="326" t="s">
        <v>507</v>
      </c>
      <c r="BW1948" s="326" t="s">
        <v>507</v>
      </c>
      <c r="BX1948" s="326" t="s">
        <v>507</v>
      </c>
      <c r="BY1948" s="326" t="s">
        <v>507</v>
      </c>
      <c r="BZ1948" s="326" t="s">
        <v>507</v>
      </c>
      <c r="CA1948" s="326" t="s">
        <v>507</v>
      </c>
      <c r="CB1948" s="326" t="s">
        <v>507</v>
      </c>
      <c r="CC1948" s="326" t="s">
        <v>507</v>
      </c>
      <c r="CD1948" s="326" t="s">
        <v>507</v>
      </c>
      <c r="CE1948" s="326" t="s">
        <v>507</v>
      </c>
      <c r="CF1948" s="326" t="s">
        <v>507</v>
      </c>
      <c r="CG1948" s="326" t="s">
        <v>507</v>
      </c>
      <c r="CH1948" s="326" t="s">
        <v>507</v>
      </c>
      <c r="CI1948" s="326" t="s">
        <v>507</v>
      </c>
      <c r="CJ1948" s="326" t="s">
        <v>507</v>
      </c>
      <c r="CK1948" s="326" t="s">
        <v>507</v>
      </c>
      <c r="CL1948" s="326" t="s">
        <v>507</v>
      </c>
      <c r="CM1948" s="326" t="s">
        <v>507</v>
      </c>
      <c r="CN1948" s="326" t="s">
        <v>507</v>
      </c>
    </row>
    <row r="1949" spans="1:92" s="295" customFormat="1" x14ac:dyDescent="0.25">
      <c r="A1949" s="137"/>
      <c r="B1949" s="138"/>
      <c r="C1949" s="257"/>
      <c r="D1949" s="137" t="s">
        <v>1051</v>
      </c>
      <c r="E1949" s="141"/>
      <c r="F1949" s="141"/>
      <c r="G1949" s="141"/>
      <c r="H1949" s="141"/>
      <c r="I1949" s="396"/>
      <c r="J1949" s="397"/>
      <c r="K1949" s="257"/>
      <c r="L1949" s="257"/>
      <c r="M1949" s="257"/>
      <c r="N1949" s="257"/>
      <c r="O1949" s="257"/>
      <c r="P1949" s="257"/>
      <c r="Q1949" s="257"/>
      <c r="R1949"/>
      <c r="S1949"/>
      <c r="T1949" s="325"/>
      <c r="U1949" s="326" t="s">
        <v>507</v>
      </c>
      <c r="V1949" s="326" t="s">
        <v>507</v>
      </c>
      <c r="W1949" s="326" t="s">
        <v>507</v>
      </c>
      <c r="X1949" s="326" t="s">
        <v>507</v>
      </c>
      <c r="Y1949" s="326" t="s">
        <v>507</v>
      </c>
      <c r="Z1949" s="326" t="s">
        <v>507</v>
      </c>
      <c r="AA1949" s="326" t="s">
        <v>507</v>
      </c>
      <c r="AB1949" s="326" t="s">
        <v>507</v>
      </c>
      <c r="AC1949" s="326" t="s">
        <v>507</v>
      </c>
      <c r="AD1949" s="326" t="s">
        <v>507</v>
      </c>
      <c r="AE1949" s="326" t="s">
        <v>507</v>
      </c>
      <c r="AF1949" s="326" t="s">
        <v>507</v>
      </c>
      <c r="AG1949" s="326" t="s">
        <v>507</v>
      </c>
      <c r="AH1949" s="326" t="s">
        <v>507</v>
      </c>
      <c r="AI1949" s="326" t="s">
        <v>507</v>
      </c>
      <c r="AJ1949" s="326" t="s">
        <v>507</v>
      </c>
      <c r="AK1949" s="326" t="s">
        <v>507</v>
      </c>
      <c r="AL1949" s="326" t="s">
        <v>507</v>
      </c>
      <c r="AM1949" s="326" t="s">
        <v>507</v>
      </c>
      <c r="AN1949" s="326" t="s">
        <v>507</v>
      </c>
      <c r="AO1949" s="326" t="s">
        <v>507</v>
      </c>
      <c r="AP1949" s="326" t="s">
        <v>507</v>
      </c>
      <c r="AQ1949" s="326" t="s">
        <v>507</v>
      </c>
      <c r="AR1949" s="326" t="s">
        <v>507</v>
      </c>
      <c r="AS1949" s="326" t="s">
        <v>507</v>
      </c>
      <c r="AT1949" s="326" t="s">
        <v>507</v>
      </c>
      <c r="AU1949" s="326" t="s">
        <v>507</v>
      </c>
      <c r="AV1949" s="326" t="s">
        <v>507</v>
      </c>
      <c r="AW1949" s="326" t="s">
        <v>507</v>
      </c>
      <c r="AX1949" s="326" t="s">
        <v>507</v>
      </c>
      <c r="AY1949" s="326" t="s">
        <v>507</v>
      </c>
      <c r="AZ1949" s="326" t="s">
        <v>507</v>
      </c>
      <c r="BA1949" s="326" t="s">
        <v>507</v>
      </c>
      <c r="BB1949" s="326" t="s">
        <v>507</v>
      </c>
      <c r="BC1949" s="326" t="s">
        <v>507</v>
      </c>
      <c r="BD1949" s="326" t="s">
        <v>507</v>
      </c>
      <c r="BE1949" s="326" t="s">
        <v>507</v>
      </c>
      <c r="BF1949" s="326" t="s">
        <v>507</v>
      </c>
      <c r="BG1949" s="326" t="s">
        <v>507</v>
      </c>
      <c r="BH1949" s="326" t="s">
        <v>507</v>
      </c>
      <c r="BI1949" s="326" t="s">
        <v>507</v>
      </c>
      <c r="BJ1949" s="326" t="s">
        <v>507</v>
      </c>
      <c r="BK1949" s="326" t="s">
        <v>507</v>
      </c>
      <c r="BL1949" s="326" t="s">
        <v>507</v>
      </c>
      <c r="BM1949" s="326" t="s">
        <v>507</v>
      </c>
      <c r="BN1949" s="326" t="s">
        <v>507</v>
      </c>
      <c r="BO1949" s="326" t="s">
        <v>507</v>
      </c>
      <c r="BP1949" s="326" t="s">
        <v>507</v>
      </c>
      <c r="BQ1949" s="326" t="s">
        <v>507</v>
      </c>
      <c r="BR1949" s="326" t="s">
        <v>507</v>
      </c>
      <c r="BS1949" s="326" t="s">
        <v>507</v>
      </c>
      <c r="BT1949" s="326" t="s">
        <v>507</v>
      </c>
      <c r="BU1949" s="326" t="s">
        <v>507</v>
      </c>
      <c r="BV1949" s="326" t="s">
        <v>507</v>
      </c>
      <c r="BW1949" s="326" t="s">
        <v>507</v>
      </c>
      <c r="BX1949" s="326" t="s">
        <v>507</v>
      </c>
      <c r="BY1949" s="326" t="s">
        <v>507</v>
      </c>
      <c r="BZ1949" s="326" t="s">
        <v>507</v>
      </c>
      <c r="CA1949" s="326" t="s">
        <v>507</v>
      </c>
      <c r="CB1949" s="326" t="s">
        <v>507</v>
      </c>
      <c r="CC1949" s="326" t="s">
        <v>507</v>
      </c>
      <c r="CD1949" s="326" t="s">
        <v>507</v>
      </c>
      <c r="CE1949" s="326" t="s">
        <v>507</v>
      </c>
      <c r="CF1949" s="326" t="s">
        <v>507</v>
      </c>
      <c r="CG1949" s="326" t="s">
        <v>507</v>
      </c>
      <c r="CH1949" s="326" t="s">
        <v>507</v>
      </c>
      <c r="CI1949" s="326" t="s">
        <v>507</v>
      </c>
      <c r="CJ1949" s="326" t="s">
        <v>507</v>
      </c>
      <c r="CK1949" s="326" t="s">
        <v>507</v>
      </c>
      <c r="CL1949" s="326" t="s">
        <v>507</v>
      </c>
      <c r="CM1949" s="326" t="s">
        <v>507</v>
      </c>
      <c r="CN1949" s="326" t="s">
        <v>507</v>
      </c>
    </row>
    <row r="1950" spans="1:92" s="295" customFormat="1" x14ac:dyDescent="0.25">
      <c r="A1950" t="s">
        <v>160</v>
      </c>
      <c r="B1950" s="178" t="s">
        <v>169</v>
      </c>
      <c r="C1950"/>
      <c r="D1950" t="s">
        <v>1051</v>
      </c>
      <c r="E1950" s="102" t="s">
        <v>203</v>
      </c>
      <c r="F1950" s="102"/>
      <c r="G1950" s="102"/>
      <c r="H1950" s="102"/>
      <c r="I1950" s="91"/>
      <c r="J1950" s="36">
        <f t="shared" ref="J1950:P1950" ca="1" si="1231">SUMIF($3:$3, INDIRECT(ADDRESS(2,COLUMN(),2)), INDIRECT(ROW() &amp; ":" &amp; ROW()))</f>
        <v>0</v>
      </c>
      <c r="K1950" s="36">
        <f t="shared" ca="1" si="1231"/>
        <v>0</v>
      </c>
      <c r="L1950" s="36">
        <f t="shared" ca="1" si="1231"/>
        <v>0</v>
      </c>
      <c r="M1950" s="36">
        <f t="shared" ca="1" si="1231"/>
        <v>0</v>
      </c>
      <c r="N1950" s="36">
        <f t="shared" ca="1" si="1231"/>
        <v>0</v>
      </c>
      <c r="O1950" s="36">
        <f t="shared" ca="1" si="1231"/>
        <v>0</v>
      </c>
      <c r="P1950" s="36">
        <f t="shared" ca="1" si="1231"/>
        <v>0</v>
      </c>
      <c r="Q1950" s="36"/>
      <c r="R1950"/>
      <c r="S1950"/>
      <c r="T1950" s="232">
        <f t="shared" ref="T1950" ca="1" si="1232">IFERROR(INDEX(INDIRECT("Financials!$A:$AD"), MATCH(INDIRECT(ADDRESS(ROW(),2)), INDIRECT("Financials!$B:$B"), 0), MATCH(INDIRECT(ADDRESS(1,COLUMN())), INDIRECT("Financials!$1:$1"), 0)),0)</f>
        <v>0</v>
      </c>
      <c r="U1950" s="50" cm="1">
        <f t="array" aca="1" ref="U1950" ca="1">+INDIRECT(U1947)+INDIRECT(U1949)+INDIRECT(U1948)</f>
        <v>0</v>
      </c>
      <c r="V1950" s="50" cm="1">
        <f t="array" aca="1" ref="V1950" ca="1">+INDIRECT(V1947)+INDIRECT(V1949)+INDIRECT(V1948)</f>
        <v>0</v>
      </c>
      <c r="W1950" s="50" cm="1">
        <f t="array" aca="1" ref="W1950" ca="1">+INDIRECT(W1947)+INDIRECT(W1949)+INDIRECT(W1948)</f>
        <v>0</v>
      </c>
      <c r="X1950" s="50" cm="1">
        <f t="array" aca="1" ref="X1950" ca="1">+INDIRECT(X1947)+INDIRECT(X1949)+INDIRECT(X1948)</f>
        <v>0</v>
      </c>
      <c r="Y1950" s="50" cm="1">
        <f t="array" aca="1" ref="Y1950" ca="1">+INDIRECT(Y1947)+INDIRECT(Y1949)+INDIRECT(Y1948)</f>
        <v>0</v>
      </c>
      <c r="Z1950" s="50" cm="1">
        <f t="array" aca="1" ref="Z1950" ca="1">+INDIRECT(Z1947)+INDIRECT(Z1949)+INDIRECT(Z1948)</f>
        <v>0</v>
      </c>
      <c r="AA1950" s="50" cm="1">
        <f t="array" aca="1" ref="AA1950" ca="1">+INDIRECT(AA1947)+INDIRECT(AA1949)+INDIRECT(AA1948)</f>
        <v>0</v>
      </c>
      <c r="AB1950" s="50" cm="1">
        <f t="array" aca="1" ref="AB1950" ca="1">+INDIRECT(AB1947)+INDIRECT(AB1949)+INDIRECT(AB1948)</f>
        <v>0</v>
      </c>
      <c r="AC1950" s="50" cm="1">
        <f t="array" aca="1" ref="AC1950" ca="1">+INDIRECT(AC1947)+INDIRECT(AC1949)+INDIRECT(AC1948)</f>
        <v>0</v>
      </c>
      <c r="AD1950" s="50" cm="1">
        <f t="array" aca="1" ref="AD1950" ca="1">+INDIRECT(AD1947)+INDIRECT(AD1949)+INDIRECT(AD1948)</f>
        <v>0</v>
      </c>
      <c r="AE1950" s="50" cm="1">
        <f t="array" aca="1" ref="AE1950" ca="1">+INDIRECT(AE1947)+INDIRECT(AE1949)+INDIRECT(AE1948)</f>
        <v>0</v>
      </c>
      <c r="AF1950" s="50" cm="1">
        <f t="array" aca="1" ref="AF1950" ca="1">+INDIRECT(AF1947)+INDIRECT(AF1949)+INDIRECT(AF1948)</f>
        <v>0</v>
      </c>
      <c r="AG1950" s="50" cm="1">
        <f t="array" aca="1" ref="AG1950" ca="1">+INDIRECT(AG1947)+INDIRECT(AG1949)+INDIRECT(AG1948)</f>
        <v>0</v>
      </c>
      <c r="AH1950" s="50" cm="1">
        <f t="array" aca="1" ref="AH1950" ca="1">+INDIRECT(AH1947)+INDIRECT(AH1949)+INDIRECT(AH1948)</f>
        <v>0</v>
      </c>
      <c r="AI1950" s="50" cm="1">
        <f t="array" aca="1" ref="AI1950" ca="1">+INDIRECT(AI1947)+INDIRECT(AI1949)+INDIRECT(AI1948)</f>
        <v>0</v>
      </c>
      <c r="AJ1950" s="50" cm="1">
        <f t="array" aca="1" ref="AJ1950" ca="1">+INDIRECT(AJ1947)+INDIRECT(AJ1949)+INDIRECT(AJ1948)</f>
        <v>0</v>
      </c>
      <c r="AK1950" s="50" cm="1">
        <f t="array" aca="1" ref="AK1950" ca="1">+INDIRECT(AK1947)+INDIRECT(AK1949)+INDIRECT(AK1948)</f>
        <v>0</v>
      </c>
      <c r="AL1950" s="50" cm="1">
        <f t="array" aca="1" ref="AL1950" ca="1">+INDIRECT(AL1947)+INDIRECT(AL1949)+INDIRECT(AL1948)</f>
        <v>0</v>
      </c>
      <c r="AM1950" s="50" cm="1">
        <f t="array" aca="1" ref="AM1950" ca="1">+INDIRECT(AM1947)+INDIRECT(AM1949)+INDIRECT(AM1948)</f>
        <v>0</v>
      </c>
      <c r="AN1950" s="50" cm="1">
        <f t="array" aca="1" ref="AN1950" ca="1">+INDIRECT(AN1947)+INDIRECT(AN1949)+INDIRECT(AN1948)</f>
        <v>0</v>
      </c>
      <c r="AO1950" s="50" cm="1">
        <f t="array" aca="1" ref="AO1950" ca="1">+INDIRECT(AO1947)+INDIRECT(AO1949)+INDIRECT(AO1948)</f>
        <v>0</v>
      </c>
      <c r="AP1950" s="50" cm="1">
        <f t="array" aca="1" ref="AP1950" ca="1">+INDIRECT(AP1947)+INDIRECT(AP1949)+INDIRECT(AP1948)</f>
        <v>0</v>
      </c>
      <c r="AQ1950" s="50" cm="1">
        <f t="array" aca="1" ref="AQ1950" ca="1">+INDIRECT(AQ1947)+INDIRECT(AQ1949)+INDIRECT(AQ1948)</f>
        <v>0</v>
      </c>
      <c r="AR1950" s="50" cm="1">
        <f t="array" aca="1" ref="AR1950" ca="1">+INDIRECT(AR1947)+INDIRECT(AR1949)+INDIRECT(AR1948)</f>
        <v>0</v>
      </c>
      <c r="AS1950" s="50" cm="1">
        <f t="array" aca="1" ref="AS1950" ca="1">+INDIRECT(AS1947)+INDIRECT(AS1949)+INDIRECT(AS1948)</f>
        <v>0</v>
      </c>
      <c r="AT1950" s="50" cm="1">
        <f t="array" aca="1" ref="AT1950" ca="1">+INDIRECT(AT1947)+INDIRECT(AT1949)+INDIRECT(AT1948)</f>
        <v>0</v>
      </c>
      <c r="AU1950" s="50" cm="1">
        <f t="array" aca="1" ref="AU1950" ca="1">+INDIRECT(AU1947)+INDIRECT(AU1949)+INDIRECT(AU1948)</f>
        <v>0</v>
      </c>
      <c r="AV1950" s="50" cm="1">
        <f t="array" aca="1" ref="AV1950" ca="1">+INDIRECT(AV1947)+INDIRECT(AV1949)+INDIRECT(AV1948)</f>
        <v>0</v>
      </c>
      <c r="AW1950" s="50" cm="1">
        <f t="array" aca="1" ref="AW1950" ca="1">+INDIRECT(AW1947)+INDIRECT(AW1949)+INDIRECT(AW1948)</f>
        <v>0</v>
      </c>
      <c r="AX1950" s="50" cm="1">
        <f t="array" aca="1" ref="AX1950" ca="1">+INDIRECT(AX1947)+INDIRECT(AX1949)+INDIRECT(AX1948)</f>
        <v>0</v>
      </c>
      <c r="AY1950" s="50" cm="1">
        <f t="array" aca="1" ref="AY1950" ca="1">+INDIRECT(AY1947)+INDIRECT(AY1949)+INDIRECT(AY1948)</f>
        <v>0</v>
      </c>
      <c r="AZ1950" s="50" cm="1">
        <f t="array" aca="1" ref="AZ1950" ca="1">+INDIRECT(AZ1947)+INDIRECT(AZ1949)+INDIRECT(AZ1948)</f>
        <v>0</v>
      </c>
      <c r="BA1950" s="50" cm="1">
        <f t="array" aca="1" ref="BA1950" ca="1">+INDIRECT(BA1947)+INDIRECT(BA1949)+INDIRECT(BA1948)</f>
        <v>0</v>
      </c>
      <c r="BB1950" s="50" cm="1">
        <f t="array" aca="1" ref="BB1950" ca="1">+INDIRECT(BB1947)+INDIRECT(BB1949)+INDIRECT(BB1948)</f>
        <v>0</v>
      </c>
      <c r="BC1950" s="50" cm="1">
        <f t="array" aca="1" ref="BC1950" ca="1">+INDIRECT(BC1947)+INDIRECT(BC1949)+INDIRECT(BC1948)</f>
        <v>0</v>
      </c>
      <c r="BD1950" s="50" cm="1">
        <f t="array" aca="1" ref="BD1950" ca="1">+INDIRECT(BD1947)+INDIRECT(BD1949)+INDIRECT(BD1948)</f>
        <v>0</v>
      </c>
      <c r="BE1950" s="50" cm="1">
        <f t="array" aca="1" ref="BE1950" ca="1">+INDIRECT(BE1947)+INDIRECT(BE1949)+INDIRECT(BE1948)</f>
        <v>0</v>
      </c>
      <c r="BF1950" s="50" cm="1">
        <f t="array" aca="1" ref="BF1950" ca="1">+INDIRECT(BF1947)+INDIRECT(BF1949)+INDIRECT(BF1948)</f>
        <v>0</v>
      </c>
      <c r="BG1950" s="50" cm="1">
        <f t="array" aca="1" ref="BG1950" ca="1">+INDIRECT(BG1947)+INDIRECT(BG1949)+INDIRECT(BG1948)</f>
        <v>0</v>
      </c>
      <c r="BH1950" s="50" cm="1">
        <f t="array" aca="1" ref="BH1950" ca="1">+INDIRECT(BH1947)+INDIRECT(BH1949)+INDIRECT(BH1948)</f>
        <v>0</v>
      </c>
      <c r="BI1950" s="50" cm="1">
        <f t="array" aca="1" ref="BI1950" ca="1">+INDIRECT(BI1947)+INDIRECT(BI1949)+INDIRECT(BI1948)</f>
        <v>0</v>
      </c>
      <c r="BJ1950" s="50" cm="1">
        <f t="array" aca="1" ref="BJ1950" ca="1">+INDIRECT(BJ1947)+INDIRECT(BJ1949)+INDIRECT(BJ1948)</f>
        <v>0</v>
      </c>
      <c r="BK1950" s="50" cm="1">
        <f t="array" aca="1" ref="BK1950" ca="1">+INDIRECT(BK1947)+INDIRECT(BK1949)+INDIRECT(BK1948)</f>
        <v>0</v>
      </c>
      <c r="BL1950" s="50" cm="1">
        <f t="array" aca="1" ref="BL1950" ca="1">+INDIRECT(BL1947)+INDIRECT(BL1949)+INDIRECT(BL1948)</f>
        <v>0</v>
      </c>
      <c r="BM1950" s="50" cm="1">
        <f t="array" aca="1" ref="BM1950" ca="1">+INDIRECT(BM1947)+INDIRECT(BM1949)+INDIRECT(BM1948)</f>
        <v>0</v>
      </c>
      <c r="BN1950" s="50" cm="1">
        <f t="array" aca="1" ref="BN1950" ca="1">+INDIRECT(BN1947)+INDIRECT(BN1949)+INDIRECT(BN1948)</f>
        <v>0</v>
      </c>
      <c r="BO1950" s="50" cm="1">
        <f t="array" aca="1" ref="BO1950" ca="1">+INDIRECT(BO1947)+INDIRECT(BO1949)+INDIRECT(BO1948)</f>
        <v>0</v>
      </c>
      <c r="BP1950" s="50" cm="1">
        <f t="array" aca="1" ref="BP1950" ca="1">+INDIRECT(BP1947)+INDIRECT(BP1949)+INDIRECT(BP1948)</f>
        <v>0</v>
      </c>
      <c r="BQ1950" s="50" cm="1">
        <f t="array" aca="1" ref="BQ1950" ca="1">+INDIRECT(BQ1947)+INDIRECT(BQ1949)+INDIRECT(BQ1948)</f>
        <v>0</v>
      </c>
      <c r="BR1950" s="50" cm="1">
        <f t="array" aca="1" ref="BR1950" ca="1">+INDIRECT(BR1947)+INDIRECT(BR1949)+INDIRECT(BR1948)</f>
        <v>0</v>
      </c>
      <c r="BS1950" s="50" cm="1">
        <f t="array" aca="1" ref="BS1950" ca="1">+INDIRECT(BS1947)+INDIRECT(BS1949)+INDIRECT(BS1948)</f>
        <v>0</v>
      </c>
      <c r="BT1950" s="50" cm="1">
        <f t="array" aca="1" ref="BT1950" ca="1">+INDIRECT(BT1947)+INDIRECT(BT1949)+INDIRECT(BT1948)</f>
        <v>0</v>
      </c>
      <c r="BU1950" s="50" cm="1">
        <f t="array" aca="1" ref="BU1950" ca="1">+INDIRECT(BU1947)+INDIRECT(BU1949)+INDIRECT(BU1948)</f>
        <v>0</v>
      </c>
      <c r="BV1950" s="50" cm="1">
        <f t="array" aca="1" ref="BV1950" ca="1">+INDIRECT(BV1947)+INDIRECT(BV1949)+INDIRECT(BV1948)</f>
        <v>0</v>
      </c>
      <c r="BW1950" s="50" cm="1">
        <f t="array" aca="1" ref="BW1950" ca="1">+INDIRECT(BW1947)+INDIRECT(BW1949)+INDIRECT(BW1948)</f>
        <v>0</v>
      </c>
      <c r="BX1950" s="50" cm="1">
        <f t="array" aca="1" ref="BX1950" ca="1">+INDIRECT(BX1947)+INDIRECT(BX1949)+INDIRECT(BX1948)</f>
        <v>0</v>
      </c>
      <c r="BY1950" s="50" cm="1">
        <f t="array" aca="1" ref="BY1950" ca="1">+INDIRECT(BY1947)+INDIRECT(BY1949)+INDIRECT(BY1948)</f>
        <v>0</v>
      </c>
      <c r="BZ1950" s="50" cm="1">
        <f t="array" aca="1" ref="BZ1950" ca="1">+INDIRECT(BZ1947)+INDIRECT(BZ1949)+INDIRECT(BZ1948)</f>
        <v>0</v>
      </c>
      <c r="CA1950" s="50" cm="1">
        <f t="array" aca="1" ref="CA1950" ca="1">+INDIRECT(CA1947)+INDIRECT(CA1949)+INDIRECT(CA1948)</f>
        <v>0</v>
      </c>
      <c r="CB1950" s="50" cm="1">
        <f t="array" aca="1" ref="CB1950" ca="1">+INDIRECT(CB1947)+INDIRECT(CB1949)+INDIRECT(CB1948)</f>
        <v>0</v>
      </c>
      <c r="CC1950" s="50" cm="1">
        <f t="array" aca="1" ref="CC1950" ca="1">+INDIRECT(CC1947)+INDIRECT(CC1949)+INDIRECT(CC1948)</f>
        <v>0</v>
      </c>
      <c r="CD1950" s="50" cm="1">
        <f t="array" aca="1" ref="CD1950" ca="1">+INDIRECT(CD1947)+INDIRECT(CD1949)+INDIRECT(CD1948)</f>
        <v>0</v>
      </c>
      <c r="CE1950" s="50" cm="1">
        <f t="array" aca="1" ref="CE1950" ca="1">+INDIRECT(CE1947)+INDIRECT(CE1949)+INDIRECT(CE1948)</f>
        <v>0</v>
      </c>
      <c r="CF1950" s="50" cm="1">
        <f t="array" aca="1" ref="CF1950" ca="1">+INDIRECT(CF1947)+INDIRECT(CF1949)+INDIRECT(CF1948)</f>
        <v>0</v>
      </c>
      <c r="CG1950" s="50" cm="1">
        <f t="array" aca="1" ref="CG1950" ca="1">+INDIRECT(CG1947)+INDIRECT(CG1949)+INDIRECT(CG1948)</f>
        <v>0</v>
      </c>
      <c r="CH1950" s="50" cm="1">
        <f t="array" aca="1" ref="CH1950" ca="1">+INDIRECT(CH1947)+INDIRECT(CH1949)+INDIRECT(CH1948)</f>
        <v>0</v>
      </c>
      <c r="CI1950" s="50" cm="1">
        <f t="array" aca="1" ref="CI1950" ca="1">+INDIRECT(CI1947)+INDIRECT(CI1949)+INDIRECT(CI1948)</f>
        <v>0</v>
      </c>
      <c r="CJ1950" s="50" cm="1">
        <f t="array" aca="1" ref="CJ1950" ca="1">+INDIRECT(CJ1947)+INDIRECT(CJ1949)+INDIRECT(CJ1948)</f>
        <v>0</v>
      </c>
      <c r="CK1950" s="50" cm="1">
        <f t="array" aca="1" ref="CK1950" ca="1">+INDIRECT(CK1947)+INDIRECT(CK1949)+INDIRECT(CK1948)</f>
        <v>0</v>
      </c>
      <c r="CL1950" s="50" cm="1">
        <f t="array" aca="1" ref="CL1950" ca="1">+INDIRECT(CL1947)+INDIRECT(CL1949)+INDIRECT(CL1948)</f>
        <v>0</v>
      </c>
      <c r="CM1950" s="50" cm="1">
        <f t="array" aca="1" ref="CM1950" ca="1">+INDIRECT(CM1947)+INDIRECT(CM1949)+INDIRECT(CM1948)</f>
        <v>0</v>
      </c>
      <c r="CN1950" s="50" cm="1">
        <f t="array" aca="1" ref="CN1950" ca="1">+INDIRECT(CN1947)+INDIRECT(CN1949)+INDIRECT(CN1948)</f>
        <v>0</v>
      </c>
    </row>
    <row r="1951" spans="1:92" s="295" customFormat="1" x14ac:dyDescent="0.25">
      <c r="A1951"/>
      <c r="C1951"/>
      <c r="D1951"/>
      <c r="E1951" s="102"/>
      <c r="F1951" s="102"/>
      <c r="G1951" s="102"/>
      <c r="H1951" s="102"/>
      <c r="I1951" s="91"/>
      <c r="J1951" s="17"/>
      <c r="K1951" s="10"/>
      <c r="L1951" s="10"/>
      <c r="M1951" s="10"/>
      <c r="N1951" s="10"/>
      <c r="O1951" s="10"/>
      <c r="P1951" s="10"/>
      <c r="Q1951" s="10"/>
      <c r="R1951"/>
      <c r="S1951"/>
    </row>
    <row r="1952" spans="1:92" s="295" customFormat="1" x14ac:dyDescent="0.25">
      <c r="A1952" s="137"/>
      <c r="B1952" s="138"/>
      <c r="C1952" s="257"/>
      <c r="D1952" s="137" t="s">
        <v>1052</v>
      </c>
      <c r="E1952" s="141" t="s">
        <v>1052</v>
      </c>
      <c r="F1952" s="141"/>
      <c r="G1952" s="141"/>
      <c r="H1952" s="141"/>
      <c r="I1952" s="396"/>
      <c r="J1952" s="397"/>
      <c r="K1952" s="257"/>
      <c r="L1952" s="257"/>
      <c r="M1952" s="257"/>
      <c r="N1952" s="257"/>
      <c r="O1952" s="257"/>
      <c r="P1952" s="257"/>
      <c r="Q1952" s="257"/>
      <c r="R1952"/>
      <c r="S1952"/>
      <c r="T1952" s="325"/>
      <c r="U1952" s="326" t="s">
        <v>507</v>
      </c>
      <c r="V1952" s="326" t="s">
        <v>507</v>
      </c>
      <c r="W1952" s="326" t="s">
        <v>507</v>
      </c>
      <c r="X1952" s="326" t="s">
        <v>507</v>
      </c>
      <c r="Y1952" s="326" t="s">
        <v>507</v>
      </c>
      <c r="Z1952" s="326" t="s">
        <v>507</v>
      </c>
      <c r="AA1952" s="326" t="s">
        <v>507</v>
      </c>
      <c r="AB1952" s="326" t="s">
        <v>507</v>
      </c>
      <c r="AC1952" s="326" t="s">
        <v>507</v>
      </c>
      <c r="AD1952" s="326" t="s">
        <v>507</v>
      </c>
      <c r="AE1952" s="326" t="s">
        <v>507</v>
      </c>
      <c r="AF1952" s="326" t="s">
        <v>507</v>
      </c>
      <c r="AG1952" s="326" t="s">
        <v>507</v>
      </c>
      <c r="AH1952" s="326" t="s">
        <v>507</v>
      </c>
      <c r="AI1952" s="326" t="s">
        <v>507</v>
      </c>
      <c r="AJ1952" s="326" t="s">
        <v>507</v>
      </c>
      <c r="AK1952" s="326" t="s">
        <v>507</v>
      </c>
      <c r="AL1952" s="326" t="s">
        <v>507</v>
      </c>
      <c r="AM1952" s="326" t="s">
        <v>507</v>
      </c>
      <c r="AN1952" s="326" t="s">
        <v>507</v>
      </c>
      <c r="AO1952" s="326" t="s">
        <v>507</v>
      </c>
      <c r="AP1952" s="326" t="s">
        <v>507</v>
      </c>
      <c r="AQ1952" s="326" t="s">
        <v>507</v>
      </c>
      <c r="AR1952" s="326" t="s">
        <v>507</v>
      </c>
      <c r="AS1952" s="326" t="s">
        <v>507</v>
      </c>
      <c r="AT1952" s="326" t="s">
        <v>507</v>
      </c>
      <c r="AU1952" s="326" t="s">
        <v>507</v>
      </c>
      <c r="AV1952" s="326" t="s">
        <v>507</v>
      </c>
      <c r="AW1952" s="326" t="s">
        <v>507</v>
      </c>
      <c r="AX1952" s="326" t="s">
        <v>507</v>
      </c>
      <c r="AY1952" s="326" t="s">
        <v>507</v>
      </c>
      <c r="AZ1952" s="326" t="s">
        <v>507</v>
      </c>
      <c r="BA1952" s="326" t="s">
        <v>507</v>
      </c>
      <c r="BB1952" s="326" t="s">
        <v>507</v>
      </c>
      <c r="BC1952" s="326" t="s">
        <v>507</v>
      </c>
      <c r="BD1952" s="326" t="s">
        <v>507</v>
      </c>
      <c r="BE1952" s="326" t="s">
        <v>507</v>
      </c>
      <c r="BF1952" s="326" t="s">
        <v>507</v>
      </c>
      <c r="BG1952" s="326" t="s">
        <v>507</v>
      </c>
      <c r="BH1952" s="326" t="s">
        <v>507</v>
      </c>
      <c r="BI1952" s="326" t="s">
        <v>507</v>
      </c>
      <c r="BJ1952" s="326" t="s">
        <v>507</v>
      </c>
      <c r="BK1952" s="326" t="s">
        <v>507</v>
      </c>
      <c r="BL1952" s="326" t="s">
        <v>507</v>
      </c>
      <c r="BM1952" s="326" t="s">
        <v>507</v>
      </c>
      <c r="BN1952" s="326" t="s">
        <v>507</v>
      </c>
      <c r="BO1952" s="326" t="s">
        <v>507</v>
      </c>
      <c r="BP1952" s="326" t="s">
        <v>507</v>
      </c>
      <c r="BQ1952" s="326" t="s">
        <v>507</v>
      </c>
      <c r="BR1952" s="326" t="s">
        <v>507</v>
      </c>
      <c r="BS1952" s="326" t="s">
        <v>507</v>
      </c>
      <c r="BT1952" s="326" t="s">
        <v>507</v>
      </c>
      <c r="BU1952" s="326" t="s">
        <v>507</v>
      </c>
      <c r="BV1952" s="326" t="s">
        <v>507</v>
      </c>
      <c r="BW1952" s="326" t="s">
        <v>507</v>
      </c>
      <c r="BX1952" s="326" t="s">
        <v>507</v>
      </c>
      <c r="BY1952" s="326" t="s">
        <v>507</v>
      </c>
      <c r="BZ1952" s="326" t="s">
        <v>507</v>
      </c>
      <c r="CA1952" s="326" t="s">
        <v>507</v>
      </c>
      <c r="CB1952" s="326" t="s">
        <v>507</v>
      </c>
      <c r="CC1952" s="326" t="s">
        <v>507</v>
      </c>
      <c r="CD1952" s="326" t="s">
        <v>507</v>
      </c>
      <c r="CE1952" s="326" t="s">
        <v>507</v>
      </c>
      <c r="CF1952" s="326" t="s">
        <v>507</v>
      </c>
      <c r="CG1952" s="326" t="s">
        <v>507</v>
      </c>
      <c r="CH1952" s="326" t="s">
        <v>507</v>
      </c>
      <c r="CI1952" s="326" t="s">
        <v>507</v>
      </c>
      <c r="CJ1952" s="326" t="s">
        <v>507</v>
      </c>
      <c r="CK1952" s="326" t="s">
        <v>507</v>
      </c>
      <c r="CL1952" s="326" t="s">
        <v>507</v>
      </c>
      <c r="CM1952" s="326" t="s">
        <v>507</v>
      </c>
      <c r="CN1952" s="326" t="s">
        <v>507</v>
      </c>
    </row>
    <row r="1953" spans="1:92" s="295" customFormat="1" x14ac:dyDescent="0.25">
      <c r="A1953" s="137"/>
      <c r="B1953" s="138"/>
      <c r="C1953" s="257"/>
      <c r="D1953" s="137" t="s">
        <v>1052</v>
      </c>
      <c r="E1953" s="141"/>
      <c r="F1953" s="141"/>
      <c r="G1953" s="141"/>
      <c r="H1953" s="141"/>
      <c r="I1953" s="396"/>
      <c r="J1953" s="397"/>
      <c r="K1953" s="257"/>
      <c r="L1953" s="257"/>
      <c r="M1953" s="257"/>
      <c r="N1953" s="257"/>
      <c r="O1953" s="257"/>
      <c r="P1953" s="257"/>
      <c r="Q1953" s="257"/>
      <c r="R1953"/>
      <c r="S1953"/>
      <c r="T1953" s="325"/>
      <c r="U1953" s="326" t="s">
        <v>507</v>
      </c>
      <c r="V1953" s="326" t="s">
        <v>507</v>
      </c>
      <c r="W1953" s="326" t="s">
        <v>507</v>
      </c>
      <c r="X1953" s="326" t="s">
        <v>507</v>
      </c>
      <c r="Y1953" s="326" t="s">
        <v>507</v>
      </c>
      <c r="Z1953" s="326" t="s">
        <v>507</v>
      </c>
      <c r="AA1953" s="326" t="s">
        <v>507</v>
      </c>
      <c r="AB1953" s="326" t="s">
        <v>507</v>
      </c>
      <c r="AC1953" s="326" t="s">
        <v>507</v>
      </c>
      <c r="AD1953" s="326" t="s">
        <v>507</v>
      </c>
      <c r="AE1953" s="326" t="s">
        <v>507</v>
      </c>
      <c r="AF1953" s="326" t="s">
        <v>507</v>
      </c>
      <c r="AG1953" s="326" t="s">
        <v>507</v>
      </c>
      <c r="AH1953" s="326" t="s">
        <v>507</v>
      </c>
      <c r="AI1953" s="326" t="s">
        <v>507</v>
      </c>
      <c r="AJ1953" s="326" t="s">
        <v>507</v>
      </c>
      <c r="AK1953" s="326" t="s">
        <v>507</v>
      </c>
      <c r="AL1953" s="326" t="s">
        <v>507</v>
      </c>
      <c r="AM1953" s="326" t="s">
        <v>507</v>
      </c>
      <c r="AN1953" s="326" t="s">
        <v>507</v>
      </c>
      <c r="AO1953" s="326" t="s">
        <v>507</v>
      </c>
      <c r="AP1953" s="326" t="s">
        <v>507</v>
      </c>
      <c r="AQ1953" s="326" t="s">
        <v>507</v>
      </c>
      <c r="AR1953" s="326" t="s">
        <v>507</v>
      </c>
      <c r="AS1953" s="326" t="s">
        <v>507</v>
      </c>
      <c r="AT1953" s="326" t="s">
        <v>507</v>
      </c>
      <c r="AU1953" s="326" t="s">
        <v>507</v>
      </c>
      <c r="AV1953" s="326" t="s">
        <v>507</v>
      </c>
      <c r="AW1953" s="326" t="s">
        <v>507</v>
      </c>
      <c r="AX1953" s="326" t="s">
        <v>507</v>
      </c>
      <c r="AY1953" s="326" t="s">
        <v>507</v>
      </c>
      <c r="AZ1953" s="326" t="s">
        <v>507</v>
      </c>
      <c r="BA1953" s="326" t="s">
        <v>507</v>
      </c>
      <c r="BB1953" s="326" t="s">
        <v>507</v>
      </c>
      <c r="BC1953" s="326" t="s">
        <v>507</v>
      </c>
      <c r="BD1953" s="326" t="s">
        <v>507</v>
      </c>
      <c r="BE1953" s="326" t="s">
        <v>507</v>
      </c>
      <c r="BF1953" s="326" t="s">
        <v>507</v>
      </c>
      <c r="BG1953" s="326" t="s">
        <v>507</v>
      </c>
      <c r="BH1953" s="326" t="s">
        <v>507</v>
      </c>
      <c r="BI1953" s="326" t="s">
        <v>507</v>
      </c>
      <c r="BJ1953" s="326" t="s">
        <v>507</v>
      </c>
      <c r="BK1953" s="326" t="s">
        <v>507</v>
      </c>
      <c r="BL1953" s="326" t="s">
        <v>507</v>
      </c>
      <c r="BM1953" s="326" t="s">
        <v>507</v>
      </c>
      <c r="BN1953" s="326" t="s">
        <v>507</v>
      </c>
      <c r="BO1953" s="326" t="s">
        <v>507</v>
      </c>
      <c r="BP1953" s="326" t="s">
        <v>507</v>
      </c>
      <c r="BQ1953" s="326" t="s">
        <v>507</v>
      </c>
      <c r="BR1953" s="326" t="s">
        <v>507</v>
      </c>
      <c r="BS1953" s="326" t="s">
        <v>507</v>
      </c>
      <c r="BT1953" s="326" t="s">
        <v>507</v>
      </c>
      <c r="BU1953" s="326" t="s">
        <v>507</v>
      </c>
      <c r="BV1953" s="326" t="s">
        <v>507</v>
      </c>
      <c r="BW1953" s="326" t="s">
        <v>507</v>
      </c>
      <c r="BX1953" s="326" t="s">
        <v>507</v>
      </c>
      <c r="BY1953" s="326" t="s">
        <v>507</v>
      </c>
      <c r="BZ1953" s="326" t="s">
        <v>507</v>
      </c>
      <c r="CA1953" s="326" t="s">
        <v>507</v>
      </c>
      <c r="CB1953" s="326" t="s">
        <v>507</v>
      </c>
      <c r="CC1953" s="326" t="s">
        <v>507</v>
      </c>
      <c r="CD1953" s="326" t="s">
        <v>507</v>
      </c>
      <c r="CE1953" s="326" t="s">
        <v>507</v>
      </c>
      <c r="CF1953" s="326" t="s">
        <v>507</v>
      </c>
      <c r="CG1953" s="326" t="s">
        <v>507</v>
      </c>
      <c r="CH1953" s="326" t="s">
        <v>507</v>
      </c>
      <c r="CI1953" s="326" t="s">
        <v>507</v>
      </c>
      <c r="CJ1953" s="326" t="s">
        <v>507</v>
      </c>
      <c r="CK1953" s="326" t="s">
        <v>507</v>
      </c>
      <c r="CL1953" s="326" t="s">
        <v>507</v>
      </c>
      <c r="CM1953" s="326" t="s">
        <v>507</v>
      </c>
      <c r="CN1953" s="326" t="s">
        <v>507</v>
      </c>
    </row>
    <row r="1954" spans="1:92" s="295" customFormat="1" x14ac:dyDescent="0.25">
      <c r="A1954" s="137"/>
      <c r="B1954" s="138"/>
      <c r="C1954" s="257"/>
      <c r="D1954" s="137" t="s">
        <v>1052</v>
      </c>
      <c r="E1954" s="141"/>
      <c r="F1954" s="141"/>
      <c r="G1954" s="141"/>
      <c r="H1954" s="141"/>
      <c r="I1954" s="396"/>
      <c r="J1954" s="397"/>
      <c r="K1954" s="257"/>
      <c r="L1954" s="257"/>
      <c r="M1954" s="257"/>
      <c r="N1954" s="257"/>
      <c r="O1954" s="257"/>
      <c r="P1954" s="257"/>
      <c r="Q1954" s="257"/>
      <c r="R1954"/>
      <c r="S1954"/>
      <c r="T1954" s="325"/>
      <c r="U1954" s="326" t="s">
        <v>507</v>
      </c>
      <c r="V1954" s="326" t="s">
        <v>507</v>
      </c>
      <c r="W1954" s="326" t="s">
        <v>507</v>
      </c>
      <c r="X1954" s="326" t="s">
        <v>507</v>
      </c>
      <c r="Y1954" s="326" t="s">
        <v>507</v>
      </c>
      <c r="Z1954" s="326" t="s">
        <v>507</v>
      </c>
      <c r="AA1954" s="326" t="s">
        <v>507</v>
      </c>
      <c r="AB1954" s="326" t="s">
        <v>507</v>
      </c>
      <c r="AC1954" s="326" t="s">
        <v>507</v>
      </c>
      <c r="AD1954" s="326" t="s">
        <v>507</v>
      </c>
      <c r="AE1954" s="326" t="s">
        <v>507</v>
      </c>
      <c r="AF1954" s="326" t="s">
        <v>507</v>
      </c>
      <c r="AG1954" s="326" t="s">
        <v>507</v>
      </c>
      <c r="AH1954" s="326" t="s">
        <v>507</v>
      </c>
      <c r="AI1954" s="326" t="s">
        <v>507</v>
      </c>
      <c r="AJ1954" s="326" t="s">
        <v>507</v>
      </c>
      <c r="AK1954" s="326" t="s">
        <v>507</v>
      </c>
      <c r="AL1954" s="326" t="s">
        <v>507</v>
      </c>
      <c r="AM1954" s="326" t="s">
        <v>507</v>
      </c>
      <c r="AN1954" s="326" t="s">
        <v>507</v>
      </c>
      <c r="AO1954" s="326" t="s">
        <v>507</v>
      </c>
      <c r="AP1954" s="326" t="s">
        <v>507</v>
      </c>
      <c r="AQ1954" s="326" t="s">
        <v>507</v>
      </c>
      <c r="AR1954" s="326" t="s">
        <v>507</v>
      </c>
      <c r="AS1954" s="326" t="s">
        <v>507</v>
      </c>
      <c r="AT1954" s="326" t="s">
        <v>507</v>
      </c>
      <c r="AU1954" s="326" t="s">
        <v>507</v>
      </c>
      <c r="AV1954" s="326" t="s">
        <v>507</v>
      </c>
      <c r="AW1954" s="326" t="s">
        <v>507</v>
      </c>
      <c r="AX1954" s="326" t="s">
        <v>507</v>
      </c>
      <c r="AY1954" s="326" t="s">
        <v>507</v>
      </c>
      <c r="AZ1954" s="326" t="s">
        <v>507</v>
      </c>
      <c r="BA1954" s="326" t="s">
        <v>507</v>
      </c>
      <c r="BB1954" s="326" t="s">
        <v>507</v>
      </c>
      <c r="BC1954" s="326" t="s">
        <v>507</v>
      </c>
      <c r="BD1954" s="326" t="s">
        <v>507</v>
      </c>
      <c r="BE1954" s="326" t="s">
        <v>507</v>
      </c>
      <c r="BF1954" s="326" t="s">
        <v>507</v>
      </c>
      <c r="BG1954" s="326" t="s">
        <v>507</v>
      </c>
      <c r="BH1954" s="326" t="s">
        <v>507</v>
      </c>
      <c r="BI1954" s="326" t="s">
        <v>507</v>
      </c>
      <c r="BJ1954" s="326" t="s">
        <v>507</v>
      </c>
      <c r="BK1954" s="326" t="s">
        <v>507</v>
      </c>
      <c r="BL1954" s="326" t="s">
        <v>507</v>
      </c>
      <c r="BM1954" s="326" t="s">
        <v>507</v>
      </c>
      <c r="BN1954" s="326" t="s">
        <v>507</v>
      </c>
      <c r="BO1954" s="326" t="s">
        <v>507</v>
      </c>
      <c r="BP1954" s="326" t="s">
        <v>507</v>
      </c>
      <c r="BQ1954" s="326" t="s">
        <v>507</v>
      </c>
      <c r="BR1954" s="326" t="s">
        <v>507</v>
      </c>
      <c r="BS1954" s="326" t="s">
        <v>507</v>
      </c>
      <c r="BT1954" s="326" t="s">
        <v>507</v>
      </c>
      <c r="BU1954" s="326" t="s">
        <v>507</v>
      </c>
      <c r="BV1954" s="326" t="s">
        <v>507</v>
      </c>
      <c r="BW1954" s="326" t="s">
        <v>507</v>
      </c>
      <c r="BX1954" s="326" t="s">
        <v>507</v>
      </c>
      <c r="BY1954" s="326" t="s">
        <v>507</v>
      </c>
      <c r="BZ1954" s="326" t="s">
        <v>507</v>
      </c>
      <c r="CA1954" s="326" t="s">
        <v>507</v>
      </c>
      <c r="CB1954" s="326" t="s">
        <v>507</v>
      </c>
      <c r="CC1954" s="326" t="s">
        <v>507</v>
      </c>
      <c r="CD1954" s="326" t="s">
        <v>507</v>
      </c>
      <c r="CE1954" s="326" t="s">
        <v>507</v>
      </c>
      <c r="CF1954" s="326" t="s">
        <v>507</v>
      </c>
      <c r="CG1954" s="326" t="s">
        <v>507</v>
      </c>
      <c r="CH1954" s="326" t="s">
        <v>507</v>
      </c>
      <c r="CI1954" s="326" t="s">
        <v>507</v>
      </c>
      <c r="CJ1954" s="326" t="s">
        <v>507</v>
      </c>
      <c r="CK1954" s="326" t="s">
        <v>507</v>
      </c>
      <c r="CL1954" s="326" t="s">
        <v>507</v>
      </c>
      <c r="CM1954" s="326" t="s">
        <v>507</v>
      </c>
      <c r="CN1954" s="326" t="s">
        <v>507</v>
      </c>
    </row>
    <row r="1955" spans="1:92" s="295" customFormat="1" x14ac:dyDescent="0.25">
      <c r="A1955" t="s">
        <v>160</v>
      </c>
      <c r="B1955" s="178" t="s">
        <v>169</v>
      </c>
      <c r="C1955"/>
      <c r="D1955" t="s">
        <v>1052</v>
      </c>
      <c r="E1955" s="102" t="s">
        <v>203</v>
      </c>
      <c r="F1955" s="102"/>
      <c r="G1955" s="102"/>
      <c r="H1955" s="102"/>
      <c r="I1955" s="91"/>
      <c r="J1955" s="36">
        <f t="shared" ref="J1955:P1955" ca="1" si="1233">SUMIF($3:$3, INDIRECT(ADDRESS(2,COLUMN(),2)), INDIRECT(ROW() &amp; ":" &amp; ROW()))</f>
        <v>0</v>
      </c>
      <c r="K1955" s="36" t="e">
        <f t="shared" ca="1" si="1233"/>
        <v>#DIV/0!</v>
      </c>
      <c r="L1955" s="36" t="e">
        <f t="shared" ca="1" si="1233"/>
        <v>#DIV/0!</v>
      </c>
      <c r="M1955" s="36" t="e">
        <f t="shared" ca="1" si="1233"/>
        <v>#DIV/0!</v>
      </c>
      <c r="N1955" s="36" t="e">
        <f t="shared" ca="1" si="1233"/>
        <v>#DIV/0!</v>
      </c>
      <c r="O1955" s="36" t="e">
        <f t="shared" ca="1" si="1233"/>
        <v>#DIV/0!</v>
      </c>
      <c r="P1955" s="36" t="e">
        <f t="shared" ca="1" si="1233"/>
        <v>#DIV/0!</v>
      </c>
      <c r="Q1955" s="36"/>
      <c r="R1955"/>
      <c r="S1955"/>
      <c r="T1955" s="232">
        <f t="shared" ref="T1955" ca="1" si="1234">IFERROR(INDEX(INDIRECT("Financials!$A:$AD"), MATCH(INDIRECT(ADDRESS(ROW(),2)), INDIRECT("Financials!$B:$B"), 0), MATCH(INDIRECT(ADDRESS(1,COLUMN())), INDIRECT("Financials!$1:$1"), 0)),0)</f>
        <v>0</v>
      </c>
      <c r="U1955" s="50" t="e" cm="1">
        <f t="array" aca="1" ref="U1955" ca="1">AVERAGE(INDIRECT(U1952),INDIRECT(U1953))*INDIRECT(U1954)</f>
        <v>#DIV/0!</v>
      </c>
      <c r="V1955" s="50" t="e" cm="1">
        <f t="array" aca="1" ref="V1955" ca="1">AVERAGE(INDIRECT(V1952),INDIRECT(V1953))*INDIRECT(V1954)</f>
        <v>#DIV/0!</v>
      </c>
      <c r="W1955" s="50" t="e" cm="1">
        <f t="array" aca="1" ref="W1955" ca="1">AVERAGE(INDIRECT(W1952),INDIRECT(W1953))*INDIRECT(W1954)</f>
        <v>#DIV/0!</v>
      </c>
      <c r="X1955" s="50" t="e" cm="1">
        <f t="array" aca="1" ref="X1955" ca="1">AVERAGE(INDIRECT(X1952),INDIRECT(X1953))*INDIRECT(X1954)</f>
        <v>#DIV/0!</v>
      </c>
      <c r="Y1955" s="50" t="e" cm="1">
        <f t="array" aca="1" ref="Y1955" ca="1">AVERAGE(INDIRECT(Y1952),INDIRECT(Y1953))*INDIRECT(Y1954)</f>
        <v>#DIV/0!</v>
      </c>
      <c r="Z1955" s="50" t="e" cm="1">
        <f t="array" aca="1" ref="Z1955" ca="1">AVERAGE(INDIRECT(Z1952),INDIRECT(Z1953))*INDIRECT(Z1954)</f>
        <v>#DIV/0!</v>
      </c>
      <c r="AA1955" s="50" t="e" cm="1">
        <f t="array" aca="1" ref="AA1955" ca="1">AVERAGE(INDIRECT(AA1952),INDIRECT(AA1953))*INDIRECT(AA1954)</f>
        <v>#DIV/0!</v>
      </c>
      <c r="AB1955" s="50" t="e" cm="1">
        <f t="array" aca="1" ref="AB1955" ca="1">AVERAGE(INDIRECT(AB1952),INDIRECT(AB1953))*INDIRECT(AB1954)</f>
        <v>#DIV/0!</v>
      </c>
      <c r="AC1955" s="50" t="e" cm="1">
        <f t="array" aca="1" ref="AC1955" ca="1">AVERAGE(INDIRECT(AC1952),INDIRECT(AC1953))*INDIRECT(AC1954)</f>
        <v>#DIV/0!</v>
      </c>
      <c r="AD1955" s="50" t="e" cm="1">
        <f t="array" aca="1" ref="AD1955" ca="1">AVERAGE(INDIRECT(AD1952),INDIRECT(AD1953))*INDIRECT(AD1954)</f>
        <v>#DIV/0!</v>
      </c>
      <c r="AE1955" s="50" t="e" cm="1">
        <f t="array" aca="1" ref="AE1955" ca="1">AVERAGE(INDIRECT(AE1952),INDIRECT(AE1953))*INDIRECT(AE1954)</f>
        <v>#DIV/0!</v>
      </c>
      <c r="AF1955" s="50" t="e" cm="1">
        <f t="array" aca="1" ref="AF1955" ca="1">AVERAGE(INDIRECT(AF1952),INDIRECT(AF1953))*INDIRECT(AF1954)</f>
        <v>#DIV/0!</v>
      </c>
      <c r="AG1955" s="50" t="e" cm="1">
        <f t="array" aca="1" ref="AG1955" ca="1">AVERAGE(INDIRECT(AG1952),INDIRECT(AG1953))*INDIRECT(AG1954)</f>
        <v>#DIV/0!</v>
      </c>
      <c r="AH1955" s="50" t="e" cm="1">
        <f t="array" aca="1" ref="AH1955" ca="1">AVERAGE(INDIRECT(AH1952),INDIRECT(AH1953))*INDIRECT(AH1954)</f>
        <v>#DIV/0!</v>
      </c>
      <c r="AI1955" s="50" t="e" cm="1">
        <f t="array" aca="1" ref="AI1955" ca="1">AVERAGE(INDIRECT(AI1952),INDIRECT(AI1953))*INDIRECT(AI1954)</f>
        <v>#DIV/0!</v>
      </c>
      <c r="AJ1955" s="50" t="e" cm="1">
        <f t="array" aca="1" ref="AJ1955" ca="1">AVERAGE(INDIRECT(AJ1952),INDIRECT(AJ1953))*INDIRECT(AJ1954)</f>
        <v>#DIV/0!</v>
      </c>
      <c r="AK1955" s="50" t="e" cm="1">
        <f t="array" aca="1" ref="AK1955" ca="1">AVERAGE(INDIRECT(AK1952),INDIRECT(AK1953))*INDIRECT(AK1954)</f>
        <v>#DIV/0!</v>
      </c>
      <c r="AL1955" s="50" t="e" cm="1">
        <f t="array" aca="1" ref="AL1955" ca="1">AVERAGE(INDIRECT(AL1952),INDIRECT(AL1953))*INDIRECT(AL1954)</f>
        <v>#DIV/0!</v>
      </c>
      <c r="AM1955" s="50" t="e" cm="1">
        <f t="array" aca="1" ref="AM1955" ca="1">AVERAGE(INDIRECT(AM1952),INDIRECT(AM1953))*INDIRECT(AM1954)</f>
        <v>#DIV/0!</v>
      </c>
      <c r="AN1955" s="50" t="e" cm="1">
        <f t="array" aca="1" ref="AN1955" ca="1">AVERAGE(INDIRECT(AN1952),INDIRECT(AN1953))*INDIRECT(AN1954)</f>
        <v>#DIV/0!</v>
      </c>
      <c r="AO1955" s="50" t="e" cm="1">
        <f t="array" aca="1" ref="AO1955" ca="1">AVERAGE(INDIRECT(AO1952),INDIRECT(AO1953))*INDIRECT(AO1954)</f>
        <v>#DIV/0!</v>
      </c>
      <c r="AP1955" s="50" t="e" cm="1">
        <f t="array" aca="1" ref="AP1955" ca="1">AVERAGE(INDIRECT(AP1952),INDIRECT(AP1953))*INDIRECT(AP1954)</f>
        <v>#DIV/0!</v>
      </c>
      <c r="AQ1955" s="50" t="e" cm="1">
        <f t="array" aca="1" ref="AQ1955" ca="1">AVERAGE(INDIRECT(AQ1952),INDIRECT(AQ1953))*INDIRECT(AQ1954)</f>
        <v>#DIV/0!</v>
      </c>
      <c r="AR1955" s="50" t="e" cm="1">
        <f t="array" aca="1" ref="AR1955" ca="1">AVERAGE(INDIRECT(AR1952),INDIRECT(AR1953))*INDIRECT(AR1954)</f>
        <v>#DIV/0!</v>
      </c>
      <c r="AS1955" s="50" t="e" cm="1">
        <f t="array" aca="1" ref="AS1955" ca="1">AVERAGE(INDIRECT(AS1952),INDIRECT(AS1953))*INDIRECT(AS1954)</f>
        <v>#DIV/0!</v>
      </c>
      <c r="AT1955" s="50" t="e" cm="1">
        <f t="array" aca="1" ref="AT1955" ca="1">AVERAGE(INDIRECT(AT1952),INDIRECT(AT1953))*INDIRECT(AT1954)</f>
        <v>#DIV/0!</v>
      </c>
      <c r="AU1955" s="50" t="e" cm="1">
        <f t="array" aca="1" ref="AU1955" ca="1">AVERAGE(INDIRECT(AU1952),INDIRECT(AU1953))*INDIRECT(AU1954)</f>
        <v>#DIV/0!</v>
      </c>
      <c r="AV1955" s="50" t="e" cm="1">
        <f t="array" aca="1" ref="AV1955" ca="1">AVERAGE(INDIRECT(AV1952),INDIRECT(AV1953))*INDIRECT(AV1954)</f>
        <v>#DIV/0!</v>
      </c>
      <c r="AW1955" s="50" t="e" cm="1">
        <f t="array" aca="1" ref="AW1955" ca="1">AVERAGE(INDIRECT(AW1952),INDIRECT(AW1953))*INDIRECT(AW1954)</f>
        <v>#DIV/0!</v>
      </c>
      <c r="AX1955" s="50" t="e" cm="1">
        <f t="array" aca="1" ref="AX1955" ca="1">AVERAGE(INDIRECT(AX1952),INDIRECT(AX1953))*INDIRECT(AX1954)</f>
        <v>#DIV/0!</v>
      </c>
      <c r="AY1955" s="50" t="e" cm="1">
        <f t="array" aca="1" ref="AY1955" ca="1">AVERAGE(INDIRECT(AY1952),INDIRECT(AY1953))*INDIRECT(AY1954)</f>
        <v>#DIV/0!</v>
      </c>
      <c r="AZ1955" s="50" t="e" cm="1">
        <f t="array" aca="1" ref="AZ1955" ca="1">AVERAGE(INDIRECT(AZ1952),INDIRECT(AZ1953))*INDIRECT(AZ1954)</f>
        <v>#DIV/0!</v>
      </c>
      <c r="BA1955" s="50" t="e" cm="1">
        <f t="array" aca="1" ref="BA1955" ca="1">AVERAGE(INDIRECT(BA1952),INDIRECT(BA1953))*INDIRECT(BA1954)</f>
        <v>#DIV/0!</v>
      </c>
      <c r="BB1955" s="50" t="e" cm="1">
        <f t="array" aca="1" ref="BB1955" ca="1">AVERAGE(INDIRECT(BB1952),INDIRECT(BB1953))*INDIRECT(BB1954)</f>
        <v>#DIV/0!</v>
      </c>
      <c r="BC1955" s="50" t="e" cm="1">
        <f t="array" aca="1" ref="BC1955" ca="1">AVERAGE(INDIRECT(BC1952),INDIRECT(BC1953))*INDIRECT(BC1954)</f>
        <v>#DIV/0!</v>
      </c>
      <c r="BD1955" s="50" t="e" cm="1">
        <f t="array" aca="1" ref="BD1955" ca="1">AVERAGE(INDIRECT(BD1952),INDIRECT(BD1953))*INDIRECT(BD1954)</f>
        <v>#DIV/0!</v>
      </c>
      <c r="BE1955" s="50" t="e" cm="1">
        <f t="array" aca="1" ref="BE1955" ca="1">AVERAGE(INDIRECT(BE1952),INDIRECT(BE1953))*INDIRECT(BE1954)</f>
        <v>#DIV/0!</v>
      </c>
      <c r="BF1955" s="50" t="e" cm="1">
        <f t="array" aca="1" ref="BF1955" ca="1">AVERAGE(INDIRECT(BF1952),INDIRECT(BF1953))*INDIRECT(BF1954)</f>
        <v>#DIV/0!</v>
      </c>
      <c r="BG1955" s="50" t="e" cm="1">
        <f t="array" aca="1" ref="BG1955" ca="1">AVERAGE(INDIRECT(BG1952),INDIRECT(BG1953))*INDIRECT(BG1954)</f>
        <v>#DIV/0!</v>
      </c>
      <c r="BH1955" s="50" t="e" cm="1">
        <f t="array" aca="1" ref="BH1955" ca="1">AVERAGE(INDIRECT(BH1952),INDIRECT(BH1953))*INDIRECT(BH1954)</f>
        <v>#DIV/0!</v>
      </c>
      <c r="BI1955" s="50" t="e" cm="1">
        <f t="array" aca="1" ref="BI1955" ca="1">AVERAGE(INDIRECT(BI1952),INDIRECT(BI1953))*INDIRECT(BI1954)</f>
        <v>#DIV/0!</v>
      </c>
      <c r="BJ1955" s="50" t="e" cm="1">
        <f t="array" aca="1" ref="BJ1955" ca="1">AVERAGE(INDIRECT(BJ1952),INDIRECT(BJ1953))*INDIRECT(BJ1954)</f>
        <v>#DIV/0!</v>
      </c>
      <c r="BK1955" s="50" t="e" cm="1">
        <f t="array" aca="1" ref="BK1955" ca="1">AVERAGE(INDIRECT(BK1952),INDIRECT(BK1953))*INDIRECT(BK1954)</f>
        <v>#DIV/0!</v>
      </c>
      <c r="BL1955" s="50" t="e" cm="1">
        <f t="array" aca="1" ref="BL1955" ca="1">AVERAGE(INDIRECT(BL1952),INDIRECT(BL1953))*INDIRECT(BL1954)</f>
        <v>#DIV/0!</v>
      </c>
      <c r="BM1955" s="50" t="e" cm="1">
        <f t="array" aca="1" ref="BM1955" ca="1">AVERAGE(INDIRECT(BM1952),INDIRECT(BM1953))*INDIRECT(BM1954)</f>
        <v>#DIV/0!</v>
      </c>
      <c r="BN1955" s="50" t="e" cm="1">
        <f t="array" aca="1" ref="BN1955" ca="1">AVERAGE(INDIRECT(BN1952),INDIRECT(BN1953))*INDIRECT(BN1954)</f>
        <v>#DIV/0!</v>
      </c>
      <c r="BO1955" s="50" t="e" cm="1">
        <f t="array" aca="1" ref="BO1955" ca="1">AVERAGE(INDIRECT(BO1952),INDIRECT(BO1953))*INDIRECT(BO1954)</f>
        <v>#DIV/0!</v>
      </c>
      <c r="BP1955" s="50" t="e" cm="1">
        <f t="array" aca="1" ref="BP1955" ca="1">AVERAGE(INDIRECT(BP1952),INDIRECT(BP1953))*INDIRECT(BP1954)</f>
        <v>#DIV/0!</v>
      </c>
      <c r="BQ1955" s="50" t="e" cm="1">
        <f t="array" aca="1" ref="BQ1955" ca="1">AVERAGE(INDIRECT(BQ1952),INDIRECT(BQ1953))*INDIRECT(BQ1954)</f>
        <v>#DIV/0!</v>
      </c>
      <c r="BR1955" s="50" t="e" cm="1">
        <f t="array" aca="1" ref="BR1955" ca="1">AVERAGE(INDIRECT(BR1952),INDIRECT(BR1953))*INDIRECT(BR1954)</f>
        <v>#DIV/0!</v>
      </c>
      <c r="BS1955" s="50" t="e" cm="1">
        <f t="array" aca="1" ref="BS1955" ca="1">AVERAGE(INDIRECT(BS1952),INDIRECT(BS1953))*INDIRECT(BS1954)</f>
        <v>#DIV/0!</v>
      </c>
      <c r="BT1955" s="50" t="e" cm="1">
        <f t="array" aca="1" ref="BT1955" ca="1">AVERAGE(INDIRECT(BT1952),INDIRECT(BT1953))*INDIRECT(BT1954)</f>
        <v>#DIV/0!</v>
      </c>
      <c r="BU1955" s="50" t="e" cm="1">
        <f t="array" aca="1" ref="BU1955" ca="1">AVERAGE(INDIRECT(BU1952),INDIRECT(BU1953))*INDIRECT(BU1954)</f>
        <v>#DIV/0!</v>
      </c>
      <c r="BV1955" s="50" t="e" cm="1">
        <f t="array" aca="1" ref="BV1955" ca="1">AVERAGE(INDIRECT(BV1952),INDIRECT(BV1953))*INDIRECT(BV1954)</f>
        <v>#DIV/0!</v>
      </c>
      <c r="BW1955" s="50" t="e" cm="1">
        <f t="array" aca="1" ref="BW1955" ca="1">AVERAGE(INDIRECT(BW1952),INDIRECT(BW1953))*INDIRECT(BW1954)</f>
        <v>#DIV/0!</v>
      </c>
      <c r="BX1955" s="50" t="e" cm="1">
        <f t="array" aca="1" ref="BX1955" ca="1">AVERAGE(INDIRECT(BX1952),INDIRECT(BX1953))*INDIRECT(BX1954)</f>
        <v>#DIV/0!</v>
      </c>
      <c r="BY1955" s="50" t="e" cm="1">
        <f t="array" aca="1" ref="BY1955" ca="1">AVERAGE(INDIRECT(BY1952),INDIRECT(BY1953))*INDIRECT(BY1954)</f>
        <v>#DIV/0!</v>
      </c>
      <c r="BZ1955" s="50" t="e" cm="1">
        <f t="array" aca="1" ref="BZ1955" ca="1">AVERAGE(INDIRECT(BZ1952),INDIRECT(BZ1953))*INDIRECT(BZ1954)</f>
        <v>#DIV/0!</v>
      </c>
      <c r="CA1955" s="50" t="e" cm="1">
        <f t="array" aca="1" ref="CA1955" ca="1">AVERAGE(INDIRECT(CA1952),INDIRECT(CA1953))*INDIRECT(CA1954)</f>
        <v>#DIV/0!</v>
      </c>
      <c r="CB1955" s="50" t="e" cm="1">
        <f t="array" aca="1" ref="CB1955" ca="1">AVERAGE(INDIRECT(CB1952),INDIRECT(CB1953))*INDIRECT(CB1954)</f>
        <v>#DIV/0!</v>
      </c>
      <c r="CC1955" s="50" t="e" cm="1">
        <f t="array" aca="1" ref="CC1955" ca="1">AVERAGE(INDIRECT(CC1952),INDIRECT(CC1953))*INDIRECT(CC1954)</f>
        <v>#DIV/0!</v>
      </c>
      <c r="CD1955" s="50" t="e" cm="1">
        <f t="array" aca="1" ref="CD1955" ca="1">AVERAGE(INDIRECT(CD1952),INDIRECT(CD1953))*INDIRECT(CD1954)</f>
        <v>#DIV/0!</v>
      </c>
      <c r="CE1955" s="50" t="e" cm="1">
        <f t="array" aca="1" ref="CE1955" ca="1">AVERAGE(INDIRECT(CE1952),INDIRECT(CE1953))*INDIRECT(CE1954)</f>
        <v>#DIV/0!</v>
      </c>
      <c r="CF1955" s="50" t="e" cm="1">
        <f t="array" aca="1" ref="CF1955" ca="1">AVERAGE(INDIRECT(CF1952),INDIRECT(CF1953))*INDIRECT(CF1954)</f>
        <v>#DIV/0!</v>
      </c>
      <c r="CG1955" s="50" t="e" cm="1">
        <f t="array" aca="1" ref="CG1955" ca="1">AVERAGE(INDIRECT(CG1952),INDIRECT(CG1953))*INDIRECT(CG1954)</f>
        <v>#DIV/0!</v>
      </c>
      <c r="CH1955" s="50" t="e" cm="1">
        <f t="array" aca="1" ref="CH1955" ca="1">AVERAGE(INDIRECT(CH1952),INDIRECT(CH1953))*INDIRECT(CH1954)</f>
        <v>#DIV/0!</v>
      </c>
      <c r="CI1955" s="50" t="e" cm="1">
        <f t="array" aca="1" ref="CI1955" ca="1">AVERAGE(INDIRECT(CI1952),INDIRECT(CI1953))*INDIRECT(CI1954)</f>
        <v>#DIV/0!</v>
      </c>
      <c r="CJ1955" s="50" t="e" cm="1">
        <f t="array" aca="1" ref="CJ1955" ca="1">AVERAGE(INDIRECT(CJ1952),INDIRECT(CJ1953))*INDIRECT(CJ1954)</f>
        <v>#DIV/0!</v>
      </c>
      <c r="CK1955" s="50" t="e" cm="1">
        <f t="array" aca="1" ref="CK1955" ca="1">AVERAGE(INDIRECT(CK1952),INDIRECT(CK1953))*INDIRECT(CK1954)</f>
        <v>#DIV/0!</v>
      </c>
      <c r="CL1955" s="50" t="e" cm="1">
        <f t="array" aca="1" ref="CL1955" ca="1">AVERAGE(INDIRECT(CL1952),INDIRECT(CL1953))*INDIRECT(CL1954)</f>
        <v>#DIV/0!</v>
      </c>
      <c r="CM1955" s="50" t="e" cm="1">
        <f t="array" aca="1" ref="CM1955" ca="1">AVERAGE(INDIRECT(CM1952),INDIRECT(CM1953))*INDIRECT(CM1954)</f>
        <v>#DIV/0!</v>
      </c>
      <c r="CN1955" s="50" t="e" cm="1">
        <f t="array" aca="1" ref="CN1955" ca="1">AVERAGE(INDIRECT(CN1952),INDIRECT(CN1953))*INDIRECT(CN1954)</f>
        <v>#DIV/0!</v>
      </c>
    </row>
    <row r="1956" spans="1:92" s="295" customFormat="1" x14ac:dyDescent="0.25">
      <c r="A1956"/>
      <c r="B1956" s="178"/>
      <c r="C1956"/>
      <c r="D1956"/>
      <c r="E1956" s="102"/>
      <c r="F1956" s="102"/>
      <c r="G1956" s="102"/>
      <c r="H1956" s="102"/>
      <c r="I1956" s="91"/>
      <c r="J1956" s="36"/>
      <c r="K1956" s="36"/>
      <c r="L1956" s="36"/>
      <c r="M1956" s="36"/>
      <c r="N1956" s="36"/>
      <c r="O1956" s="36"/>
      <c r="P1956" s="36"/>
      <c r="Q1956" s="36"/>
      <c r="R1956"/>
      <c r="S1956"/>
      <c r="T1956" s="232"/>
      <c r="U1956" s="50"/>
      <c r="V1956" s="50"/>
      <c r="W1956" s="50"/>
      <c r="X1956" s="50"/>
      <c r="Y1956" s="50"/>
      <c r="Z1956" s="50"/>
      <c r="AA1956" s="50"/>
      <c r="AB1956" s="50"/>
      <c r="AC1956" s="50"/>
      <c r="AD1956" s="50"/>
      <c r="AE1956" s="50"/>
      <c r="AF1956" s="50"/>
      <c r="AG1956" s="50"/>
      <c r="AH1956" s="50"/>
      <c r="AI1956" s="50"/>
      <c r="AJ1956" s="50"/>
      <c r="AK1956" s="50"/>
      <c r="AL1956" s="50"/>
      <c r="AM1956" s="50"/>
      <c r="AN1956" s="50"/>
      <c r="AO1956" s="50"/>
      <c r="AP1956" s="50"/>
      <c r="AQ1956" s="50"/>
      <c r="AR1956" s="50"/>
      <c r="AS1956" s="50"/>
      <c r="AT1956" s="50"/>
      <c r="AU1956" s="50"/>
      <c r="AV1956" s="50"/>
      <c r="AW1956" s="50"/>
      <c r="AX1956" s="50"/>
      <c r="AY1956" s="50"/>
      <c r="AZ1956" s="50"/>
      <c r="BA1956" s="50"/>
      <c r="BB1956" s="50"/>
      <c r="BC1956" s="50"/>
      <c r="BD1956" s="50"/>
      <c r="BE1956" s="50"/>
      <c r="BF1956" s="50"/>
      <c r="BG1956" s="50"/>
      <c r="BH1956" s="50"/>
      <c r="BI1956" s="50"/>
      <c r="BJ1956" s="50"/>
      <c r="BK1956" s="50"/>
      <c r="BL1956" s="50"/>
      <c r="BM1956" s="50"/>
      <c r="BN1956" s="50"/>
      <c r="BO1956" s="50"/>
      <c r="BP1956" s="50"/>
      <c r="BQ1956" s="50"/>
      <c r="BR1956" s="50"/>
      <c r="BS1956" s="50"/>
      <c r="BT1956" s="50"/>
      <c r="BU1956" s="50"/>
      <c r="BV1956" s="50"/>
      <c r="BW1956" s="50"/>
      <c r="BX1956" s="50"/>
      <c r="BY1956" s="50"/>
      <c r="BZ1956" s="50"/>
      <c r="CA1956" s="50"/>
      <c r="CB1956" s="50"/>
      <c r="CC1956" s="50"/>
      <c r="CD1956" s="50"/>
      <c r="CE1956" s="50"/>
      <c r="CF1956" s="50"/>
      <c r="CG1956" s="50"/>
      <c r="CH1956" s="50"/>
      <c r="CI1956" s="50"/>
      <c r="CJ1956" s="50"/>
      <c r="CK1956" s="50"/>
      <c r="CL1956" s="50"/>
      <c r="CM1956" s="50"/>
      <c r="CN1956" s="50"/>
    </row>
    <row r="1957" spans="1:92" s="295" customFormat="1" x14ac:dyDescent="0.25">
      <c r="A1957" s="137"/>
      <c r="B1957" s="138"/>
      <c r="C1957" s="257"/>
      <c r="D1957" s="137" t="s">
        <v>1053</v>
      </c>
      <c r="E1957" s="157" t="s">
        <v>1053</v>
      </c>
      <c r="F1957" s="157"/>
      <c r="G1957" s="157"/>
      <c r="H1957" s="141"/>
      <c r="I1957" s="487"/>
      <c r="J1957" s="542"/>
      <c r="K1957" s="257"/>
      <c r="L1957" s="257"/>
      <c r="M1957" s="257"/>
      <c r="N1957" s="257"/>
      <c r="O1957" s="257"/>
      <c r="P1957" s="257"/>
      <c r="Q1957" s="257"/>
      <c r="R1957"/>
      <c r="S1957"/>
      <c r="T1957" s="258"/>
      <c r="U1957" s="326" t="s">
        <v>507</v>
      </c>
      <c r="V1957" s="326" t="s">
        <v>507</v>
      </c>
      <c r="W1957" s="326" t="s">
        <v>507</v>
      </c>
      <c r="X1957" s="326" t="s">
        <v>507</v>
      </c>
      <c r="Y1957" s="326" t="s">
        <v>507</v>
      </c>
      <c r="Z1957" s="326" t="s">
        <v>507</v>
      </c>
      <c r="AA1957" s="326" t="s">
        <v>507</v>
      </c>
      <c r="AB1957" s="326" t="s">
        <v>507</v>
      </c>
      <c r="AC1957" s="326" t="s">
        <v>507</v>
      </c>
      <c r="AD1957" s="326" t="s">
        <v>507</v>
      </c>
      <c r="AE1957" s="326" t="s">
        <v>507</v>
      </c>
      <c r="AF1957" s="326" t="s">
        <v>507</v>
      </c>
      <c r="AG1957" s="326" t="s">
        <v>507</v>
      </c>
      <c r="AH1957" s="326" t="s">
        <v>507</v>
      </c>
      <c r="AI1957" s="326" t="s">
        <v>507</v>
      </c>
      <c r="AJ1957" s="326" t="s">
        <v>507</v>
      </c>
      <c r="AK1957" s="326" t="s">
        <v>507</v>
      </c>
      <c r="AL1957" s="326" t="s">
        <v>507</v>
      </c>
      <c r="AM1957" s="326" t="s">
        <v>507</v>
      </c>
      <c r="AN1957" s="326" t="s">
        <v>507</v>
      </c>
      <c r="AO1957" s="326" t="s">
        <v>507</v>
      </c>
      <c r="AP1957" s="326" t="s">
        <v>507</v>
      </c>
      <c r="AQ1957" s="326" t="s">
        <v>507</v>
      </c>
      <c r="AR1957" s="326" t="s">
        <v>507</v>
      </c>
      <c r="AS1957" s="326" t="s">
        <v>507</v>
      </c>
      <c r="AT1957" s="326" t="s">
        <v>507</v>
      </c>
      <c r="AU1957" s="326" t="s">
        <v>507</v>
      </c>
      <c r="AV1957" s="326" t="s">
        <v>507</v>
      </c>
      <c r="AW1957" s="326" t="s">
        <v>507</v>
      </c>
      <c r="AX1957" s="326" t="s">
        <v>507</v>
      </c>
      <c r="AY1957" s="326" t="s">
        <v>507</v>
      </c>
      <c r="AZ1957" s="326" t="s">
        <v>507</v>
      </c>
      <c r="BA1957" s="326" t="s">
        <v>507</v>
      </c>
      <c r="BB1957" s="326" t="s">
        <v>507</v>
      </c>
      <c r="BC1957" s="326" t="s">
        <v>507</v>
      </c>
      <c r="BD1957" s="326" t="s">
        <v>507</v>
      </c>
      <c r="BE1957" s="326" t="s">
        <v>507</v>
      </c>
      <c r="BF1957" s="326" t="s">
        <v>507</v>
      </c>
      <c r="BG1957" s="326" t="s">
        <v>507</v>
      </c>
      <c r="BH1957" s="326" t="s">
        <v>507</v>
      </c>
      <c r="BI1957" s="326" t="s">
        <v>507</v>
      </c>
      <c r="BJ1957" s="326" t="s">
        <v>507</v>
      </c>
      <c r="BK1957" s="326" t="s">
        <v>507</v>
      </c>
      <c r="BL1957" s="326" t="s">
        <v>507</v>
      </c>
      <c r="BM1957" s="326" t="s">
        <v>507</v>
      </c>
      <c r="BN1957" s="326" t="s">
        <v>507</v>
      </c>
      <c r="BO1957" s="326" t="s">
        <v>507</v>
      </c>
      <c r="BP1957" s="326" t="s">
        <v>507</v>
      </c>
      <c r="BQ1957" s="326" t="s">
        <v>507</v>
      </c>
      <c r="BR1957" s="326" t="s">
        <v>507</v>
      </c>
      <c r="BS1957" s="326" t="s">
        <v>507</v>
      </c>
      <c r="BT1957" s="326" t="s">
        <v>507</v>
      </c>
      <c r="BU1957" s="326" t="s">
        <v>507</v>
      </c>
      <c r="BV1957" s="326" t="s">
        <v>507</v>
      </c>
      <c r="BW1957" s="326" t="s">
        <v>507</v>
      </c>
      <c r="BX1957" s="326" t="s">
        <v>507</v>
      </c>
      <c r="BY1957" s="326" t="s">
        <v>507</v>
      </c>
      <c r="BZ1957" s="326" t="s">
        <v>507</v>
      </c>
      <c r="CA1957" s="326" t="s">
        <v>507</v>
      </c>
      <c r="CB1957" s="326" t="s">
        <v>507</v>
      </c>
      <c r="CC1957" s="326" t="s">
        <v>507</v>
      </c>
      <c r="CD1957" s="326" t="s">
        <v>507</v>
      </c>
      <c r="CE1957" s="326" t="s">
        <v>507</v>
      </c>
      <c r="CF1957" s="326" t="s">
        <v>507</v>
      </c>
      <c r="CG1957" s="326" t="s">
        <v>507</v>
      </c>
      <c r="CH1957" s="326" t="s">
        <v>507</v>
      </c>
      <c r="CI1957" s="326" t="s">
        <v>507</v>
      </c>
      <c r="CJ1957" s="326" t="s">
        <v>507</v>
      </c>
      <c r="CK1957" s="326" t="s">
        <v>507</v>
      </c>
      <c r="CL1957" s="326" t="s">
        <v>507</v>
      </c>
      <c r="CM1957" s="326" t="s">
        <v>507</v>
      </c>
      <c r="CN1957" s="326" t="s">
        <v>507</v>
      </c>
    </row>
    <row r="1958" spans="1:92" s="295" customFormat="1" x14ac:dyDescent="0.25">
      <c r="A1958" t="s">
        <v>188</v>
      </c>
      <c r="B1958" s="7" t="s">
        <v>193</v>
      </c>
      <c r="C1958" s="10"/>
      <c r="D1958" t="s">
        <v>1053</v>
      </c>
      <c r="E1958" s="106" t="s">
        <v>203</v>
      </c>
      <c r="F1958" s="106"/>
      <c r="G1958" s="106"/>
      <c r="H1958" s="106"/>
      <c r="I1958" s="175"/>
      <c r="J1958" s="36">
        <f t="shared" ref="J1958:P1958" ca="1" si="1235">SUMIF($3:$3, INDIRECT(ADDRESS(2,COLUMN(),2)), INDIRECT(ROW() &amp; ":" &amp; ROW()))</f>
        <v>0</v>
      </c>
      <c r="K1958" s="36">
        <f t="shared" ca="1" si="1235"/>
        <v>0</v>
      </c>
      <c r="L1958" s="36">
        <f t="shared" ca="1" si="1235"/>
        <v>0</v>
      </c>
      <c r="M1958" s="36">
        <f t="shared" ca="1" si="1235"/>
        <v>0</v>
      </c>
      <c r="N1958" s="36">
        <f t="shared" ca="1" si="1235"/>
        <v>0</v>
      </c>
      <c r="O1958" s="36">
        <f t="shared" ca="1" si="1235"/>
        <v>0</v>
      </c>
      <c r="P1958" s="36">
        <f t="shared" ca="1" si="1235"/>
        <v>0</v>
      </c>
      <c r="Q1958" s="36"/>
      <c r="R1958"/>
      <c r="S1958"/>
      <c r="T1958" s="256">
        <f t="shared" ref="T1958" ca="1" si="1236">IFERROR(INDEX(INDIRECT("Financials!$A:$AD"), MATCH(INDIRECT(ADDRESS(ROW(),2)), INDIRECT("Financials!$B:$B"), 0), MATCH(INDIRECT(ADDRESS(1,COLUMN())), INDIRECT("Financials!$1:$1"), 0)),0)</f>
        <v>0</v>
      </c>
      <c r="U1958" s="36" cm="1">
        <f t="array" aca="1" ref="U1958" ca="1">+INDIRECT(U1957)*U$7</f>
        <v>0</v>
      </c>
      <c r="V1958" s="36" cm="1">
        <f t="array" aca="1" ref="V1958" ca="1">+INDIRECT(V1957)*V$7</f>
        <v>0</v>
      </c>
      <c r="W1958" s="36" cm="1">
        <f t="array" aca="1" ref="W1958" ca="1">+INDIRECT(W1957)*W$7</f>
        <v>0</v>
      </c>
      <c r="X1958" s="36" cm="1">
        <f t="array" aca="1" ref="X1958" ca="1">+INDIRECT(X1957)*X$7</f>
        <v>0</v>
      </c>
      <c r="Y1958" s="36" cm="1">
        <f t="array" aca="1" ref="Y1958" ca="1">+INDIRECT(Y1957)*Y$7</f>
        <v>0</v>
      </c>
      <c r="Z1958" s="36" cm="1">
        <f t="array" aca="1" ref="Z1958" ca="1">+INDIRECT(Z1957)*Z$7</f>
        <v>0</v>
      </c>
      <c r="AA1958" s="36" cm="1">
        <f t="array" aca="1" ref="AA1958" ca="1">+INDIRECT(AA1957)*AA$7</f>
        <v>0</v>
      </c>
      <c r="AB1958" s="36" cm="1">
        <f t="array" aca="1" ref="AB1958" ca="1">+INDIRECT(AB1957)*AB$7</f>
        <v>0</v>
      </c>
      <c r="AC1958" s="36" cm="1">
        <f t="array" aca="1" ref="AC1958" ca="1">+INDIRECT(AC1957)*AC$7</f>
        <v>0</v>
      </c>
      <c r="AD1958" s="36" cm="1">
        <f t="array" aca="1" ref="AD1958" ca="1">+INDIRECT(AD1957)*AD$7</f>
        <v>0</v>
      </c>
      <c r="AE1958" s="36" cm="1">
        <f t="array" aca="1" ref="AE1958" ca="1">+INDIRECT(AE1957)*AE$7</f>
        <v>0</v>
      </c>
      <c r="AF1958" s="36" cm="1">
        <f t="array" aca="1" ref="AF1958" ca="1">+INDIRECT(AF1957)*AF$7</f>
        <v>0</v>
      </c>
      <c r="AG1958" s="36" cm="1">
        <f t="array" aca="1" ref="AG1958" ca="1">+INDIRECT(AG1957)*AG$7</f>
        <v>0</v>
      </c>
      <c r="AH1958" s="36" cm="1">
        <f t="array" aca="1" ref="AH1958" ca="1">+INDIRECT(AH1957)*AH$7</f>
        <v>0</v>
      </c>
      <c r="AI1958" s="36" cm="1">
        <f t="array" aca="1" ref="AI1958" ca="1">+INDIRECT(AI1957)*AI$7</f>
        <v>0</v>
      </c>
      <c r="AJ1958" s="36" cm="1">
        <f t="array" aca="1" ref="AJ1958" ca="1">+INDIRECT(AJ1957)*AJ$7</f>
        <v>0</v>
      </c>
      <c r="AK1958" s="36" cm="1">
        <f t="array" aca="1" ref="AK1958" ca="1">+INDIRECT(AK1957)*AK$7</f>
        <v>0</v>
      </c>
      <c r="AL1958" s="36" cm="1">
        <f t="array" aca="1" ref="AL1958" ca="1">+INDIRECT(AL1957)*AL$7</f>
        <v>0</v>
      </c>
      <c r="AM1958" s="36" cm="1">
        <f t="array" aca="1" ref="AM1958" ca="1">+INDIRECT(AM1957)*AM$7</f>
        <v>0</v>
      </c>
      <c r="AN1958" s="36" cm="1">
        <f t="array" aca="1" ref="AN1958" ca="1">+INDIRECT(AN1957)*AN$7</f>
        <v>0</v>
      </c>
      <c r="AO1958" s="36" cm="1">
        <f t="array" aca="1" ref="AO1958" ca="1">+INDIRECT(AO1957)*AO$7</f>
        <v>0</v>
      </c>
      <c r="AP1958" s="36" cm="1">
        <f t="array" aca="1" ref="AP1958" ca="1">+INDIRECT(AP1957)*AP$7</f>
        <v>0</v>
      </c>
      <c r="AQ1958" s="36" cm="1">
        <f t="array" aca="1" ref="AQ1958" ca="1">+INDIRECT(AQ1957)*AQ$7</f>
        <v>0</v>
      </c>
      <c r="AR1958" s="36" cm="1">
        <f t="array" aca="1" ref="AR1958" ca="1">+INDIRECT(AR1957)*AR$7</f>
        <v>0</v>
      </c>
      <c r="AS1958" s="36" cm="1">
        <f t="array" aca="1" ref="AS1958" ca="1">+INDIRECT(AS1957)*AS$7</f>
        <v>0</v>
      </c>
      <c r="AT1958" s="36" cm="1">
        <f t="array" aca="1" ref="AT1958" ca="1">+INDIRECT(AT1957)*AT$7</f>
        <v>0</v>
      </c>
      <c r="AU1958" s="36" cm="1">
        <f t="array" aca="1" ref="AU1958" ca="1">+INDIRECT(AU1957)*AU$7</f>
        <v>0</v>
      </c>
      <c r="AV1958" s="36" cm="1">
        <f t="array" aca="1" ref="AV1958" ca="1">+INDIRECT(AV1957)*AV$7</f>
        <v>0</v>
      </c>
      <c r="AW1958" s="36" cm="1">
        <f t="array" aca="1" ref="AW1958" ca="1">+INDIRECT(AW1957)*AW$7</f>
        <v>0</v>
      </c>
      <c r="AX1958" s="36" cm="1">
        <f t="array" aca="1" ref="AX1958" ca="1">+INDIRECT(AX1957)*AX$7</f>
        <v>0</v>
      </c>
      <c r="AY1958" s="36" cm="1">
        <f t="array" aca="1" ref="AY1958" ca="1">+INDIRECT(AY1957)*AY$7</f>
        <v>0</v>
      </c>
      <c r="AZ1958" s="36" cm="1">
        <f t="array" aca="1" ref="AZ1958" ca="1">+INDIRECT(AZ1957)*AZ$7</f>
        <v>0</v>
      </c>
      <c r="BA1958" s="36" cm="1">
        <f t="array" aca="1" ref="BA1958" ca="1">+INDIRECT(BA1957)*BA$7</f>
        <v>0</v>
      </c>
      <c r="BB1958" s="36" cm="1">
        <f t="array" aca="1" ref="BB1958" ca="1">+INDIRECT(BB1957)*BB$7</f>
        <v>0</v>
      </c>
      <c r="BC1958" s="36" cm="1">
        <f t="array" aca="1" ref="BC1958" ca="1">+INDIRECT(BC1957)*BC$7</f>
        <v>0</v>
      </c>
      <c r="BD1958" s="36" cm="1">
        <f t="array" aca="1" ref="BD1958" ca="1">+INDIRECT(BD1957)*BD$7</f>
        <v>0</v>
      </c>
      <c r="BE1958" s="36" cm="1">
        <f t="array" aca="1" ref="BE1958" ca="1">+INDIRECT(BE1957)*BE$7</f>
        <v>0</v>
      </c>
      <c r="BF1958" s="36" cm="1">
        <f t="array" aca="1" ref="BF1958" ca="1">+INDIRECT(BF1957)*BF$7</f>
        <v>0</v>
      </c>
      <c r="BG1958" s="36" cm="1">
        <f t="array" aca="1" ref="BG1958" ca="1">+INDIRECT(BG1957)*BG$7</f>
        <v>0</v>
      </c>
      <c r="BH1958" s="36" cm="1">
        <f t="array" aca="1" ref="BH1958" ca="1">+INDIRECT(BH1957)*BH$7</f>
        <v>0</v>
      </c>
      <c r="BI1958" s="36" cm="1">
        <f t="array" aca="1" ref="BI1958" ca="1">+INDIRECT(BI1957)*BI$7</f>
        <v>0</v>
      </c>
      <c r="BJ1958" s="36" cm="1">
        <f t="array" aca="1" ref="BJ1958" ca="1">+INDIRECT(BJ1957)*BJ$7</f>
        <v>0</v>
      </c>
      <c r="BK1958" s="36" cm="1">
        <f t="array" aca="1" ref="BK1958" ca="1">+INDIRECT(BK1957)*BK$7</f>
        <v>0</v>
      </c>
      <c r="BL1958" s="36" cm="1">
        <f t="array" aca="1" ref="BL1958" ca="1">+INDIRECT(BL1957)*BL$7</f>
        <v>0</v>
      </c>
      <c r="BM1958" s="36" cm="1">
        <f t="array" aca="1" ref="BM1958" ca="1">+INDIRECT(BM1957)*BM$7</f>
        <v>0</v>
      </c>
      <c r="BN1958" s="36" cm="1">
        <f t="array" aca="1" ref="BN1958" ca="1">+INDIRECT(BN1957)*BN$7</f>
        <v>0</v>
      </c>
      <c r="BO1958" s="36" cm="1">
        <f t="array" aca="1" ref="BO1958" ca="1">+INDIRECT(BO1957)*BO$7</f>
        <v>0</v>
      </c>
      <c r="BP1958" s="36" cm="1">
        <f t="array" aca="1" ref="BP1958" ca="1">+INDIRECT(BP1957)*BP$7</f>
        <v>0</v>
      </c>
      <c r="BQ1958" s="36" cm="1">
        <f t="array" aca="1" ref="BQ1958" ca="1">+INDIRECT(BQ1957)*BQ$7</f>
        <v>0</v>
      </c>
      <c r="BR1958" s="36" cm="1">
        <f t="array" aca="1" ref="BR1958" ca="1">+INDIRECT(BR1957)*BR$7</f>
        <v>0</v>
      </c>
      <c r="BS1958" s="36" cm="1">
        <f t="array" aca="1" ref="BS1958" ca="1">+INDIRECT(BS1957)*BS$7</f>
        <v>0</v>
      </c>
      <c r="BT1958" s="36" cm="1">
        <f t="array" aca="1" ref="BT1958" ca="1">+INDIRECT(BT1957)*BT$7</f>
        <v>0</v>
      </c>
      <c r="BU1958" s="36" cm="1">
        <f t="array" aca="1" ref="BU1958" ca="1">+INDIRECT(BU1957)*BU$7</f>
        <v>0</v>
      </c>
      <c r="BV1958" s="36" cm="1">
        <f t="array" aca="1" ref="BV1958" ca="1">+INDIRECT(BV1957)*BV$7</f>
        <v>0</v>
      </c>
      <c r="BW1958" s="36" cm="1">
        <f t="array" aca="1" ref="BW1958" ca="1">+INDIRECT(BW1957)*BW$7</f>
        <v>0</v>
      </c>
      <c r="BX1958" s="36" cm="1">
        <f t="array" aca="1" ref="BX1958" ca="1">+INDIRECT(BX1957)*BX$7</f>
        <v>0</v>
      </c>
      <c r="BY1958" s="36" cm="1">
        <f t="array" aca="1" ref="BY1958" ca="1">+INDIRECT(BY1957)*BY$7</f>
        <v>0</v>
      </c>
      <c r="BZ1958" s="36" cm="1">
        <f t="array" aca="1" ref="BZ1958" ca="1">+INDIRECT(BZ1957)*BZ$7</f>
        <v>0</v>
      </c>
      <c r="CA1958" s="36" cm="1">
        <f t="array" aca="1" ref="CA1958" ca="1">+INDIRECT(CA1957)*CA$7</f>
        <v>0</v>
      </c>
      <c r="CB1958" s="36" cm="1">
        <f t="array" aca="1" ref="CB1958" ca="1">+INDIRECT(CB1957)*CB$7</f>
        <v>0</v>
      </c>
      <c r="CC1958" s="36" cm="1">
        <f t="array" aca="1" ref="CC1958" ca="1">+INDIRECT(CC1957)*CC$7</f>
        <v>0</v>
      </c>
      <c r="CD1958" s="36" cm="1">
        <f t="array" aca="1" ref="CD1958" ca="1">+INDIRECT(CD1957)*CD$7</f>
        <v>0</v>
      </c>
      <c r="CE1958" s="36" cm="1">
        <f t="array" aca="1" ref="CE1958" ca="1">+INDIRECT(CE1957)*CE$7</f>
        <v>0</v>
      </c>
      <c r="CF1958" s="36" cm="1">
        <f t="array" aca="1" ref="CF1958" ca="1">+INDIRECT(CF1957)*CF$7</f>
        <v>0</v>
      </c>
      <c r="CG1958" s="36" cm="1">
        <f t="array" aca="1" ref="CG1958" ca="1">+INDIRECT(CG1957)*CG$7</f>
        <v>0</v>
      </c>
      <c r="CH1958" s="36" cm="1">
        <f t="array" aca="1" ref="CH1958" ca="1">+INDIRECT(CH1957)*CH$7</f>
        <v>0</v>
      </c>
      <c r="CI1958" s="36" cm="1">
        <f t="array" aca="1" ref="CI1958" ca="1">+INDIRECT(CI1957)*CI$7</f>
        <v>0</v>
      </c>
      <c r="CJ1958" s="36" cm="1">
        <f t="array" aca="1" ref="CJ1958" ca="1">+INDIRECT(CJ1957)*CJ$7</f>
        <v>0</v>
      </c>
      <c r="CK1958" s="36" cm="1">
        <f t="array" aca="1" ref="CK1958" ca="1">+INDIRECT(CK1957)*CK$7</f>
        <v>0</v>
      </c>
      <c r="CL1958" s="36" cm="1">
        <f t="array" aca="1" ref="CL1958" ca="1">+INDIRECT(CL1957)*CL$7</f>
        <v>0</v>
      </c>
      <c r="CM1958" s="36" cm="1">
        <f t="array" aca="1" ref="CM1958" ca="1">+INDIRECT(CM1957)*CM$7</f>
        <v>0</v>
      </c>
      <c r="CN1958" s="36" cm="1">
        <f t="array" aca="1" ref="CN1958" ca="1">+INDIRECT(CN1957)*CN$7</f>
        <v>0</v>
      </c>
    </row>
    <row r="1959" spans="1:92" s="295" customFormat="1" x14ac:dyDescent="0.25">
      <c r="A1959"/>
      <c r="B1959" s="7"/>
      <c r="C1959" s="10"/>
      <c r="D1959"/>
      <c r="E1959" s="106"/>
      <c r="F1959" s="106"/>
      <c r="G1959" s="106"/>
      <c r="H1959" s="106"/>
      <c r="I1959" s="175"/>
      <c r="J1959" s="61"/>
      <c r="K1959" s="61"/>
      <c r="L1959" s="61"/>
      <c r="M1959" s="61"/>
      <c r="N1959" s="61"/>
      <c r="O1959" s="61"/>
      <c r="P1959" s="61"/>
      <c r="Q1959" s="61"/>
      <c r="R1959"/>
      <c r="S1959"/>
      <c r="T1959" s="271"/>
      <c r="U1959" s="61"/>
      <c r="V1959" s="61"/>
      <c r="W1959" s="61"/>
      <c r="X1959" s="61"/>
      <c r="Y1959" s="61"/>
      <c r="Z1959" s="61"/>
      <c r="AA1959" s="61"/>
      <c r="AB1959" s="61"/>
      <c r="AC1959" s="61"/>
      <c r="AD1959" s="61"/>
      <c r="AE1959" s="61"/>
      <c r="AF1959" s="61"/>
      <c r="AG1959" s="61"/>
      <c r="AH1959" s="61"/>
      <c r="AI1959" s="61"/>
      <c r="AJ1959" s="61"/>
      <c r="AK1959" s="61"/>
      <c r="AL1959" s="61"/>
      <c r="AM1959" s="61"/>
      <c r="AN1959" s="61"/>
      <c r="AO1959" s="61"/>
      <c r="AP1959" s="61"/>
      <c r="AQ1959" s="61"/>
      <c r="AR1959" s="61"/>
      <c r="AS1959" s="61"/>
      <c r="AT1959" s="61"/>
      <c r="AU1959" s="61"/>
      <c r="AV1959" s="61"/>
      <c r="AW1959" s="61"/>
      <c r="AX1959" s="61"/>
      <c r="AY1959" s="61"/>
      <c r="AZ1959" s="61"/>
      <c r="BA1959" s="61"/>
      <c r="BB1959" s="61"/>
      <c r="BC1959" s="61"/>
      <c r="BD1959" s="61"/>
      <c r="BE1959" s="61"/>
      <c r="BF1959" s="61"/>
      <c r="BG1959" s="61"/>
      <c r="BH1959" s="61"/>
      <c r="BI1959" s="61"/>
      <c r="BJ1959" s="61"/>
      <c r="BK1959" s="61"/>
      <c r="BL1959" s="61"/>
      <c r="BM1959" s="61"/>
      <c r="BN1959" s="61"/>
      <c r="BO1959" s="61"/>
      <c r="BP1959" s="61"/>
      <c r="BQ1959" s="61"/>
      <c r="BR1959" s="61"/>
      <c r="BS1959" s="61"/>
      <c r="BT1959" s="61"/>
      <c r="BU1959" s="61"/>
      <c r="BV1959" s="61"/>
      <c r="BW1959" s="61"/>
      <c r="BX1959" s="61"/>
      <c r="BY1959" s="61"/>
      <c r="BZ1959" s="61"/>
      <c r="CA1959" s="61"/>
      <c r="CB1959" s="61"/>
      <c r="CC1959" s="61"/>
      <c r="CD1959" s="61"/>
      <c r="CE1959" s="61"/>
      <c r="CF1959" s="61"/>
      <c r="CG1959" s="61"/>
      <c r="CH1959" s="61"/>
      <c r="CI1959" s="61"/>
      <c r="CJ1959" s="61"/>
      <c r="CK1959" s="61"/>
      <c r="CL1959" s="61"/>
      <c r="CM1959" s="61"/>
      <c r="CN1959" s="61"/>
    </row>
    <row r="1960" spans="1:92" s="295" customFormat="1" x14ac:dyDescent="0.25">
      <c r="A1960" s="137"/>
      <c r="B1960" s="138"/>
      <c r="C1960" s="257"/>
      <c r="D1960" s="137" t="s">
        <v>1054</v>
      </c>
      <c r="E1960" s="157" t="s">
        <v>1054</v>
      </c>
      <c r="F1960" s="157"/>
      <c r="G1960" s="157"/>
      <c r="H1960" s="141"/>
      <c r="I1960" s="487"/>
      <c r="J1960" s="542"/>
      <c r="K1960" s="257"/>
      <c r="L1960" s="257"/>
      <c r="M1960" s="257"/>
      <c r="N1960" s="257"/>
      <c r="O1960" s="257"/>
      <c r="P1960" s="257"/>
      <c r="Q1960" s="257"/>
      <c r="R1960"/>
      <c r="S1960"/>
      <c r="T1960" s="258"/>
      <c r="U1960" s="326" t="s">
        <v>507</v>
      </c>
      <c r="V1960" s="326" t="s">
        <v>507</v>
      </c>
      <c r="W1960" s="326" t="s">
        <v>507</v>
      </c>
      <c r="X1960" s="326" t="s">
        <v>507</v>
      </c>
      <c r="Y1960" s="326" t="s">
        <v>507</v>
      </c>
      <c r="Z1960" s="326" t="s">
        <v>507</v>
      </c>
      <c r="AA1960" s="326" t="s">
        <v>507</v>
      </c>
      <c r="AB1960" s="326" t="s">
        <v>507</v>
      </c>
      <c r="AC1960" s="326" t="s">
        <v>507</v>
      </c>
      <c r="AD1960" s="326" t="s">
        <v>507</v>
      </c>
      <c r="AE1960" s="326" t="s">
        <v>507</v>
      </c>
      <c r="AF1960" s="326" t="s">
        <v>507</v>
      </c>
      <c r="AG1960" s="326" t="s">
        <v>507</v>
      </c>
      <c r="AH1960" s="326" t="s">
        <v>507</v>
      </c>
      <c r="AI1960" s="326" t="s">
        <v>507</v>
      </c>
      <c r="AJ1960" s="326" t="s">
        <v>507</v>
      </c>
      <c r="AK1960" s="326" t="s">
        <v>507</v>
      </c>
      <c r="AL1960" s="326" t="s">
        <v>507</v>
      </c>
      <c r="AM1960" s="326" t="s">
        <v>507</v>
      </c>
      <c r="AN1960" s="326" t="s">
        <v>507</v>
      </c>
      <c r="AO1960" s="326" t="s">
        <v>507</v>
      </c>
      <c r="AP1960" s="326" t="s">
        <v>507</v>
      </c>
      <c r="AQ1960" s="326" t="s">
        <v>507</v>
      </c>
      <c r="AR1960" s="326" t="s">
        <v>507</v>
      </c>
      <c r="AS1960" s="326" t="s">
        <v>507</v>
      </c>
      <c r="AT1960" s="326" t="s">
        <v>507</v>
      </c>
      <c r="AU1960" s="326" t="s">
        <v>507</v>
      </c>
      <c r="AV1960" s="326" t="s">
        <v>507</v>
      </c>
      <c r="AW1960" s="326" t="s">
        <v>507</v>
      </c>
      <c r="AX1960" s="326" t="s">
        <v>507</v>
      </c>
      <c r="AY1960" s="326" t="s">
        <v>507</v>
      </c>
      <c r="AZ1960" s="326" t="s">
        <v>507</v>
      </c>
      <c r="BA1960" s="326" t="s">
        <v>507</v>
      </c>
      <c r="BB1960" s="326" t="s">
        <v>507</v>
      </c>
      <c r="BC1960" s="326" t="s">
        <v>507</v>
      </c>
      <c r="BD1960" s="326" t="s">
        <v>507</v>
      </c>
      <c r="BE1960" s="326" t="s">
        <v>507</v>
      </c>
      <c r="BF1960" s="326" t="s">
        <v>507</v>
      </c>
      <c r="BG1960" s="326" t="s">
        <v>507</v>
      </c>
      <c r="BH1960" s="326" t="s">
        <v>507</v>
      </c>
      <c r="BI1960" s="326" t="s">
        <v>507</v>
      </c>
      <c r="BJ1960" s="326" t="s">
        <v>507</v>
      </c>
      <c r="BK1960" s="326" t="s">
        <v>507</v>
      </c>
      <c r="BL1960" s="326" t="s">
        <v>507</v>
      </c>
      <c r="BM1960" s="326" t="s">
        <v>507</v>
      </c>
      <c r="BN1960" s="326" t="s">
        <v>507</v>
      </c>
      <c r="BO1960" s="326" t="s">
        <v>507</v>
      </c>
      <c r="BP1960" s="326" t="s">
        <v>507</v>
      </c>
      <c r="BQ1960" s="326" t="s">
        <v>507</v>
      </c>
      <c r="BR1960" s="326" t="s">
        <v>507</v>
      </c>
      <c r="BS1960" s="326" t="s">
        <v>507</v>
      </c>
      <c r="BT1960" s="326" t="s">
        <v>507</v>
      </c>
      <c r="BU1960" s="326" t="s">
        <v>507</v>
      </c>
      <c r="BV1960" s="326" t="s">
        <v>507</v>
      </c>
      <c r="BW1960" s="326" t="s">
        <v>507</v>
      </c>
      <c r="BX1960" s="326" t="s">
        <v>507</v>
      </c>
      <c r="BY1960" s="326" t="s">
        <v>507</v>
      </c>
      <c r="BZ1960" s="326" t="s">
        <v>507</v>
      </c>
      <c r="CA1960" s="326" t="s">
        <v>507</v>
      </c>
      <c r="CB1960" s="326" t="s">
        <v>507</v>
      </c>
      <c r="CC1960" s="326" t="s">
        <v>507</v>
      </c>
      <c r="CD1960" s="326" t="s">
        <v>507</v>
      </c>
      <c r="CE1960" s="326" t="s">
        <v>507</v>
      </c>
      <c r="CF1960" s="326" t="s">
        <v>507</v>
      </c>
      <c r="CG1960" s="326" t="s">
        <v>507</v>
      </c>
      <c r="CH1960" s="326" t="s">
        <v>507</v>
      </c>
      <c r="CI1960" s="326" t="s">
        <v>507</v>
      </c>
      <c r="CJ1960" s="326" t="s">
        <v>507</v>
      </c>
      <c r="CK1960" s="326" t="s">
        <v>507</v>
      </c>
      <c r="CL1960" s="326" t="s">
        <v>507</v>
      </c>
      <c r="CM1960" s="326" t="s">
        <v>507</v>
      </c>
      <c r="CN1960" s="326" t="s">
        <v>507</v>
      </c>
    </row>
    <row r="1961" spans="1:92" s="295" customFormat="1" x14ac:dyDescent="0.25">
      <c r="A1961" t="s">
        <v>188</v>
      </c>
      <c r="B1961" s="7" t="s">
        <v>193</v>
      </c>
      <c r="C1961" s="10"/>
      <c r="D1961" t="s">
        <v>1054</v>
      </c>
      <c r="E1961" s="106" t="s">
        <v>203</v>
      </c>
      <c r="F1961" s="106"/>
      <c r="G1961" s="106"/>
      <c r="H1961" s="106"/>
      <c r="I1961" s="175"/>
      <c r="J1961" s="36">
        <f t="shared" ref="J1961:P1961" ca="1" si="1237">SUMIF($3:$3, INDIRECT(ADDRESS(2,COLUMN(),2)), INDIRECT(ROW() &amp; ":" &amp; ROW()))</f>
        <v>0</v>
      </c>
      <c r="K1961" s="36">
        <f t="shared" ca="1" si="1237"/>
        <v>0</v>
      </c>
      <c r="L1961" s="36">
        <f t="shared" ca="1" si="1237"/>
        <v>0</v>
      </c>
      <c r="M1961" s="36">
        <f t="shared" ca="1" si="1237"/>
        <v>0</v>
      </c>
      <c r="N1961" s="36">
        <f t="shared" ca="1" si="1237"/>
        <v>0</v>
      </c>
      <c r="O1961" s="36">
        <f t="shared" ca="1" si="1237"/>
        <v>0</v>
      </c>
      <c r="P1961" s="36">
        <f t="shared" ca="1" si="1237"/>
        <v>0</v>
      </c>
      <c r="Q1961" s="36"/>
      <c r="R1961"/>
      <c r="S1961"/>
      <c r="T1961" s="256">
        <f t="shared" ref="T1961" ca="1" si="1238">IFERROR(INDEX(INDIRECT("Financials!$A:$AD"), MATCH(INDIRECT(ADDRESS(ROW(),2)), INDIRECT("Financials!$B:$B"), 0), MATCH(INDIRECT(ADDRESS(1,COLUMN())), INDIRECT("Financials!$1:$1"), 0)),0)</f>
        <v>0</v>
      </c>
      <c r="U1961" s="36" cm="1">
        <f t="array" aca="1" ref="U1961" ca="1">+INDIRECT(U1960)/U$7</f>
        <v>0</v>
      </c>
      <c r="V1961" s="36" cm="1">
        <f t="array" aca="1" ref="V1961" ca="1">+INDIRECT(V1960)/V$7</f>
        <v>0</v>
      </c>
      <c r="W1961" s="36" cm="1">
        <f t="array" aca="1" ref="W1961" ca="1">+INDIRECT(W1960)/W$7</f>
        <v>0</v>
      </c>
      <c r="X1961" s="36" cm="1">
        <f t="array" aca="1" ref="X1961" ca="1">+INDIRECT(X1960)/X$7</f>
        <v>0</v>
      </c>
      <c r="Y1961" s="36" cm="1">
        <f t="array" aca="1" ref="Y1961" ca="1">+INDIRECT(Y1960)/Y$7</f>
        <v>0</v>
      </c>
      <c r="Z1961" s="36" cm="1">
        <f t="array" aca="1" ref="Z1961" ca="1">+INDIRECT(Z1960)/Z$7</f>
        <v>0</v>
      </c>
      <c r="AA1961" s="36" cm="1">
        <f t="array" aca="1" ref="AA1961" ca="1">+INDIRECT(AA1960)/AA$7</f>
        <v>0</v>
      </c>
      <c r="AB1961" s="36" cm="1">
        <f t="array" aca="1" ref="AB1961" ca="1">+INDIRECT(AB1960)/AB$7</f>
        <v>0</v>
      </c>
      <c r="AC1961" s="36" cm="1">
        <f t="array" aca="1" ref="AC1961" ca="1">+INDIRECT(AC1960)/AC$7</f>
        <v>0</v>
      </c>
      <c r="AD1961" s="36" cm="1">
        <f t="array" aca="1" ref="AD1961" ca="1">+INDIRECT(AD1960)/AD$7</f>
        <v>0</v>
      </c>
      <c r="AE1961" s="36" cm="1">
        <f t="array" aca="1" ref="AE1961" ca="1">+INDIRECT(AE1960)/AE$7</f>
        <v>0</v>
      </c>
      <c r="AF1961" s="36" cm="1">
        <f t="array" aca="1" ref="AF1961" ca="1">+INDIRECT(AF1960)/AF$7</f>
        <v>0</v>
      </c>
      <c r="AG1961" s="36" cm="1">
        <f t="array" aca="1" ref="AG1961" ca="1">+INDIRECT(AG1960)/AG$7</f>
        <v>0</v>
      </c>
      <c r="AH1961" s="36" cm="1">
        <f t="array" aca="1" ref="AH1961" ca="1">+INDIRECT(AH1960)/AH$7</f>
        <v>0</v>
      </c>
      <c r="AI1961" s="36" cm="1">
        <f t="array" aca="1" ref="AI1961" ca="1">+INDIRECT(AI1960)/AI$7</f>
        <v>0</v>
      </c>
      <c r="AJ1961" s="36" cm="1">
        <f t="array" aca="1" ref="AJ1961" ca="1">+INDIRECT(AJ1960)/AJ$7</f>
        <v>0</v>
      </c>
      <c r="AK1961" s="36" cm="1">
        <f t="array" aca="1" ref="AK1961" ca="1">+INDIRECT(AK1960)/AK$7</f>
        <v>0</v>
      </c>
      <c r="AL1961" s="36" cm="1">
        <f t="array" aca="1" ref="AL1961" ca="1">+INDIRECT(AL1960)/AL$7</f>
        <v>0</v>
      </c>
      <c r="AM1961" s="36" cm="1">
        <f t="array" aca="1" ref="AM1961" ca="1">+INDIRECT(AM1960)/AM$7</f>
        <v>0</v>
      </c>
      <c r="AN1961" s="36" cm="1">
        <f t="array" aca="1" ref="AN1961" ca="1">+INDIRECT(AN1960)/AN$7</f>
        <v>0</v>
      </c>
      <c r="AO1961" s="36" cm="1">
        <f t="array" aca="1" ref="AO1961" ca="1">+INDIRECT(AO1960)/AO$7</f>
        <v>0</v>
      </c>
      <c r="AP1961" s="36" cm="1">
        <f t="array" aca="1" ref="AP1961" ca="1">+INDIRECT(AP1960)/AP$7</f>
        <v>0</v>
      </c>
      <c r="AQ1961" s="36" cm="1">
        <f t="array" aca="1" ref="AQ1961" ca="1">+INDIRECT(AQ1960)/AQ$7</f>
        <v>0</v>
      </c>
      <c r="AR1961" s="36" cm="1">
        <f t="array" aca="1" ref="AR1961" ca="1">+INDIRECT(AR1960)/AR$7</f>
        <v>0</v>
      </c>
      <c r="AS1961" s="36" cm="1">
        <f t="array" aca="1" ref="AS1961" ca="1">+INDIRECT(AS1960)/AS$7</f>
        <v>0</v>
      </c>
      <c r="AT1961" s="36" cm="1">
        <f t="array" aca="1" ref="AT1961" ca="1">+INDIRECT(AT1960)/AT$7</f>
        <v>0</v>
      </c>
      <c r="AU1961" s="36" cm="1">
        <f t="array" aca="1" ref="AU1961" ca="1">+INDIRECT(AU1960)/AU$7</f>
        <v>0</v>
      </c>
      <c r="AV1961" s="36" cm="1">
        <f t="array" aca="1" ref="AV1961" ca="1">+INDIRECT(AV1960)/AV$7</f>
        <v>0</v>
      </c>
      <c r="AW1961" s="36" cm="1">
        <f t="array" aca="1" ref="AW1961" ca="1">+INDIRECT(AW1960)/AW$7</f>
        <v>0</v>
      </c>
      <c r="AX1961" s="36" cm="1">
        <f t="array" aca="1" ref="AX1961" ca="1">+INDIRECT(AX1960)/AX$7</f>
        <v>0</v>
      </c>
      <c r="AY1961" s="36" cm="1">
        <f t="array" aca="1" ref="AY1961" ca="1">+INDIRECT(AY1960)/AY$7</f>
        <v>0</v>
      </c>
      <c r="AZ1961" s="36" cm="1">
        <f t="array" aca="1" ref="AZ1961" ca="1">+INDIRECT(AZ1960)/AZ$7</f>
        <v>0</v>
      </c>
      <c r="BA1961" s="36" cm="1">
        <f t="array" aca="1" ref="BA1961" ca="1">+INDIRECT(BA1960)/BA$7</f>
        <v>0</v>
      </c>
      <c r="BB1961" s="36" cm="1">
        <f t="array" aca="1" ref="BB1961" ca="1">+INDIRECT(BB1960)/BB$7</f>
        <v>0</v>
      </c>
      <c r="BC1961" s="36" cm="1">
        <f t="array" aca="1" ref="BC1961" ca="1">+INDIRECT(BC1960)/BC$7</f>
        <v>0</v>
      </c>
      <c r="BD1961" s="36" cm="1">
        <f t="array" aca="1" ref="BD1961" ca="1">+INDIRECT(BD1960)/BD$7</f>
        <v>0</v>
      </c>
      <c r="BE1961" s="36" cm="1">
        <f t="array" aca="1" ref="BE1961" ca="1">+INDIRECT(BE1960)/BE$7</f>
        <v>0</v>
      </c>
      <c r="BF1961" s="36" cm="1">
        <f t="array" aca="1" ref="BF1961" ca="1">+INDIRECT(BF1960)/BF$7</f>
        <v>0</v>
      </c>
      <c r="BG1961" s="36" cm="1">
        <f t="array" aca="1" ref="BG1961" ca="1">+INDIRECT(BG1960)/BG$7</f>
        <v>0</v>
      </c>
      <c r="BH1961" s="36" cm="1">
        <f t="array" aca="1" ref="BH1961" ca="1">+INDIRECT(BH1960)/BH$7</f>
        <v>0</v>
      </c>
      <c r="BI1961" s="36" cm="1">
        <f t="array" aca="1" ref="BI1961" ca="1">+INDIRECT(BI1960)/BI$7</f>
        <v>0</v>
      </c>
      <c r="BJ1961" s="36" cm="1">
        <f t="array" aca="1" ref="BJ1961" ca="1">+INDIRECT(BJ1960)/BJ$7</f>
        <v>0</v>
      </c>
      <c r="BK1961" s="36" cm="1">
        <f t="array" aca="1" ref="BK1961" ca="1">+INDIRECT(BK1960)/BK$7</f>
        <v>0</v>
      </c>
      <c r="BL1961" s="36" cm="1">
        <f t="array" aca="1" ref="BL1961" ca="1">+INDIRECT(BL1960)/BL$7</f>
        <v>0</v>
      </c>
      <c r="BM1961" s="36" cm="1">
        <f t="array" aca="1" ref="BM1961" ca="1">+INDIRECT(BM1960)/BM$7</f>
        <v>0</v>
      </c>
      <c r="BN1961" s="36" cm="1">
        <f t="array" aca="1" ref="BN1961" ca="1">+INDIRECT(BN1960)/BN$7</f>
        <v>0</v>
      </c>
      <c r="BO1961" s="36" cm="1">
        <f t="array" aca="1" ref="BO1961" ca="1">+INDIRECT(BO1960)/BO$7</f>
        <v>0</v>
      </c>
      <c r="BP1961" s="36" cm="1">
        <f t="array" aca="1" ref="BP1961" ca="1">+INDIRECT(BP1960)/BP$7</f>
        <v>0</v>
      </c>
      <c r="BQ1961" s="36" cm="1">
        <f t="array" aca="1" ref="BQ1961" ca="1">+INDIRECT(BQ1960)/BQ$7</f>
        <v>0</v>
      </c>
      <c r="BR1961" s="36" cm="1">
        <f t="array" aca="1" ref="BR1961" ca="1">+INDIRECT(BR1960)/BR$7</f>
        <v>0</v>
      </c>
      <c r="BS1961" s="36" cm="1">
        <f t="array" aca="1" ref="BS1961" ca="1">+INDIRECT(BS1960)/BS$7</f>
        <v>0</v>
      </c>
      <c r="BT1961" s="36" cm="1">
        <f t="array" aca="1" ref="BT1961" ca="1">+INDIRECT(BT1960)/BT$7</f>
        <v>0</v>
      </c>
      <c r="BU1961" s="36" cm="1">
        <f t="array" aca="1" ref="BU1961" ca="1">+INDIRECT(BU1960)/BU$7</f>
        <v>0</v>
      </c>
      <c r="BV1961" s="36" cm="1">
        <f t="array" aca="1" ref="BV1961" ca="1">+INDIRECT(BV1960)/BV$7</f>
        <v>0</v>
      </c>
      <c r="BW1961" s="36" cm="1">
        <f t="array" aca="1" ref="BW1961" ca="1">+INDIRECT(BW1960)/BW$7</f>
        <v>0</v>
      </c>
      <c r="BX1961" s="36" cm="1">
        <f t="array" aca="1" ref="BX1961" ca="1">+INDIRECT(BX1960)/BX$7</f>
        <v>0</v>
      </c>
      <c r="BY1961" s="36" cm="1">
        <f t="array" aca="1" ref="BY1961" ca="1">+INDIRECT(BY1960)/BY$7</f>
        <v>0</v>
      </c>
      <c r="BZ1961" s="36" cm="1">
        <f t="array" aca="1" ref="BZ1961" ca="1">+INDIRECT(BZ1960)/BZ$7</f>
        <v>0</v>
      </c>
      <c r="CA1961" s="36" cm="1">
        <f t="array" aca="1" ref="CA1961" ca="1">+INDIRECT(CA1960)/CA$7</f>
        <v>0</v>
      </c>
      <c r="CB1961" s="36" cm="1">
        <f t="array" aca="1" ref="CB1961" ca="1">+INDIRECT(CB1960)/CB$7</f>
        <v>0</v>
      </c>
      <c r="CC1961" s="36" cm="1">
        <f t="array" aca="1" ref="CC1961" ca="1">+INDIRECT(CC1960)/CC$7</f>
        <v>0</v>
      </c>
      <c r="CD1961" s="36" cm="1">
        <f t="array" aca="1" ref="CD1961" ca="1">+INDIRECT(CD1960)/CD$7</f>
        <v>0</v>
      </c>
      <c r="CE1961" s="36" cm="1">
        <f t="array" aca="1" ref="CE1961" ca="1">+INDIRECT(CE1960)/CE$7</f>
        <v>0</v>
      </c>
      <c r="CF1961" s="36" cm="1">
        <f t="array" aca="1" ref="CF1961" ca="1">+INDIRECT(CF1960)/CF$7</f>
        <v>0</v>
      </c>
      <c r="CG1961" s="36" cm="1">
        <f t="array" aca="1" ref="CG1961" ca="1">+INDIRECT(CG1960)/CG$7</f>
        <v>0</v>
      </c>
      <c r="CH1961" s="36" cm="1">
        <f t="array" aca="1" ref="CH1961" ca="1">+INDIRECT(CH1960)/CH$7</f>
        <v>0</v>
      </c>
      <c r="CI1961" s="36" cm="1">
        <f t="array" aca="1" ref="CI1961" ca="1">+INDIRECT(CI1960)/CI$7</f>
        <v>0</v>
      </c>
      <c r="CJ1961" s="36" cm="1">
        <f t="array" aca="1" ref="CJ1961" ca="1">+INDIRECT(CJ1960)/CJ$7</f>
        <v>0</v>
      </c>
      <c r="CK1961" s="36" cm="1">
        <f t="array" aca="1" ref="CK1961" ca="1">+INDIRECT(CK1960)/CK$7</f>
        <v>0</v>
      </c>
      <c r="CL1961" s="36" cm="1">
        <f t="array" aca="1" ref="CL1961" ca="1">+INDIRECT(CL1960)/CL$7</f>
        <v>0</v>
      </c>
      <c r="CM1961" s="36" cm="1">
        <f t="array" aca="1" ref="CM1961" ca="1">+INDIRECT(CM1960)/CM$7</f>
        <v>0</v>
      </c>
      <c r="CN1961" s="36" cm="1">
        <f t="array" aca="1" ref="CN1961" ca="1">+INDIRECT(CN1960)/CN$7</f>
        <v>0</v>
      </c>
    </row>
    <row r="1962" spans="1:92" s="295" customFormat="1" x14ac:dyDescent="0.25">
      <c r="A1962"/>
      <c r="B1962" s="7"/>
      <c r="C1962" s="10"/>
      <c r="D1962"/>
      <c r="E1962" s="106"/>
      <c r="F1962" s="106"/>
      <c r="G1962" s="106"/>
      <c r="H1962" s="106"/>
      <c r="I1962" s="175"/>
      <c r="J1962" s="61"/>
      <c r="K1962" s="61"/>
      <c r="L1962" s="61"/>
      <c r="M1962" s="61"/>
      <c r="N1962" s="61"/>
      <c r="O1962" s="61"/>
      <c r="P1962" s="61"/>
      <c r="Q1962" s="61"/>
      <c r="R1962"/>
      <c r="S1962"/>
      <c r="T1962" s="271"/>
      <c r="U1962" s="61"/>
      <c r="V1962" s="61"/>
      <c r="W1962" s="61"/>
      <c r="X1962" s="61"/>
      <c r="Y1962" s="61"/>
      <c r="Z1962" s="61"/>
      <c r="AA1962" s="61"/>
      <c r="AB1962" s="61"/>
      <c r="AC1962" s="61"/>
      <c r="AD1962" s="61"/>
      <c r="AE1962" s="61"/>
      <c r="AF1962" s="61"/>
      <c r="AG1962" s="61"/>
      <c r="AH1962" s="61"/>
      <c r="AI1962" s="61"/>
      <c r="AJ1962" s="61"/>
      <c r="AK1962" s="61"/>
      <c r="AL1962" s="61"/>
      <c r="AM1962" s="61"/>
      <c r="AN1962" s="61"/>
      <c r="AO1962" s="61"/>
      <c r="AP1962" s="61"/>
      <c r="AQ1962" s="61"/>
      <c r="AR1962" s="61"/>
      <c r="AS1962" s="61"/>
      <c r="AT1962" s="61"/>
      <c r="AU1962" s="61"/>
      <c r="AV1962" s="61"/>
      <c r="AW1962" s="61"/>
      <c r="AX1962" s="61"/>
      <c r="AY1962" s="61"/>
      <c r="AZ1962" s="61"/>
      <c r="BA1962" s="61"/>
      <c r="BB1962" s="61"/>
      <c r="BC1962" s="61"/>
      <c r="BD1962" s="61"/>
      <c r="BE1962" s="61"/>
      <c r="BF1962" s="61"/>
      <c r="BG1962" s="61"/>
      <c r="BH1962" s="61"/>
      <c r="BI1962" s="61"/>
      <c r="BJ1962" s="61"/>
      <c r="BK1962" s="61"/>
      <c r="BL1962" s="61"/>
      <c r="BM1962" s="61"/>
      <c r="BN1962" s="61"/>
      <c r="BO1962" s="61"/>
      <c r="BP1962" s="61"/>
      <c r="BQ1962" s="61"/>
      <c r="BR1962" s="61"/>
      <c r="BS1962" s="61"/>
      <c r="BT1962" s="61"/>
      <c r="BU1962" s="61"/>
      <c r="BV1962" s="61"/>
      <c r="BW1962" s="61"/>
      <c r="BX1962" s="61"/>
      <c r="BY1962" s="61"/>
      <c r="BZ1962" s="61"/>
      <c r="CA1962" s="61"/>
      <c r="CB1962" s="61"/>
      <c r="CC1962" s="61"/>
      <c r="CD1962" s="61"/>
      <c r="CE1962" s="61"/>
      <c r="CF1962" s="61"/>
      <c r="CG1962" s="61"/>
      <c r="CH1962" s="61"/>
      <c r="CI1962" s="61"/>
      <c r="CJ1962" s="61"/>
      <c r="CK1962" s="61"/>
      <c r="CL1962" s="61"/>
      <c r="CM1962" s="61"/>
      <c r="CN1962" s="61"/>
    </row>
    <row r="1963" spans="1:92" s="295" customFormat="1" x14ac:dyDescent="0.25">
      <c r="A1963" s="137"/>
      <c r="B1963" s="138"/>
      <c r="C1963" s="257"/>
      <c r="D1963" s="137" t="s">
        <v>1055</v>
      </c>
      <c r="E1963" s="157" t="s">
        <v>1055</v>
      </c>
      <c r="F1963" s="157"/>
      <c r="G1963" s="157"/>
      <c r="H1963" s="141"/>
      <c r="I1963" s="487"/>
      <c r="J1963" s="542"/>
      <c r="K1963" s="257"/>
      <c r="L1963" s="257"/>
      <c r="M1963" s="257"/>
      <c r="N1963" s="257"/>
      <c r="O1963" s="257"/>
      <c r="P1963" s="257"/>
      <c r="Q1963" s="257"/>
      <c r="R1963"/>
      <c r="S1963"/>
      <c r="T1963" s="258"/>
      <c r="U1963" s="326" t="s">
        <v>507</v>
      </c>
      <c r="V1963" s="326" t="s">
        <v>507</v>
      </c>
      <c r="W1963" s="326" t="s">
        <v>507</v>
      </c>
      <c r="X1963" s="326" t="s">
        <v>507</v>
      </c>
      <c r="Y1963" s="326" t="s">
        <v>507</v>
      </c>
      <c r="Z1963" s="326" t="s">
        <v>507</v>
      </c>
      <c r="AA1963" s="326" t="s">
        <v>507</v>
      </c>
      <c r="AB1963" s="326" t="s">
        <v>507</v>
      </c>
      <c r="AC1963" s="326" t="s">
        <v>507</v>
      </c>
      <c r="AD1963" s="326" t="s">
        <v>507</v>
      </c>
      <c r="AE1963" s="326" t="s">
        <v>507</v>
      </c>
      <c r="AF1963" s="326" t="s">
        <v>507</v>
      </c>
      <c r="AG1963" s="326" t="s">
        <v>507</v>
      </c>
      <c r="AH1963" s="326" t="s">
        <v>507</v>
      </c>
      <c r="AI1963" s="326" t="s">
        <v>507</v>
      </c>
      <c r="AJ1963" s="326" t="s">
        <v>507</v>
      </c>
      <c r="AK1963" s="326" t="s">
        <v>507</v>
      </c>
      <c r="AL1963" s="326" t="s">
        <v>507</v>
      </c>
      <c r="AM1963" s="326" t="s">
        <v>507</v>
      </c>
      <c r="AN1963" s="326" t="s">
        <v>507</v>
      </c>
      <c r="AO1963" s="326" t="s">
        <v>507</v>
      </c>
      <c r="AP1963" s="326" t="s">
        <v>507</v>
      </c>
      <c r="AQ1963" s="326" t="s">
        <v>507</v>
      </c>
      <c r="AR1963" s="326" t="s">
        <v>507</v>
      </c>
      <c r="AS1963" s="326" t="s">
        <v>507</v>
      </c>
      <c r="AT1963" s="326" t="s">
        <v>507</v>
      </c>
      <c r="AU1963" s="326" t="s">
        <v>507</v>
      </c>
      <c r="AV1963" s="326" t="s">
        <v>507</v>
      </c>
      <c r="AW1963" s="326" t="s">
        <v>507</v>
      </c>
      <c r="AX1963" s="326" t="s">
        <v>507</v>
      </c>
      <c r="AY1963" s="326" t="s">
        <v>507</v>
      </c>
      <c r="AZ1963" s="326" t="s">
        <v>507</v>
      </c>
      <c r="BA1963" s="326" t="s">
        <v>507</v>
      </c>
      <c r="BB1963" s="326" t="s">
        <v>507</v>
      </c>
      <c r="BC1963" s="326" t="s">
        <v>507</v>
      </c>
      <c r="BD1963" s="326" t="s">
        <v>507</v>
      </c>
      <c r="BE1963" s="326" t="s">
        <v>507</v>
      </c>
      <c r="BF1963" s="326" t="s">
        <v>507</v>
      </c>
      <c r="BG1963" s="326" t="s">
        <v>507</v>
      </c>
      <c r="BH1963" s="326" t="s">
        <v>507</v>
      </c>
      <c r="BI1963" s="326" t="s">
        <v>507</v>
      </c>
      <c r="BJ1963" s="326" t="s">
        <v>507</v>
      </c>
      <c r="BK1963" s="326" t="s">
        <v>507</v>
      </c>
      <c r="BL1963" s="326" t="s">
        <v>507</v>
      </c>
      <c r="BM1963" s="326" t="s">
        <v>507</v>
      </c>
      <c r="BN1963" s="326" t="s">
        <v>507</v>
      </c>
      <c r="BO1963" s="326" t="s">
        <v>507</v>
      </c>
      <c r="BP1963" s="326" t="s">
        <v>507</v>
      </c>
      <c r="BQ1963" s="326" t="s">
        <v>507</v>
      </c>
      <c r="BR1963" s="326" t="s">
        <v>507</v>
      </c>
      <c r="BS1963" s="326" t="s">
        <v>507</v>
      </c>
      <c r="BT1963" s="326" t="s">
        <v>507</v>
      </c>
      <c r="BU1963" s="326" t="s">
        <v>507</v>
      </c>
      <c r="BV1963" s="326" t="s">
        <v>507</v>
      </c>
      <c r="BW1963" s="326" t="s">
        <v>507</v>
      </c>
      <c r="BX1963" s="326" t="s">
        <v>507</v>
      </c>
      <c r="BY1963" s="326" t="s">
        <v>507</v>
      </c>
      <c r="BZ1963" s="326" t="s">
        <v>507</v>
      </c>
      <c r="CA1963" s="326" t="s">
        <v>507</v>
      </c>
      <c r="CB1963" s="326" t="s">
        <v>507</v>
      </c>
      <c r="CC1963" s="326" t="s">
        <v>507</v>
      </c>
      <c r="CD1963" s="326" t="s">
        <v>507</v>
      </c>
      <c r="CE1963" s="326" t="s">
        <v>507</v>
      </c>
      <c r="CF1963" s="326" t="s">
        <v>507</v>
      </c>
      <c r="CG1963" s="326" t="s">
        <v>507</v>
      </c>
      <c r="CH1963" s="326" t="s">
        <v>507</v>
      </c>
      <c r="CI1963" s="326" t="s">
        <v>507</v>
      </c>
      <c r="CJ1963" s="326" t="s">
        <v>507</v>
      </c>
      <c r="CK1963" s="326" t="s">
        <v>507</v>
      </c>
      <c r="CL1963" s="326" t="s">
        <v>507</v>
      </c>
      <c r="CM1963" s="326" t="s">
        <v>507</v>
      </c>
      <c r="CN1963" s="326" t="s">
        <v>507</v>
      </c>
    </row>
    <row r="1964" spans="1:92" s="295" customFormat="1" x14ac:dyDescent="0.25">
      <c r="A1964" s="137"/>
      <c r="B1964" s="138"/>
      <c r="C1964" s="257"/>
      <c r="D1964" s="137" t="s">
        <v>1055</v>
      </c>
      <c r="E1964" s="157"/>
      <c r="F1964" s="157"/>
      <c r="G1964" s="157"/>
      <c r="H1964" s="141"/>
      <c r="I1964" s="487"/>
      <c r="J1964" s="542"/>
      <c r="K1964" s="257"/>
      <c r="L1964" s="257"/>
      <c r="M1964" s="257"/>
      <c r="N1964" s="257"/>
      <c r="O1964" s="257"/>
      <c r="P1964" s="257"/>
      <c r="Q1964" s="257"/>
      <c r="R1964"/>
      <c r="S1964"/>
      <c r="T1964" s="258"/>
      <c r="U1964" s="326" t="s">
        <v>507</v>
      </c>
      <c r="V1964" s="326" t="s">
        <v>507</v>
      </c>
      <c r="W1964" s="326" t="s">
        <v>507</v>
      </c>
      <c r="X1964" s="326" t="s">
        <v>507</v>
      </c>
      <c r="Y1964" s="326" t="s">
        <v>507</v>
      </c>
      <c r="Z1964" s="326" t="s">
        <v>507</v>
      </c>
      <c r="AA1964" s="326" t="s">
        <v>507</v>
      </c>
      <c r="AB1964" s="326" t="s">
        <v>507</v>
      </c>
      <c r="AC1964" s="326" t="s">
        <v>507</v>
      </c>
      <c r="AD1964" s="326" t="s">
        <v>507</v>
      </c>
      <c r="AE1964" s="326" t="s">
        <v>507</v>
      </c>
      <c r="AF1964" s="326" t="s">
        <v>507</v>
      </c>
      <c r="AG1964" s="326" t="s">
        <v>507</v>
      </c>
      <c r="AH1964" s="326" t="s">
        <v>507</v>
      </c>
      <c r="AI1964" s="326" t="s">
        <v>507</v>
      </c>
      <c r="AJ1964" s="326" t="s">
        <v>507</v>
      </c>
      <c r="AK1964" s="326" t="s">
        <v>507</v>
      </c>
      <c r="AL1964" s="326" t="s">
        <v>507</v>
      </c>
      <c r="AM1964" s="326" t="s">
        <v>507</v>
      </c>
      <c r="AN1964" s="326" t="s">
        <v>507</v>
      </c>
      <c r="AO1964" s="326" t="s">
        <v>507</v>
      </c>
      <c r="AP1964" s="326" t="s">
        <v>507</v>
      </c>
      <c r="AQ1964" s="326" t="s">
        <v>507</v>
      </c>
      <c r="AR1964" s="326" t="s">
        <v>507</v>
      </c>
      <c r="AS1964" s="326" t="s">
        <v>507</v>
      </c>
      <c r="AT1964" s="326" t="s">
        <v>507</v>
      </c>
      <c r="AU1964" s="326" t="s">
        <v>507</v>
      </c>
      <c r="AV1964" s="326" t="s">
        <v>507</v>
      </c>
      <c r="AW1964" s="326" t="s">
        <v>507</v>
      </c>
      <c r="AX1964" s="326" t="s">
        <v>507</v>
      </c>
      <c r="AY1964" s="326" t="s">
        <v>507</v>
      </c>
      <c r="AZ1964" s="326" t="s">
        <v>507</v>
      </c>
      <c r="BA1964" s="326" t="s">
        <v>507</v>
      </c>
      <c r="BB1964" s="326" t="s">
        <v>507</v>
      </c>
      <c r="BC1964" s="326" t="s">
        <v>507</v>
      </c>
      <c r="BD1964" s="326" t="s">
        <v>507</v>
      </c>
      <c r="BE1964" s="326" t="s">
        <v>507</v>
      </c>
      <c r="BF1964" s="326" t="s">
        <v>507</v>
      </c>
      <c r="BG1964" s="326" t="s">
        <v>507</v>
      </c>
      <c r="BH1964" s="326" t="s">
        <v>507</v>
      </c>
      <c r="BI1964" s="326" t="s">
        <v>507</v>
      </c>
      <c r="BJ1964" s="326" t="s">
        <v>507</v>
      </c>
      <c r="BK1964" s="326" t="s">
        <v>507</v>
      </c>
      <c r="BL1964" s="326" t="s">
        <v>507</v>
      </c>
      <c r="BM1964" s="326" t="s">
        <v>507</v>
      </c>
      <c r="BN1964" s="326" t="s">
        <v>507</v>
      </c>
      <c r="BO1964" s="326" t="s">
        <v>507</v>
      </c>
      <c r="BP1964" s="326" t="s">
        <v>507</v>
      </c>
      <c r="BQ1964" s="326" t="s">
        <v>507</v>
      </c>
      <c r="BR1964" s="326" t="s">
        <v>507</v>
      </c>
      <c r="BS1964" s="326" t="s">
        <v>507</v>
      </c>
      <c r="BT1964" s="326" t="s">
        <v>507</v>
      </c>
      <c r="BU1964" s="326" t="s">
        <v>507</v>
      </c>
      <c r="BV1964" s="326" t="s">
        <v>507</v>
      </c>
      <c r="BW1964" s="326" t="s">
        <v>507</v>
      </c>
      <c r="BX1964" s="326" t="s">
        <v>507</v>
      </c>
      <c r="BY1964" s="326" t="s">
        <v>507</v>
      </c>
      <c r="BZ1964" s="326" t="s">
        <v>507</v>
      </c>
      <c r="CA1964" s="326" t="s">
        <v>507</v>
      </c>
      <c r="CB1964" s="326" t="s">
        <v>507</v>
      </c>
      <c r="CC1964" s="326" t="s">
        <v>507</v>
      </c>
      <c r="CD1964" s="326" t="s">
        <v>507</v>
      </c>
      <c r="CE1964" s="326" t="s">
        <v>507</v>
      </c>
      <c r="CF1964" s="326" t="s">
        <v>507</v>
      </c>
      <c r="CG1964" s="326" t="s">
        <v>507</v>
      </c>
      <c r="CH1964" s="326" t="s">
        <v>507</v>
      </c>
      <c r="CI1964" s="326" t="s">
        <v>507</v>
      </c>
      <c r="CJ1964" s="326" t="s">
        <v>507</v>
      </c>
      <c r="CK1964" s="326" t="s">
        <v>507</v>
      </c>
      <c r="CL1964" s="326" t="s">
        <v>507</v>
      </c>
      <c r="CM1964" s="326" t="s">
        <v>507</v>
      </c>
      <c r="CN1964" s="326" t="s">
        <v>507</v>
      </c>
    </row>
    <row r="1965" spans="1:92" s="295" customFormat="1" x14ac:dyDescent="0.25">
      <c r="A1965" t="s">
        <v>188</v>
      </c>
      <c r="B1965" s="7" t="s">
        <v>193</v>
      </c>
      <c r="C1965" s="10"/>
      <c r="D1965" t="s">
        <v>1055</v>
      </c>
      <c r="E1965" s="106" t="s">
        <v>203</v>
      </c>
      <c r="F1965" s="106"/>
      <c r="G1965" s="106"/>
      <c r="H1965" s="106"/>
      <c r="I1965" s="175"/>
      <c r="J1965" s="36">
        <f t="shared" ref="J1965:P1965" ca="1" si="1239">SUMIF($3:$3, INDIRECT(ADDRESS(2,COLUMN(),2)), INDIRECT(ROW() &amp; ":" &amp; ROW()))</f>
        <v>0</v>
      </c>
      <c r="K1965" s="36" t="e">
        <f t="shared" ca="1" si="1239"/>
        <v>#DIV/0!</v>
      </c>
      <c r="L1965" s="36" t="e">
        <f t="shared" ca="1" si="1239"/>
        <v>#DIV/0!</v>
      </c>
      <c r="M1965" s="36" t="e">
        <f t="shared" ca="1" si="1239"/>
        <v>#DIV/0!</v>
      </c>
      <c r="N1965" s="36" t="e">
        <f t="shared" ca="1" si="1239"/>
        <v>#DIV/0!</v>
      </c>
      <c r="O1965" s="36" t="e">
        <f t="shared" ca="1" si="1239"/>
        <v>#DIV/0!</v>
      </c>
      <c r="P1965" s="36" t="e">
        <f t="shared" ca="1" si="1239"/>
        <v>#DIV/0!</v>
      </c>
      <c r="Q1965" s="36"/>
      <c r="R1965"/>
      <c r="S1965"/>
      <c r="T1965" s="256">
        <f t="shared" ref="T1965" ca="1" si="1240">IFERROR(INDEX(INDIRECT("Financials!$A:$AD"), MATCH(INDIRECT(ADDRESS(ROW(),2)), INDIRECT("Financials!$B:$B"), 0), MATCH(INDIRECT(ADDRESS(1,COLUMN())), INDIRECT("Financials!$1:$1"), 0)),0)</f>
        <v>0</v>
      </c>
      <c r="U1965" s="36" t="e">
        <f t="shared" ref="U1965:CF1965" ca="1" si="1241">+AVERAGE(INDIRECT(U1963),INDIRECT(U1964))/U$7</f>
        <v>#DIV/0!</v>
      </c>
      <c r="V1965" s="36" t="e">
        <f t="shared" ca="1" si="1241"/>
        <v>#DIV/0!</v>
      </c>
      <c r="W1965" s="36" t="e">
        <f t="shared" ca="1" si="1241"/>
        <v>#DIV/0!</v>
      </c>
      <c r="X1965" s="36" t="e">
        <f t="shared" ca="1" si="1241"/>
        <v>#DIV/0!</v>
      </c>
      <c r="Y1965" s="36" t="e">
        <f t="shared" ca="1" si="1241"/>
        <v>#DIV/0!</v>
      </c>
      <c r="Z1965" s="36" t="e">
        <f t="shared" ca="1" si="1241"/>
        <v>#DIV/0!</v>
      </c>
      <c r="AA1965" s="36" t="e">
        <f t="shared" ca="1" si="1241"/>
        <v>#DIV/0!</v>
      </c>
      <c r="AB1965" s="36" t="e">
        <f t="shared" ca="1" si="1241"/>
        <v>#DIV/0!</v>
      </c>
      <c r="AC1965" s="36" t="e">
        <f t="shared" ca="1" si="1241"/>
        <v>#DIV/0!</v>
      </c>
      <c r="AD1965" s="36" t="e">
        <f t="shared" ca="1" si="1241"/>
        <v>#DIV/0!</v>
      </c>
      <c r="AE1965" s="36" t="e">
        <f t="shared" ca="1" si="1241"/>
        <v>#DIV/0!</v>
      </c>
      <c r="AF1965" s="36" t="e">
        <f t="shared" ca="1" si="1241"/>
        <v>#DIV/0!</v>
      </c>
      <c r="AG1965" s="36" t="e">
        <f t="shared" ca="1" si="1241"/>
        <v>#DIV/0!</v>
      </c>
      <c r="AH1965" s="36" t="e">
        <f t="shared" ca="1" si="1241"/>
        <v>#DIV/0!</v>
      </c>
      <c r="AI1965" s="36" t="e">
        <f t="shared" ca="1" si="1241"/>
        <v>#DIV/0!</v>
      </c>
      <c r="AJ1965" s="36" t="e">
        <f t="shared" ca="1" si="1241"/>
        <v>#DIV/0!</v>
      </c>
      <c r="AK1965" s="36" t="e">
        <f t="shared" ca="1" si="1241"/>
        <v>#DIV/0!</v>
      </c>
      <c r="AL1965" s="36" t="e">
        <f t="shared" ca="1" si="1241"/>
        <v>#DIV/0!</v>
      </c>
      <c r="AM1965" s="36" t="e">
        <f t="shared" ca="1" si="1241"/>
        <v>#DIV/0!</v>
      </c>
      <c r="AN1965" s="36" t="e">
        <f t="shared" ca="1" si="1241"/>
        <v>#DIV/0!</v>
      </c>
      <c r="AO1965" s="36" t="e">
        <f t="shared" ca="1" si="1241"/>
        <v>#DIV/0!</v>
      </c>
      <c r="AP1965" s="36" t="e">
        <f t="shared" ca="1" si="1241"/>
        <v>#DIV/0!</v>
      </c>
      <c r="AQ1965" s="36" t="e">
        <f t="shared" ca="1" si="1241"/>
        <v>#DIV/0!</v>
      </c>
      <c r="AR1965" s="36" t="e">
        <f t="shared" ca="1" si="1241"/>
        <v>#DIV/0!</v>
      </c>
      <c r="AS1965" s="36" t="e">
        <f t="shared" ca="1" si="1241"/>
        <v>#DIV/0!</v>
      </c>
      <c r="AT1965" s="36" t="e">
        <f t="shared" ca="1" si="1241"/>
        <v>#DIV/0!</v>
      </c>
      <c r="AU1965" s="36" t="e">
        <f t="shared" ca="1" si="1241"/>
        <v>#DIV/0!</v>
      </c>
      <c r="AV1965" s="36" t="e">
        <f t="shared" ca="1" si="1241"/>
        <v>#DIV/0!</v>
      </c>
      <c r="AW1965" s="36" t="e">
        <f t="shared" ca="1" si="1241"/>
        <v>#DIV/0!</v>
      </c>
      <c r="AX1965" s="36" t="e">
        <f t="shared" ca="1" si="1241"/>
        <v>#DIV/0!</v>
      </c>
      <c r="AY1965" s="36" t="e">
        <f t="shared" ca="1" si="1241"/>
        <v>#DIV/0!</v>
      </c>
      <c r="AZ1965" s="36" t="e">
        <f t="shared" ca="1" si="1241"/>
        <v>#DIV/0!</v>
      </c>
      <c r="BA1965" s="36" t="e">
        <f t="shared" ca="1" si="1241"/>
        <v>#DIV/0!</v>
      </c>
      <c r="BB1965" s="36" t="e">
        <f t="shared" ca="1" si="1241"/>
        <v>#DIV/0!</v>
      </c>
      <c r="BC1965" s="36" t="e">
        <f t="shared" ca="1" si="1241"/>
        <v>#DIV/0!</v>
      </c>
      <c r="BD1965" s="36" t="e">
        <f t="shared" ca="1" si="1241"/>
        <v>#DIV/0!</v>
      </c>
      <c r="BE1965" s="36" t="e">
        <f t="shared" ca="1" si="1241"/>
        <v>#DIV/0!</v>
      </c>
      <c r="BF1965" s="36" t="e">
        <f t="shared" ca="1" si="1241"/>
        <v>#DIV/0!</v>
      </c>
      <c r="BG1965" s="36" t="e">
        <f t="shared" ca="1" si="1241"/>
        <v>#DIV/0!</v>
      </c>
      <c r="BH1965" s="36" t="e">
        <f t="shared" ca="1" si="1241"/>
        <v>#DIV/0!</v>
      </c>
      <c r="BI1965" s="36" t="e">
        <f t="shared" ca="1" si="1241"/>
        <v>#DIV/0!</v>
      </c>
      <c r="BJ1965" s="36" t="e">
        <f t="shared" ca="1" si="1241"/>
        <v>#DIV/0!</v>
      </c>
      <c r="BK1965" s="36" t="e">
        <f t="shared" ca="1" si="1241"/>
        <v>#DIV/0!</v>
      </c>
      <c r="BL1965" s="36" t="e">
        <f t="shared" ca="1" si="1241"/>
        <v>#DIV/0!</v>
      </c>
      <c r="BM1965" s="36" t="e">
        <f t="shared" ca="1" si="1241"/>
        <v>#DIV/0!</v>
      </c>
      <c r="BN1965" s="36" t="e">
        <f t="shared" ca="1" si="1241"/>
        <v>#DIV/0!</v>
      </c>
      <c r="BO1965" s="36" t="e">
        <f t="shared" ca="1" si="1241"/>
        <v>#DIV/0!</v>
      </c>
      <c r="BP1965" s="36" t="e">
        <f t="shared" ca="1" si="1241"/>
        <v>#DIV/0!</v>
      </c>
      <c r="BQ1965" s="36" t="e">
        <f t="shared" ca="1" si="1241"/>
        <v>#DIV/0!</v>
      </c>
      <c r="BR1965" s="36" t="e">
        <f t="shared" ca="1" si="1241"/>
        <v>#DIV/0!</v>
      </c>
      <c r="BS1965" s="36" t="e">
        <f t="shared" ca="1" si="1241"/>
        <v>#DIV/0!</v>
      </c>
      <c r="BT1965" s="36" t="e">
        <f t="shared" ca="1" si="1241"/>
        <v>#DIV/0!</v>
      </c>
      <c r="BU1965" s="36" t="e">
        <f t="shared" ca="1" si="1241"/>
        <v>#DIV/0!</v>
      </c>
      <c r="BV1965" s="36" t="e">
        <f t="shared" ca="1" si="1241"/>
        <v>#DIV/0!</v>
      </c>
      <c r="BW1965" s="36" t="e">
        <f t="shared" ca="1" si="1241"/>
        <v>#DIV/0!</v>
      </c>
      <c r="BX1965" s="36" t="e">
        <f t="shared" ca="1" si="1241"/>
        <v>#DIV/0!</v>
      </c>
      <c r="BY1965" s="36" t="e">
        <f t="shared" ca="1" si="1241"/>
        <v>#DIV/0!</v>
      </c>
      <c r="BZ1965" s="36" t="e">
        <f t="shared" ca="1" si="1241"/>
        <v>#DIV/0!</v>
      </c>
      <c r="CA1965" s="36" t="e">
        <f t="shared" ca="1" si="1241"/>
        <v>#DIV/0!</v>
      </c>
      <c r="CB1965" s="36" t="e">
        <f t="shared" ca="1" si="1241"/>
        <v>#DIV/0!</v>
      </c>
      <c r="CC1965" s="36" t="e">
        <f t="shared" ca="1" si="1241"/>
        <v>#DIV/0!</v>
      </c>
      <c r="CD1965" s="36" t="e">
        <f t="shared" ca="1" si="1241"/>
        <v>#DIV/0!</v>
      </c>
      <c r="CE1965" s="36" t="e">
        <f t="shared" ca="1" si="1241"/>
        <v>#DIV/0!</v>
      </c>
      <c r="CF1965" s="36" t="e">
        <f t="shared" ca="1" si="1241"/>
        <v>#DIV/0!</v>
      </c>
      <c r="CG1965" s="36" t="e">
        <f t="shared" ref="CG1965:CN1965" ca="1" si="1242">+AVERAGE(INDIRECT(CG1963),INDIRECT(CG1964))/CG$7</f>
        <v>#DIV/0!</v>
      </c>
      <c r="CH1965" s="36" t="e">
        <f t="shared" ca="1" si="1242"/>
        <v>#DIV/0!</v>
      </c>
      <c r="CI1965" s="36" t="e">
        <f t="shared" ca="1" si="1242"/>
        <v>#DIV/0!</v>
      </c>
      <c r="CJ1965" s="36" t="e">
        <f t="shared" ca="1" si="1242"/>
        <v>#DIV/0!</v>
      </c>
      <c r="CK1965" s="36" t="e">
        <f t="shared" ca="1" si="1242"/>
        <v>#DIV/0!</v>
      </c>
      <c r="CL1965" s="36" t="e">
        <f t="shared" ca="1" si="1242"/>
        <v>#DIV/0!</v>
      </c>
      <c r="CM1965" s="36" t="e">
        <f t="shared" ca="1" si="1242"/>
        <v>#DIV/0!</v>
      </c>
      <c r="CN1965" s="36" t="e">
        <f t="shared" ca="1" si="1242"/>
        <v>#DIV/0!</v>
      </c>
    </row>
    <row r="1966" spans="1:92" s="295" customFormat="1" x14ac:dyDescent="0.25">
      <c r="A1966"/>
      <c r="B1966" s="7"/>
      <c r="C1966" s="10"/>
      <c r="D1966"/>
      <c r="E1966" s="106"/>
      <c r="F1966" s="106"/>
      <c r="G1966" s="106"/>
      <c r="H1966" s="106"/>
      <c r="I1966" s="175"/>
      <c r="J1966" s="36"/>
      <c r="K1966" s="36"/>
      <c r="L1966" s="36"/>
      <c r="M1966" s="36"/>
      <c r="N1966" s="36"/>
      <c r="O1966" s="36"/>
      <c r="P1966" s="36"/>
      <c r="Q1966" s="36"/>
      <c r="R1966"/>
      <c r="S1966"/>
      <c r="T1966" s="256"/>
      <c r="U1966" s="36"/>
      <c r="V1966" s="36"/>
      <c r="W1966" s="36"/>
      <c r="X1966" s="36"/>
      <c r="Y1966" s="36"/>
      <c r="Z1966" s="36"/>
      <c r="AA1966" s="36"/>
      <c r="AB1966" s="36"/>
      <c r="AC1966" s="36"/>
      <c r="AD1966" s="36"/>
      <c r="AE1966" s="36"/>
      <c r="AF1966" s="36"/>
      <c r="AG1966" s="36"/>
      <c r="AH1966" s="36"/>
      <c r="AI1966" s="36"/>
      <c r="AJ1966" s="36"/>
      <c r="AK1966" s="36"/>
      <c r="AL1966" s="36"/>
      <c r="AM1966" s="36"/>
      <c r="AN1966" s="36"/>
      <c r="AO1966" s="36"/>
      <c r="AP1966" s="36"/>
      <c r="AQ1966" s="36"/>
      <c r="AR1966" s="36"/>
      <c r="AS1966" s="36"/>
      <c r="AT1966" s="36"/>
      <c r="AU1966" s="36"/>
      <c r="AV1966" s="36"/>
      <c r="AW1966" s="36"/>
      <c r="AX1966" s="36"/>
      <c r="AY1966" s="36"/>
      <c r="AZ1966" s="36"/>
      <c r="BA1966" s="36"/>
      <c r="BB1966" s="36"/>
      <c r="BC1966" s="36"/>
      <c r="BD1966" s="36"/>
      <c r="BE1966" s="36"/>
      <c r="BF1966" s="36"/>
      <c r="BG1966" s="36"/>
      <c r="BH1966" s="36"/>
      <c r="BI1966" s="36"/>
      <c r="BJ1966" s="36"/>
      <c r="BK1966" s="36"/>
      <c r="BL1966" s="36"/>
      <c r="BM1966" s="36"/>
      <c r="BN1966" s="36"/>
      <c r="BO1966" s="36"/>
      <c r="BP1966" s="36"/>
      <c r="BQ1966" s="36"/>
      <c r="BR1966" s="36"/>
      <c r="BS1966" s="36"/>
      <c r="BT1966" s="36"/>
      <c r="BU1966" s="36"/>
      <c r="BV1966" s="36"/>
      <c r="BW1966" s="36"/>
      <c r="BX1966" s="36"/>
      <c r="BY1966" s="36"/>
      <c r="BZ1966" s="36"/>
      <c r="CA1966" s="36"/>
      <c r="CB1966" s="36"/>
      <c r="CC1966" s="36"/>
      <c r="CD1966" s="36"/>
      <c r="CE1966" s="36"/>
      <c r="CF1966" s="36"/>
      <c r="CG1966" s="36"/>
      <c r="CH1966" s="36"/>
      <c r="CI1966" s="36"/>
      <c r="CJ1966" s="36"/>
      <c r="CK1966" s="36"/>
      <c r="CL1966" s="36"/>
      <c r="CM1966" s="36"/>
      <c r="CN1966" s="36"/>
    </row>
    <row r="1967" spans="1:92" s="295" customFormat="1" x14ac:dyDescent="0.25">
      <c r="A1967" s="137"/>
      <c r="B1967" s="208"/>
      <c r="C1967" s="139"/>
      <c r="D1967" s="137" t="s">
        <v>1056</v>
      </c>
      <c r="E1967" s="157" t="s">
        <v>1056</v>
      </c>
      <c r="F1967" s="157"/>
      <c r="G1967" s="157"/>
      <c r="H1967" s="141"/>
      <c r="I1967" s="487"/>
      <c r="J1967" s="222"/>
      <c r="K1967" s="139"/>
      <c r="L1967" s="139"/>
      <c r="M1967" s="139"/>
      <c r="N1967" s="139"/>
      <c r="O1967" s="139"/>
      <c r="P1967" s="139"/>
      <c r="Q1967" s="139"/>
      <c r="R1967"/>
      <c r="S1967"/>
      <c r="T1967" s="207"/>
      <c r="U1967" s="326" t="s">
        <v>507</v>
      </c>
      <c r="V1967" s="326" t="s">
        <v>507</v>
      </c>
      <c r="W1967" s="326" t="s">
        <v>507</v>
      </c>
      <c r="X1967" s="326" t="s">
        <v>507</v>
      </c>
      <c r="Y1967" s="326" t="s">
        <v>507</v>
      </c>
      <c r="Z1967" s="326" t="s">
        <v>507</v>
      </c>
      <c r="AA1967" s="326" t="s">
        <v>507</v>
      </c>
      <c r="AB1967" s="326" t="s">
        <v>507</v>
      </c>
      <c r="AC1967" s="326" t="s">
        <v>507</v>
      </c>
      <c r="AD1967" s="326" t="s">
        <v>507</v>
      </c>
      <c r="AE1967" s="326" t="s">
        <v>507</v>
      </c>
      <c r="AF1967" s="326" t="s">
        <v>507</v>
      </c>
      <c r="AG1967" s="326" t="s">
        <v>507</v>
      </c>
      <c r="AH1967" s="326" t="s">
        <v>507</v>
      </c>
      <c r="AI1967" s="326" t="s">
        <v>507</v>
      </c>
      <c r="AJ1967" s="326" t="s">
        <v>507</v>
      </c>
      <c r="AK1967" s="326" t="s">
        <v>507</v>
      </c>
      <c r="AL1967" s="326" t="s">
        <v>507</v>
      </c>
      <c r="AM1967" s="326" t="s">
        <v>507</v>
      </c>
      <c r="AN1967" s="326" t="s">
        <v>507</v>
      </c>
      <c r="AO1967" s="326" t="s">
        <v>507</v>
      </c>
      <c r="AP1967" s="326" t="s">
        <v>507</v>
      </c>
      <c r="AQ1967" s="326" t="s">
        <v>507</v>
      </c>
      <c r="AR1967" s="326" t="s">
        <v>507</v>
      </c>
      <c r="AS1967" s="326" t="s">
        <v>507</v>
      </c>
      <c r="AT1967" s="326" t="s">
        <v>507</v>
      </c>
      <c r="AU1967" s="326" t="s">
        <v>507</v>
      </c>
      <c r="AV1967" s="326" t="s">
        <v>507</v>
      </c>
      <c r="AW1967" s="326" t="s">
        <v>507</v>
      </c>
      <c r="AX1967" s="326" t="s">
        <v>507</v>
      </c>
      <c r="AY1967" s="326" t="s">
        <v>507</v>
      </c>
      <c r="AZ1967" s="326" t="s">
        <v>507</v>
      </c>
      <c r="BA1967" s="326" t="s">
        <v>507</v>
      </c>
      <c r="BB1967" s="326" t="s">
        <v>507</v>
      </c>
      <c r="BC1967" s="326" t="s">
        <v>507</v>
      </c>
      <c r="BD1967" s="326" t="s">
        <v>507</v>
      </c>
      <c r="BE1967" s="326" t="s">
        <v>507</v>
      </c>
      <c r="BF1967" s="326" t="s">
        <v>507</v>
      </c>
      <c r="BG1967" s="326" t="s">
        <v>507</v>
      </c>
      <c r="BH1967" s="326" t="s">
        <v>507</v>
      </c>
      <c r="BI1967" s="326" t="s">
        <v>507</v>
      </c>
      <c r="BJ1967" s="326" t="s">
        <v>507</v>
      </c>
      <c r="BK1967" s="326" t="s">
        <v>507</v>
      </c>
      <c r="BL1967" s="326" t="s">
        <v>507</v>
      </c>
      <c r="BM1967" s="326" t="s">
        <v>507</v>
      </c>
      <c r="BN1967" s="326" t="s">
        <v>507</v>
      </c>
      <c r="BO1967" s="326" t="s">
        <v>507</v>
      </c>
      <c r="BP1967" s="326" t="s">
        <v>507</v>
      </c>
      <c r="BQ1967" s="326" t="s">
        <v>507</v>
      </c>
      <c r="BR1967" s="326" t="s">
        <v>507</v>
      </c>
      <c r="BS1967" s="326" t="s">
        <v>507</v>
      </c>
      <c r="BT1967" s="326" t="s">
        <v>507</v>
      </c>
      <c r="BU1967" s="326" t="s">
        <v>507</v>
      </c>
      <c r="BV1967" s="326" t="s">
        <v>507</v>
      </c>
      <c r="BW1967" s="326" t="s">
        <v>507</v>
      </c>
      <c r="BX1967" s="326" t="s">
        <v>507</v>
      </c>
      <c r="BY1967" s="326" t="s">
        <v>507</v>
      </c>
      <c r="BZ1967" s="326" t="s">
        <v>507</v>
      </c>
      <c r="CA1967" s="326" t="s">
        <v>507</v>
      </c>
      <c r="CB1967" s="326" t="s">
        <v>507</v>
      </c>
      <c r="CC1967" s="326" t="s">
        <v>507</v>
      </c>
      <c r="CD1967" s="326" t="s">
        <v>507</v>
      </c>
      <c r="CE1967" s="326" t="s">
        <v>507</v>
      </c>
      <c r="CF1967" s="326" t="s">
        <v>507</v>
      </c>
      <c r="CG1967" s="326" t="s">
        <v>507</v>
      </c>
      <c r="CH1967" s="326" t="s">
        <v>507</v>
      </c>
      <c r="CI1967" s="326" t="s">
        <v>507</v>
      </c>
      <c r="CJ1967" s="326" t="s">
        <v>507</v>
      </c>
      <c r="CK1967" s="326" t="s">
        <v>507</v>
      </c>
      <c r="CL1967" s="326" t="s">
        <v>507</v>
      </c>
      <c r="CM1967" s="326" t="s">
        <v>507</v>
      </c>
      <c r="CN1967" s="326" t="s">
        <v>507</v>
      </c>
    </row>
    <row r="1968" spans="1:92" s="295" customFormat="1" x14ac:dyDescent="0.25">
      <c r="A1968" t="s">
        <v>188</v>
      </c>
      <c r="B1968" s="7" t="s">
        <v>193</v>
      </c>
      <c r="C1968" s="10"/>
      <c r="D1968" t="s">
        <v>1056</v>
      </c>
      <c r="E1968" s="106" t="s">
        <v>203</v>
      </c>
      <c r="F1968" s="106"/>
      <c r="G1968" s="106"/>
      <c r="H1968" s="106"/>
      <c r="I1968" s="175"/>
      <c r="J1968" s="36">
        <f t="shared" ref="J1968:P1968" ca="1" si="1243">SUMIF($3:$3, INDIRECT(ADDRESS(2,COLUMN(),2)), INDIRECT(ROW() &amp; ":" &amp; ROW()))</f>
        <v>0</v>
      </c>
      <c r="K1968" s="36">
        <f t="shared" ca="1" si="1243"/>
        <v>0</v>
      </c>
      <c r="L1968" s="36">
        <f t="shared" ca="1" si="1243"/>
        <v>0</v>
      </c>
      <c r="M1968" s="36">
        <f t="shared" ca="1" si="1243"/>
        <v>0</v>
      </c>
      <c r="N1968" s="36">
        <f t="shared" ca="1" si="1243"/>
        <v>0</v>
      </c>
      <c r="O1968" s="36">
        <f t="shared" ca="1" si="1243"/>
        <v>0</v>
      </c>
      <c r="P1968" s="36">
        <f t="shared" ca="1" si="1243"/>
        <v>0</v>
      </c>
      <c r="Q1968" s="36"/>
      <c r="R1968"/>
      <c r="S1968"/>
      <c r="T1968" s="256">
        <f t="shared" ref="T1968" ca="1" si="1244">IFERROR(INDEX(INDIRECT("Financials!$A:$AD"), MATCH(INDIRECT(ADDRESS(ROW(),2)), INDIRECT("Financials!$B:$B"), 0), MATCH(INDIRECT(ADDRESS(1,COLUMN())), INDIRECT("Financials!$1:$1"), 0)),0)</f>
        <v>0</v>
      </c>
      <c r="U1968" s="36" cm="1">
        <f t="array" aca="1" ref="U1968" ca="1">INDIRECT(U1967)</f>
        <v>0</v>
      </c>
      <c r="V1968" s="36" cm="1">
        <f t="array" aca="1" ref="V1968" ca="1">INDIRECT(V1967)</f>
        <v>0</v>
      </c>
      <c r="W1968" s="36" cm="1">
        <f t="array" aca="1" ref="W1968" ca="1">INDIRECT(W1967)</f>
        <v>0</v>
      </c>
      <c r="X1968" s="36" cm="1">
        <f t="array" aca="1" ref="X1968" ca="1">INDIRECT(X1967)</f>
        <v>0</v>
      </c>
      <c r="Y1968" s="36" cm="1">
        <f t="array" aca="1" ref="Y1968" ca="1">INDIRECT(Y1967)</f>
        <v>0</v>
      </c>
      <c r="Z1968" s="36" cm="1">
        <f t="array" aca="1" ref="Z1968" ca="1">INDIRECT(Z1967)</f>
        <v>0</v>
      </c>
      <c r="AA1968" s="36" cm="1">
        <f t="array" aca="1" ref="AA1968" ca="1">INDIRECT(AA1967)</f>
        <v>0</v>
      </c>
      <c r="AB1968" s="36" cm="1">
        <f t="array" aca="1" ref="AB1968" ca="1">INDIRECT(AB1967)</f>
        <v>0</v>
      </c>
      <c r="AC1968" s="36" cm="1">
        <f t="array" aca="1" ref="AC1968" ca="1">INDIRECT(AC1967)</f>
        <v>0</v>
      </c>
      <c r="AD1968" s="36" cm="1">
        <f t="array" aca="1" ref="AD1968" ca="1">INDIRECT(AD1967)</f>
        <v>0</v>
      </c>
      <c r="AE1968" s="36" cm="1">
        <f t="array" aca="1" ref="AE1968" ca="1">INDIRECT(AE1967)</f>
        <v>0</v>
      </c>
      <c r="AF1968" s="36" cm="1">
        <f t="array" aca="1" ref="AF1968" ca="1">INDIRECT(AF1967)</f>
        <v>0</v>
      </c>
      <c r="AG1968" s="36" cm="1">
        <f t="array" aca="1" ref="AG1968" ca="1">INDIRECT(AG1967)</f>
        <v>0</v>
      </c>
      <c r="AH1968" s="36" cm="1">
        <f t="array" aca="1" ref="AH1968" ca="1">INDIRECT(AH1967)</f>
        <v>0</v>
      </c>
      <c r="AI1968" s="36" cm="1">
        <f t="array" aca="1" ref="AI1968" ca="1">INDIRECT(AI1967)</f>
        <v>0</v>
      </c>
      <c r="AJ1968" s="36" cm="1">
        <f t="array" aca="1" ref="AJ1968" ca="1">INDIRECT(AJ1967)</f>
        <v>0</v>
      </c>
      <c r="AK1968" s="36" cm="1">
        <f t="array" aca="1" ref="AK1968" ca="1">INDIRECT(AK1967)</f>
        <v>0</v>
      </c>
      <c r="AL1968" s="36" cm="1">
        <f t="array" aca="1" ref="AL1968" ca="1">INDIRECT(AL1967)</f>
        <v>0</v>
      </c>
      <c r="AM1968" s="36" cm="1">
        <f t="array" aca="1" ref="AM1968" ca="1">INDIRECT(AM1967)</f>
        <v>0</v>
      </c>
      <c r="AN1968" s="36" cm="1">
        <f t="array" aca="1" ref="AN1968" ca="1">INDIRECT(AN1967)</f>
        <v>0</v>
      </c>
      <c r="AO1968" s="36" cm="1">
        <f t="array" aca="1" ref="AO1968" ca="1">INDIRECT(AO1967)</f>
        <v>0</v>
      </c>
      <c r="AP1968" s="36" cm="1">
        <f t="array" aca="1" ref="AP1968" ca="1">INDIRECT(AP1967)</f>
        <v>0</v>
      </c>
      <c r="AQ1968" s="36" cm="1">
        <f t="array" aca="1" ref="AQ1968" ca="1">INDIRECT(AQ1967)</f>
        <v>0</v>
      </c>
      <c r="AR1968" s="36" cm="1">
        <f t="array" aca="1" ref="AR1968" ca="1">INDIRECT(AR1967)</f>
        <v>0</v>
      </c>
      <c r="AS1968" s="36" cm="1">
        <f t="array" aca="1" ref="AS1968" ca="1">INDIRECT(AS1967)</f>
        <v>0</v>
      </c>
      <c r="AT1968" s="36" cm="1">
        <f t="array" aca="1" ref="AT1968" ca="1">INDIRECT(AT1967)</f>
        <v>0</v>
      </c>
      <c r="AU1968" s="36" cm="1">
        <f t="array" aca="1" ref="AU1968" ca="1">INDIRECT(AU1967)</f>
        <v>0</v>
      </c>
      <c r="AV1968" s="36" cm="1">
        <f t="array" aca="1" ref="AV1968" ca="1">INDIRECT(AV1967)</f>
        <v>0</v>
      </c>
      <c r="AW1968" s="36" cm="1">
        <f t="array" aca="1" ref="AW1968" ca="1">INDIRECT(AW1967)</f>
        <v>0</v>
      </c>
      <c r="AX1968" s="36" cm="1">
        <f t="array" aca="1" ref="AX1968" ca="1">INDIRECT(AX1967)</f>
        <v>0</v>
      </c>
      <c r="AY1968" s="36" cm="1">
        <f t="array" aca="1" ref="AY1968" ca="1">INDIRECT(AY1967)</f>
        <v>0</v>
      </c>
      <c r="AZ1968" s="36" cm="1">
        <f t="array" aca="1" ref="AZ1968" ca="1">INDIRECT(AZ1967)</f>
        <v>0</v>
      </c>
      <c r="BA1968" s="36" cm="1">
        <f t="array" aca="1" ref="BA1968" ca="1">INDIRECT(BA1967)</f>
        <v>0</v>
      </c>
      <c r="BB1968" s="36" cm="1">
        <f t="array" aca="1" ref="BB1968" ca="1">INDIRECT(BB1967)</f>
        <v>0</v>
      </c>
      <c r="BC1968" s="36" cm="1">
        <f t="array" aca="1" ref="BC1968" ca="1">INDIRECT(BC1967)</f>
        <v>0</v>
      </c>
      <c r="BD1968" s="36" cm="1">
        <f t="array" aca="1" ref="BD1968" ca="1">INDIRECT(BD1967)</f>
        <v>0</v>
      </c>
      <c r="BE1968" s="36" cm="1">
        <f t="array" aca="1" ref="BE1968" ca="1">INDIRECT(BE1967)</f>
        <v>0</v>
      </c>
      <c r="BF1968" s="36" cm="1">
        <f t="array" aca="1" ref="BF1968" ca="1">INDIRECT(BF1967)</f>
        <v>0</v>
      </c>
      <c r="BG1968" s="36" cm="1">
        <f t="array" aca="1" ref="BG1968" ca="1">INDIRECT(BG1967)</f>
        <v>0</v>
      </c>
      <c r="BH1968" s="36" cm="1">
        <f t="array" aca="1" ref="BH1968" ca="1">INDIRECT(BH1967)</f>
        <v>0</v>
      </c>
      <c r="BI1968" s="36" cm="1">
        <f t="array" aca="1" ref="BI1968" ca="1">INDIRECT(BI1967)</f>
        <v>0</v>
      </c>
      <c r="BJ1968" s="36" cm="1">
        <f t="array" aca="1" ref="BJ1968" ca="1">INDIRECT(BJ1967)</f>
        <v>0</v>
      </c>
      <c r="BK1968" s="36" cm="1">
        <f t="array" aca="1" ref="BK1968" ca="1">INDIRECT(BK1967)</f>
        <v>0</v>
      </c>
      <c r="BL1968" s="36" cm="1">
        <f t="array" aca="1" ref="BL1968" ca="1">INDIRECT(BL1967)</f>
        <v>0</v>
      </c>
      <c r="BM1968" s="36" cm="1">
        <f t="array" aca="1" ref="BM1968" ca="1">INDIRECT(BM1967)</f>
        <v>0</v>
      </c>
      <c r="BN1968" s="36" cm="1">
        <f t="array" aca="1" ref="BN1968" ca="1">INDIRECT(BN1967)</f>
        <v>0</v>
      </c>
      <c r="BO1968" s="36" cm="1">
        <f t="array" aca="1" ref="BO1968" ca="1">INDIRECT(BO1967)</f>
        <v>0</v>
      </c>
      <c r="BP1968" s="36" cm="1">
        <f t="array" aca="1" ref="BP1968" ca="1">INDIRECT(BP1967)</f>
        <v>0</v>
      </c>
      <c r="BQ1968" s="36" cm="1">
        <f t="array" aca="1" ref="BQ1968" ca="1">INDIRECT(BQ1967)</f>
        <v>0</v>
      </c>
      <c r="BR1968" s="36" cm="1">
        <f t="array" aca="1" ref="BR1968" ca="1">INDIRECT(BR1967)</f>
        <v>0</v>
      </c>
      <c r="BS1968" s="36" cm="1">
        <f t="array" aca="1" ref="BS1968" ca="1">INDIRECT(BS1967)</f>
        <v>0</v>
      </c>
      <c r="BT1968" s="36" cm="1">
        <f t="array" aca="1" ref="BT1968" ca="1">INDIRECT(BT1967)</f>
        <v>0</v>
      </c>
      <c r="BU1968" s="36" cm="1">
        <f t="array" aca="1" ref="BU1968" ca="1">INDIRECT(BU1967)</f>
        <v>0</v>
      </c>
      <c r="BV1968" s="36" cm="1">
        <f t="array" aca="1" ref="BV1968" ca="1">INDIRECT(BV1967)</f>
        <v>0</v>
      </c>
      <c r="BW1968" s="36" cm="1">
        <f t="array" aca="1" ref="BW1968" ca="1">INDIRECT(BW1967)</f>
        <v>0</v>
      </c>
      <c r="BX1968" s="36" cm="1">
        <f t="array" aca="1" ref="BX1968" ca="1">INDIRECT(BX1967)</f>
        <v>0</v>
      </c>
      <c r="BY1968" s="36" cm="1">
        <f t="array" aca="1" ref="BY1968" ca="1">INDIRECT(BY1967)</f>
        <v>0</v>
      </c>
      <c r="BZ1968" s="36" cm="1">
        <f t="array" aca="1" ref="BZ1968" ca="1">INDIRECT(BZ1967)</f>
        <v>0</v>
      </c>
      <c r="CA1968" s="36" cm="1">
        <f t="array" aca="1" ref="CA1968" ca="1">INDIRECT(CA1967)</f>
        <v>0</v>
      </c>
      <c r="CB1968" s="36" cm="1">
        <f t="array" aca="1" ref="CB1968" ca="1">INDIRECT(CB1967)</f>
        <v>0</v>
      </c>
      <c r="CC1968" s="36" cm="1">
        <f t="array" aca="1" ref="CC1968" ca="1">INDIRECT(CC1967)</f>
        <v>0</v>
      </c>
      <c r="CD1968" s="36" cm="1">
        <f t="array" aca="1" ref="CD1968" ca="1">INDIRECT(CD1967)</f>
        <v>0</v>
      </c>
      <c r="CE1968" s="36" cm="1">
        <f t="array" aca="1" ref="CE1968" ca="1">INDIRECT(CE1967)</f>
        <v>0</v>
      </c>
      <c r="CF1968" s="36" cm="1">
        <f t="array" aca="1" ref="CF1968" ca="1">INDIRECT(CF1967)</f>
        <v>0</v>
      </c>
      <c r="CG1968" s="36" cm="1">
        <f t="array" aca="1" ref="CG1968" ca="1">INDIRECT(CG1967)</f>
        <v>0</v>
      </c>
      <c r="CH1968" s="36" cm="1">
        <f t="array" aca="1" ref="CH1968" ca="1">INDIRECT(CH1967)</f>
        <v>0</v>
      </c>
      <c r="CI1968" s="36" cm="1">
        <f t="array" aca="1" ref="CI1968" ca="1">INDIRECT(CI1967)</f>
        <v>0</v>
      </c>
      <c r="CJ1968" s="36" cm="1">
        <f t="array" aca="1" ref="CJ1968" ca="1">INDIRECT(CJ1967)</f>
        <v>0</v>
      </c>
      <c r="CK1968" s="36" cm="1">
        <f t="array" aca="1" ref="CK1968" ca="1">INDIRECT(CK1967)</f>
        <v>0</v>
      </c>
      <c r="CL1968" s="36" cm="1">
        <f t="array" aca="1" ref="CL1968" ca="1">INDIRECT(CL1967)</f>
        <v>0</v>
      </c>
      <c r="CM1968" s="36" cm="1">
        <f t="array" aca="1" ref="CM1968" ca="1">INDIRECT(CM1967)</f>
        <v>0</v>
      </c>
      <c r="CN1968" s="36" cm="1">
        <f t="array" aca="1" ref="CN1968" ca="1">INDIRECT(CN1967)</f>
        <v>0</v>
      </c>
    </row>
    <row r="1969" spans="1:92" s="295" customFormat="1" x14ac:dyDescent="0.25">
      <c r="A1969" s="53"/>
      <c r="B1969" s="75"/>
      <c r="C1969" s="148"/>
      <c r="D1969" s="53"/>
      <c r="E1969" s="149"/>
      <c r="F1969" s="149"/>
      <c r="G1969" s="149"/>
      <c r="H1969" s="106"/>
      <c r="I1969" s="210"/>
      <c r="J1969" s="36"/>
      <c r="K1969" s="36"/>
      <c r="L1969" s="36"/>
      <c r="M1969" s="36"/>
      <c r="N1969" s="36"/>
      <c r="O1969" s="36"/>
      <c r="P1969" s="36"/>
      <c r="Q1969" s="36"/>
      <c r="R1969"/>
      <c r="S1969"/>
      <c r="T1969" s="256"/>
      <c r="U1969" s="36"/>
      <c r="V1969" s="36"/>
      <c r="W1969" s="36"/>
      <c r="X1969" s="36"/>
      <c r="Y1969" s="36"/>
      <c r="Z1969" s="36"/>
      <c r="AA1969" s="36"/>
      <c r="AB1969" s="36"/>
      <c r="AC1969" s="36"/>
      <c r="AD1969" s="36"/>
      <c r="AE1969" s="36"/>
      <c r="AF1969" s="36"/>
      <c r="AG1969" s="36"/>
      <c r="AH1969" s="36"/>
      <c r="AI1969" s="36"/>
      <c r="AJ1969" s="36"/>
      <c r="AK1969" s="36"/>
      <c r="AL1969" s="36"/>
      <c r="AM1969" s="36"/>
      <c r="AN1969" s="36"/>
      <c r="AO1969" s="36"/>
      <c r="AP1969" s="36"/>
      <c r="AQ1969" s="36"/>
      <c r="AR1969" s="36"/>
      <c r="AS1969" s="36"/>
      <c r="AT1969" s="36"/>
      <c r="AU1969" s="36"/>
      <c r="AV1969" s="36"/>
      <c r="AW1969" s="36"/>
      <c r="AX1969" s="36"/>
      <c r="AY1969" s="36"/>
      <c r="AZ1969" s="36"/>
      <c r="BA1969" s="36"/>
      <c r="BB1969" s="36"/>
      <c r="BC1969" s="36"/>
      <c r="BD1969" s="36"/>
      <c r="BE1969" s="36"/>
      <c r="BF1969" s="36"/>
      <c r="BG1969" s="36"/>
      <c r="BH1969" s="36"/>
      <c r="BI1969" s="36"/>
      <c r="BJ1969" s="36"/>
      <c r="BK1969" s="36"/>
      <c r="BL1969" s="36"/>
      <c r="BM1969" s="36"/>
      <c r="BN1969" s="36"/>
      <c r="BO1969" s="36"/>
      <c r="BP1969" s="36"/>
      <c r="BQ1969" s="36"/>
      <c r="BR1969" s="36"/>
      <c r="BS1969" s="36"/>
      <c r="BT1969" s="36"/>
      <c r="BU1969" s="36"/>
      <c r="BV1969" s="36"/>
      <c r="BW1969" s="36"/>
      <c r="BX1969" s="36"/>
      <c r="BY1969" s="36"/>
      <c r="BZ1969" s="36"/>
      <c r="CA1969" s="36"/>
      <c r="CB1969" s="36"/>
      <c r="CC1969" s="36"/>
      <c r="CD1969" s="36"/>
      <c r="CE1969" s="36"/>
      <c r="CF1969" s="36"/>
      <c r="CG1969" s="36"/>
      <c r="CH1969" s="36"/>
      <c r="CI1969" s="36"/>
      <c r="CJ1969" s="36"/>
      <c r="CK1969" s="36"/>
      <c r="CL1969" s="36"/>
      <c r="CM1969" s="36"/>
      <c r="CN1969" s="36"/>
    </row>
    <row r="1970" spans="1:92" s="295" customFormat="1" x14ac:dyDescent="0.25">
      <c r="A1970" s="137"/>
      <c r="B1970" s="208"/>
      <c r="C1970" s="139"/>
      <c r="D1970" s="137" t="s">
        <v>1057</v>
      </c>
      <c r="E1970" s="157" t="s">
        <v>1057</v>
      </c>
      <c r="F1970" s="157"/>
      <c r="G1970" s="157"/>
      <c r="H1970" s="141"/>
      <c r="I1970" s="487"/>
      <c r="J1970" s="222"/>
      <c r="K1970" s="139"/>
      <c r="L1970" s="139"/>
      <c r="M1970" s="139"/>
      <c r="N1970" s="139"/>
      <c r="O1970" s="139"/>
      <c r="P1970" s="139"/>
      <c r="Q1970" s="139"/>
      <c r="R1970"/>
      <c r="S1970"/>
      <c r="T1970" s="326" t="s">
        <v>507</v>
      </c>
      <c r="U1970" s="326" t="s">
        <v>507</v>
      </c>
      <c r="V1970" s="326" t="s">
        <v>507</v>
      </c>
      <c r="W1970" s="326" t="s">
        <v>507</v>
      </c>
      <c r="X1970" s="326" t="s">
        <v>507</v>
      </c>
      <c r="Y1970" s="326" t="s">
        <v>507</v>
      </c>
      <c r="Z1970" s="326" t="s">
        <v>507</v>
      </c>
      <c r="AA1970" s="326" t="s">
        <v>507</v>
      </c>
      <c r="AB1970" s="326" t="s">
        <v>507</v>
      </c>
      <c r="AC1970" s="326" t="s">
        <v>507</v>
      </c>
      <c r="AD1970" s="326" t="s">
        <v>507</v>
      </c>
      <c r="AE1970" s="326" t="s">
        <v>507</v>
      </c>
      <c r="AF1970" s="326" t="s">
        <v>507</v>
      </c>
      <c r="AG1970" s="326" t="s">
        <v>507</v>
      </c>
      <c r="AH1970" s="326" t="s">
        <v>507</v>
      </c>
      <c r="AI1970" s="326" t="s">
        <v>507</v>
      </c>
      <c r="AJ1970" s="326" t="s">
        <v>507</v>
      </c>
      <c r="AK1970" s="326" t="s">
        <v>507</v>
      </c>
      <c r="AL1970" s="326" t="s">
        <v>507</v>
      </c>
      <c r="AM1970" s="326" t="s">
        <v>507</v>
      </c>
      <c r="AN1970" s="326" t="s">
        <v>507</v>
      </c>
      <c r="AO1970" s="326" t="s">
        <v>507</v>
      </c>
      <c r="AP1970" s="326" t="s">
        <v>507</v>
      </c>
      <c r="AQ1970" s="326" t="s">
        <v>507</v>
      </c>
      <c r="AR1970" s="326" t="s">
        <v>507</v>
      </c>
      <c r="AS1970" s="326" t="s">
        <v>507</v>
      </c>
      <c r="AT1970" s="326" t="s">
        <v>507</v>
      </c>
      <c r="AU1970" s="326" t="s">
        <v>507</v>
      </c>
      <c r="AV1970" s="326" t="s">
        <v>507</v>
      </c>
      <c r="AW1970" s="326" t="s">
        <v>507</v>
      </c>
      <c r="AX1970" s="326" t="s">
        <v>507</v>
      </c>
      <c r="AY1970" s="326" t="s">
        <v>507</v>
      </c>
      <c r="AZ1970" s="326" t="s">
        <v>507</v>
      </c>
      <c r="BA1970" s="326" t="s">
        <v>507</v>
      </c>
      <c r="BB1970" s="326" t="s">
        <v>507</v>
      </c>
      <c r="BC1970" s="326" t="s">
        <v>507</v>
      </c>
      <c r="BD1970" s="326" t="s">
        <v>507</v>
      </c>
      <c r="BE1970" s="326" t="s">
        <v>507</v>
      </c>
      <c r="BF1970" s="326" t="s">
        <v>507</v>
      </c>
      <c r="BG1970" s="326" t="s">
        <v>507</v>
      </c>
      <c r="BH1970" s="326" t="s">
        <v>507</v>
      </c>
      <c r="BI1970" s="326" t="s">
        <v>507</v>
      </c>
      <c r="BJ1970" s="326" t="s">
        <v>507</v>
      </c>
      <c r="BK1970" s="326" t="s">
        <v>507</v>
      </c>
      <c r="BL1970" s="326" t="s">
        <v>507</v>
      </c>
      <c r="BM1970" s="326" t="s">
        <v>507</v>
      </c>
      <c r="BN1970" s="326" t="s">
        <v>507</v>
      </c>
      <c r="BO1970" s="326" t="s">
        <v>507</v>
      </c>
      <c r="BP1970" s="326" t="s">
        <v>507</v>
      </c>
      <c r="BQ1970" s="326" t="s">
        <v>507</v>
      </c>
      <c r="BR1970" s="326" t="s">
        <v>507</v>
      </c>
      <c r="BS1970" s="326" t="s">
        <v>507</v>
      </c>
      <c r="BT1970" s="326" t="s">
        <v>507</v>
      </c>
      <c r="BU1970" s="326" t="s">
        <v>507</v>
      </c>
      <c r="BV1970" s="326" t="s">
        <v>507</v>
      </c>
      <c r="BW1970" s="326" t="s">
        <v>507</v>
      </c>
      <c r="BX1970" s="326" t="s">
        <v>507</v>
      </c>
      <c r="BY1970" s="326" t="s">
        <v>507</v>
      </c>
      <c r="BZ1970" s="326" t="s">
        <v>507</v>
      </c>
      <c r="CA1970" s="326" t="s">
        <v>507</v>
      </c>
      <c r="CB1970" s="326" t="s">
        <v>507</v>
      </c>
      <c r="CC1970" s="326" t="s">
        <v>507</v>
      </c>
      <c r="CD1970" s="326" t="s">
        <v>507</v>
      </c>
      <c r="CE1970" s="326" t="s">
        <v>507</v>
      </c>
      <c r="CF1970" s="326" t="s">
        <v>507</v>
      </c>
      <c r="CG1970" s="326" t="s">
        <v>507</v>
      </c>
      <c r="CH1970" s="326" t="s">
        <v>507</v>
      </c>
      <c r="CI1970" s="326" t="s">
        <v>507</v>
      </c>
      <c r="CJ1970" s="326" t="s">
        <v>507</v>
      </c>
      <c r="CK1970" s="326" t="s">
        <v>507</v>
      </c>
      <c r="CL1970" s="326" t="s">
        <v>507</v>
      </c>
      <c r="CM1970" s="326" t="s">
        <v>507</v>
      </c>
      <c r="CN1970" s="326" t="s">
        <v>507</v>
      </c>
    </row>
    <row r="1971" spans="1:92" s="384" customFormat="1" x14ac:dyDescent="0.25">
      <c r="A1971" s="53" t="s">
        <v>188</v>
      </c>
      <c r="B1971" s="75" t="s">
        <v>193</v>
      </c>
      <c r="C1971" s="148"/>
      <c r="D1971" s="53" t="s">
        <v>1057</v>
      </c>
      <c r="E1971" s="149" t="s">
        <v>203</v>
      </c>
      <c r="F1971" s="149"/>
      <c r="G1971" s="149"/>
      <c r="H1971" s="149"/>
      <c r="I1971" s="210"/>
      <c r="J1971" s="407">
        <f t="shared" ref="J1971:P1971" ca="1" si="1245">SUMIF($3:$3, INDIRECT(ADDRESS(2,COLUMN(),2)), INDIRECT(ROW() &amp; ":" &amp; ROW()))</f>
        <v>0</v>
      </c>
      <c r="K1971" s="407">
        <f t="shared" ca="1" si="1245"/>
        <v>0</v>
      </c>
      <c r="L1971" s="407">
        <f t="shared" ca="1" si="1245"/>
        <v>0</v>
      </c>
      <c r="M1971" s="407">
        <f t="shared" ca="1" si="1245"/>
        <v>0</v>
      </c>
      <c r="N1971" s="407">
        <f t="shared" ca="1" si="1245"/>
        <v>0</v>
      </c>
      <c r="O1971" s="407">
        <f t="shared" ca="1" si="1245"/>
        <v>0</v>
      </c>
      <c r="P1971" s="407">
        <f t="shared" ca="1" si="1245"/>
        <v>0</v>
      </c>
      <c r="Q1971" s="407"/>
      <c r="R1971" s="53"/>
      <c r="S1971" s="53"/>
      <c r="T1971" s="298">
        <f t="shared" ref="T1971" ca="1" si="1246">IFERROR(INDEX(INDIRECT("Financials!$A:$AD"), MATCH(INDIRECT(ADDRESS(ROW(),2)), INDIRECT("Financials!$B:$B"), 0), MATCH(INDIRECT(ADDRESS(1,COLUMN())), INDIRECT("Financials!$1:$1"), 0)),0)</f>
        <v>0</v>
      </c>
      <c r="U1971" s="407" cm="1">
        <f t="array" aca="1" ref="U1971" ca="1">+(INDIRECT(U1970)-OFFSET(INDIRECT(U1970),0,-1))</f>
        <v>0</v>
      </c>
      <c r="V1971" s="407" cm="1">
        <f t="array" aca="1" ref="V1971" ca="1">+(INDIRECT(V1970)-OFFSET(INDIRECT(V1970),0,-1))</f>
        <v>0</v>
      </c>
      <c r="W1971" s="407" cm="1">
        <f t="array" aca="1" ref="W1971" ca="1">+(INDIRECT(W1970)-OFFSET(INDIRECT(W1970),0,-1))</f>
        <v>0</v>
      </c>
      <c r="X1971" s="407" cm="1">
        <f t="array" aca="1" ref="X1971" ca="1">+(INDIRECT(X1970)-OFFSET(INDIRECT(X1970),0,-1))</f>
        <v>0</v>
      </c>
      <c r="Y1971" s="407" cm="1">
        <f t="array" aca="1" ref="Y1971" ca="1">+(INDIRECT(Y1970)-OFFSET(INDIRECT(Y1970),0,-1))</f>
        <v>0</v>
      </c>
      <c r="Z1971" s="407" cm="1">
        <f t="array" aca="1" ref="Z1971" ca="1">+(INDIRECT(Z1970)-OFFSET(INDIRECT(Z1970),0,-1))</f>
        <v>0</v>
      </c>
      <c r="AA1971" s="407" cm="1">
        <f t="array" aca="1" ref="AA1971" ca="1">+(INDIRECT(AA1970)-OFFSET(INDIRECT(AA1970),0,-1))</f>
        <v>0</v>
      </c>
      <c r="AB1971" s="407" cm="1">
        <f t="array" aca="1" ref="AB1971" ca="1">+(INDIRECT(AB1970)-OFFSET(INDIRECT(AB1970),0,-1))</f>
        <v>0</v>
      </c>
      <c r="AC1971" s="407" cm="1">
        <f t="array" aca="1" ref="AC1971" ca="1">+(INDIRECT(AC1970)-OFFSET(INDIRECT(AC1970),0,-1))</f>
        <v>0</v>
      </c>
      <c r="AD1971" s="407" cm="1">
        <f t="array" aca="1" ref="AD1971" ca="1">+(INDIRECT(AD1970)-OFFSET(INDIRECT(AD1970),0,-1))</f>
        <v>0</v>
      </c>
      <c r="AE1971" s="407" cm="1">
        <f t="array" aca="1" ref="AE1971" ca="1">+(INDIRECT(AE1970)-OFFSET(INDIRECT(AE1970),0,-1))</f>
        <v>0</v>
      </c>
      <c r="AF1971" s="407" cm="1">
        <f t="array" aca="1" ref="AF1971" ca="1">+(INDIRECT(AF1970)-OFFSET(INDIRECT(AF1970),0,-1))</f>
        <v>0</v>
      </c>
      <c r="AG1971" s="407" cm="1">
        <f t="array" aca="1" ref="AG1971" ca="1">+(INDIRECT(AG1970)-OFFSET(INDIRECT(AG1970),0,-1))</f>
        <v>0</v>
      </c>
      <c r="AH1971" s="407" cm="1">
        <f t="array" aca="1" ref="AH1971" ca="1">+(INDIRECT(AH1970)-OFFSET(INDIRECT(AH1970),0,-1))</f>
        <v>0</v>
      </c>
      <c r="AI1971" s="407" cm="1">
        <f t="array" aca="1" ref="AI1971" ca="1">+(INDIRECT(AI1970)-OFFSET(INDIRECT(AI1970),0,-1))</f>
        <v>0</v>
      </c>
      <c r="AJ1971" s="407" cm="1">
        <f t="array" aca="1" ref="AJ1971" ca="1">+(INDIRECT(AJ1970)-OFFSET(INDIRECT(AJ1970),0,-1))</f>
        <v>0</v>
      </c>
      <c r="AK1971" s="407" cm="1">
        <f t="array" aca="1" ref="AK1971" ca="1">+(INDIRECT(AK1970)-OFFSET(INDIRECT(AK1970),0,-1))</f>
        <v>0</v>
      </c>
      <c r="AL1971" s="407" cm="1">
        <f t="array" aca="1" ref="AL1971" ca="1">+(INDIRECT(AL1970)-OFFSET(INDIRECT(AL1970),0,-1))</f>
        <v>0</v>
      </c>
      <c r="AM1971" s="407" cm="1">
        <f t="array" aca="1" ref="AM1971" ca="1">+(INDIRECT(AM1970)-OFFSET(INDIRECT(AM1970),0,-1))</f>
        <v>0</v>
      </c>
      <c r="AN1971" s="407" cm="1">
        <f t="array" aca="1" ref="AN1971" ca="1">+(INDIRECT(AN1970)-OFFSET(INDIRECT(AN1970),0,-1))</f>
        <v>0</v>
      </c>
      <c r="AO1971" s="407" cm="1">
        <f t="array" aca="1" ref="AO1971" ca="1">+(INDIRECT(AO1970)-OFFSET(INDIRECT(AO1970),0,-1))</f>
        <v>0</v>
      </c>
      <c r="AP1971" s="407" cm="1">
        <f t="array" aca="1" ref="AP1971" ca="1">+(INDIRECT(AP1970)-OFFSET(INDIRECT(AP1970),0,-1))</f>
        <v>0</v>
      </c>
      <c r="AQ1971" s="407" cm="1">
        <f t="array" aca="1" ref="AQ1971" ca="1">+(INDIRECT(AQ1970)-OFFSET(INDIRECT(AQ1970),0,-1))</f>
        <v>0</v>
      </c>
      <c r="AR1971" s="407" cm="1">
        <f t="array" aca="1" ref="AR1971" ca="1">+(INDIRECT(AR1970)-OFFSET(INDIRECT(AR1970),0,-1))</f>
        <v>0</v>
      </c>
      <c r="AS1971" s="407" cm="1">
        <f t="array" aca="1" ref="AS1971" ca="1">+(INDIRECT(AS1970)-OFFSET(INDIRECT(AS1970),0,-1))</f>
        <v>0</v>
      </c>
      <c r="AT1971" s="407" cm="1">
        <f t="array" aca="1" ref="AT1971" ca="1">+(INDIRECT(AT1970)-OFFSET(INDIRECT(AT1970),0,-1))</f>
        <v>0</v>
      </c>
      <c r="AU1971" s="407" cm="1">
        <f t="array" aca="1" ref="AU1971" ca="1">+(INDIRECT(AU1970)-OFFSET(INDIRECT(AU1970),0,-1))</f>
        <v>0</v>
      </c>
      <c r="AV1971" s="407" cm="1">
        <f t="array" aca="1" ref="AV1971" ca="1">+(INDIRECT(AV1970)-OFFSET(INDIRECT(AV1970),0,-1))</f>
        <v>0</v>
      </c>
      <c r="AW1971" s="407" cm="1">
        <f t="array" aca="1" ref="AW1971" ca="1">+(INDIRECT(AW1970)-OFFSET(INDIRECT(AW1970),0,-1))</f>
        <v>0</v>
      </c>
      <c r="AX1971" s="407" cm="1">
        <f t="array" aca="1" ref="AX1971" ca="1">+(INDIRECT(AX1970)-OFFSET(INDIRECT(AX1970),0,-1))</f>
        <v>0</v>
      </c>
      <c r="AY1971" s="407" cm="1">
        <f t="array" aca="1" ref="AY1971" ca="1">+(INDIRECT(AY1970)-OFFSET(INDIRECT(AY1970),0,-1))</f>
        <v>0</v>
      </c>
      <c r="AZ1971" s="407" cm="1">
        <f t="array" aca="1" ref="AZ1971" ca="1">+(INDIRECT(AZ1970)-OFFSET(INDIRECT(AZ1970),0,-1))</f>
        <v>0</v>
      </c>
      <c r="BA1971" s="407" cm="1">
        <f t="array" aca="1" ref="BA1971" ca="1">+(INDIRECT(BA1970)-OFFSET(INDIRECT(BA1970),0,-1))</f>
        <v>0</v>
      </c>
      <c r="BB1971" s="407" cm="1">
        <f t="array" aca="1" ref="BB1971" ca="1">+(INDIRECT(BB1970)-OFFSET(INDIRECT(BB1970),0,-1))</f>
        <v>0</v>
      </c>
      <c r="BC1971" s="407" cm="1">
        <f t="array" aca="1" ref="BC1971" ca="1">+(INDIRECT(BC1970)-OFFSET(INDIRECT(BC1970),0,-1))</f>
        <v>0</v>
      </c>
      <c r="BD1971" s="407" cm="1">
        <f t="array" aca="1" ref="BD1971" ca="1">+(INDIRECT(BD1970)-OFFSET(INDIRECT(BD1970),0,-1))</f>
        <v>0</v>
      </c>
      <c r="BE1971" s="407" cm="1">
        <f t="array" aca="1" ref="BE1971" ca="1">+(INDIRECT(BE1970)-OFFSET(INDIRECT(BE1970),0,-1))</f>
        <v>0</v>
      </c>
      <c r="BF1971" s="407" cm="1">
        <f t="array" aca="1" ref="BF1971" ca="1">+(INDIRECT(BF1970)-OFFSET(INDIRECT(BF1970),0,-1))</f>
        <v>0</v>
      </c>
      <c r="BG1971" s="407" cm="1">
        <f t="array" aca="1" ref="BG1971" ca="1">+(INDIRECT(BG1970)-OFFSET(INDIRECT(BG1970),0,-1))</f>
        <v>0</v>
      </c>
      <c r="BH1971" s="407" cm="1">
        <f t="array" aca="1" ref="BH1971" ca="1">+(INDIRECT(BH1970)-OFFSET(INDIRECT(BH1970),0,-1))</f>
        <v>0</v>
      </c>
      <c r="BI1971" s="407" cm="1">
        <f t="array" aca="1" ref="BI1971" ca="1">+(INDIRECT(BI1970)-OFFSET(INDIRECT(BI1970),0,-1))</f>
        <v>0</v>
      </c>
      <c r="BJ1971" s="407" cm="1">
        <f t="array" aca="1" ref="BJ1971" ca="1">+(INDIRECT(BJ1970)-OFFSET(INDIRECT(BJ1970),0,-1))</f>
        <v>0</v>
      </c>
      <c r="BK1971" s="407" cm="1">
        <f t="array" aca="1" ref="BK1971" ca="1">+(INDIRECT(BK1970)-OFFSET(INDIRECT(BK1970),0,-1))</f>
        <v>0</v>
      </c>
      <c r="BL1971" s="407" cm="1">
        <f t="array" aca="1" ref="BL1971" ca="1">+(INDIRECT(BL1970)-OFFSET(INDIRECT(BL1970),0,-1))</f>
        <v>0</v>
      </c>
      <c r="BM1971" s="407" cm="1">
        <f t="array" aca="1" ref="BM1971" ca="1">+(INDIRECT(BM1970)-OFFSET(INDIRECT(BM1970),0,-1))</f>
        <v>0</v>
      </c>
      <c r="BN1971" s="407" cm="1">
        <f t="array" aca="1" ref="BN1971" ca="1">+(INDIRECT(BN1970)-OFFSET(INDIRECT(BN1970),0,-1))</f>
        <v>0</v>
      </c>
      <c r="BO1971" s="407" cm="1">
        <f t="array" aca="1" ref="BO1971" ca="1">+(INDIRECT(BO1970)-OFFSET(INDIRECT(BO1970),0,-1))</f>
        <v>0</v>
      </c>
      <c r="BP1971" s="407" cm="1">
        <f t="array" aca="1" ref="BP1971" ca="1">+(INDIRECT(BP1970)-OFFSET(INDIRECT(BP1970),0,-1))</f>
        <v>0</v>
      </c>
      <c r="BQ1971" s="407" cm="1">
        <f t="array" aca="1" ref="BQ1971" ca="1">+(INDIRECT(BQ1970)-OFFSET(INDIRECT(BQ1970),0,-1))</f>
        <v>0</v>
      </c>
      <c r="BR1971" s="407" cm="1">
        <f t="array" aca="1" ref="BR1971" ca="1">+(INDIRECT(BR1970)-OFFSET(INDIRECT(BR1970),0,-1))</f>
        <v>0</v>
      </c>
      <c r="BS1971" s="407" cm="1">
        <f t="array" aca="1" ref="BS1971" ca="1">+(INDIRECT(BS1970)-OFFSET(INDIRECT(BS1970),0,-1))</f>
        <v>0</v>
      </c>
      <c r="BT1971" s="407" cm="1">
        <f t="array" aca="1" ref="BT1971" ca="1">+(INDIRECT(BT1970)-OFFSET(INDIRECT(BT1970),0,-1))</f>
        <v>0</v>
      </c>
      <c r="BU1971" s="407" cm="1">
        <f t="array" aca="1" ref="BU1971" ca="1">+(INDIRECT(BU1970)-OFFSET(INDIRECT(BU1970),0,-1))</f>
        <v>0</v>
      </c>
      <c r="BV1971" s="407" cm="1">
        <f t="array" aca="1" ref="BV1971" ca="1">+(INDIRECT(BV1970)-OFFSET(INDIRECT(BV1970),0,-1))</f>
        <v>0</v>
      </c>
      <c r="BW1971" s="407" cm="1">
        <f t="array" aca="1" ref="BW1971" ca="1">+(INDIRECT(BW1970)-OFFSET(INDIRECT(BW1970),0,-1))</f>
        <v>0</v>
      </c>
      <c r="BX1971" s="407" cm="1">
        <f t="array" aca="1" ref="BX1971" ca="1">+(INDIRECT(BX1970)-OFFSET(INDIRECT(BX1970),0,-1))</f>
        <v>0</v>
      </c>
      <c r="BY1971" s="407" cm="1">
        <f t="array" aca="1" ref="BY1971" ca="1">+(INDIRECT(BY1970)-OFFSET(INDIRECT(BY1970),0,-1))</f>
        <v>0</v>
      </c>
      <c r="BZ1971" s="407" cm="1">
        <f t="array" aca="1" ref="BZ1971" ca="1">+(INDIRECT(BZ1970)-OFFSET(INDIRECT(BZ1970),0,-1))</f>
        <v>0</v>
      </c>
      <c r="CA1971" s="407" cm="1">
        <f t="array" aca="1" ref="CA1971" ca="1">+(INDIRECT(CA1970)-OFFSET(INDIRECT(CA1970),0,-1))</f>
        <v>0</v>
      </c>
      <c r="CB1971" s="407" cm="1">
        <f t="array" aca="1" ref="CB1971" ca="1">+(INDIRECT(CB1970)-OFFSET(INDIRECT(CB1970),0,-1))</f>
        <v>0</v>
      </c>
      <c r="CC1971" s="407" cm="1">
        <f t="array" aca="1" ref="CC1971" ca="1">+(INDIRECT(CC1970)-OFFSET(INDIRECT(CC1970),0,-1))</f>
        <v>0</v>
      </c>
      <c r="CD1971" s="407" cm="1">
        <f t="array" aca="1" ref="CD1971" ca="1">+(INDIRECT(CD1970)-OFFSET(INDIRECT(CD1970),0,-1))</f>
        <v>0</v>
      </c>
      <c r="CE1971" s="407" cm="1">
        <f t="array" aca="1" ref="CE1971" ca="1">+(INDIRECT(CE1970)-OFFSET(INDIRECT(CE1970),0,-1))</f>
        <v>0</v>
      </c>
      <c r="CF1971" s="407" cm="1">
        <f t="array" aca="1" ref="CF1971" ca="1">+(INDIRECT(CF1970)-OFFSET(INDIRECT(CF1970),0,-1))</f>
        <v>0</v>
      </c>
      <c r="CG1971" s="407" cm="1">
        <f t="array" aca="1" ref="CG1971" ca="1">+(INDIRECT(CG1970)-OFFSET(INDIRECT(CG1970),0,-1))</f>
        <v>0</v>
      </c>
      <c r="CH1971" s="407" cm="1">
        <f t="array" aca="1" ref="CH1971" ca="1">+(INDIRECT(CH1970)-OFFSET(INDIRECT(CH1970),0,-1))</f>
        <v>0</v>
      </c>
      <c r="CI1971" s="407" cm="1">
        <f t="array" aca="1" ref="CI1971" ca="1">+(INDIRECT(CI1970)-OFFSET(INDIRECT(CI1970),0,-1))</f>
        <v>0</v>
      </c>
      <c r="CJ1971" s="407" cm="1">
        <f t="array" aca="1" ref="CJ1971" ca="1">+(INDIRECT(CJ1970)-OFFSET(INDIRECT(CJ1970),0,-1))</f>
        <v>0</v>
      </c>
      <c r="CK1971" s="407" cm="1">
        <f t="array" aca="1" ref="CK1971" ca="1">+(INDIRECT(CK1970)-OFFSET(INDIRECT(CK1970),0,-1))</f>
        <v>0</v>
      </c>
      <c r="CL1971" s="407" cm="1">
        <f t="array" aca="1" ref="CL1971" ca="1">+(INDIRECT(CL1970)-OFFSET(INDIRECT(CL1970),0,-1))</f>
        <v>0</v>
      </c>
      <c r="CM1971" s="407" cm="1">
        <f t="array" aca="1" ref="CM1971" ca="1">+(INDIRECT(CM1970)-OFFSET(INDIRECT(CM1970),0,-1))</f>
        <v>0</v>
      </c>
      <c r="CN1971" s="407" cm="1">
        <f t="array" aca="1" ref="CN1971" ca="1">+(INDIRECT(CN1970)-OFFSET(INDIRECT(CN1970),0,-1))</f>
        <v>0</v>
      </c>
    </row>
    <row r="1972" spans="1:92" s="295" customFormat="1" x14ac:dyDescent="0.25">
      <c r="A1972" s="53"/>
      <c r="B1972" s="75"/>
      <c r="C1972" s="148"/>
      <c r="D1972" s="53"/>
      <c r="E1972" s="149"/>
      <c r="F1972" s="149"/>
      <c r="G1972" s="149"/>
      <c r="H1972" s="106"/>
      <c r="I1972" s="210"/>
      <c r="J1972" s="212"/>
      <c r="K1972" s="212"/>
      <c r="L1972" s="212"/>
      <c r="M1972" s="212"/>
      <c r="N1972" s="212"/>
      <c r="O1972" s="212"/>
      <c r="P1972" s="212"/>
      <c r="Q1972" s="212"/>
      <c r="R1972"/>
      <c r="S1972"/>
      <c r="T1972" s="271"/>
      <c r="U1972" s="212"/>
      <c r="V1972" s="212"/>
      <c r="W1972" s="212"/>
      <c r="X1972" s="212"/>
      <c r="Y1972" s="212"/>
      <c r="Z1972" s="212"/>
      <c r="AA1972" s="212"/>
      <c r="AB1972" s="212"/>
      <c r="AC1972" s="212"/>
      <c r="AD1972" s="212"/>
      <c r="AE1972" s="212"/>
      <c r="AF1972" s="212"/>
      <c r="AG1972" s="212"/>
      <c r="AH1972" s="212"/>
      <c r="AI1972" s="212"/>
      <c r="AJ1972" s="212"/>
      <c r="AK1972" s="212"/>
      <c r="AL1972" s="212"/>
      <c r="AM1972" s="212"/>
      <c r="AN1972" s="212"/>
      <c r="AO1972" s="212"/>
      <c r="AP1972" s="212"/>
      <c r="AQ1972" s="212"/>
      <c r="AR1972" s="212"/>
      <c r="AS1972" s="212"/>
      <c r="AT1972" s="212"/>
      <c r="AU1972" s="212"/>
      <c r="AV1972" s="212"/>
      <c r="AW1972" s="212"/>
      <c r="AX1972" s="212"/>
      <c r="AY1972" s="212"/>
      <c r="AZ1972" s="212"/>
      <c r="BA1972" s="212"/>
      <c r="BB1972" s="212"/>
      <c r="BC1972" s="212"/>
      <c r="BD1972" s="212"/>
      <c r="BE1972" s="212"/>
      <c r="BF1972" s="212"/>
      <c r="BG1972" s="212"/>
      <c r="BH1972" s="212"/>
      <c r="BI1972" s="212"/>
      <c r="BJ1972" s="212"/>
      <c r="BK1972" s="212"/>
      <c r="BL1972" s="212"/>
      <c r="BM1972" s="212"/>
      <c r="BN1972" s="212"/>
      <c r="BO1972" s="212"/>
      <c r="BP1972" s="212"/>
      <c r="BQ1972" s="212"/>
      <c r="BR1972" s="212"/>
      <c r="BS1972" s="212"/>
      <c r="BT1972" s="212"/>
      <c r="BU1972" s="212"/>
      <c r="BV1972" s="212"/>
      <c r="BW1972" s="212"/>
      <c r="BX1972" s="212"/>
      <c r="BY1972" s="212"/>
      <c r="BZ1972" s="212"/>
      <c r="CA1972" s="212"/>
      <c r="CB1972" s="212"/>
      <c r="CC1972" s="212"/>
      <c r="CD1972" s="212"/>
      <c r="CE1972" s="212"/>
      <c r="CF1972" s="212"/>
      <c r="CG1972" s="212"/>
      <c r="CH1972" s="212"/>
      <c r="CI1972" s="212"/>
      <c r="CJ1972" s="212"/>
      <c r="CK1972" s="212"/>
      <c r="CL1972" s="212"/>
      <c r="CM1972" s="212"/>
      <c r="CN1972" s="212"/>
    </row>
    <row r="1973" spans="1:92" s="295" customFormat="1" x14ac:dyDescent="0.25">
      <c r="A1973" s="137"/>
      <c r="B1973" s="208"/>
      <c r="C1973" s="139"/>
      <c r="D1973" s="137" t="s">
        <v>1058</v>
      </c>
      <c r="E1973" s="157" t="s">
        <v>1058</v>
      </c>
      <c r="F1973" s="157"/>
      <c r="G1973" s="157"/>
      <c r="H1973" s="141"/>
      <c r="I1973" s="487"/>
      <c r="J1973" s="222"/>
      <c r="K1973" s="139"/>
      <c r="L1973" s="139"/>
      <c r="M1973" s="139"/>
      <c r="N1973" s="139"/>
      <c r="O1973" s="139"/>
      <c r="P1973" s="139"/>
      <c r="Q1973" s="139"/>
      <c r="R1973"/>
      <c r="S1973"/>
      <c r="T1973" s="326" t="s">
        <v>507</v>
      </c>
      <c r="U1973" s="326" t="s">
        <v>507</v>
      </c>
      <c r="V1973" s="326" t="s">
        <v>507</v>
      </c>
      <c r="W1973" s="326" t="s">
        <v>507</v>
      </c>
      <c r="X1973" s="326" t="s">
        <v>507</v>
      </c>
      <c r="Y1973" s="326" t="s">
        <v>507</v>
      </c>
      <c r="Z1973" s="326" t="s">
        <v>507</v>
      </c>
      <c r="AA1973" s="326" t="s">
        <v>507</v>
      </c>
      <c r="AB1973" s="326" t="s">
        <v>507</v>
      </c>
      <c r="AC1973" s="326" t="s">
        <v>507</v>
      </c>
      <c r="AD1973" s="326" t="s">
        <v>507</v>
      </c>
      <c r="AE1973" s="326" t="s">
        <v>507</v>
      </c>
      <c r="AF1973" s="326" t="s">
        <v>507</v>
      </c>
      <c r="AG1973" s="326" t="s">
        <v>507</v>
      </c>
      <c r="AH1973" s="326" t="s">
        <v>507</v>
      </c>
      <c r="AI1973" s="326" t="s">
        <v>507</v>
      </c>
      <c r="AJ1973" s="326" t="s">
        <v>507</v>
      </c>
      <c r="AK1973" s="326" t="s">
        <v>507</v>
      </c>
      <c r="AL1973" s="326" t="s">
        <v>507</v>
      </c>
      <c r="AM1973" s="326" t="s">
        <v>507</v>
      </c>
      <c r="AN1973" s="326" t="s">
        <v>507</v>
      </c>
      <c r="AO1973" s="326" t="s">
        <v>507</v>
      </c>
      <c r="AP1973" s="326" t="s">
        <v>507</v>
      </c>
      <c r="AQ1973" s="326" t="s">
        <v>507</v>
      </c>
      <c r="AR1973" s="326" t="s">
        <v>507</v>
      </c>
      <c r="AS1973" s="326" t="s">
        <v>507</v>
      </c>
      <c r="AT1973" s="326" t="s">
        <v>507</v>
      </c>
      <c r="AU1973" s="326" t="s">
        <v>507</v>
      </c>
      <c r="AV1973" s="326" t="s">
        <v>507</v>
      </c>
      <c r="AW1973" s="326" t="s">
        <v>507</v>
      </c>
      <c r="AX1973" s="326" t="s">
        <v>507</v>
      </c>
      <c r="AY1973" s="326" t="s">
        <v>507</v>
      </c>
      <c r="AZ1973" s="326" t="s">
        <v>507</v>
      </c>
      <c r="BA1973" s="326" t="s">
        <v>507</v>
      </c>
      <c r="BB1973" s="326" t="s">
        <v>507</v>
      </c>
      <c r="BC1973" s="326" t="s">
        <v>507</v>
      </c>
      <c r="BD1973" s="326" t="s">
        <v>507</v>
      </c>
      <c r="BE1973" s="326" t="s">
        <v>507</v>
      </c>
      <c r="BF1973" s="326" t="s">
        <v>507</v>
      </c>
      <c r="BG1973" s="326" t="s">
        <v>507</v>
      </c>
      <c r="BH1973" s="326" t="s">
        <v>507</v>
      </c>
      <c r="BI1973" s="326" t="s">
        <v>507</v>
      </c>
      <c r="BJ1973" s="326" t="s">
        <v>507</v>
      </c>
      <c r="BK1973" s="326" t="s">
        <v>507</v>
      </c>
      <c r="BL1973" s="326" t="s">
        <v>507</v>
      </c>
      <c r="BM1973" s="326" t="s">
        <v>507</v>
      </c>
      <c r="BN1973" s="326" t="s">
        <v>507</v>
      </c>
      <c r="BO1973" s="326" t="s">
        <v>507</v>
      </c>
      <c r="BP1973" s="326" t="s">
        <v>507</v>
      </c>
      <c r="BQ1973" s="326" t="s">
        <v>507</v>
      </c>
      <c r="BR1973" s="326" t="s">
        <v>507</v>
      </c>
      <c r="BS1973" s="326" t="s">
        <v>507</v>
      </c>
      <c r="BT1973" s="326" t="s">
        <v>507</v>
      </c>
      <c r="BU1973" s="326" t="s">
        <v>507</v>
      </c>
      <c r="BV1973" s="326" t="s">
        <v>507</v>
      </c>
      <c r="BW1973" s="326" t="s">
        <v>507</v>
      </c>
      <c r="BX1973" s="326" t="s">
        <v>507</v>
      </c>
      <c r="BY1973" s="326" t="s">
        <v>507</v>
      </c>
      <c r="BZ1973" s="326" t="s">
        <v>507</v>
      </c>
      <c r="CA1973" s="326" t="s">
        <v>507</v>
      </c>
      <c r="CB1973" s="326" t="s">
        <v>507</v>
      </c>
      <c r="CC1973" s="326" t="s">
        <v>507</v>
      </c>
      <c r="CD1973" s="326" t="s">
        <v>507</v>
      </c>
      <c r="CE1973" s="326" t="s">
        <v>507</v>
      </c>
      <c r="CF1973" s="326" t="s">
        <v>507</v>
      </c>
      <c r="CG1973" s="326" t="s">
        <v>507</v>
      </c>
      <c r="CH1973" s="326" t="s">
        <v>507</v>
      </c>
      <c r="CI1973" s="326" t="s">
        <v>507</v>
      </c>
      <c r="CJ1973" s="326" t="s">
        <v>507</v>
      </c>
      <c r="CK1973" s="326" t="s">
        <v>507</v>
      </c>
      <c r="CL1973" s="326" t="s">
        <v>507</v>
      </c>
      <c r="CM1973" s="326" t="s">
        <v>507</v>
      </c>
      <c r="CN1973" s="326" t="s">
        <v>507</v>
      </c>
    </row>
    <row r="1974" spans="1:92" s="295" customFormat="1" x14ac:dyDescent="0.25">
      <c r="A1974" t="s">
        <v>188</v>
      </c>
      <c r="B1974" s="7" t="s">
        <v>193</v>
      </c>
      <c r="C1974" s="10"/>
      <c r="D1974" t="s">
        <v>1058</v>
      </c>
      <c r="E1974" s="106" t="s">
        <v>203</v>
      </c>
      <c r="F1974" s="106"/>
      <c r="G1974" s="106"/>
      <c r="H1974" s="106"/>
      <c r="I1974" s="175"/>
      <c r="J1974" s="36">
        <f t="shared" ref="J1974:P1974" ca="1" si="1247">SUMIF($3:$3, INDIRECT(ADDRESS(2,COLUMN(),2)), INDIRECT(ROW() &amp; ":" &amp; ROW()))</f>
        <v>0</v>
      </c>
      <c r="K1974" s="36">
        <f t="shared" ca="1" si="1247"/>
        <v>0</v>
      </c>
      <c r="L1974" s="36">
        <f t="shared" ca="1" si="1247"/>
        <v>0</v>
      </c>
      <c r="M1974" s="36">
        <f t="shared" ca="1" si="1247"/>
        <v>0</v>
      </c>
      <c r="N1974" s="36">
        <f t="shared" ca="1" si="1247"/>
        <v>0</v>
      </c>
      <c r="O1974" s="36">
        <f t="shared" ca="1" si="1247"/>
        <v>0</v>
      </c>
      <c r="P1974" s="36">
        <f t="shared" ca="1" si="1247"/>
        <v>0</v>
      </c>
      <c r="Q1974" s="36"/>
      <c r="R1974"/>
      <c r="S1974"/>
      <c r="T1974" s="256">
        <f t="shared" ref="T1974" ca="1" si="1248">IFERROR(INDEX(INDIRECT("Financials!$A:$AD"), MATCH(INDIRECT(ADDRESS(ROW(),2)), INDIRECT("Financials!$B:$B"), 0), MATCH(INDIRECT(ADDRESS(1,COLUMN())), INDIRECT("Financials!$1:$1"), 0)),0)</f>
        <v>0</v>
      </c>
      <c r="U1974" s="36" cm="1">
        <f t="array" aca="1" ref="U1974" ca="1">+MAX(0,(INDIRECT(U1973)-OFFSET(INDIRECT(U1973),0,-1)))</f>
        <v>0</v>
      </c>
      <c r="V1974" s="36" cm="1">
        <f t="array" aca="1" ref="V1974" ca="1">+MAX(0,(INDIRECT(V1973)-OFFSET(INDIRECT(V1973),0,-1)))</f>
        <v>0</v>
      </c>
      <c r="W1974" s="36" cm="1">
        <f t="array" aca="1" ref="W1974" ca="1">+MAX(0,(INDIRECT(W1973)-OFFSET(INDIRECT(W1973),0,-1)))</f>
        <v>0</v>
      </c>
      <c r="X1974" s="36" cm="1">
        <f t="array" aca="1" ref="X1974" ca="1">+MAX(0,(INDIRECT(X1973)-OFFSET(INDIRECT(X1973),0,-1)))</f>
        <v>0</v>
      </c>
      <c r="Y1974" s="36" cm="1">
        <f t="array" aca="1" ref="Y1974" ca="1">+MAX(0,(INDIRECT(Y1973)-OFFSET(INDIRECT(Y1973),0,-1)))</f>
        <v>0</v>
      </c>
      <c r="Z1974" s="36" cm="1">
        <f t="array" aca="1" ref="Z1974" ca="1">+MAX(0,(INDIRECT(Z1973)-OFFSET(INDIRECT(Z1973),0,-1)))</f>
        <v>0</v>
      </c>
      <c r="AA1974" s="36" cm="1">
        <f t="array" aca="1" ref="AA1974" ca="1">+MAX(0,(INDIRECT(AA1973)-OFFSET(INDIRECT(AA1973),0,-1)))</f>
        <v>0</v>
      </c>
      <c r="AB1974" s="36" cm="1">
        <f t="array" aca="1" ref="AB1974" ca="1">+MAX(0,(INDIRECT(AB1973)-OFFSET(INDIRECT(AB1973),0,-1)))</f>
        <v>0</v>
      </c>
      <c r="AC1974" s="36" cm="1">
        <f t="array" aca="1" ref="AC1974" ca="1">+MAX(0,(INDIRECT(AC1973)-OFFSET(INDIRECT(AC1973),0,-1)))</f>
        <v>0</v>
      </c>
      <c r="AD1974" s="36" cm="1">
        <f t="array" aca="1" ref="AD1974" ca="1">+MAX(0,(INDIRECT(AD1973)-OFFSET(INDIRECT(AD1973),0,-1)))</f>
        <v>0</v>
      </c>
      <c r="AE1974" s="36" cm="1">
        <f t="array" aca="1" ref="AE1974" ca="1">+MAX(0,(INDIRECT(AE1973)-OFFSET(INDIRECT(AE1973),0,-1)))</f>
        <v>0</v>
      </c>
      <c r="AF1974" s="36" cm="1">
        <f t="array" aca="1" ref="AF1974" ca="1">+MAX(0,(INDIRECT(AF1973)-OFFSET(INDIRECT(AF1973),0,-1)))</f>
        <v>0</v>
      </c>
      <c r="AG1974" s="36" cm="1">
        <f t="array" aca="1" ref="AG1974" ca="1">+MAX(0,(INDIRECT(AG1973)-OFFSET(INDIRECT(AG1973),0,-1)))</f>
        <v>0</v>
      </c>
      <c r="AH1974" s="36" cm="1">
        <f t="array" aca="1" ref="AH1974" ca="1">+MAX(0,(INDIRECT(AH1973)-OFFSET(INDIRECT(AH1973),0,-1)))</f>
        <v>0</v>
      </c>
      <c r="AI1974" s="36" cm="1">
        <f t="array" aca="1" ref="AI1974" ca="1">+MAX(0,(INDIRECT(AI1973)-OFFSET(INDIRECT(AI1973),0,-1)))</f>
        <v>0</v>
      </c>
      <c r="AJ1974" s="36" cm="1">
        <f t="array" aca="1" ref="AJ1974" ca="1">+MAX(0,(INDIRECT(AJ1973)-OFFSET(INDIRECT(AJ1973),0,-1)))</f>
        <v>0</v>
      </c>
      <c r="AK1974" s="36" cm="1">
        <f t="array" aca="1" ref="AK1974" ca="1">+MAX(0,(INDIRECT(AK1973)-OFFSET(INDIRECT(AK1973),0,-1)))</f>
        <v>0</v>
      </c>
      <c r="AL1974" s="36" cm="1">
        <f t="array" aca="1" ref="AL1974" ca="1">+MAX(0,(INDIRECT(AL1973)-OFFSET(INDIRECT(AL1973),0,-1)))</f>
        <v>0</v>
      </c>
      <c r="AM1974" s="36" cm="1">
        <f t="array" aca="1" ref="AM1974" ca="1">+MAX(0,(INDIRECT(AM1973)-OFFSET(INDIRECT(AM1973),0,-1)))</f>
        <v>0</v>
      </c>
      <c r="AN1974" s="36" cm="1">
        <f t="array" aca="1" ref="AN1974" ca="1">+MAX(0,(INDIRECT(AN1973)-OFFSET(INDIRECT(AN1973),0,-1)))</f>
        <v>0</v>
      </c>
      <c r="AO1974" s="36" cm="1">
        <f t="array" aca="1" ref="AO1974" ca="1">+MAX(0,(INDIRECT(AO1973)-OFFSET(INDIRECT(AO1973),0,-1)))</f>
        <v>0</v>
      </c>
      <c r="AP1974" s="36" cm="1">
        <f t="array" aca="1" ref="AP1974" ca="1">+MAX(0,(INDIRECT(AP1973)-OFFSET(INDIRECT(AP1973),0,-1)))</f>
        <v>0</v>
      </c>
      <c r="AQ1974" s="36" cm="1">
        <f t="array" aca="1" ref="AQ1974" ca="1">+MAX(0,(INDIRECT(AQ1973)-OFFSET(INDIRECT(AQ1973),0,-1)))</f>
        <v>0</v>
      </c>
      <c r="AR1974" s="36" cm="1">
        <f t="array" aca="1" ref="AR1974" ca="1">+MAX(0,(INDIRECT(AR1973)-OFFSET(INDIRECT(AR1973),0,-1)))</f>
        <v>0</v>
      </c>
      <c r="AS1974" s="36" cm="1">
        <f t="array" aca="1" ref="AS1974" ca="1">+MAX(0,(INDIRECT(AS1973)-OFFSET(INDIRECT(AS1973),0,-1)))</f>
        <v>0</v>
      </c>
      <c r="AT1974" s="36" cm="1">
        <f t="array" aca="1" ref="AT1974" ca="1">+MAX(0,(INDIRECT(AT1973)-OFFSET(INDIRECT(AT1973),0,-1)))</f>
        <v>0</v>
      </c>
      <c r="AU1974" s="36" cm="1">
        <f t="array" aca="1" ref="AU1974" ca="1">+MAX(0,(INDIRECT(AU1973)-OFFSET(INDIRECT(AU1973),0,-1)))</f>
        <v>0</v>
      </c>
      <c r="AV1974" s="36" cm="1">
        <f t="array" aca="1" ref="AV1974" ca="1">+MAX(0,(INDIRECT(AV1973)-OFFSET(INDIRECT(AV1973),0,-1)))</f>
        <v>0</v>
      </c>
      <c r="AW1974" s="36" cm="1">
        <f t="array" aca="1" ref="AW1974" ca="1">+MAX(0,(INDIRECT(AW1973)-OFFSET(INDIRECT(AW1973),0,-1)))</f>
        <v>0</v>
      </c>
      <c r="AX1974" s="36" cm="1">
        <f t="array" aca="1" ref="AX1974" ca="1">+MAX(0,(INDIRECT(AX1973)-OFFSET(INDIRECT(AX1973),0,-1)))</f>
        <v>0</v>
      </c>
      <c r="AY1974" s="36" cm="1">
        <f t="array" aca="1" ref="AY1974" ca="1">+MAX(0,(INDIRECT(AY1973)-OFFSET(INDIRECT(AY1973),0,-1)))</f>
        <v>0</v>
      </c>
      <c r="AZ1974" s="36" cm="1">
        <f t="array" aca="1" ref="AZ1974" ca="1">+MAX(0,(INDIRECT(AZ1973)-OFFSET(INDIRECT(AZ1973),0,-1)))</f>
        <v>0</v>
      </c>
      <c r="BA1974" s="36" cm="1">
        <f t="array" aca="1" ref="BA1974" ca="1">+MAX(0,(INDIRECT(BA1973)-OFFSET(INDIRECT(BA1973),0,-1)))</f>
        <v>0</v>
      </c>
      <c r="BB1974" s="36" cm="1">
        <f t="array" aca="1" ref="BB1974" ca="1">+MAX(0,(INDIRECT(BB1973)-OFFSET(INDIRECT(BB1973),0,-1)))</f>
        <v>0</v>
      </c>
      <c r="BC1974" s="36" cm="1">
        <f t="array" aca="1" ref="BC1974" ca="1">+MAX(0,(INDIRECT(BC1973)-OFFSET(INDIRECT(BC1973),0,-1)))</f>
        <v>0</v>
      </c>
      <c r="BD1974" s="36" cm="1">
        <f t="array" aca="1" ref="BD1974" ca="1">+MAX(0,(INDIRECT(BD1973)-OFFSET(INDIRECT(BD1973),0,-1)))</f>
        <v>0</v>
      </c>
      <c r="BE1974" s="36" cm="1">
        <f t="array" aca="1" ref="BE1974" ca="1">+MAX(0,(INDIRECT(BE1973)-OFFSET(INDIRECT(BE1973),0,-1)))</f>
        <v>0</v>
      </c>
      <c r="BF1974" s="36" cm="1">
        <f t="array" aca="1" ref="BF1974" ca="1">+MAX(0,(INDIRECT(BF1973)-OFFSET(INDIRECT(BF1973),0,-1)))</f>
        <v>0</v>
      </c>
      <c r="BG1974" s="36" cm="1">
        <f t="array" aca="1" ref="BG1974" ca="1">+MAX(0,(INDIRECT(BG1973)-OFFSET(INDIRECT(BG1973),0,-1)))</f>
        <v>0</v>
      </c>
      <c r="BH1974" s="36" cm="1">
        <f t="array" aca="1" ref="BH1974" ca="1">+MAX(0,(INDIRECT(BH1973)-OFFSET(INDIRECT(BH1973),0,-1)))</f>
        <v>0</v>
      </c>
      <c r="BI1974" s="36" cm="1">
        <f t="array" aca="1" ref="BI1974" ca="1">+MAX(0,(INDIRECT(BI1973)-OFFSET(INDIRECT(BI1973),0,-1)))</f>
        <v>0</v>
      </c>
      <c r="BJ1974" s="36" cm="1">
        <f t="array" aca="1" ref="BJ1974" ca="1">+MAX(0,(INDIRECT(BJ1973)-OFFSET(INDIRECT(BJ1973),0,-1)))</f>
        <v>0</v>
      </c>
      <c r="BK1974" s="36" cm="1">
        <f t="array" aca="1" ref="BK1974" ca="1">+MAX(0,(INDIRECT(BK1973)-OFFSET(INDIRECT(BK1973),0,-1)))</f>
        <v>0</v>
      </c>
      <c r="BL1974" s="36" cm="1">
        <f t="array" aca="1" ref="BL1974" ca="1">+MAX(0,(INDIRECT(BL1973)-OFFSET(INDIRECT(BL1973),0,-1)))</f>
        <v>0</v>
      </c>
      <c r="BM1974" s="36" cm="1">
        <f t="array" aca="1" ref="BM1974" ca="1">+MAX(0,(INDIRECT(BM1973)-OFFSET(INDIRECT(BM1973),0,-1)))</f>
        <v>0</v>
      </c>
      <c r="BN1974" s="36" cm="1">
        <f t="array" aca="1" ref="BN1974" ca="1">+MAX(0,(INDIRECT(BN1973)-OFFSET(INDIRECT(BN1973),0,-1)))</f>
        <v>0</v>
      </c>
      <c r="BO1974" s="36" cm="1">
        <f t="array" aca="1" ref="BO1974" ca="1">+MAX(0,(INDIRECT(BO1973)-OFFSET(INDIRECT(BO1973),0,-1)))</f>
        <v>0</v>
      </c>
      <c r="BP1974" s="36" cm="1">
        <f t="array" aca="1" ref="BP1974" ca="1">+MAX(0,(INDIRECT(BP1973)-OFFSET(INDIRECT(BP1973),0,-1)))</f>
        <v>0</v>
      </c>
      <c r="BQ1974" s="36" cm="1">
        <f t="array" aca="1" ref="BQ1974" ca="1">+MAX(0,(INDIRECT(BQ1973)-OFFSET(INDIRECT(BQ1973),0,-1)))</f>
        <v>0</v>
      </c>
      <c r="BR1974" s="36" cm="1">
        <f t="array" aca="1" ref="BR1974" ca="1">+MAX(0,(INDIRECT(BR1973)-OFFSET(INDIRECT(BR1973),0,-1)))</f>
        <v>0</v>
      </c>
      <c r="BS1974" s="36" cm="1">
        <f t="array" aca="1" ref="BS1974" ca="1">+MAX(0,(INDIRECT(BS1973)-OFFSET(INDIRECT(BS1973),0,-1)))</f>
        <v>0</v>
      </c>
      <c r="BT1974" s="36" cm="1">
        <f t="array" aca="1" ref="BT1974" ca="1">+MAX(0,(INDIRECT(BT1973)-OFFSET(INDIRECT(BT1973),0,-1)))</f>
        <v>0</v>
      </c>
      <c r="BU1974" s="36" cm="1">
        <f t="array" aca="1" ref="BU1974" ca="1">+MAX(0,(INDIRECT(BU1973)-OFFSET(INDIRECT(BU1973),0,-1)))</f>
        <v>0</v>
      </c>
      <c r="BV1974" s="36" cm="1">
        <f t="array" aca="1" ref="BV1974" ca="1">+MAX(0,(INDIRECT(BV1973)-OFFSET(INDIRECT(BV1973),0,-1)))</f>
        <v>0</v>
      </c>
      <c r="BW1974" s="36" cm="1">
        <f t="array" aca="1" ref="BW1974" ca="1">+MAX(0,(INDIRECT(BW1973)-OFFSET(INDIRECT(BW1973),0,-1)))</f>
        <v>0</v>
      </c>
      <c r="BX1974" s="36" cm="1">
        <f t="array" aca="1" ref="BX1974" ca="1">+MAX(0,(INDIRECT(BX1973)-OFFSET(INDIRECT(BX1973),0,-1)))</f>
        <v>0</v>
      </c>
      <c r="BY1974" s="36" cm="1">
        <f t="array" aca="1" ref="BY1974" ca="1">+MAX(0,(INDIRECT(BY1973)-OFFSET(INDIRECT(BY1973),0,-1)))</f>
        <v>0</v>
      </c>
      <c r="BZ1974" s="36" cm="1">
        <f t="array" aca="1" ref="BZ1974" ca="1">+MAX(0,(INDIRECT(BZ1973)-OFFSET(INDIRECT(BZ1973),0,-1)))</f>
        <v>0</v>
      </c>
      <c r="CA1974" s="36" cm="1">
        <f t="array" aca="1" ref="CA1974" ca="1">+MAX(0,(INDIRECT(CA1973)-OFFSET(INDIRECT(CA1973),0,-1)))</f>
        <v>0</v>
      </c>
      <c r="CB1974" s="36" cm="1">
        <f t="array" aca="1" ref="CB1974" ca="1">+MAX(0,(INDIRECT(CB1973)-OFFSET(INDIRECT(CB1973),0,-1)))</f>
        <v>0</v>
      </c>
      <c r="CC1974" s="36" cm="1">
        <f t="array" aca="1" ref="CC1974" ca="1">+MAX(0,(INDIRECT(CC1973)-OFFSET(INDIRECT(CC1973),0,-1)))</f>
        <v>0</v>
      </c>
      <c r="CD1974" s="36" cm="1">
        <f t="array" aca="1" ref="CD1974" ca="1">+MAX(0,(INDIRECT(CD1973)-OFFSET(INDIRECT(CD1973),0,-1)))</f>
        <v>0</v>
      </c>
      <c r="CE1974" s="36" cm="1">
        <f t="array" aca="1" ref="CE1974" ca="1">+MAX(0,(INDIRECT(CE1973)-OFFSET(INDIRECT(CE1973),0,-1)))</f>
        <v>0</v>
      </c>
      <c r="CF1974" s="36" cm="1">
        <f t="array" aca="1" ref="CF1974" ca="1">+MAX(0,(INDIRECT(CF1973)-OFFSET(INDIRECT(CF1973),0,-1)))</f>
        <v>0</v>
      </c>
      <c r="CG1974" s="36" cm="1">
        <f t="array" aca="1" ref="CG1974" ca="1">+MAX(0,(INDIRECT(CG1973)-OFFSET(INDIRECT(CG1973),0,-1)))</f>
        <v>0</v>
      </c>
      <c r="CH1974" s="36" cm="1">
        <f t="array" aca="1" ref="CH1974" ca="1">+MAX(0,(INDIRECT(CH1973)-OFFSET(INDIRECT(CH1973),0,-1)))</f>
        <v>0</v>
      </c>
      <c r="CI1974" s="36" cm="1">
        <f t="array" aca="1" ref="CI1974" ca="1">+MAX(0,(INDIRECT(CI1973)-OFFSET(INDIRECT(CI1973),0,-1)))</f>
        <v>0</v>
      </c>
      <c r="CJ1974" s="36" cm="1">
        <f t="array" aca="1" ref="CJ1974" ca="1">+MAX(0,(INDIRECT(CJ1973)-OFFSET(INDIRECT(CJ1973),0,-1)))</f>
        <v>0</v>
      </c>
      <c r="CK1974" s="36" cm="1">
        <f t="array" aca="1" ref="CK1974" ca="1">+MAX(0,(INDIRECT(CK1973)-OFFSET(INDIRECT(CK1973),0,-1)))</f>
        <v>0</v>
      </c>
      <c r="CL1974" s="36" cm="1">
        <f t="array" aca="1" ref="CL1974" ca="1">+MAX(0,(INDIRECT(CL1973)-OFFSET(INDIRECT(CL1973),0,-1)))</f>
        <v>0</v>
      </c>
      <c r="CM1974" s="36" cm="1">
        <f t="array" aca="1" ref="CM1974" ca="1">+MAX(0,(INDIRECT(CM1973)-OFFSET(INDIRECT(CM1973),0,-1)))</f>
        <v>0</v>
      </c>
      <c r="CN1974" s="36" cm="1">
        <f t="array" aca="1" ref="CN1974" ca="1">+MAX(0,(INDIRECT(CN1973)-OFFSET(INDIRECT(CN1973),0,-1)))</f>
        <v>0</v>
      </c>
    </row>
    <row r="1975" spans="1:92" s="295" customFormat="1" x14ac:dyDescent="0.25">
      <c r="A1975"/>
      <c r="B1975" s="7"/>
      <c r="C1975" s="10"/>
      <c r="D1975"/>
      <c r="E1975" s="106"/>
      <c r="F1975" s="106"/>
      <c r="G1975" s="106"/>
      <c r="H1975" s="106"/>
      <c r="I1975" s="175"/>
      <c r="J1975" s="36"/>
      <c r="K1975" s="36"/>
      <c r="L1975" s="36"/>
      <c r="M1975" s="36"/>
      <c r="N1975" s="36"/>
      <c r="O1975" s="36"/>
      <c r="P1975" s="36"/>
      <c r="Q1975" s="36"/>
      <c r="R1975"/>
      <c r="S1975"/>
      <c r="T1975" s="256"/>
      <c r="U1975" s="36"/>
      <c r="V1975" s="36"/>
      <c r="W1975" s="36"/>
      <c r="X1975" s="36"/>
      <c r="Y1975" s="36"/>
      <c r="Z1975" s="36"/>
      <c r="AA1975" s="36"/>
      <c r="AB1975" s="36"/>
      <c r="AC1975" s="36"/>
      <c r="AD1975" s="36"/>
      <c r="AE1975" s="36"/>
      <c r="AF1975" s="36"/>
      <c r="AG1975" s="36"/>
      <c r="AH1975" s="36"/>
      <c r="AI1975" s="36"/>
      <c r="AJ1975" s="36"/>
      <c r="AK1975" s="36"/>
      <c r="AL1975" s="36"/>
      <c r="AM1975" s="36"/>
      <c r="AN1975" s="36"/>
      <c r="AO1975" s="36"/>
      <c r="AP1975" s="36"/>
      <c r="AQ1975" s="36"/>
      <c r="AR1975" s="36"/>
      <c r="AS1975" s="36"/>
      <c r="AT1975" s="36"/>
      <c r="AU1975" s="36"/>
      <c r="AV1975" s="36"/>
      <c r="AW1975" s="36"/>
      <c r="AX1975" s="36"/>
      <c r="AY1975" s="36"/>
      <c r="AZ1975" s="36"/>
      <c r="BA1975" s="36"/>
      <c r="BB1975" s="36"/>
      <c r="BC1975" s="36"/>
      <c r="BD1975" s="36"/>
      <c r="BE1975" s="36"/>
      <c r="BF1975" s="36"/>
      <c r="BG1975" s="36"/>
      <c r="BH1975" s="36"/>
      <c r="BI1975" s="36"/>
      <c r="BJ1975" s="36"/>
      <c r="BK1975" s="36"/>
      <c r="BL1975" s="36"/>
      <c r="BM1975" s="36"/>
      <c r="BN1975" s="36"/>
      <c r="BO1975" s="36"/>
      <c r="BP1975" s="36"/>
      <c r="BQ1975" s="36"/>
      <c r="BR1975" s="36"/>
      <c r="BS1975" s="36"/>
      <c r="BT1975" s="36"/>
      <c r="BU1975" s="36"/>
      <c r="BV1975" s="36"/>
      <c r="BW1975" s="36"/>
      <c r="BX1975" s="36"/>
      <c r="BY1975" s="36"/>
      <c r="BZ1975" s="36"/>
      <c r="CA1975" s="36"/>
      <c r="CB1975" s="36"/>
      <c r="CC1975" s="36"/>
      <c r="CD1975" s="36"/>
      <c r="CE1975" s="36"/>
      <c r="CF1975" s="36"/>
      <c r="CG1975" s="36"/>
      <c r="CH1975" s="36"/>
      <c r="CI1975" s="36"/>
      <c r="CJ1975" s="36"/>
      <c r="CK1975" s="36"/>
      <c r="CL1975" s="36"/>
      <c r="CM1975" s="36"/>
      <c r="CN1975" s="36"/>
    </row>
    <row r="1976" spans="1:92" s="295" customFormat="1" x14ac:dyDescent="0.25">
      <c r="A1976" s="137"/>
      <c r="B1976" s="138"/>
      <c r="C1976" s="257"/>
      <c r="D1976" s="137" t="s">
        <v>1059</v>
      </c>
      <c r="E1976" s="157" t="s">
        <v>1059</v>
      </c>
      <c r="F1976" s="157"/>
      <c r="G1976" s="157"/>
      <c r="H1976" s="141"/>
      <c r="I1976" s="487"/>
      <c r="J1976" s="542"/>
      <c r="K1976" s="257"/>
      <c r="L1976" s="257"/>
      <c r="M1976" s="257"/>
      <c r="N1976" s="257"/>
      <c r="O1976" s="257"/>
      <c r="P1976" s="257"/>
      <c r="Q1976" s="257"/>
      <c r="R1976"/>
      <c r="S1976"/>
      <c r="T1976" s="326" t="s">
        <v>507</v>
      </c>
      <c r="U1976" s="326" t="s">
        <v>507</v>
      </c>
      <c r="V1976" s="326" t="s">
        <v>507</v>
      </c>
      <c r="W1976" s="326" t="s">
        <v>507</v>
      </c>
      <c r="X1976" s="326" t="s">
        <v>507</v>
      </c>
      <c r="Y1976" s="326" t="s">
        <v>507</v>
      </c>
      <c r="Z1976" s="326" t="s">
        <v>507</v>
      </c>
      <c r="AA1976" s="326" t="s">
        <v>507</v>
      </c>
      <c r="AB1976" s="326" t="s">
        <v>507</v>
      </c>
      <c r="AC1976" s="326" t="s">
        <v>507</v>
      </c>
      <c r="AD1976" s="326" t="s">
        <v>507</v>
      </c>
      <c r="AE1976" s="326" t="s">
        <v>507</v>
      </c>
      <c r="AF1976" s="326" t="s">
        <v>507</v>
      </c>
      <c r="AG1976" s="326" t="s">
        <v>507</v>
      </c>
      <c r="AH1976" s="326" t="s">
        <v>507</v>
      </c>
      <c r="AI1976" s="326" t="s">
        <v>507</v>
      </c>
      <c r="AJ1976" s="326" t="s">
        <v>507</v>
      </c>
      <c r="AK1976" s="326" t="s">
        <v>507</v>
      </c>
      <c r="AL1976" s="326" t="s">
        <v>507</v>
      </c>
      <c r="AM1976" s="326" t="s">
        <v>507</v>
      </c>
      <c r="AN1976" s="326" t="s">
        <v>507</v>
      </c>
      <c r="AO1976" s="326" t="s">
        <v>507</v>
      </c>
      <c r="AP1976" s="326" t="s">
        <v>507</v>
      </c>
      <c r="AQ1976" s="326" t="s">
        <v>507</v>
      </c>
      <c r="AR1976" s="326" t="s">
        <v>507</v>
      </c>
      <c r="AS1976" s="326" t="s">
        <v>507</v>
      </c>
      <c r="AT1976" s="326" t="s">
        <v>507</v>
      </c>
      <c r="AU1976" s="326" t="s">
        <v>507</v>
      </c>
      <c r="AV1976" s="326" t="s">
        <v>507</v>
      </c>
      <c r="AW1976" s="326" t="s">
        <v>507</v>
      </c>
      <c r="AX1976" s="326" t="s">
        <v>507</v>
      </c>
      <c r="AY1976" s="326" t="s">
        <v>507</v>
      </c>
      <c r="AZ1976" s="326" t="s">
        <v>507</v>
      </c>
      <c r="BA1976" s="326" t="s">
        <v>507</v>
      </c>
      <c r="BB1976" s="326" t="s">
        <v>507</v>
      </c>
      <c r="BC1976" s="326" t="s">
        <v>507</v>
      </c>
      <c r="BD1976" s="326" t="s">
        <v>507</v>
      </c>
      <c r="BE1976" s="326" t="s">
        <v>507</v>
      </c>
      <c r="BF1976" s="326" t="s">
        <v>507</v>
      </c>
      <c r="BG1976" s="326" t="s">
        <v>507</v>
      </c>
      <c r="BH1976" s="326" t="s">
        <v>507</v>
      </c>
      <c r="BI1976" s="326" t="s">
        <v>507</v>
      </c>
      <c r="BJ1976" s="326" t="s">
        <v>507</v>
      </c>
      <c r="BK1976" s="326" t="s">
        <v>507</v>
      </c>
      <c r="BL1976" s="326" t="s">
        <v>507</v>
      </c>
      <c r="BM1976" s="326" t="s">
        <v>507</v>
      </c>
      <c r="BN1976" s="326" t="s">
        <v>507</v>
      </c>
      <c r="BO1976" s="326" t="s">
        <v>507</v>
      </c>
      <c r="BP1976" s="326" t="s">
        <v>507</v>
      </c>
      <c r="BQ1976" s="326" t="s">
        <v>507</v>
      </c>
      <c r="BR1976" s="326" t="s">
        <v>507</v>
      </c>
      <c r="BS1976" s="326" t="s">
        <v>507</v>
      </c>
      <c r="BT1976" s="326" t="s">
        <v>507</v>
      </c>
      <c r="BU1976" s="326" t="s">
        <v>507</v>
      </c>
      <c r="BV1976" s="326" t="s">
        <v>507</v>
      </c>
      <c r="BW1976" s="326" t="s">
        <v>507</v>
      </c>
      <c r="BX1976" s="326" t="s">
        <v>507</v>
      </c>
      <c r="BY1976" s="326" t="s">
        <v>507</v>
      </c>
      <c r="BZ1976" s="326" t="s">
        <v>507</v>
      </c>
      <c r="CA1976" s="326" t="s">
        <v>507</v>
      </c>
      <c r="CB1976" s="326" t="s">
        <v>507</v>
      </c>
      <c r="CC1976" s="326" t="s">
        <v>507</v>
      </c>
      <c r="CD1976" s="326" t="s">
        <v>507</v>
      </c>
      <c r="CE1976" s="326" t="s">
        <v>507</v>
      </c>
      <c r="CF1976" s="326" t="s">
        <v>507</v>
      </c>
      <c r="CG1976" s="326" t="s">
        <v>507</v>
      </c>
      <c r="CH1976" s="326" t="s">
        <v>507</v>
      </c>
      <c r="CI1976" s="326" t="s">
        <v>507</v>
      </c>
      <c r="CJ1976" s="326" t="s">
        <v>507</v>
      </c>
      <c r="CK1976" s="326" t="s">
        <v>507</v>
      </c>
      <c r="CL1976" s="326" t="s">
        <v>507</v>
      </c>
      <c r="CM1976" s="326" t="s">
        <v>507</v>
      </c>
      <c r="CN1976" s="326" t="s">
        <v>507</v>
      </c>
    </row>
    <row r="1977" spans="1:92" s="295" customFormat="1" x14ac:dyDescent="0.25">
      <c r="A1977" t="s">
        <v>188</v>
      </c>
      <c r="B1977" s="7" t="s">
        <v>193</v>
      </c>
      <c r="C1977" s="10"/>
      <c r="D1977" t="s">
        <v>1059</v>
      </c>
      <c r="E1977" s="106" t="s">
        <v>203</v>
      </c>
      <c r="F1977" s="106"/>
      <c r="G1977" s="106"/>
      <c r="H1977" s="106"/>
      <c r="I1977" s="175"/>
      <c r="J1977" s="36">
        <f t="shared" ref="J1977:P1977" ca="1" si="1249">SUMIF($3:$3, INDIRECT(ADDRESS(2,COLUMN(),2)), INDIRECT(ROW() &amp; ":" &amp; ROW()))</f>
        <v>0</v>
      </c>
      <c r="K1977" s="36">
        <f t="shared" ca="1" si="1249"/>
        <v>0</v>
      </c>
      <c r="L1977" s="36">
        <f t="shared" ca="1" si="1249"/>
        <v>0</v>
      </c>
      <c r="M1977" s="36">
        <f t="shared" ca="1" si="1249"/>
        <v>0</v>
      </c>
      <c r="N1977" s="36">
        <f t="shared" ca="1" si="1249"/>
        <v>0</v>
      </c>
      <c r="O1977" s="36">
        <f t="shared" ca="1" si="1249"/>
        <v>0</v>
      </c>
      <c r="P1977" s="36">
        <f t="shared" ca="1" si="1249"/>
        <v>0</v>
      </c>
      <c r="Q1977" s="36"/>
      <c r="R1977"/>
      <c r="S1977"/>
      <c r="T1977" s="256">
        <f t="shared" ref="T1977" ca="1" si="1250">IFERROR(INDEX(INDIRECT("Financials!$A:$AD"), MATCH(INDIRECT(ADDRESS(ROW(),2)), INDIRECT("Financials!$B:$B"), 0), MATCH(INDIRECT(ADDRESS(1,COLUMN())), INDIRECT("Financials!$1:$1"), 0)),0)</f>
        <v>0</v>
      </c>
      <c r="U1977" s="36" cm="1">
        <f t="array" aca="1" ref="U1977" ca="1">+MIN(0,(INDIRECT(U1976)-OFFSET(INDIRECT(U1976),0,-1)))</f>
        <v>0</v>
      </c>
      <c r="V1977" s="36" cm="1">
        <f t="array" aca="1" ref="V1977" ca="1">+MIN(0,(INDIRECT(V1976)-OFFSET(INDIRECT(V1976),0,-1)))</f>
        <v>0</v>
      </c>
      <c r="W1977" s="36" cm="1">
        <f t="array" aca="1" ref="W1977" ca="1">+MIN(0,(INDIRECT(W1976)-OFFSET(INDIRECT(W1976),0,-1)))</f>
        <v>0</v>
      </c>
      <c r="X1977" s="36" cm="1">
        <f t="array" aca="1" ref="X1977" ca="1">+MIN(0,(INDIRECT(X1976)-OFFSET(INDIRECT(X1976),0,-1)))</f>
        <v>0</v>
      </c>
      <c r="Y1977" s="36" cm="1">
        <f t="array" aca="1" ref="Y1977" ca="1">+MIN(0,(INDIRECT(Y1976)-OFFSET(INDIRECT(Y1976),0,-1)))</f>
        <v>0</v>
      </c>
      <c r="Z1977" s="36" cm="1">
        <f t="array" aca="1" ref="Z1977" ca="1">+MIN(0,(INDIRECT(Z1976)-OFFSET(INDIRECT(Z1976),0,-1)))</f>
        <v>0</v>
      </c>
      <c r="AA1977" s="36" cm="1">
        <f t="array" aca="1" ref="AA1977" ca="1">+MIN(0,(INDIRECT(AA1976)-OFFSET(INDIRECT(AA1976),0,-1)))</f>
        <v>0</v>
      </c>
      <c r="AB1977" s="36" cm="1">
        <f t="array" aca="1" ref="AB1977" ca="1">+MIN(0,(INDIRECT(AB1976)-OFFSET(INDIRECT(AB1976),0,-1)))</f>
        <v>0</v>
      </c>
      <c r="AC1977" s="36" cm="1">
        <f t="array" aca="1" ref="AC1977" ca="1">+MIN(0,(INDIRECT(AC1976)-OFFSET(INDIRECT(AC1976),0,-1)))</f>
        <v>0</v>
      </c>
      <c r="AD1977" s="36" cm="1">
        <f t="array" aca="1" ref="AD1977" ca="1">+MIN(0,(INDIRECT(AD1976)-OFFSET(INDIRECT(AD1976),0,-1)))</f>
        <v>0</v>
      </c>
      <c r="AE1977" s="36" cm="1">
        <f t="array" aca="1" ref="AE1977" ca="1">+MIN(0,(INDIRECT(AE1976)-OFFSET(INDIRECT(AE1976),0,-1)))</f>
        <v>0</v>
      </c>
      <c r="AF1977" s="36" cm="1">
        <f t="array" aca="1" ref="AF1977" ca="1">+MIN(0,(INDIRECT(AF1976)-OFFSET(INDIRECT(AF1976),0,-1)))</f>
        <v>0</v>
      </c>
      <c r="AG1977" s="36" cm="1">
        <f t="array" aca="1" ref="AG1977" ca="1">+MIN(0,(INDIRECT(AG1976)-OFFSET(INDIRECT(AG1976),0,-1)))</f>
        <v>0</v>
      </c>
      <c r="AH1977" s="36" cm="1">
        <f t="array" aca="1" ref="AH1977" ca="1">+MIN(0,(INDIRECT(AH1976)-OFFSET(INDIRECT(AH1976),0,-1)))</f>
        <v>0</v>
      </c>
      <c r="AI1977" s="36" cm="1">
        <f t="array" aca="1" ref="AI1977" ca="1">+MIN(0,(INDIRECT(AI1976)-OFFSET(INDIRECT(AI1976),0,-1)))</f>
        <v>0</v>
      </c>
      <c r="AJ1977" s="36" cm="1">
        <f t="array" aca="1" ref="AJ1977" ca="1">+MIN(0,(INDIRECT(AJ1976)-OFFSET(INDIRECT(AJ1976),0,-1)))</f>
        <v>0</v>
      </c>
      <c r="AK1977" s="36" cm="1">
        <f t="array" aca="1" ref="AK1977" ca="1">+MIN(0,(INDIRECT(AK1976)-OFFSET(INDIRECT(AK1976),0,-1)))</f>
        <v>0</v>
      </c>
      <c r="AL1977" s="36" cm="1">
        <f t="array" aca="1" ref="AL1977" ca="1">+MIN(0,(INDIRECT(AL1976)-OFFSET(INDIRECT(AL1976),0,-1)))</f>
        <v>0</v>
      </c>
      <c r="AM1977" s="36" cm="1">
        <f t="array" aca="1" ref="AM1977" ca="1">+MIN(0,(INDIRECT(AM1976)-OFFSET(INDIRECT(AM1976),0,-1)))</f>
        <v>0</v>
      </c>
      <c r="AN1977" s="36" cm="1">
        <f t="array" aca="1" ref="AN1977" ca="1">+MIN(0,(INDIRECT(AN1976)-OFFSET(INDIRECT(AN1976),0,-1)))</f>
        <v>0</v>
      </c>
      <c r="AO1977" s="36" cm="1">
        <f t="array" aca="1" ref="AO1977" ca="1">+MIN(0,(INDIRECT(AO1976)-OFFSET(INDIRECT(AO1976),0,-1)))</f>
        <v>0</v>
      </c>
      <c r="AP1977" s="36" cm="1">
        <f t="array" aca="1" ref="AP1977" ca="1">+MIN(0,(INDIRECT(AP1976)-OFFSET(INDIRECT(AP1976),0,-1)))</f>
        <v>0</v>
      </c>
      <c r="AQ1977" s="36" cm="1">
        <f t="array" aca="1" ref="AQ1977" ca="1">+MIN(0,(INDIRECT(AQ1976)-OFFSET(INDIRECT(AQ1976),0,-1)))</f>
        <v>0</v>
      </c>
      <c r="AR1977" s="36" cm="1">
        <f t="array" aca="1" ref="AR1977" ca="1">+MIN(0,(INDIRECT(AR1976)-OFFSET(INDIRECT(AR1976),0,-1)))</f>
        <v>0</v>
      </c>
      <c r="AS1977" s="36" cm="1">
        <f t="array" aca="1" ref="AS1977" ca="1">+MIN(0,(INDIRECT(AS1976)-OFFSET(INDIRECT(AS1976),0,-1)))</f>
        <v>0</v>
      </c>
      <c r="AT1977" s="36" cm="1">
        <f t="array" aca="1" ref="AT1977" ca="1">+MIN(0,(INDIRECT(AT1976)-OFFSET(INDIRECT(AT1976),0,-1)))</f>
        <v>0</v>
      </c>
      <c r="AU1977" s="36" cm="1">
        <f t="array" aca="1" ref="AU1977" ca="1">+MIN(0,(INDIRECT(AU1976)-OFFSET(INDIRECT(AU1976),0,-1)))</f>
        <v>0</v>
      </c>
      <c r="AV1977" s="36" cm="1">
        <f t="array" aca="1" ref="AV1977" ca="1">+MIN(0,(INDIRECT(AV1976)-OFFSET(INDIRECT(AV1976),0,-1)))</f>
        <v>0</v>
      </c>
      <c r="AW1977" s="36" cm="1">
        <f t="array" aca="1" ref="AW1977" ca="1">+MIN(0,(INDIRECT(AW1976)-OFFSET(INDIRECT(AW1976),0,-1)))</f>
        <v>0</v>
      </c>
      <c r="AX1977" s="36" cm="1">
        <f t="array" aca="1" ref="AX1977" ca="1">+MIN(0,(INDIRECT(AX1976)-OFFSET(INDIRECT(AX1976),0,-1)))</f>
        <v>0</v>
      </c>
      <c r="AY1977" s="36" cm="1">
        <f t="array" aca="1" ref="AY1977" ca="1">+MIN(0,(INDIRECT(AY1976)-OFFSET(INDIRECT(AY1976),0,-1)))</f>
        <v>0</v>
      </c>
      <c r="AZ1977" s="36" cm="1">
        <f t="array" aca="1" ref="AZ1977" ca="1">+MIN(0,(INDIRECT(AZ1976)-OFFSET(INDIRECT(AZ1976),0,-1)))</f>
        <v>0</v>
      </c>
      <c r="BA1977" s="36" cm="1">
        <f t="array" aca="1" ref="BA1977" ca="1">+MIN(0,(INDIRECT(BA1976)-OFFSET(INDIRECT(BA1976),0,-1)))</f>
        <v>0</v>
      </c>
      <c r="BB1977" s="36" cm="1">
        <f t="array" aca="1" ref="BB1977" ca="1">+MIN(0,(INDIRECT(BB1976)-OFFSET(INDIRECT(BB1976),0,-1)))</f>
        <v>0</v>
      </c>
      <c r="BC1977" s="36" cm="1">
        <f t="array" aca="1" ref="BC1977" ca="1">+MIN(0,(INDIRECT(BC1976)-OFFSET(INDIRECT(BC1976),0,-1)))</f>
        <v>0</v>
      </c>
      <c r="BD1977" s="36" cm="1">
        <f t="array" aca="1" ref="BD1977" ca="1">+MIN(0,(INDIRECT(BD1976)-OFFSET(INDIRECT(BD1976),0,-1)))</f>
        <v>0</v>
      </c>
      <c r="BE1977" s="36" cm="1">
        <f t="array" aca="1" ref="BE1977" ca="1">+MIN(0,(INDIRECT(BE1976)-OFFSET(INDIRECT(BE1976),0,-1)))</f>
        <v>0</v>
      </c>
      <c r="BF1977" s="36" cm="1">
        <f t="array" aca="1" ref="BF1977" ca="1">+MIN(0,(INDIRECT(BF1976)-OFFSET(INDIRECT(BF1976),0,-1)))</f>
        <v>0</v>
      </c>
      <c r="BG1977" s="36" cm="1">
        <f t="array" aca="1" ref="BG1977" ca="1">+MIN(0,(INDIRECT(BG1976)-OFFSET(INDIRECT(BG1976),0,-1)))</f>
        <v>0</v>
      </c>
      <c r="BH1977" s="36" cm="1">
        <f t="array" aca="1" ref="BH1977" ca="1">+MIN(0,(INDIRECT(BH1976)-OFFSET(INDIRECT(BH1976),0,-1)))</f>
        <v>0</v>
      </c>
      <c r="BI1977" s="36" cm="1">
        <f t="array" aca="1" ref="BI1977" ca="1">+MIN(0,(INDIRECT(BI1976)-OFFSET(INDIRECT(BI1976),0,-1)))</f>
        <v>0</v>
      </c>
      <c r="BJ1977" s="36" cm="1">
        <f t="array" aca="1" ref="BJ1977" ca="1">+MIN(0,(INDIRECT(BJ1976)-OFFSET(INDIRECT(BJ1976),0,-1)))</f>
        <v>0</v>
      </c>
      <c r="BK1977" s="36" cm="1">
        <f t="array" aca="1" ref="BK1977" ca="1">+MIN(0,(INDIRECT(BK1976)-OFFSET(INDIRECT(BK1976),0,-1)))</f>
        <v>0</v>
      </c>
      <c r="BL1977" s="36" cm="1">
        <f t="array" aca="1" ref="BL1977" ca="1">+MIN(0,(INDIRECT(BL1976)-OFFSET(INDIRECT(BL1976),0,-1)))</f>
        <v>0</v>
      </c>
      <c r="BM1977" s="36" cm="1">
        <f t="array" aca="1" ref="BM1977" ca="1">+MIN(0,(INDIRECT(BM1976)-OFFSET(INDIRECT(BM1976),0,-1)))</f>
        <v>0</v>
      </c>
      <c r="BN1977" s="36" cm="1">
        <f t="array" aca="1" ref="BN1977" ca="1">+MIN(0,(INDIRECT(BN1976)-OFFSET(INDIRECT(BN1976),0,-1)))</f>
        <v>0</v>
      </c>
      <c r="BO1977" s="36" cm="1">
        <f t="array" aca="1" ref="BO1977" ca="1">+MIN(0,(INDIRECT(BO1976)-OFFSET(INDIRECT(BO1976),0,-1)))</f>
        <v>0</v>
      </c>
      <c r="BP1977" s="36" cm="1">
        <f t="array" aca="1" ref="BP1977" ca="1">+MIN(0,(INDIRECT(BP1976)-OFFSET(INDIRECT(BP1976),0,-1)))</f>
        <v>0</v>
      </c>
      <c r="BQ1977" s="36" cm="1">
        <f t="array" aca="1" ref="BQ1977" ca="1">+MIN(0,(INDIRECT(BQ1976)-OFFSET(INDIRECT(BQ1976),0,-1)))</f>
        <v>0</v>
      </c>
      <c r="BR1977" s="36" cm="1">
        <f t="array" aca="1" ref="BR1977" ca="1">+MIN(0,(INDIRECT(BR1976)-OFFSET(INDIRECT(BR1976),0,-1)))</f>
        <v>0</v>
      </c>
      <c r="BS1977" s="36" cm="1">
        <f t="array" aca="1" ref="BS1977" ca="1">+MIN(0,(INDIRECT(BS1976)-OFFSET(INDIRECT(BS1976),0,-1)))</f>
        <v>0</v>
      </c>
      <c r="BT1977" s="36" cm="1">
        <f t="array" aca="1" ref="BT1977" ca="1">+MIN(0,(INDIRECT(BT1976)-OFFSET(INDIRECT(BT1976),0,-1)))</f>
        <v>0</v>
      </c>
      <c r="BU1977" s="36" cm="1">
        <f t="array" aca="1" ref="BU1977" ca="1">+MIN(0,(INDIRECT(BU1976)-OFFSET(INDIRECT(BU1976),0,-1)))</f>
        <v>0</v>
      </c>
      <c r="BV1977" s="36" cm="1">
        <f t="array" aca="1" ref="BV1977" ca="1">+MIN(0,(INDIRECT(BV1976)-OFFSET(INDIRECT(BV1976),0,-1)))</f>
        <v>0</v>
      </c>
      <c r="BW1977" s="36" cm="1">
        <f t="array" aca="1" ref="BW1977" ca="1">+MIN(0,(INDIRECT(BW1976)-OFFSET(INDIRECT(BW1976),0,-1)))</f>
        <v>0</v>
      </c>
      <c r="BX1977" s="36" cm="1">
        <f t="array" aca="1" ref="BX1977" ca="1">+MIN(0,(INDIRECT(BX1976)-OFFSET(INDIRECT(BX1976),0,-1)))</f>
        <v>0</v>
      </c>
      <c r="BY1977" s="36" cm="1">
        <f t="array" aca="1" ref="BY1977" ca="1">+MIN(0,(INDIRECT(BY1976)-OFFSET(INDIRECT(BY1976),0,-1)))</f>
        <v>0</v>
      </c>
      <c r="BZ1977" s="36" cm="1">
        <f t="array" aca="1" ref="BZ1977" ca="1">+MIN(0,(INDIRECT(BZ1976)-OFFSET(INDIRECT(BZ1976),0,-1)))</f>
        <v>0</v>
      </c>
      <c r="CA1977" s="36" cm="1">
        <f t="array" aca="1" ref="CA1977" ca="1">+MIN(0,(INDIRECT(CA1976)-OFFSET(INDIRECT(CA1976),0,-1)))</f>
        <v>0</v>
      </c>
      <c r="CB1977" s="36" cm="1">
        <f t="array" aca="1" ref="CB1977" ca="1">+MIN(0,(INDIRECT(CB1976)-OFFSET(INDIRECT(CB1976),0,-1)))</f>
        <v>0</v>
      </c>
      <c r="CC1977" s="36" cm="1">
        <f t="array" aca="1" ref="CC1977" ca="1">+MIN(0,(INDIRECT(CC1976)-OFFSET(INDIRECT(CC1976),0,-1)))</f>
        <v>0</v>
      </c>
      <c r="CD1977" s="36" cm="1">
        <f t="array" aca="1" ref="CD1977" ca="1">+MIN(0,(INDIRECT(CD1976)-OFFSET(INDIRECT(CD1976),0,-1)))</f>
        <v>0</v>
      </c>
      <c r="CE1977" s="36" cm="1">
        <f t="array" aca="1" ref="CE1977" ca="1">+MIN(0,(INDIRECT(CE1976)-OFFSET(INDIRECT(CE1976),0,-1)))</f>
        <v>0</v>
      </c>
      <c r="CF1977" s="36" cm="1">
        <f t="array" aca="1" ref="CF1977" ca="1">+MIN(0,(INDIRECT(CF1976)-OFFSET(INDIRECT(CF1976),0,-1)))</f>
        <v>0</v>
      </c>
      <c r="CG1977" s="36" cm="1">
        <f t="array" aca="1" ref="CG1977" ca="1">+MIN(0,(INDIRECT(CG1976)-OFFSET(INDIRECT(CG1976),0,-1)))</f>
        <v>0</v>
      </c>
      <c r="CH1977" s="36" cm="1">
        <f t="array" aca="1" ref="CH1977" ca="1">+MIN(0,(INDIRECT(CH1976)-OFFSET(INDIRECT(CH1976),0,-1)))</f>
        <v>0</v>
      </c>
      <c r="CI1977" s="36" cm="1">
        <f t="array" aca="1" ref="CI1977" ca="1">+MIN(0,(INDIRECT(CI1976)-OFFSET(INDIRECT(CI1976),0,-1)))</f>
        <v>0</v>
      </c>
      <c r="CJ1977" s="36" cm="1">
        <f t="array" aca="1" ref="CJ1977" ca="1">+MIN(0,(INDIRECT(CJ1976)-OFFSET(INDIRECT(CJ1976),0,-1)))</f>
        <v>0</v>
      </c>
      <c r="CK1977" s="36" cm="1">
        <f t="array" aca="1" ref="CK1977" ca="1">+MIN(0,(INDIRECT(CK1976)-OFFSET(INDIRECT(CK1976),0,-1)))</f>
        <v>0</v>
      </c>
      <c r="CL1977" s="36" cm="1">
        <f t="array" aca="1" ref="CL1977" ca="1">+MIN(0,(INDIRECT(CL1976)-OFFSET(INDIRECT(CL1976),0,-1)))</f>
        <v>0</v>
      </c>
      <c r="CM1977" s="36" cm="1">
        <f t="array" aca="1" ref="CM1977" ca="1">+MIN(0,(INDIRECT(CM1976)-OFFSET(INDIRECT(CM1976),0,-1)))</f>
        <v>0</v>
      </c>
      <c r="CN1977" s="36" cm="1">
        <f t="array" aca="1" ref="CN1977" ca="1">+MIN(0,(INDIRECT(CN1976)-OFFSET(INDIRECT(CN1976),0,-1)))</f>
        <v>0</v>
      </c>
    </row>
    <row r="1978" spans="1:92" s="295" customFormat="1" x14ac:dyDescent="0.25">
      <c r="A1978"/>
      <c r="B1978" s="7"/>
      <c r="C1978" s="10"/>
      <c r="D1978"/>
      <c r="E1978" s="106"/>
      <c r="F1978" s="106"/>
      <c r="G1978" s="106"/>
      <c r="H1978" s="106"/>
      <c r="I1978" s="175"/>
      <c r="J1978" s="36"/>
      <c r="K1978" s="36"/>
      <c r="L1978" s="36"/>
      <c r="M1978" s="36"/>
      <c r="N1978" s="36"/>
      <c r="O1978" s="36"/>
      <c r="P1978" s="36"/>
      <c r="Q1978" s="36"/>
      <c r="R1978"/>
      <c r="S1978"/>
      <c r="T1978" s="256"/>
      <c r="U1978" s="36"/>
      <c r="V1978" s="36"/>
      <c r="W1978" s="36"/>
      <c r="X1978" s="36"/>
      <c r="Y1978" s="36"/>
      <c r="Z1978" s="36"/>
      <c r="AA1978" s="36"/>
      <c r="AB1978" s="36"/>
      <c r="AC1978" s="36"/>
      <c r="AD1978" s="36"/>
      <c r="AE1978" s="36"/>
      <c r="AF1978" s="36"/>
      <c r="AG1978" s="36"/>
      <c r="AH1978" s="36"/>
      <c r="AI1978" s="36"/>
      <c r="AJ1978" s="36"/>
      <c r="AK1978" s="36"/>
      <c r="AL1978" s="36"/>
      <c r="AM1978" s="36"/>
      <c r="AN1978" s="36"/>
      <c r="AO1978" s="36"/>
      <c r="AP1978" s="36"/>
      <c r="AQ1978" s="36"/>
      <c r="AR1978" s="36"/>
      <c r="AS1978" s="36"/>
      <c r="AT1978" s="36"/>
      <c r="AU1978" s="36"/>
      <c r="AV1978" s="36"/>
      <c r="AW1978" s="36"/>
      <c r="AX1978" s="36"/>
      <c r="AY1978" s="36"/>
      <c r="AZ1978" s="36"/>
      <c r="BA1978" s="36"/>
      <c r="BB1978" s="36"/>
      <c r="BC1978" s="36"/>
      <c r="BD1978" s="36"/>
      <c r="BE1978" s="36"/>
      <c r="BF1978" s="36"/>
      <c r="BG1978" s="36"/>
      <c r="BH1978" s="36"/>
      <c r="BI1978" s="36"/>
      <c r="BJ1978" s="36"/>
      <c r="BK1978" s="36"/>
      <c r="BL1978" s="36"/>
      <c r="BM1978" s="36"/>
      <c r="BN1978" s="36"/>
      <c r="BO1978" s="36"/>
      <c r="BP1978" s="36"/>
      <c r="BQ1978" s="36"/>
      <c r="BR1978" s="36"/>
      <c r="BS1978" s="36"/>
      <c r="BT1978" s="36"/>
      <c r="BU1978" s="36"/>
      <c r="BV1978" s="36"/>
      <c r="BW1978" s="36"/>
      <c r="BX1978" s="36"/>
      <c r="BY1978" s="36"/>
      <c r="BZ1978" s="36"/>
      <c r="CA1978" s="36"/>
      <c r="CB1978" s="36"/>
      <c r="CC1978" s="36"/>
      <c r="CD1978" s="36"/>
      <c r="CE1978" s="36"/>
      <c r="CF1978" s="36"/>
      <c r="CG1978" s="36"/>
      <c r="CH1978" s="36"/>
      <c r="CI1978" s="36"/>
      <c r="CJ1978" s="36"/>
      <c r="CK1978" s="36"/>
      <c r="CL1978" s="36"/>
      <c r="CM1978" s="36"/>
      <c r="CN1978" s="36"/>
    </row>
    <row r="1979" spans="1:92" s="295" customFormat="1" x14ac:dyDescent="0.25">
      <c r="A1979" s="137"/>
      <c r="B1979" s="138"/>
      <c r="C1979" s="257"/>
      <c r="D1979" s="137" t="s">
        <v>1060</v>
      </c>
      <c r="E1979" s="157" t="s">
        <v>1060</v>
      </c>
      <c r="F1979" s="157"/>
      <c r="G1979" s="157"/>
      <c r="H1979" s="141"/>
      <c r="I1979" s="487"/>
      <c r="J1979" s="542"/>
      <c r="K1979" s="257"/>
      <c r="L1979" s="257"/>
      <c r="M1979" s="257"/>
      <c r="N1979" s="257"/>
      <c r="O1979" s="257"/>
      <c r="P1979" s="257"/>
      <c r="Q1979" s="257"/>
      <c r="R1979"/>
      <c r="S1979"/>
      <c r="T1979" s="326" t="s">
        <v>507</v>
      </c>
      <c r="U1979" s="326" t="s">
        <v>507</v>
      </c>
      <c r="V1979" s="326" t="s">
        <v>507</v>
      </c>
      <c r="W1979" s="326" t="s">
        <v>507</v>
      </c>
      <c r="X1979" s="326" t="s">
        <v>507</v>
      </c>
      <c r="Y1979" s="326" t="s">
        <v>507</v>
      </c>
      <c r="Z1979" s="326" t="s">
        <v>507</v>
      </c>
      <c r="AA1979" s="326" t="s">
        <v>507</v>
      </c>
      <c r="AB1979" s="326" t="s">
        <v>507</v>
      </c>
      <c r="AC1979" s="326" t="s">
        <v>507</v>
      </c>
      <c r="AD1979" s="326" t="s">
        <v>507</v>
      </c>
      <c r="AE1979" s="326" t="s">
        <v>507</v>
      </c>
      <c r="AF1979" s="326" t="s">
        <v>507</v>
      </c>
      <c r="AG1979" s="326" t="s">
        <v>507</v>
      </c>
      <c r="AH1979" s="326" t="s">
        <v>507</v>
      </c>
      <c r="AI1979" s="326" t="s">
        <v>507</v>
      </c>
      <c r="AJ1979" s="326" t="s">
        <v>507</v>
      </c>
      <c r="AK1979" s="326" t="s">
        <v>507</v>
      </c>
      <c r="AL1979" s="326" t="s">
        <v>507</v>
      </c>
      <c r="AM1979" s="326" t="s">
        <v>507</v>
      </c>
      <c r="AN1979" s="326" t="s">
        <v>507</v>
      </c>
      <c r="AO1979" s="326" t="s">
        <v>507</v>
      </c>
      <c r="AP1979" s="326" t="s">
        <v>507</v>
      </c>
      <c r="AQ1979" s="326" t="s">
        <v>507</v>
      </c>
      <c r="AR1979" s="326" t="s">
        <v>507</v>
      </c>
      <c r="AS1979" s="326" t="s">
        <v>507</v>
      </c>
      <c r="AT1979" s="326" t="s">
        <v>507</v>
      </c>
      <c r="AU1979" s="326" t="s">
        <v>507</v>
      </c>
      <c r="AV1979" s="326" t="s">
        <v>507</v>
      </c>
      <c r="AW1979" s="326" t="s">
        <v>507</v>
      </c>
      <c r="AX1979" s="326" t="s">
        <v>507</v>
      </c>
      <c r="AY1979" s="326" t="s">
        <v>507</v>
      </c>
      <c r="AZ1979" s="326" t="s">
        <v>507</v>
      </c>
      <c r="BA1979" s="326" t="s">
        <v>507</v>
      </c>
      <c r="BB1979" s="326" t="s">
        <v>507</v>
      </c>
      <c r="BC1979" s="326" t="s">
        <v>507</v>
      </c>
      <c r="BD1979" s="326" t="s">
        <v>507</v>
      </c>
      <c r="BE1979" s="326" t="s">
        <v>507</v>
      </c>
      <c r="BF1979" s="326" t="s">
        <v>507</v>
      </c>
      <c r="BG1979" s="326" t="s">
        <v>507</v>
      </c>
      <c r="BH1979" s="326" t="s">
        <v>507</v>
      </c>
      <c r="BI1979" s="326" t="s">
        <v>507</v>
      </c>
      <c r="BJ1979" s="326" t="s">
        <v>507</v>
      </c>
      <c r="BK1979" s="326" t="s">
        <v>507</v>
      </c>
      <c r="BL1979" s="326" t="s">
        <v>507</v>
      </c>
      <c r="BM1979" s="326" t="s">
        <v>507</v>
      </c>
      <c r="BN1979" s="326" t="s">
        <v>507</v>
      </c>
      <c r="BO1979" s="326" t="s">
        <v>507</v>
      </c>
      <c r="BP1979" s="326" t="s">
        <v>507</v>
      </c>
      <c r="BQ1979" s="326" t="s">
        <v>507</v>
      </c>
      <c r="BR1979" s="326" t="s">
        <v>507</v>
      </c>
      <c r="BS1979" s="326" t="s">
        <v>507</v>
      </c>
      <c r="BT1979" s="326" t="s">
        <v>507</v>
      </c>
      <c r="BU1979" s="326" t="s">
        <v>507</v>
      </c>
      <c r="BV1979" s="326" t="s">
        <v>507</v>
      </c>
      <c r="BW1979" s="326" t="s">
        <v>507</v>
      </c>
      <c r="BX1979" s="326" t="s">
        <v>507</v>
      </c>
      <c r="BY1979" s="326" t="s">
        <v>507</v>
      </c>
      <c r="BZ1979" s="326" t="s">
        <v>507</v>
      </c>
      <c r="CA1979" s="326" t="s">
        <v>507</v>
      </c>
      <c r="CB1979" s="326" t="s">
        <v>507</v>
      </c>
      <c r="CC1979" s="326" t="s">
        <v>507</v>
      </c>
      <c r="CD1979" s="326" t="s">
        <v>507</v>
      </c>
      <c r="CE1979" s="326" t="s">
        <v>507</v>
      </c>
      <c r="CF1979" s="326" t="s">
        <v>507</v>
      </c>
      <c r="CG1979" s="326" t="s">
        <v>507</v>
      </c>
      <c r="CH1979" s="326" t="s">
        <v>507</v>
      </c>
      <c r="CI1979" s="326" t="s">
        <v>507</v>
      </c>
      <c r="CJ1979" s="326" t="s">
        <v>507</v>
      </c>
      <c r="CK1979" s="326" t="s">
        <v>507</v>
      </c>
      <c r="CL1979" s="326" t="s">
        <v>507</v>
      </c>
      <c r="CM1979" s="326" t="s">
        <v>507</v>
      </c>
      <c r="CN1979" s="326" t="s">
        <v>507</v>
      </c>
    </row>
    <row r="1980" spans="1:92" s="295" customFormat="1" x14ac:dyDescent="0.25">
      <c r="A1980" t="s">
        <v>188</v>
      </c>
      <c r="B1980" s="7" t="s">
        <v>193</v>
      </c>
      <c r="C1980" s="10"/>
      <c r="D1980" t="s">
        <v>1060</v>
      </c>
      <c r="E1980" s="106" t="s">
        <v>203</v>
      </c>
      <c r="F1980" s="106"/>
      <c r="G1980" s="106"/>
      <c r="H1980" s="106"/>
      <c r="I1980" s="175">
        <v>10</v>
      </c>
      <c r="J1980" s="36">
        <f t="shared" ref="J1980:P1980" ca="1" si="1251">SUMIF($3:$3, INDIRECT(ADDRESS(2,COLUMN(),2)), INDIRECT(ROW() &amp; ":" &amp; ROW()))</f>
        <v>10</v>
      </c>
      <c r="K1980" s="36">
        <f t="shared" ca="1" si="1251"/>
        <v>120</v>
      </c>
      <c r="L1980" s="36">
        <f t="shared" ca="1" si="1251"/>
        <v>120</v>
      </c>
      <c r="M1980" s="36">
        <f t="shared" ca="1" si="1251"/>
        <v>120</v>
      </c>
      <c r="N1980" s="36">
        <f t="shared" ca="1" si="1251"/>
        <v>120</v>
      </c>
      <c r="O1980" s="36">
        <f t="shared" ca="1" si="1251"/>
        <v>120</v>
      </c>
      <c r="P1980" s="36">
        <f t="shared" ca="1" si="1251"/>
        <v>120</v>
      </c>
      <c r="Q1980" s="36"/>
      <c r="R1980"/>
      <c r="S1980"/>
      <c r="T1980" s="256">
        <f ca="1">IF($I1980="",IFERROR(INDEX(INDIRECT("Financials!$A:$AD"), MATCH(INDIRECT(ADDRESS(ROW(),2)), INDIRECT("Financials!$B:$B"), 0), MATCH(INDIRECT(ADDRESS(1,COLUMN())), INDIRECT("Financials!$1:$1"), 0)),0),$I1980)</f>
        <v>10</v>
      </c>
      <c r="U1980" s="36" cm="1">
        <f t="array" aca="1" ref="U1980" ca="1">+T1980*(1+INDIRECT(U1979))</f>
        <v>10</v>
      </c>
      <c r="V1980" s="36" cm="1">
        <f t="array" aca="1" ref="V1980" ca="1">+U1980*(1+INDIRECT(V1979))</f>
        <v>10</v>
      </c>
      <c r="W1980" s="36" cm="1">
        <f t="array" aca="1" ref="W1980" ca="1">+V1980*(1+INDIRECT(W1979))</f>
        <v>10</v>
      </c>
      <c r="X1980" s="36" cm="1">
        <f t="array" aca="1" ref="X1980" ca="1">+W1980*(1+INDIRECT(X1979))</f>
        <v>10</v>
      </c>
      <c r="Y1980" s="36" cm="1">
        <f t="array" aca="1" ref="Y1980" ca="1">+X1980*(1+INDIRECT(Y1979))</f>
        <v>10</v>
      </c>
      <c r="Z1980" s="36" cm="1">
        <f t="array" aca="1" ref="Z1980" ca="1">+Y1980*(1+INDIRECT(Z1979))</f>
        <v>10</v>
      </c>
      <c r="AA1980" s="36" cm="1">
        <f t="array" aca="1" ref="AA1980" ca="1">+Z1980*(1+INDIRECT(AA1979))</f>
        <v>10</v>
      </c>
      <c r="AB1980" s="36" cm="1">
        <f t="array" aca="1" ref="AB1980" ca="1">+AA1980*(1+INDIRECT(AB1979))</f>
        <v>10</v>
      </c>
      <c r="AC1980" s="36" cm="1">
        <f t="array" aca="1" ref="AC1980" ca="1">+AB1980*(1+INDIRECT(AC1979))</f>
        <v>10</v>
      </c>
      <c r="AD1980" s="36" cm="1">
        <f t="array" aca="1" ref="AD1980" ca="1">+AC1980*(1+INDIRECT(AD1979))</f>
        <v>10</v>
      </c>
      <c r="AE1980" s="36" cm="1">
        <f t="array" aca="1" ref="AE1980" ca="1">+AD1980*(1+INDIRECT(AE1979))</f>
        <v>10</v>
      </c>
      <c r="AF1980" s="36" cm="1">
        <f t="array" aca="1" ref="AF1980" ca="1">+AE1980*(1+INDIRECT(AF1979))</f>
        <v>10</v>
      </c>
      <c r="AG1980" s="36" cm="1">
        <f t="array" aca="1" ref="AG1980" ca="1">+AF1980*(1+INDIRECT(AG1979))</f>
        <v>10</v>
      </c>
      <c r="AH1980" s="36" cm="1">
        <f t="array" aca="1" ref="AH1980" ca="1">+AG1980*(1+INDIRECT(AH1979))</f>
        <v>10</v>
      </c>
      <c r="AI1980" s="36" cm="1">
        <f t="array" aca="1" ref="AI1980" ca="1">+AH1980*(1+INDIRECT(AI1979))</f>
        <v>10</v>
      </c>
      <c r="AJ1980" s="36" cm="1">
        <f t="array" aca="1" ref="AJ1980" ca="1">+AI1980*(1+INDIRECT(AJ1979))</f>
        <v>10</v>
      </c>
      <c r="AK1980" s="36" cm="1">
        <f t="array" aca="1" ref="AK1980" ca="1">+AJ1980*(1+INDIRECT(AK1979))</f>
        <v>10</v>
      </c>
      <c r="AL1980" s="36" cm="1">
        <f t="array" aca="1" ref="AL1980" ca="1">+AK1980*(1+INDIRECT(AL1979))</f>
        <v>10</v>
      </c>
      <c r="AM1980" s="36" cm="1">
        <f t="array" aca="1" ref="AM1980" ca="1">+AL1980*(1+INDIRECT(AM1979))</f>
        <v>10</v>
      </c>
      <c r="AN1980" s="36" cm="1">
        <f t="array" aca="1" ref="AN1980" ca="1">+AM1980*(1+INDIRECT(AN1979))</f>
        <v>10</v>
      </c>
      <c r="AO1980" s="36" cm="1">
        <f t="array" aca="1" ref="AO1980" ca="1">+AN1980*(1+INDIRECT(AO1979))</f>
        <v>10</v>
      </c>
      <c r="AP1980" s="36" cm="1">
        <f t="array" aca="1" ref="AP1980" ca="1">+AO1980*(1+INDIRECT(AP1979))</f>
        <v>10</v>
      </c>
      <c r="AQ1980" s="36" cm="1">
        <f t="array" aca="1" ref="AQ1980" ca="1">+AP1980*(1+INDIRECT(AQ1979))</f>
        <v>10</v>
      </c>
      <c r="AR1980" s="36" cm="1">
        <f t="array" aca="1" ref="AR1980" ca="1">+AQ1980*(1+INDIRECT(AR1979))</f>
        <v>10</v>
      </c>
      <c r="AS1980" s="36" cm="1">
        <f t="array" aca="1" ref="AS1980" ca="1">+AR1980*(1+INDIRECT(AS1979))</f>
        <v>10</v>
      </c>
      <c r="AT1980" s="36" cm="1">
        <f t="array" aca="1" ref="AT1980" ca="1">+AS1980*(1+INDIRECT(AT1979))</f>
        <v>10</v>
      </c>
      <c r="AU1980" s="36" cm="1">
        <f t="array" aca="1" ref="AU1980" ca="1">+AT1980*(1+INDIRECT(AU1979))</f>
        <v>10</v>
      </c>
      <c r="AV1980" s="36" cm="1">
        <f t="array" aca="1" ref="AV1980" ca="1">+AU1980*(1+INDIRECT(AV1979))</f>
        <v>10</v>
      </c>
      <c r="AW1980" s="36" cm="1">
        <f t="array" aca="1" ref="AW1980" ca="1">+AV1980*(1+INDIRECT(AW1979))</f>
        <v>10</v>
      </c>
      <c r="AX1980" s="36" cm="1">
        <f t="array" aca="1" ref="AX1980" ca="1">+AW1980*(1+INDIRECT(AX1979))</f>
        <v>10</v>
      </c>
      <c r="AY1980" s="36" cm="1">
        <f t="array" aca="1" ref="AY1980" ca="1">+AX1980*(1+INDIRECT(AY1979))</f>
        <v>10</v>
      </c>
      <c r="AZ1980" s="36" cm="1">
        <f t="array" aca="1" ref="AZ1980" ca="1">+AY1980*(1+INDIRECT(AZ1979))</f>
        <v>10</v>
      </c>
      <c r="BA1980" s="36" cm="1">
        <f t="array" aca="1" ref="BA1980" ca="1">+AZ1980*(1+INDIRECT(BA1979))</f>
        <v>10</v>
      </c>
      <c r="BB1980" s="36" cm="1">
        <f t="array" aca="1" ref="BB1980" ca="1">+BA1980*(1+INDIRECT(BB1979))</f>
        <v>10</v>
      </c>
      <c r="BC1980" s="36" cm="1">
        <f t="array" aca="1" ref="BC1980" ca="1">+BB1980*(1+INDIRECT(BC1979))</f>
        <v>10</v>
      </c>
      <c r="BD1980" s="36" cm="1">
        <f t="array" aca="1" ref="BD1980" ca="1">+BC1980*(1+INDIRECT(BD1979))</f>
        <v>10</v>
      </c>
      <c r="BE1980" s="36" cm="1">
        <f t="array" aca="1" ref="BE1980" ca="1">+BD1980*(1+INDIRECT(BE1979))</f>
        <v>10</v>
      </c>
      <c r="BF1980" s="36" cm="1">
        <f t="array" aca="1" ref="BF1980" ca="1">+BE1980*(1+INDIRECT(BF1979))</f>
        <v>10</v>
      </c>
      <c r="BG1980" s="36" cm="1">
        <f t="array" aca="1" ref="BG1980" ca="1">+BF1980*(1+INDIRECT(BG1979))</f>
        <v>10</v>
      </c>
      <c r="BH1980" s="36" cm="1">
        <f t="array" aca="1" ref="BH1980" ca="1">+BG1980*(1+INDIRECT(BH1979))</f>
        <v>10</v>
      </c>
      <c r="BI1980" s="36" cm="1">
        <f t="array" aca="1" ref="BI1980" ca="1">+BH1980*(1+INDIRECT(BI1979))</f>
        <v>10</v>
      </c>
      <c r="BJ1980" s="36" cm="1">
        <f t="array" aca="1" ref="BJ1980" ca="1">+BI1980*(1+INDIRECT(BJ1979))</f>
        <v>10</v>
      </c>
      <c r="BK1980" s="36" cm="1">
        <f t="array" aca="1" ref="BK1980" ca="1">+BJ1980*(1+INDIRECT(BK1979))</f>
        <v>10</v>
      </c>
      <c r="BL1980" s="36" cm="1">
        <f t="array" aca="1" ref="BL1980" ca="1">+BK1980*(1+INDIRECT(BL1979))</f>
        <v>10</v>
      </c>
      <c r="BM1980" s="36" cm="1">
        <f t="array" aca="1" ref="BM1980" ca="1">+BL1980*(1+INDIRECT(BM1979))</f>
        <v>10</v>
      </c>
      <c r="BN1980" s="36" cm="1">
        <f t="array" aca="1" ref="BN1980" ca="1">+BM1980*(1+INDIRECT(BN1979))</f>
        <v>10</v>
      </c>
      <c r="BO1980" s="36" cm="1">
        <f t="array" aca="1" ref="BO1980" ca="1">+BN1980*(1+INDIRECT(BO1979))</f>
        <v>10</v>
      </c>
      <c r="BP1980" s="36" cm="1">
        <f t="array" aca="1" ref="BP1980" ca="1">+BO1980*(1+INDIRECT(BP1979))</f>
        <v>10</v>
      </c>
      <c r="BQ1980" s="36" cm="1">
        <f t="array" aca="1" ref="BQ1980" ca="1">+BP1980*(1+INDIRECT(BQ1979))</f>
        <v>10</v>
      </c>
      <c r="BR1980" s="36" cm="1">
        <f t="array" aca="1" ref="BR1980" ca="1">+BQ1980*(1+INDIRECT(BR1979))</f>
        <v>10</v>
      </c>
      <c r="BS1980" s="36" cm="1">
        <f t="array" aca="1" ref="BS1980" ca="1">+BR1980*(1+INDIRECT(BS1979))</f>
        <v>10</v>
      </c>
      <c r="BT1980" s="36" cm="1">
        <f t="array" aca="1" ref="BT1980" ca="1">+BS1980*(1+INDIRECT(BT1979))</f>
        <v>10</v>
      </c>
      <c r="BU1980" s="36" cm="1">
        <f t="array" aca="1" ref="BU1980" ca="1">+BT1980*(1+INDIRECT(BU1979))</f>
        <v>10</v>
      </c>
      <c r="BV1980" s="36" cm="1">
        <f t="array" aca="1" ref="BV1980" ca="1">+BU1980*(1+INDIRECT(BV1979))</f>
        <v>10</v>
      </c>
      <c r="BW1980" s="36" cm="1">
        <f t="array" aca="1" ref="BW1980" ca="1">+BV1980*(1+INDIRECT(BW1979))</f>
        <v>10</v>
      </c>
      <c r="BX1980" s="36" cm="1">
        <f t="array" aca="1" ref="BX1980" ca="1">+BW1980*(1+INDIRECT(BX1979))</f>
        <v>10</v>
      </c>
      <c r="BY1980" s="36" cm="1">
        <f t="array" aca="1" ref="BY1980" ca="1">+BX1980*(1+INDIRECT(BY1979))</f>
        <v>10</v>
      </c>
      <c r="BZ1980" s="36" cm="1">
        <f t="array" aca="1" ref="BZ1980" ca="1">+BY1980*(1+INDIRECT(BZ1979))</f>
        <v>10</v>
      </c>
      <c r="CA1980" s="36" cm="1">
        <f t="array" aca="1" ref="CA1980" ca="1">+BZ1980*(1+INDIRECT(CA1979))</f>
        <v>10</v>
      </c>
      <c r="CB1980" s="36" cm="1">
        <f t="array" aca="1" ref="CB1980" ca="1">+CA1980*(1+INDIRECT(CB1979))</f>
        <v>10</v>
      </c>
      <c r="CC1980" s="36" cm="1">
        <f t="array" aca="1" ref="CC1980" ca="1">+CB1980*(1+INDIRECT(CC1979))</f>
        <v>10</v>
      </c>
      <c r="CD1980" s="36" cm="1">
        <f t="array" aca="1" ref="CD1980" ca="1">+CC1980*(1+INDIRECT(CD1979))</f>
        <v>10</v>
      </c>
      <c r="CE1980" s="36" cm="1">
        <f t="array" aca="1" ref="CE1980" ca="1">+CD1980*(1+INDIRECT(CE1979))</f>
        <v>10</v>
      </c>
      <c r="CF1980" s="36" cm="1">
        <f t="array" aca="1" ref="CF1980" ca="1">+CE1980*(1+INDIRECT(CF1979))</f>
        <v>10</v>
      </c>
      <c r="CG1980" s="36" cm="1">
        <f t="array" aca="1" ref="CG1980" ca="1">+CF1980*(1+INDIRECT(CG1979))</f>
        <v>10</v>
      </c>
      <c r="CH1980" s="36" cm="1">
        <f t="array" aca="1" ref="CH1980" ca="1">+CG1980*(1+INDIRECT(CH1979))</f>
        <v>10</v>
      </c>
      <c r="CI1980" s="36" cm="1">
        <f t="array" aca="1" ref="CI1980" ca="1">+CH1980*(1+INDIRECT(CI1979))</f>
        <v>10</v>
      </c>
      <c r="CJ1980" s="36" cm="1">
        <f t="array" aca="1" ref="CJ1980" ca="1">+CI1980*(1+INDIRECT(CJ1979))</f>
        <v>10</v>
      </c>
      <c r="CK1980" s="36" cm="1">
        <f t="array" aca="1" ref="CK1980" ca="1">+CJ1980*(1+INDIRECT(CK1979))</f>
        <v>10</v>
      </c>
      <c r="CL1980" s="36" cm="1">
        <f t="array" aca="1" ref="CL1980" ca="1">+CK1980*(1+INDIRECT(CL1979))</f>
        <v>10</v>
      </c>
      <c r="CM1980" s="36" cm="1">
        <f t="array" aca="1" ref="CM1980" ca="1">+CL1980*(1+INDIRECT(CM1979))</f>
        <v>10</v>
      </c>
      <c r="CN1980" s="36" cm="1">
        <f t="array" aca="1" ref="CN1980" ca="1">+CM1980*(1+INDIRECT(CN1979))</f>
        <v>10</v>
      </c>
    </row>
    <row r="1981" spans="1:92" s="295" customFormat="1" x14ac:dyDescent="0.25">
      <c r="A1981"/>
      <c r="B1981"/>
      <c r="C1981"/>
      <c r="D1981" t="s">
        <v>1061</v>
      </c>
      <c r="E1981" s="102"/>
      <c r="F1981" s="102"/>
      <c r="G1981" s="102"/>
      <c r="H1981" s="102"/>
      <c r="I1981" s="102"/>
      <c r="J1981"/>
      <c r="K1981"/>
      <c r="L1981"/>
      <c r="M1981"/>
      <c r="N1981"/>
      <c r="O1981"/>
      <c r="P1981"/>
      <c r="Q1981"/>
      <c r="R1981"/>
      <c r="S1981"/>
      <c r="T1981"/>
    </row>
    <row r="1982" spans="1:92" s="295" customFormat="1" x14ac:dyDescent="0.25">
      <c r="A1982" s="137"/>
      <c r="B1982" s="138"/>
      <c r="C1982" s="257"/>
      <c r="D1982" s="137"/>
      <c r="E1982" s="157"/>
      <c r="F1982" s="157"/>
      <c r="G1982" s="157"/>
      <c r="H1982" s="141"/>
      <c r="I1982" s="487"/>
      <c r="J1982" s="542"/>
      <c r="K1982" s="257"/>
      <c r="L1982" s="257"/>
      <c r="M1982" s="257"/>
      <c r="N1982" s="257"/>
      <c r="O1982" s="257"/>
      <c r="P1982" s="257"/>
      <c r="Q1982" s="257"/>
      <c r="R1982"/>
      <c r="S1982"/>
      <c r="T1982" s="326"/>
      <c r="U1982" s="326"/>
      <c r="V1982" s="326"/>
      <c r="W1982" s="326"/>
      <c r="X1982" s="326"/>
      <c r="Y1982" s="326"/>
      <c r="Z1982" s="326"/>
      <c r="AA1982" s="326"/>
      <c r="AB1982" s="326"/>
      <c r="AC1982" s="326"/>
      <c r="AD1982" s="326"/>
      <c r="AE1982" s="326"/>
      <c r="AF1982" s="326"/>
      <c r="AG1982" s="326"/>
      <c r="AH1982" s="326"/>
      <c r="AI1982" s="326"/>
      <c r="AJ1982" s="326"/>
      <c r="AK1982" s="326"/>
      <c r="AL1982" s="326"/>
      <c r="AM1982" s="326"/>
      <c r="AN1982" s="326"/>
      <c r="AO1982" s="326"/>
      <c r="AP1982" s="326"/>
      <c r="AQ1982" s="326"/>
      <c r="AR1982" s="326"/>
      <c r="AS1982" s="326"/>
      <c r="AT1982" s="326"/>
      <c r="AU1982" s="326"/>
      <c r="AV1982" s="326"/>
      <c r="AW1982" s="326"/>
      <c r="AX1982" s="326"/>
      <c r="AY1982" s="326"/>
      <c r="AZ1982" s="326"/>
      <c r="BA1982" s="326"/>
      <c r="BB1982" s="326"/>
      <c r="BC1982" s="326"/>
      <c r="BD1982" s="326"/>
      <c r="BE1982" s="326"/>
      <c r="BF1982" s="326"/>
      <c r="BG1982" s="326"/>
      <c r="BH1982" s="326"/>
      <c r="BI1982" s="326"/>
      <c r="BJ1982" s="326"/>
      <c r="BK1982" s="326"/>
      <c r="BL1982" s="326"/>
      <c r="BM1982" s="326"/>
      <c r="BN1982" s="326"/>
      <c r="BO1982" s="326"/>
      <c r="BP1982" s="326"/>
      <c r="BQ1982" s="326"/>
      <c r="BR1982" s="326"/>
      <c r="BS1982" s="326"/>
      <c r="BT1982" s="326"/>
      <c r="BU1982" s="326"/>
      <c r="BV1982" s="326"/>
      <c r="BW1982" s="326"/>
      <c r="BX1982" s="326"/>
      <c r="BY1982" s="326"/>
      <c r="BZ1982" s="326"/>
      <c r="CA1982" s="326"/>
      <c r="CB1982" s="326"/>
      <c r="CC1982" s="326"/>
      <c r="CD1982" s="326"/>
      <c r="CE1982" s="326"/>
      <c r="CF1982" s="326"/>
      <c r="CG1982" s="326"/>
      <c r="CH1982" s="326"/>
      <c r="CI1982" s="326"/>
      <c r="CJ1982" s="326"/>
      <c r="CK1982" s="326"/>
      <c r="CL1982" s="326"/>
      <c r="CM1982" s="326"/>
      <c r="CN1982" s="326"/>
    </row>
    <row r="1983" spans="1:92" s="295" customFormat="1" x14ac:dyDescent="0.25">
      <c r="A1983"/>
      <c r="B1983" s="7"/>
      <c r="C1983" s="10"/>
      <c r="D1983"/>
      <c r="E1983" s="106"/>
      <c r="F1983" s="106"/>
      <c r="G1983" s="106"/>
      <c r="H1983" s="106"/>
      <c r="I1983"/>
      <c r="J1983" s="195"/>
      <c r="K1983" s="195"/>
      <c r="L1983" s="195"/>
      <c r="M1983" s="195"/>
      <c r="N1983" s="195"/>
      <c r="O1983" s="195"/>
      <c r="P1983" s="195"/>
      <c r="Q1983" s="195"/>
      <c r="R1983"/>
      <c r="S1983"/>
      <c r="T1983" s="256"/>
      <c r="U1983" s="36"/>
      <c r="V1983" s="36"/>
      <c r="W1983" s="36"/>
      <c r="X1983" s="36"/>
      <c r="Y1983" s="36"/>
      <c r="Z1983" s="36"/>
      <c r="AA1983" s="36"/>
      <c r="AB1983" s="36"/>
      <c r="AC1983" s="36"/>
      <c r="AD1983" s="36"/>
      <c r="AE1983" s="36"/>
      <c r="AF1983" s="36"/>
      <c r="AG1983" s="36"/>
      <c r="AH1983" s="36"/>
      <c r="AI1983" s="36"/>
      <c r="AJ1983" s="36"/>
      <c r="AK1983" s="36"/>
      <c r="AL1983" s="36"/>
      <c r="AM1983" s="36"/>
      <c r="AN1983" s="36"/>
      <c r="AO1983" s="36"/>
      <c r="AP1983" s="36"/>
      <c r="AQ1983" s="36"/>
      <c r="AR1983" s="36"/>
      <c r="AS1983" s="36"/>
      <c r="AT1983" s="36"/>
      <c r="AU1983" s="36"/>
      <c r="AV1983" s="36"/>
      <c r="AW1983" s="36"/>
      <c r="AX1983" s="36"/>
      <c r="AY1983" s="36"/>
      <c r="AZ1983" s="36"/>
      <c r="BA1983" s="36"/>
      <c r="BB1983" s="36"/>
      <c r="BC1983" s="36"/>
      <c r="BD1983" s="36"/>
      <c r="BE1983" s="36"/>
      <c r="BF1983" s="36"/>
      <c r="BG1983" s="36"/>
      <c r="BH1983" s="36"/>
      <c r="BI1983" s="36"/>
      <c r="BJ1983" s="36"/>
      <c r="BK1983" s="36"/>
      <c r="BL1983" s="36"/>
      <c r="BM1983" s="36"/>
      <c r="BN1983" s="36"/>
      <c r="BO1983" s="36"/>
      <c r="BP1983" s="36"/>
      <c r="BQ1983" s="36"/>
      <c r="BR1983" s="36"/>
      <c r="BS1983" s="36"/>
      <c r="BT1983" s="36"/>
      <c r="BU1983" s="36"/>
      <c r="BV1983" s="36"/>
      <c r="BW1983" s="36"/>
      <c r="BX1983" s="36"/>
      <c r="BY1983" s="36"/>
      <c r="BZ1983" s="36"/>
      <c r="CA1983" s="36"/>
      <c r="CB1983" s="36"/>
      <c r="CC1983" s="36"/>
      <c r="CD1983" s="36"/>
      <c r="CE1983" s="36"/>
      <c r="CF1983" s="36"/>
      <c r="CG1983" s="36"/>
      <c r="CH1983" s="36"/>
      <c r="CI1983" s="36"/>
      <c r="CJ1983" s="36"/>
      <c r="CK1983" s="36"/>
      <c r="CL1983" s="36"/>
      <c r="CM1983" s="36"/>
      <c r="CN1983" s="36"/>
    </row>
    <row r="1984" spans="1:92" s="295" customFormat="1" x14ac:dyDescent="0.25">
      <c r="A1984"/>
      <c r="B1984" s="7"/>
      <c r="C1984" s="10"/>
      <c r="D1984"/>
      <c r="E1984" s="106"/>
      <c r="F1984" s="106"/>
      <c r="G1984" s="106"/>
      <c r="H1984" s="106"/>
      <c r="I1984" s="175"/>
      <c r="J1984" s="195"/>
      <c r="K1984" s="192"/>
      <c r="L1984" s="192"/>
      <c r="M1984" s="192"/>
      <c r="N1984" s="192"/>
      <c r="O1984" s="192"/>
      <c r="P1984" s="192"/>
      <c r="Q1984" s="192"/>
      <c r="R1984"/>
      <c r="S1984"/>
      <c r="T1984" s="36"/>
      <c r="U1984" s="36"/>
      <c r="V1984" s="36"/>
      <c r="W1984" s="36"/>
      <c r="X1984" s="36"/>
      <c r="Y1984" s="36"/>
      <c r="Z1984" s="36"/>
      <c r="AA1984" s="36"/>
      <c r="AB1984" s="36"/>
      <c r="AC1984" s="36"/>
      <c r="AD1984" s="36"/>
      <c r="AE1984" s="36"/>
      <c r="AF1984" s="36"/>
      <c r="AG1984" s="36"/>
      <c r="AH1984" s="36"/>
      <c r="AI1984" s="36"/>
      <c r="AJ1984" s="36"/>
      <c r="AK1984" s="36"/>
      <c r="AL1984" s="36"/>
      <c r="AM1984" s="36"/>
      <c r="AN1984" s="36"/>
      <c r="AO1984" s="36"/>
      <c r="AP1984" s="36"/>
      <c r="AQ1984" s="36"/>
      <c r="AR1984" s="36"/>
      <c r="AS1984" s="36"/>
      <c r="AT1984" s="36"/>
      <c r="AU1984" s="36"/>
      <c r="AV1984" s="36"/>
      <c r="AW1984" s="36"/>
      <c r="AX1984" s="36"/>
      <c r="AY1984" s="36"/>
      <c r="AZ1984" s="36"/>
      <c r="BA1984" s="36"/>
      <c r="BB1984" s="36"/>
      <c r="BC1984" s="36"/>
      <c r="BD1984" s="36"/>
      <c r="BE1984" s="36"/>
      <c r="BF1984" s="36"/>
      <c r="BG1984" s="36"/>
      <c r="BH1984" s="36"/>
      <c r="BI1984" s="36"/>
      <c r="BJ1984" s="36"/>
      <c r="BK1984" s="36"/>
      <c r="BL1984" s="36"/>
      <c r="BM1984" s="36"/>
      <c r="BN1984" s="36"/>
      <c r="BO1984" s="36"/>
      <c r="BP1984" s="36"/>
      <c r="BQ1984" s="36"/>
      <c r="BR1984" s="36"/>
      <c r="BS1984" s="36"/>
      <c r="BT1984" s="36"/>
      <c r="BU1984" s="36"/>
      <c r="BV1984" s="36"/>
      <c r="BW1984" s="36"/>
      <c r="BX1984" s="36"/>
      <c r="BY1984" s="36"/>
      <c r="BZ1984" s="36"/>
      <c r="CA1984" s="36"/>
      <c r="CB1984" s="36"/>
      <c r="CC1984" s="36"/>
      <c r="CD1984" s="36"/>
      <c r="CE1984" s="36"/>
      <c r="CF1984" s="36"/>
      <c r="CG1984" s="36"/>
      <c r="CH1984" s="36"/>
      <c r="CI1984" s="36"/>
      <c r="CJ1984" s="36"/>
      <c r="CK1984" s="36"/>
      <c r="CL1984" s="36"/>
      <c r="CM1984" s="36"/>
      <c r="CN1984" s="36"/>
    </row>
    <row r="1985" spans="1:92" s="295" customFormat="1" x14ac:dyDescent="0.25">
      <c r="A1985"/>
      <c r="B1985"/>
      <c r="C1985"/>
      <c r="D1985" t="s">
        <v>1061</v>
      </c>
      <c r="E1985" s="102"/>
      <c r="F1985" s="102"/>
      <c r="G1985" s="102"/>
      <c r="H1985" s="102"/>
      <c r="I1985" s="102"/>
      <c r="J1985"/>
      <c r="K1985"/>
      <c r="L1985"/>
      <c r="M1985"/>
      <c r="N1985"/>
      <c r="O1985"/>
      <c r="P1985"/>
      <c r="Q1985"/>
      <c r="R1985"/>
      <c r="S1985"/>
      <c r="T1985"/>
    </row>
    <row r="1986" spans="1:92" s="295" customFormat="1" x14ac:dyDescent="0.25">
      <c r="A1986" s="137"/>
      <c r="B1986" s="138"/>
      <c r="C1986" s="257"/>
      <c r="D1986" s="137" t="s">
        <v>1062</v>
      </c>
      <c r="E1986" s="157" t="s">
        <v>1062</v>
      </c>
      <c r="F1986" s="157"/>
      <c r="G1986" s="157"/>
      <c r="H1986" s="141"/>
      <c r="I1986" s="487"/>
      <c r="J1986" s="542"/>
      <c r="K1986" s="257"/>
      <c r="L1986" s="257"/>
      <c r="M1986" s="257"/>
      <c r="N1986" s="257"/>
      <c r="O1986" s="257"/>
      <c r="P1986" s="257"/>
      <c r="Q1986" s="257"/>
      <c r="R1986"/>
      <c r="S1986"/>
      <c r="T1986" s="326"/>
      <c r="U1986" s="326" t="s">
        <v>507</v>
      </c>
      <c r="V1986" s="326" t="s">
        <v>507</v>
      </c>
      <c r="W1986" s="326" t="s">
        <v>507</v>
      </c>
      <c r="X1986" s="326" t="s">
        <v>507</v>
      </c>
      <c r="Y1986" s="326" t="s">
        <v>507</v>
      </c>
      <c r="Z1986" s="326" t="s">
        <v>507</v>
      </c>
      <c r="AA1986" s="326" t="s">
        <v>507</v>
      </c>
      <c r="AB1986" s="326" t="s">
        <v>507</v>
      </c>
      <c r="AC1986" s="326" t="s">
        <v>507</v>
      </c>
      <c r="AD1986" s="326" t="s">
        <v>507</v>
      </c>
      <c r="AE1986" s="326" t="s">
        <v>507</v>
      </c>
      <c r="AF1986" s="326" t="s">
        <v>507</v>
      </c>
      <c r="AG1986" s="326" t="s">
        <v>507</v>
      </c>
      <c r="AH1986" s="326" t="s">
        <v>507</v>
      </c>
      <c r="AI1986" s="326" t="s">
        <v>507</v>
      </c>
      <c r="AJ1986" s="326" t="s">
        <v>507</v>
      </c>
      <c r="AK1986" s="326" t="s">
        <v>507</v>
      </c>
      <c r="AL1986" s="326" t="s">
        <v>507</v>
      </c>
      <c r="AM1986" s="326" t="s">
        <v>507</v>
      </c>
      <c r="AN1986" s="326" t="s">
        <v>507</v>
      </c>
      <c r="AO1986" s="326" t="s">
        <v>507</v>
      </c>
      <c r="AP1986" s="326" t="s">
        <v>507</v>
      </c>
      <c r="AQ1986" s="326" t="s">
        <v>507</v>
      </c>
      <c r="AR1986" s="326" t="s">
        <v>507</v>
      </c>
      <c r="AS1986" s="326" t="s">
        <v>507</v>
      </c>
      <c r="AT1986" s="326" t="s">
        <v>507</v>
      </c>
      <c r="AU1986" s="326" t="s">
        <v>507</v>
      </c>
      <c r="AV1986" s="326" t="s">
        <v>507</v>
      </c>
      <c r="AW1986" s="326" t="s">
        <v>507</v>
      </c>
      <c r="AX1986" s="326" t="s">
        <v>507</v>
      </c>
      <c r="AY1986" s="326" t="s">
        <v>507</v>
      </c>
      <c r="AZ1986" s="326" t="s">
        <v>507</v>
      </c>
      <c r="BA1986" s="326" t="s">
        <v>507</v>
      </c>
      <c r="BB1986" s="326" t="s">
        <v>507</v>
      </c>
      <c r="BC1986" s="326" t="s">
        <v>507</v>
      </c>
      <c r="BD1986" s="326" t="s">
        <v>507</v>
      </c>
      <c r="BE1986" s="326" t="s">
        <v>507</v>
      </c>
      <c r="BF1986" s="326" t="s">
        <v>507</v>
      </c>
      <c r="BG1986" s="326" t="s">
        <v>507</v>
      </c>
      <c r="BH1986" s="326" t="s">
        <v>507</v>
      </c>
      <c r="BI1986" s="326" t="s">
        <v>507</v>
      </c>
      <c r="BJ1986" s="326" t="s">
        <v>507</v>
      </c>
      <c r="BK1986" s="326" t="s">
        <v>507</v>
      </c>
      <c r="BL1986" s="326" t="s">
        <v>507</v>
      </c>
      <c r="BM1986" s="326" t="s">
        <v>507</v>
      </c>
      <c r="BN1986" s="326" t="s">
        <v>507</v>
      </c>
      <c r="BO1986" s="326" t="s">
        <v>507</v>
      </c>
      <c r="BP1986" s="326" t="s">
        <v>507</v>
      </c>
      <c r="BQ1986" s="326" t="s">
        <v>507</v>
      </c>
      <c r="BR1986" s="326" t="s">
        <v>507</v>
      </c>
      <c r="BS1986" s="326" t="s">
        <v>507</v>
      </c>
      <c r="BT1986" s="326" t="s">
        <v>507</v>
      </c>
      <c r="BU1986" s="326" t="s">
        <v>507</v>
      </c>
      <c r="BV1986" s="326" t="s">
        <v>507</v>
      </c>
      <c r="BW1986" s="326" t="s">
        <v>507</v>
      </c>
      <c r="BX1986" s="326" t="s">
        <v>507</v>
      </c>
      <c r="BY1986" s="326" t="s">
        <v>507</v>
      </c>
      <c r="BZ1986" s="326" t="s">
        <v>507</v>
      </c>
      <c r="CA1986" s="326" t="s">
        <v>507</v>
      </c>
      <c r="CB1986" s="326" t="s">
        <v>507</v>
      </c>
      <c r="CC1986" s="326" t="s">
        <v>507</v>
      </c>
      <c r="CD1986" s="326" t="s">
        <v>507</v>
      </c>
      <c r="CE1986" s="326" t="s">
        <v>507</v>
      </c>
      <c r="CF1986" s="326" t="s">
        <v>507</v>
      </c>
      <c r="CG1986" s="326" t="s">
        <v>507</v>
      </c>
      <c r="CH1986" s="326" t="s">
        <v>507</v>
      </c>
      <c r="CI1986" s="326" t="s">
        <v>507</v>
      </c>
      <c r="CJ1986" s="326" t="s">
        <v>507</v>
      </c>
      <c r="CK1986" s="326" t="s">
        <v>507</v>
      </c>
      <c r="CL1986" s="326" t="s">
        <v>507</v>
      </c>
      <c r="CM1986" s="326" t="s">
        <v>507</v>
      </c>
      <c r="CN1986" s="326" t="s">
        <v>507</v>
      </c>
    </row>
    <row r="1987" spans="1:92" s="295" customFormat="1" x14ac:dyDescent="0.25">
      <c r="A1987" t="s">
        <v>188</v>
      </c>
      <c r="B1987" s="7" t="s">
        <v>193</v>
      </c>
      <c r="C1987" s="10"/>
      <c r="D1987" t="s">
        <v>1062</v>
      </c>
      <c r="E1987" s="106" t="s">
        <v>203</v>
      </c>
      <c r="F1987" s="106"/>
      <c r="G1987" s="106"/>
      <c r="H1987" s="106"/>
      <c r="I1987" s="175"/>
      <c r="J1987" s="36" cm="1">
        <f t="array" aca="1" ref="J1987" ca="1">INDEX(INDIRECT(ROW() &amp; ":" &amp; ROW()),1,MATCH(INDIRECT(ADDRESS(2,COLUMN()-1,2)),$4:$4,0)+1)</f>
        <v>0</v>
      </c>
      <c r="K1987" s="36" cm="1">
        <f t="array" aca="1" ref="K1987" ca="1">INDEX(INDIRECT(ROW() &amp; ":" &amp; ROW()),1,MATCH(INDIRECT(ADDRESS(2,COLUMN()-1,2)),$4:$4,0)+1)</f>
        <v>0</v>
      </c>
      <c r="L1987" s="36" cm="1">
        <f t="array" aca="1" ref="L1987" ca="1">INDEX(INDIRECT(ROW() &amp; ":" &amp; ROW()),1,MATCH(INDIRECT(ADDRESS(2,COLUMN()-1,2)),$4:$4,0)+1)</f>
        <v>0</v>
      </c>
      <c r="M1987" s="36" cm="1">
        <f t="array" aca="1" ref="M1987" ca="1">INDEX(INDIRECT(ROW() &amp; ":" &amp; ROW()),1,MATCH(INDIRECT(ADDRESS(2,COLUMN()-1,2)),$4:$4,0)+1)</f>
        <v>0</v>
      </c>
      <c r="N1987" s="36" cm="1">
        <f t="array" aca="1" ref="N1987" ca="1">INDEX(INDIRECT(ROW() &amp; ":" &amp; ROW()),1,MATCH(INDIRECT(ADDRESS(2,COLUMN()-1,2)),$4:$4,0)+1)</f>
        <v>0</v>
      </c>
      <c r="O1987" s="36" cm="1">
        <f t="array" aca="1" ref="O1987" ca="1">INDEX(INDIRECT(ROW() &amp; ":" &amp; ROW()),1,MATCH(INDIRECT(ADDRESS(2,COLUMN()-1,2)),$4:$4,0)+1)</f>
        <v>0</v>
      </c>
      <c r="P1987" s="36" cm="1">
        <f t="array" aca="1" ref="P1987" ca="1">INDEX(INDIRECT(ROW() &amp; ":" &amp; ROW()),1,MATCH(INDIRECT(ADDRESS(2,COLUMN()-1,2)),$4:$4,0)+1)</f>
        <v>0</v>
      </c>
      <c r="Q1987" s="36"/>
      <c r="R1987"/>
      <c r="S1987"/>
      <c r="T1987" s="256">
        <f t="shared" ref="T1987" ca="1" si="1252">IFERROR(INDEX(INDIRECT("Financials!$A:$AD"), MATCH(INDIRECT(ADDRESS(ROW(),2)), INDIRECT("Financials!$B:$B"), 0), MATCH(INDIRECT(ADDRESS(1,COLUMN())), INDIRECT("Financials!$1:$1"), 0)),0)</f>
        <v>0</v>
      </c>
      <c r="U1987" s="36" cm="1">
        <f t="array" aca="1" ref="U1987" ca="1">+OFFSET(INDIRECT(U1986),0,-1)</f>
        <v>0</v>
      </c>
      <c r="V1987" s="36" cm="1">
        <f t="array" aca="1" ref="V1987" ca="1">+OFFSET(INDIRECT(V1986),0,-1)</f>
        <v>0</v>
      </c>
      <c r="W1987" s="36" cm="1">
        <f t="array" aca="1" ref="W1987" ca="1">+OFFSET(INDIRECT(W1986),0,-1)</f>
        <v>0</v>
      </c>
      <c r="X1987" s="36" cm="1">
        <f t="array" aca="1" ref="X1987" ca="1">+OFFSET(INDIRECT(X1986),0,-1)</f>
        <v>0</v>
      </c>
      <c r="Y1987" s="36" cm="1">
        <f t="array" aca="1" ref="Y1987" ca="1">+OFFSET(INDIRECT(Y1986),0,-1)</f>
        <v>0</v>
      </c>
      <c r="Z1987" s="36" cm="1">
        <f t="array" aca="1" ref="Z1987" ca="1">+OFFSET(INDIRECT(Z1986),0,-1)</f>
        <v>0</v>
      </c>
      <c r="AA1987" s="36" cm="1">
        <f t="array" aca="1" ref="AA1987" ca="1">+OFFSET(INDIRECT(AA1986),0,-1)</f>
        <v>0</v>
      </c>
      <c r="AB1987" s="36" cm="1">
        <f t="array" aca="1" ref="AB1987" ca="1">+OFFSET(INDIRECT(AB1986),0,-1)</f>
        <v>0</v>
      </c>
      <c r="AC1987" s="36" cm="1">
        <f t="array" aca="1" ref="AC1987" ca="1">+OFFSET(INDIRECT(AC1986),0,-1)</f>
        <v>0</v>
      </c>
      <c r="AD1987" s="36" cm="1">
        <f t="array" aca="1" ref="AD1987" ca="1">+OFFSET(INDIRECT(AD1986),0,-1)</f>
        <v>0</v>
      </c>
      <c r="AE1987" s="36" cm="1">
        <f t="array" aca="1" ref="AE1987" ca="1">+OFFSET(INDIRECT(AE1986),0,-1)</f>
        <v>0</v>
      </c>
      <c r="AF1987" s="36" cm="1">
        <f t="array" aca="1" ref="AF1987" ca="1">+OFFSET(INDIRECT(AF1986),0,-1)</f>
        <v>0</v>
      </c>
      <c r="AG1987" s="36" cm="1">
        <f t="array" aca="1" ref="AG1987" ca="1">+OFFSET(INDIRECT(AG1986),0,-1)</f>
        <v>0</v>
      </c>
      <c r="AH1987" s="36" cm="1">
        <f t="array" aca="1" ref="AH1987" ca="1">+OFFSET(INDIRECT(AH1986),0,-1)</f>
        <v>0</v>
      </c>
      <c r="AI1987" s="36" cm="1">
        <f t="array" aca="1" ref="AI1987" ca="1">+OFFSET(INDIRECT(AI1986),0,-1)</f>
        <v>0</v>
      </c>
      <c r="AJ1987" s="36" cm="1">
        <f t="array" aca="1" ref="AJ1987" ca="1">+OFFSET(INDIRECT(AJ1986),0,-1)</f>
        <v>0</v>
      </c>
      <c r="AK1987" s="36" cm="1">
        <f t="array" aca="1" ref="AK1987" ca="1">+OFFSET(INDIRECT(AK1986),0,-1)</f>
        <v>0</v>
      </c>
      <c r="AL1987" s="36" cm="1">
        <f t="array" aca="1" ref="AL1987" ca="1">+OFFSET(INDIRECT(AL1986),0,-1)</f>
        <v>0</v>
      </c>
      <c r="AM1987" s="36" cm="1">
        <f t="array" aca="1" ref="AM1987" ca="1">+OFFSET(INDIRECT(AM1986),0,-1)</f>
        <v>0</v>
      </c>
      <c r="AN1987" s="36" cm="1">
        <f t="array" aca="1" ref="AN1987" ca="1">+OFFSET(INDIRECT(AN1986),0,-1)</f>
        <v>0</v>
      </c>
      <c r="AO1987" s="36" cm="1">
        <f t="array" aca="1" ref="AO1987" ca="1">+OFFSET(INDIRECT(AO1986),0,-1)</f>
        <v>0</v>
      </c>
      <c r="AP1987" s="36" cm="1">
        <f t="array" aca="1" ref="AP1987" ca="1">+OFFSET(INDIRECT(AP1986),0,-1)</f>
        <v>0</v>
      </c>
      <c r="AQ1987" s="36" cm="1">
        <f t="array" aca="1" ref="AQ1987" ca="1">+OFFSET(INDIRECT(AQ1986),0,-1)</f>
        <v>0</v>
      </c>
      <c r="AR1987" s="36" cm="1">
        <f t="array" aca="1" ref="AR1987" ca="1">+OFFSET(INDIRECT(AR1986),0,-1)</f>
        <v>0</v>
      </c>
      <c r="AS1987" s="36" cm="1">
        <f t="array" aca="1" ref="AS1987" ca="1">+OFFSET(INDIRECT(AS1986),0,-1)</f>
        <v>0</v>
      </c>
      <c r="AT1987" s="36" cm="1">
        <f t="array" aca="1" ref="AT1987" ca="1">+OFFSET(INDIRECT(AT1986),0,-1)</f>
        <v>0</v>
      </c>
      <c r="AU1987" s="36" cm="1">
        <f t="array" aca="1" ref="AU1987" ca="1">+OFFSET(INDIRECT(AU1986),0,-1)</f>
        <v>0</v>
      </c>
      <c r="AV1987" s="36" cm="1">
        <f t="array" aca="1" ref="AV1987" ca="1">+OFFSET(INDIRECT(AV1986),0,-1)</f>
        <v>0</v>
      </c>
      <c r="AW1987" s="36" cm="1">
        <f t="array" aca="1" ref="AW1987" ca="1">+OFFSET(INDIRECT(AW1986),0,-1)</f>
        <v>0</v>
      </c>
      <c r="AX1987" s="36" cm="1">
        <f t="array" aca="1" ref="AX1987" ca="1">+OFFSET(INDIRECT(AX1986),0,-1)</f>
        <v>0</v>
      </c>
      <c r="AY1987" s="36" cm="1">
        <f t="array" aca="1" ref="AY1987" ca="1">+OFFSET(INDIRECT(AY1986),0,-1)</f>
        <v>0</v>
      </c>
      <c r="AZ1987" s="36" cm="1">
        <f t="array" aca="1" ref="AZ1987" ca="1">+OFFSET(INDIRECT(AZ1986),0,-1)</f>
        <v>0</v>
      </c>
      <c r="BA1987" s="36" cm="1">
        <f t="array" aca="1" ref="BA1987" ca="1">+OFFSET(INDIRECT(BA1986),0,-1)</f>
        <v>0</v>
      </c>
      <c r="BB1987" s="36" cm="1">
        <f t="array" aca="1" ref="BB1987" ca="1">+OFFSET(INDIRECT(BB1986),0,-1)</f>
        <v>0</v>
      </c>
      <c r="BC1987" s="36" cm="1">
        <f t="array" aca="1" ref="BC1987" ca="1">+OFFSET(INDIRECT(BC1986),0,-1)</f>
        <v>0</v>
      </c>
      <c r="BD1987" s="36" cm="1">
        <f t="array" aca="1" ref="BD1987" ca="1">+OFFSET(INDIRECT(BD1986),0,-1)</f>
        <v>0</v>
      </c>
      <c r="BE1987" s="36" cm="1">
        <f t="array" aca="1" ref="BE1987" ca="1">+OFFSET(INDIRECT(BE1986),0,-1)</f>
        <v>0</v>
      </c>
      <c r="BF1987" s="36" cm="1">
        <f t="array" aca="1" ref="BF1987" ca="1">+OFFSET(INDIRECT(BF1986),0,-1)</f>
        <v>0</v>
      </c>
      <c r="BG1987" s="36" cm="1">
        <f t="array" aca="1" ref="BG1987" ca="1">+OFFSET(INDIRECT(BG1986),0,-1)</f>
        <v>0</v>
      </c>
      <c r="BH1987" s="36" cm="1">
        <f t="array" aca="1" ref="BH1987" ca="1">+OFFSET(INDIRECT(BH1986),0,-1)</f>
        <v>0</v>
      </c>
      <c r="BI1987" s="36" cm="1">
        <f t="array" aca="1" ref="BI1987" ca="1">+OFFSET(INDIRECT(BI1986),0,-1)</f>
        <v>0</v>
      </c>
      <c r="BJ1987" s="36" cm="1">
        <f t="array" aca="1" ref="BJ1987" ca="1">+OFFSET(INDIRECT(BJ1986),0,-1)</f>
        <v>0</v>
      </c>
      <c r="BK1987" s="36" cm="1">
        <f t="array" aca="1" ref="BK1987" ca="1">+OFFSET(INDIRECT(BK1986),0,-1)</f>
        <v>0</v>
      </c>
      <c r="BL1987" s="36" cm="1">
        <f t="array" aca="1" ref="BL1987" ca="1">+OFFSET(INDIRECT(BL1986),0,-1)</f>
        <v>0</v>
      </c>
      <c r="BM1987" s="36" cm="1">
        <f t="array" aca="1" ref="BM1987" ca="1">+OFFSET(INDIRECT(BM1986),0,-1)</f>
        <v>0</v>
      </c>
      <c r="BN1987" s="36" cm="1">
        <f t="array" aca="1" ref="BN1987" ca="1">+OFFSET(INDIRECT(BN1986),0,-1)</f>
        <v>0</v>
      </c>
      <c r="BO1987" s="36" cm="1">
        <f t="array" aca="1" ref="BO1987" ca="1">+OFFSET(INDIRECT(BO1986),0,-1)</f>
        <v>0</v>
      </c>
      <c r="BP1987" s="36" cm="1">
        <f t="array" aca="1" ref="BP1987" ca="1">+OFFSET(INDIRECT(BP1986),0,-1)</f>
        <v>0</v>
      </c>
      <c r="BQ1987" s="36" cm="1">
        <f t="array" aca="1" ref="BQ1987" ca="1">+OFFSET(INDIRECT(BQ1986),0,-1)</f>
        <v>0</v>
      </c>
      <c r="BR1987" s="36" cm="1">
        <f t="array" aca="1" ref="BR1987" ca="1">+OFFSET(INDIRECT(BR1986),0,-1)</f>
        <v>0</v>
      </c>
      <c r="BS1987" s="36" cm="1">
        <f t="array" aca="1" ref="BS1987" ca="1">+OFFSET(INDIRECT(BS1986),0,-1)</f>
        <v>0</v>
      </c>
      <c r="BT1987" s="36" cm="1">
        <f t="array" aca="1" ref="BT1987" ca="1">+OFFSET(INDIRECT(BT1986),0,-1)</f>
        <v>0</v>
      </c>
      <c r="BU1987" s="36" cm="1">
        <f t="array" aca="1" ref="BU1987" ca="1">+OFFSET(INDIRECT(BU1986),0,-1)</f>
        <v>0</v>
      </c>
      <c r="BV1987" s="36" cm="1">
        <f t="array" aca="1" ref="BV1987" ca="1">+OFFSET(INDIRECT(BV1986),0,-1)</f>
        <v>0</v>
      </c>
      <c r="BW1987" s="36" cm="1">
        <f t="array" aca="1" ref="BW1987" ca="1">+OFFSET(INDIRECT(BW1986),0,-1)</f>
        <v>0</v>
      </c>
      <c r="BX1987" s="36" cm="1">
        <f t="array" aca="1" ref="BX1987" ca="1">+OFFSET(INDIRECT(BX1986),0,-1)</f>
        <v>0</v>
      </c>
      <c r="BY1987" s="36" cm="1">
        <f t="array" aca="1" ref="BY1987" ca="1">+OFFSET(INDIRECT(BY1986),0,-1)</f>
        <v>0</v>
      </c>
      <c r="BZ1987" s="36" cm="1">
        <f t="array" aca="1" ref="BZ1987" ca="1">+OFFSET(INDIRECT(BZ1986),0,-1)</f>
        <v>0</v>
      </c>
      <c r="CA1987" s="36" cm="1">
        <f t="array" aca="1" ref="CA1987" ca="1">+OFFSET(INDIRECT(CA1986),0,-1)</f>
        <v>0</v>
      </c>
      <c r="CB1987" s="36" cm="1">
        <f t="array" aca="1" ref="CB1987" ca="1">+OFFSET(INDIRECT(CB1986),0,-1)</f>
        <v>0</v>
      </c>
      <c r="CC1987" s="36" cm="1">
        <f t="array" aca="1" ref="CC1987" ca="1">+OFFSET(INDIRECT(CC1986),0,-1)</f>
        <v>0</v>
      </c>
      <c r="CD1987" s="36" cm="1">
        <f t="array" aca="1" ref="CD1987" ca="1">+OFFSET(INDIRECT(CD1986),0,-1)</f>
        <v>0</v>
      </c>
      <c r="CE1987" s="36" cm="1">
        <f t="array" aca="1" ref="CE1987" ca="1">+OFFSET(INDIRECT(CE1986),0,-1)</f>
        <v>0</v>
      </c>
      <c r="CF1987" s="36" cm="1">
        <f t="array" aca="1" ref="CF1987" ca="1">+OFFSET(INDIRECT(CF1986),0,-1)</f>
        <v>0</v>
      </c>
      <c r="CG1987" s="36" cm="1">
        <f t="array" aca="1" ref="CG1987" ca="1">+OFFSET(INDIRECT(CG1986),0,-1)</f>
        <v>0</v>
      </c>
      <c r="CH1987" s="36" cm="1">
        <f t="array" aca="1" ref="CH1987" ca="1">+OFFSET(INDIRECT(CH1986),0,-1)</f>
        <v>0</v>
      </c>
      <c r="CI1987" s="36" cm="1">
        <f t="array" aca="1" ref="CI1987" ca="1">+OFFSET(INDIRECT(CI1986),0,-1)</f>
        <v>0</v>
      </c>
      <c r="CJ1987" s="36" cm="1">
        <f t="array" aca="1" ref="CJ1987" ca="1">+OFFSET(INDIRECT(CJ1986),0,-1)</f>
        <v>0</v>
      </c>
      <c r="CK1987" s="36" cm="1">
        <f t="array" aca="1" ref="CK1987" ca="1">+OFFSET(INDIRECT(CK1986),0,-1)</f>
        <v>0</v>
      </c>
      <c r="CL1987" s="36" cm="1">
        <f t="array" aca="1" ref="CL1987" ca="1">+OFFSET(INDIRECT(CL1986),0,-1)</f>
        <v>0</v>
      </c>
      <c r="CM1987" s="36" cm="1">
        <f t="array" aca="1" ref="CM1987" ca="1">+OFFSET(INDIRECT(CM1986),0,-1)</f>
        <v>0</v>
      </c>
      <c r="CN1987" s="36" cm="1">
        <f t="array" aca="1" ref="CN1987" ca="1">+OFFSET(INDIRECT(CN1986),0,-1)</f>
        <v>0</v>
      </c>
    </row>
    <row r="1988" spans="1:92" s="295" customFormat="1" x14ac:dyDescent="0.25">
      <c r="A1988" s="53"/>
      <c r="B1988" s="75"/>
      <c r="C1988" s="148"/>
      <c r="D1988" s="53"/>
      <c r="E1988" s="149"/>
      <c r="F1988" s="149"/>
      <c r="G1988" s="149"/>
      <c r="H1988" s="106"/>
      <c r="I1988" s="210"/>
      <c r="J1988" s="36"/>
      <c r="K1988" s="36"/>
      <c r="L1988" s="36"/>
      <c r="M1988" s="36"/>
      <c r="N1988" s="36"/>
      <c r="O1988" s="36"/>
      <c r="P1988" s="36"/>
      <c r="Q1988" s="36"/>
      <c r="R1988"/>
      <c r="S1988"/>
      <c r="T1988" s="256"/>
      <c r="U1988" s="36"/>
      <c r="V1988" s="36"/>
      <c r="W1988" s="36"/>
      <c r="X1988" s="36"/>
      <c r="Y1988" s="36"/>
      <c r="Z1988" s="36"/>
      <c r="AA1988" s="36"/>
      <c r="AB1988" s="36"/>
      <c r="AC1988" s="36"/>
      <c r="AD1988" s="36"/>
      <c r="AE1988" s="36"/>
      <c r="AF1988" s="36"/>
      <c r="AG1988" s="36"/>
      <c r="AH1988" s="36"/>
      <c r="AI1988" s="36"/>
      <c r="AJ1988" s="36"/>
      <c r="AK1988" s="36"/>
      <c r="AL1988" s="36"/>
      <c r="AM1988" s="36"/>
      <c r="AN1988" s="36"/>
      <c r="AO1988" s="36"/>
      <c r="AP1988" s="36"/>
      <c r="AQ1988" s="36"/>
      <c r="AR1988" s="36"/>
      <c r="AS1988" s="36"/>
      <c r="AT1988" s="36"/>
      <c r="AU1988" s="36"/>
      <c r="AV1988" s="36"/>
      <c r="AW1988" s="36"/>
      <c r="AX1988" s="36"/>
      <c r="AY1988" s="36"/>
      <c r="AZ1988" s="36"/>
      <c r="BA1988" s="36"/>
      <c r="BB1988" s="36"/>
      <c r="BC1988" s="36"/>
      <c r="BD1988" s="36"/>
      <c r="BE1988" s="36"/>
      <c r="BF1988" s="36"/>
      <c r="BG1988" s="36"/>
      <c r="BH1988" s="36"/>
      <c r="BI1988" s="36"/>
      <c r="BJ1988" s="36"/>
      <c r="BK1988" s="36"/>
      <c r="BL1988" s="36"/>
      <c r="BM1988" s="36"/>
      <c r="BN1988" s="36"/>
      <c r="BO1988" s="36"/>
      <c r="BP1988" s="36"/>
      <c r="BQ1988" s="36"/>
      <c r="BR1988" s="36"/>
      <c r="BS1988" s="36"/>
      <c r="BT1988" s="36"/>
      <c r="BU1988" s="36"/>
      <c r="BV1988" s="36"/>
      <c r="BW1988" s="36"/>
      <c r="BX1988" s="36"/>
      <c r="BY1988" s="36"/>
      <c r="BZ1988" s="36"/>
      <c r="CA1988" s="36"/>
      <c r="CB1988" s="36"/>
      <c r="CC1988" s="36"/>
      <c r="CD1988" s="36"/>
      <c r="CE1988" s="36"/>
      <c r="CF1988" s="36"/>
      <c r="CG1988" s="36"/>
      <c r="CH1988" s="36"/>
      <c r="CI1988" s="36"/>
      <c r="CJ1988" s="36"/>
      <c r="CK1988" s="36"/>
      <c r="CL1988" s="36"/>
      <c r="CM1988" s="36"/>
      <c r="CN1988" s="36"/>
    </row>
    <row r="1989" spans="1:92" s="295" customFormat="1" x14ac:dyDescent="0.25">
      <c r="A1989" s="137"/>
      <c r="B1989" s="208"/>
      <c r="C1989" s="139"/>
      <c r="D1989" s="137" t="s">
        <v>1063</v>
      </c>
      <c r="E1989" s="157" t="s">
        <v>1063</v>
      </c>
      <c r="F1989" s="157"/>
      <c r="G1989" s="157"/>
      <c r="H1989" s="141"/>
      <c r="I1989" s="487"/>
      <c r="J1989" s="222"/>
      <c r="K1989" s="139"/>
      <c r="L1989" s="139"/>
      <c r="M1989" s="139"/>
      <c r="N1989" s="139"/>
      <c r="O1989" s="139"/>
      <c r="P1989" s="139"/>
      <c r="Q1989" s="139"/>
      <c r="R1989"/>
      <c r="S1989"/>
      <c r="T1989" s="326"/>
      <c r="U1989" s="326" t="s">
        <v>507</v>
      </c>
      <c r="V1989" s="326" t="s">
        <v>507</v>
      </c>
      <c r="W1989" s="326" t="s">
        <v>507</v>
      </c>
      <c r="X1989" s="326" t="s">
        <v>507</v>
      </c>
      <c r="Y1989" s="326" t="s">
        <v>507</v>
      </c>
      <c r="Z1989" s="326" t="s">
        <v>507</v>
      </c>
      <c r="AA1989" s="326" t="s">
        <v>507</v>
      </c>
      <c r="AB1989" s="326" t="s">
        <v>507</v>
      </c>
      <c r="AC1989" s="326" t="s">
        <v>507</v>
      </c>
      <c r="AD1989" s="326" t="s">
        <v>507</v>
      </c>
      <c r="AE1989" s="326" t="s">
        <v>507</v>
      </c>
      <c r="AF1989" s="326" t="s">
        <v>507</v>
      </c>
      <c r="AG1989" s="326" t="s">
        <v>507</v>
      </c>
      <c r="AH1989" s="326" t="s">
        <v>507</v>
      </c>
      <c r="AI1989" s="326" t="s">
        <v>507</v>
      </c>
      <c r="AJ1989" s="326" t="s">
        <v>507</v>
      </c>
      <c r="AK1989" s="326" t="s">
        <v>507</v>
      </c>
      <c r="AL1989" s="326" t="s">
        <v>507</v>
      </c>
      <c r="AM1989" s="326" t="s">
        <v>507</v>
      </c>
      <c r="AN1989" s="326" t="s">
        <v>507</v>
      </c>
      <c r="AO1989" s="326" t="s">
        <v>507</v>
      </c>
      <c r="AP1989" s="326" t="s">
        <v>507</v>
      </c>
      <c r="AQ1989" s="326" t="s">
        <v>507</v>
      </c>
      <c r="AR1989" s="326" t="s">
        <v>507</v>
      </c>
      <c r="AS1989" s="326" t="s">
        <v>507</v>
      </c>
      <c r="AT1989" s="326" t="s">
        <v>507</v>
      </c>
      <c r="AU1989" s="326" t="s">
        <v>507</v>
      </c>
      <c r="AV1989" s="326" t="s">
        <v>507</v>
      </c>
      <c r="AW1989" s="326" t="s">
        <v>507</v>
      </c>
      <c r="AX1989" s="326" t="s">
        <v>507</v>
      </c>
      <c r="AY1989" s="326" t="s">
        <v>507</v>
      </c>
      <c r="AZ1989" s="326" t="s">
        <v>507</v>
      </c>
      <c r="BA1989" s="326" t="s">
        <v>507</v>
      </c>
      <c r="BB1989" s="326" t="s">
        <v>507</v>
      </c>
      <c r="BC1989" s="326" t="s">
        <v>507</v>
      </c>
      <c r="BD1989" s="326" t="s">
        <v>507</v>
      </c>
      <c r="BE1989" s="326" t="s">
        <v>507</v>
      </c>
      <c r="BF1989" s="326" t="s">
        <v>507</v>
      </c>
      <c r="BG1989" s="326" t="s">
        <v>507</v>
      </c>
      <c r="BH1989" s="326" t="s">
        <v>507</v>
      </c>
      <c r="BI1989" s="326" t="s">
        <v>507</v>
      </c>
      <c r="BJ1989" s="326" t="s">
        <v>507</v>
      </c>
      <c r="BK1989" s="326" t="s">
        <v>507</v>
      </c>
      <c r="BL1989" s="326" t="s">
        <v>507</v>
      </c>
      <c r="BM1989" s="326" t="s">
        <v>507</v>
      </c>
      <c r="BN1989" s="326" t="s">
        <v>507</v>
      </c>
      <c r="BO1989" s="326" t="s">
        <v>507</v>
      </c>
      <c r="BP1989" s="326" t="s">
        <v>507</v>
      </c>
      <c r="BQ1989" s="326" t="s">
        <v>507</v>
      </c>
      <c r="BR1989" s="326" t="s">
        <v>507</v>
      </c>
      <c r="BS1989" s="326" t="s">
        <v>507</v>
      </c>
      <c r="BT1989" s="326" t="s">
        <v>507</v>
      </c>
      <c r="BU1989" s="326" t="s">
        <v>507</v>
      </c>
      <c r="BV1989" s="326" t="s">
        <v>507</v>
      </c>
      <c r="BW1989" s="326" t="s">
        <v>507</v>
      </c>
      <c r="BX1989" s="326" t="s">
        <v>507</v>
      </c>
      <c r="BY1989" s="326" t="s">
        <v>507</v>
      </c>
      <c r="BZ1989" s="326" t="s">
        <v>507</v>
      </c>
      <c r="CA1989" s="326" t="s">
        <v>507</v>
      </c>
      <c r="CB1989" s="326" t="s">
        <v>507</v>
      </c>
      <c r="CC1989" s="326" t="s">
        <v>507</v>
      </c>
      <c r="CD1989" s="326" t="s">
        <v>507</v>
      </c>
      <c r="CE1989" s="326" t="s">
        <v>507</v>
      </c>
      <c r="CF1989" s="326" t="s">
        <v>507</v>
      </c>
      <c r="CG1989" s="326" t="s">
        <v>507</v>
      </c>
      <c r="CH1989" s="326" t="s">
        <v>507</v>
      </c>
      <c r="CI1989" s="326" t="s">
        <v>507</v>
      </c>
      <c r="CJ1989" s="326" t="s">
        <v>507</v>
      </c>
      <c r="CK1989" s="326" t="s">
        <v>507</v>
      </c>
      <c r="CL1989" s="326" t="s">
        <v>507</v>
      </c>
      <c r="CM1989" s="326" t="s">
        <v>507</v>
      </c>
      <c r="CN1989" s="326" t="s">
        <v>507</v>
      </c>
    </row>
    <row r="1990" spans="1:92" s="384" customFormat="1" x14ac:dyDescent="0.25">
      <c r="A1990" s="53" t="s">
        <v>188</v>
      </c>
      <c r="B1990" s="28" t="s">
        <v>193</v>
      </c>
      <c r="C1990" s="53"/>
      <c r="D1990" s="53" t="s">
        <v>1063</v>
      </c>
      <c r="E1990" s="229" t="s">
        <v>203</v>
      </c>
      <c r="F1990" s="229"/>
      <c r="G1990" s="229"/>
      <c r="H1990" s="229"/>
      <c r="I1990" s="267"/>
      <c r="J1990" s="244">
        <f t="shared" ref="J1990:P1990" ca="1" si="1253">SUMIF($4:$4, INDIRECT(ADDRESS(2,COLUMN(),2)), INDIRECT(ROW() &amp; ":" &amp; ROW()))</f>
        <v>0</v>
      </c>
      <c r="K1990" s="244" t="e">
        <f t="shared" ca="1" si="1253"/>
        <v>#REF!</v>
      </c>
      <c r="L1990" s="244" t="e">
        <f t="shared" ca="1" si="1253"/>
        <v>#REF!</v>
      </c>
      <c r="M1990" s="244" t="e">
        <f t="shared" ca="1" si="1253"/>
        <v>#REF!</v>
      </c>
      <c r="N1990" s="244" t="e">
        <f t="shared" ca="1" si="1253"/>
        <v>#REF!</v>
      </c>
      <c r="O1990" s="244" t="e">
        <f t="shared" ca="1" si="1253"/>
        <v>#REF!</v>
      </c>
      <c r="P1990" s="244" t="e">
        <f t="shared" ca="1" si="1253"/>
        <v>#REF!</v>
      </c>
      <c r="Q1990" s="30"/>
      <c r="R1990" s="53"/>
      <c r="S1990" s="53"/>
      <c r="T1990" s="286">
        <f t="shared" ref="T1990" ca="1" si="1254">IFERROR(INDEX(INDIRECT("Financials!$A:$AD"), MATCH(INDIRECT(ADDRESS(ROW(),2)), INDIRECT("Financials!$B:$B"), 0), MATCH(INDIRECT(ADDRESS(1,COLUMN())), INDIRECT("Financials!$1:$1"), 0)),0)</f>
        <v>0</v>
      </c>
      <c r="U1990" s="244" t="e">
        <f ca="1">+SUM(INDIRECT(U1989):OFFSET(U1990,-1,0))</f>
        <v>#REF!</v>
      </c>
      <c r="V1990" s="244" t="e">
        <f ca="1">+SUM(INDIRECT(V1989):OFFSET(V1990,-1,0))</f>
        <v>#REF!</v>
      </c>
      <c r="W1990" s="244" t="e">
        <f ca="1">+SUM(INDIRECT(W1989):OFFSET(W1990,-1,0))</f>
        <v>#REF!</v>
      </c>
      <c r="X1990" s="244" t="e">
        <f ca="1">+SUM(INDIRECT(X1989):OFFSET(X1990,-1,0))</f>
        <v>#REF!</v>
      </c>
      <c r="Y1990" s="244" t="e">
        <f ca="1">+SUM(INDIRECT(Y1989):OFFSET(Y1990,-1,0))</f>
        <v>#REF!</v>
      </c>
      <c r="Z1990" s="244" t="e">
        <f ca="1">+SUM(INDIRECT(Z1989):OFFSET(Z1990,-1,0))</f>
        <v>#REF!</v>
      </c>
      <c r="AA1990" s="244" t="e">
        <f ca="1">+SUM(INDIRECT(AA1989):OFFSET(AA1990,-1,0))</f>
        <v>#REF!</v>
      </c>
      <c r="AB1990" s="244" t="e">
        <f ca="1">+SUM(INDIRECT(AB1989):OFFSET(AB1990,-1,0))</f>
        <v>#REF!</v>
      </c>
      <c r="AC1990" s="244" t="e">
        <f ca="1">+SUM(INDIRECT(AC1989):OFFSET(AC1990,-1,0))</f>
        <v>#REF!</v>
      </c>
      <c r="AD1990" s="244" t="e">
        <f ca="1">+SUM(INDIRECT(AD1989):OFFSET(AD1990,-1,0))</f>
        <v>#REF!</v>
      </c>
      <c r="AE1990" s="244" t="e">
        <f ca="1">+SUM(INDIRECT(AE1989):OFFSET(AE1990,-1,0))</f>
        <v>#REF!</v>
      </c>
      <c r="AF1990" s="244" t="e">
        <f ca="1">+SUM(INDIRECT(AF1989):OFFSET(AF1990,-1,0))</f>
        <v>#REF!</v>
      </c>
      <c r="AG1990" s="244" t="e">
        <f ca="1">+SUM(INDIRECT(AG1989):OFFSET(AG1990,-1,0))</f>
        <v>#REF!</v>
      </c>
      <c r="AH1990" s="244" t="e">
        <f ca="1">+SUM(INDIRECT(AH1989):OFFSET(AH1990,-1,0))</f>
        <v>#REF!</v>
      </c>
      <c r="AI1990" s="244" t="e">
        <f ca="1">+SUM(INDIRECT(AI1989):OFFSET(AI1990,-1,0))</f>
        <v>#REF!</v>
      </c>
      <c r="AJ1990" s="244" t="e">
        <f ca="1">+SUM(INDIRECT(AJ1989):OFFSET(AJ1990,-1,0))</f>
        <v>#REF!</v>
      </c>
      <c r="AK1990" s="244" t="e">
        <f ca="1">+SUM(INDIRECT(AK1989):OFFSET(AK1990,-1,0))</f>
        <v>#REF!</v>
      </c>
      <c r="AL1990" s="244" t="e">
        <f ca="1">+SUM(INDIRECT(AL1989):OFFSET(AL1990,-1,0))</f>
        <v>#REF!</v>
      </c>
      <c r="AM1990" s="244" t="e">
        <f ca="1">+SUM(INDIRECT(AM1989):OFFSET(AM1990,-1,0))</f>
        <v>#REF!</v>
      </c>
      <c r="AN1990" s="244" t="e">
        <f ca="1">+SUM(INDIRECT(AN1989):OFFSET(AN1990,-1,0))</f>
        <v>#REF!</v>
      </c>
      <c r="AO1990" s="244" t="e">
        <f ca="1">+SUM(INDIRECT(AO1989):OFFSET(AO1990,-1,0))</f>
        <v>#REF!</v>
      </c>
      <c r="AP1990" s="244" t="e">
        <f ca="1">+SUM(INDIRECT(AP1989):OFFSET(AP1990,-1,0))</f>
        <v>#REF!</v>
      </c>
      <c r="AQ1990" s="244" t="e">
        <f ca="1">+SUM(INDIRECT(AQ1989):OFFSET(AQ1990,-1,0))</f>
        <v>#REF!</v>
      </c>
      <c r="AR1990" s="244" t="e">
        <f ca="1">+SUM(INDIRECT(AR1989):OFFSET(AR1990,-1,0))</f>
        <v>#REF!</v>
      </c>
      <c r="AS1990" s="244" t="e">
        <f ca="1">+SUM(INDIRECT(AS1989):OFFSET(AS1990,-1,0))</f>
        <v>#REF!</v>
      </c>
      <c r="AT1990" s="244" t="e">
        <f ca="1">+SUM(INDIRECT(AT1989):OFFSET(AT1990,-1,0))</f>
        <v>#REF!</v>
      </c>
      <c r="AU1990" s="244" t="e">
        <f ca="1">+SUM(INDIRECT(AU1989):OFFSET(AU1990,-1,0))</f>
        <v>#REF!</v>
      </c>
      <c r="AV1990" s="244" t="e">
        <f ca="1">+SUM(INDIRECT(AV1989):OFFSET(AV1990,-1,0))</f>
        <v>#REF!</v>
      </c>
      <c r="AW1990" s="244" t="e">
        <f ca="1">+SUM(INDIRECT(AW1989):OFFSET(AW1990,-1,0))</f>
        <v>#REF!</v>
      </c>
      <c r="AX1990" s="244" t="e">
        <f ca="1">+SUM(INDIRECT(AX1989):OFFSET(AX1990,-1,0))</f>
        <v>#REF!</v>
      </c>
      <c r="AY1990" s="244" t="e">
        <f ca="1">+SUM(INDIRECT(AY1989):OFFSET(AY1990,-1,0))</f>
        <v>#REF!</v>
      </c>
      <c r="AZ1990" s="244" t="e">
        <f ca="1">+SUM(INDIRECT(AZ1989):OFFSET(AZ1990,-1,0))</f>
        <v>#REF!</v>
      </c>
      <c r="BA1990" s="244" t="e">
        <f ca="1">+SUM(INDIRECT(BA1989):OFFSET(BA1990,-1,0))</f>
        <v>#REF!</v>
      </c>
      <c r="BB1990" s="244" t="e">
        <f ca="1">+SUM(INDIRECT(BB1989):OFFSET(BB1990,-1,0))</f>
        <v>#REF!</v>
      </c>
      <c r="BC1990" s="244" t="e">
        <f ca="1">+SUM(INDIRECT(BC1989):OFFSET(BC1990,-1,0))</f>
        <v>#REF!</v>
      </c>
      <c r="BD1990" s="244" t="e">
        <f ca="1">+SUM(INDIRECT(BD1989):OFFSET(BD1990,-1,0))</f>
        <v>#REF!</v>
      </c>
      <c r="BE1990" s="244" t="e">
        <f ca="1">+SUM(INDIRECT(BE1989):OFFSET(BE1990,-1,0))</f>
        <v>#REF!</v>
      </c>
      <c r="BF1990" s="244" t="e">
        <f ca="1">+SUM(INDIRECT(BF1989):OFFSET(BF1990,-1,0))</f>
        <v>#REF!</v>
      </c>
      <c r="BG1990" s="244" t="e">
        <f ca="1">+SUM(INDIRECT(BG1989):OFFSET(BG1990,-1,0))</f>
        <v>#REF!</v>
      </c>
      <c r="BH1990" s="244" t="e">
        <f ca="1">+SUM(INDIRECT(BH1989):OFFSET(BH1990,-1,0))</f>
        <v>#REF!</v>
      </c>
      <c r="BI1990" s="244" t="e">
        <f ca="1">+SUM(INDIRECT(BI1989):OFFSET(BI1990,-1,0))</f>
        <v>#REF!</v>
      </c>
      <c r="BJ1990" s="244" t="e">
        <f ca="1">+SUM(INDIRECT(BJ1989):OFFSET(BJ1990,-1,0))</f>
        <v>#REF!</v>
      </c>
      <c r="BK1990" s="244" t="e">
        <f ca="1">+SUM(INDIRECT(BK1989):OFFSET(BK1990,-1,0))</f>
        <v>#REF!</v>
      </c>
      <c r="BL1990" s="244" t="e">
        <f ca="1">+SUM(INDIRECT(BL1989):OFFSET(BL1990,-1,0))</f>
        <v>#REF!</v>
      </c>
      <c r="BM1990" s="244" t="e">
        <f ca="1">+SUM(INDIRECT(BM1989):OFFSET(BM1990,-1,0))</f>
        <v>#REF!</v>
      </c>
      <c r="BN1990" s="244" t="e">
        <f ca="1">+SUM(INDIRECT(BN1989):OFFSET(BN1990,-1,0))</f>
        <v>#REF!</v>
      </c>
      <c r="BO1990" s="244" t="e">
        <f ca="1">+SUM(INDIRECT(BO1989):OFFSET(BO1990,-1,0))</f>
        <v>#REF!</v>
      </c>
      <c r="BP1990" s="244" t="e">
        <f ca="1">+SUM(INDIRECT(BP1989):OFFSET(BP1990,-1,0))</f>
        <v>#REF!</v>
      </c>
      <c r="BQ1990" s="244" t="e">
        <f ca="1">+SUM(INDIRECT(BQ1989):OFFSET(BQ1990,-1,0))</f>
        <v>#REF!</v>
      </c>
      <c r="BR1990" s="244" t="e">
        <f ca="1">+SUM(INDIRECT(BR1989):OFFSET(BR1990,-1,0))</f>
        <v>#REF!</v>
      </c>
      <c r="BS1990" s="244" t="e">
        <f ca="1">+SUM(INDIRECT(BS1989):OFFSET(BS1990,-1,0))</f>
        <v>#REF!</v>
      </c>
      <c r="BT1990" s="244" t="e">
        <f ca="1">+SUM(INDIRECT(BT1989):OFFSET(BT1990,-1,0))</f>
        <v>#REF!</v>
      </c>
      <c r="BU1990" s="244" t="e">
        <f ca="1">+SUM(INDIRECT(BU1989):OFFSET(BU1990,-1,0))</f>
        <v>#REF!</v>
      </c>
      <c r="BV1990" s="244" t="e">
        <f ca="1">+SUM(INDIRECT(BV1989):OFFSET(BV1990,-1,0))</f>
        <v>#REF!</v>
      </c>
      <c r="BW1990" s="244" t="e">
        <f ca="1">+SUM(INDIRECT(BW1989):OFFSET(BW1990,-1,0))</f>
        <v>#REF!</v>
      </c>
      <c r="BX1990" s="244" t="e">
        <f ca="1">+SUM(INDIRECT(BX1989):OFFSET(BX1990,-1,0))</f>
        <v>#REF!</v>
      </c>
      <c r="BY1990" s="244" t="e">
        <f ca="1">+SUM(INDIRECT(BY1989):OFFSET(BY1990,-1,0))</f>
        <v>#REF!</v>
      </c>
      <c r="BZ1990" s="244" t="e">
        <f ca="1">+SUM(INDIRECT(BZ1989):OFFSET(BZ1990,-1,0))</f>
        <v>#REF!</v>
      </c>
      <c r="CA1990" s="244" t="e">
        <f ca="1">+SUM(INDIRECT(CA1989):OFFSET(CA1990,-1,0))</f>
        <v>#REF!</v>
      </c>
      <c r="CB1990" s="244" t="e">
        <f ca="1">+SUM(INDIRECT(CB1989):OFFSET(CB1990,-1,0))</f>
        <v>#REF!</v>
      </c>
      <c r="CC1990" s="244" t="e">
        <f ca="1">+SUM(INDIRECT(CC1989):OFFSET(CC1990,-1,0))</f>
        <v>#REF!</v>
      </c>
      <c r="CD1990" s="244" t="e">
        <f ca="1">+SUM(INDIRECT(CD1989):OFFSET(CD1990,-1,0))</f>
        <v>#REF!</v>
      </c>
      <c r="CE1990" s="244" t="e">
        <f ca="1">+SUM(INDIRECT(CE1989):OFFSET(CE1990,-1,0))</f>
        <v>#REF!</v>
      </c>
      <c r="CF1990" s="244" t="e">
        <f ca="1">+SUM(INDIRECT(CF1989):OFFSET(CF1990,-1,0))</f>
        <v>#REF!</v>
      </c>
      <c r="CG1990" s="244" t="e">
        <f ca="1">+SUM(INDIRECT(CG1989):OFFSET(CG1990,-1,0))</f>
        <v>#REF!</v>
      </c>
      <c r="CH1990" s="244" t="e">
        <f ca="1">+SUM(INDIRECT(CH1989):OFFSET(CH1990,-1,0))</f>
        <v>#REF!</v>
      </c>
      <c r="CI1990" s="244" t="e">
        <f ca="1">+SUM(INDIRECT(CI1989):OFFSET(CI1990,-1,0))</f>
        <v>#REF!</v>
      </c>
      <c r="CJ1990" s="244" t="e">
        <f ca="1">+SUM(INDIRECT(CJ1989):OFFSET(CJ1990,-1,0))</f>
        <v>#REF!</v>
      </c>
      <c r="CK1990" s="244" t="e">
        <f ca="1">+SUM(INDIRECT(CK1989):OFFSET(CK1990,-1,0))</f>
        <v>#REF!</v>
      </c>
      <c r="CL1990" s="244" t="e">
        <f ca="1">+SUM(INDIRECT(CL1989):OFFSET(CL1990,-1,0))</f>
        <v>#REF!</v>
      </c>
      <c r="CM1990" s="244" t="e">
        <f ca="1">+SUM(INDIRECT(CM1989):OFFSET(CM1990,-1,0))</f>
        <v>#REF!</v>
      </c>
      <c r="CN1990" s="244" t="e">
        <f ca="1">+SUM(INDIRECT(CN1989):OFFSET(CN1990,-1,0))</f>
        <v>#REF!</v>
      </c>
    </row>
    <row r="1991" spans="1:92" s="295" customFormat="1" x14ac:dyDescent="0.25">
      <c r="A1991" s="53"/>
      <c r="B1991" s="75"/>
      <c r="C1991" s="148"/>
      <c r="D1991" s="53"/>
      <c r="E1991" s="149"/>
      <c r="F1991" s="149"/>
      <c r="G1991" s="149"/>
      <c r="H1991" s="106"/>
      <c r="I1991" s="210"/>
      <c r="J1991" s="36"/>
      <c r="K1991" s="36"/>
      <c r="L1991" s="36"/>
      <c r="M1991" s="36"/>
      <c r="N1991" s="36"/>
      <c r="O1991" s="36"/>
      <c r="P1991" s="36"/>
      <c r="Q1991" s="36"/>
      <c r="R1991"/>
      <c r="S1991"/>
      <c r="T1991" s="256"/>
      <c r="U1991" s="36"/>
      <c r="V1991" s="36"/>
      <c r="W1991" s="36"/>
      <c r="X1991" s="36"/>
      <c r="Y1991" s="36"/>
      <c r="Z1991" s="36"/>
      <c r="AA1991" s="36"/>
      <c r="AB1991" s="36"/>
      <c r="AC1991" s="36"/>
      <c r="AD1991" s="36"/>
      <c r="AE1991" s="36"/>
      <c r="AF1991" s="36"/>
      <c r="AG1991" s="36"/>
      <c r="AH1991" s="36"/>
      <c r="AI1991" s="36"/>
      <c r="AJ1991" s="36"/>
      <c r="AK1991" s="36"/>
      <c r="AL1991" s="36"/>
      <c r="AM1991" s="36"/>
      <c r="AN1991" s="36"/>
      <c r="AO1991" s="36"/>
      <c r="AP1991" s="36"/>
      <c r="AQ1991" s="36"/>
      <c r="AR1991" s="36"/>
      <c r="AS1991" s="36"/>
      <c r="AT1991" s="36"/>
      <c r="AU1991" s="36"/>
      <c r="AV1991" s="36"/>
      <c r="AW1991" s="36"/>
      <c r="AX1991" s="36"/>
      <c r="AY1991" s="36"/>
      <c r="AZ1991" s="36"/>
      <c r="BA1991" s="36"/>
      <c r="BB1991" s="36"/>
      <c r="BC1991" s="36"/>
      <c r="BD1991" s="36"/>
      <c r="BE1991" s="36"/>
      <c r="BF1991" s="36"/>
      <c r="BG1991" s="36"/>
      <c r="BH1991" s="36"/>
      <c r="BI1991" s="36"/>
      <c r="BJ1991" s="36"/>
      <c r="BK1991" s="36"/>
      <c r="BL1991" s="36"/>
      <c r="BM1991" s="36"/>
      <c r="BN1991" s="36"/>
      <c r="BO1991" s="36"/>
      <c r="BP1991" s="36"/>
      <c r="BQ1991" s="36"/>
      <c r="BR1991" s="36"/>
      <c r="BS1991" s="36"/>
      <c r="BT1991" s="36"/>
      <c r="BU1991" s="36"/>
      <c r="BV1991" s="36"/>
      <c r="BW1991" s="36"/>
      <c r="BX1991" s="36"/>
      <c r="BY1991" s="36"/>
      <c r="BZ1991" s="36"/>
      <c r="CA1991" s="36"/>
      <c r="CB1991" s="36"/>
      <c r="CC1991" s="36"/>
      <c r="CD1991" s="36"/>
      <c r="CE1991" s="36"/>
      <c r="CF1991" s="36"/>
      <c r="CG1991" s="36"/>
      <c r="CH1991" s="36"/>
      <c r="CI1991" s="36"/>
      <c r="CJ1991" s="36"/>
      <c r="CK1991" s="36"/>
      <c r="CL1991" s="36"/>
      <c r="CM1991" s="36"/>
      <c r="CN1991" s="36"/>
    </row>
    <row r="1992" spans="1:92" s="295" customFormat="1" x14ac:dyDescent="0.25">
      <c r="A1992" s="137"/>
      <c r="B1992" s="208"/>
      <c r="C1992" s="139"/>
      <c r="D1992" s="137" t="s">
        <v>1064</v>
      </c>
      <c r="E1992" s="157" t="s">
        <v>1064</v>
      </c>
      <c r="F1992" s="157"/>
      <c r="G1992" s="157"/>
      <c r="H1992" s="141"/>
      <c r="I1992" s="487"/>
      <c r="J1992" s="222"/>
      <c r="K1992" s="139"/>
      <c r="L1992" s="139"/>
      <c r="M1992" s="139"/>
      <c r="N1992" s="139"/>
      <c r="O1992" s="139"/>
      <c r="P1992" s="139"/>
      <c r="Q1992" s="139"/>
      <c r="R1992"/>
      <c r="S1992"/>
      <c r="T1992" s="326"/>
      <c r="U1992" s="326" t="s">
        <v>507</v>
      </c>
      <c r="V1992" s="326" t="s">
        <v>507</v>
      </c>
      <c r="W1992" s="326" t="s">
        <v>507</v>
      </c>
      <c r="X1992" s="326" t="s">
        <v>507</v>
      </c>
      <c r="Y1992" s="326" t="s">
        <v>507</v>
      </c>
      <c r="Z1992" s="326" t="s">
        <v>507</v>
      </c>
      <c r="AA1992" s="326" t="s">
        <v>507</v>
      </c>
      <c r="AB1992" s="326" t="s">
        <v>507</v>
      </c>
      <c r="AC1992" s="326" t="s">
        <v>507</v>
      </c>
      <c r="AD1992" s="326" t="s">
        <v>507</v>
      </c>
      <c r="AE1992" s="326" t="s">
        <v>507</v>
      </c>
      <c r="AF1992" s="326" t="s">
        <v>507</v>
      </c>
      <c r="AG1992" s="326" t="s">
        <v>507</v>
      </c>
      <c r="AH1992" s="326" t="s">
        <v>507</v>
      </c>
      <c r="AI1992" s="326" t="s">
        <v>507</v>
      </c>
      <c r="AJ1992" s="326" t="s">
        <v>507</v>
      </c>
      <c r="AK1992" s="326" t="s">
        <v>507</v>
      </c>
      <c r="AL1992" s="326" t="s">
        <v>507</v>
      </c>
      <c r="AM1992" s="326" t="s">
        <v>507</v>
      </c>
      <c r="AN1992" s="326" t="s">
        <v>507</v>
      </c>
      <c r="AO1992" s="326" t="s">
        <v>507</v>
      </c>
      <c r="AP1992" s="326" t="s">
        <v>507</v>
      </c>
      <c r="AQ1992" s="326" t="s">
        <v>507</v>
      </c>
      <c r="AR1992" s="326" t="s">
        <v>507</v>
      </c>
      <c r="AS1992" s="326" t="s">
        <v>507</v>
      </c>
      <c r="AT1992" s="326" t="s">
        <v>507</v>
      </c>
      <c r="AU1992" s="326" t="s">
        <v>507</v>
      </c>
      <c r="AV1992" s="326" t="s">
        <v>507</v>
      </c>
      <c r="AW1992" s="326" t="s">
        <v>507</v>
      </c>
      <c r="AX1992" s="326" t="s">
        <v>507</v>
      </c>
      <c r="AY1992" s="326" t="s">
        <v>507</v>
      </c>
      <c r="AZ1992" s="326" t="s">
        <v>507</v>
      </c>
      <c r="BA1992" s="326" t="s">
        <v>507</v>
      </c>
      <c r="BB1992" s="326" t="s">
        <v>507</v>
      </c>
      <c r="BC1992" s="326" t="s">
        <v>507</v>
      </c>
      <c r="BD1992" s="326" t="s">
        <v>507</v>
      </c>
      <c r="BE1992" s="326" t="s">
        <v>507</v>
      </c>
      <c r="BF1992" s="326" t="s">
        <v>507</v>
      </c>
      <c r="BG1992" s="326" t="s">
        <v>507</v>
      </c>
      <c r="BH1992" s="326" t="s">
        <v>507</v>
      </c>
      <c r="BI1992" s="326" t="s">
        <v>507</v>
      </c>
      <c r="BJ1992" s="326" t="s">
        <v>507</v>
      </c>
      <c r="BK1992" s="326" t="s">
        <v>507</v>
      </c>
      <c r="BL1992" s="326" t="s">
        <v>507</v>
      </c>
      <c r="BM1992" s="326" t="s">
        <v>507</v>
      </c>
      <c r="BN1992" s="326" t="s">
        <v>507</v>
      </c>
      <c r="BO1992" s="326" t="s">
        <v>507</v>
      </c>
      <c r="BP1992" s="326" t="s">
        <v>507</v>
      </c>
      <c r="BQ1992" s="326" t="s">
        <v>507</v>
      </c>
      <c r="BR1992" s="326" t="s">
        <v>507</v>
      </c>
      <c r="BS1992" s="326" t="s">
        <v>507</v>
      </c>
      <c r="BT1992" s="326" t="s">
        <v>507</v>
      </c>
      <c r="BU1992" s="326" t="s">
        <v>507</v>
      </c>
      <c r="BV1992" s="326" t="s">
        <v>507</v>
      </c>
      <c r="BW1992" s="326" t="s">
        <v>507</v>
      </c>
      <c r="BX1992" s="326" t="s">
        <v>507</v>
      </c>
      <c r="BY1992" s="326" t="s">
        <v>507</v>
      </c>
      <c r="BZ1992" s="326" t="s">
        <v>507</v>
      </c>
      <c r="CA1992" s="326" t="s">
        <v>507</v>
      </c>
      <c r="CB1992" s="326" t="s">
        <v>507</v>
      </c>
      <c r="CC1992" s="326" t="s">
        <v>507</v>
      </c>
      <c r="CD1992" s="326" t="s">
        <v>507</v>
      </c>
      <c r="CE1992" s="326" t="s">
        <v>507</v>
      </c>
      <c r="CF1992" s="326" t="s">
        <v>507</v>
      </c>
      <c r="CG1992" s="326" t="s">
        <v>507</v>
      </c>
      <c r="CH1992" s="326" t="s">
        <v>507</v>
      </c>
      <c r="CI1992" s="326" t="s">
        <v>507</v>
      </c>
      <c r="CJ1992" s="326" t="s">
        <v>507</v>
      </c>
      <c r="CK1992" s="326" t="s">
        <v>507</v>
      </c>
      <c r="CL1992" s="326" t="s">
        <v>507</v>
      </c>
      <c r="CM1992" s="326" t="s">
        <v>507</v>
      </c>
      <c r="CN1992" s="326" t="s">
        <v>507</v>
      </c>
    </row>
    <row r="1993" spans="1:92" s="295" customFormat="1" x14ac:dyDescent="0.25">
      <c r="A1993" s="137"/>
      <c r="B1993" s="208"/>
      <c r="C1993" s="139"/>
      <c r="D1993" s="137" t="s">
        <v>1064</v>
      </c>
      <c r="E1993" s="157"/>
      <c r="F1993" s="157"/>
      <c r="G1993" s="157"/>
      <c r="H1993" s="141"/>
      <c r="I1993" s="487"/>
      <c r="J1993" s="222"/>
      <c r="K1993" s="139"/>
      <c r="L1993" s="139"/>
      <c r="M1993" s="139"/>
      <c r="N1993" s="139"/>
      <c r="O1993" s="139"/>
      <c r="P1993" s="139"/>
      <c r="Q1993" s="139"/>
      <c r="R1993"/>
      <c r="S1993"/>
      <c r="T1993" s="326"/>
      <c r="U1993" s="326" t="s">
        <v>507</v>
      </c>
      <c r="V1993" s="326" t="s">
        <v>507</v>
      </c>
      <c r="W1993" s="326" t="s">
        <v>507</v>
      </c>
      <c r="X1993" s="326" t="s">
        <v>507</v>
      </c>
      <c r="Y1993" s="326" t="s">
        <v>507</v>
      </c>
      <c r="Z1993" s="326" t="s">
        <v>507</v>
      </c>
      <c r="AA1993" s="326" t="s">
        <v>507</v>
      </c>
      <c r="AB1993" s="326" t="s">
        <v>507</v>
      </c>
      <c r="AC1993" s="326" t="s">
        <v>507</v>
      </c>
      <c r="AD1993" s="326" t="s">
        <v>507</v>
      </c>
      <c r="AE1993" s="326" t="s">
        <v>507</v>
      </c>
      <c r="AF1993" s="326" t="s">
        <v>507</v>
      </c>
      <c r="AG1993" s="326" t="s">
        <v>507</v>
      </c>
      <c r="AH1993" s="326" t="s">
        <v>507</v>
      </c>
      <c r="AI1993" s="326" t="s">
        <v>507</v>
      </c>
      <c r="AJ1993" s="326" t="s">
        <v>507</v>
      </c>
      <c r="AK1993" s="326" t="s">
        <v>507</v>
      </c>
      <c r="AL1993" s="326" t="s">
        <v>507</v>
      </c>
      <c r="AM1993" s="326" t="s">
        <v>507</v>
      </c>
      <c r="AN1993" s="326" t="s">
        <v>507</v>
      </c>
      <c r="AO1993" s="326" t="s">
        <v>507</v>
      </c>
      <c r="AP1993" s="326" t="s">
        <v>507</v>
      </c>
      <c r="AQ1993" s="326" t="s">
        <v>507</v>
      </c>
      <c r="AR1993" s="326" t="s">
        <v>507</v>
      </c>
      <c r="AS1993" s="326" t="s">
        <v>507</v>
      </c>
      <c r="AT1993" s="326" t="s">
        <v>507</v>
      </c>
      <c r="AU1993" s="326" t="s">
        <v>507</v>
      </c>
      <c r="AV1993" s="326" t="s">
        <v>507</v>
      </c>
      <c r="AW1993" s="326" t="s">
        <v>507</v>
      </c>
      <c r="AX1993" s="326" t="s">
        <v>507</v>
      </c>
      <c r="AY1993" s="326" t="s">
        <v>507</v>
      </c>
      <c r="AZ1993" s="326" t="s">
        <v>507</v>
      </c>
      <c r="BA1993" s="326" t="s">
        <v>507</v>
      </c>
      <c r="BB1993" s="326" t="s">
        <v>507</v>
      </c>
      <c r="BC1993" s="326" t="s">
        <v>507</v>
      </c>
      <c r="BD1993" s="326" t="s">
        <v>507</v>
      </c>
      <c r="BE1993" s="326" t="s">
        <v>507</v>
      </c>
      <c r="BF1993" s="326" t="s">
        <v>507</v>
      </c>
      <c r="BG1993" s="326" t="s">
        <v>507</v>
      </c>
      <c r="BH1993" s="326" t="s">
        <v>507</v>
      </c>
      <c r="BI1993" s="326" t="s">
        <v>507</v>
      </c>
      <c r="BJ1993" s="326" t="s">
        <v>507</v>
      </c>
      <c r="BK1993" s="326" t="s">
        <v>507</v>
      </c>
      <c r="BL1993" s="326" t="s">
        <v>507</v>
      </c>
      <c r="BM1993" s="326" t="s">
        <v>507</v>
      </c>
      <c r="BN1993" s="326" t="s">
        <v>507</v>
      </c>
      <c r="BO1993" s="326" t="s">
        <v>507</v>
      </c>
      <c r="BP1993" s="326" t="s">
        <v>507</v>
      </c>
      <c r="BQ1993" s="326" t="s">
        <v>507</v>
      </c>
      <c r="BR1993" s="326" t="s">
        <v>507</v>
      </c>
      <c r="BS1993" s="326" t="s">
        <v>507</v>
      </c>
      <c r="BT1993" s="326" t="s">
        <v>507</v>
      </c>
      <c r="BU1993" s="326" t="s">
        <v>507</v>
      </c>
      <c r="BV1993" s="326" t="s">
        <v>507</v>
      </c>
      <c r="BW1993" s="326" t="s">
        <v>507</v>
      </c>
      <c r="BX1993" s="326" t="s">
        <v>507</v>
      </c>
      <c r="BY1993" s="326" t="s">
        <v>507</v>
      </c>
      <c r="BZ1993" s="326" t="s">
        <v>507</v>
      </c>
      <c r="CA1993" s="326" t="s">
        <v>507</v>
      </c>
      <c r="CB1993" s="326" t="s">
        <v>507</v>
      </c>
      <c r="CC1993" s="326" t="s">
        <v>507</v>
      </c>
      <c r="CD1993" s="326" t="s">
        <v>507</v>
      </c>
      <c r="CE1993" s="326" t="s">
        <v>507</v>
      </c>
      <c r="CF1993" s="326" t="s">
        <v>507</v>
      </c>
      <c r="CG1993" s="326" t="s">
        <v>507</v>
      </c>
      <c r="CH1993" s="326" t="s">
        <v>507</v>
      </c>
      <c r="CI1993" s="326" t="s">
        <v>507</v>
      </c>
      <c r="CJ1993" s="326" t="s">
        <v>507</v>
      </c>
      <c r="CK1993" s="326" t="s">
        <v>507</v>
      </c>
      <c r="CL1993" s="326" t="s">
        <v>507</v>
      </c>
      <c r="CM1993" s="326" t="s">
        <v>507</v>
      </c>
      <c r="CN1993" s="326" t="s">
        <v>507</v>
      </c>
    </row>
    <row r="1994" spans="1:92" s="295" customFormat="1" x14ac:dyDescent="0.25">
      <c r="A1994" t="s">
        <v>188</v>
      </c>
      <c r="B1994" s="37" t="s">
        <v>193</v>
      </c>
      <c r="C1994"/>
      <c r="D1994" t="s">
        <v>1064</v>
      </c>
      <c r="E1994" s="102" t="s">
        <v>203</v>
      </c>
      <c r="F1994" s="102"/>
      <c r="G1994" s="102"/>
      <c r="H1994" s="102"/>
      <c r="I1994" s="91"/>
      <c r="J1994" s="544">
        <f t="shared" ref="J1994:P1994" ca="1" si="1255">SUMIF($4:$4, INDIRECT(ADDRESS(2,COLUMN(),2)), INDIRECT(ROW() &amp; ":" &amp; ROW()))</f>
        <v>0</v>
      </c>
      <c r="K1994" s="544" t="e">
        <f t="shared" ca="1" si="1255"/>
        <v>#REF!</v>
      </c>
      <c r="L1994" s="544" t="e">
        <f t="shared" ca="1" si="1255"/>
        <v>#REF!</v>
      </c>
      <c r="M1994" s="544" t="e">
        <f t="shared" ca="1" si="1255"/>
        <v>#REF!</v>
      </c>
      <c r="N1994" s="544" t="e">
        <f t="shared" ca="1" si="1255"/>
        <v>#REF!</v>
      </c>
      <c r="O1994" s="544" t="e">
        <f t="shared" ca="1" si="1255"/>
        <v>#REF!</v>
      </c>
      <c r="P1994" s="544" t="e">
        <f t="shared" ca="1" si="1255"/>
        <v>#REF!</v>
      </c>
      <c r="Q1994" s="50"/>
      <c r="R1994"/>
      <c r="S1994"/>
      <c r="T1994" s="545">
        <f t="shared" ref="T1994" ca="1" si="1256">IFERROR(INDEX(INDIRECT("Financials!$A:$AD"), MATCH(INDIRECT(ADDRESS(ROW(),2)), INDIRECT("Financials!$B:$B"), 0), MATCH(INDIRECT(ADDRESS(1,COLUMN())), INDIRECT("Financials!$1:$1"), 0)),0)</f>
        <v>0</v>
      </c>
      <c r="U1994" s="544" t="e" cm="1">
        <f t="array" aca="1" ref="U1994" ca="1">-MIN(SUM(INDIRECT(U1992):OFFSET(U1994,-1,0)),ABS(INDIRECT(U1993)))</f>
        <v>#REF!</v>
      </c>
      <c r="V1994" s="544" t="e" cm="1">
        <f t="array" aca="1" ref="V1994" ca="1">-MIN(SUM(INDIRECT(V1992):OFFSET(V1994,-1,0)),ABS(INDIRECT(V1993)))</f>
        <v>#REF!</v>
      </c>
      <c r="W1994" s="544" t="e" cm="1">
        <f t="array" aca="1" ref="W1994" ca="1">-MIN(SUM(INDIRECT(W1992):OFFSET(W1994,-1,0)),ABS(INDIRECT(W1993)))</f>
        <v>#REF!</v>
      </c>
      <c r="X1994" s="544" t="e" cm="1">
        <f t="array" aca="1" ref="X1994" ca="1">-MIN(SUM(INDIRECT(X1992):OFFSET(X1994,-1,0)),ABS(INDIRECT(X1993)))</f>
        <v>#REF!</v>
      </c>
      <c r="Y1994" s="544" t="e" cm="1">
        <f t="array" aca="1" ref="Y1994" ca="1">-MIN(SUM(INDIRECT(Y1992):OFFSET(Y1994,-1,0)),ABS(INDIRECT(Y1993)))</f>
        <v>#REF!</v>
      </c>
      <c r="Z1994" s="544" t="e" cm="1">
        <f t="array" aca="1" ref="Z1994" ca="1">-MIN(SUM(INDIRECT(Z1992):OFFSET(Z1994,-1,0)),ABS(INDIRECT(Z1993)))</f>
        <v>#REF!</v>
      </c>
      <c r="AA1994" s="544" t="e" cm="1">
        <f t="array" aca="1" ref="AA1994" ca="1">-MIN(SUM(INDIRECT(AA1992):OFFSET(AA1994,-1,0)),ABS(INDIRECT(AA1993)))</f>
        <v>#REF!</v>
      </c>
      <c r="AB1994" s="544" t="e" cm="1">
        <f t="array" aca="1" ref="AB1994" ca="1">-MIN(SUM(INDIRECT(AB1992):OFFSET(AB1994,-1,0)),ABS(INDIRECT(AB1993)))</f>
        <v>#REF!</v>
      </c>
      <c r="AC1994" s="544" t="e" cm="1">
        <f t="array" aca="1" ref="AC1994" ca="1">-MIN(SUM(INDIRECT(AC1992):OFFSET(AC1994,-1,0)),ABS(INDIRECT(AC1993)))</f>
        <v>#REF!</v>
      </c>
      <c r="AD1994" s="544" t="e" cm="1">
        <f t="array" aca="1" ref="AD1994" ca="1">-MIN(SUM(INDIRECT(AD1992):OFFSET(AD1994,-1,0)),ABS(INDIRECT(AD1993)))</f>
        <v>#REF!</v>
      </c>
      <c r="AE1994" s="544" t="e" cm="1">
        <f t="array" aca="1" ref="AE1994" ca="1">-MIN(SUM(INDIRECT(AE1992):OFFSET(AE1994,-1,0)),ABS(INDIRECT(AE1993)))</f>
        <v>#REF!</v>
      </c>
      <c r="AF1994" s="544" t="e" cm="1">
        <f t="array" aca="1" ref="AF1994" ca="1">-MIN(SUM(INDIRECT(AF1992):OFFSET(AF1994,-1,0)),ABS(INDIRECT(AF1993)))</f>
        <v>#REF!</v>
      </c>
      <c r="AG1994" s="544" t="e" cm="1">
        <f t="array" aca="1" ref="AG1994" ca="1">-MIN(SUM(INDIRECT(AG1992):OFFSET(AG1994,-1,0)),ABS(INDIRECT(AG1993)))</f>
        <v>#REF!</v>
      </c>
      <c r="AH1994" s="544" t="e" cm="1">
        <f t="array" aca="1" ref="AH1994" ca="1">-MIN(SUM(INDIRECT(AH1992):OFFSET(AH1994,-1,0)),ABS(INDIRECT(AH1993)))</f>
        <v>#REF!</v>
      </c>
      <c r="AI1994" s="544" t="e" cm="1">
        <f t="array" aca="1" ref="AI1994" ca="1">-MIN(SUM(INDIRECT(AI1992):OFFSET(AI1994,-1,0)),ABS(INDIRECT(AI1993)))</f>
        <v>#REF!</v>
      </c>
      <c r="AJ1994" s="544" t="e" cm="1">
        <f t="array" aca="1" ref="AJ1994" ca="1">-MIN(SUM(INDIRECT(AJ1992):OFFSET(AJ1994,-1,0)),ABS(INDIRECT(AJ1993)))</f>
        <v>#REF!</v>
      </c>
      <c r="AK1994" s="544" t="e" cm="1">
        <f t="array" aca="1" ref="AK1994" ca="1">-MIN(SUM(INDIRECT(AK1992):OFFSET(AK1994,-1,0)),ABS(INDIRECT(AK1993)))</f>
        <v>#REF!</v>
      </c>
      <c r="AL1994" s="544" t="e" cm="1">
        <f t="array" aca="1" ref="AL1994" ca="1">-MIN(SUM(INDIRECT(AL1992):OFFSET(AL1994,-1,0)),ABS(INDIRECT(AL1993)))</f>
        <v>#REF!</v>
      </c>
      <c r="AM1994" s="544" t="e" cm="1">
        <f t="array" aca="1" ref="AM1994" ca="1">-MIN(SUM(INDIRECT(AM1992):OFFSET(AM1994,-1,0)),ABS(INDIRECT(AM1993)))</f>
        <v>#REF!</v>
      </c>
      <c r="AN1994" s="544" t="e" cm="1">
        <f t="array" aca="1" ref="AN1994" ca="1">-MIN(SUM(INDIRECT(AN1992):OFFSET(AN1994,-1,0)),ABS(INDIRECT(AN1993)))</f>
        <v>#REF!</v>
      </c>
      <c r="AO1994" s="544" t="e" cm="1">
        <f t="array" aca="1" ref="AO1994" ca="1">-MIN(SUM(INDIRECT(AO1992):OFFSET(AO1994,-1,0)),ABS(INDIRECT(AO1993)))</f>
        <v>#REF!</v>
      </c>
      <c r="AP1994" s="544" t="e" cm="1">
        <f t="array" aca="1" ref="AP1994" ca="1">-MIN(SUM(INDIRECT(AP1992):OFFSET(AP1994,-1,0)),ABS(INDIRECT(AP1993)))</f>
        <v>#REF!</v>
      </c>
      <c r="AQ1994" s="544" t="e" cm="1">
        <f t="array" aca="1" ref="AQ1994" ca="1">-MIN(SUM(INDIRECT(AQ1992):OFFSET(AQ1994,-1,0)),ABS(INDIRECT(AQ1993)))</f>
        <v>#REF!</v>
      </c>
      <c r="AR1994" s="544" t="e" cm="1">
        <f t="array" aca="1" ref="AR1994" ca="1">-MIN(SUM(INDIRECT(AR1992):OFFSET(AR1994,-1,0)),ABS(INDIRECT(AR1993)))</f>
        <v>#REF!</v>
      </c>
      <c r="AS1994" s="544" t="e" cm="1">
        <f t="array" aca="1" ref="AS1994" ca="1">-MIN(SUM(INDIRECT(AS1992):OFFSET(AS1994,-1,0)),ABS(INDIRECT(AS1993)))</f>
        <v>#REF!</v>
      </c>
      <c r="AT1994" s="544" t="e" cm="1">
        <f t="array" aca="1" ref="AT1994" ca="1">-MIN(SUM(INDIRECT(AT1992):OFFSET(AT1994,-1,0)),ABS(INDIRECT(AT1993)))</f>
        <v>#REF!</v>
      </c>
      <c r="AU1994" s="544" t="e" cm="1">
        <f t="array" aca="1" ref="AU1994" ca="1">-MIN(SUM(INDIRECT(AU1992):OFFSET(AU1994,-1,0)),ABS(INDIRECT(AU1993)))</f>
        <v>#REF!</v>
      </c>
      <c r="AV1994" s="544" t="e" cm="1">
        <f t="array" aca="1" ref="AV1994" ca="1">-MIN(SUM(INDIRECT(AV1992):OFFSET(AV1994,-1,0)),ABS(INDIRECT(AV1993)))</f>
        <v>#REF!</v>
      </c>
      <c r="AW1994" s="544" t="e" cm="1">
        <f t="array" aca="1" ref="AW1994" ca="1">-MIN(SUM(INDIRECT(AW1992):OFFSET(AW1994,-1,0)),ABS(INDIRECT(AW1993)))</f>
        <v>#REF!</v>
      </c>
      <c r="AX1994" s="544" t="e" cm="1">
        <f t="array" aca="1" ref="AX1994" ca="1">-MIN(SUM(INDIRECT(AX1992):OFFSET(AX1994,-1,0)),ABS(INDIRECT(AX1993)))</f>
        <v>#REF!</v>
      </c>
      <c r="AY1994" s="544" t="e" cm="1">
        <f t="array" aca="1" ref="AY1994" ca="1">-MIN(SUM(INDIRECT(AY1992):OFFSET(AY1994,-1,0)),ABS(INDIRECT(AY1993)))</f>
        <v>#REF!</v>
      </c>
      <c r="AZ1994" s="544" t="e" cm="1">
        <f t="array" aca="1" ref="AZ1994" ca="1">-MIN(SUM(INDIRECT(AZ1992):OFFSET(AZ1994,-1,0)),ABS(INDIRECT(AZ1993)))</f>
        <v>#REF!</v>
      </c>
      <c r="BA1994" s="544" t="e" cm="1">
        <f t="array" aca="1" ref="BA1994" ca="1">-MIN(SUM(INDIRECT(BA1992):OFFSET(BA1994,-1,0)),ABS(INDIRECT(BA1993)))</f>
        <v>#REF!</v>
      </c>
      <c r="BB1994" s="544" t="e" cm="1">
        <f t="array" aca="1" ref="BB1994" ca="1">-MIN(SUM(INDIRECT(BB1992):OFFSET(BB1994,-1,0)),ABS(INDIRECT(BB1993)))</f>
        <v>#REF!</v>
      </c>
      <c r="BC1994" s="544" t="e" cm="1">
        <f t="array" aca="1" ref="BC1994" ca="1">-MIN(SUM(INDIRECT(BC1992):OFFSET(BC1994,-1,0)),ABS(INDIRECT(BC1993)))</f>
        <v>#REF!</v>
      </c>
      <c r="BD1994" s="544" t="e" cm="1">
        <f t="array" aca="1" ref="BD1994" ca="1">-MIN(SUM(INDIRECT(BD1992):OFFSET(BD1994,-1,0)),ABS(INDIRECT(BD1993)))</f>
        <v>#REF!</v>
      </c>
      <c r="BE1994" s="544" t="e" cm="1">
        <f t="array" aca="1" ref="BE1994" ca="1">-MIN(SUM(INDIRECT(BE1992):OFFSET(BE1994,-1,0)),ABS(INDIRECT(BE1993)))</f>
        <v>#REF!</v>
      </c>
      <c r="BF1994" s="544" t="e" cm="1">
        <f t="array" aca="1" ref="BF1994" ca="1">-MIN(SUM(INDIRECT(BF1992):OFFSET(BF1994,-1,0)),ABS(INDIRECT(BF1993)))</f>
        <v>#REF!</v>
      </c>
      <c r="BG1994" s="544" t="e" cm="1">
        <f t="array" aca="1" ref="BG1994" ca="1">-MIN(SUM(INDIRECT(BG1992):OFFSET(BG1994,-1,0)),ABS(INDIRECT(BG1993)))</f>
        <v>#REF!</v>
      </c>
      <c r="BH1994" s="544" t="e" cm="1">
        <f t="array" aca="1" ref="BH1994" ca="1">-MIN(SUM(INDIRECT(BH1992):OFFSET(BH1994,-1,0)),ABS(INDIRECT(BH1993)))</f>
        <v>#REF!</v>
      </c>
      <c r="BI1994" s="544" t="e" cm="1">
        <f t="array" aca="1" ref="BI1994" ca="1">-MIN(SUM(INDIRECT(BI1992):OFFSET(BI1994,-1,0)),ABS(INDIRECT(BI1993)))</f>
        <v>#REF!</v>
      </c>
      <c r="BJ1994" s="544" t="e" cm="1">
        <f t="array" aca="1" ref="BJ1994" ca="1">-MIN(SUM(INDIRECT(BJ1992):OFFSET(BJ1994,-1,0)),ABS(INDIRECT(BJ1993)))</f>
        <v>#REF!</v>
      </c>
      <c r="BK1994" s="544" t="e" cm="1">
        <f t="array" aca="1" ref="BK1994" ca="1">-MIN(SUM(INDIRECT(BK1992):OFFSET(BK1994,-1,0)),ABS(INDIRECT(BK1993)))</f>
        <v>#REF!</v>
      </c>
      <c r="BL1994" s="544" t="e" cm="1">
        <f t="array" aca="1" ref="BL1994" ca="1">-MIN(SUM(INDIRECT(BL1992):OFFSET(BL1994,-1,0)),ABS(INDIRECT(BL1993)))</f>
        <v>#REF!</v>
      </c>
      <c r="BM1994" s="544" t="e" cm="1">
        <f t="array" aca="1" ref="BM1994" ca="1">-MIN(SUM(INDIRECT(BM1992):OFFSET(BM1994,-1,0)),ABS(INDIRECT(BM1993)))</f>
        <v>#REF!</v>
      </c>
      <c r="BN1994" s="544" t="e" cm="1">
        <f t="array" aca="1" ref="BN1994" ca="1">-MIN(SUM(INDIRECT(BN1992):OFFSET(BN1994,-1,0)),ABS(INDIRECT(BN1993)))</f>
        <v>#REF!</v>
      </c>
      <c r="BO1994" s="544" t="e" cm="1">
        <f t="array" aca="1" ref="BO1994" ca="1">-MIN(SUM(INDIRECT(BO1992):OFFSET(BO1994,-1,0)),ABS(INDIRECT(BO1993)))</f>
        <v>#REF!</v>
      </c>
      <c r="BP1994" s="544" t="e" cm="1">
        <f t="array" aca="1" ref="BP1994" ca="1">-MIN(SUM(INDIRECT(BP1992):OFFSET(BP1994,-1,0)),ABS(INDIRECT(BP1993)))</f>
        <v>#REF!</v>
      </c>
      <c r="BQ1994" s="544" t="e" cm="1">
        <f t="array" aca="1" ref="BQ1994" ca="1">-MIN(SUM(INDIRECT(BQ1992):OFFSET(BQ1994,-1,0)),ABS(INDIRECT(BQ1993)))</f>
        <v>#REF!</v>
      </c>
      <c r="BR1994" s="544" t="e" cm="1">
        <f t="array" aca="1" ref="BR1994" ca="1">-MIN(SUM(INDIRECT(BR1992):OFFSET(BR1994,-1,0)),ABS(INDIRECT(BR1993)))</f>
        <v>#REF!</v>
      </c>
      <c r="BS1994" s="544" t="e" cm="1">
        <f t="array" aca="1" ref="BS1994" ca="1">-MIN(SUM(INDIRECT(BS1992):OFFSET(BS1994,-1,0)),ABS(INDIRECT(BS1993)))</f>
        <v>#REF!</v>
      </c>
      <c r="BT1994" s="544" t="e" cm="1">
        <f t="array" aca="1" ref="BT1994" ca="1">-MIN(SUM(INDIRECT(BT1992):OFFSET(BT1994,-1,0)),ABS(INDIRECT(BT1993)))</f>
        <v>#REF!</v>
      </c>
      <c r="BU1994" s="544" t="e" cm="1">
        <f t="array" aca="1" ref="BU1994" ca="1">-MIN(SUM(INDIRECT(BU1992):OFFSET(BU1994,-1,0)),ABS(INDIRECT(BU1993)))</f>
        <v>#REF!</v>
      </c>
      <c r="BV1994" s="544" t="e" cm="1">
        <f t="array" aca="1" ref="BV1994" ca="1">-MIN(SUM(INDIRECT(BV1992):OFFSET(BV1994,-1,0)),ABS(INDIRECT(BV1993)))</f>
        <v>#REF!</v>
      </c>
      <c r="BW1994" s="544" t="e" cm="1">
        <f t="array" aca="1" ref="BW1994" ca="1">-MIN(SUM(INDIRECT(BW1992):OFFSET(BW1994,-1,0)),ABS(INDIRECT(BW1993)))</f>
        <v>#REF!</v>
      </c>
      <c r="BX1994" s="544" t="e" cm="1">
        <f t="array" aca="1" ref="BX1994" ca="1">-MIN(SUM(INDIRECT(BX1992):OFFSET(BX1994,-1,0)),ABS(INDIRECT(BX1993)))</f>
        <v>#REF!</v>
      </c>
      <c r="BY1994" s="544" t="e" cm="1">
        <f t="array" aca="1" ref="BY1994" ca="1">-MIN(SUM(INDIRECT(BY1992):OFFSET(BY1994,-1,0)),ABS(INDIRECT(BY1993)))</f>
        <v>#REF!</v>
      </c>
      <c r="BZ1994" s="544" t="e" cm="1">
        <f t="array" aca="1" ref="BZ1994" ca="1">-MIN(SUM(INDIRECT(BZ1992):OFFSET(BZ1994,-1,0)),ABS(INDIRECT(BZ1993)))</f>
        <v>#REF!</v>
      </c>
      <c r="CA1994" s="544" t="e" cm="1">
        <f t="array" aca="1" ref="CA1994" ca="1">-MIN(SUM(INDIRECT(CA1992):OFFSET(CA1994,-1,0)),ABS(INDIRECT(CA1993)))</f>
        <v>#REF!</v>
      </c>
      <c r="CB1994" s="544" t="e" cm="1">
        <f t="array" aca="1" ref="CB1994" ca="1">-MIN(SUM(INDIRECT(CB1992):OFFSET(CB1994,-1,0)),ABS(INDIRECT(CB1993)))</f>
        <v>#REF!</v>
      </c>
      <c r="CC1994" s="544" t="e" cm="1">
        <f t="array" aca="1" ref="CC1994" ca="1">-MIN(SUM(INDIRECT(CC1992):OFFSET(CC1994,-1,0)),ABS(INDIRECT(CC1993)))</f>
        <v>#REF!</v>
      </c>
      <c r="CD1994" s="544" t="e" cm="1">
        <f t="array" aca="1" ref="CD1994" ca="1">-MIN(SUM(INDIRECT(CD1992):OFFSET(CD1994,-1,0)),ABS(INDIRECT(CD1993)))</f>
        <v>#REF!</v>
      </c>
      <c r="CE1994" s="544" t="e" cm="1">
        <f t="array" aca="1" ref="CE1994" ca="1">-MIN(SUM(INDIRECT(CE1992):OFFSET(CE1994,-1,0)),ABS(INDIRECT(CE1993)))</f>
        <v>#REF!</v>
      </c>
      <c r="CF1994" s="544" t="e" cm="1">
        <f t="array" aca="1" ref="CF1994" ca="1">-MIN(SUM(INDIRECT(CF1992):OFFSET(CF1994,-1,0)),ABS(INDIRECT(CF1993)))</f>
        <v>#REF!</v>
      </c>
      <c r="CG1994" s="544" t="e" cm="1">
        <f t="array" aca="1" ref="CG1994" ca="1">-MIN(SUM(INDIRECT(CG1992):OFFSET(CG1994,-1,0)),ABS(INDIRECT(CG1993)))</f>
        <v>#REF!</v>
      </c>
      <c r="CH1994" s="544" t="e" cm="1">
        <f t="array" aca="1" ref="CH1994" ca="1">-MIN(SUM(INDIRECT(CH1992):OFFSET(CH1994,-1,0)),ABS(INDIRECT(CH1993)))</f>
        <v>#REF!</v>
      </c>
      <c r="CI1994" s="544" t="e" cm="1">
        <f t="array" aca="1" ref="CI1994" ca="1">-MIN(SUM(INDIRECT(CI1992):OFFSET(CI1994,-1,0)),ABS(INDIRECT(CI1993)))</f>
        <v>#REF!</v>
      </c>
      <c r="CJ1994" s="544" t="e" cm="1">
        <f t="array" aca="1" ref="CJ1994" ca="1">-MIN(SUM(INDIRECT(CJ1992):OFFSET(CJ1994,-1,0)),ABS(INDIRECT(CJ1993)))</f>
        <v>#REF!</v>
      </c>
      <c r="CK1994" s="544" t="e" cm="1">
        <f t="array" aca="1" ref="CK1994" ca="1">-MIN(SUM(INDIRECT(CK1992):OFFSET(CK1994,-1,0)),ABS(INDIRECT(CK1993)))</f>
        <v>#REF!</v>
      </c>
      <c r="CL1994" s="544" t="e" cm="1">
        <f t="array" aca="1" ref="CL1994" ca="1">-MIN(SUM(INDIRECT(CL1992):OFFSET(CL1994,-1,0)),ABS(INDIRECT(CL1993)))</f>
        <v>#REF!</v>
      </c>
      <c r="CM1994" s="544" t="e" cm="1">
        <f t="array" aca="1" ref="CM1994" ca="1">-MIN(SUM(INDIRECT(CM1992):OFFSET(CM1994,-1,0)),ABS(INDIRECT(CM1993)))</f>
        <v>#REF!</v>
      </c>
      <c r="CN1994" s="544" t="e" cm="1">
        <f t="array" aca="1" ref="CN1994" ca="1">-MIN(SUM(INDIRECT(CN1992):OFFSET(CN1994,-1,0)),ABS(INDIRECT(CN1993)))</f>
        <v>#REF!</v>
      </c>
    </row>
    <row r="1995" spans="1:92" s="295" customFormat="1" x14ac:dyDescent="0.25">
      <c r="A1995"/>
      <c r="B1995" s="37"/>
      <c r="C1995"/>
      <c r="D1995"/>
      <c r="E1995" s="102"/>
      <c r="F1995" s="102"/>
      <c r="G1995" s="102"/>
      <c r="H1995" s="102"/>
      <c r="I1995" s="91"/>
      <c r="J1995" s="50"/>
      <c r="K1995" s="50"/>
      <c r="L1995" s="50"/>
      <c r="M1995" s="50"/>
      <c r="N1995" s="50"/>
      <c r="O1995" s="50"/>
      <c r="P1995" s="50"/>
      <c r="Q1995" s="50"/>
      <c r="R1995"/>
      <c r="S1995"/>
      <c r="T1995" s="232"/>
      <c r="U1995" s="50"/>
      <c r="V1995" s="50"/>
      <c r="W1995" s="50"/>
      <c r="X1995" s="50"/>
      <c r="Y1995" s="50"/>
      <c r="Z1995" s="50"/>
      <c r="AA1995" s="50"/>
      <c r="AB1995" s="50"/>
      <c r="AC1995" s="50"/>
      <c r="AD1995" s="50"/>
      <c r="AE1995" s="50"/>
      <c r="AF1995" s="50"/>
      <c r="AG1995" s="50"/>
      <c r="AH1995" s="50"/>
      <c r="AI1995" s="50"/>
      <c r="AJ1995" s="50"/>
      <c r="AK1995" s="50"/>
      <c r="AL1995" s="50"/>
      <c r="AM1995" s="50"/>
      <c r="AN1995" s="50"/>
      <c r="AO1995" s="50"/>
      <c r="AP1995" s="50"/>
      <c r="AQ1995" s="50"/>
      <c r="AR1995" s="50"/>
      <c r="AS1995" s="50"/>
      <c r="AT1995" s="50"/>
      <c r="AU1995" s="50"/>
      <c r="AV1995" s="50"/>
      <c r="AW1995" s="50"/>
      <c r="AX1995" s="50"/>
      <c r="AY1995" s="50"/>
      <c r="AZ1995" s="50"/>
      <c r="BA1995" s="50"/>
      <c r="BB1995" s="50"/>
      <c r="BC1995" s="50"/>
      <c r="BD1995" s="50"/>
      <c r="BE1995" s="50"/>
      <c r="BF1995" s="50"/>
      <c r="BG1995" s="50"/>
      <c r="BH1995" s="50"/>
      <c r="BI1995" s="50"/>
      <c r="BJ1995" s="50"/>
      <c r="BK1995" s="50"/>
      <c r="BL1995" s="50"/>
      <c r="BM1995" s="50"/>
      <c r="BN1995" s="50"/>
      <c r="BO1995" s="50"/>
      <c r="BP1995" s="50"/>
      <c r="BQ1995" s="50"/>
      <c r="BR1995" s="50"/>
      <c r="BS1995" s="50"/>
      <c r="BT1995" s="50"/>
      <c r="BU1995" s="50"/>
      <c r="BV1995" s="50"/>
      <c r="BW1995" s="50"/>
      <c r="BX1995" s="50"/>
      <c r="BY1995" s="50"/>
      <c r="BZ1995" s="50"/>
      <c r="CA1995" s="50"/>
      <c r="CB1995" s="50"/>
      <c r="CC1995" s="50"/>
      <c r="CD1995" s="50"/>
      <c r="CE1995" s="50"/>
      <c r="CF1995" s="50"/>
      <c r="CG1995" s="50"/>
      <c r="CH1995" s="50"/>
      <c r="CI1995" s="50"/>
      <c r="CJ1995" s="50"/>
      <c r="CK1995" s="50"/>
      <c r="CL1995" s="50"/>
      <c r="CM1995" s="50"/>
      <c r="CN1995" s="50"/>
    </row>
    <row r="1996" spans="1:92" s="295" customFormat="1" x14ac:dyDescent="0.25">
      <c r="A1996" s="137"/>
      <c r="B1996" s="138"/>
      <c r="C1996" s="257"/>
      <c r="D1996" s="137" t="s">
        <v>1065</v>
      </c>
      <c r="E1996" s="157" t="s">
        <v>1065</v>
      </c>
      <c r="F1996" s="157"/>
      <c r="G1996" s="157"/>
      <c r="H1996" s="141"/>
      <c r="I1996" s="487"/>
      <c r="J1996" s="542"/>
      <c r="K1996" s="257"/>
      <c r="L1996" s="257"/>
      <c r="M1996" s="257"/>
      <c r="N1996" s="257"/>
      <c r="O1996" s="257"/>
      <c r="P1996" s="257"/>
      <c r="Q1996" s="257"/>
      <c r="R1996"/>
      <c r="S1996"/>
      <c r="T1996" s="326"/>
      <c r="U1996" s="326" t="s">
        <v>507</v>
      </c>
      <c r="V1996" s="326" t="s">
        <v>507</v>
      </c>
      <c r="W1996" s="326" t="s">
        <v>507</v>
      </c>
      <c r="X1996" s="326" t="s">
        <v>507</v>
      </c>
      <c r="Y1996" s="326" t="s">
        <v>507</v>
      </c>
      <c r="Z1996" s="326" t="s">
        <v>507</v>
      </c>
      <c r="AA1996" s="326" t="s">
        <v>507</v>
      </c>
      <c r="AB1996" s="326" t="s">
        <v>507</v>
      </c>
      <c r="AC1996" s="326" t="s">
        <v>507</v>
      </c>
      <c r="AD1996" s="326" t="s">
        <v>507</v>
      </c>
      <c r="AE1996" s="326" t="s">
        <v>507</v>
      </c>
      <c r="AF1996" s="326" t="s">
        <v>507</v>
      </c>
      <c r="AG1996" s="326" t="s">
        <v>507</v>
      </c>
      <c r="AH1996" s="326" t="s">
        <v>507</v>
      </c>
      <c r="AI1996" s="326" t="s">
        <v>507</v>
      </c>
      <c r="AJ1996" s="326" t="s">
        <v>507</v>
      </c>
      <c r="AK1996" s="326" t="s">
        <v>507</v>
      </c>
      <c r="AL1996" s="326" t="s">
        <v>507</v>
      </c>
      <c r="AM1996" s="326" t="s">
        <v>507</v>
      </c>
      <c r="AN1996" s="326" t="s">
        <v>507</v>
      </c>
      <c r="AO1996" s="326" t="s">
        <v>507</v>
      </c>
      <c r="AP1996" s="326" t="s">
        <v>507</v>
      </c>
      <c r="AQ1996" s="326" t="s">
        <v>507</v>
      </c>
      <c r="AR1996" s="326" t="s">
        <v>507</v>
      </c>
      <c r="AS1996" s="326" t="s">
        <v>507</v>
      </c>
      <c r="AT1996" s="326" t="s">
        <v>507</v>
      </c>
      <c r="AU1996" s="326" t="s">
        <v>507</v>
      </c>
      <c r="AV1996" s="326" t="s">
        <v>507</v>
      </c>
      <c r="AW1996" s="326" t="s">
        <v>507</v>
      </c>
      <c r="AX1996" s="326" t="s">
        <v>507</v>
      </c>
      <c r="AY1996" s="326" t="s">
        <v>507</v>
      </c>
      <c r="AZ1996" s="326" t="s">
        <v>507</v>
      </c>
      <c r="BA1996" s="326" t="s">
        <v>507</v>
      </c>
      <c r="BB1996" s="326" t="s">
        <v>507</v>
      </c>
      <c r="BC1996" s="326" t="s">
        <v>507</v>
      </c>
      <c r="BD1996" s="326" t="s">
        <v>507</v>
      </c>
      <c r="BE1996" s="326" t="s">
        <v>507</v>
      </c>
      <c r="BF1996" s="326" t="s">
        <v>507</v>
      </c>
      <c r="BG1996" s="326" t="s">
        <v>507</v>
      </c>
      <c r="BH1996" s="326" t="s">
        <v>507</v>
      </c>
      <c r="BI1996" s="326" t="s">
        <v>507</v>
      </c>
      <c r="BJ1996" s="326" t="s">
        <v>507</v>
      </c>
      <c r="BK1996" s="326" t="s">
        <v>507</v>
      </c>
      <c r="BL1996" s="326" t="s">
        <v>507</v>
      </c>
      <c r="BM1996" s="326" t="s">
        <v>507</v>
      </c>
      <c r="BN1996" s="326" t="s">
        <v>507</v>
      </c>
      <c r="BO1996" s="326" t="s">
        <v>507</v>
      </c>
      <c r="BP1996" s="326" t="s">
        <v>507</v>
      </c>
      <c r="BQ1996" s="326" t="s">
        <v>507</v>
      </c>
      <c r="BR1996" s="326" t="s">
        <v>507</v>
      </c>
      <c r="BS1996" s="326" t="s">
        <v>507</v>
      </c>
      <c r="BT1996" s="326" t="s">
        <v>507</v>
      </c>
      <c r="BU1996" s="326" t="s">
        <v>507</v>
      </c>
      <c r="BV1996" s="326" t="s">
        <v>507</v>
      </c>
      <c r="BW1996" s="326" t="s">
        <v>507</v>
      </c>
      <c r="BX1996" s="326" t="s">
        <v>507</v>
      </c>
      <c r="BY1996" s="326" t="s">
        <v>507</v>
      </c>
      <c r="BZ1996" s="326" t="s">
        <v>507</v>
      </c>
      <c r="CA1996" s="326" t="s">
        <v>507</v>
      </c>
      <c r="CB1996" s="326" t="s">
        <v>507</v>
      </c>
      <c r="CC1996" s="326" t="s">
        <v>507</v>
      </c>
      <c r="CD1996" s="326" t="s">
        <v>507</v>
      </c>
      <c r="CE1996" s="326" t="s">
        <v>507</v>
      </c>
      <c r="CF1996" s="326" t="s">
        <v>507</v>
      </c>
      <c r="CG1996" s="326" t="s">
        <v>507</v>
      </c>
      <c r="CH1996" s="326" t="s">
        <v>507</v>
      </c>
      <c r="CI1996" s="326" t="s">
        <v>507</v>
      </c>
      <c r="CJ1996" s="326" t="s">
        <v>507</v>
      </c>
      <c r="CK1996" s="326" t="s">
        <v>507</v>
      </c>
      <c r="CL1996" s="326" t="s">
        <v>507</v>
      </c>
      <c r="CM1996" s="326" t="s">
        <v>507</v>
      </c>
      <c r="CN1996" s="326" t="s">
        <v>507</v>
      </c>
    </row>
    <row r="1997" spans="1:92" s="295" customFormat="1" x14ac:dyDescent="0.25">
      <c r="A1997" s="137"/>
      <c r="B1997" s="138"/>
      <c r="C1997" s="257"/>
      <c r="D1997" s="137" t="s">
        <v>1065</v>
      </c>
      <c r="E1997" s="157"/>
      <c r="F1997" s="157"/>
      <c r="G1997" s="157"/>
      <c r="H1997" s="141"/>
      <c r="I1997" s="487"/>
      <c r="J1997" s="542"/>
      <c r="K1997" s="257"/>
      <c r="L1997" s="257"/>
      <c r="M1997" s="257"/>
      <c r="N1997" s="257"/>
      <c r="O1997" s="257"/>
      <c r="P1997" s="257"/>
      <c r="Q1997" s="257"/>
      <c r="R1997"/>
      <c r="S1997"/>
      <c r="T1997" s="326"/>
      <c r="U1997" s="326" t="s">
        <v>507</v>
      </c>
      <c r="V1997" s="326" t="s">
        <v>507</v>
      </c>
      <c r="W1997" s="326" t="s">
        <v>507</v>
      </c>
      <c r="X1997" s="326" t="s">
        <v>507</v>
      </c>
      <c r="Y1997" s="326" t="s">
        <v>507</v>
      </c>
      <c r="Z1997" s="326" t="s">
        <v>507</v>
      </c>
      <c r="AA1997" s="326" t="s">
        <v>507</v>
      </c>
      <c r="AB1997" s="326" t="s">
        <v>507</v>
      </c>
      <c r="AC1997" s="326" t="s">
        <v>507</v>
      </c>
      <c r="AD1997" s="326" t="s">
        <v>507</v>
      </c>
      <c r="AE1997" s="326" t="s">
        <v>507</v>
      </c>
      <c r="AF1997" s="326" t="s">
        <v>507</v>
      </c>
      <c r="AG1997" s="326" t="s">
        <v>507</v>
      </c>
      <c r="AH1997" s="326" t="s">
        <v>507</v>
      </c>
      <c r="AI1997" s="326" t="s">
        <v>507</v>
      </c>
      <c r="AJ1997" s="326" t="s">
        <v>507</v>
      </c>
      <c r="AK1997" s="326" t="s">
        <v>507</v>
      </c>
      <c r="AL1997" s="326" t="s">
        <v>507</v>
      </c>
      <c r="AM1997" s="326" t="s">
        <v>507</v>
      </c>
      <c r="AN1997" s="326" t="s">
        <v>507</v>
      </c>
      <c r="AO1997" s="326" t="s">
        <v>507</v>
      </c>
      <c r="AP1997" s="326" t="s">
        <v>507</v>
      </c>
      <c r="AQ1997" s="326" t="s">
        <v>507</v>
      </c>
      <c r="AR1997" s="326" t="s">
        <v>507</v>
      </c>
      <c r="AS1997" s="326" t="s">
        <v>507</v>
      </c>
      <c r="AT1997" s="326" t="s">
        <v>507</v>
      </c>
      <c r="AU1997" s="326" t="s">
        <v>507</v>
      </c>
      <c r="AV1997" s="326" t="s">
        <v>507</v>
      </c>
      <c r="AW1997" s="326" t="s">
        <v>507</v>
      </c>
      <c r="AX1997" s="326" t="s">
        <v>507</v>
      </c>
      <c r="AY1997" s="326" t="s">
        <v>507</v>
      </c>
      <c r="AZ1997" s="326" t="s">
        <v>507</v>
      </c>
      <c r="BA1997" s="326" t="s">
        <v>507</v>
      </c>
      <c r="BB1997" s="326" t="s">
        <v>507</v>
      </c>
      <c r="BC1997" s="326" t="s">
        <v>507</v>
      </c>
      <c r="BD1997" s="326" t="s">
        <v>507</v>
      </c>
      <c r="BE1997" s="326" t="s">
        <v>507</v>
      </c>
      <c r="BF1997" s="326" t="s">
        <v>507</v>
      </c>
      <c r="BG1997" s="326" t="s">
        <v>507</v>
      </c>
      <c r="BH1997" s="326" t="s">
        <v>507</v>
      </c>
      <c r="BI1997" s="326" t="s">
        <v>507</v>
      </c>
      <c r="BJ1997" s="326" t="s">
        <v>507</v>
      </c>
      <c r="BK1997" s="326" t="s">
        <v>507</v>
      </c>
      <c r="BL1997" s="326" t="s">
        <v>507</v>
      </c>
      <c r="BM1997" s="326" t="s">
        <v>507</v>
      </c>
      <c r="BN1997" s="326" t="s">
        <v>507</v>
      </c>
      <c r="BO1997" s="326" t="s">
        <v>507</v>
      </c>
      <c r="BP1997" s="326" t="s">
        <v>507</v>
      </c>
      <c r="BQ1997" s="326" t="s">
        <v>507</v>
      </c>
      <c r="BR1997" s="326" t="s">
        <v>507</v>
      </c>
      <c r="BS1997" s="326" t="s">
        <v>507</v>
      </c>
      <c r="BT1997" s="326" t="s">
        <v>507</v>
      </c>
      <c r="BU1997" s="326" t="s">
        <v>507</v>
      </c>
      <c r="BV1997" s="326" t="s">
        <v>507</v>
      </c>
      <c r="BW1997" s="326" t="s">
        <v>507</v>
      </c>
      <c r="BX1997" s="326" t="s">
        <v>507</v>
      </c>
      <c r="BY1997" s="326" t="s">
        <v>507</v>
      </c>
      <c r="BZ1997" s="326" t="s">
        <v>507</v>
      </c>
      <c r="CA1997" s="326" t="s">
        <v>507</v>
      </c>
      <c r="CB1997" s="326" t="s">
        <v>507</v>
      </c>
      <c r="CC1997" s="326" t="s">
        <v>507</v>
      </c>
      <c r="CD1997" s="326" t="s">
        <v>507</v>
      </c>
      <c r="CE1997" s="326" t="s">
        <v>507</v>
      </c>
      <c r="CF1997" s="326" t="s">
        <v>507</v>
      </c>
      <c r="CG1997" s="326" t="s">
        <v>507</v>
      </c>
      <c r="CH1997" s="326" t="s">
        <v>507</v>
      </c>
      <c r="CI1997" s="326" t="s">
        <v>507</v>
      </c>
      <c r="CJ1997" s="326" t="s">
        <v>507</v>
      </c>
      <c r="CK1997" s="326" t="s">
        <v>507</v>
      </c>
      <c r="CL1997" s="326" t="s">
        <v>507</v>
      </c>
      <c r="CM1997" s="326" t="s">
        <v>507</v>
      </c>
      <c r="CN1997" s="326" t="s">
        <v>507</v>
      </c>
    </row>
    <row r="1998" spans="1:92" s="295" customFormat="1" x14ac:dyDescent="0.25">
      <c r="A1998" t="s">
        <v>188</v>
      </c>
      <c r="B1998" s="7" t="s">
        <v>193</v>
      </c>
      <c r="C1998" s="10"/>
      <c r="D1998" t="s">
        <v>1065</v>
      </c>
      <c r="E1998" s="106" t="s">
        <v>203</v>
      </c>
      <c r="F1998" s="106"/>
      <c r="G1998" s="106"/>
      <c r="H1998" s="106"/>
      <c r="I1998" s="175"/>
      <c r="J1998" s="36">
        <f t="shared" ref="J1998:P1998" ca="1" si="1257">SUMIF($3:$3, INDIRECT(ADDRESS(2,COLUMN(),2)), INDIRECT(ROW() &amp; ":" &amp; ROW()))</f>
        <v>0</v>
      </c>
      <c r="K1998" s="36">
        <f t="shared" ca="1" si="1257"/>
        <v>0</v>
      </c>
      <c r="L1998" s="36">
        <f t="shared" ca="1" si="1257"/>
        <v>0</v>
      </c>
      <c r="M1998" s="36">
        <f t="shared" ca="1" si="1257"/>
        <v>0</v>
      </c>
      <c r="N1998" s="36">
        <f t="shared" ca="1" si="1257"/>
        <v>0</v>
      </c>
      <c r="O1998" s="36">
        <f t="shared" ca="1" si="1257"/>
        <v>0</v>
      </c>
      <c r="P1998" s="36">
        <f t="shared" ca="1" si="1257"/>
        <v>0</v>
      </c>
      <c r="Q1998" s="36"/>
      <c r="R1998"/>
      <c r="S1998"/>
      <c r="T1998" s="256">
        <f t="shared" ref="T1998" ca="1" si="1258">IFERROR(INDEX(INDIRECT("Financials!$A:$AD"), MATCH(INDIRECT(ADDRESS(ROW(),2)), INDIRECT("Financials!$B:$B"), 0), MATCH(INDIRECT(ADDRESS(1,COLUMN())), INDIRECT("Financials!$1:$1"), 0)),0)</f>
        <v>0</v>
      </c>
      <c r="U1998" s="36" cm="1">
        <f t="array" aca="1" ref="U1998" ca="1">+OFFSET(INDIRECT(U1996),0,-INDIRECT(U1997))</f>
        <v>0</v>
      </c>
      <c r="V1998" s="36" cm="1">
        <f t="array" aca="1" ref="V1998" ca="1">+OFFSET(INDIRECT(V1996),0,-INDIRECT(V1997))</f>
        <v>0</v>
      </c>
      <c r="W1998" s="36" cm="1">
        <f t="array" aca="1" ref="W1998" ca="1">+OFFSET(INDIRECT(W1996),0,-INDIRECT(W1997))</f>
        <v>0</v>
      </c>
      <c r="X1998" s="36" cm="1">
        <f t="array" aca="1" ref="X1998" ca="1">+OFFSET(INDIRECT(X1996),0,-INDIRECT(X1997))</f>
        <v>0</v>
      </c>
      <c r="Y1998" s="36" cm="1">
        <f t="array" aca="1" ref="Y1998" ca="1">+OFFSET(INDIRECT(Y1996),0,-INDIRECT(Y1997))</f>
        <v>0</v>
      </c>
      <c r="Z1998" s="36" cm="1">
        <f t="array" aca="1" ref="Z1998" ca="1">+OFFSET(INDIRECT(Z1996),0,-INDIRECT(Z1997))</f>
        <v>0</v>
      </c>
      <c r="AA1998" s="36" cm="1">
        <f t="array" aca="1" ref="AA1998" ca="1">+OFFSET(INDIRECT(AA1996),0,-INDIRECT(AA1997))</f>
        <v>0</v>
      </c>
      <c r="AB1998" s="36" cm="1">
        <f t="array" aca="1" ref="AB1998" ca="1">+OFFSET(INDIRECT(AB1996),0,-INDIRECT(AB1997))</f>
        <v>0</v>
      </c>
      <c r="AC1998" s="36" cm="1">
        <f t="array" aca="1" ref="AC1998" ca="1">+OFFSET(INDIRECT(AC1996),0,-INDIRECT(AC1997))</f>
        <v>0</v>
      </c>
      <c r="AD1998" s="36" cm="1">
        <f t="array" aca="1" ref="AD1998" ca="1">+OFFSET(INDIRECT(AD1996),0,-INDIRECT(AD1997))</f>
        <v>0</v>
      </c>
      <c r="AE1998" s="36" cm="1">
        <f t="array" aca="1" ref="AE1998" ca="1">+OFFSET(INDIRECT(AE1996),0,-INDIRECT(AE1997))</f>
        <v>0</v>
      </c>
      <c r="AF1998" s="36" cm="1">
        <f t="array" aca="1" ref="AF1998" ca="1">+OFFSET(INDIRECT(AF1996),0,-INDIRECT(AF1997))</f>
        <v>0</v>
      </c>
      <c r="AG1998" s="36" cm="1">
        <f t="array" aca="1" ref="AG1998" ca="1">+OFFSET(INDIRECT(AG1996),0,-INDIRECT(AG1997))</f>
        <v>0</v>
      </c>
      <c r="AH1998" s="36" cm="1">
        <f t="array" aca="1" ref="AH1998" ca="1">+OFFSET(INDIRECT(AH1996),0,-INDIRECT(AH1997))</f>
        <v>0</v>
      </c>
      <c r="AI1998" s="36" cm="1">
        <f t="array" aca="1" ref="AI1998" ca="1">+OFFSET(INDIRECT(AI1996),0,-INDIRECT(AI1997))</f>
        <v>0</v>
      </c>
      <c r="AJ1998" s="36" cm="1">
        <f t="array" aca="1" ref="AJ1998" ca="1">+OFFSET(INDIRECT(AJ1996),0,-INDIRECT(AJ1997))</f>
        <v>0</v>
      </c>
      <c r="AK1998" s="36" cm="1">
        <f t="array" aca="1" ref="AK1998" ca="1">+OFFSET(INDIRECT(AK1996),0,-INDIRECT(AK1997))</f>
        <v>0</v>
      </c>
      <c r="AL1998" s="36" cm="1">
        <f t="array" aca="1" ref="AL1998" ca="1">+OFFSET(INDIRECT(AL1996),0,-INDIRECT(AL1997))</f>
        <v>0</v>
      </c>
      <c r="AM1998" s="36" cm="1">
        <f t="array" aca="1" ref="AM1998" ca="1">+OFFSET(INDIRECT(AM1996),0,-INDIRECT(AM1997))</f>
        <v>0</v>
      </c>
      <c r="AN1998" s="36" cm="1">
        <f t="array" aca="1" ref="AN1998" ca="1">+OFFSET(INDIRECT(AN1996),0,-INDIRECT(AN1997))</f>
        <v>0</v>
      </c>
      <c r="AO1998" s="36" cm="1">
        <f t="array" aca="1" ref="AO1998" ca="1">+OFFSET(INDIRECT(AO1996),0,-INDIRECT(AO1997))</f>
        <v>0</v>
      </c>
      <c r="AP1998" s="36" cm="1">
        <f t="array" aca="1" ref="AP1998" ca="1">+OFFSET(INDIRECT(AP1996),0,-INDIRECT(AP1997))</f>
        <v>0</v>
      </c>
      <c r="AQ1998" s="36" cm="1">
        <f t="array" aca="1" ref="AQ1998" ca="1">+OFFSET(INDIRECT(AQ1996),0,-INDIRECT(AQ1997))</f>
        <v>0</v>
      </c>
      <c r="AR1998" s="36" cm="1">
        <f t="array" aca="1" ref="AR1998" ca="1">+OFFSET(INDIRECT(AR1996),0,-INDIRECT(AR1997))</f>
        <v>0</v>
      </c>
      <c r="AS1998" s="36" cm="1">
        <f t="array" aca="1" ref="AS1998" ca="1">+OFFSET(INDIRECT(AS1996),0,-INDIRECT(AS1997))</f>
        <v>0</v>
      </c>
      <c r="AT1998" s="36" cm="1">
        <f t="array" aca="1" ref="AT1998" ca="1">+OFFSET(INDIRECT(AT1996),0,-INDIRECT(AT1997))</f>
        <v>0</v>
      </c>
      <c r="AU1998" s="36" cm="1">
        <f t="array" aca="1" ref="AU1998" ca="1">+OFFSET(INDIRECT(AU1996),0,-INDIRECT(AU1997))</f>
        <v>0</v>
      </c>
      <c r="AV1998" s="36" cm="1">
        <f t="array" aca="1" ref="AV1998" ca="1">+OFFSET(INDIRECT(AV1996),0,-INDIRECT(AV1997))</f>
        <v>0</v>
      </c>
      <c r="AW1998" s="36" cm="1">
        <f t="array" aca="1" ref="AW1998" ca="1">+OFFSET(INDIRECT(AW1996),0,-INDIRECT(AW1997))</f>
        <v>0</v>
      </c>
      <c r="AX1998" s="36" cm="1">
        <f t="array" aca="1" ref="AX1998" ca="1">+OFFSET(INDIRECT(AX1996),0,-INDIRECT(AX1997))</f>
        <v>0</v>
      </c>
      <c r="AY1998" s="36" cm="1">
        <f t="array" aca="1" ref="AY1998" ca="1">+OFFSET(INDIRECT(AY1996),0,-INDIRECT(AY1997))</f>
        <v>0</v>
      </c>
      <c r="AZ1998" s="36" cm="1">
        <f t="array" aca="1" ref="AZ1998" ca="1">+OFFSET(INDIRECT(AZ1996),0,-INDIRECT(AZ1997))</f>
        <v>0</v>
      </c>
      <c r="BA1998" s="36" cm="1">
        <f t="array" aca="1" ref="BA1998" ca="1">+OFFSET(INDIRECT(BA1996),0,-INDIRECT(BA1997))</f>
        <v>0</v>
      </c>
      <c r="BB1998" s="36" cm="1">
        <f t="array" aca="1" ref="BB1998" ca="1">+OFFSET(INDIRECT(BB1996),0,-INDIRECT(BB1997))</f>
        <v>0</v>
      </c>
      <c r="BC1998" s="36" cm="1">
        <f t="array" aca="1" ref="BC1998" ca="1">+OFFSET(INDIRECT(BC1996),0,-INDIRECT(BC1997))</f>
        <v>0</v>
      </c>
      <c r="BD1998" s="36" cm="1">
        <f t="array" aca="1" ref="BD1998" ca="1">+OFFSET(INDIRECT(BD1996),0,-INDIRECT(BD1997))</f>
        <v>0</v>
      </c>
      <c r="BE1998" s="36" cm="1">
        <f t="array" aca="1" ref="BE1998" ca="1">+OFFSET(INDIRECT(BE1996),0,-INDIRECT(BE1997))</f>
        <v>0</v>
      </c>
      <c r="BF1998" s="36" cm="1">
        <f t="array" aca="1" ref="BF1998" ca="1">+OFFSET(INDIRECT(BF1996),0,-INDIRECT(BF1997))</f>
        <v>0</v>
      </c>
      <c r="BG1998" s="36" cm="1">
        <f t="array" aca="1" ref="BG1998" ca="1">+OFFSET(INDIRECT(BG1996),0,-INDIRECT(BG1997))</f>
        <v>0</v>
      </c>
      <c r="BH1998" s="36" cm="1">
        <f t="array" aca="1" ref="BH1998" ca="1">+OFFSET(INDIRECT(BH1996),0,-INDIRECT(BH1997))</f>
        <v>0</v>
      </c>
      <c r="BI1998" s="36" cm="1">
        <f t="array" aca="1" ref="BI1998" ca="1">+OFFSET(INDIRECT(BI1996),0,-INDIRECT(BI1997))</f>
        <v>0</v>
      </c>
      <c r="BJ1998" s="36" cm="1">
        <f t="array" aca="1" ref="BJ1998" ca="1">+OFFSET(INDIRECT(BJ1996),0,-INDIRECT(BJ1997))</f>
        <v>0</v>
      </c>
      <c r="BK1998" s="36" cm="1">
        <f t="array" aca="1" ref="BK1998" ca="1">+OFFSET(INDIRECT(BK1996),0,-INDIRECT(BK1997))</f>
        <v>0</v>
      </c>
      <c r="BL1998" s="36" cm="1">
        <f t="array" aca="1" ref="BL1998" ca="1">+OFFSET(INDIRECT(BL1996),0,-INDIRECT(BL1997))</f>
        <v>0</v>
      </c>
      <c r="BM1998" s="36" cm="1">
        <f t="array" aca="1" ref="BM1998" ca="1">+OFFSET(INDIRECT(BM1996),0,-INDIRECT(BM1997))</f>
        <v>0</v>
      </c>
      <c r="BN1998" s="36" cm="1">
        <f t="array" aca="1" ref="BN1998" ca="1">+OFFSET(INDIRECT(BN1996),0,-INDIRECT(BN1997))</f>
        <v>0</v>
      </c>
      <c r="BO1998" s="36" cm="1">
        <f t="array" aca="1" ref="BO1998" ca="1">+OFFSET(INDIRECT(BO1996),0,-INDIRECT(BO1997))</f>
        <v>0</v>
      </c>
      <c r="BP1998" s="36" cm="1">
        <f t="array" aca="1" ref="BP1998" ca="1">+OFFSET(INDIRECT(BP1996),0,-INDIRECT(BP1997))</f>
        <v>0</v>
      </c>
      <c r="BQ1998" s="36" cm="1">
        <f t="array" aca="1" ref="BQ1998" ca="1">+OFFSET(INDIRECT(BQ1996),0,-INDIRECT(BQ1997))</f>
        <v>0</v>
      </c>
      <c r="BR1998" s="36" cm="1">
        <f t="array" aca="1" ref="BR1998" ca="1">+OFFSET(INDIRECT(BR1996),0,-INDIRECT(BR1997))</f>
        <v>0</v>
      </c>
      <c r="BS1998" s="36" cm="1">
        <f t="array" aca="1" ref="BS1998" ca="1">+OFFSET(INDIRECT(BS1996),0,-INDIRECT(BS1997))</f>
        <v>0</v>
      </c>
      <c r="BT1998" s="36" cm="1">
        <f t="array" aca="1" ref="BT1998" ca="1">+OFFSET(INDIRECT(BT1996),0,-INDIRECT(BT1997))</f>
        <v>0</v>
      </c>
      <c r="BU1998" s="36" cm="1">
        <f t="array" aca="1" ref="BU1998" ca="1">+OFFSET(INDIRECT(BU1996),0,-INDIRECT(BU1997))</f>
        <v>0</v>
      </c>
      <c r="BV1998" s="36" cm="1">
        <f t="array" aca="1" ref="BV1998" ca="1">+OFFSET(INDIRECT(BV1996),0,-INDIRECT(BV1997))</f>
        <v>0</v>
      </c>
      <c r="BW1998" s="36" cm="1">
        <f t="array" aca="1" ref="BW1998" ca="1">+OFFSET(INDIRECT(BW1996),0,-INDIRECT(BW1997))</f>
        <v>0</v>
      </c>
      <c r="BX1998" s="36" cm="1">
        <f t="array" aca="1" ref="BX1998" ca="1">+OFFSET(INDIRECT(BX1996),0,-INDIRECT(BX1997))</f>
        <v>0</v>
      </c>
      <c r="BY1998" s="36" cm="1">
        <f t="array" aca="1" ref="BY1998" ca="1">+OFFSET(INDIRECT(BY1996),0,-INDIRECT(BY1997))</f>
        <v>0</v>
      </c>
      <c r="BZ1998" s="36" cm="1">
        <f t="array" aca="1" ref="BZ1998" ca="1">+OFFSET(INDIRECT(BZ1996),0,-INDIRECT(BZ1997))</f>
        <v>0</v>
      </c>
      <c r="CA1998" s="36" cm="1">
        <f t="array" aca="1" ref="CA1998" ca="1">+OFFSET(INDIRECT(CA1996),0,-INDIRECT(CA1997))</f>
        <v>0</v>
      </c>
      <c r="CB1998" s="36" cm="1">
        <f t="array" aca="1" ref="CB1998" ca="1">+OFFSET(INDIRECT(CB1996),0,-INDIRECT(CB1997))</f>
        <v>0</v>
      </c>
      <c r="CC1998" s="36" cm="1">
        <f t="array" aca="1" ref="CC1998" ca="1">+OFFSET(INDIRECT(CC1996),0,-INDIRECT(CC1997))</f>
        <v>0</v>
      </c>
      <c r="CD1998" s="36" cm="1">
        <f t="array" aca="1" ref="CD1998" ca="1">+OFFSET(INDIRECT(CD1996),0,-INDIRECT(CD1997))</f>
        <v>0</v>
      </c>
      <c r="CE1998" s="36" cm="1">
        <f t="array" aca="1" ref="CE1998" ca="1">+OFFSET(INDIRECT(CE1996),0,-INDIRECT(CE1997))</f>
        <v>0</v>
      </c>
      <c r="CF1998" s="36" cm="1">
        <f t="array" aca="1" ref="CF1998" ca="1">+OFFSET(INDIRECT(CF1996),0,-INDIRECT(CF1997))</f>
        <v>0</v>
      </c>
      <c r="CG1998" s="36" cm="1">
        <f t="array" aca="1" ref="CG1998" ca="1">+OFFSET(INDIRECT(CG1996),0,-INDIRECT(CG1997))</f>
        <v>0</v>
      </c>
      <c r="CH1998" s="36" cm="1">
        <f t="array" aca="1" ref="CH1998" ca="1">+OFFSET(INDIRECT(CH1996),0,-INDIRECT(CH1997))</f>
        <v>0</v>
      </c>
      <c r="CI1998" s="36" cm="1">
        <f t="array" aca="1" ref="CI1998" ca="1">+OFFSET(INDIRECT(CI1996),0,-INDIRECT(CI1997))</f>
        <v>0</v>
      </c>
      <c r="CJ1998" s="36" cm="1">
        <f t="array" aca="1" ref="CJ1998" ca="1">+OFFSET(INDIRECT(CJ1996),0,-INDIRECT(CJ1997))</f>
        <v>0</v>
      </c>
      <c r="CK1998" s="36" cm="1">
        <f t="array" aca="1" ref="CK1998" ca="1">+OFFSET(INDIRECT(CK1996),0,-INDIRECT(CK1997))</f>
        <v>0</v>
      </c>
      <c r="CL1998" s="36" cm="1">
        <f t="array" aca="1" ref="CL1998" ca="1">+OFFSET(INDIRECT(CL1996),0,-INDIRECT(CL1997))</f>
        <v>0</v>
      </c>
      <c r="CM1998" s="36" cm="1">
        <f t="array" aca="1" ref="CM1998" ca="1">+OFFSET(INDIRECT(CM1996),0,-INDIRECT(CM1997))</f>
        <v>0</v>
      </c>
      <c r="CN1998" s="36" cm="1">
        <f t="array" aca="1" ref="CN1998" ca="1">+OFFSET(INDIRECT(CN1996),0,-INDIRECT(CN1997))</f>
        <v>0</v>
      </c>
    </row>
    <row r="1999" spans="1:92" s="295" customFormat="1" x14ac:dyDescent="0.25">
      <c r="A1999"/>
      <c r="C1999"/>
      <c r="D1999"/>
      <c r="E1999" s="102"/>
      <c r="F1999" s="102"/>
      <c r="G1999" s="102"/>
      <c r="H1999" s="102"/>
      <c r="I1999" s="91"/>
      <c r="J1999" s="297"/>
      <c r="K1999"/>
      <c r="L1999"/>
      <c r="M1999"/>
      <c r="N1999"/>
      <c r="O1999"/>
      <c r="P1999"/>
      <c r="Q1999"/>
      <c r="R1999"/>
      <c r="S1999"/>
    </row>
    <row r="2000" spans="1:92" s="295" customFormat="1" x14ac:dyDescent="0.25">
      <c r="A2000" s="137"/>
      <c r="B2000" s="138"/>
      <c r="C2000" s="257"/>
      <c r="D2000" s="137" t="s">
        <v>1066</v>
      </c>
      <c r="E2000" s="157" t="s">
        <v>1066</v>
      </c>
      <c r="F2000" s="157"/>
      <c r="G2000" s="157"/>
      <c r="H2000" s="141"/>
      <c r="I2000" s="487"/>
      <c r="J2000" s="542"/>
      <c r="K2000" s="257"/>
      <c r="L2000" s="257"/>
      <c r="M2000" s="257"/>
      <c r="N2000" s="257"/>
      <c r="O2000" s="257"/>
      <c r="P2000" s="257"/>
      <c r="Q2000" s="257"/>
      <c r="R2000"/>
      <c r="S2000"/>
      <c r="T2000" s="326"/>
      <c r="U2000" s="326" t="s">
        <v>507</v>
      </c>
      <c r="V2000" s="326" t="s">
        <v>507</v>
      </c>
      <c r="W2000" s="326" t="s">
        <v>507</v>
      </c>
      <c r="X2000" s="326" t="s">
        <v>507</v>
      </c>
      <c r="Y2000" s="326" t="s">
        <v>507</v>
      </c>
      <c r="Z2000" s="326" t="s">
        <v>507</v>
      </c>
      <c r="AA2000" s="326" t="s">
        <v>507</v>
      </c>
      <c r="AB2000" s="326" t="s">
        <v>507</v>
      </c>
      <c r="AC2000" s="326" t="s">
        <v>507</v>
      </c>
      <c r="AD2000" s="326" t="s">
        <v>507</v>
      </c>
      <c r="AE2000" s="326" t="s">
        <v>507</v>
      </c>
      <c r="AF2000" s="326" t="s">
        <v>507</v>
      </c>
      <c r="AG2000" s="326" t="s">
        <v>507</v>
      </c>
      <c r="AH2000" s="326" t="s">
        <v>507</v>
      </c>
      <c r="AI2000" s="326" t="s">
        <v>507</v>
      </c>
      <c r="AJ2000" s="326" t="s">
        <v>507</v>
      </c>
      <c r="AK2000" s="326" t="s">
        <v>507</v>
      </c>
      <c r="AL2000" s="326" t="s">
        <v>507</v>
      </c>
      <c r="AM2000" s="326" t="s">
        <v>507</v>
      </c>
      <c r="AN2000" s="326" t="s">
        <v>507</v>
      </c>
      <c r="AO2000" s="326" t="s">
        <v>507</v>
      </c>
      <c r="AP2000" s="326" t="s">
        <v>507</v>
      </c>
      <c r="AQ2000" s="326" t="s">
        <v>507</v>
      </c>
      <c r="AR2000" s="326" t="s">
        <v>507</v>
      </c>
      <c r="AS2000" s="326" t="s">
        <v>507</v>
      </c>
      <c r="AT2000" s="326" t="s">
        <v>507</v>
      </c>
      <c r="AU2000" s="326" t="s">
        <v>507</v>
      </c>
      <c r="AV2000" s="326" t="s">
        <v>507</v>
      </c>
      <c r="AW2000" s="326" t="s">
        <v>507</v>
      </c>
      <c r="AX2000" s="326" t="s">
        <v>507</v>
      </c>
      <c r="AY2000" s="326" t="s">
        <v>507</v>
      </c>
      <c r="AZ2000" s="326" t="s">
        <v>507</v>
      </c>
      <c r="BA2000" s="326" t="s">
        <v>507</v>
      </c>
      <c r="BB2000" s="326" t="s">
        <v>507</v>
      </c>
      <c r="BC2000" s="326" t="s">
        <v>507</v>
      </c>
      <c r="BD2000" s="326" t="s">
        <v>507</v>
      </c>
      <c r="BE2000" s="326" t="s">
        <v>507</v>
      </c>
      <c r="BF2000" s="326" t="s">
        <v>507</v>
      </c>
      <c r="BG2000" s="326" t="s">
        <v>507</v>
      </c>
      <c r="BH2000" s="326" t="s">
        <v>507</v>
      </c>
      <c r="BI2000" s="326" t="s">
        <v>507</v>
      </c>
      <c r="BJ2000" s="326" t="s">
        <v>507</v>
      </c>
      <c r="BK2000" s="326" t="s">
        <v>507</v>
      </c>
      <c r="BL2000" s="326" t="s">
        <v>507</v>
      </c>
      <c r="BM2000" s="326" t="s">
        <v>507</v>
      </c>
      <c r="BN2000" s="326" t="s">
        <v>507</v>
      </c>
      <c r="BO2000" s="326" t="s">
        <v>507</v>
      </c>
      <c r="BP2000" s="326" t="s">
        <v>507</v>
      </c>
      <c r="BQ2000" s="326" t="s">
        <v>507</v>
      </c>
      <c r="BR2000" s="326" t="s">
        <v>507</v>
      </c>
      <c r="BS2000" s="326" t="s">
        <v>507</v>
      </c>
      <c r="BT2000" s="326" t="s">
        <v>507</v>
      </c>
      <c r="BU2000" s="326" t="s">
        <v>507</v>
      </c>
      <c r="BV2000" s="326" t="s">
        <v>507</v>
      </c>
      <c r="BW2000" s="326" t="s">
        <v>507</v>
      </c>
      <c r="BX2000" s="326" t="s">
        <v>507</v>
      </c>
      <c r="BY2000" s="326" t="s">
        <v>507</v>
      </c>
      <c r="BZ2000" s="326" t="s">
        <v>507</v>
      </c>
      <c r="CA2000" s="326" t="s">
        <v>507</v>
      </c>
      <c r="CB2000" s="326" t="s">
        <v>507</v>
      </c>
      <c r="CC2000" s="326" t="s">
        <v>507</v>
      </c>
      <c r="CD2000" s="326" t="s">
        <v>507</v>
      </c>
      <c r="CE2000" s="326" t="s">
        <v>507</v>
      </c>
      <c r="CF2000" s="326" t="s">
        <v>507</v>
      </c>
      <c r="CG2000" s="326" t="s">
        <v>507</v>
      </c>
      <c r="CH2000" s="326" t="s">
        <v>507</v>
      </c>
      <c r="CI2000" s="326" t="s">
        <v>507</v>
      </c>
      <c r="CJ2000" s="326" t="s">
        <v>507</v>
      </c>
      <c r="CK2000" s="326" t="s">
        <v>507</v>
      </c>
      <c r="CL2000" s="326" t="s">
        <v>507</v>
      </c>
      <c r="CM2000" s="326" t="s">
        <v>507</v>
      </c>
      <c r="CN2000" s="326" t="s">
        <v>507</v>
      </c>
    </row>
    <row r="2001" spans="1:92" s="295" customFormat="1" x14ac:dyDescent="0.25">
      <c r="A2001" t="s">
        <v>188</v>
      </c>
      <c r="B2001" s="7" t="s">
        <v>193</v>
      </c>
      <c r="C2001" s="10"/>
      <c r="D2001" t="s">
        <v>1066</v>
      </c>
      <c r="E2001" s="106" t="s">
        <v>203</v>
      </c>
      <c r="F2001" s="106"/>
      <c r="G2001" s="106"/>
      <c r="H2001" s="106"/>
      <c r="I2001" s="175"/>
      <c r="J2001" s="36">
        <f t="shared" ref="J2001:P2001" ca="1" si="1259">SUMIF($3:$3, INDIRECT(ADDRESS(2,COLUMN(),2)), INDIRECT(ROW() &amp; ":" &amp; ROW()))</f>
        <v>0</v>
      </c>
      <c r="K2001" s="36">
        <f t="shared" ca="1" si="1259"/>
        <v>0</v>
      </c>
      <c r="L2001" s="36">
        <f t="shared" ca="1" si="1259"/>
        <v>0</v>
      </c>
      <c r="M2001" s="36">
        <f t="shared" ca="1" si="1259"/>
        <v>0</v>
      </c>
      <c r="N2001" s="36">
        <f t="shared" ca="1" si="1259"/>
        <v>0</v>
      </c>
      <c r="O2001" s="36">
        <f t="shared" ca="1" si="1259"/>
        <v>0</v>
      </c>
      <c r="P2001" s="36">
        <f t="shared" ca="1" si="1259"/>
        <v>0</v>
      </c>
      <c r="Q2001" s="36"/>
      <c r="R2001"/>
      <c r="S2001"/>
      <c r="T2001" s="256">
        <f t="shared" ref="T2001" ca="1" si="1260">IFERROR(INDEX(INDIRECT("Financials!$A:$AD"), MATCH(INDIRECT(ADDRESS(ROW(),2)), INDIRECT("Financials!$B:$B"), 0), MATCH(INDIRECT(ADDRESS(1,COLUMN())), INDIRECT("Financials!$1:$1"), 0)),0)</f>
        <v>0</v>
      </c>
      <c r="U2001" s="36" cm="1">
        <f t="array" aca="1" ref="U2001" ca="1">+T2001+ABS(INDIRECT(U2000))</f>
        <v>0</v>
      </c>
      <c r="V2001" s="36" cm="1">
        <f t="array" aca="1" ref="V2001" ca="1">+U2001+ABS(INDIRECT(V2000))</f>
        <v>0</v>
      </c>
      <c r="W2001" s="36" cm="1">
        <f t="array" aca="1" ref="W2001" ca="1">+V2001+ABS(INDIRECT(W2000))</f>
        <v>0</v>
      </c>
      <c r="X2001" s="36" cm="1">
        <f t="array" aca="1" ref="X2001" ca="1">+W2001+ABS(INDIRECT(X2000))</f>
        <v>0</v>
      </c>
      <c r="Y2001" s="36" cm="1">
        <f t="array" aca="1" ref="Y2001" ca="1">+X2001+ABS(INDIRECT(Y2000))</f>
        <v>0</v>
      </c>
      <c r="Z2001" s="36" cm="1">
        <f t="array" aca="1" ref="Z2001" ca="1">+Y2001+ABS(INDIRECT(Z2000))</f>
        <v>0</v>
      </c>
      <c r="AA2001" s="36" cm="1">
        <f t="array" aca="1" ref="AA2001" ca="1">+Z2001+ABS(INDIRECT(AA2000))</f>
        <v>0</v>
      </c>
      <c r="AB2001" s="36" cm="1">
        <f t="array" aca="1" ref="AB2001" ca="1">+AA2001+ABS(INDIRECT(AB2000))</f>
        <v>0</v>
      </c>
      <c r="AC2001" s="36" cm="1">
        <f t="array" aca="1" ref="AC2001" ca="1">+AB2001+ABS(INDIRECT(AC2000))</f>
        <v>0</v>
      </c>
      <c r="AD2001" s="36" cm="1">
        <f t="array" aca="1" ref="AD2001" ca="1">+AC2001+ABS(INDIRECT(AD2000))</f>
        <v>0</v>
      </c>
      <c r="AE2001" s="36" cm="1">
        <f t="array" aca="1" ref="AE2001" ca="1">+AD2001+ABS(INDIRECT(AE2000))</f>
        <v>0</v>
      </c>
      <c r="AF2001" s="36" cm="1">
        <f t="array" aca="1" ref="AF2001" ca="1">+AE2001+ABS(INDIRECT(AF2000))</f>
        <v>0</v>
      </c>
      <c r="AG2001" s="36" cm="1">
        <f t="array" aca="1" ref="AG2001" ca="1">+AF2001+ABS(INDIRECT(AG2000))</f>
        <v>0</v>
      </c>
      <c r="AH2001" s="36" cm="1">
        <f t="array" aca="1" ref="AH2001" ca="1">+AG2001+ABS(INDIRECT(AH2000))</f>
        <v>0</v>
      </c>
      <c r="AI2001" s="36" cm="1">
        <f t="array" aca="1" ref="AI2001" ca="1">+AH2001+ABS(INDIRECT(AI2000))</f>
        <v>0</v>
      </c>
      <c r="AJ2001" s="36" cm="1">
        <f t="array" aca="1" ref="AJ2001" ca="1">+AI2001+ABS(INDIRECT(AJ2000))</f>
        <v>0</v>
      </c>
      <c r="AK2001" s="36" cm="1">
        <f t="array" aca="1" ref="AK2001" ca="1">+AJ2001+ABS(INDIRECT(AK2000))</f>
        <v>0</v>
      </c>
      <c r="AL2001" s="36" cm="1">
        <f t="array" aca="1" ref="AL2001" ca="1">+AK2001+ABS(INDIRECT(AL2000))</f>
        <v>0</v>
      </c>
      <c r="AM2001" s="36" cm="1">
        <f t="array" aca="1" ref="AM2001" ca="1">+AL2001+ABS(INDIRECT(AM2000))</f>
        <v>0</v>
      </c>
      <c r="AN2001" s="36" cm="1">
        <f t="array" aca="1" ref="AN2001" ca="1">+AM2001+ABS(INDIRECT(AN2000))</f>
        <v>0</v>
      </c>
      <c r="AO2001" s="36" cm="1">
        <f t="array" aca="1" ref="AO2001" ca="1">+AN2001+ABS(INDIRECT(AO2000))</f>
        <v>0</v>
      </c>
      <c r="AP2001" s="36" cm="1">
        <f t="array" aca="1" ref="AP2001" ca="1">+AO2001+ABS(INDIRECT(AP2000))</f>
        <v>0</v>
      </c>
      <c r="AQ2001" s="36" cm="1">
        <f t="array" aca="1" ref="AQ2001" ca="1">+AP2001+ABS(INDIRECT(AQ2000))</f>
        <v>0</v>
      </c>
      <c r="AR2001" s="36" cm="1">
        <f t="array" aca="1" ref="AR2001" ca="1">+AQ2001+ABS(INDIRECT(AR2000))</f>
        <v>0</v>
      </c>
      <c r="AS2001" s="36" cm="1">
        <f t="array" aca="1" ref="AS2001" ca="1">+AR2001+ABS(INDIRECT(AS2000))</f>
        <v>0</v>
      </c>
      <c r="AT2001" s="36" cm="1">
        <f t="array" aca="1" ref="AT2001" ca="1">+AS2001+ABS(INDIRECT(AT2000))</f>
        <v>0</v>
      </c>
      <c r="AU2001" s="36" cm="1">
        <f t="array" aca="1" ref="AU2001" ca="1">+AT2001+ABS(INDIRECT(AU2000))</f>
        <v>0</v>
      </c>
      <c r="AV2001" s="36" cm="1">
        <f t="array" aca="1" ref="AV2001" ca="1">+AU2001+ABS(INDIRECT(AV2000))</f>
        <v>0</v>
      </c>
      <c r="AW2001" s="36" cm="1">
        <f t="array" aca="1" ref="AW2001" ca="1">+AV2001+ABS(INDIRECT(AW2000))</f>
        <v>0</v>
      </c>
      <c r="AX2001" s="36" cm="1">
        <f t="array" aca="1" ref="AX2001" ca="1">+AW2001+ABS(INDIRECT(AX2000))</f>
        <v>0</v>
      </c>
      <c r="AY2001" s="36" cm="1">
        <f t="array" aca="1" ref="AY2001" ca="1">+AX2001+ABS(INDIRECT(AY2000))</f>
        <v>0</v>
      </c>
      <c r="AZ2001" s="36" cm="1">
        <f t="array" aca="1" ref="AZ2001" ca="1">+AY2001+ABS(INDIRECT(AZ2000))</f>
        <v>0</v>
      </c>
      <c r="BA2001" s="36" cm="1">
        <f t="array" aca="1" ref="BA2001" ca="1">+AZ2001+ABS(INDIRECT(BA2000))</f>
        <v>0</v>
      </c>
      <c r="BB2001" s="36" cm="1">
        <f t="array" aca="1" ref="BB2001" ca="1">+BA2001+ABS(INDIRECT(BB2000))</f>
        <v>0</v>
      </c>
      <c r="BC2001" s="36" cm="1">
        <f t="array" aca="1" ref="BC2001" ca="1">+BB2001+ABS(INDIRECT(BC2000))</f>
        <v>0</v>
      </c>
      <c r="BD2001" s="36" cm="1">
        <f t="array" aca="1" ref="BD2001" ca="1">+BC2001+ABS(INDIRECT(BD2000))</f>
        <v>0</v>
      </c>
      <c r="BE2001" s="36" cm="1">
        <f t="array" aca="1" ref="BE2001" ca="1">+BD2001+ABS(INDIRECT(BE2000))</f>
        <v>0</v>
      </c>
      <c r="BF2001" s="36" cm="1">
        <f t="array" aca="1" ref="BF2001" ca="1">+BE2001+ABS(INDIRECT(BF2000))</f>
        <v>0</v>
      </c>
      <c r="BG2001" s="36" cm="1">
        <f t="array" aca="1" ref="BG2001" ca="1">+BF2001+ABS(INDIRECT(BG2000))</f>
        <v>0</v>
      </c>
      <c r="BH2001" s="36" cm="1">
        <f t="array" aca="1" ref="BH2001" ca="1">+BG2001+ABS(INDIRECT(BH2000))</f>
        <v>0</v>
      </c>
      <c r="BI2001" s="36" cm="1">
        <f t="array" aca="1" ref="BI2001" ca="1">+BH2001+ABS(INDIRECT(BI2000))</f>
        <v>0</v>
      </c>
      <c r="BJ2001" s="36" cm="1">
        <f t="array" aca="1" ref="BJ2001" ca="1">+BI2001+ABS(INDIRECT(BJ2000))</f>
        <v>0</v>
      </c>
      <c r="BK2001" s="36" cm="1">
        <f t="array" aca="1" ref="BK2001" ca="1">+BJ2001+ABS(INDIRECT(BK2000))</f>
        <v>0</v>
      </c>
      <c r="BL2001" s="36" cm="1">
        <f t="array" aca="1" ref="BL2001" ca="1">+BK2001+ABS(INDIRECT(BL2000))</f>
        <v>0</v>
      </c>
      <c r="BM2001" s="36" cm="1">
        <f t="array" aca="1" ref="BM2001" ca="1">+BL2001+ABS(INDIRECT(BM2000))</f>
        <v>0</v>
      </c>
      <c r="BN2001" s="36" cm="1">
        <f t="array" aca="1" ref="BN2001" ca="1">+BM2001+ABS(INDIRECT(BN2000))</f>
        <v>0</v>
      </c>
      <c r="BO2001" s="36" cm="1">
        <f t="array" aca="1" ref="BO2001" ca="1">+BN2001+ABS(INDIRECT(BO2000))</f>
        <v>0</v>
      </c>
      <c r="BP2001" s="36" cm="1">
        <f t="array" aca="1" ref="BP2001" ca="1">+BO2001+ABS(INDIRECT(BP2000))</f>
        <v>0</v>
      </c>
      <c r="BQ2001" s="36" cm="1">
        <f t="array" aca="1" ref="BQ2001" ca="1">+BP2001+ABS(INDIRECT(BQ2000))</f>
        <v>0</v>
      </c>
      <c r="BR2001" s="36" cm="1">
        <f t="array" aca="1" ref="BR2001" ca="1">+BQ2001+ABS(INDIRECT(BR2000))</f>
        <v>0</v>
      </c>
      <c r="BS2001" s="36" cm="1">
        <f t="array" aca="1" ref="BS2001" ca="1">+BR2001+ABS(INDIRECT(BS2000))</f>
        <v>0</v>
      </c>
      <c r="BT2001" s="36" cm="1">
        <f t="array" aca="1" ref="BT2001" ca="1">+BS2001+ABS(INDIRECT(BT2000))</f>
        <v>0</v>
      </c>
      <c r="BU2001" s="36" cm="1">
        <f t="array" aca="1" ref="BU2001" ca="1">+BT2001+ABS(INDIRECT(BU2000))</f>
        <v>0</v>
      </c>
      <c r="BV2001" s="36" cm="1">
        <f t="array" aca="1" ref="BV2001" ca="1">+BU2001+ABS(INDIRECT(BV2000))</f>
        <v>0</v>
      </c>
      <c r="BW2001" s="36" cm="1">
        <f t="array" aca="1" ref="BW2001" ca="1">+BV2001+ABS(INDIRECT(BW2000))</f>
        <v>0</v>
      </c>
      <c r="BX2001" s="36" cm="1">
        <f t="array" aca="1" ref="BX2001" ca="1">+BW2001+ABS(INDIRECT(BX2000))</f>
        <v>0</v>
      </c>
      <c r="BY2001" s="36" cm="1">
        <f t="array" aca="1" ref="BY2001" ca="1">+BX2001+ABS(INDIRECT(BY2000))</f>
        <v>0</v>
      </c>
      <c r="BZ2001" s="36" cm="1">
        <f t="array" aca="1" ref="BZ2001" ca="1">+BY2001+ABS(INDIRECT(BZ2000))</f>
        <v>0</v>
      </c>
      <c r="CA2001" s="36" cm="1">
        <f t="array" aca="1" ref="CA2001" ca="1">+BZ2001+ABS(INDIRECT(CA2000))</f>
        <v>0</v>
      </c>
      <c r="CB2001" s="36" cm="1">
        <f t="array" aca="1" ref="CB2001" ca="1">+CA2001+ABS(INDIRECT(CB2000))</f>
        <v>0</v>
      </c>
      <c r="CC2001" s="36" cm="1">
        <f t="array" aca="1" ref="CC2001" ca="1">+CB2001+ABS(INDIRECT(CC2000))</f>
        <v>0</v>
      </c>
      <c r="CD2001" s="36" cm="1">
        <f t="array" aca="1" ref="CD2001" ca="1">+CC2001+ABS(INDIRECT(CD2000))</f>
        <v>0</v>
      </c>
      <c r="CE2001" s="36" cm="1">
        <f t="array" aca="1" ref="CE2001" ca="1">+CD2001+ABS(INDIRECT(CE2000))</f>
        <v>0</v>
      </c>
      <c r="CF2001" s="36" cm="1">
        <f t="array" aca="1" ref="CF2001" ca="1">+CE2001+ABS(INDIRECT(CF2000))</f>
        <v>0</v>
      </c>
      <c r="CG2001" s="36" cm="1">
        <f t="array" aca="1" ref="CG2001" ca="1">+CF2001+ABS(INDIRECT(CG2000))</f>
        <v>0</v>
      </c>
      <c r="CH2001" s="36" cm="1">
        <f t="array" aca="1" ref="CH2001" ca="1">+CG2001+ABS(INDIRECT(CH2000))</f>
        <v>0</v>
      </c>
      <c r="CI2001" s="36" cm="1">
        <f t="array" aca="1" ref="CI2001" ca="1">+CH2001+ABS(INDIRECT(CI2000))</f>
        <v>0</v>
      </c>
      <c r="CJ2001" s="36" cm="1">
        <f t="array" aca="1" ref="CJ2001" ca="1">+CI2001+ABS(INDIRECT(CJ2000))</f>
        <v>0</v>
      </c>
      <c r="CK2001" s="36" cm="1">
        <f t="array" aca="1" ref="CK2001" ca="1">+CJ2001+ABS(INDIRECT(CK2000))</f>
        <v>0</v>
      </c>
      <c r="CL2001" s="36" cm="1">
        <f t="array" aca="1" ref="CL2001" ca="1">+CK2001+ABS(INDIRECT(CL2000))</f>
        <v>0</v>
      </c>
      <c r="CM2001" s="36" cm="1">
        <f t="array" aca="1" ref="CM2001" ca="1">+CL2001+ABS(INDIRECT(CM2000))</f>
        <v>0</v>
      </c>
      <c r="CN2001" s="36" cm="1">
        <f t="array" aca="1" ref="CN2001" ca="1">+CM2001+ABS(INDIRECT(CN2000))</f>
        <v>0</v>
      </c>
    </row>
    <row r="2002" spans="1:92" s="295" customFormat="1" x14ac:dyDescent="0.25">
      <c r="A2002"/>
      <c r="C2002"/>
      <c r="D2002"/>
      <c r="E2002" s="102"/>
      <c r="F2002" s="102"/>
      <c r="G2002" s="102"/>
      <c r="H2002" s="102"/>
      <c r="I2002" s="91"/>
      <c r="J2002" s="297"/>
      <c r="K2002"/>
      <c r="L2002"/>
      <c r="M2002"/>
      <c r="N2002"/>
      <c r="O2002"/>
      <c r="P2002"/>
      <c r="Q2002"/>
      <c r="R2002"/>
      <c r="S2002"/>
    </row>
    <row r="2003" spans="1:92" s="295" customFormat="1" x14ac:dyDescent="0.25">
      <c r="A2003" s="137"/>
      <c r="B2003" s="138"/>
      <c r="C2003" s="257"/>
      <c r="D2003" s="137" t="s">
        <v>1067</v>
      </c>
      <c r="E2003" s="141" t="s">
        <v>1067</v>
      </c>
      <c r="F2003" s="141"/>
      <c r="G2003" s="141"/>
      <c r="H2003" s="141"/>
      <c r="I2003" s="396"/>
      <c r="J2003" s="397"/>
      <c r="K2003" s="257"/>
      <c r="L2003" s="257"/>
      <c r="M2003" s="257"/>
      <c r="N2003" s="257"/>
      <c r="O2003" s="257"/>
      <c r="P2003" s="257"/>
      <c r="Q2003" s="257"/>
      <c r="R2003"/>
      <c r="S2003"/>
      <c r="T2003" s="325"/>
      <c r="U2003" s="326" t="s">
        <v>507</v>
      </c>
      <c r="V2003" s="326" t="s">
        <v>507</v>
      </c>
      <c r="W2003" s="326" t="s">
        <v>507</v>
      </c>
      <c r="X2003" s="326" t="s">
        <v>507</v>
      </c>
      <c r="Y2003" s="326" t="s">
        <v>507</v>
      </c>
      <c r="Z2003" s="326" t="s">
        <v>507</v>
      </c>
      <c r="AA2003" s="326" t="s">
        <v>507</v>
      </c>
      <c r="AB2003" s="326" t="s">
        <v>507</v>
      </c>
      <c r="AC2003" s="326" t="s">
        <v>507</v>
      </c>
      <c r="AD2003" s="326" t="s">
        <v>507</v>
      </c>
      <c r="AE2003" s="326" t="s">
        <v>507</v>
      </c>
      <c r="AF2003" s="326" t="s">
        <v>507</v>
      </c>
      <c r="AG2003" s="326" t="s">
        <v>507</v>
      </c>
      <c r="AH2003" s="326" t="s">
        <v>507</v>
      </c>
      <c r="AI2003" s="326" t="s">
        <v>507</v>
      </c>
      <c r="AJ2003" s="326" t="s">
        <v>507</v>
      </c>
      <c r="AK2003" s="326" t="s">
        <v>507</v>
      </c>
      <c r="AL2003" s="326" t="s">
        <v>507</v>
      </c>
      <c r="AM2003" s="326" t="s">
        <v>507</v>
      </c>
      <c r="AN2003" s="326" t="s">
        <v>507</v>
      </c>
      <c r="AO2003" s="326" t="s">
        <v>507</v>
      </c>
      <c r="AP2003" s="326" t="s">
        <v>507</v>
      </c>
      <c r="AQ2003" s="326" t="s">
        <v>507</v>
      </c>
      <c r="AR2003" s="326" t="s">
        <v>507</v>
      </c>
      <c r="AS2003" s="326" t="s">
        <v>507</v>
      </c>
      <c r="AT2003" s="326" t="s">
        <v>507</v>
      </c>
      <c r="AU2003" s="326" t="s">
        <v>507</v>
      </c>
      <c r="AV2003" s="326" t="s">
        <v>507</v>
      </c>
      <c r="AW2003" s="326" t="s">
        <v>507</v>
      </c>
      <c r="AX2003" s="326" t="s">
        <v>507</v>
      </c>
      <c r="AY2003" s="326" t="s">
        <v>507</v>
      </c>
      <c r="AZ2003" s="326" t="s">
        <v>507</v>
      </c>
      <c r="BA2003" s="326" t="s">
        <v>507</v>
      </c>
      <c r="BB2003" s="326" t="s">
        <v>507</v>
      </c>
      <c r="BC2003" s="326" t="s">
        <v>507</v>
      </c>
      <c r="BD2003" s="326" t="s">
        <v>507</v>
      </c>
      <c r="BE2003" s="326" t="s">
        <v>507</v>
      </c>
      <c r="BF2003" s="326" t="s">
        <v>507</v>
      </c>
      <c r="BG2003" s="326" t="s">
        <v>507</v>
      </c>
      <c r="BH2003" s="326" t="s">
        <v>507</v>
      </c>
      <c r="BI2003" s="326" t="s">
        <v>507</v>
      </c>
      <c r="BJ2003" s="326" t="s">
        <v>507</v>
      </c>
      <c r="BK2003" s="326" t="s">
        <v>507</v>
      </c>
      <c r="BL2003" s="326" t="s">
        <v>507</v>
      </c>
      <c r="BM2003" s="326" t="s">
        <v>507</v>
      </c>
      <c r="BN2003" s="326" t="s">
        <v>507</v>
      </c>
      <c r="BO2003" s="326" t="s">
        <v>507</v>
      </c>
      <c r="BP2003" s="326" t="s">
        <v>507</v>
      </c>
      <c r="BQ2003" s="326" t="s">
        <v>507</v>
      </c>
      <c r="BR2003" s="326" t="s">
        <v>507</v>
      </c>
      <c r="BS2003" s="326" t="s">
        <v>507</v>
      </c>
      <c r="BT2003" s="326" t="s">
        <v>507</v>
      </c>
      <c r="BU2003" s="326" t="s">
        <v>507</v>
      </c>
      <c r="BV2003" s="326" t="s">
        <v>507</v>
      </c>
      <c r="BW2003" s="326" t="s">
        <v>507</v>
      </c>
      <c r="BX2003" s="326" t="s">
        <v>507</v>
      </c>
      <c r="BY2003" s="326" t="s">
        <v>507</v>
      </c>
      <c r="BZ2003" s="326" t="s">
        <v>507</v>
      </c>
      <c r="CA2003" s="326" t="s">
        <v>507</v>
      </c>
      <c r="CB2003" s="326" t="s">
        <v>507</v>
      </c>
      <c r="CC2003" s="326" t="s">
        <v>507</v>
      </c>
      <c r="CD2003" s="326" t="s">
        <v>507</v>
      </c>
      <c r="CE2003" s="326" t="s">
        <v>507</v>
      </c>
      <c r="CF2003" s="326" t="s">
        <v>507</v>
      </c>
      <c r="CG2003" s="326" t="s">
        <v>507</v>
      </c>
      <c r="CH2003" s="326" t="s">
        <v>507</v>
      </c>
      <c r="CI2003" s="326" t="s">
        <v>507</v>
      </c>
      <c r="CJ2003" s="326" t="s">
        <v>507</v>
      </c>
      <c r="CK2003" s="326" t="s">
        <v>507</v>
      </c>
      <c r="CL2003" s="326" t="s">
        <v>507</v>
      </c>
      <c r="CM2003" s="326" t="s">
        <v>507</v>
      </c>
      <c r="CN2003" s="326" t="s">
        <v>507</v>
      </c>
    </row>
    <row r="2004" spans="1:92" s="295" customFormat="1" x14ac:dyDescent="0.25">
      <c r="A2004" s="137"/>
      <c r="B2004" s="138"/>
      <c r="C2004" s="257"/>
      <c r="D2004" s="137" t="s">
        <v>1067</v>
      </c>
      <c r="E2004" s="141"/>
      <c r="F2004" s="141"/>
      <c r="G2004" s="141"/>
      <c r="H2004" s="141"/>
      <c r="I2004" s="396"/>
      <c r="J2004" s="397"/>
      <c r="K2004" s="257"/>
      <c r="L2004" s="257"/>
      <c r="M2004" s="257"/>
      <c r="N2004" s="257"/>
      <c r="O2004" s="257"/>
      <c r="P2004" s="257"/>
      <c r="Q2004" s="257"/>
      <c r="R2004"/>
      <c r="S2004"/>
      <c r="T2004" s="325"/>
      <c r="U2004" s="326" t="s">
        <v>507</v>
      </c>
      <c r="V2004" s="326" t="s">
        <v>507</v>
      </c>
      <c r="W2004" s="326" t="s">
        <v>507</v>
      </c>
      <c r="X2004" s="326" t="s">
        <v>507</v>
      </c>
      <c r="Y2004" s="326" t="s">
        <v>507</v>
      </c>
      <c r="Z2004" s="326" t="s">
        <v>507</v>
      </c>
      <c r="AA2004" s="326" t="s">
        <v>507</v>
      </c>
      <c r="AB2004" s="326" t="s">
        <v>507</v>
      </c>
      <c r="AC2004" s="326" t="s">
        <v>507</v>
      </c>
      <c r="AD2004" s="326" t="s">
        <v>507</v>
      </c>
      <c r="AE2004" s="326" t="s">
        <v>507</v>
      </c>
      <c r="AF2004" s="326" t="s">
        <v>507</v>
      </c>
      <c r="AG2004" s="326" t="s">
        <v>507</v>
      </c>
      <c r="AH2004" s="326" t="s">
        <v>507</v>
      </c>
      <c r="AI2004" s="326" t="s">
        <v>507</v>
      </c>
      <c r="AJ2004" s="326" t="s">
        <v>507</v>
      </c>
      <c r="AK2004" s="326" t="s">
        <v>507</v>
      </c>
      <c r="AL2004" s="326" t="s">
        <v>507</v>
      </c>
      <c r="AM2004" s="326" t="s">
        <v>507</v>
      </c>
      <c r="AN2004" s="326" t="s">
        <v>507</v>
      </c>
      <c r="AO2004" s="326" t="s">
        <v>507</v>
      </c>
      <c r="AP2004" s="326" t="s">
        <v>507</v>
      </c>
      <c r="AQ2004" s="326" t="s">
        <v>507</v>
      </c>
      <c r="AR2004" s="326" t="s">
        <v>507</v>
      </c>
      <c r="AS2004" s="326" t="s">
        <v>507</v>
      </c>
      <c r="AT2004" s="326" t="s">
        <v>507</v>
      </c>
      <c r="AU2004" s="326" t="s">
        <v>507</v>
      </c>
      <c r="AV2004" s="326" t="s">
        <v>507</v>
      </c>
      <c r="AW2004" s="326" t="s">
        <v>507</v>
      </c>
      <c r="AX2004" s="326" t="s">
        <v>507</v>
      </c>
      <c r="AY2004" s="326" t="s">
        <v>507</v>
      </c>
      <c r="AZ2004" s="326" t="s">
        <v>507</v>
      </c>
      <c r="BA2004" s="326" t="s">
        <v>507</v>
      </c>
      <c r="BB2004" s="326" t="s">
        <v>507</v>
      </c>
      <c r="BC2004" s="326" t="s">
        <v>507</v>
      </c>
      <c r="BD2004" s="326" t="s">
        <v>507</v>
      </c>
      <c r="BE2004" s="326" t="s">
        <v>507</v>
      </c>
      <c r="BF2004" s="326" t="s">
        <v>507</v>
      </c>
      <c r="BG2004" s="326" t="s">
        <v>507</v>
      </c>
      <c r="BH2004" s="326" t="s">
        <v>507</v>
      </c>
      <c r="BI2004" s="326" t="s">
        <v>507</v>
      </c>
      <c r="BJ2004" s="326" t="s">
        <v>507</v>
      </c>
      <c r="BK2004" s="326" t="s">
        <v>507</v>
      </c>
      <c r="BL2004" s="326" t="s">
        <v>507</v>
      </c>
      <c r="BM2004" s="326" t="s">
        <v>507</v>
      </c>
      <c r="BN2004" s="326" t="s">
        <v>507</v>
      </c>
      <c r="BO2004" s="326" t="s">
        <v>507</v>
      </c>
      <c r="BP2004" s="326" t="s">
        <v>507</v>
      </c>
      <c r="BQ2004" s="326" t="s">
        <v>507</v>
      </c>
      <c r="BR2004" s="326" t="s">
        <v>507</v>
      </c>
      <c r="BS2004" s="326" t="s">
        <v>507</v>
      </c>
      <c r="BT2004" s="326" t="s">
        <v>507</v>
      </c>
      <c r="BU2004" s="326" t="s">
        <v>507</v>
      </c>
      <c r="BV2004" s="326" t="s">
        <v>507</v>
      </c>
      <c r="BW2004" s="326" t="s">
        <v>507</v>
      </c>
      <c r="BX2004" s="326" t="s">
        <v>507</v>
      </c>
      <c r="BY2004" s="326" t="s">
        <v>507</v>
      </c>
      <c r="BZ2004" s="326" t="s">
        <v>507</v>
      </c>
      <c r="CA2004" s="326" t="s">
        <v>507</v>
      </c>
      <c r="CB2004" s="326" t="s">
        <v>507</v>
      </c>
      <c r="CC2004" s="326" t="s">
        <v>507</v>
      </c>
      <c r="CD2004" s="326" t="s">
        <v>507</v>
      </c>
      <c r="CE2004" s="326" t="s">
        <v>507</v>
      </c>
      <c r="CF2004" s="326" t="s">
        <v>507</v>
      </c>
      <c r="CG2004" s="326" t="s">
        <v>507</v>
      </c>
      <c r="CH2004" s="326" t="s">
        <v>507</v>
      </c>
      <c r="CI2004" s="326" t="s">
        <v>507</v>
      </c>
      <c r="CJ2004" s="326" t="s">
        <v>507</v>
      </c>
      <c r="CK2004" s="326" t="s">
        <v>507</v>
      </c>
      <c r="CL2004" s="326" t="s">
        <v>507</v>
      </c>
      <c r="CM2004" s="326" t="s">
        <v>507</v>
      </c>
      <c r="CN2004" s="326" t="s">
        <v>507</v>
      </c>
    </row>
    <row r="2005" spans="1:92" s="295" customFormat="1" x14ac:dyDescent="0.25">
      <c r="A2005" t="s">
        <v>160</v>
      </c>
      <c r="B2005" s="178" t="s">
        <v>169</v>
      </c>
      <c r="C2005" t="s">
        <v>16</v>
      </c>
      <c r="D2005" t="s">
        <v>1067</v>
      </c>
      <c r="E2005" s="102" t="s">
        <v>203</v>
      </c>
      <c r="F2005" s="102"/>
      <c r="G2005" s="102"/>
      <c r="H2005" s="102"/>
      <c r="I2005" s="91"/>
      <c r="J2005" s="50">
        <f t="shared" ref="J2005:P2005" ca="1" si="1261">SUMIF($3:$3, INDIRECT(ADDRESS(2,COLUMN(),2)), INDIRECT(ROW() &amp; ":" &amp; ROW()))</f>
        <v>0</v>
      </c>
      <c r="K2005" s="50">
        <f t="shared" ca="1" si="1261"/>
        <v>0</v>
      </c>
      <c r="L2005" s="50">
        <f t="shared" ca="1" si="1261"/>
        <v>0</v>
      </c>
      <c r="M2005" s="50">
        <f t="shared" ca="1" si="1261"/>
        <v>0</v>
      </c>
      <c r="N2005" s="50">
        <f t="shared" ca="1" si="1261"/>
        <v>0</v>
      </c>
      <c r="O2005" s="50">
        <f t="shared" ca="1" si="1261"/>
        <v>0</v>
      </c>
      <c r="P2005" s="50">
        <f t="shared" ca="1" si="1261"/>
        <v>0</v>
      </c>
      <c r="Q2005" s="50"/>
      <c r="R2005"/>
      <c r="S2005"/>
      <c r="T2005" s="232">
        <f t="shared" ref="T2005" ca="1" si="1262">IFERROR(INDEX(INDIRECT("Financials!$A:$AD"), MATCH(INDIRECT(ADDRESS(ROW(),2)), INDIRECT("Financials!$B:$B"), 0), MATCH(INDIRECT(ADDRESS(1,COLUMN())), INDIRECT("Financials!$1:$1"), 0)),0)</f>
        <v>0</v>
      </c>
      <c r="U2005" s="50">
        <f ca="1">SUM(INDIRECT(U2003):INDIRECT(U2004))</f>
        <v>0</v>
      </c>
      <c r="V2005" s="50">
        <f ca="1">SUM(INDIRECT(V2003):INDIRECT(V2004))</f>
        <v>0</v>
      </c>
      <c r="W2005" s="50">
        <f ca="1">SUM(INDIRECT(W2003):INDIRECT(W2004))</f>
        <v>0</v>
      </c>
      <c r="X2005" s="50">
        <f ca="1">SUM(INDIRECT(X2003):INDIRECT(X2004))</f>
        <v>0</v>
      </c>
      <c r="Y2005" s="50">
        <f ca="1">SUM(INDIRECT(Y2003):INDIRECT(Y2004))</f>
        <v>0</v>
      </c>
      <c r="Z2005" s="50">
        <f ca="1">SUM(INDIRECT(Z2003):INDIRECT(Z2004))</f>
        <v>0</v>
      </c>
      <c r="AA2005" s="50">
        <f ca="1">SUM(INDIRECT(AA2003):INDIRECT(AA2004))</f>
        <v>0</v>
      </c>
      <c r="AB2005" s="50">
        <f ca="1">SUM(INDIRECT(AB2003):INDIRECT(AB2004))</f>
        <v>0</v>
      </c>
      <c r="AC2005" s="50">
        <f ca="1">SUM(INDIRECT(AC2003):INDIRECT(AC2004))</f>
        <v>0</v>
      </c>
      <c r="AD2005" s="50">
        <f ca="1">SUM(INDIRECT(AD2003):INDIRECT(AD2004))</f>
        <v>0</v>
      </c>
      <c r="AE2005" s="50">
        <f ca="1">SUM(INDIRECT(AE2003):INDIRECT(AE2004))</f>
        <v>0</v>
      </c>
      <c r="AF2005" s="50">
        <f ca="1">SUM(INDIRECT(AF2003):INDIRECT(AF2004))</f>
        <v>0</v>
      </c>
      <c r="AG2005" s="50">
        <f ca="1">SUM(INDIRECT(AG2003):INDIRECT(AG2004))</f>
        <v>0</v>
      </c>
      <c r="AH2005" s="50">
        <f ca="1">SUM(INDIRECT(AH2003):INDIRECT(AH2004))</f>
        <v>0</v>
      </c>
      <c r="AI2005" s="50">
        <f ca="1">SUM(INDIRECT(AI2003):INDIRECT(AI2004))</f>
        <v>0</v>
      </c>
      <c r="AJ2005" s="50">
        <f ca="1">SUM(INDIRECT(AJ2003):INDIRECT(AJ2004))</f>
        <v>0</v>
      </c>
      <c r="AK2005" s="50">
        <f ca="1">SUM(INDIRECT(AK2003):INDIRECT(AK2004))</f>
        <v>0</v>
      </c>
      <c r="AL2005" s="50">
        <f ca="1">SUM(INDIRECT(AL2003):INDIRECT(AL2004))</f>
        <v>0</v>
      </c>
      <c r="AM2005" s="50">
        <f ca="1">SUM(INDIRECT(AM2003):INDIRECT(AM2004))</f>
        <v>0</v>
      </c>
      <c r="AN2005" s="50">
        <f ca="1">SUM(INDIRECT(AN2003):INDIRECT(AN2004))</f>
        <v>0</v>
      </c>
      <c r="AO2005" s="50">
        <f ca="1">SUM(INDIRECT(AO2003):INDIRECT(AO2004))</f>
        <v>0</v>
      </c>
      <c r="AP2005" s="50">
        <f ca="1">SUM(INDIRECT(AP2003):INDIRECT(AP2004))</f>
        <v>0</v>
      </c>
      <c r="AQ2005" s="50">
        <f ca="1">SUM(INDIRECT(AQ2003):INDIRECT(AQ2004))</f>
        <v>0</v>
      </c>
      <c r="AR2005" s="50">
        <f ca="1">SUM(INDIRECT(AR2003):INDIRECT(AR2004))</f>
        <v>0</v>
      </c>
      <c r="AS2005" s="50">
        <f ca="1">SUM(INDIRECT(AS2003):INDIRECT(AS2004))</f>
        <v>0</v>
      </c>
      <c r="AT2005" s="50">
        <f ca="1">SUM(INDIRECT(AT2003):INDIRECT(AT2004))</f>
        <v>0</v>
      </c>
      <c r="AU2005" s="50">
        <f ca="1">SUM(INDIRECT(AU2003):INDIRECT(AU2004))</f>
        <v>0</v>
      </c>
      <c r="AV2005" s="50">
        <f ca="1">SUM(INDIRECT(AV2003):INDIRECT(AV2004))</f>
        <v>0</v>
      </c>
      <c r="AW2005" s="50">
        <f ca="1">SUM(INDIRECT(AW2003):INDIRECT(AW2004))</f>
        <v>0</v>
      </c>
      <c r="AX2005" s="50">
        <f ca="1">SUM(INDIRECT(AX2003):INDIRECT(AX2004))</f>
        <v>0</v>
      </c>
      <c r="AY2005" s="50">
        <f ca="1">SUM(INDIRECT(AY2003):INDIRECT(AY2004))</f>
        <v>0</v>
      </c>
      <c r="AZ2005" s="50">
        <f ca="1">SUM(INDIRECT(AZ2003):INDIRECT(AZ2004))</f>
        <v>0</v>
      </c>
      <c r="BA2005" s="50">
        <f ca="1">SUM(INDIRECT(BA2003):INDIRECT(BA2004))</f>
        <v>0</v>
      </c>
      <c r="BB2005" s="50">
        <f ca="1">SUM(INDIRECT(BB2003):INDIRECT(BB2004))</f>
        <v>0</v>
      </c>
      <c r="BC2005" s="50">
        <f ca="1">SUM(INDIRECT(BC2003):INDIRECT(BC2004))</f>
        <v>0</v>
      </c>
      <c r="BD2005" s="50">
        <f ca="1">SUM(INDIRECT(BD2003):INDIRECT(BD2004))</f>
        <v>0</v>
      </c>
      <c r="BE2005" s="50">
        <f ca="1">SUM(INDIRECT(BE2003):INDIRECT(BE2004))</f>
        <v>0</v>
      </c>
      <c r="BF2005" s="50">
        <f ca="1">SUM(INDIRECT(BF2003):INDIRECT(BF2004))</f>
        <v>0</v>
      </c>
      <c r="BG2005" s="50">
        <f ca="1">SUM(INDIRECT(BG2003):INDIRECT(BG2004))</f>
        <v>0</v>
      </c>
      <c r="BH2005" s="50">
        <f ca="1">SUM(INDIRECT(BH2003):INDIRECT(BH2004))</f>
        <v>0</v>
      </c>
      <c r="BI2005" s="50">
        <f ca="1">SUM(INDIRECT(BI2003):INDIRECT(BI2004))</f>
        <v>0</v>
      </c>
      <c r="BJ2005" s="50">
        <f ca="1">SUM(INDIRECT(BJ2003):INDIRECT(BJ2004))</f>
        <v>0</v>
      </c>
      <c r="BK2005" s="50">
        <f ca="1">SUM(INDIRECT(BK2003):INDIRECT(BK2004))</f>
        <v>0</v>
      </c>
      <c r="BL2005" s="50">
        <f ca="1">SUM(INDIRECT(BL2003):INDIRECT(BL2004))</f>
        <v>0</v>
      </c>
      <c r="BM2005" s="50">
        <f ca="1">SUM(INDIRECT(BM2003):INDIRECT(BM2004))</f>
        <v>0</v>
      </c>
      <c r="BN2005" s="50">
        <f ca="1">SUM(INDIRECT(BN2003):INDIRECT(BN2004))</f>
        <v>0</v>
      </c>
      <c r="BO2005" s="50">
        <f ca="1">SUM(INDIRECT(BO2003):INDIRECT(BO2004))</f>
        <v>0</v>
      </c>
      <c r="BP2005" s="50">
        <f ca="1">SUM(INDIRECT(BP2003):INDIRECT(BP2004))</f>
        <v>0</v>
      </c>
      <c r="BQ2005" s="50">
        <f ca="1">SUM(INDIRECT(BQ2003):INDIRECT(BQ2004))</f>
        <v>0</v>
      </c>
      <c r="BR2005" s="50">
        <f ca="1">SUM(INDIRECT(BR2003):INDIRECT(BR2004))</f>
        <v>0</v>
      </c>
      <c r="BS2005" s="50">
        <f ca="1">SUM(INDIRECT(BS2003):INDIRECT(BS2004))</f>
        <v>0</v>
      </c>
      <c r="BT2005" s="50">
        <f ca="1">SUM(INDIRECT(BT2003):INDIRECT(BT2004))</f>
        <v>0</v>
      </c>
      <c r="BU2005" s="50">
        <f ca="1">SUM(INDIRECT(BU2003):INDIRECT(BU2004))</f>
        <v>0</v>
      </c>
      <c r="BV2005" s="50">
        <f ca="1">SUM(INDIRECT(BV2003):INDIRECT(BV2004))</f>
        <v>0</v>
      </c>
      <c r="BW2005" s="50">
        <f ca="1">SUM(INDIRECT(BW2003):INDIRECT(BW2004))</f>
        <v>0</v>
      </c>
      <c r="BX2005" s="50">
        <f ca="1">SUM(INDIRECT(BX2003):INDIRECT(BX2004))</f>
        <v>0</v>
      </c>
      <c r="BY2005" s="50">
        <f ca="1">SUM(INDIRECT(BY2003):INDIRECT(BY2004))</f>
        <v>0</v>
      </c>
      <c r="BZ2005" s="50">
        <f ca="1">SUM(INDIRECT(BZ2003):INDIRECT(BZ2004))</f>
        <v>0</v>
      </c>
      <c r="CA2005" s="50">
        <f ca="1">SUM(INDIRECT(CA2003):INDIRECT(CA2004))</f>
        <v>0</v>
      </c>
      <c r="CB2005" s="50">
        <f ca="1">SUM(INDIRECT(CB2003):INDIRECT(CB2004))</f>
        <v>0</v>
      </c>
      <c r="CC2005" s="50">
        <f ca="1">SUM(INDIRECT(CC2003):INDIRECT(CC2004))</f>
        <v>0</v>
      </c>
      <c r="CD2005" s="50">
        <f ca="1">SUM(INDIRECT(CD2003):INDIRECT(CD2004))</f>
        <v>0</v>
      </c>
      <c r="CE2005" s="50">
        <f ca="1">SUM(INDIRECT(CE2003):INDIRECT(CE2004))</f>
        <v>0</v>
      </c>
      <c r="CF2005" s="50">
        <f ca="1">SUM(INDIRECT(CF2003):INDIRECT(CF2004))</f>
        <v>0</v>
      </c>
      <c r="CG2005" s="50">
        <f ca="1">SUM(INDIRECT(CG2003):INDIRECT(CG2004))</f>
        <v>0</v>
      </c>
      <c r="CH2005" s="50">
        <f ca="1">SUM(INDIRECT(CH2003):INDIRECT(CH2004))</f>
        <v>0</v>
      </c>
      <c r="CI2005" s="50">
        <f ca="1">SUM(INDIRECT(CI2003):INDIRECT(CI2004))</f>
        <v>0</v>
      </c>
      <c r="CJ2005" s="50">
        <f ca="1">SUM(INDIRECT(CJ2003):INDIRECT(CJ2004))</f>
        <v>0</v>
      </c>
      <c r="CK2005" s="50">
        <f ca="1">SUM(INDIRECT(CK2003):INDIRECT(CK2004))</f>
        <v>0</v>
      </c>
      <c r="CL2005" s="50">
        <f ca="1">SUM(INDIRECT(CL2003):INDIRECT(CL2004))</f>
        <v>0</v>
      </c>
      <c r="CM2005" s="50">
        <f ca="1">SUM(INDIRECT(CM2003):INDIRECT(CM2004))</f>
        <v>0</v>
      </c>
      <c r="CN2005" s="50">
        <f ca="1">SUM(INDIRECT(CN2003):INDIRECT(CN2004))</f>
        <v>0</v>
      </c>
    </row>
    <row r="2006" spans="1:92" s="295" customFormat="1" x14ac:dyDescent="0.25">
      <c r="A2006"/>
      <c r="C2006"/>
      <c r="D2006"/>
      <c r="E2006" s="102"/>
      <c r="F2006" s="102"/>
      <c r="G2006" s="102"/>
      <c r="H2006" s="102"/>
      <c r="I2006" s="91"/>
      <c r="J2006" s="297"/>
      <c r="K2006"/>
      <c r="L2006"/>
      <c r="M2006"/>
      <c r="N2006"/>
      <c r="O2006"/>
      <c r="P2006"/>
      <c r="Q2006"/>
      <c r="R2006"/>
      <c r="S2006"/>
    </row>
    <row r="2007" spans="1:92" s="295" customFormat="1" x14ac:dyDescent="0.25">
      <c r="A2007" s="137"/>
      <c r="B2007" s="138"/>
      <c r="C2007" s="257"/>
      <c r="D2007" s="137" t="s">
        <v>1068</v>
      </c>
      <c r="E2007" s="141" t="s">
        <v>1068</v>
      </c>
      <c r="F2007" s="141"/>
      <c r="G2007" s="141"/>
      <c r="H2007" s="141"/>
      <c r="I2007" s="396"/>
      <c r="J2007" s="397"/>
      <c r="K2007" s="257"/>
      <c r="L2007" s="257"/>
      <c r="M2007" s="257"/>
      <c r="N2007" s="257"/>
      <c r="O2007" s="257"/>
      <c r="P2007" s="257"/>
      <c r="Q2007" s="257"/>
      <c r="R2007"/>
      <c r="S2007"/>
      <c r="T2007" s="325"/>
      <c r="U2007" s="326" t="s">
        <v>507</v>
      </c>
      <c r="V2007" s="326" t="s">
        <v>507</v>
      </c>
      <c r="W2007" s="326" t="s">
        <v>507</v>
      </c>
      <c r="X2007" s="326" t="s">
        <v>507</v>
      </c>
      <c r="Y2007" s="326" t="s">
        <v>507</v>
      </c>
      <c r="Z2007" s="326" t="s">
        <v>507</v>
      </c>
      <c r="AA2007" s="326" t="s">
        <v>507</v>
      </c>
      <c r="AB2007" s="326" t="s">
        <v>507</v>
      </c>
      <c r="AC2007" s="326" t="s">
        <v>507</v>
      </c>
      <c r="AD2007" s="326" t="s">
        <v>507</v>
      </c>
      <c r="AE2007" s="326" t="s">
        <v>507</v>
      </c>
      <c r="AF2007" s="326" t="s">
        <v>507</v>
      </c>
      <c r="AG2007" s="326" t="s">
        <v>507</v>
      </c>
      <c r="AH2007" s="326" t="s">
        <v>507</v>
      </c>
      <c r="AI2007" s="326" t="s">
        <v>507</v>
      </c>
      <c r="AJ2007" s="326" t="s">
        <v>507</v>
      </c>
      <c r="AK2007" s="326" t="s">
        <v>507</v>
      </c>
      <c r="AL2007" s="326" t="s">
        <v>507</v>
      </c>
      <c r="AM2007" s="326" t="s">
        <v>507</v>
      </c>
      <c r="AN2007" s="326" t="s">
        <v>507</v>
      </c>
      <c r="AO2007" s="326" t="s">
        <v>507</v>
      </c>
      <c r="AP2007" s="326" t="s">
        <v>507</v>
      </c>
      <c r="AQ2007" s="326" t="s">
        <v>507</v>
      </c>
      <c r="AR2007" s="326" t="s">
        <v>507</v>
      </c>
      <c r="AS2007" s="326" t="s">
        <v>507</v>
      </c>
      <c r="AT2007" s="326" t="s">
        <v>507</v>
      </c>
      <c r="AU2007" s="326" t="s">
        <v>507</v>
      </c>
      <c r="AV2007" s="326" t="s">
        <v>507</v>
      </c>
      <c r="AW2007" s="326" t="s">
        <v>507</v>
      </c>
      <c r="AX2007" s="326" t="s">
        <v>507</v>
      </c>
      <c r="AY2007" s="326" t="s">
        <v>507</v>
      </c>
      <c r="AZ2007" s="326" t="s">
        <v>507</v>
      </c>
      <c r="BA2007" s="326" t="s">
        <v>507</v>
      </c>
      <c r="BB2007" s="326" t="s">
        <v>507</v>
      </c>
      <c r="BC2007" s="326" t="s">
        <v>507</v>
      </c>
      <c r="BD2007" s="326" t="s">
        <v>507</v>
      </c>
      <c r="BE2007" s="326" t="s">
        <v>507</v>
      </c>
      <c r="BF2007" s="326" t="s">
        <v>507</v>
      </c>
      <c r="BG2007" s="326" t="s">
        <v>507</v>
      </c>
      <c r="BH2007" s="326" t="s">
        <v>507</v>
      </c>
      <c r="BI2007" s="326" t="s">
        <v>507</v>
      </c>
      <c r="BJ2007" s="326" t="s">
        <v>507</v>
      </c>
      <c r="BK2007" s="326" t="s">
        <v>507</v>
      </c>
      <c r="BL2007" s="326" t="s">
        <v>507</v>
      </c>
      <c r="BM2007" s="326" t="s">
        <v>507</v>
      </c>
      <c r="BN2007" s="326" t="s">
        <v>507</v>
      </c>
      <c r="BO2007" s="326" t="s">
        <v>507</v>
      </c>
      <c r="BP2007" s="326" t="s">
        <v>507</v>
      </c>
      <c r="BQ2007" s="326" t="s">
        <v>507</v>
      </c>
      <c r="BR2007" s="326" t="s">
        <v>507</v>
      </c>
      <c r="BS2007" s="326" t="s">
        <v>507</v>
      </c>
      <c r="BT2007" s="326" t="s">
        <v>507</v>
      </c>
      <c r="BU2007" s="326" t="s">
        <v>507</v>
      </c>
      <c r="BV2007" s="326" t="s">
        <v>507</v>
      </c>
      <c r="BW2007" s="326" t="s">
        <v>507</v>
      </c>
      <c r="BX2007" s="326" t="s">
        <v>507</v>
      </c>
      <c r="BY2007" s="326" t="s">
        <v>507</v>
      </c>
      <c r="BZ2007" s="326" t="s">
        <v>507</v>
      </c>
      <c r="CA2007" s="326" t="s">
        <v>507</v>
      </c>
      <c r="CB2007" s="326" t="s">
        <v>507</v>
      </c>
      <c r="CC2007" s="326" t="s">
        <v>507</v>
      </c>
      <c r="CD2007" s="326" t="s">
        <v>507</v>
      </c>
      <c r="CE2007" s="326" t="s">
        <v>507</v>
      </c>
      <c r="CF2007" s="326" t="s">
        <v>507</v>
      </c>
      <c r="CG2007" s="326" t="s">
        <v>507</v>
      </c>
      <c r="CH2007" s="326" t="s">
        <v>507</v>
      </c>
      <c r="CI2007" s="326" t="s">
        <v>507</v>
      </c>
      <c r="CJ2007" s="326" t="s">
        <v>507</v>
      </c>
      <c r="CK2007" s="326" t="s">
        <v>507</v>
      </c>
      <c r="CL2007" s="326" t="s">
        <v>507</v>
      </c>
      <c r="CM2007" s="326" t="s">
        <v>507</v>
      </c>
      <c r="CN2007" s="326" t="s">
        <v>507</v>
      </c>
    </row>
    <row r="2008" spans="1:92" s="295" customFormat="1" x14ac:dyDescent="0.25">
      <c r="A2008" t="s">
        <v>160</v>
      </c>
      <c r="B2008" s="178" t="s">
        <v>169</v>
      </c>
      <c r="C2008" t="s">
        <v>16</v>
      </c>
      <c r="D2008" t="s">
        <v>1068</v>
      </c>
      <c r="E2008" s="102" t="s">
        <v>203</v>
      </c>
      <c r="F2008" s="102"/>
      <c r="G2008" s="102"/>
      <c r="H2008" s="102"/>
      <c r="I2008" s="91"/>
      <c r="J2008" s="50">
        <f t="shared" ref="J2008:P2008" ca="1" si="1263">SUMIF($3:$3, INDIRECT(ADDRESS(2,COLUMN(),2)), INDIRECT(ROW() &amp; ":" &amp; ROW()))</f>
        <v>0</v>
      </c>
      <c r="K2008" s="50" t="e">
        <f t="shared" ca="1" si="1263"/>
        <v>#REF!</v>
      </c>
      <c r="L2008" s="50" t="e">
        <f t="shared" ca="1" si="1263"/>
        <v>#REF!</v>
      </c>
      <c r="M2008" s="50" t="e">
        <f t="shared" ca="1" si="1263"/>
        <v>#REF!</v>
      </c>
      <c r="N2008" s="50" t="e">
        <f t="shared" ca="1" si="1263"/>
        <v>#REF!</v>
      </c>
      <c r="O2008" s="50" t="e">
        <f t="shared" ca="1" si="1263"/>
        <v>#REF!</v>
      </c>
      <c r="P2008" s="50" t="e">
        <f t="shared" ca="1" si="1263"/>
        <v>#REF!</v>
      </c>
      <c r="Q2008" s="50"/>
      <c r="R2008"/>
      <c r="S2008"/>
      <c r="T2008" s="232">
        <f t="shared" ref="T2008" ca="1" si="1264">IFERROR(INDEX(INDIRECT("Financials!$A:$AD"), MATCH(INDIRECT(ADDRESS(ROW(),2)), INDIRECT("Financials!$B:$B"), 0), MATCH(INDIRECT(ADDRESS(1,COLUMN())), INDIRECT("Financials!$1:$1"), 0)),0)</f>
        <v>0</v>
      </c>
      <c r="U2008" s="544" t="e">
        <f ca="1">+SUM(INDIRECT(U2007):OFFSET(U2008,-1,0))</f>
        <v>#REF!</v>
      </c>
      <c r="V2008" s="544" t="e">
        <f ca="1">+SUM(INDIRECT(V2007):OFFSET(V2008,-1,0))</f>
        <v>#REF!</v>
      </c>
      <c r="W2008" s="544" t="e">
        <f ca="1">+SUM(INDIRECT(W2007):OFFSET(W2008,-1,0))</f>
        <v>#REF!</v>
      </c>
      <c r="X2008" s="544" t="e">
        <f ca="1">+SUM(INDIRECT(X2007):OFFSET(X2008,-1,0))</f>
        <v>#REF!</v>
      </c>
      <c r="Y2008" s="544" t="e">
        <f ca="1">+SUM(INDIRECT(Y2007):OFFSET(Y2008,-1,0))</f>
        <v>#REF!</v>
      </c>
      <c r="Z2008" s="544" t="e">
        <f ca="1">+SUM(INDIRECT(Z2007):OFFSET(Z2008,-1,0))</f>
        <v>#REF!</v>
      </c>
      <c r="AA2008" s="544" t="e">
        <f ca="1">+SUM(INDIRECT(AA2007):OFFSET(AA2008,-1,0))</f>
        <v>#REF!</v>
      </c>
      <c r="AB2008" s="544" t="e">
        <f ca="1">+SUM(INDIRECT(AB2007):OFFSET(AB2008,-1,0))</f>
        <v>#REF!</v>
      </c>
      <c r="AC2008" s="544" t="e">
        <f ca="1">+SUM(INDIRECT(AC2007):OFFSET(AC2008,-1,0))</f>
        <v>#REF!</v>
      </c>
      <c r="AD2008" s="544" t="e">
        <f ca="1">+SUM(INDIRECT(AD2007):OFFSET(AD2008,-1,0))</f>
        <v>#REF!</v>
      </c>
      <c r="AE2008" s="544" t="e">
        <f ca="1">+SUM(INDIRECT(AE2007):OFFSET(AE2008,-1,0))</f>
        <v>#REF!</v>
      </c>
      <c r="AF2008" s="544" t="e">
        <f ca="1">+SUM(INDIRECT(AF2007):OFFSET(AF2008,-1,0))</f>
        <v>#REF!</v>
      </c>
      <c r="AG2008" s="544" t="e">
        <f ca="1">+SUM(INDIRECT(AG2007):OFFSET(AG2008,-1,0))</f>
        <v>#REF!</v>
      </c>
      <c r="AH2008" s="544" t="e">
        <f ca="1">+SUM(INDIRECT(AH2007):OFFSET(AH2008,-1,0))</f>
        <v>#REF!</v>
      </c>
      <c r="AI2008" s="544" t="e">
        <f ca="1">+SUM(INDIRECT(AI2007):OFFSET(AI2008,-1,0))</f>
        <v>#REF!</v>
      </c>
      <c r="AJ2008" s="544" t="e">
        <f ca="1">+SUM(INDIRECT(AJ2007):OFFSET(AJ2008,-1,0))</f>
        <v>#REF!</v>
      </c>
      <c r="AK2008" s="544" t="e">
        <f ca="1">+SUM(INDIRECT(AK2007):OFFSET(AK2008,-1,0))</f>
        <v>#REF!</v>
      </c>
      <c r="AL2008" s="544" t="e">
        <f ca="1">+SUM(INDIRECT(AL2007):OFFSET(AL2008,-1,0))</f>
        <v>#REF!</v>
      </c>
      <c r="AM2008" s="544" t="e">
        <f ca="1">+SUM(INDIRECT(AM2007):OFFSET(AM2008,-1,0))</f>
        <v>#REF!</v>
      </c>
      <c r="AN2008" s="544" t="e">
        <f ca="1">+SUM(INDIRECT(AN2007):OFFSET(AN2008,-1,0))</f>
        <v>#REF!</v>
      </c>
      <c r="AO2008" s="544" t="e">
        <f ca="1">+SUM(INDIRECT(AO2007):OFFSET(AO2008,-1,0))</f>
        <v>#REF!</v>
      </c>
      <c r="AP2008" s="544" t="e">
        <f ca="1">+SUM(INDIRECT(AP2007):OFFSET(AP2008,-1,0))</f>
        <v>#REF!</v>
      </c>
      <c r="AQ2008" s="544" t="e">
        <f ca="1">+SUM(INDIRECT(AQ2007):OFFSET(AQ2008,-1,0))</f>
        <v>#REF!</v>
      </c>
      <c r="AR2008" s="544" t="e">
        <f ca="1">+SUM(INDIRECT(AR2007):OFFSET(AR2008,-1,0))</f>
        <v>#REF!</v>
      </c>
      <c r="AS2008" s="544" t="e">
        <f ca="1">+SUM(INDIRECT(AS2007):OFFSET(AS2008,-1,0))</f>
        <v>#REF!</v>
      </c>
      <c r="AT2008" s="544" t="e">
        <f ca="1">+SUM(INDIRECT(AT2007):OFFSET(AT2008,-1,0))</f>
        <v>#REF!</v>
      </c>
      <c r="AU2008" s="544" t="e">
        <f ca="1">+SUM(INDIRECT(AU2007):OFFSET(AU2008,-1,0))</f>
        <v>#REF!</v>
      </c>
      <c r="AV2008" s="544" t="e">
        <f ca="1">+SUM(INDIRECT(AV2007):OFFSET(AV2008,-1,0))</f>
        <v>#REF!</v>
      </c>
      <c r="AW2008" s="544" t="e">
        <f ca="1">+SUM(INDIRECT(AW2007):OFFSET(AW2008,-1,0))</f>
        <v>#REF!</v>
      </c>
      <c r="AX2008" s="544" t="e">
        <f ca="1">+SUM(INDIRECT(AX2007):OFFSET(AX2008,-1,0))</f>
        <v>#REF!</v>
      </c>
      <c r="AY2008" s="544" t="e">
        <f ca="1">+SUM(INDIRECT(AY2007):OFFSET(AY2008,-1,0))</f>
        <v>#REF!</v>
      </c>
      <c r="AZ2008" s="544" t="e">
        <f ca="1">+SUM(INDIRECT(AZ2007):OFFSET(AZ2008,-1,0))</f>
        <v>#REF!</v>
      </c>
      <c r="BA2008" s="544" t="e">
        <f ca="1">+SUM(INDIRECT(BA2007):OFFSET(BA2008,-1,0))</f>
        <v>#REF!</v>
      </c>
      <c r="BB2008" s="544" t="e">
        <f ca="1">+SUM(INDIRECT(BB2007):OFFSET(BB2008,-1,0))</f>
        <v>#REF!</v>
      </c>
      <c r="BC2008" s="544" t="e">
        <f ca="1">+SUM(INDIRECT(BC2007):OFFSET(BC2008,-1,0))</f>
        <v>#REF!</v>
      </c>
      <c r="BD2008" s="544" t="e">
        <f ca="1">+SUM(INDIRECT(BD2007):OFFSET(BD2008,-1,0))</f>
        <v>#REF!</v>
      </c>
      <c r="BE2008" s="544" t="e">
        <f ca="1">+SUM(INDIRECT(BE2007):OFFSET(BE2008,-1,0))</f>
        <v>#REF!</v>
      </c>
      <c r="BF2008" s="544" t="e">
        <f ca="1">+SUM(INDIRECT(BF2007):OFFSET(BF2008,-1,0))</f>
        <v>#REF!</v>
      </c>
      <c r="BG2008" s="544" t="e">
        <f ca="1">+SUM(INDIRECT(BG2007):OFFSET(BG2008,-1,0))</f>
        <v>#REF!</v>
      </c>
      <c r="BH2008" s="544" t="e">
        <f ca="1">+SUM(INDIRECT(BH2007):OFFSET(BH2008,-1,0))</f>
        <v>#REF!</v>
      </c>
      <c r="BI2008" s="544" t="e">
        <f ca="1">+SUM(INDIRECT(BI2007):OFFSET(BI2008,-1,0))</f>
        <v>#REF!</v>
      </c>
      <c r="BJ2008" s="544" t="e">
        <f ca="1">+SUM(INDIRECT(BJ2007):OFFSET(BJ2008,-1,0))</f>
        <v>#REF!</v>
      </c>
      <c r="BK2008" s="544" t="e">
        <f ca="1">+SUM(INDIRECT(BK2007):OFFSET(BK2008,-1,0))</f>
        <v>#REF!</v>
      </c>
      <c r="BL2008" s="544" t="e">
        <f ca="1">+SUM(INDIRECT(BL2007):OFFSET(BL2008,-1,0))</f>
        <v>#REF!</v>
      </c>
      <c r="BM2008" s="544" t="e">
        <f ca="1">+SUM(INDIRECT(BM2007):OFFSET(BM2008,-1,0))</f>
        <v>#REF!</v>
      </c>
      <c r="BN2008" s="544" t="e">
        <f ca="1">+SUM(INDIRECT(BN2007):OFFSET(BN2008,-1,0))</f>
        <v>#REF!</v>
      </c>
      <c r="BO2008" s="544" t="e">
        <f ca="1">+SUM(INDIRECT(BO2007):OFFSET(BO2008,-1,0))</f>
        <v>#REF!</v>
      </c>
      <c r="BP2008" s="544" t="e">
        <f ca="1">+SUM(INDIRECT(BP2007):OFFSET(BP2008,-1,0))</f>
        <v>#REF!</v>
      </c>
      <c r="BQ2008" s="544" t="e">
        <f ca="1">+SUM(INDIRECT(BQ2007):OFFSET(BQ2008,-1,0))</f>
        <v>#REF!</v>
      </c>
      <c r="BR2008" s="544" t="e">
        <f ca="1">+SUM(INDIRECT(BR2007):OFFSET(BR2008,-1,0))</f>
        <v>#REF!</v>
      </c>
      <c r="BS2008" s="544" t="e">
        <f ca="1">+SUM(INDIRECT(BS2007):OFFSET(BS2008,-1,0))</f>
        <v>#REF!</v>
      </c>
      <c r="BT2008" s="544" t="e">
        <f ca="1">+SUM(INDIRECT(BT2007):OFFSET(BT2008,-1,0))</f>
        <v>#REF!</v>
      </c>
      <c r="BU2008" s="544" t="e">
        <f ca="1">+SUM(INDIRECT(BU2007):OFFSET(BU2008,-1,0))</f>
        <v>#REF!</v>
      </c>
      <c r="BV2008" s="544" t="e">
        <f ca="1">+SUM(INDIRECT(BV2007):OFFSET(BV2008,-1,0))</f>
        <v>#REF!</v>
      </c>
      <c r="BW2008" s="544" t="e">
        <f ca="1">+SUM(INDIRECT(BW2007):OFFSET(BW2008,-1,0))</f>
        <v>#REF!</v>
      </c>
      <c r="BX2008" s="544" t="e">
        <f ca="1">+SUM(INDIRECT(BX2007):OFFSET(BX2008,-1,0))</f>
        <v>#REF!</v>
      </c>
      <c r="BY2008" s="544" t="e">
        <f ca="1">+SUM(INDIRECT(BY2007):OFFSET(BY2008,-1,0))</f>
        <v>#REF!</v>
      </c>
      <c r="BZ2008" s="544" t="e">
        <f ca="1">+SUM(INDIRECT(BZ2007):OFFSET(BZ2008,-1,0))</f>
        <v>#REF!</v>
      </c>
      <c r="CA2008" s="544" t="e">
        <f ca="1">+SUM(INDIRECT(CA2007):OFFSET(CA2008,-1,0))</f>
        <v>#REF!</v>
      </c>
      <c r="CB2008" s="544" t="e">
        <f ca="1">+SUM(INDIRECT(CB2007):OFFSET(CB2008,-1,0))</f>
        <v>#REF!</v>
      </c>
      <c r="CC2008" s="544" t="e">
        <f ca="1">+SUM(INDIRECT(CC2007):OFFSET(CC2008,-1,0))</f>
        <v>#REF!</v>
      </c>
      <c r="CD2008" s="544" t="e">
        <f ca="1">+SUM(INDIRECT(CD2007):OFFSET(CD2008,-1,0))</f>
        <v>#REF!</v>
      </c>
      <c r="CE2008" s="544" t="e">
        <f ca="1">+SUM(INDIRECT(CE2007):OFFSET(CE2008,-1,0))</f>
        <v>#REF!</v>
      </c>
      <c r="CF2008" s="544" t="e">
        <f ca="1">+SUM(INDIRECT(CF2007):OFFSET(CF2008,-1,0))</f>
        <v>#REF!</v>
      </c>
      <c r="CG2008" s="544" t="e">
        <f ca="1">+SUM(INDIRECT(CG2007):OFFSET(CG2008,-1,0))</f>
        <v>#REF!</v>
      </c>
      <c r="CH2008" s="544" t="e">
        <f ca="1">+SUM(INDIRECT(CH2007):OFFSET(CH2008,-1,0))</f>
        <v>#REF!</v>
      </c>
      <c r="CI2008" s="544" t="e">
        <f ca="1">+SUM(INDIRECT(CI2007):OFFSET(CI2008,-1,0))</f>
        <v>#REF!</v>
      </c>
      <c r="CJ2008" s="544" t="e">
        <f ca="1">+SUM(INDIRECT(CJ2007):OFFSET(CJ2008,-1,0))</f>
        <v>#REF!</v>
      </c>
      <c r="CK2008" s="544" t="e">
        <f ca="1">+SUM(INDIRECT(CK2007):OFFSET(CK2008,-1,0))</f>
        <v>#REF!</v>
      </c>
      <c r="CL2008" s="544" t="e">
        <f ca="1">+SUM(INDIRECT(CL2007):OFFSET(CL2008,-1,0))</f>
        <v>#REF!</v>
      </c>
      <c r="CM2008" s="544" t="e">
        <f ca="1">+SUM(INDIRECT(CM2007):OFFSET(CM2008,-1,0))</f>
        <v>#REF!</v>
      </c>
      <c r="CN2008" s="544" t="e">
        <f ca="1">+SUM(INDIRECT(CN2007):OFFSET(CN2008,-1,0))</f>
        <v>#REF!</v>
      </c>
    </row>
    <row r="2009" spans="1:92" s="295" customFormat="1" x14ac:dyDescent="0.25">
      <c r="A2009"/>
      <c r="C2009"/>
      <c r="D2009"/>
      <c r="E2009" s="102"/>
      <c r="F2009" s="102"/>
      <c r="G2009" s="102"/>
      <c r="H2009" s="102"/>
      <c r="I2009" s="91"/>
      <c r="J2009" s="297"/>
      <c r="K2009"/>
      <c r="L2009"/>
      <c r="M2009"/>
      <c r="N2009"/>
      <c r="O2009"/>
      <c r="P2009"/>
      <c r="Q2009"/>
      <c r="R2009"/>
      <c r="S2009"/>
    </row>
    <row r="2010" spans="1:92" s="295" customFormat="1" x14ac:dyDescent="0.25">
      <c r="A2010" s="137"/>
      <c r="B2010" s="138"/>
      <c r="C2010" s="257"/>
      <c r="D2010" s="137" t="s">
        <v>1069</v>
      </c>
      <c r="E2010" s="141" t="s">
        <v>1069</v>
      </c>
      <c r="F2010" s="141"/>
      <c r="G2010" s="141"/>
      <c r="H2010" s="141"/>
      <c r="I2010" s="396"/>
      <c r="J2010" s="397"/>
      <c r="K2010" s="257"/>
      <c r="L2010" s="257"/>
      <c r="M2010" s="257"/>
      <c r="N2010" s="257"/>
      <c r="O2010" s="257"/>
      <c r="P2010" s="257"/>
      <c r="Q2010" s="257"/>
      <c r="R2010"/>
      <c r="S2010"/>
      <c r="T2010" s="325"/>
      <c r="U2010" s="326" t="s">
        <v>507</v>
      </c>
      <c r="V2010" s="326" t="s">
        <v>507</v>
      </c>
      <c r="W2010" s="326" t="s">
        <v>507</v>
      </c>
      <c r="X2010" s="326" t="s">
        <v>507</v>
      </c>
      <c r="Y2010" s="326" t="s">
        <v>507</v>
      </c>
      <c r="Z2010" s="326" t="s">
        <v>507</v>
      </c>
      <c r="AA2010" s="326" t="s">
        <v>507</v>
      </c>
      <c r="AB2010" s="326" t="s">
        <v>507</v>
      </c>
      <c r="AC2010" s="326" t="s">
        <v>507</v>
      </c>
      <c r="AD2010" s="326" t="s">
        <v>507</v>
      </c>
      <c r="AE2010" s="326" t="s">
        <v>507</v>
      </c>
      <c r="AF2010" s="326" t="s">
        <v>507</v>
      </c>
      <c r="AG2010" s="326" t="s">
        <v>507</v>
      </c>
      <c r="AH2010" s="326" t="s">
        <v>507</v>
      </c>
      <c r="AI2010" s="326" t="s">
        <v>507</v>
      </c>
      <c r="AJ2010" s="326" t="s">
        <v>507</v>
      </c>
      <c r="AK2010" s="326" t="s">
        <v>507</v>
      </c>
      <c r="AL2010" s="326" t="s">
        <v>507</v>
      </c>
      <c r="AM2010" s="326" t="s">
        <v>507</v>
      </c>
      <c r="AN2010" s="326" t="s">
        <v>507</v>
      </c>
      <c r="AO2010" s="326" t="s">
        <v>507</v>
      </c>
      <c r="AP2010" s="326" t="s">
        <v>507</v>
      </c>
      <c r="AQ2010" s="326" t="s">
        <v>507</v>
      </c>
      <c r="AR2010" s="326" t="s">
        <v>507</v>
      </c>
      <c r="AS2010" s="326" t="s">
        <v>507</v>
      </c>
      <c r="AT2010" s="326" t="s">
        <v>507</v>
      </c>
      <c r="AU2010" s="326" t="s">
        <v>507</v>
      </c>
      <c r="AV2010" s="326" t="s">
        <v>507</v>
      </c>
      <c r="AW2010" s="326" t="s">
        <v>507</v>
      </c>
      <c r="AX2010" s="326" t="s">
        <v>507</v>
      </c>
      <c r="AY2010" s="326" t="s">
        <v>507</v>
      </c>
      <c r="AZ2010" s="326" t="s">
        <v>507</v>
      </c>
      <c r="BA2010" s="326" t="s">
        <v>507</v>
      </c>
      <c r="BB2010" s="326" t="s">
        <v>507</v>
      </c>
      <c r="BC2010" s="326" t="s">
        <v>507</v>
      </c>
      <c r="BD2010" s="326" t="s">
        <v>507</v>
      </c>
      <c r="BE2010" s="326" t="s">
        <v>507</v>
      </c>
      <c r="BF2010" s="326" t="s">
        <v>507</v>
      </c>
      <c r="BG2010" s="326" t="s">
        <v>507</v>
      </c>
      <c r="BH2010" s="326" t="s">
        <v>507</v>
      </c>
      <c r="BI2010" s="326" t="s">
        <v>507</v>
      </c>
      <c r="BJ2010" s="326" t="s">
        <v>507</v>
      </c>
      <c r="BK2010" s="326" t="s">
        <v>507</v>
      </c>
      <c r="BL2010" s="326" t="s">
        <v>507</v>
      </c>
      <c r="BM2010" s="326" t="s">
        <v>507</v>
      </c>
      <c r="BN2010" s="326" t="s">
        <v>507</v>
      </c>
      <c r="BO2010" s="326" t="s">
        <v>507</v>
      </c>
      <c r="BP2010" s="326" t="s">
        <v>507</v>
      </c>
      <c r="BQ2010" s="326" t="s">
        <v>507</v>
      </c>
      <c r="BR2010" s="326" t="s">
        <v>507</v>
      </c>
      <c r="BS2010" s="326" t="s">
        <v>507</v>
      </c>
      <c r="BT2010" s="326" t="s">
        <v>507</v>
      </c>
      <c r="BU2010" s="326" t="s">
        <v>507</v>
      </c>
      <c r="BV2010" s="326" t="s">
        <v>507</v>
      </c>
      <c r="BW2010" s="326" t="s">
        <v>507</v>
      </c>
      <c r="BX2010" s="326" t="s">
        <v>507</v>
      </c>
      <c r="BY2010" s="326" t="s">
        <v>507</v>
      </c>
      <c r="BZ2010" s="326" t="s">
        <v>507</v>
      </c>
      <c r="CA2010" s="326" t="s">
        <v>507</v>
      </c>
      <c r="CB2010" s="326" t="s">
        <v>507</v>
      </c>
      <c r="CC2010" s="326" t="s">
        <v>507</v>
      </c>
      <c r="CD2010" s="326" t="s">
        <v>507</v>
      </c>
      <c r="CE2010" s="326" t="s">
        <v>507</v>
      </c>
      <c r="CF2010" s="326" t="s">
        <v>507</v>
      </c>
      <c r="CG2010" s="326" t="s">
        <v>507</v>
      </c>
      <c r="CH2010" s="326" t="s">
        <v>507</v>
      </c>
      <c r="CI2010" s="326" t="s">
        <v>507</v>
      </c>
      <c r="CJ2010" s="326" t="s">
        <v>507</v>
      </c>
      <c r="CK2010" s="326" t="s">
        <v>507</v>
      </c>
      <c r="CL2010" s="326" t="s">
        <v>507</v>
      </c>
      <c r="CM2010" s="326" t="s">
        <v>507</v>
      </c>
      <c r="CN2010" s="326" t="s">
        <v>507</v>
      </c>
    </row>
    <row r="2011" spans="1:92" s="295" customFormat="1" x14ac:dyDescent="0.25">
      <c r="A2011" s="137"/>
      <c r="B2011" s="138"/>
      <c r="C2011" s="257"/>
      <c r="D2011" s="137" t="s">
        <v>1069</v>
      </c>
      <c r="E2011" s="141"/>
      <c r="F2011" s="141"/>
      <c r="G2011" s="141"/>
      <c r="H2011" s="141"/>
      <c r="I2011" s="396"/>
      <c r="J2011" s="397"/>
      <c r="K2011" s="257"/>
      <c r="L2011" s="257"/>
      <c r="M2011" s="257"/>
      <c r="N2011" s="257"/>
      <c r="O2011" s="257"/>
      <c r="P2011" s="257"/>
      <c r="Q2011" s="257"/>
      <c r="R2011"/>
      <c r="S2011"/>
      <c r="T2011" s="325"/>
      <c r="U2011" s="326" t="s">
        <v>507</v>
      </c>
      <c r="V2011" s="326" t="s">
        <v>507</v>
      </c>
      <c r="W2011" s="326" t="s">
        <v>507</v>
      </c>
      <c r="X2011" s="326" t="s">
        <v>507</v>
      </c>
      <c r="Y2011" s="326" t="s">
        <v>507</v>
      </c>
      <c r="Z2011" s="326" t="s">
        <v>507</v>
      </c>
      <c r="AA2011" s="326" t="s">
        <v>507</v>
      </c>
      <c r="AB2011" s="326" t="s">
        <v>507</v>
      </c>
      <c r="AC2011" s="326" t="s">
        <v>507</v>
      </c>
      <c r="AD2011" s="326" t="s">
        <v>507</v>
      </c>
      <c r="AE2011" s="326" t="s">
        <v>507</v>
      </c>
      <c r="AF2011" s="326" t="s">
        <v>507</v>
      </c>
      <c r="AG2011" s="326" t="s">
        <v>507</v>
      </c>
      <c r="AH2011" s="326" t="s">
        <v>507</v>
      </c>
      <c r="AI2011" s="326" t="s">
        <v>507</v>
      </c>
      <c r="AJ2011" s="326" t="s">
        <v>507</v>
      </c>
      <c r="AK2011" s="326" t="s">
        <v>507</v>
      </c>
      <c r="AL2011" s="326" t="s">
        <v>507</v>
      </c>
      <c r="AM2011" s="326" t="s">
        <v>507</v>
      </c>
      <c r="AN2011" s="326" t="s">
        <v>507</v>
      </c>
      <c r="AO2011" s="326" t="s">
        <v>507</v>
      </c>
      <c r="AP2011" s="326" t="s">
        <v>507</v>
      </c>
      <c r="AQ2011" s="326" t="s">
        <v>507</v>
      </c>
      <c r="AR2011" s="326" t="s">
        <v>507</v>
      </c>
      <c r="AS2011" s="326" t="s">
        <v>507</v>
      </c>
      <c r="AT2011" s="326" t="s">
        <v>507</v>
      </c>
      <c r="AU2011" s="326" t="s">
        <v>507</v>
      </c>
      <c r="AV2011" s="326" t="s">
        <v>507</v>
      </c>
      <c r="AW2011" s="326" t="s">
        <v>507</v>
      </c>
      <c r="AX2011" s="326" t="s">
        <v>507</v>
      </c>
      <c r="AY2011" s="326" t="s">
        <v>507</v>
      </c>
      <c r="AZ2011" s="326" t="s">
        <v>507</v>
      </c>
      <c r="BA2011" s="326" t="s">
        <v>507</v>
      </c>
      <c r="BB2011" s="326" t="s">
        <v>507</v>
      </c>
      <c r="BC2011" s="326" t="s">
        <v>507</v>
      </c>
      <c r="BD2011" s="326" t="s">
        <v>507</v>
      </c>
      <c r="BE2011" s="326" t="s">
        <v>507</v>
      </c>
      <c r="BF2011" s="326" t="s">
        <v>507</v>
      </c>
      <c r="BG2011" s="326" t="s">
        <v>507</v>
      </c>
      <c r="BH2011" s="326" t="s">
        <v>507</v>
      </c>
      <c r="BI2011" s="326" t="s">
        <v>507</v>
      </c>
      <c r="BJ2011" s="326" t="s">
        <v>507</v>
      </c>
      <c r="BK2011" s="326" t="s">
        <v>507</v>
      </c>
      <c r="BL2011" s="326" t="s">
        <v>507</v>
      </c>
      <c r="BM2011" s="326" t="s">
        <v>507</v>
      </c>
      <c r="BN2011" s="326" t="s">
        <v>507</v>
      </c>
      <c r="BO2011" s="326" t="s">
        <v>507</v>
      </c>
      <c r="BP2011" s="326" t="s">
        <v>507</v>
      </c>
      <c r="BQ2011" s="326" t="s">
        <v>507</v>
      </c>
      <c r="BR2011" s="326" t="s">
        <v>507</v>
      </c>
      <c r="BS2011" s="326" t="s">
        <v>507</v>
      </c>
      <c r="BT2011" s="326" t="s">
        <v>507</v>
      </c>
      <c r="BU2011" s="326" t="s">
        <v>507</v>
      </c>
      <c r="BV2011" s="326" t="s">
        <v>507</v>
      </c>
      <c r="BW2011" s="326" t="s">
        <v>507</v>
      </c>
      <c r="BX2011" s="326" t="s">
        <v>507</v>
      </c>
      <c r="BY2011" s="326" t="s">
        <v>507</v>
      </c>
      <c r="BZ2011" s="326" t="s">
        <v>507</v>
      </c>
      <c r="CA2011" s="326" t="s">
        <v>507</v>
      </c>
      <c r="CB2011" s="326" t="s">
        <v>507</v>
      </c>
      <c r="CC2011" s="326" t="s">
        <v>507</v>
      </c>
      <c r="CD2011" s="326" t="s">
        <v>507</v>
      </c>
      <c r="CE2011" s="326" t="s">
        <v>507</v>
      </c>
      <c r="CF2011" s="326" t="s">
        <v>507</v>
      </c>
      <c r="CG2011" s="326" t="s">
        <v>507</v>
      </c>
      <c r="CH2011" s="326" t="s">
        <v>507</v>
      </c>
      <c r="CI2011" s="326" t="s">
        <v>507</v>
      </c>
      <c r="CJ2011" s="326" t="s">
        <v>507</v>
      </c>
      <c r="CK2011" s="326" t="s">
        <v>507</v>
      </c>
      <c r="CL2011" s="326" t="s">
        <v>507</v>
      </c>
      <c r="CM2011" s="326" t="s">
        <v>507</v>
      </c>
      <c r="CN2011" s="326" t="s">
        <v>507</v>
      </c>
    </row>
    <row r="2012" spans="1:92" s="295" customFormat="1" x14ac:dyDescent="0.25">
      <c r="A2012" t="s">
        <v>160</v>
      </c>
      <c r="B2012" s="174" t="s">
        <v>1070</v>
      </c>
      <c r="C2012"/>
      <c r="D2012" t="s">
        <v>1069</v>
      </c>
      <c r="E2012" s="102" t="s">
        <v>203</v>
      </c>
      <c r="F2012" s="102"/>
      <c r="G2012" s="102"/>
      <c r="H2012" s="102"/>
      <c r="I2012" s="91"/>
      <c r="J2012" s="61">
        <f t="shared" ref="J2012:P2012" ca="1" si="1265">SUMIF($3:$3, INDIRECT(ADDRESS(2,COLUMN(),2)), INDIRECT(ROW() &amp; ":" &amp; ROW()))</f>
        <v>0</v>
      </c>
      <c r="K2012" s="61">
        <f t="shared" ca="1" si="1265"/>
        <v>12</v>
      </c>
      <c r="L2012" s="61">
        <f t="shared" ca="1" si="1265"/>
        <v>12</v>
      </c>
      <c r="M2012" s="61">
        <f t="shared" ca="1" si="1265"/>
        <v>12</v>
      </c>
      <c r="N2012" s="61">
        <f t="shared" ca="1" si="1265"/>
        <v>12</v>
      </c>
      <c r="O2012" s="61">
        <f t="shared" ca="1" si="1265"/>
        <v>12</v>
      </c>
      <c r="P2012" s="61">
        <f t="shared" ca="1" si="1265"/>
        <v>12</v>
      </c>
      <c r="Q2012" s="61"/>
      <c r="R2012" s="42"/>
      <c r="S2012" s="42"/>
      <c r="T2012" s="215">
        <f t="shared" ref="T2012" ca="1" si="1266">IFERROR(INDEX(INDIRECT("Financials!$A:$AD"), MATCH(INDIRECT(ADDRESS(ROW(),2)), INDIRECT("Financials!$B:$B"), 0), MATCH(INDIRECT(ADDRESS(1,COLUMN())), INDIRECT("Financials!$1:$1"), 0)),0)</f>
        <v>0</v>
      </c>
      <c r="U2012" s="61">
        <f ca="1">COUNTIF(INDIRECT(U2010):INDIRECT(U2011),"&lt;&gt;"&amp;0)</f>
        <v>1</v>
      </c>
      <c r="V2012" s="61">
        <f ca="1">COUNTIF(INDIRECT(V2010):INDIRECT(V2011),"&lt;&gt;"&amp;0)</f>
        <v>1</v>
      </c>
      <c r="W2012" s="61">
        <f ca="1">COUNTIF(INDIRECT(W2010):INDIRECT(W2011),"&lt;&gt;"&amp;0)</f>
        <v>1</v>
      </c>
      <c r="X2012" s="61">
        <f ca="1">COUNTIF(INDIRECT(X2010):INDIRECT(X2011),"&lt;&gt;"&amp;0)</f>
        <v>1</v>
      </c>
      <c r="Y2012" s="61">
        <f ca="1">COUNTIF(INDIRECT(Y2010):INDIRECT(Y2011),"&lt;&gt;"&amp;0)</f>
        <v>1</v>
      </c>
      <c r="Z2012" s="61">
        <f ca="1">COUNTIF(INDIRECT(Z2010):INDIRECT(Z2011),"&lt;&gt;"&amp;0)</f>
        <v>1</v>
      </c>
      <c r="AA2012" s="61">
        <f ca="1">COUNTIF(INDIRECT(AA2010):INDIRECT(AA2011),"&lt;&gt;"&amp;0)</f>
        <v>1</v>
      </c>
      <c r="AB2012" s="61">
        <f ca="1">COUNTIF(INDIRECT(AB2010):INDIRECT(AB2011),"&lt;&gt;"&amp;0)</f>
        <v>1</v>
      </c>
      <c r="AC2012" s="61">
        <f ca="1">COUNTIF(INDIRECT(AC2010):INDIRECT(AC2011),"&lt;&gt;"&amp;0)</f>
        <v>1</v>
      </c>
      <c r="AD2012" s="61">
        <f ca="1">COUNTIF(INDIRECT(AD2010):INDIRECT(AD2011),"&lt;&gt;"&amp;0)</f>
        <v>1</v>
      </c>
      <c r="AE2012" s="61">
        <f ca="1">COUNTIF(INDIRECT(AE2010):INDIRECT(AE2011),"&lt;&gt;"&amp;0)</f>
        <v>1</v>
      </c>
      <c r="AF2012" s="61">
        <f ca="1">COUNTIF(INDIRECT(AF2010):INDIRECT(AF2011),"&lt;&gt;"&amp;0)</f>
        <v>1</v>
      </c>
      <c r="AG2012" s="61">
        <f ca="1">COUNTIF(INDIRECT(AG2010):INDIRECT(AG2011),"&lt;&gt;"&amp;0)</f>
        <v>1</v>
      </c>
      <c r="AH2012" s="61">
        <f ca="1">COUNTIF(INDIRECT(AH2010):INDIRECT(AH2011),"&lt;&gt;"&amp;0)</f>
        <v>1</v>
      </c>
      <c r="AI2012" s="61">
        <f ca="1">COUNTIF(INDIRECT(AI2010):INDIRECT(AI2011),"&lt;&gt;"&amp;0)</f>
        <v>1</v>
      </c>
      <c r="AJ2012" s="61">
        <f ca="1">COUNTIF(INDIRECT(AJ2010):INDIRECT(AJ2011),"&lt;&gt;"&amp;0)</f>
        <v>1</v>
      </c>
      <c r="AK2012" s="61">
        <f ca="1">COUNTIF(INDIRECT(AK2010):INDIRECT(AK2011),"&lt;&gt;"&amp;0)</f>
        <v>1</v>
      </c>
      <c r="AL2012" s="61">
        <f ca="1">COUNTIF(INDIRECT(AL2010):INDIRECT(AL2011),"&lt;&gt;"&amp;0)</f>
        <v>1</v>
      </c>
      <c r="AM2012" s="61">
        <f ca="1">COUNTIF(INDIRECT(AM2010):INDIRECT(AM2011),"&lt;&gt;"&amp;0)</f>
        <v>1</v>
      </c>
      <c r="AN2012" s="61">
        <f ca="1">COUNTIF(INDIRECT(AN2010):INDIRECT(AN2011),"&lt;&gt;"&amp;0)</f>
        <v>1</v>
      </c>
      <c r="AO2012" s="61">
        <f ca="1">COUNTIF(INDIRECT(AO2010):INDIRECT(AO2011),"&lt;&gt;"&amp;0)</f>
        <v>1</v>
      </c>
      <c r="AP2012" s="61">
        <f ca="1">COUNTIF(INDIRECT(AP2010):INDIRECT(AP2011),"&lt;&gt;"&amp;0)</f>
        <v>1</v>
      </c>
      <c r="AQ2012" s="61">
        <f ca="1">COUNTIF(INDIRECT(AQ2010):INDIRECT(AQ2011),"&lt;&gt;"&amp;0)</f>
        <v>1</v>
      </c>
      <c r="AR2012" s="61">
        <f ca="1">COUNTIF(INDIRECT(AR2010):INDIRECT(AR2011),"&lt;&gt;"&amp;0)</f>
        <v>1</v>
      </c>
      <c r="AS2012" s="61">
        <f ca="1">COUNTIF(INDIRECT(AS2010):INDIRECT(AS2011),"&lt;&gt;"&amp;0)</f>
        <v>1</v>
      </c>
      <c r="AT2012" s="61">
        <f ca="1">COUNTIF(INDIRECT(AT2010):INDIRECT(AT2011),"&lt;&gt;"&amp;0)</f>
        <v>1</v>
      </c>
      <c r="AU2012" s="61">
        <f ca="1">COUNTIF(INDIRECT(AU2010):INDIRECT(AU2011),"&lt;&gt;"&amp;0)</f>
        <v>1</v>
      </c>
      <c r="AV2012" s="61">
        <f ca="1">COUNTIF(INDIRECT(AV2010):INDIRECT(AV2011),"&lt;&gt;"&amp;0)</f>
        <v>1</v>
      </c>
      <c r="AW2012" s="61">
        <f ca="1">COUNTIF(INDIRECT(AW2010):INDIRECT(AW2011),"&lt;&gt;"&amp;0)</f>
        <v>1</v>
      </c>
      <c r="AX2012" s="61">
        <f ca="1">COUNTIF(INDIRECT(AX2010):INDIRECT(AX2011),"&lt;&gt;"&amp;0)</f>
        <v>1</v>
      </c>
      <c r="AY2012" s="61">
        <f ca="1">COUNTIF(INDIRECT(AY2010):INDIRECT(AY2011),"&lt;&gt;"&amp;0)</f>
        <v>1</v>
      </c>
      <c r="AZ2012" s="61">
        <f ca="1">COUNTIF(INDIRECT(AZ2010):INDIRECT(AZ2011),"&lt;&gt;"&amp;0)</f>
        <v>1</v>
      </c>
      <c r="BA2012" s="61">
        <f ca="1">COUNTIF(INDIRECT(BA2010):INDIRECT(BA2011),"&lt;&gt;"&amp;0)</f>
        <v>1</v>
      </c>
      <c r="BB2012" s="61">
        <f ca="1">COUNTIF(INDIRECT(BB2010):INDIRECT(BB2011),"&lt;&gt;"&amp;0)</f>
        <v>1</v>
      </c>
      <c r="BC2012" s="61">
        <f ca="1">COUNTIF(INDIRECT(BC2010):INDIRECT(BC2011),"&lt;&gt;"&amp;0)</f>
        <v>1</v>
      </c>
      <c r="BD2012" s="61">
        <f ca="1">COUNTIF(INDIRECT(BD2010):INDIRECT(BD2011),"&lt;&gt;"&amp;0)</f>
        <v>1</v>
      </c>
      <c r="BE2012" s="61">
        <f ca="1">COUNTIF(INDIRECT(BE2010):INDIRECT(BE2011),"&lt;&gt;"&amp;0)</f>
        <v>1</v>
      </c>
      <c r="BF2012" s="61">
        <f ca="1">COUNTIF(INDIRECT(BF2010):INDIRECT(BF2011),"&lt;&gt;"&amp;0)</f>
        <v>1</v>
      </c>
      <c r="BG2012" s="61">
        <f ca="1">COUNTIF(INDIRECT(BG2010):INDIRECT(BG2011),"&lt;&gt;"&amp;0)</f>
        <v>1</v>
      </c>
      <c r="BH2012" s="61">
        <f ca="1">COUNTIF(INDIRECT(BH2010):INDIRECT(BH2011),"&lt;&gt;"&amp;0)</f>
        <v>1</v>
      </c>
      <c r="BI2012" s="61">
        <f ca="1">COUNTIF(INDIRECT(BI2010):INDIRECT(BI2011),"&lt;&gt;"&amp;0)</f>
        <v>1</v>
      </c>
      <c r="BJ2012" s="61">
        <f ca="1">COUNTIF(INDIRECT(BJ2010):INDIRECT(BJ2011),"&lt;&gt;"&amp;0)</f>
        <v>1</v>
      </c>
      <c r="BK2012" s="61">
        <f ca="1">COUNTIF(INDIRECT(BK2010):INDIRECT(BK2011),"&lt;&gt;"&amp;0)</f>
        <v>1</v>
      </c>
      <c r="BL2012" s="61">
        <f ca="1">COUNTIF(INDIRECT(BL2010):INDIRECT(BL2011),"&lt;&gt;"&amp;0)</f>
        <v>1</v>
      </c>
      <c r="BM2012" s="61">
        <f ca="1">COUNTIF(INDIRECT(BM2010):INDIRECT(BM2011),"&lt;&gt;"&amp;0)</f>
        <v>1</v>
      </c>
      <c r="BN2012" s="61">
        <f ca="1">COUNTIF(INDIRECT(BN2010):INDIRECT(BN2011),"&lt;&gt;"&amp;0)</f>
        <v>1</v>
      </c>
      <c r="BO2012" s="61">
        <f ca="1">COUNTIF(INDIRECT(BO2010):INDIRECT(BO2011),"&lt;&gt;"&amp;0)</f>
        <v>1</v>
      </c>
      <c r="BP2012" s="61">
        <f ca="1">COUNTIF(INDIRECT(BP2010):INDIRECT(BP2011),"&lt;&gt;"&amp;0)</f>
        <v>1</v>
      </c>
      <c r="BQ2012" s="61">
        <f ca="1">COUNTIF(INDIRECT(BQ2010):INDIRECT(BQ2011),"&lt;&gt;"&amp;0)</f>
        <v>1</v>
      </c>
      <c r="BR2012" s="61">
        <f ca="1">COUNTIF(INDIRECT(BR2010):INDIRECT(BR2011),"&lt;&gt;"&amp;0)</f>
        <v>1</v>
      </c>
      <c r="BS2012" s="61">
        <f ca="1">COUNTIF(INDIRECT(BS2010):INDIRECT(BS2011),"&lt;&gt;"&amp;0)</f>
        <v>1</v>
      </c>
      <c r="BT2012" s="61">
        <f ca="1">COUNTIF(INDIRECT(BT2010):INDIRECT(BT2011),"&lt;&gt;"&amp;0)</f>
        <v>1</v>
      </c>
      <c r="BU2012" s="61">
        <f ca="1">COUNTIF(INDIRECT(BU2010):INDIRECT(BU2011),"&lt;&gt;"&amp;0)</f>
        <v>1</v>
      </c>
      <c r="BV2012" s="61">
        <f ca="1">COUNTIF(INDIRECT(BV2010):INDIRECT(BV2011),"&lt;&gt;"&amp;0)</f>
        <v>1</v>
      </c>
      <c r="BW2012" s="61">
        <f ca="1">COUNTIF(INDIRECT(BW2010):INDIRECT(BW2011),"&lt;&gt;"&amp;0)</f>
        <v>1</v>
      </c>
      <c r="BX2012" s="61">
        <f ca="1">COUNTIF(INDIRECT(BX2010):INDIRECT(BX2011),"&lt;&gt;"&amp;0)</f>
        <v>1</v>
      </c>
      <c r="BY2012" s="61">
        <f ca="1">COUNTIF(INDIRECT(BY2010):INDIRECT(BY2011),"&lt;&gt;"&amp;0)</f>
        <v>1</v>
      </c>
      <c r="BZ2012" s="61">
        <f ca="1">COUNTIF(INDIRECT(BZ2010):INDIRECT(BZ2011),"&lt;&gt;"&amp;0)</f>
        <v>1</v>
      </c>
      <c r="CA2012" s="61">
        <f ca="1">COUNTIF(INDIRECT(CA2010):INDIRECT(CA2011),"&lt;&gt;"&amp;0)</f>
        <v>1</v>
      </c>
      <c r="CB2012" s="61">
        <f ca="1">COUNTIF(INDIRECT(CB2010):INDIRECT(CB2011),"&lt;&gt;"&amp;0)</f>
        <v>1</v>
      </c>
      <c r="CC2012" s="61">
        <f ca="1">COUNTIF(INDIRECT(CC2010):INDIRECT(CC2011),"&lt;&gt;"&amp;0)</f>
        <v>1</v>
      </c>
      <c r="CD2012" s="61">
        <f ca="1">COUNTIF(INDIRECT(CD2010):INDIRECT(CD2011),"&lt;&gt;"&amp;0)</f>
        <v>1</v>
      </c>
      <c r="CE2012" s="61">
        <f ca="1">COUNTIF(INDIRECT(CE2010):INDIRECT(CE2011),"&lt;&gt;"&amp;0)</f>
        <v>1</v>
      </c>
      <c r="CF2012" s="61">
        <f ca="1">COUNTIF(INDIRECT(CF2010):INDIRECT(CF2011),"&lt;&gt;"&amp;0)</f>
        <v>1</v>
      </c>
      <c r="CG2012" s="61">
        <f ca="1">COUNTIF(INDIRECT(CG2010):INDIRECT(CG2011),"&lt;&gt;"&amp;0)</f>
        <v>1</v>
      </c>
      <c r="CH2012" s="61">
        <f ca="1">COUNTIF(INDIRECT(CH2010):INDIRECT(CH2011),"&lt;&gt;"&amp;0)</f>
        <v>1</v>
      </c>
      <c r="CI2012" s="61">
        <f ca="1">COUNTIF(INDIRECT(CI2010):INDIRECT(CI2011),"&lt;&gt;"&amp;0)</f>
        <v>1</v>
      </c>
      <c r="CJ2012" s="61">
        <f ca="1">COUNTIF(INDIRECT(CJ2010):INDIRECT(CJ2011),"&lt;&gt;"&amp;0)</f>
        <v>1</v>
      </c>
      <c r="CK2012" s="61">
        <f ca="1">COUNTIF(INDIRECT(CK2010):INDIRECT(CK2011),"&lt;&gt;"&amp;0)</f>
        <v>1</v>
      </c>
      <c r="CL2012" s="61">
        <f ca="1">COUNTIF(INDIRECT(CL2010):INDIRECT(CL2011),"&lt;&gt;"&amp;0)</f>
        <v>1</v>
      </c>
      <c r="CM2012" s="61">
        <f ca="1">COUNTIF(INDIRECT(CM2010):INDIRECT(CM2011),"&lt;&gt;"&amp;0)</f>
        <v>1</v>
      </c>
      <c r="CN2012" s="61">
        <f ca="1">COUNTIF(INDIRECT(CN2010):INDIRECT(CN2011),"&lt;&gt;"&amp;0)</f>
        <v>1</v>
      </c>
    </row>
    <row r="2013" spans="1:92" s="295" customFormat="1" x14ac:dyDescent="0.25">
      <c r="A2013"/>
      <c r="B2013" s="178"/>
      <c r="C2013"/>
      <c r="D2013"/>
      <c r="E2013" s="102"/>
      <c r="F2013" s="102"/>
      <c r="G2013" s="102"/>
      <c r="H2013" s="102"/>
      <c r="I2013" s="91"/>
      <c r="J2013" s="50"/>
      <c r="K2013" s="50"/>
      <c r="L2013" s="50"/>
      <c r="M2013" s="50"/>
      <c r="N2013" s="50"/>
      <c r="O2013" s="50"/>
      <c r="P2013" s="50"/>
      <c r="Q2013" s="50"/>
      <c r="R2013"/>
      <c r="S2013"/>
      <c r="T2013" s="232"/>
      <c r="U2013" s="50"/>
      <c r="V2013" s="50"/>
      <c r="W2013" s="50"/>
      <c r="X2013" s="50"/>
      <c r="Y2013" s="50"/>
      <c r="Z2013" s="50"/>
      <c r="AA2013" s="50"/>
      <c r="AB2013" s="50"/>
      <c r="AC2013" s="50"/>
      <c r="AD2013" s="50"/>
      <c r="AE2013" s="50"/>
      <c r="AF2013" s="50"/>
      <c r="AG2013" s="50"/>
      <c r="AH2013" s="50"/>
      <c r="AI2013" s="50"/>
      <c r="AJ2013" s="50"/>
      <c r="AK2013" s="50"/>
      <c r="AL2013" s="50"/>
      <c r="AM2013" s="50"/>
      <c r="AN2013" s="50"/>
      <c r="AO2013" s="50"/>
      <c r="AP2013" s="50"/>
      <c r="AQ2013" s="50"/>
      <c r="AR2013" s="50"/>
      <c r="AS2013" s="50"/>
      <c r="AT2013" s="50"/>
      <c r="AU2013" s="50"/>
      <c r="AV2013" s="50"/>
      <c r="AW2013" s="50"/>
      <c r="AX2013" s="50"/>
      <c r="AY2013" s="50"/>
      <c r="AZ2013" s="50"/>
      <c r="BA2013" s="50"/>
      <c r="BB2013" s="50"/>
      <c r="BC2013" s="50"/>
      <c r="BD2013" s="50"/>
      <c r="BE2013" s="50"/>
      <c r="BF2013" s="50"/>
      <c r="BG2013" s="50"/>
      <c r="BH2013" s="50"/>
      <c r="BI2013" s="50"/>
      <c r="BJ2013" s="50"/>
      <c r="BK2013" s="50"/>
      <c r="BL2013" s="50"/>
      <c r="BM2013" s="50"/>
      <c r="BN2013" s="50"/>
      <c r="BO2013" s="50"/>
      <c r="BP2013" s="50"/>
      <c r="BQ2013" s="50"/>
      <c r="BR2013" s="50"/>
      <c r="BS2013" s="50"/>
      <c r="BT2013" s="50"/>
      <c r="BU2013" s="50"/>
      <c r="BV2013" s="50"/>
      <c r="BW2013" s="50"/>
      <c r="BX2013" s="50"/>
      <c r="BY2013" s="50"/>
      <c r="BZ2013" s="50"/>
      <c r="CA2013" s="50"/>
      <c r="CB2013" s="50"/>
      <c r="CC2013" s="50"/>
      <c r="CD2013" s="50"/>
      <c r="CE2013" s="50"/>
      <c r="CF2013" s="50"/>
      <c r="CG2013" s="50"/>
      <c r="CH2013" s="50"/>
      <c r="CI2013" s="50"/>
      <c r="CJ2013" s="50"/>
      <c r="CK2013" s="50"/>
      <c r="CL2013" s="50"/>
      <c r="CM2013" s="50"/>
      <c r="CN2013" s="50"/>
    </row>
    <row r="2014" spans="1:92" s="295" customFormat="1" x14ac:dyDescent="0.25">
      <c r="A2014" s="137"/>
      <c r="B2014" s="138"/>
      <c r="C2014" s="257"/>
      <c r="D2014" s="137" t="s">
        <v>1071</v>
      </c>
      <c r="E2014" s="141" t="s">
        <v>1071</v>
      </c>
      <c r="F2014" s="141"/>
      <c r="G2014" s="141"/>
      <c r="H2014" s="141"/>
      <c r="I2014" s="396"/>
      <c r="J2014" s="397"/>
      <c r="K2014" s="257"/>
      <c r="L2014" s="257"/>
      <c r="M2014" s="257"/>
      <c r="N2014" s="257"/>
      <c r="O2014" s="257"/>
      <c r="P2014" s="257"/>
      <c r="Q2014" s="257"/>
      <c r="R2014"/>
      <c r="S2014"/>
      <c r="T2014" s="325"/>
      <c r="U2014" s="326" t="s">
        <v>507</v>
      </c>
      <c r="V2014" s="326" t="s">
        <v>507</v>
      </c>
      <c r="W2014" s="326" t="s">
        <v>507</v>
      </c>
      <c r="X2014" s="326" t="s">
        <v>507</v>
      </c>
      <c r="Y2014" s="326" t="s">
        <v>507</v>
      </c>
      <c r="Z2014" s="326" t="s">
        <v>507</v>
      </c>
      <c r="AA2014" s="326" t="s">
        <v>507</v>
      </c>
      <c r="AB2014" s="326" t="s">
        <v>507</v>
      </c>
      <c r="AC2014" s="326" t="s">
        <v>507</v>
      </c>
      <c r="AD2014" s="326" t="s">
        <v>507</v>
      </c>
      <c r="AE2014" s="326" t="s">
        <v>507</v>
      </c>
      <c r="AF2014" s="326" t="s">
        <v>507</v>
      </c>
      <c r="AG2014" s="326" t="s">
        <v>507</v>
      </c>
      <c r="AH2014" s="326" t="s">
        <v>507</v>
      </c>
      <c r="AI2014" s="326" t="s">
        <v>507</v>
      </c>
      <c r="AJ2014" s="326" t="s">
        <v>507</v>
      </c>
      <c r="AK2014" s="326" t="s">
        <v>507</v>
      </c>
      <c r="AL2014" s="326" t="s">
        <v>507</v>
      </c>
      <c r="AM2014" s="326" t="s">
        <v>507</v>
      </c>
      <c r="AN2014" s="326" t="s">
        <v>507</v>
      </c>
      <c r="AO2014" s="326" t="s">
        <v>507</v>
      </c>
      <c r="AP2014" s="326" t="s">
        <v>507</v>
      </c>
      <c r="AQ2014" s="326" t="s">
        <v>507</v>
      </c>
      <c r="AR2014" s="326" t="s">
        <v>507</v>
      </c>
      <c r="AS2014" s="326" t="s">
        <v>507</v>
      </c>
      <c r="AT2014" s="326" t="s">
        <v>507</v>
      </c>
      <c r="AU2014" s="326" t="s">
        <v>507</v>
      </c>
      <c r="AV2014" s="326" t="s">
        <v>507</v>
      </c>
      <c r="AW2014" s="326" t="s">
        <v>507</v>
      </c>
      <c r="AX2014" s="326" t="s">
        <v>507</v>
      </c>
      <c r="AY2014" s="326" t="s">
        <v>507</v>
      </c>
      <c r="AZ2014" s="326" t="s">
        <v>507</v>
      </c>
      <c r="BA2014" s="326" t="s">
        <v>507</v>
      </c>
      <c r="BB2014" s="326" t="s">
        <v>507</v>
      </c>
      <c r="BC2014" s="326" t="s">
        <v>507</v>
      </c>
      <c r="BD2014" s="326" t="s">
        <v>507</v>
      </c>
      <c r="BE2014" s="326" t="s">
        <v>507</v>
      </c>
      <c r="BF2014" s="326" t="s">
        <v>507</v>
      </c>
      <c r="BG2014" s="326" t="s">
        <v>507</v>
      </c>
      <c r="BH2014" s="326" t="s">
        <v>507</v>
      </c>
      <c r="BI2014" s="326" t="s">
        <v>507</v>
      </c>
      <c r="BJ2014" s="326" t="s">
        <v>507</v>
      </c>
      <c r="BK2014" s="326" t="s">
        <v>507</v>
      </c>
      <c r="BL2014" s="326" t="s">
        <v>507</v>
      </c>
      <c r="BM2014" s="326" t="s">
        <v>507</v>
      </c>
      <c r="BN2014" s="326" t="s">
        <v>507</v>
      </c>
      <c r="BO2014" s="326" t="s">
        <v>507</v>
      </c>
      <c r="BP2014" s="326" t="s">
        <v>507</v>
      </c>
      <c r="BQ2014" s="326" t="s">
        <v>507</v>
      </c>
      <c r="BR2014" s="326" t="s">
        <v>507</v>
      </c>
      <c r="BS2014" s="326" t="s">
        <v>507</v>
      </c>
      <c r="BT2014" s="326" t="s">
        <v>507</v>
      </c>
      <c r="BU2014" s="326" t="s">
        <v>507</v>
      </c>
      <c r="BV2014" s="326" t="s">
        <v>507</v>
      </c>
      <c r="BW2014" s="326" t="s">
        <v>507</v>
      </c>
      <c r="BX2014" s="326" t="s">
        <v>507</v>
      </c>
      <c r="BY2014" s="326" t="s">
        <v>507</v>
      </c>
      <c r="BZ2014" s="326" t="s">
        <v>507</v>
      </c>
      <c r="CA2014" s="326" t="s">
        <v>507</v>
      </c>
      <c r="CB2014" s="326" t="s">
        <v>507</v>
      </c>
      <c r="CC2014" s="326" t="s">
        <v>507</v>
      </c>
      <c r="CD2014" s="326" t="s">
        <v>507</v>
      </c>
      <c r="CE2014" s="326" t="s">
        <v>507</v>
      </c>
      <c r="CF2014" s="326" t="s">
        <v>507</v>
      </c>
      <c r="CG2014" s="326" t="s">
        <v>507</v>
      </c>
      <c r="CH2014" s="326" t="s">
        <v>507</v>
      </c>
      <c r="CI2014" s="326" t="s">
        <v>507</v>
      </c>
      <c r="CJ2014" s="326" t="s">
        <v>507</v>
      </c>
      <c r="CK2014" s="326" t="s">
        <v>507</v>
      </c>
      <c r="CL2014" s="326" t="s">
        <v>507</v>
      </c>
      <c r="CM2014" s="326" t="s">
        <v>507</v>
      </c>
      <c r="CN2014" s="326" t="s">
        <v>507</v>
      </c>
    </row>
    <row r="2015" spans="1:92" s="295" customFormat="1" x14ac:dyDescent="0.25">
      <c r="A2015" s="137"/>
      <c r="B2015" s="138"/>
      <c r="C2015" s="257"/>
      <c r="D2015" s="137" t="s">
        <v>1071</v>
      </c>
      <c r="E2015" s="141"/>
      <c r="F2015" s="141"/>
      <c r="G2015" s="141"/>
      <c r="H2015" s="141"/>
      <c r="I2015" s="396"/>
      <c r="J2015" s="397"/>
      <c r="K2015" s="257"/>
      <c r="L2015" s="257"/>
      <c r="M2015" s="257"/>
      <c r="N2015" s="257"/>
      <c r="O2015" s="257"/>
      <c r="P2015" s="257"/>
      <c r="Q2015" s="257"/>
      <c r="R2015"/>
      <c r="S2015"/>
      <c r="T2015" s="325"/>
      <c r="U2015" s="326" t="s">
        <v>507</v>
      </c>
      <c r="V2015" s="326" t="s">
        <v>507</v>
      </c>
      <c r="W2015" s="326" t="s">
        <v>507</v>
      </c>
      <c r="X2015" s="326" t="s">
        <v>507</v>
      </c>
      <c r="Y2015" s="326" t="s">
        <v>507</v>
      </c>
      <c r="Z2015" s="326" t="s">
        <v>507</v>
      </c>
      <c r="AA2015" s="326" t="s">
        <v>507</v>
      </c>
      <c r="AB2015" s="326" t="s">
        <v>507</v>
      </c>
      <c r="AC2015" s="326" t="s">
        <v>507</v>
      </c>
      <c r="AD2015" s="326" t="s">
        <v>507</v>
      </c>
      <c r="AE2015" s="326" t="s">
        <v>507</v>
      </c>
      <c r="AF2015" s="326" t="s">
        <v>507</v>
      </c>
      <c r="AG2015" s="326" t="s">
        <v>507</v>
      </c>
      <c r="AH2015" s="326" t="s">
        <v>507</v>
      </c>
      <c r="AI2015" s="326" t="s">
        <v>507</v>
      </c>
      <c r="AJ2015" s="326" t="s">
        <v>507</v>
      </c>
      <c r="AK2015" s="326" t="s">
        <v>507</v>
      </c>
      <c r="AL2015" s="326" t="s">
        <v>507</v>
      </c>
      <c r="AM2015" s="326" t="s">
        <v>507</v>
      </c>
      <c r="AN2015" s="326" t="s">
        <v>507</v>
      </c>
      <c r="AO2015" s="326" t="s">
        <v>507</v>
      </c>
      <c r="AP2015" s="326" t="s">
        <v>507</v>
      </c>
      <c r="AQ2015" s="326" t="s">
        <v>507</v>
      </c>
      <c r="AR2015" s="326" t="s">
        <v>507</v>
      </c>
      <c r="AS2015" s="326" t="s">
        <v>507</v>
      </c>
      <c r="AT2015" s="326" t="s">
        <v>507</v>
      </c>
      <c r="AU2015" s="326" t="s">
        <v>507</v>
      </c>
      <c r="AV2015" s="326" t="s">
        <v>507</v>
      </c>
      <c r="AW2015" s="326" t="s">
        <v>507</v>
      </c>
      <c r="AX2015" s="326" t="s">
        <v>507</v>
      </c>
      <c r="AY2015" s="326" t="s">
        <v>507</v>
      </c>
      <c r="AZ2015" s="326" t="s">
        <v>507</v>
      </c>
      <c r="BA2015" s="326" t="s">
        <v>507</v>
      </c>
      <c r="BB2015" s="326" t="s">
        <v>507</v>
      </c>
      <c r="BC2015" s="326" t="s">
        <v>507</v>
      </c>
      <c r="BD2015" s="326" t="s">
        <v>507</v>
      </c>
      <c r="BE2015" s="326" t="s">
        <v>507</v>
      </c>
      <c r="BF2015" s="326" t="s">
        <v>507</v>
      </c>
      <c r="BG2015" s="326" t="s">
        <v>507</v>
      </c>
      <c r="BH2015" s="326" t="s">
        <v>507</v>
      </c>
      <c r="BI2015" s="326" t="s">
        <v>507</v>
      </c>
      <c r="BJ2015" s="326" t="s">
        <v>507</v>
      </c>
      <c r="BK2015" s="326" t="s">
        <v>507</v>
      </c>
      <c r="BL2015" s="326" t="s">
        <v>507</v>
      </c>
      <c r="BM2015" s="326" t="s">
        <v>507</v>
      </c>
      <c r="BN2015" s="326" t="s">
        <v>507</v>
      </c>
      <c r="BO2015" s="326" t="s">
        <v>507</v>
      </c>
      <c r="BP2015" s="326" t="s">
        <v>507</v>
      </c>
      <c r="BQ2015" s="326" t="s">
        <v>507</v>
      </c>
      <c r="BR2015" s="326" t="s">
        <v>507</v>
      </c>
      <c r="BS2015" s="326" t="s">
        <v>507</v>
      </c>
      <c r="BT2015" s="326" t="s">
        <v>507</v>
      </c>
      <c r="BU2015" s="326" t="s">
        <v>507</v>
      </c>
      <c r="BV2015" s="326" t="s">
        <v>507</v>
      </c>
      <c r="BW2015" s="326" t="s">
        <v>507</v>
      </c>
      <c r="BX2015" s="326" t="s">
        <v>507</v>
      </c>
      <c r="BY2015" s="326" t="s">
        <v>507</v>
      </c>
      <c r="BZ2015" s="326" t="s">
        <v>507</v>
      </c>
      <c r="CA2015" s="326" t="s">
        <v>507</v>
      </c>
      <c r="CB2015" s="326" t="s">
        <v>507</v>
      </c>
      <c r="CC2015" s="326" t="s">
        <v>507</v>
      </c>
      <c r="CD2015" s="326" t="s">
        <v>507</v>
      </c>
      <c r="CE2015" s="326" t="s">
        <v>507</v>
      </c>
      <c r="CF2015" s="326" t="s">
        <v>507</v>
      </c>
      <c r="CG2015" s="326" t="s">
        <v>507</v>
      </c>
      <c r="CH2015" s="326" t="s">
        <v>507</v>
      </c>
      <c r="CI2015" s="326" t="s">
        <v>507</v>
      </c>
      <c r="CJ2015" s="326" t="s">
        <v>507</v>
      </c>
      <c r="CK2015" s="326" t="s">
        <v>507</v>
      </c>
      <c r="CL2015" s="326" t="s">
        <v>507</v>
      </c>
      <c r="CM2015" s="326" t="s">
        <v>507</v>
      </c>
      <c r="CN2015" s="326" t="s">
        <v>507</v>
      </c>
    </row>
    <row r="2016" spans="1:92" s="295" customFormat="1" x14ac:dyDescent="0.25">
      <c r="A2016" t="s">
        <v>160</v>
      </c>
      <c r="B2016" s="178" t="s">
        <v>169</v>
      </c>
      <c r="C2016" t="s">
        <v>16</v>
      </c>
      <c r="D2016" t="s">
        <v>1071</v>
      </c>
      <c r="E2016" s="102" t="s">
        <v>203</v>
      </c>
      <c r="F2016" s="102"/>
      <c r="G2016" s="102"/>
      <c r="H2016" s="102"/>
      <c r="I2016" s="91"/>
      <c r="J2016" s="50">
        <f t="shared" ref="J2016:P2016" ca="1" si="1267">SUMIF($3:$3, INDIRECT(ADDRESS(2,COLUMN(),2)), INDIRECT(ROW() &amp; ":" &amp; ROW()))</f>
        <v>0</v>
      </c>
      <c r="K2016" s="50">
        <f t="shared" ca="1" si="1267"/>
        <v>0</v>
      </c>
      <c r="L2016" s="50">
        <f t="shared" ca="1" si="1267"/>
        <v>0</v>
      </c>
      <c r="M2016" s="50">
        <f t="shared" ca="1" si="1267"/>
        <v>0</v>
      </c>
      <c r="N2016" s="50">
        <f t="shared" ca="1" si="1267"/>
        <v>0</v>
      </c>
      <c r="O2016" s="50">
        <f t="shared" ca="1" si="1267"/>
        <v>0</v>
      </c>
      <c r="P2016" s="50">
        <f t="shared" ca="1" si="1267"/>
        <v>0</v>
      </c>
      <c r="Q2016" s="50"/>
      <c r="R2016"/>
      <c r="S2016"/>
      <c r="T2016" s="232">
        <f t="shared" ref="T2016" ca="1" si="1268">IFERROR(INDEX(INDIRECT("Financials!$A:$AD"), MATCH(INDIRECT(ADDRESS(ROW(),2)), INDIRECT("Financials!$B:$B"), 0), MATCH(INDIRECT(ADDRESS(1,COLUMN())), INDIRECT("Financials!$1:$1"), 0)),0)</f>
        <v>0</v>
      </c>
      <c r="U2016" s="50" cm="1">
        <f t="array" aca="1" ref="U2016" ca="1">+INDIRECT(U2014)*(1-INDIRECT(U2015))</f>
        <v>0</v>
      </c>
      <c r="V2016" s="50" cm="1">
        <f t="array" aca="1" ref="V2016" ca="1">+INDIRECT(V2014)*(1-INDIRECT(V2015))</f>
        <v>0</v>
      </c>
      <c r="W2016" s="50" cm="1">
        <f t="array" aca="1" ref="W2016" ca="1">+INDIRECT(W2014)*(1-INDIRECT(W2015))</f>
        <v>0</v>
      </c>
      <c r="X2016" s="50" cm="1">
        <f t="array" aca="1" ref="X2016" ca="1">+INDIRECT(X2014)*(1-INDIRECT(X2015))</f>
        <v>0</v>
      </c>
      <c r="Y2016" s="50" cm="1">
        <f t="array" aca="1" ref="Y2016" ca="1">+INDIRECT(Y2014)*(1-INDIRECT(Y2015))</f>
        <v>0</v>
      </c>
      <c r="Z2016" s="50" cm="1">
        <f t="array" aca="1" ref="Z2016" ca="1">+INDIRECT(Z2014)*(1-INDIRECT(Z2015))</f>
        <v>0</v>
      </c>
      <c r="AA2016" s="50" cm="1">
        <f t="array" aca="1" ref="AA2016" ca="1">+INDIRECT(AA2014)*(1-INDIRECT(AA2015))</f>
        <v>0</v>
      </c>
      <c r="AB2016" s="50" cm="1">
        <f t="array" aca="1" ref="AB2016" ca="1">+INDIRECT(AB2014)*(1-INDIRECT(AB2015))</f>
        <v>0</v>
      </c>
      <c r="AC2016" s="50" cm="1">
        <f t="array" aca="1" ref="AC2016" ca="1">+INDIRECT(AC2014)*(1-INDIRECT(AC2015))</f>
        <v>0</v>
      </c>
      <c r="AD2016" s="50" cm="1">
        <f t="array" aca="1" ref="AD2016" ca="1">+INDIRECT(AD2014)*(1-INDIRECT(AD2015))</f>
        <v>0</v>
      </c>
      <c r="AE2016" s="50" cm="1">
        <f t="array" aca="1" ref="AE2016" ca="1">+INDIRECT(AE2014)*(1-INDIRECT(AE2015))</f>
        <v>0</v>
      </c>
      <c r="AF2016" s="50" cm="1">
        <f t="array" aca="1" ref="AF2016" ca="1">+INDIRECT(AF2014)*(1-INDIRECT(AF2015))</f>
        <v>0</v>
      </c>
      <c r="AG2016" s="50" cm="1">
        <f t="array" aca="1" ref="AG2016" ca="1">+INDIRECT(AG2014)*(1-INDIRECT(AG2015))</f>
        <v>0</v>
      </c>
      <c r="AH2016" s="50" cm="1">
        <f t="array" aca="1" ref="AH2016" ca="1">+INDIRECT(AH2014)*(1-INDIRECT(AH2015))</f>
        <v>0</v>
      </c>
      <c r="AI2016" s="50" cm="1">
        <f t="array" aca="1" ref="AI2016" ca="1">+INDIRECT(AI2014)*(1-INDIRECT(AI2015))</f>
        <v>0</v>
      </c>
      <c r="AJ2016" s="50" cm="1">
        <f t="array" aca="1" ref="AJ2016" ca="1">+INDIRECT(AJ2014)*(1-INDIRECT(AJ2015))</f>
        <v>0</v>
      </c>
      <c r="AK2016" s="50" cm="1">
        <f t="array" aca="1" ref="AK2016" ca="1">+INDIRECT(AK2014)*(1-INDIRECT(AK2015))</f>
        <v>0</v>
      </c>
      <c r="AL2016" s="50" cm="1">
        <f t="array" aca="1" ref="AL2016" ca="1">+INDIRECT(AL2014)*(1-INDIRECT(AL2015))</f>
        <v>0</v>
      </c>
      <c r="AM2016" s="50" cm="1">
        <f t="array" aca="1" ref="AM2016" ca="1">+INDIRECT(AM2014)*(1-INDIRECT(AM2015))</f>
        <v>0</v>
      </c>
      <c r="AN2016" s="50" cm="1">
        <f t="array" aca="1" ref="AN2016" ca="1">+INDIRECT(AN2014)*(1-INDIRECT(AN2015))</f>
        <v>0</v>
      </c>
      <c r="AO2016" s="50" cm="1">
        <f t="array" aca="1" ref="AO2016" ca="1">+INDIRECT(AO2014)*(1-INDIRECT(AO2015))</f>
        <v>0</v>
      </c>
      <c r="AP2016" s="50" cm="1">
        <f t="array" aca="1" ref="AP2016" ca="1">+INDIRECT(AP2014)*(1-INDIRECT(AP2015))</f>
        <v>0</v>
      </c>
      <c r="AQ2016" s="50" cm="1">
        <f t="array" aca="1" ref="AQ2016" ca="1">+INDIRECT(AQ2014)*(1-INDIRECT(AQ2015))</f>
        <v>0</v>
      </c>
      <c r="AR2016" s="50" cm="1">
        <f t="array" aca="1" ref="AR2016" ca="1">+INDIRECT(AR2014)*(1-INDIRECT(AR2015))</f>
        <v>0</v>
      </c>
      <c r="AS2016" s="50" cm="1">
        <f t="array" aca="1" ref="AS2016" ca="1">+INDIRECT(AS2014)*(1-INDIRECT(AS2015))</f>
        <v>0</v>
      </c>
      <c r="AT2016" s="50" cm="1">
        <f t="array" aca="1" ref="AT2016" ca="1">+INDIRECT(AT2014)*(1-INDIRECT(AT2015))</f>
        <v>0</v>
      </c>
      <c r="AU2016" s="50" cm="1">
        <f t="array" aca="1" ref="AU2016" ca="1">+INDIRECT(AU2014)*(1-INDIRECT(AU2015))</f>
        <v>0</v>
      </c>
      <c r="AV2016" s="50" cm="1">
        <f t="array" aca="1" ref="AV2016" ca="1">+INDIRECT(AV2014)*(1-INDIRECT(AV2015))</f>
        <v>0</v>
      </c>
      <c r="AW2016" s="50" cm="1">
        <f t="array" aca="1" ref="AW2016" ca="1">+INDIRECT(AW2014)*(1-INDIRECT(AW2015))</f>
        <v>0</v>
      </c>
      <c r="AX2016" s="50" cm="1">
        <f t="array" aca="1" ref="AX2016" ca="1">+INDIRECT(AX2014)*(1-INDIRECT(AX2015))</f>
        <v>0</v>
      </c>
      <c r="AY2016" s="50" cm="1">
        <f t="array" aca="1" ref="AY2016" ca="1">+INDIRECT(AY2014)*(1-INDIRECT(AY2015))</f>
        <v>0</v>
      </c>
      <c r="AZ2016" s="50" cm="1">
        <f t="array" aca="1" ref="AZ2016" ca="1">+INDIRECT(AZ2014)*(1-INDIRECT(AZ2015))</f>
        <v>0</v>
      </c>
      <c r="BA2016" s="50" cm="1">
        <f t="array" aca="1" ref="BA2016" ca="1">+INDIRECT(BA2014)*(1-INDIRECT(BA2015))</f>
        <v>0</v>
      </c>
      <c r="BB2016" s="50" cm="1">
        <f t="array" aca="1" ref="BB2016" ca="1">+INDIRECT(BB2014)*(1-INDIRECT(BB2015))</f>
        <v>0</v>
      </c>
      <c r="BC2016" s="50" cm="1">
        <f t="array" aca="1" ref="BC2016" ca="1">+INDIRECT(BC2014)*(1-INDIRECT(BC2015))</f>
        <v>0</v>
      </c>
      <c r="BD2016" s="50" cm="1">
        <f t="array" aca="1" ref="BD2016" ca="1">+INDIRECT(BD2014)*(1-INDIRECT(BD2015))</f>
        <v>0</v>
      </c>
      <c r="BE2016" s="50" cm="1">
        <f t="array" aca="1" ref="BE2016" ca="1">+INDIRECT(BE2014)*(1-INDIRECT(BE2015))</f>
        <v>0</v>
      </c>
      <c r="BF2016" s="50" cm="1">
        <f t="array" aca="1" ref="BF2016" ca="1">+INDIRECT(BF2014)*(1-INDIRECT(BF2015))</f>
        <v>0</v>
      </c>
      <c r="BG2016" s="50" cm="1">
        <f t="array" aca="1" ref="BG2016" ca="1">+INDIRECT(BG2014)*(1-INDIRECT(BG2015))</f>
        <v>0</v>
      </c>
      <c r="BH2016" s="50" cm="1">
        <f t="array" aca="1" ref="BH2016" ca="1">+INDIRECT(BH2014)*(1-INDIRECT(BH2015))</f>
        <v>0</v>
      </c>
      <c r="BI2016" s="50" cm="1">
        <f t="array" aca="1" ref="BI2016" ca="1">+INDIRECT(BI2014)*(1-INDIRECT(BI2015))</f>
        <v>0</v>
      </c>
      <c r="BJ2016" s="50" cm="1">
        <f t="array" aca="1" ref="BJ2016" ca="1">+INDIRECT(BJ2014)*(1-INDIRECT(BJ2015))</f>
        <v>0</v>
      </c>
      <c r="BK2016" s="50" cm="1">
        <f t="array" aca="1" ref="BK2016" ca="1">+INDIRECT(BK2014)*(1-INDIRECT(BK2015))</f>
        <v>0</v>
      </c>
      <c r="BL2016" s="50" cm="1">
        <f t="array" aca="1" ref="BL2016" ca="1">+INDIRECT(BL2014)*(1-INDIRECT(BL2015))</f>
        <v>0</v>
      </c>
      <c r="BM2016" s="50" cm="1">
        <f t="array" aca="1" ref="BM2016" ca="1">+INDIRECT(BM2014)*(1-INDIRECT(BM2015))</f>
        <v>0</v>
      </c>
      <c r="BN2016" s="50" cm="1">
        <f t="array" aca="1" ref="BN2016" ca="1">+INDIRECT(BN2014)*(1-INDIRECT(BN2015))</f>
        <v>0</v>
      </c>
      <c r="BO2016" s="50" cm="1">
        <f t="array" aca="1" ref="BO2016" ca="1">+INDIRECT(BO2014)*(1-INDIRECT(BO2015))</f>
        <v>0</v>
      </c>
      <c r="BP2016" s="50" cm="1">
        <f t="array" aca="1" ref="BP2016" ca="1">+INDIRECT(BP2014)*(1-INDIRECT(BP2015))</f>
        <v>0</v>
      </c>
      <c r="BQ2016" s="50" cm="1">
        <f t="array" aca="1" ref="BQ2016" ca="1">+INDIRECT(BQ2014)*(1-INDIRECT(BQ2015))</f>
        <v>0</v>
      </c>
      <c r="BR2016" s="50" cm="1">
        <f t="array" aca="1" ref="BR2016" ca="1">+INDIRECT(BR2014)*(1-INDIRECT(BR2015))</f>
        <v>0</v>
      </c>
      <c r="BS2016" s="50" cm="1">
        <f t="array" aca="1" ref="BS2016" ca="1">+INDIRECT(BS2014)*(1-INDIRECT(BS2015))</f>
        <v>0</v>
      </c>
      <c r="BT2016" s="50" cm="1">
        <f t="array" aca="1" ref="BT2016" ca="1">+INDIRECT(BT2014)*(1-INDIRECT(BT2015))</f>
        <v>0</v>
      </c>
      <c r="BU2016" s="50" cm="1">
        <f t="array" aca="1" ref="BU2016" ca="1">+INDIRECT(BU2014)*(1-INDIRECT(BU2015))</f>
        <v>0</v>
      </c>
      <c r="BV2016" s="50" cm="1">
        <f t="array" aca="1" ref="BV2016" ca="1">+INDIRECT(BV2014)*(1-INDIRECT(BV2015))</f>
        <v>0</v>
      </c>
      <c r="BW2016" s="50" cm="1">
        <f t="array" aca="1" ref="BW2016" ca="1">+INDIRECT(BW2014)*(1-INDIRECT(BW2015))</f>
        <v>0</v>
      </c>
      <c r="BX2016" s="50" cm="1">
        <f t="array" aca="1" ref="BX2016" ca="1">+INDIRECT(BX2014)*(1-INDIRECT(BX2015))</f>
        <v>0</v>
      </c>
      <c r="BY2016" s="50" cm="1">
        <f t="array" aca="1" ref="BY2016" ca="1">+INDIRECT(BY2014)*(1-INDIRECT(BY2015))</f>
        <v>0</v>
      </c>
      <c r="BZ2016" s="50" cm="1">
        <f t="array" aca="1" ref="BZ2016" ca="1">+INDIRECT(BZ2014)*(1-INDIRECT(BZ2015))</f>
        <v>0</v>
      </c>
      <c r="CA2016" s="50" cm="1">
        <f t="array" aca="1" ref="CA2016" ca="1">+INDIRECT(CA2014)*(1-INDIRECT(CA2015))</f>
        <v>0</v>
      </c>
      <c r="CB2016" s="50" cm="1">
        <f t="array" aca="1" ref="CB2016" ca="1">+INDIRECT(CB2014)*(1-INDIRECT(CB2015))</f>
        <v>0</v>
      </c>
      <c r="CC2016" s="50" cm="1">
        <f t="array" aca="1" ref="CC2016" ca="1">+INDIRECT(CC2014)*(1-INDIRECT(CC2015))</f>
        <v>0</v>
      </c>
      <c r="CD2016" s="50" cm="1">
        <f t="array" aca="1" ref="CD2016" ca="1">+INDIRECT(CD2014)*(1-INDIRECT(CD2015))</f>
        <v>0</v>
      </c>
      <c r="CE2016" s="50" cm="1">
        <f t="array" aca="1" ref="CE2016" ca="1">+INDIRECT(CE2014)*(1-INDIRECT(CE2015))</f>
        <v>0</v>
      </c>
      <c r="CF2016" s="50" cm="1">
        <f t="array" aca="1" ref="CF2016" ca="1">+INDIRECT(CF2014)*(1-INDIRECT(CF2015))</f>
        <v>0</v>
      </c>
      <c r="CG2016" s="50" cm="1">
        <f t="array" aca="1" ref="CG2016" ca="1">+INDIRECT(CG2014)*(1-INDIRECT(CG2015))</f>
        <v>0</v>
      </c>
      <c r="CH2016" s="50" cm="1">
        <f t="array" aca="1" ref="CH2016" ca="1">+INDIRECT(CH2014)*(1-INDIRECT(CH2015))</f>
        <v>0</v>
      </c>
      <c r="CI2016" s="50" cm="1">
        <f t="array" aca="1" ref="CI2016" ca="1">+INDIRECT(CI2014)*(1-INDIRECT(CI2015))</f>
        <v>0</v>
      </c>
      <c r="CJ2016" s="50" cm="1">
        <f t="array" aca="1" ref="CJ2016" ca="1">+INDIRECT(CJ2014)*(1-INDIRECT(CJ2015))</f>
        <v>0</v>
      </c>
      <c r="CK2016" s="50" cm="1">
        <f t="array" aca="1" ref="CK2016" ca="1">+INDIRECT(CK2014)*(1-INDIRECT(CK2015))</f>
        <v>0</v>
      </c>
      <c r="CL2016" s="50" cm="1">
        <f t="array" aca="1" ref="CL2016" ca="1">+INDIRECT(CL2014)*(1-INDIRECT(CL2015))</f>
        <v>0</v>
      </c>
      <c r="CM2016" s="50" cm="1">
        <f t="array" aca="1" ref="CM2016" ca="1">+INDIRECT(CM2014)*(1-INDIRECT(CM2015))</f>
        <v>0</v>
      </c>
      <c r="CN2016" s="50" cm="1">
        <f t="array" aca="1" ref="CN2016" ca="1">+INDIRECT(CN2014)*(1-INDIRECT(CN2015))</f>
        <v>0</v>
      </c>
    </row>
    <row r="2017" spans="1:92" s="295" customFormat="1" x14ac:dyDescent="0.25">
      <c r="A2017"/>
      <c r="C2017"/>
      <c r="D2017"/>
      <c r="E2017" s="102"/>
      <c r="F2017" s="102"/>
      <c r="G2017" s="102"/>
      <c r="H2017" s="102"/>
      <c r="I2017" s="91"/>
      <c r="J2017" s="297"/>
      <c r="K2017"/>
      <c r="L2017"/>
      <c r="M2017"/>
      <c r="N2017"/>
      <c r="O2017"/>
      <c r="P2017"/>
      <c r="Q2017"/>
      <c r="R2017"/>
      <c r="S2017"/>
    </row>
    <row r="2018" spans="1:92" s="295" customFormat="1" x14ac:dyDescent="0.25">
      <c r="A2018"/>
      <c r="C2018"/>
      <c r="D2018"/>
      <c r="E2018" s="102"/>
      <c r="F2018" s="102"/>
      <c r="G2018" s="102"/>
      <c r="H2018" s="102"/>
      <c r="I2018" s="91"/>
      <c r="J2018" s="297"/>
      <c r="K2018"/>
      <c r="L2018"/>
      <c r="M2018"/>
      <c r="N2018"/>
      <c r="O2018"/>
      <c r="P2018"/>
      <c r="Q2018"/>
      <c r="R2018"/>
      <c r="S2018"/>
    </row>
    <row r="2019" spans="1:92" s="526" customFormat="1" x14ac:dyDescent="0.25">
      <c r="A2019" s="107"/>
      <c r="B2019" s="526" t="s">
        <v>1072</v>
      </c>
      <c r="C2019" s="107"/>
      <c r="D2019" s="107"/>
      <c r="E2019" s="135"/>
      <c r="F2019" s="135"/>
      <c r="G2019" s="135"/>
      <c r="H2019" s="135"/>
      <c r="I2019" s="109"/>
      <c r="J2019" s="108"/>
      <c r="K2019" s="107"/>
      <c r="L2019" s="107"/>
      <c r="M2019" s="107"/>
      <c r="N2019" s="107"/>
      <c r="O2019" s="107"/>
      <c r="P2019" s="107"/>
      <c r="Q2019" s="107"/>
      <c r="R2019" s="107"/>
      <c r="S2019" s="107"/>
    </row>
    <row r="2020" spans="1:92" s="295" customFormat="1" x14ac:dyDescent="0.25">
      <c r="A2020" s="137"/>
      <c r="B2020" s="208"/>
      <c r="C2020" s="139"/>
      <c r="D2020" s="137" t="s">
        <v>1073</v>
      </c>
      <c r="E2020" s="140" t="s">
        <v>1073</v>
      </c>
      <c r="F2020" s="157"/>
      <c r="G2020" s="311"/>
      <c r="H2020" s="312"/>
      <c r="I2020" s="221"/>
      <c r="J2020" s="222"/>
      <c r="K2020" s="139"/>
      <c r="L2020" s="139"/>
      <c r="M2020" s="139"/>
      <c r="N2020" s="139"/>
      <c r="O2020" s="139"/>
      <c r="P2020" s="139"/>
      <c r="Q2020" s="139"/>
      <c r="R2020"/>
      <c r="S2020"/>
      <c r="T2020" s="262"/>
      <c r="U2020" s="145" t="s">
        <v>507</v>
      </c>
      <c r="V2020" s="145" t="s">
        <v>507</v>
      </c>
      <c r="W2020" s="145" t="s">
        <v>507</v>
      </c>
      <c r="X2020" s="145" t="s">
        <v>507</v>
      </c>
      <c r="Y2020" s="145" t="s">
        <v>507</v>
      </c>
      <c r="Z2020" s="145" t="s">
        <v>507</v>
      </c>
      <c r="AA2020" s="145" t="s">
        <v>507</v>
      </c>
      <c r="AB2020" s="145" t="s">
        <v>507</v>
      </c>
      <c r="AC2020" s="145" t="s">
        <v>507</v>
      </c>
      <c r="AD2020" s="145" t="s">
        <v>507</v>
      </c>
      <c r="AE2020" s="145" t="s">
        <v>507</v>
      </c>
      <c r="AF2020" s="145" t="s">
        <v>507</v>
      </c>
      <c r="AG2020" s="145" t="s">
        <v>507</v>
      </c>
      <c r="AH2020" s="145" t="s">
        <v>507</v>
      </c>
      <c r="AI2020" s="145" t="s">
        <v>507</v>
      </c>
      <c r="AJ2020" s="145" t="s">
        <v>507</v>
      </c>
      <c r="AK2020" s="145" t="s">
        <v>507</v>
      </c>
      <c r="AL2020" s="145" t="s">
        <v>507</v>
      </c>
      <c r="AM2020" s="145" t="s">
        <v>507</v>
      </c>
      <c r="AN2020" s="145" t="s">
        <v>507</v>
      </c>
      <c r="AO2020" s="145" t="s">
        <v>507</v>
      </c>
      <c r="AP2020" s="145" t="s">
        <v>507</v>
      </c>
      <c r="AQ2020" s="145" t="s">
        <v>507</v>
      </c>
      <c r="AR2020" s="145" t="s">
        <v>507</v>
      </c>
      <c r="AS2020" s="145" t="s">
        <v>507</v>
      </c>
      <c r="AT2020" s="145" t="s">
        <v>507</v>
      </c>
      <c r="AU2020" s="145" t="s">
        <v>507</v>
      </c>
      <c r="AV2020" s="145" t="s">
        <v>507</v>
      </c>
      <c r="AW2020" s="145" t="s">
        <v>507</v>
      </c>
      <c r="AX2020" s="145" t="s">
        <v>507</v>
      </c>
      <c r="AY2020" s="145" t="s">
        <v>507</v>
      </c>
      <c r="AZ2020" s="145" t="s">
        <v>507</v>
      </c>
      <c r="BA2020" s="145" t="s">
        <v>507</v>
      </c>
      <c r="BB2020" s="145" t="s">
        <v>507</v>
      </c>
      <c r="BC2020" s="145" t="s">
        <v>507</v>
      </c>
      <c r="BD2020" s="145" t="s">
        <v>507</v>
      </c>
      <c r="BE2020" s="145" t="s">
        <v>507</v>
      </c>
      <c r="BF2020" s="145" t="s">
        <v>507</v>
      </c>
      <c r="BG2020" s="145" t="s">
        <v>507</v>
      </c>
      <c r="BH2020" s="145" t="s">
        <v>507</v>
      </c>
      <c r="BI2020" s="145" t="s">
        <v>507</v>
      </c>
      <c r="BJ2020" s="145" t="s">
        <v>507</v>
      </c>
      <c r="BK2020" s="145" t="s">
        <v>507</v>
      </c>
      <c r="BL2020" s="145" t="s">
        <v>507</v>
      </c>
      <c r="BM2020" s="145" t="s">
        <v>507</v>
      </c>
      <c r="BN2020" s="145" t="s">
        <v>507</v>
      </c>
      <c r="BO2020" s="145" t="s">
        <v>507</v>
      </c>
      <c r="BP2020" s="145" t="s">
        <v>507</v>
      </c>
      <c r="BQ2020" s="145" t="s">
        <v>507</v>
      </c>
      <c r="BR2020" s="145" t="s">
        <v>507</v>
      </c>
      <c r="BS2020" s="145" t="s">
        <v>507</v>
      </c>
      <c r="BT2020" s="145" t="s">
        <v>507</v>
      </c>
      <c r="BU2020" s="145" t="s">
        <v>507</v>
      </c>
      <c r="BV2020" s="145" t="s">
        <v>507</v>
      </c>
      <c r="BW2020" s="145" t="s">
        <v>507</v>
      </c>
      <c r="BX2020" s="145" t="s">
        <v>507</v>
      </c>
      <c r="BY2020" s="145" t="s">
        <v>507</v>
      </c>
      <c r="BZ2020" s="145" t="s">
        <v>507</v>
      </c>
      <c r="CA2020" s="145" t="s">
        <v>507</v>
      </c>
      <c r="CB2020" s="145" t="s">
        <v>507</v>
      </c>
      <c r="CC2020" s="145" t="s">
        <v>507</v>
      </c>
      <c r="CD2020" s="145" t="s">
        <v>507</v>
      </c>
      <c r="CE2020" s="145" t="s">
        <v>507</v>
      </c>
      <c r="CF2020" s="145" t="s">
        <v>507</v>
      </c>
      <c r="CG2020" s="145" t="s">
        <v>507</v>
      </c>
      <c r="CH2020" s="145" t="s">
        <v>507</v>
      </c>
      <c r="CI2020" s="145" t="s">
        <v>507</v>
      </c>
      <c r="CJ2020" s="145" t="s">
        <v>507</v>
      </c>
      <c r="CK2020" s="145" t="s">
        <v>507</v>
      </c>
      <c r="CL2020" s="145" t="s">
        <v>507</v>
      </c>
      <c r="CM2020" s="145" t="s">
        <v>507</v>
      </c>
      <c r="CN2020" s="145" t="s">
        <v>507</v>
      </c>
    </row>
    <row r="2021" spans="1:92" s="295" customFormat="1" x14ac:dyDescent="0.25">
      <c r="A2021" s="137"/>
      <c r="B2021" s="208"/>
      <c r="C2021" s="139"/>
      <c r="D2021" s="137" t="s">
        <v>1073</v>
      </c>
      <c r="E2021" s="140"/>
      <c r="F2021" s="157"/>
      <c r="G2021" s="311"/>
      <c r="H2021" s="312"/>
      <c r="I2021" s="221"/>
      <c r="J2021" s="222"/>
      <c r="K2021" s="139"/>
      <c r="L2021" s="139"/>
      <c r="M2021" s="139"/>
      <c r="N2021" s="139"/>
      <c r="O2021" s="139"/>
      <c r="P2021" s="139"/>
      <c r="Q2021" s="139"/>
      <c r="R2021"/>
      <c r="S2021"/>
      <c r="T2021" s="262"/>
      <c r="U2021" s="145" t="s">
        <v>507</v>
      </c>
      <c r="V2021" s="145" t="s">
        <v>507</v>
      </c>
      <c r="W2021" s="145" t="s">
        <v>507</v>
      </c>
      <c r="X2021" s="145" t="s">
        <v>507</v>
      </c>
      <c r="Y2021" s="145" t="s">
        <v>507</v>
      </c>
      <c r="Z2021" s="145" t="s">
        <v>507</v>
      </c>
      <c r="AA2021" s="145" t="s">
        <v>507</v>
      </c>
      <c r="AB2021" s="145" t="s">
        <v>507</v>
      </c>
      <c r="AC2021" s="145" t="s">
        <v>507</v>
      </c>
      <c r="AD2021" s="145" t="s">
        <v>507</v>
      </c>
      <c r="AE2021" s="145" t="s">
        <v>507</v>
      </c>
      <c r="AF2021" s="145" t="s">
        <v>507</v>
      </c>
      <c r="AG2021" s="145" t="s">
        <v>507</v>
      </c>
      <c r="AH2021" s="145" t="s">
        <v>507</v>
      </c>
      <c r="AI2021" s="145" t="s">
        <v>507</v>
      </c>
      <c r="AJ2021" s="145" t="s">
        <v>507</v>
      </c>
      <c r="AK2021" s="145" t="s">
        <v>507</v>
      </c>
      <c r="AL2021" s="145" t="s">
        <v>507</v>
      </c>
      <c r="AM2021" s="145" t="s">
        <v>507</v>
      </c>
      <c r="AN2021" s="145" t="s">
        <v>507</v>
      </c>
      <c r="AO2021" s="145" t="s">
        <v>507</v>
      </c>
      <c r="AP2021" s="145" t="s">
        <v>507</v>
      </c>
      <c r="AQ2021" s="145" t="s">
        <v>507</v>
      </c>
      <c r="AR2021" s="145" t="s">
        <v>507</v>
      </c>
      <c r="AS2021" s="145" t="s">
        <v>507</v>
      </c>
      <c r="AT2021" s="145" t="s">
        <v>507</v>
      </c>
      <c r="AU2021" s="145" t="s">
        <v>507</v>
      </c>
      <c r="AV2021" s="145" t="s">
        <v>507</v>
      </c>
      <c r="AW2021" s="145" t="s">
        <v>507</v>
      </c>
      <c r="AX2021" s="145" t="s">
        <v>507</v>
      </c>
      <c r="AY2021" s="145" t="s">
        <v>507</v>
      </c>
      <c r="AZ2021" s="145" t="s">
        <v>507</v>
      </c>
      <c r="BA2021" s="145" t="s">
        <v>507</v>
      </c>
      <c r="BB2021" s="145" t="s">
        <v>507</v>
      </c>
      <c r="BC2021" s="145" t="s">
        <v>507</v>
      </c>
      <c r="BD2021" s="145" t="s">
        <v>507</v>
      </c>
      <c r="BE2021" s="145" t="s">
        <v>507</v>
      </c>
      <c r="BF2021" s="145" t="s">
        <v>507</v>
      </c>
      <c r="BG2021" s="145" t="s">
        <v>507</v>
      </c>
      <c r="BH2021" s="145" t="s">
        <v>507</v>
      </c>
      <c r="BI2021" s="145" t="s">
        <v>507</v>
      </c>
      <c r="BJ2021" s="145" t="s">
        <v>507</v>
      </c>
      <c r="BK2021" s="145" t="s">
        <v>507</v>
      </c>
      <c r="BL2021" s="145" t="s">
        <v>507</v>
      </c>
      <c r="BM2021" s="145" t="s">
        <v>507</v>
      </c>
      <c r="BN2021" s="145" t="s">
        <v>507</v>
      </c>
      <c r="BO2021" s="145" t="s">
        <v>507</v>
      </c>
      <c r="BP2021" s="145" t="s">
        <v>507</v>
      </c>
      <c r="BQ2021" s="145" t="s">
        <v>507</v>
      </c>
      <c r="BR2021" s="145" t="s">
        <v>507</v>
      </c>
      <c r="BS2021" s="145" t="s">
        <v>507</v>
      </c>
      <c r="BT2021" s="145" t="s">
        <v>507</v>
      </c>
      <c r="BU2021" s="145" t="s">
        <v>507</v>
      </c>
      <c r="BV2021" s="145" t="s">
        <v>507</v>
      </c>
      <c r="BW2021" s="145" t="s">
        <v>507</v>
      </c>
      <c r="BX2021" s="145" t="s">
        <v>507</v>
      </c>
      <c r="BY2021" s="145" t="s">
        <v>507</v>
      </c>
      <c r="BZ2021" s="145" t="s">
        <v>507</v>
      </c>
      <c r="CA2021" s="145" t="s">
        <v>507</v>
      </c>
      <c r="CB2021" s="145" t="s">
        <v>507</v>
      </c>
      <c r="CC2021" s="145" t="s">
        <v>507</v>
      </c>
      <c r="CD2021" s="145" t="s">
        <v>507</v>
      </c>
      <c r="CE2021" s="145" t="s">
        <v>507</v>
      </c>
      <c r="CF2021" s="145" t="s">
        <v>507</v>
      </c>
      <c r="CG2021" s="145" t="s">
        <v>507</v>
      </c>
      <c r="CH2021" s="145" t="s">
        <v>507</v>
      </c>
      <c r="CI2021" s="145" t="s">
        <v>507</v>
      </c>
      <c r="CJ2021" s="145" t="s">
        <v>507</v>
      </c>
      <c r="CK2021" s="145" t="s">
        <v>507</v>
      </c>
      <c r="CL2021" s="145" t="s">
        <v>507</v>
      </c>
      <c r="CM2021" s="145" t="s">
        <v>507</v>
      </c>
      <c r="CN2021" s="145" t="s">
        <v>507</v>
      </c>
    </row>
    <row r="2022" spans="1:92" s="295" customFormat="1" x14ac:dyDescent="0.25">
      <c r="A2022" t="s">
        <v>9</v>
      </c>
      <c r="B2022" s="216" t="s">
        <v>394</v>
      </c>
      <c r="C2022" s="53" t="s">
        <v>45</v>
      </c>
      <c r="D2022" t="s">
        <v>1073</v>
      </c>
      <c r="E2022" s="229" t="s">
        <v>203</v>
      </c>
      <c r="F2022" s="267"/>
      <c r="G2022" s="267"/>
      <c r="H2022" s="102"/>
      <c r="I2022" s="267"/>
      <c r="J2022" s="30">
        <f t="shared" ref="J2022:P2022" ca="1" si="1269">SUMIF($4:$4, INDIRECT(ADDRESS(2,COLUMN(),2)), INDIRECT(ROW() &amp; ":" &amp; ROW()))</f>
        <v>0</v>
      </c>
      <c r="K2022" s="30">
        <f t="shared" ca="1" si="1269"/>
        <v>0</v>
      </c>
      <c r="L2022" s="30">
        <f t="shared" ca="1" si="1269"/>
        <v>0</v>
      </c>
      <c r="M2022" s="30">
        <f t="shared" ca="1" si="1269"/>
        <v>0</v>
      </c>
      <c r="N2022" s="30">
        <f t="shared" ca="1" si="1269"/>
        <v>0</v>
      </c>
      <c r="O2022" s="30">
        <f t="shared" ca="1" si="1269"/>
        <v>0</v>
      </c>
      <c r="P2022" s="30">
        <f t="shared" ca="1" si="1269"/>
        <v>0</v>
      </c>
      <c r="Q2022" s="30"/>
      <c r="R2022"/>
      <c r="S2022"/>
      <c r="T2022" s="204">
        <f t="shared" ref="T2022" ca="1" si="1270">IFERROR(INDEX(INDIRECT("Financials!$A:$AD"), MATCH(INDIRECT(ADDRESS(ROW(),2)), INDIRECT("Financials!$B:$B"), 0), MATCH(INDIRECT(ADDRESS(1,COLUMN())), INDIRECT("Financials!$1:$1"), 0)),0)</f>
        <v>0</v>
      </c>
      <c r="U2022" s="30" cm="1">
        <f t="array" aca="1" ref="U2022" ca="1">MIN(INDIRECT(U2021)/30*ABS(INDIRECT(U2020)),T2022+ABS(INDIRECT(U2020)))</f>
        <v>0</v>
      </c>
      <c r="V2022" s="30" cm="1">
        <f t="array" aca="1" ref="V2022" ca="1">MIN(INDIRECT(V2021)/30*ABS(INDIRECT(V2020)),U2022+ABS(INDIRECT(V2020)))</f>
        <v>0</v>
      </c>
      <c r="W2022" s="30" cm="1">
        <f t="array" aca="1" ref="W2022" ca="1">MIN(INDIRECT(W2021)/30*ABS(INDIRECT(W2020)),V2022+ABS(INDIRECT(W2020)))</f>
        <v>0</v>
      </c>
      <c r="X2022" s="30" cm="1">
        <f t="array" aca="1" ref="X2022" ca="1">MIN(INDIRECT(X2021)/30*ABS(INDIRECT(X2020)),W2022+ABS(INDIRECT(X2020)))</f>
        <v>0</v>
      </c>
      <c r="Y2022" s="30" cm="1">
        <f t="array" aca="1" ref="Y2022" ca="1">MIN(INDIRECT(Y2021)/30*ABS(INDIRECT(Y2020)),X2022+ABS(INDIRECT(Y2020)))</f>
        <v>0</v>
      </c>
      <c r="Z2022" s="30" cm="1">
        <f t="array" aca="1" ref="Z2022" ca="1">MIN(INDIRECT(Z2021)/30*ABS(INDIRECT(Z2020)),Y2022+ABS(INDIRECT(Z2020)))</f>
        <v>0</v>
      </c>
      <c r="AA2022" s="30" cm="1">
        <f t="array" aca="1" ref="AA2022" ca="1">MIN(INDIRECT(AA2021)/30*ABS(INDIRECT(AA2020)),Z2022+ABS(INDIRECT(AA2020)))</f>
        <v>0</v>
      </c>
      <c r="AB2022" s="30" cm="1">
        <f t="array" aca="1" ref="AB2022" ca="1">MIN(INDIRECT(AB2021)/30*ABS(INDIRECT(AB2020)),AA2022+ABS(INDIRECT(AB2020)))</f>
        <v>0</v>
      </c>
      <c r="AC2022" s="30" cm="1">
        <f t="array" aca="1" ref="AC2022" ca="1">MIN(INDIRECT(AC2021)/30*ABS(INDIRECT(AC2020)),AB2022+ABS(INDIRECT(AC2020)))</f>
        <v>0</v>
      </c>
      <c r="AD2022" s="30" cm="1">
        <f t="array" aca="1" ref="AD2022" ca="1">MIN(INDIRECT(AD2021)/30*ABS(INDIRECT(AD2020)),AC2022+ABS(INDIRECT(AD2020)))</f>
        <v>0</v>
      </c>
      <c r="AE2022" s="30" cm="1">
        <f t="array" aca="1" ref="AE2022" ca="1">MIN(INDIRECT(AE2021)/30*ABS(INDIRECT(AE2020)),AD2022+ABS(INDIRECT(AE2020)))</f>
        <v>0</v>
      </c>
      <c r="AF2022" s="30" cm="1">
        <f t="array" aca="1" ref="AF2022" ca="1">MIN(INDIRECT(AF2021)/30*ABS(INDIRECT(AF2020)),AE2022+ABS(INDIRECT(AF2020)))</f>
        <v>0</v>
      </c>
      <c r="AG2022" s="30" cm="1">
        <f t="array" aca="1" ref="AG2022" ca="1">MIN(INDIRECT(AG2021)/30*ABS(INDIRECT(AG2020)),AF2022+ABS(INDIRECT(AG2020)))</f>
        <v>0</v>
      </c>
      <c r="AH2022" s="30" cm="1">
        <f t="array" aca="1" ref="AH2022" ca="1">MIN(INDIRECT(AH2021)/30*ABS(INDIRECT(AH2020)),AG2022+ABS(INDIRECT(AH2020)))</f>
        <v>0</v>
      </c>
      <c r="AI2022" s="30" cm="1">
        <f t="array" aca="1" ref="AI2022" ca="1">MIN(INDIRECT(AI2021)/30*ABS(INDIRECT(AI2020)),AH2022+ABS(INDIRECT(AI2020)))</f>
        <v>0</v>
      </c>
      <c r="AJ2022" s="30" cm="1">
        <f t="array" aca="1" ref="AJ2022" ca="1">MIN(INDIRECT(AJ2021)/30*ABS(INDIRECT(AJ2020)),AI2022+ABS(INDIRECT(AJ2020)))</f>
        <v>0</v>
      </c>
      <c r="AK2022" s="30" cm="1">
        <f t="array" aca="1" ref="AK2022" ca="1">MIN(INDIRECT(AK2021)/30*ABS(INDIRECT(AK2020)),AJ2022+ABS(INDIRECT(AK2020)))</f>
        <v>0</v>
      </c>
      <c r="AL2022" s="30" cm="1">
        <f t="array" aca="1" ref="AL2022" ca="1">MIN(INDIRECT(AL2021)/30*ABS(INDIRECT(AL2020)),AK2022+ABS(INDIRECT(AL2020)))</f>
        <v>0</v>
      </c>
      <c r="AM2022" s="30" cm="1">
        <f t="array" aca="1" ref="AM2022" ca="1">MIN(INDIRECT(AM2021)/30*ABS(INDIRECT(AM2020)),AL2022+ABS(INDIRECT(AM2020)))</f>
        <v>0</v>
      </c>
      <c r="AN2022" s="30" cm="1">
        <f t="array" aca="1" ref="AN2022" ca="1">MIN(INDIRECT(AN2021)/30*ABS(INDIRECT(AN2020)),AM2022+ABS(INDIRECT(AN2020)))</f>
        <v>0</v>
      </c>
      <c r="AO2022" s="30" cm="1">
        <f t="array" aca="1" ref="AO2022" ca="1">MIN(INDIRECT(AO2021)/30*ABS(INDIRECT(AO2020)),AN2022+ABS(INDIRECT(AO2020)))</f>
        <v>0</v>
      </c>
      <c r="AP2022" s="30" cm="1">
        <f t="array" aca="1" ref="AP2022" ca="1">MIN(INDIRECT(AP2021)/30*ABS(INDIRECT(AP2020)),AO2022+ABS(INDIRECT(AP2020)))</f>
        <v>0</v>
      </c>
      <c r="AQ2022" s="30" cm="1">
        <f t="array" aca="1" ref="AQ2022" ca="1">MIN(INDIRECT(AQ2021)/30*ABS(INDIRECT(AQ2020)),AP2022+ABS(INDIRECT(AQ2020)))</f>
        <v>0</v>
      </c>
      <c r="AR2022" s="30" cm="1">
        <f t="array" aca="1" ref="AR2022" ca="1">MIN(INDIRECT(AR2021)/30*ABS(INDIRECT(AR2020)),AQ2022+ABS(INDIRECT(AR2020)))</f>
        <v>0</v>
      </c>
      <c r="AS2022" s="30" cm="1">
        <f t="array" aca="1" ref="AS2022" ca="1">MIN(INDIRECT(AS2021)/30*ABS(INDIRECT(AS2020)),AR2022+ABS(INDIRECT(AS2020)))</f>
        <v>0</v>
      </c>
      <c r="AT2022" s="30" cm="1">
        <f t="array" aca="1" ref="AT2022" ca="1">MIN(INDIRECT(AT2021)/30*ABS(INDIRECT(AT2020)),AS2022+ABS(INDIRECT(AT2020)))</f>
        <v>0</v>
      </c>
      <c r="AU2022" s="30" cm="1">
        <f t="array" aca="1" ref="AU2022" ca="1">MIN(INDIRECT(AU2021)/30*ABS(INDIRECT(AU2020)),AT2022+ABS(INDIRECT(AU2020)))</f>
        <v>0</v>
      </c>
      <c r="AV2022" s="30" cm="1">
        <f t="array" aca="1" ref="AV2022" ca="1">MIN(INDIRECT(AV2021)/30*ABS(INDIRECT(AV2020)),AU2022+ABS(INDIRECT(AV2020)))</f>
        <v>0</v>
      </c>
      <c r="AW2022" s="30" cm="1">
        <f t="array" aca="1" ref="AW2022" ca="1">MIN(INDIRECT(AW2021)/30*ABS(INDIRECT(AW2020)),AV2022+ABS(INDIRECT(AW2020)))</f>
        <v>0</v>
      </c>
      <c r="AX2022" s="30" cm="1">
        <f t="array" aca="1" ref="AX2022" ca="1">MIN(INDIRECT(AX2021)/30*ABS(INDIRECT(AX2020)),AW2022+ABS(INDIRECT(AX2020)))</f>
        <v>0</v>
      </c>
      <c r="AY2022" s="30" cm="1">
        <f t="array" aca="1" ref="AY2022" ca="1">MIN(INDIRECT(AY2021)/30*ABS(INDIRECT(AY2020)),AX2022+ABS(INDIRECT(AY2020)))</f>
        <v>0</v>
      </c>
      <c r="AZ2022" s="30" cm="1">
        <f t="array" aca="1" ref="AZ2022" ca="1">MIN(INDIRECT(AZ2021)/30*ABS(INDIRECT(AZ2020)),AY2022+ABS(INDIRECT(AZ2020)))</f>
        <v>0</v>
      </c>
      <c r="BA2022" s="30" cm="1">
        <f t="array" aca="1" ref="BA2022" ca="1">MIN(INDIRECT(BA2021)/30*ABS(INDIRECT(BA2020)),AZ2022+ABS(INDIRECT(BA2020)))</f>
        <v>0</v>
      </c>
      <c r="BB2022" s="30" cm="1">
        <f t="array" aca="1" ref="BB2022" ca="1">MIN(INDIRECT(BB2021)/30*ABS(INDIRECT(BB2020)),BA2022+ABS(INDIRECT(BB2020)))</f>
        <v>0</v>
      </c>
      <c r="BC2022" s="30" cm="1">
        <f t="array" aca="1" ref="BC2022" ca="1">MIN(INDIRECT(BC2021)/30*ABS(INDIRECT(BC2020)),BB2022+ABS(INDIRECT(BC2020)))</f>
        <v>0</v>
      </c>
      <c r="BD2022" s="30" cm="1">
        <f t="array" aca="1" ref="BD2022" ca="1">MIN(INDIRECT(BD2021)/30*ABS(INDIRECT(BD2020)),BC2022+ABS(INDIRECT(BD2020)))</f>
        <v>0</v>
      </c>
      <c r="BE2022" s="30" cm="1">
        <f t="array" aca="1" ref="BE2022" ca="1">MIN(INDIRECT(BE2021)/30*ABS(INDIRECT(BE2020)),BD2022+ABS(INDIRECT(BE2020)))</f>
        <v>0</v>
      </c>
      <c r="BF2022" s="30" cm="1">
        <f t="array" aca="1" ref="BF2022" ca="1">MIN(INDIRECT(BF2021)/30*ABS(INDIRECT(BF2020)),BE2022+ABS(INDIRECT(BF2020)))</f>
        <v>0</v>
      </c>
      <c r="BG2022" s="30" cm="1">
        <f t="array" aca="1" ref="BG2022" ca="1">MIN(INDIRECT(BG2021)/30*ABS(INDIRECT(BG2020)),BF2022+ABS(INDIRECT(BG2020)))</f>
        <v>0</v>
      </c>
      <c r="BH2022" s="30" cm="1">
        <f t="array" aca="1" ref="BH2022" ca="1">MIN(INDIRECT(BH2021)/30*ABS(INDIRECT(BH2020)),BG2022+ABS(INDIRECT(BH2020)))</f>
        <v>0</v>
      </c>
      <c r="BI2022" s="30" cm="1">
        <f t="array" aca="1" ref="BI2022" ca="1">MIN(INDIRECT(BI2021)/30*ABS(INDIRECT(BI2020)),BH2022+ABS(INDIRECT(BI2020)))</f>
        <v>0</v>
      </c>
      <c r="BJ2022" s="30" cm="1">
        <f t="array" aca="1" ref="BJ2022" ca="1">MIN(INDIRECT(BJ2021)/30*ABS(INDIRECT(BJ2020)),BI2022+ABS(INDIRECT(BJ2020)))</f>
        <v>0</v>
      </c>
      <c r="BK2022" s="30" cm="1">
        <f t="array" aca="1" ref="BK2022" ca="1">MIN(INDIRECT(BK2021)/30*ABS(INDIRECT(BK2020)),BJ2022+ABS(INDIRECT(BK2020)))</f>
        <v>0</v>
      </c>
      <c r="BL2022" s="30" cm="1">
        <f t="array" aca="1" ref="BL2022" ca="1">MIN(INDIRECT(BL2021)/30*ABS(INDIRECT(BL2020)),BK2022+ABS(INDIRECT(BL2020)))</f>
        <v>0</v>
      </c>
      <c r="BM2022" s="30" cm="1">
        <f t="array" aca="1" ref="BM2022" ca="1">MIN(INDIRECT(BM2021)/30*ABS(INDIRECT(BM2020)),BL2022+ABS(INDIRECT(BM2020)))</f>
        <v>0</v>
      </c>
      <c r="BN2022" s="30" cm="1">
        <f t="array" aca="1" ref="BN2022" ca="1">MIN(INDIRECT(BN2021)/30*ABS(INDIRECT(BN2020)),BM2022+ABS(INDIRECT(BN2020)))</f>
        <v>0</v>
      </c>
      <c r="BO2022" s="30" cm="1">
        <f t="array" aca="1" ref="BO2022" ca="1">MIN(INDIRECT(BO2021)/30*ABS(INDIRECT(BO2020)),BN2022+ABS(INDIRECT(BO2020)))</f>
        <v>0</v>
      </c>
      <c r="BP2022" s="30" cm="1">
        <f t="array" aca="1" ref="BP2022" ca="1">MIN(INDIRECT(BP2021)/30*ABS(INDIRECT(BP2020)),BO2022+ABS(INDIRECT(BP2020)))</f>
        <v>0</v>
      </c>
      <c r="BQ2022" s="30" cm="1">
        <f t="array" aca="1" ref="BQ2022" ca="1">MIN(INDIRECT(BQ2021)/30*ABS(INDIRECT(BQ2020)),BP2022+ABS(INDIRECT(BQ2020)))</f>
        <v>0</v>
      </c>
      <c r="BR2022" s="30" cm="1">
        <f t="array" aca="1" ref="BR2022" ca="1">MIN(INDIRECT(BR2021)/30*ABS(INDIRECT(BR2020)),BQ2022+ABS(INDIRECT(BR2020)))</f>
        <v>0</v>
      </c>
      <c r="BS2022" s="30" cm="1">
        <f t="array" aca="1" ref="BS2022" ca="1">MIN(INDIRECT(BS2021)/30*ABS(INDIRECT(BS2020)),BR2022+ABS(INDIRECT(BS2020)))</f>
        <v>0</v>
      </c>
      <c r="BT2022" s="30" cm="1">
        <f t="array" aca="1" ref="BT2022" ca="1">MIN(INDIRECT(BT2021)/30*ABS(INDIRECT(BT2020)),BS2022+ABS(INDIRECT(BT2020)))</f>
        <v>0</v>
      </c>
      <c r="BU2022" s="30" cm="1">
        <f t="array" aca="1" ref="BU2022" ca="1">MIN(INDIRECT(BU2021)/30*ABS(INDIRECT(BU2020)),BT2022+ABS(INDIRECT(BU2020)))</f>
        <v>0</v>
      </c>
      <c r="BV2022" s="30" cm="1">
        <f t="array" aca="1" ref="BV2022" ca="1">MIN(INDIRECT(BV2021)/30*ABS(INDIRECT(BV2020)),BU2022+ABS(INDIRECT(BV2020)))</f>
        <v>0</v>
      </c>
      <c r="BW2022" s="30" cm="1">
        <f t="array" aca="1" ref="BW2022" ca="1">MIN(INDIRECT(BW2021)/30*ABS(INDIRECT(BW2020)),BV2022+ABS(INDIRECT(BW2020)))</f>
        <v>0</v>
      </c>
      <c r="BX2022" s="30" cm="1">
        <f t="array" aca="1" ref="BX2022" ca="1">MIN(INDIRECT(BX2021)/30*ABS(INDIRECT(BX2020)),BW2022+ABS(INDIRECT(BX2020)))</f>
        <v>0</v>
      </c>
      <c r="BY2022" s="30" cm="1">
        <f t="array" aca="1" ref="BY2022" ca="1">MIN(INDIRECT(BY2021)/30*ABS(INDIRECT(BY2020)),BX2022+ABS(INDIRECT(BY2020)))</f>
        <v>0</v>
      </c>
      <c r="BZ2022" s="30" cm="1">
        <f t="array" aca="1" ref="BZ2022" ca="1">MIN(INDIRECT(BZ2021)/30*ABS(INDIRECT(BZ2020)),BY2022+ABS(INDIRECT(BZ2020)))</f>
        <v>0</v>
      </c>
      <c r="CA2022" s="30" cm="1">
        <f t="array" aca="1" ref="CA2022" ca="1">MIN(INDIRECT(CA2021)/30*ABS(INDIRECT(CA2020)),BZ2022+ABS(INDIRECT(CA2020)))</f>
        <v>0</v>
      </c>
      <c r="CB2022" s="30" cm="1">
        <f t="array" aca="1" ref="CB2022" ca="1">MIN(INDIRECT(CB2021)/30*ABS(INDIRECT(CB2020)),CA2022+ABS(INDIRECT(CB2020)))</f>
        <v>0</v>
      </c>
      <c r="CC2022" s="30" cm="1">
        <f t="array" aca="1" ref="CC2022" ca="1">MIN(INDIRECT(CC2021)/30*ABS(INDIRECT(CC2020)),CB2022+ABS(INDIRECT(CC2020)))</f>
        <v>0</v>
      </c>
      <c r="CD2022" s="30" cm="1">
        <f t="array" aca="1" ref="CD2022" ca="1">MIN(INDIRECT(CD2021)/30*ABS(INDIRECT(CD2020)),CC2022+ABS(INDIRECT(CD2020)))</f>
        <v>0</v>
      </c>
      <c r="CE2022" s="30" cm="1">
        <f t="array" aca="1" ref="CE2022" ca="1">MIN(INDIRECT(CE2021)/30*ABS(INDIRECT(CE2020)),CD2022+ABS(INDIRECT(CE2020)))</f>
        <v>0</v>
      </c>
      <c r="CF2022" s="30" cm="1">
        <f t="array" aca="1" ref="CF2022" ca="1">MIN(INDIRECT(CF2021)/30*ABS(INDIRECT(CF2020)),CE2022+ABS(INDIRECT(CF2020)))</f>
        <v>0</v>
      </c>
      <c r="CG2022" s="30" cm="1">
        <f t="array" aca="1" ref="CG2022" ca="1">MIN(INDIRECT(CG2021)/30*ABS(INDIRECT(CG2020)),CF2022+ABS(INDIRECT(CG2020)))</f>
        <v>0</v>
      </c>
      <c r="CH2022" s="30" cm="1">
        <f t="array" aca="1" ref="CH2022" ca="1">MIN(INDIRECT(CH2021)/30*ABS(INDIRECT(CH2020)),CG2022+ABS(INDIRECT(CH2020)))</f>
        <v>0</v>
      </c>
      <c r="CI2022" s="30" cm="1">
        <f t="array" aca="1" ref="CI2022" ca="1">MIN(INDIRECT(CI2021)/30*ABS(INDIRECT(CI2020)),CH2022+ABS(INDIRECT(CI2020)))</f>
        <v>0</v>
      </c>
      <c r="CJ2022" s="30" cm="1">
        <f t="array" aca="1" ref="CJ2022" ca="1">MIN(INDIRECT(CJ2021)/30*ABS(INDIRECT(CJ2020)),CI2022+ABS(INDIRECT(CJ2020)))</f>
        <v>0</v>
      </c>
      <c r="CK2022" s="30" cm="1">
        <f t="array" aca="1" ref="CK2022" ca="1">MIN(INDIRECT(CK2021)/30*ABS(INDIRECT(CK2020)),CJ2022+ABS(INDIRECT(CK2020)))</f>
        <v>0</v>
      </c>
      <c r="CL2022" s="30" cm="1">
        <f t="array" aca="1" ref="CL2022" ca="1">MIN(INDIRECT(CL2021)/30*ABS(INDIRECT(CL2020)),CK2022+ABS(INDIRECT(CL2020)))</f>
        <v>0</v>
      </c>
      <c r="CM2022" s="30" cm="1">
        <f t="array" aca="1" ref="CM2022" ca="1">MIN(INDIRECT(CM2021)/30*ABS(INDIRECT(CM2020)),CL2022+ABS(INDIRECT(CM2020)))</f>
        <v>0</v>
      </c>
      <c r="CN2022" s="30" cm="1">
        <f t="array" aca="1" ref="CN2022" ca="1">MIN(INDIRECT(CN2021)/30*ABS(INDIRECT(CN2020)),CM2022+ABS(INDIRECT(CN2020)))</f>
        <v>0</v>
      </c>
    </row>
    <row r="2023" spans="1:92" s="295" customFormat="1" x14ac:dyDescent="0.25">
      <c r="A2023"/>
      <c r="B2023" s="216"/>
      <c r="C2023" s="53"/>
      <c r="D2023"/>
      <c r="E2023" s="229"/>
      <c r="F2023" s="267"/>
      <c r="G2023" s="267"/>
      <c r="H2023" s="102"/>
      <c r="I2023" s="267"/>
      <c r="J2023" s="268"/>
      <c r="K2023" s="30"/>
      <c r="L2023" s="30"/>
      <c r="M2023" s="30"/>
      <c r="N2023" s="30"/>
      <c r="O2023" s="30"/>
      <c r="P2023" s="30"/>
      <c r="Q2023" s="30"/>
      <c r="R2023"/>
      <c r="S2023"/>
      <c r="T2023" s="204"/>
      <c r="U2023" s="30"/>
      <c r="V2023" s="30"/>
      <c r="W2023" s="30"/>
      <c r="X2023" s="30"/>
      <c r="Y2023" s="30"/>
      <c r="Z2023" s="30"/>
      <c r="AA2023" s="30"/>
      <c r="AB2023" s="30"/>
      <c r="AC2023" s="30"/>
      <c r="AD2023" s="30"/>
      <c r="AE2023" s="30"/>
      <c r="AF2023" s="30"/>
      <c r="AG2023" s="30"/>
      <c r="AH2023" s="30"/>
      <c r="AI2023" s="30"/>
      <c r="AJ2023" s="30"/>
      <c r="AK2023" s="30"/>
      <c r="AL2023" s="30"/>
      <c r="AM2023" s="30"/>
      <c r="AN2023" s="30"/>
      <c r="AO2023" s="30"/>
      <c r="AP2023" s="30"/>
      <c r="AQ2023" s="30"/>
      <c r="AR2023" s="30"/>
      <c r="AS2023" s="30"/>
      <c r="AT2023" s="30"/>
      <c r="AU2023" s="30"/>
      <c r="AV2023" s="30"/>
      <c r="AW2023" s="30"/>
      <c r="AX2023" s="30"/>
      <c r="AY2023" s="30"/>
      <c r="AZ2023" s="30"/>
      <c r="BA2023" s="30"/>
      <c r="BB2023" s="30"/>
      <c r="BC2023" s="30"/>
      <c r="BD2023" s="30"/>
      <c r="BE2023" s="30"/>
      <c r="BF2023" s="30"/>
      <c r="BG2023" s="30"/>
      <c r="BH2023" s="30"/>
      <c r="BI2023" s="30"/>
      <c r="BJ2023" s="30"/>
      <c r="BK2023" s="30"/>
      <c r="BL2023" s="30"/>
      <c r="BM2023" s="30"/>
      <c r="BN2023" s="30"/>
      <c r="BO2023" s="30"/>
      <c r="BP2023" s="30"/>
      <c r="BQ2023" s="30"/>
      <c r="BR2023" s="30"/>
      <c r="BS2023" s="30"/>
      <c r="BT2023" s="30"/>
      <c r="BU2023" s="30"/>
      <c r="BV2023" s="30"/>
      <c r="BW2023" s="30"/>
      <c r="BX2023" s="30"/>
      <c r="BY2023" s="30"/>
      <c r="BZ2023" s="30"/>
      <c r="CA2023" s="30"/>
      <c r="CB2023" s="30"/>
      <c r="CC2023" s="30"/>
      <c r="CD2023" s="30"/>
      <c r="CE2023" s="30"/>
      <c r="CF2023" s="30"/>
      <c r="CG2023" s="30"/>
      <c r="CH2023" s="30"/>
      <c r="CI2023" s="30"/>
      <c r="CJ2023" s="30"/>
      <c r="CK2023" s="30"/>
      <c r="CL2023" s="30"/>
      <c r="CM2023" s="30"/>
      <c r="CN2023" s="30"/>
    </row>
    <row r="2024" spans="1:92" x14ac:dyDescent="0.25">
      <c r="A2024" s="137"/>
      <c r="B2024" s="208"/>
      <c r="C2024" s="139"/>
      <c r="D2024" s="137" t="s">
        <v>1074</v>
      </c>
      <c r="E2024" s="140" t="s">
        <v>1074</v>
      </c>
      <c r="F2024" s="157"/>
      <c r="G2024" s="157"/>
      <c r="H2024" s="157"/>
      <c r="I2024" s="221" t="s">
        <v>15</v>
      </c>
      <c r="J2024" s="222"/>
      <c r="K2024" s="139"/>
      <c r="L2024" s="139"/>
      <c r="M2024" s="139"/>
      <c r="N2024" s="139"/>
      <c r="O2024" s="139"/>
      <c r="P2024" s="139"/>
      <c r="Q2024" s="139"/>
      <c r="T2024" s="262"/>
      <c r="U2024" s="145" t="s">
        <v>507</v>
      </c>
      <c r="V2024" s="145" t="s">
        <v>507</v>
      </c>
      <c r="W2024" s="145" t="s">
        <v>507</v>
      </c>
      <c r="X2024" s="145" t="s">
        <v>507</v>
      </c>
      <c r="Y2024" s="145" t="s">
        <v>507</v>
      </c>
      <c r="Z2024" s="145" t="s">
        <v>507</v>
      </c>
      <c r="AA2024" s="145" t="s">
        <v>507</v>
      </c>
      <c r="AB2024" s="145" t="s">
        <v>507</v>
      </c>
      <c r="AC2024" s="145" t="s">
        <v>507</v>
      </c>
      <c r="AD2024" s="145" t="s">
        <v>507</v>
      </c>
      <c r="AE2024" s="145" t="s">
        <v>507</v>
      </c>
      <c r="AF2024" s="145" t="s">
        <v>507</v>
      </c>
      <c r="AG2024" s="145" t="s">
        <v>507</v>
      </c>
      <c r="AH2024" s="145" t="s">
        <v>507</v>
      </c>
      <c r="AI2024" s="145" t="s">
        <v>507</v>
      </c>
      <c r="AJ2024" s="145" t="s">
        <v>507</v>
      </c>
      <c r="AK2024" s="145" t="s">
        <v>507</v>
      </c>
      <c r="AL2024" s="145" t="s">
        <v>507</v>
      </c>
      <c r="AM2024" s="145" t="s">
        <v>507</v>
      </c>
      <c r="AN2024" s="145" t="s">
        <v>507</v>
      </c>
      <c r="AO2024" s="145" t="s">
        <v>507</v>
      </c>
      <c r="AP2024" s="145" t="s">
        <v>507</v>
      </c>
      <c r="AQ2024" s="145" t="s">
        <v>507</v>
      </c>
      <c r="AR2024" s="145" t="s">
        <v>507</v>
      </c>
      <c r="AS2024" s="145" t="s">
        <v>507</v>
      </c>
      <c r="AT2024" s="145" t="s">
        <v>507</v>
      </c>
      <c r="AU2024" s="145" t="s">
        <v>507</v>
      </c>
      <c r="AV2024" s="145" t="s">
        <v>507</v>
      </c>
      <c r="AW2024" s="145" t="s">
        <v>507</v>
      </c>
      <c r="AX2024" s="145" t="s">
        <v>507</v>
      </c>
      <c r="AY2024" s="145" t="s">
        <v>507</v>
      </c>
      <c r="AZ2024" s="145" t="s">
        <v>507</v>
      </c>
      <c r="BA2024" s="145" t="s">
        <v>507</v>
      </c>
      <c r="BB2024" s="145" t="s">
        <v>507</v>
      </c>
      <c r="BC2024" s="145" t="s">
        <v>507</v>
      </c>
      <c r="BD2024" s="145" t="s">
        <v>507</v>
      </c>
      <c r="BE2024" s="145" t="s">
        <v>507</v>
      </c>
      <c r="BF2024" s="145" t="s">
        <v>507</v>
      </c>
      <c r="BG2024" s="145" t="s">
        <v>507</v>
      </c>
      <c r="BH2024" s="145" t="s">
        <v>507</v>
      </c>
      <c r="BI2024" s="145" t="s">
        <v>507</v>
      </c>
      <c r="BJ2024" s="145" t="s">
        <v>507</v>
      </c>
      <c r="BK2024" s="145" t="s">
        <v>507</v>
      </c>
      <c r="BL2024" s="145" t="s">
        <v>507</v>
      </c>
      <c r="BM2024" s="145" t="s">
        <v>507</v>
      </c>
      <c r="BN2024" s="145" t="s">
        <v>507</v>
      </c>
      <c r="BO2024" s="145" t="s">
        <v>507</v>
      </c>
      <c r="BP2024" s="145" t="s">
        <v>507</v>
      </c>
      <c r="BQ2024" s="145" t="s">
        <v>507</v>
      </c>
      <c r="BR2024" s="145" t="s">
        <v>507</v>
      </c>
      <c r="BS2024" s="145" t="s">
        <v>507</v>
      </c>
      <c r="BT2024" s="145" t="s">
        <v>507</v>
      </c>
      <c r="BU2024" s="145" t="s">
        <v>507</v>
      </c>
      <c r="BV2024" s="145" t="s">
        <v>507</v>
      </c>
      <c r="BW2024" s="145" t="s">
        <v>507</v>
      </c>
      <c r="BX2024" s="145" t="s">
        <v>507</v>
      </c>
      <c r="BY2024" s="145" t="s">
        <v>507</v>
      </c>
      <c r="BZ2024" s="145" t="s">
        <v>507</v>
      </c>
      <c r="CA2024" s="145" t="s">
        <v>507</v>
      </c>
      <c r="CB2024" s="145" t="s">
        <v>507</v>
      </c>
      <c r="CC2024" s="145" t="s">
        <v>507</v>
      </c>
      <c r="CD2024" s="145" t="s">
        <v>507</v>
      </c>
      <c r="CE2024" s="145" t="s">
        <v>507</v>
      </c>
      <c r="CF2024" s="145" t="s">
        <v>507</v>
      </c>
      <c r="CG2024" s="145" t="s">
        <v>507</v>
      </c>
      <c r="CH2024" s="145" t="s">
        <v>507</v>
      </c>
      <c r="CI2024" s="145" t="s">
        <v>507</v>
      </c>
      <c r="CJ2024" s="145" t="s">
        <v>507</v>
      </c>
      <c r="CK2024" s="145" t="s">
        <v>507</v>
      </c>
      <c r="CL2024" s="145" t="s">
        <v>507</v>
      </c>
      <c r="CM2024" s="145" t="s">
        <v>507</v>
      </c>
      <c r="CN2024" s="145" t="s">
        <v>507</v>
      </c>
    </row>
    <row r="2025" spans="1:92" x14ac:dyDescent="0.25">
      <c r="A2025" s="137"/>
      <c r="B2025" s="208"/>
      <c r="C2025" s="139"/>
      <c r="D2025" s="137" t="s">
        <v>1074</v>
      </c>
      <c r="E2025" s="140" t="s">
        <v>1074</v>
      </c>
      <c r="F2025" s="157"/>
      <c r="G2025" s="157"/>
      <c r="H2025" s="157"/>
      <c r="I2025" s="221" t="s">
        <v>15</v>
      </c>
      <c r="J2025" s="222"/>
      <c r="K2025" s="139"/>
      <c r="L2025" s="139"/>
      <c r="M2025" s="139"/>
      <c r="N2025" s="139"/>
      <c r="O2025" s="139"/>
      <c r="P2025" s="139"/>
      <c r="Q2025" s="139"/>
      <c r="T2025" s="262"/>
      <c r="U2025" s="145" t="s">
        <v>507</v>
      </c>
      <c r="V2025" s="145" t="s">
        <v>507</v>
      </c>
      <c r="W2025" s="145" t="s">
        <v>507</v>
      </c>
      <c r="X2025" s="145" t="s">
        <v>507</v>
      </c>
      <c r="Y2025" s="145" t="s">
        <v>507</v>
      </c>
      <c r="Z2025" s="145" t="s">
        <v>507</v>
      </c>
      <c r="AA2025" s="145" t="s">
        <v>507</v>
      </c>
      <c r="AB2025" s="145" t="s">
        <v>507</v>
      </c>
      <c r="AC2025" s="145" t="s">
        <v>507</v>
      </c>
      <c r="AD2025" s="145" t="s">
        <v>507</v>
      </c>
      <c r="AE2025" s="145" t="s">
        <v>507</v>
      </c>
      <c r="AF2025" s="145" t="s">
        <v>507</v>
      </c>
      <c r="AG2025" s="145" t="s">
        <v>507</v>
      </c>
      <c r="AH2025" s="145" t="s">
        <v>507</v>
      </c>
      <c r="AI2025" s="145" t="s">
        <v>507</v>
      </c>
      <c r="AJ2025" s="145" t="s">
        <v>507</v>
      </c>
      <c r="AK2025" s="145" t="s">
        <v>507</v>
      </c>
      <c r="AL2025" s="145" t="s">
        <v>507</v>
      </c>
      <c r="AM2025" s="145" t="s">
        <v>507</v>
      </c>
      <c r="AN2025" s="145" t="s">
        <v>507</v>
      </c>
      <c r="AO2025" s="145" t="s">
        <v>507</v>
      </c>
      <c r="AP2025" s="145" t="s">
        <v>507</v>
      </c>
      <c r="AQ2025" s="145" t="s">
        <v>507</v>
      </c>
      <c r="AR2025" s="145" t="s">
        <v>507</v>
      </c>
      <c r="AS2025" s="145" t="s">
        <v>507</v>
      </c>
      <c r="AT2025" s="145" t="s">
        <v>507</v>
      </c>
      <c r="AU2025" s="145" t="s">
        <v>507</v>
      </c>
      <c r="AV2025" s="145" t="s">
        <v>507</v>
      </c>
      <c r="AW2025" s="145" t="s">
        <v>507</v>
      </c>
      <c r="AX2025" s="145" t="s">
        <v>507</v>
      </c>
      <c r="AY2025" s="145" t="s">
        <v>507</v>
      </c>
      <c r="AZ2025" s="145" t="s">
        <v>507</v>
      </c>
      <c r="BA2025" s="145" t="s">
        <v>507</v>
      </c>
      <c r="BB2025" s="145" t="s">
        <v>507</v>
      </c>
      <c r="BC2025" s="145" t="s">
        <v>507</v>
      </c>
      <c r="BD2025" s="145" t="s">
        <v>507</v>
      </c>
      <c r="BE2025" s="145" t="s">
        <v>507</v>
      </c>
      <c r="BF2025" s="145" t="s">
        <v>507</v>
      </c>
      <c r="BG2025" s="145" t="s">
        <v>507</v>
      </c>
      <c r="BH2025" s="145" t="s">
        <v>507</v>
      </c>
      <c r="BI2025" s="145" t="s">
        <v>507</v>
      </c>
      <c r="BJ2025" s="145" t="s">
        <v>507</v>
      </c>
      <c r="BK2025" s="145" t="s">
        <v>507</v>
      </c>
      <c r="BL2025" s="145" t="s">
        <v>507</v>
      </c>
      <c r="BM2025" s="145" t="s">
        <v>507</v>
      </c>
      <c r="BN2025" s="145" t="s">
        <v>507</v>
      </c>
      <c r="BO2025" s="145" t="s">
        <v>507</v>
      </c>
      <c r="BP2025" s="145" t="s">
        <v>507</v>
      </c>
      <c r="BQ2025" s="145" t="s">
        <v>507</v>
      </c>
      <c r="BR2025" s="145" t="s">
        <v>507</v>
      </c>
      <c r="BS2025" s="145" t="s">
        <v>507</v>
      </c>
      <c r="BT2025" s="145" t="s">
        <v>507</v>
      </c>
      <c r="BU2025" s="145" t="s">
        <v>507</v>
      </c>
      <c r="BV2025" s="145" t="s">
        <v>507</v>
      </c>
      <c r="BW2025" s="145" t="s">
        <v>507</v>
      </c>
      <c r="BX2025" s="145" t="s">
        <v>507</v>
      </c>
      <c r="BY2025" s="145" t="s">
        <v>507</v>
      </c>
      <c r="BZ2025" s="145" t="s">
        <v>507</v>
      </c>
      <c r="CA2025" s="145" t="s">
        <v>507</v>
      </c>
      <c r="CB2025" s="145" t="s">
        <v>507</v>
      </c>
      <c r="CC2025" s="145" t="s">
        <v>507</v>
      </c>
      <c r="CD2025" s="145" t="s">
        <v>507</v>
      </c>
      <c r="CE2025" s="145" t="s">
        <v>507</v>
      </c>
      <c r="CF2025" s="145" t="s">
        <v>507</v>
      </c>
      <c r="CG2025" s="145" t="s">
        <v>507</v>
      </c>
      <c r="CH2025" s="145" t="s">
        <v>507</v>
      </c>
      <c r="CI2025" s="145" t="s">
        <v>507</v>
      </c>
      <c r="CJ2025" s="145" t="s">
        <v>507</v>
      </c>
      <c r="CK2025" s="145" t="s">
        <v>507</v>
      </c>
      <c r="CL2025" s="145" t="s">
        <v>507</v>
      </c>
      <c r="CM2025" s="145" t="s">
        <v>507</v>
      </c>
      <c r="CN2025" s="145" t="s">
        <v>507</v>
      </c>
    </row>
    <row r="2026" spans="1:92" x14ac:dyDescent="0.25">
      <c r="A2026" t="s">
        <v>9</v>
      </c>
      <c r="B2026" s="216" t="s">
        <v>394</v>
      </c>
      <c r="C2026" s="53" t="s">
        <v>45</v>
      </c>
      <c r="D2026" t="s">
        <v>1074</v>
      </c>
      <c r="E2026" s="229" t="s">
        <v>203</v>
      </c>
      <c r="F2026" s="267"/>
      <c r="G2026" s="267"/>
      <c r="I2026" s="267"/>
      <c r="J2026" s="268"/>
      <c r="K2026" s="30">
        <f t="shared" ref="K2026:P2026" ca="1" si="1271">SUMIF($4:$4, K$2, INDIRECT(ROW() &amp; ":" &amp; ROW()))</f>
        <v>0</v>
      </c>
      <c r="L2026" s="30">
        <f t="shared" ca="1" si="1271"/>
        <v>0</v>
      </c>
      <c r="M2026" s="30">
        <f t="shared" ca="1" si="1271"/>
        <v>0</v>
      </c>
      <c r="N2026" s="30">
        <f t="shared" ca="1" si="1271"/>
        <v>0</v>
      </c>
      <c r="O2026" s="30">
        <f t="shared" ca="1" si="1271"/>
        <v>0</v>
      </c>
      <c r="P2026" s="30">
        <f t="shared" ca="1" si="1271"/>
        <v>0</v>
      </c>
      <c r="Q2026" s="30"/>
      <c r="T2026" s="204">
        <f t="shared" ref="T2026" ca="1" si="1272">IFERROR(INDEX(INDIRECT("Financials!$A:$AD"), MATCH(INDIRECT(ADDRESS(ROW(),2)), INDIRECT("Financials!$B:$B"), 0), MATCH(INDIRECT(ADDRESS(1,COLUMN())), INDIRECT("Financials!$1:$1"), 0)),0)</f>
        <v>0</v>
      </c>
      <c r="U2026" s="30" cm="1">
        <f t="array" aca="1" ref="U2026" ca="1">+T2026+ABS(INDIRECT(U2024))-ABS(OFFSET(INDIRECT(U2024),0,-ROUNDUP(INDIRECT(U2025)/(365/U$7),0)))</f>
        <v>0</v>
      </c>
      <c r="V2026" s="30" cm="1">
        <f t="array" aca="1" ref="V2026" ca="1">+U2026+ABS(INDIRECT(V2024))-ABS(OFFSET(INDIRECT(V2024),0,-ROUNDUP(INDIRECT(V2025)/(365/V$7),0)))</f>
        <v>0</v>
      </c>
      <c r="W2026" s="30" cm="1">
        <f t="array" aca="1" ref="W2026" ca="1">+V2026+ABS(INDIRECT(W2024))-ABS(OFFSET(INDIRECT(W2024),0,-ROUNDUP(INDIRECT(W2025)/(365/W$7),0)))</f>
        <v>0</v>
      </c>
      <c r="X2026" s="30" cm="1">
        <f t="array" aca="1" ref="X2026" ca="1">+W2026+ABS(INDIRECT(X2024))-ABS(OFFSET(INDIRECT(X2024),0,-ROUNDUP(INDIRECT(X2025)/(365/X$7),0)))</f>
        <v>0</v>
      </c>
      <c r="Y2026" s="30" cm="1">
        <f t="array" aca="1" ref="Y2026" ca="1">+X2026+ABS(INDIRECT(Y2024))-ABS(OFFSET(INDIRECT(Y2024),0,-ROUNDUP(INDIRECT(Y2025)/(365/Y$7),0)))</f>
        <v>0</v>
      </c>
      <c r="Z2026" s="30" cm="1">
        <f t="array" aca="1" ref="Z2026" ca="1">+Y2026+ABS(INDIRECT(Z2024))-ABS(OFFSET(INDIRECT(Z2024),0,-ROUNDUP(INDIRECT(Z2025)/(365/Z$7),0)))</f>
        <v>0</v>
      </c>
      <c r="AA2026" s="30" cm="1">
        <f t="array" aca="1" ref="AA2026" ca="1">+Z2026+ABS(INDIRECT(AA2024))-ABS(OFFSET(INDIRECT(AA2024),0,-ROUNDUP(INDIRECT(AA2025)/(365/AA$7),0)))</f>
        <v>0</v>
      </c>
      <c r="AB2026" s="30" cm="1">
        <f t="array" aca="1" ref="AB2026" ca="1">+AA2026+ABS(INDIRECT(AB2024))-ABS(OFFSET(INDIRECT(AB2024),0,-ROUNDUP(INDIRECT(AB2025)/(365/AB$7),0)))</f>
        <v>0</v>
      </c>
      <c r="AC2026" s="30" cm="1">
        <f t="array" aca="1" ref="AC2026" ca="1">+AB2026+ABS(INDIRECT(AC2024))-ABS(OFFSET(INDIRECT(AC2024),0,-ROUNDUP(INDIRECT(AC2025)/(365/AC$7),0)))</f>
        <v>0</v>
      </c>
      <c r="AD2026" s="30" cm="1">
        <f t="array" aca="1" ref="AD2026" ca="1">+AC2026+ABS(INDIRECT(AD2024))-ABS(OFFSET(INDIRECT(AD2024),0,-ROUNDUP(INDIRECT(AD2025)/(365/AD$7),0)))</f>
        <v>0</v>
      </c>
      <c r="AE2026" s="30" cm="1">
        <f t="array" aca="1" ref="AE2026" ca="1">+AD2026+ABS(INDIRECT(AE2024))-ABS(OFFSET(INDIRECT(AE2024),0,-ROUNDUP(INDIRECT(AE2025)/(365/AE$7),0)))</f>
        <v>0</v>
      </c>
      <c r="AF2026" s="30" cm="1">
        <f t="array" aca="1" ref="AF2026" ca="1">+AE2026+ABS(INDIRECT(AF2024))-ABS(OFFSET(INDIRECT(AF2024),0,-ROUNDUP(INDIRECT(AF2025)/(365/AF$7),0)))</f>
        <v>0</v>
      </c>
      <c r="AG2026" s="30" cm="1">
        <f t="array" aca="1" ref="AG2026" ca="1">+AF2026+ABS(INDIRECT(AG2024))-ABS(OFFSET(INDIRECT(AG2024),0,-ROUNDUP(INDIRECT(AG2025)/(365/AG$7),0)))</f>
        <v>0</v>
      </c>
      <c r="AH2026" s="30" cm="1">
        <f t="array" aca="1" ref="AH2026" ca="1">+AG2026+ABS(INDIRECT(AH2024))-ABS(OFFSET(INDIRECT(AH2024),0,-ROUNDUP(INDIRECT(AH2025)/(365/AH$7),0)))</f>
        <v>0</v>
      </c>
      <c r="AI2026" s="30" cm="1">
        <f t="array" aca="1" ref="AI2026" ca="1">+AH2026+ABS(INDIRECT(AI2024))-ABS(OFFSET(INDIRECT(AI2024),0,-ROUNDUP(INDIRECT(AI2025)/(365/AI$7),0)))</f>
        <v>0</v>
      </c>
      <c r="AJ2026" s="30" cm="1">
        <f t="array" aca="1" ref="AJ2026" ca="1">+AI2026+ABS(INDIRECT(AJ2024))-ABS(OFFSET(INDIRECT(AJ2024),0,-ROUNDUP(INDIRECT(AJ2025)/(365/AJ$7),0)))</f>
        <v>0</v>
      </c>
      <c r="AK2026" s="30" cm="1">
        <f t="array" aca="1" ref="AK2026" ca="1">+AJ2026+ABS(INDIRECT(AK2024))-ABS(OFFSET(INDIRECT(AK2024),0,-ROUNDUP(INDIRECT(AK2025)/(365/AK$7),0)))</f>
        <v>0</v>
      </c>
      <c r="AL2026" s="30" cm="1">
        <f t="array" aca="1" ref="AL2026" ca="1">+AK2026+ABS(INDIRECT(AL2024))-ABS(OFFSET(INDIRECT(AL2024),0,-ROUNDUP(INDIRECT(AL2025)/(365/AL$7),0)))</f>
        <v>0</v>
      </c>
      <c r="AM2026" s="30" cm="1">
        <f t="array" aca="1" ref="AM2026" ca="1">+AL2026+ABS(INDIRECT(AM2024))-ABS(OFFSET(INDIRECT(AM2024),0,-ROUNDUP(INDIRECT(AM2025)/(365/AM$7),0)))</f>
        <v>0</v>
      </c>
      <c r="AN2026" s="30" cm="1">
        <f t="array" aca="1" ref="AN2026" ca="1">+AM2026+ABS(INDIRECT(AN2024))-ABS(OFFSET(INDIRECT(AN2024),0,-ROUNDUP(INDIRECT(AN2025)/(365/AN$7),0)))</f>
        <v>0</v>
      </c>
      <c r="AO2026" s="30" cm="1">
        <f t="array" aca="1" ref="AO2026" ca="1">+AN2026+ABS(INDIRECT(AO2024))-ABS(OFFSET(INDIRECT(AO2024),0,-ROUNDUP(INDIRECT(AO2025)/(365/AO$7),0)))</f>
        <v>0</v>
      </c>
      <c r="AP2026" s="30" cm="1">
        <f t="array" aca="1" ref="AP2026" ca="1">+AO2026+ABS(INDIRECT(AP2024))-ABS(OFFSET(INDIRECT(AP2024),0,-ROUNDUP(INDIRECT(AP2025)/(365/AP$7),0)))</f>
        <v>0</v>
      </c>
      <c r="AQ2026" s="30" cm="1">
        <f t="array" aca="1" ref="AQ2026" ca="1">+AP2026+ABS(INDIRECT(AQ2024))-ABS(OFFSET(INDIRECT(AQ2024),0,-ROUNDUP(INDIRECT(AQ2025)/(365/AQ$7),0)))</f>
        <v>0</v>
      </c>
      <c r="AR2026" s="30" cm="1">
        <f t="array" aca="1" ref="AR2026" ca="1">+AQ2026+ABS(INDIRECT(AR2024))-ABS(OFFSET(INDIRECT(AR2024),0,-ROUNDUP(INDIRECT(AR2025)/(365/AR$7),0)))</f>
        <v>0</v>
      </c>
      <c r="AS2026" s="30" cm="1">
        <f t="array" aca="1" ref="AS2026" ca="1">+AR2026+ABS(INDIRECT(AS2024))-ABS(OFFSET(INDIRECT(AS2024),0,-ROUNDUP(INDIRECT(AS2025)/(365/AS$7),0)))</f>
        <v>0</v>
      </c>
      <c r="AT2026" s="30" cm="1">
        <f t="array" aca="1" ref="AT2026" ca="1">+AS2026+ABS(INDIRECT(AT2024))-ABS(OFFSET(INDIRECT(AT2024),0,-ROUNDUP(INDIRECT(AT2025)/(365/AT$7),0)))</f>
        <v>0</v>
      </c>
      <c r="AU2026" s="30" cm="1">
        <f t="array" aca="1" ref="AU2026" ca="1">+AT2026+ABS(INDIRECT(AU2024))-ABS(OFFSET(INDIRECT(AU2024),0,-ROUNDUP(INDIRECT(AU2025)/(365/AU$7),0)))</f>
        <v>0</v>
      </c>
      <c r="AV2026" s="30" cm="1">
        <f t="array" aca="1" ref="AV2026" ca="1">+AU2026+ABS(INDIRECT(AV2024))-ABS(OFFSET(INDIRECT(AV2024),0,-ROUNDUP(INDIRECT(AV2025)/(365/AV$7),0)))</f>
        <v>0</v>
      </c>
      <c r="AW2026" s="30" cm="1">
        <f t="array" aca="1" ref="AW2026" ca="1">+AV2026+ABS(INDIRECT(AW2024))-ABS(OFFSET(INDIRECT(AW2024),0,-ROUNDUP(INDIRECT(AW2025)/(365/AW$7),0)))</f>
        <v>0</v>
      </c>
      <c r="AX2026" s="30" cm="1">
        <f t="array" aca="1" ref="AX2026" ca="1">+AW2026+ABS(INDIRECT(AX2024))-ABS(OFFSET(INDIRECT(AX2024),0,-ROUNDUP(INDIRECT(AX2025)/(365/AX$7),0)))</f>
        <v>0</v>
      </c>
      <c r="AY2026" s="30" cm="1">
        <f t="array" aca="1" ref="AY2026" ca="1">+AX2026+ABS(INDIRECT(AY2024))-ABS(OFFSET(INDIRECT(AY2024),0,-ROUNDUP(INDIRECT(AY2025)/(365/AY$7),0)))</f>
        <v>0</v>
      </c>
      <c r="AZ2026" s="30" cm="1">
        <f t="array" aca="1" ref="AZ2026" ca="1">+AY2026+ABS(INDIRECT(AZ2024))-ABS(OFFSET(INDIRECT(AZ2024),0,-ROUNDUP(INDIRECT(AZ2025)/(365/AZ$7),0)))</f>
        <v>0</v>
      </c>
      <c r="BA2026" s="30" cm="1">
        <f t="array" aca="1" ref="BA2026" ca="1">+AZ2026+ABS(INDIRECT(BA2024))-ABS(OFFSET(INDIRECT(BA2024),0,-ROUNDUP(INDIRECT(BA2025)/(365/BA$7),0)))</f>
        <v>0</v>
      </c>
      <c r="BB2026" s="30" cm="1">
        <f t="array" aca="1" ref="BB2026" ca="1">+BA2026+ABS(INDIRECT(BB2024))-ABS(OFFSET(INDIRECT(BB2024),0,-ROUNDUP(INDIRECT(BB2025)/(365/BB$7),0)))</f>
        <v>0</v>
      </c>
      <c r="BC2026" s="30" cm="1">
        <f t="array" aca="1" ref="BC2026" ca="1">+BB2026+ABS(INDIRECT(BC2024))-ABS(OFFSET(INDIRECT(BC2024),0,-ROUNDUP(INDIRECT(BC2025)/(365/BC$7),0)))</f>
        <v>0</v>
      </c>
      <c r="BD2026" s="30" cm="1">
        <f t="array" aca="1" ref="BD2026" ca="1">+BC2026+ABS(INDIRECT(BD2024))-ABS(OFFSET(INDIRECT(BD2024),0,-ROUNDUP(INDIRECT(BD2025)/(365/BD$7),0)))</f>
        <v>0</v>
      </c>
      <c r="BE2026" s="30" cm="1">
        <f t="array" aca="1" ref="BE2026" ca="1">+BD2026+ABS(INDIRECT(BE2024))-ABS(OFFSET(INDIRECT(BE2024),0,-ROUNDUP(INDIRECT(BE2025)/(365/BE$7),0)))</f>
        <v>0</v>
      </c>
      <c r="BF2026" s="30" cm="1">
        <f t="array" aca="1" ref="BF2026" ca="1">+BE2026+ABS(INDIRECT(BF2024))-ABS(OFFSET(INDIRECT(BF2024),0,-ROUNDUP(INDIRECT(BF2025)/(365/BF$7),0)))</f>
        <v>0</v>
      </c>
      <c r="BG2026" s="30" cm="1">
        <f t="array" aca="1" ref="BG2026" ca="1">+BF2026+ABS(INDIRECT(BG2024))-ABS(OFFSET(INDIRECT(BG2024),0,-ROUNDUP(INDIRECT(BG2025)/(365/BG$7),0)))</f>
        <v>0</v>
      </c>
      <c r="BH2026" s="30" cm="1">
        <f t="array" aca="1" ref="BH2026" ca="1">+BG2026+ABS(INDIRECT(BH2024))-ABS(OFFSET(INDIRECT(BH2024),0,-ROUNDUP(INDIRECT(BH2025)/(365/BH$7),0)))</f>
        <v>0</v>
      </c>
      <c r="BI2026" s="30" cm="1">
        <f t="array" aca="1" ref="BI2026" ca="1">+BH2026+ABS(INDIRECT(BI2024))-ABS(OFFSET(INDIRECT(BI2024),0,-ROUNDUP(INDIRECT(BI2025)/(365/BI$7),0)))</f>
        <v>0</v>
      </c>
      <c r="BJ2026" s="30" cm="1">
        <f t="array" aca="1" ref="BJ2026" ca="1">+BI2026+ABS(INDIRECT(BJ2024))-ABS(OFFSET(INDIRECT(BJ2024),0,-ROUNDUP(INDIRECT(BJ2025)/(365/BJ$7),0)))</f>
        <v>0</v>
      </c>
      <c r="BK2026" s="30" cm="1">
        <f t="array" aca="1" ref="BK2026" ca="1">+BJ2026+ABS(INDIRECT(BK2024))-ABS(OFFSET(INDIRECT(BK2024),0,-ROUNDUP(INDIRECT(BK2025)/(365/BK$7),0)))</f>
        <v>0</v>
      </c>
      <c r="BL2026" s="30" cm="1">
        <f t="array" aca="1" ref="BL2026" ca="1">+BK2026+ABS(INDIRECT(BL2024))-ABS(OFFSET(INDIRECT(BL2024),0,-ROUNDUP(INDIRECT(BL2025)/(365/BL$7),0)))</f>
        <v>0</v>
      </c>
      <c r="BM2026" s="30" cm="1">
        <f t="array" aca="1" ref="BM2026" ca="1">+BL2026+ABS(INDIRECT(BM2024))-ABS(OFFSET(INDIRECT(BM2024),0,-ROUNDUP(INDIRECT(BM2025)/(365/BM$7),0)))</f>
        <v>0</v>
      </c>
      <c r="BN2026" s="30" cm="1">
        <f t="array" aca="1" ref="BN2026" ca="1">+BM2026+ABS(INDIRECT(BN2024))-ABS(OFFSET(INDIRECT(BN2024),0,-ROUNDUP(INDIRECT(BN2025)/(365/BN$7),0)))</f>
        <v>0</v>
      </c>
      <c r="BO2026" s="30" cm="1">
        <f t="array" aca="1" ref="BO2026" ca="1">+BN2026+ABS(INDIRECT(BO2024))-ABS(OFFSET(INDIRECT(BO2024),0,-ROUNDUP(INDIRECT(BO2025)/(365/BO$7),0)))</f>
        <v>0</v>
      </c>
      <c r="BP2026" s="30" cm="1">
        <f t="array" aca="1" ref="BP2026" ca="1">+BO2026+ABS(INDIRECT(BP2024))-ABS(OFFSET(INDIRECT(BP2024),0,-ROUNDUP(INDIRECT(BP2025)/(365/BP$7),0)))</f>
        <v>0</v>
      </c>
      <c r="BQ2026" s="30" cm="1">
        <f t="array" aca="1" ref="BQ2026" ca="1">+BP2026+ABS(INDIRECT(BQ2024))-ABS(OFFSET(INDIRECT(BQ2024),0,-ROUNDUP(INDIRECT(BQ2025)/(365/BQ$7),0)))</f>
        <v>0</v>
      </c>
      <c r="BR2026" s="30" cm="1">
        <f t="array" aca="1" ref="BR2026" ca="1">+BQ2026+ABS(INDIRECT(BR2024))-ABS(OFFSET(INDIRECT(BR2024),0,-ROUNDUP(INDIRECT(BR2025)/(365/BR$7),0)))</f>
        <v>0</v>
      </c>
      <c r="BS2026" s="30" cm="1">
        <f t="array" aca="1" ref="BS2026" ca="1">+BR2026+ABS(INDIRECT(BS2024))-ABS(OFFSET(INDIRECT(BS2024),0,-ROUNDUP(INDIRECT(BS2025)/(365/BS$7),0)))</f>
        <v>0</v>
      </c>
      <c r="BT2026" s="30" cm="1">
        <f t="array" aca="1" ref="BT2026" ca="1">+BS2026+ABS(INDIRECT(BT2024))-ABS(OFFSET(INDIRECT(BT2024),0,-ROUNDUP(INDIRECT(BT2025)/(365/BT$7),0)))</f>
        <v>0</v>
      </c>
      <c r="BU2026" s="30" cm="1">
        <f t="array" aca="1" ref="BU2026" ca="1">+BT2026+ABS(INDIRECT(BU2024))-ABS(OFFSET(INDIRECT(BU2024),0,-ROUNDUP(INDIRECT(BU2025)/(365/BU$7),0)))</f>
        <v>0</v>
      </c>
      <c r="BV2026" s="30" cm="1">
        <f t="array" aca="1" ref="BV2026" ca="1">+BU2026+ABS(INDIRECT(BV2024))-ABS(OFFSET(INDIRECT(BV2024),0,-ROUNDUP(INDIRECT(BV2025)/(365/BV$7),0)))</f>
        <v>0</v>
      </c>
      <c r="BW2026" s="30" cm="1">
        <f t="array" aca="1" ref="BW2026" ca="1">+BV2026+ABS(INDIRECT(BW2024))-ABS(OFFSET(INDIRECT(BW2024),0,-ROUNDUP(INDIRECT(BW2025)/(365/BW$7),0)))</f>
        <v>0</v>
      </c>
      <c r="BX2026" s="30" cm="1">
        <f t="array" aca="1" ref="BX2026" ca="1">+BW2026+ABS(INDIRECT(BX2024))-ABS(OFFSET(INDIRECT(BX2024),0,-ROUNDUP(INDIRECT(BX2025)/(365/BX$7),0)))</f>
        <v>0</v>
      </c>
      <c r="BY2026" s="30" cm="1">
        <f t="array" aca="1" ref="BY2026" ca="1">+BX2026+ABS(INDIRECT(BY2024))-ABS(OFFSET(INDIRECT(BY2024),0,-ROUNDUP(INDIRECT(BY2025)/(365/BY$7),0)))</f>
        <v>0</v>
      </c>
      <c r="BZ2026" s="30" cm="1">
        <f t="array" aca="1" ref="BZ2026" ca="1">+BY2026+ABS(INDIRECT(BZ2024))-ABS(OFFSET(INDIRECT(BZ2024),0,-ROUNDUP(INDIRECT(BZ2025)/(365/BZ$7),0)))</f>
        <v>0</v>
      </c>
      <c r="CA2026" s="30" cm="1">
        <f t="array" aca="1" ref="CA2026" ca="1">+BZ2026+ABS(INDIRECT(CA2024))-ABS(OFFSET(INDIRECT(CA2024),0,-ROUNDUP(INDIRECT(CA2025)/(365/CA$7),0)))</f>
        <v>0</v>
      </c>
      <c r="CB2026" s="30" cm="1">
        <f t="array" aca="1" ref="CB2026" ca="1">+CA2026+ABS(INDIRECT(CB2024))-ABS(OFFSET(INDIRECT(CB2024),0,-ROUNDUP(INDIRECT(CB2025)/(365/CB$7),0)))</f>
        <v>0</v>
      </c>
      <c r="CC2026" s="30" cm="1">
        <f t="array" aca="1" ref="CC2026" ca="1">+CB2026+ABS(INDIRECT(CC2024))-ABS(OFFSET(INDIRECT(CC2024),0,-ROUNDUP(INDIRECT(CC2025)/(365/CC$7),0)))</f>
        <v>0</v>
      </c>
      <c r="CD2026" s="30" cm="1">
        <f t="array" aca="1" ref="CD2026" ca="1">+CC2026+ABS(INDIRECT(CD2024))-ABS(OFFSET(INDIRECT(CD2024),0,-ROUNDUP(INDIRECT(CD2025)/(365/CD$7),0)))</f>
        <v>0</v>
      </c>
      <c r="CE2026" s="30" cm="1">
        <f t="array" aca="1" ref="CE2026" ca="1">+CD2026+ABS(INDIRECT(CE2024))-ABS(OFFSET(INDIRECT(CE2024),0,-ROUNDUP(INDIRECT(CE2025)/(365/CE$7),0)))</f>
        <v>0</v>
      </c>
      <c r="CF2026" s="30" cm="1">
        <f t="array" aca="1" ref="CF2026" ca="1">+CE2026+ABS(INDIRECT(CF2024))-ABS(OFFSET(INDIRECT(CF2024),0,-ROUNDUP(INDIRECT(CF2025)/(365/CF$7),0)))</f>
        <v>0</v>
      </c>
      <c r="CG2026" s="30" cm="1">
        <f t="array" aca="1" ref="CG2026" ca="1">+CF2026+ABS(INDIRECT(CG2024))-ABS(OFFSET(INDIRECT(CG2024),0,-ROUNDUP(INDIRECT(CG2025)/(365/CG$7),0)))</f>
        <v>0</v>
      </c>
      <c r="CH2026" s="30" cm="1">
        <f t="array" aca="1" ref="CH2026" ca="1">+CG2026+ABS(INDIRECT(CH2024))-ABS(OFFSET(INDIRECT(CH2024),0,-ROUNDUP(INDIRECT(CH2025)/(365/CH$7),0)))</f>
        <v>0</v>
      </c>
      <c r="CI2026" s="30" cm="1">
        <f t="array" aca="1" ref="CI2026" ca="1">+CH2026+ABS(INDIRECT(CI2024))-ABS(OFFSET(INDIRECT(CI2024),0,-ROUNDUP(INDIRECT(CI2025)/(365/CI$7),0)))</f>
        <v>0</v>
      </c>
      <c r="CJ2026" s="30" cm="1">
        <f t="array" aca="1" ref="CJ2026" ca="1">+CI2026+ABS(INDIRECT(CJ2024))-ABS(OFFSET(INDIRECT(CJ2024),0,-ROUNDUP(INDIRECT(CJ2025)/(365/CJ$7),0)))</f>
        <v>0</v>
      </c>
      <c r="CK2026" s="30" cm="1">
        <f t="array" aca="1" ref="CK2026" ca="1">+CJ2026+ABS(INDIRECT(CK2024))-ABS(OFFSET(INDIRECT(CK2024),0,-ROUNDUP(INDIRECT(CK2025)/(365/CK$7),0)))</f>
        <v>0</v>
      </c>
      <c r="CL2026" s="30" cm="1">
        <f t="array" aca="1" ref="CL2026" ca="1">+CK2026+ABS(INDIRECT(CL2024))-ABS(OFFSET(INDIRECT(CL2024),0,-ROUNDUP(INDIRECT(CL2025)/(365/CL$7),0)))</f>
        <v>0</v>
      </c>
      <c r="CM2026" s="30" cm="1">
        <f t="array" aca="1" ref="CM2026" ca="1">+CL2026+ABS(INDIRECT(CM2024))-ABS(OFFSET(INDIRECT(CM2024),0,-ROUNDUP(INDIRECT(CM2025)/(365/CM$7),0)))</f>
        <v>0</v>
      </c>
      <c r="CN2026" s="30"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95" customFormat="1" x14ac:dyDescent="0.25">
      <c r="A2028" s="137"/>
      <c r="B2028" s="208"/>
      <c r="C2028" s="139"/>
      <c r="D2028" s="137" t="s">
        <v>1075</v>
      </c>
      <c r="E2028" s="157" t="s">
        <v>1075</v>
      </c>
      <c r="F2028" s="157"/>
      <c r="G2028" s="157"/>
      <c r="H2028" s="141"/>
      <c r="I2028" s="487"/>
      <c r="J2028" s="222"/>
      <c r="K2028" s="139"/>
      <c r="L2028" s="139"/>
      <c r="M2028" s="139"/>
      <c r="N2028" s="139"/>
      <c r="O2028" s="139"/>
      <c r="P2028" s="139"/>
      <c r="Q2028" s="139"/>
      <c r="R2028"/>
      <c r="S2028"/>
      <c r="T2028" s="326"/>
      <c r="U2028" s="326" t="s">
        <v>507</v>
      </c>
      <c r="V2028" s="326" t="s">
        <v>507</v>
      </c>
      <c r="W2028" s="326" t="s">
        <v>507</v>
      </c>
      <c r="X2028" s="326" t="s">
        <v>507</v>
      </c>
      <c r="Y2028" s="326" t="s">
        <v>507</v>
      </c>
      <c r="Z2028" s="326" t="s">
        <v>507</v>
      </c>
      <c r="AA2028" s="326" t="s">
        <v>507</v>
      </c>
      <c r="AB2028" s="326" t="s">
        <v>507</v>
      </c>
      <c r="AC2028" s="326" t="s">
        <v>507</v>
      </c>
      <c r="AD2028" s="326" t="s">
        <v>507</v>
      </c>
      <c r="AE2028" s="326" t="s">
        <v>507</v>
      </c>
      <c r="AF2028" s="326" t="s">
        <v>507</v>
      </c>
      <c r="AG2028" s="326" t="s">
        <v>507</v>
      </c>
      <c r="AH2028" s="326" t="s">
        <v>507</v>
      </c>
      <c r="AI2028" s="326" t="s">
        <v>507</v>
      </c>
      <c r="AJ2028" s="326" t="s">
        <v>507</v>
      </c>
      <c r="AK2028" s="326" t="s">
        <v>507</v>
      </c>
      <c r="AL2028" s="326" t="s">
        <v>507</v>
      </c>
      <c r="AM2028" s="326" t="s">
        <v>507</v>
      </c>
      <c r="AN2028" s="326" t="s">
        <v>507</v>
      </c>
      <c r="AO2028" s="326" t="s">
        <v>507</v>
      </c>
      <c r="AP2028" s="326" t="s">
        <v>507</v>
      </c>
      <c r="AQ2028" s="326" t="s">
        <v>507</v>
      </c>
      <c r="AR2028" s="326" t="s">
        <v>507</v>
      </c>
      <c r="AS2028" s="326" t="s">
        <v>507</v>
      </c>
      <c r="AT2028" s="326" t="s">
        <v>507</v>
      </c>
      <c r="AU2028" s="326" t="s">
        <v>507</v>
      </c>
      <c r="AV2028" s="326" t="s">
        <v>507</v>
      </c>
      <c r="AW2028" s="326" t="s">
        <v>507</v>
      </c>
      <c r="AX2028" s="326" t="s">
        <v>507</v>
      </c>
      <c r="AY2028" s="326" t="s">
        <v>507</v>
      </c>
      <c r="AZ2028" s="326" t="s">
        <v>507</v>
      </c>
      <c r="BA2028" s="326" t="s">
        <v>507</v>
      </c>
      <c r="BB2028" s="326" t="s">
        <v>507</v>
      </c>
      <c r="BC2028" s="326" t="s">
        <v>507</v>
      </c>
      <c r="BD2028" s="326" t="s">
        <v>507</v>
      </c>
      <c r="BE2028" s="326" t="s">
        <v>507</v>
      </c>
      <c r="BF2028" s="326" t="s">
        <v>507</v>
      </c>
      <c r="BG2028" s="326" t="s">
        <v>507</v>
      </c>
      <c r="BH2028" s="326" t="s">
        <v>507</v>
      </c>
      <c r="BI2028" s="326" t="s">
        <v>507</v>
      </c>
      <c r="BJ2028" s="326" t="s">
        <v>507</v>
      </c>
      <c r="BK2028" s="326" t="s">
        <v>507</v>
      </c>
      <c r="BL2028" s="326" t="s">
        <v>507</v>
      </c>
      <c r="BM2028" s="326" t="s">
        <v>507</v>
      </c>
      <c r="BN2028" s="326" t="s">
        <v>507</v>
      </c>
      <c r="BO2028" s="326" t="s">
        <v>507</v>
      </c>
      <c r="BP2028" s="326" t="s">
        <v>507</v>
      </c>
      <c r="BQ2028" s="326" t="s">
        <v>507</v>
      </c>
      <c r="BR2028" s="326" t="s">
        <v>507</v>
      </c>
      <c r="BS2028" s="326" t="s">
        <v>507</v>
      </c>
      <c r="BT2028" s="326" t="s">
        <v>507</v>
      </c>
      <c r="BU2028" s="326" t="s">
        <v>507</v>
      </c>
      <c r="BV2028" s="326" t="s">
        <v>507</v>
      </c>
      <c r="BW2028" s="326" t="s">
        <v>507</v>
      </c>
      <c r="BX2028" s="326" t="s">
        <v>507</v>
      </c>
      <c r="BY2028" s="326" t="s">
        <v>507</v>
      </c>
      <c r="BZ2028" s="326" t="s">
        <v>507</v>
      </c>
      <c r="CA2028" s="326" t="s">
        <v>507</v>
      </c>
      <c r="CB2028" s="326" t="s">
        <v>507</v>
      </c>
      <c r="CC2028" s="326" t="s">
        <v>507</v>
      </c>
      <c r="CD2028" s="326" t="s">
        <v>507</v>
      </c>
      <c r="CE2028" s="326" t="s">
        <v>507</v>
      </c>
      <c r="CF2028" s="326" t="s">
        <v>507</v>
      </c>
      <c r="CG2028" s="326" t="s">
        <v>507</v>
      </c>
      <c r="CH2028" s="326" t="s">
        <v>507</v>
      </c>
      <c r="CI2028" s="326" t="s">
        <v>507</v>
      </c>
      <c r="CJ2028" s="326" t="s">
        <v>507</v>
      </c>
      <c r="CK2028" s="326" t="s">
        <v>507</v>
      </c>
      <c r="CL2028" s="326" t="s">
        <v>507</v>
      </c>
      <c r="CM2028" s="326" t="s">
        <v>507</v>
      </c>
      <c r="CN2028" s="326" t="s">
        <v>507</v>
      </c>
    </row>
    <row r="2029" spans="1:92" s="384" customFormat="1" x14ac:dyDescent="0.25">
      <c r="A2029" s="53" t="s">
        <v>188</v>
      </c>
      <c r="B2029" s="28" t="s">
        <v>193</v>
      </c>
      <c r="C2029" s="53"/>
      <c r="D2029" s="53" t="s">
        <v>1075</v>
      </c>
      <c r="E2029" s="229" t="s">
        <v>203</v>
      </c>
      <c r="F2029" s="229"/>
      <c r="G2029" s="229"/>
      <c r="H2029" s="229"/>
      <c r="I2029" s="267"/>
      <c r="J2029" s="244">
        <f ca="1">SUMIF($3:$3, INDIRECT(ADDRESS(2,COLUMN(),2)), INDIRECT(ROW() &amp; ":" &amp; ROW()))</f>
        <v>0</v>
      </c>
      <c r="K2029" s="244" t="e">
        <f t="shared" ref="K2029:P2029" ca="1" si="1273">SUMIF($3:$3, INDIRECT(ADDRESS(2,COLUMN(),2)), INDIRECT(ROW() &amp; ":" &amp; ROW()))</f>
        <v>#REF!</v>
      </c>
      <c r="L2029" s="244" t="e">
        <f t="shared" ca="1" si="1273"/>
        <v>#REF!</v>
      </c>
      <c r="M2029" s="244" t="e">
        <f t="shared" ca="1" si="1273"/>
        <v>#REF!</v>
      </c>
      <c r="N2029" s="244" t="e">
        <f t="shared" ca="1" si="1273"/>
        <v>#REF!</v>
      </c>
      <c r="O2029" s="244" t="e">
        <f t="shared" ca="1" si="1273"/>
        <v>#REF!</v>
      </c>
      <c r="P2029" s="244" t="e">
        <f t="shared" ca="1" si="1273"/>
        <v>#REF!</v>
      </c>
      <c r="Q2029" s="30"/>
      <c r="R2029" s="53"/>
      <c r="S2029" s="53"/>
      <c r="T2029" s="286">
        <f t="shared" ref="T2029" ca="1" si="1274">IFERROR(INDEX(INDIRECT("Financials!$A:$AD"), MATCH(INDIRECT(ADDRESS(ROW(),2)), INDIRECT("Financials!$B:$B"), 0), MATCH(INDIRECT(ADDRESS(1,COLUMN())), INDIRECT("Financials!$1:$1"), 0)),0)</f>
        <v>0</v>
      </c>
      <c r="U2029" s="244" t="e">
        <f ca="1">+SUM(INDIRECT(U2028):OFFSET(U2029,-1,0))</f>
        <v>#REF!</v>
      </c>
      <c r="V2029" s="244" t="e">
        <f ca="1">+SUM(INDIRECT(V2028):OFFSET(V2029,-1,0))</f>
        <v>#REF!</v>
      </c>
      <c r="W2029" s="244" t="e">
        <f ca="1">+SUM(INDIRECT(W2028):OFFSET(W2029,-1,0))</f>
        <v>#REF!</v>
      </c>
      <c r="X2029" s="244" t="e">
        <f ca="1">+SUM(INDIRECT(X2028):OFFSET(X2029,-1,0))</f>
        <v>#REF!</v>
      </c>
      <c r="Y2029" s="244" t="e">
        <f ca="1">+SUM(INDIRECT(Y2028):OFFSET(Y2029,-1,0))</f>
        <v>#REF!</v>
      </c>
      <c r="Z2029" s="244" t="e">
        <f ca="1">+SUM(INDIRECT(Z2028):OFFSET(Z2029,-1,0))</f>
        <v>#REF!</v>
      </c>
      <c r="AA2029" s="244" t="e">
        <f ca="1">+SUM(INDIRECT(AA2028):OFFSET(AA2029,-1,0))</f>
        <v>#REF!</v>
      </c>
      <c r="AB2029" s="244" t="e">
        <f ca="1">+SUM(INDIRECT(AB2028):OFFSET(AB2029,-1,0))</f>
        <v>#REF!</v>
      </c>
      <c r="AC2029" s="244" t="e">
        <f ca="1">+SUM(INDIRECT(AC2028):OFFSET(AC2029,-1,0))</f>
        <v>#REF!</v>
      </c>
      <c r="AD2029" s="244" t="e">
        <f ca="1">+SUM(INDIRECT(AD2028):OFFSET(AD2029,-1,0))</f>
        <v>#REF!</v>
      </c>
      <c r="AE2029" s="244" t="e">
        <f ca="1">+SUM(INDIRECT(AE2028):OFFSET(AE2029,-1,0))</f>
        <v>#REF!</v>
      </c>
      <c r="AF2029" s="244" t="e">
        <f ca="1">+SUM(INDIRECT(AF2028):OFFSET(AF2029,-1,0))</f>
        <v>#REF!</v>
      </c>
      <c r="AG2029" s="244" t="e">
        <f ca="1">+SUM(INDIRECT(AG2028):OFFSET(AG2029,-1,0))</f>
        <v>#REF!</v>
      </c>
      <c r="AH2029" s="244" t="e">
        <f ca="1">+SUM(INDIRECT(AH2028):OFFSET(AH2029,-1,0))</f>
        <v>#REF!</v>
      </c>
      <c r="AI2029" s="244" t="e">
        <f ca="1">+SUM(INDIRECT(AI2028):OFFSET(AI2029,-1,0))</f>
        <v>#REF!</v>
      </c>
      <c r="AJ2029" s="244" t="e">
        <f ca="1">+SUM(INDIRECT(AJ2028):OFFSET(AJ2029,-1,0))</f>
        <v>#REF!</v>
      </c>
      <c r="AK2029" s="244" t="e">
        <f ca="1">+SUM(INDIRECT(AK2028):OFFSET(AK2029,-1,0))</f>
        <v>#REF!</v>
      </c>
      <c r="AL2029" s="244" t="e">
        <f ca="1">+SUM(INDIRECT(AL2028):OFFSET(AL2029,-1,0))</f>
        <v>#REF!</v>
      </c>
      <c r="AM2029" s="244" t="e">
        <f ca="1">+SUM(INDIRECT(AM2028):OFFSET(AM2029,-1,0))</f>
        <v>#REF!</v>
      </c>
      <c r="AN2029" s="244" t="e">
        <f ca="1">+SUM(INDIRECT(AN2028):OFFSET(AN2029,-1,0))</f>
        <v>#REF!</v>
      </c>
      <c r="AO2029" s="244" t="e">
        <f ca="1">+SUM(INDIRECT(AO2028):OFFSET(AO2029,-1,0))</f>
        <v>#REF!</v>
      </c>
      <c r="AP2029" s="244" t="e">
        <f ca="1">+SUM(INDIRECT(AP2028):OFFSET(AP2029,-1,0))</f>
        <v>#REF!</v>
      </c>
      <c r="AQ2029" s="244" t="e">
        <f ca="1">+SUM(INDIRECT(AQ2028):OFFSET(AQ2029,-1,0))</f>
        <v>#REF!</v>
      </c>
      <c r="AR2029" s="244" t="e">
        <f ca="1">+SUM(INDIRECT(AR2028):OFFSET(AR2029,-1,0))</f>
        <v>#REF!</v>
      </c>
      <c r="AS2029" s="244" t="e">
        <f ca="1">+SUM(INDIRECT(AS2028):OFFSET(AS2029,-1,0))</f>
        <v>#REF!</v>
      </c>
      <c r="AT2029" s="244" t="e">
        <f ca="1">+SUM(INDIRECT(AT2028):OFFSET(AT2029,-1,0))</f>
        <v>#REF!</v>
      </c>
      <c r="AU2029" s="244" t="e">
        <f ca="1">+SUM(INDIRECT(AU2028):OFFSET(AU2029,-1,0))</f>
        <v>#REF!</v>
      </c>
      <c r="AV2029" s="244" t="e">
        <f ca="1">+SUM(INDIRECT(AV2028):OFFSET(AV2029,-1,0))</f>
        <v>#REF!</v>
      </c>
      <c r="AW2029" s="244" t="e">
        <f ca="1">+SUM(INDIRECT(AW2028):OFFSET(AW2029,-1,0))</f>
        <v>#REF!</v>
      </c>
      <c r="AX2029" s="244" t="e">
        <f ca="1">+SUM(INDIRECT(AX2028):OFFSET(AX2029,-1,0))</f>
        <v>#REF!</v>
      </c>
      <c r="AY2029" s="244" t="e">
        <f ca="1">+SUM(INDIRECT(AY2028):OFFSET(AY2029,-1,0))</f>
        <v>#REF!</v>
      </c>
      <c r="AZ2029" s="244" t="e">
        <f ca="1">+SUM(INDIRECT(AZ2028):OFFSET(AZ2029,-1,0))</f>
        <v>#REF!</v>
      </c>
      <c r="BA2029" s="244" t="e">
        <f ca="1">+SUM(INDIRECT(BA2028):OFFSET(BA2029,-1,0))</f>
        <v>#REF!</v>
      </c>
      <c r="BB2029" s="244" t="e">
        <f ca="1">+SUM(INDIRECT(BB2028):OFFSET(BB2029,-1,0))</f>
        <v>#REF!</v>
      </c>
      <c r="BC2029" s="244" t="e">
        <f ca="1">+SUM(INDIRECT(BC2028):OFFSET(BC2029,-1,0))</f>
        <v>#REF!</v>
      </c>
      <c r="BD2029" s="244" t="e">
        <f ca="1">+SUM(INDIRECT(BD2028):OFFSET(BD2029,-1,0))</f>
        <v>#REF!</v>
      </c>
      <c r="BE2029" s="244" t="e">
        <f ca="1">+SUM(INDIRECT(BE2028):OFFSET(BE2029,-1,0))</f>
        <v>#REF!</v>
      </c>
      <c r="BF2029" s="244" t="e">
        <f ca="1">+SUM(INDIRECT(BF2028):OFFSET(BF2029,-1,0))</f>
        <v>#REF!</v>
      </c>
      <c r="BG2029" s="244" t="e">
        <f ca="1">+SUM(INDIRECT(BG2028):OFFSET(BG2029,-1,0))</f>
        <v>#REF!</v>
      </c>
      <c r="BH2029" s="244" t="e">
        <f ca="1">+SUM(INDIRECT(BH2028):OFFSET(BH2029,-1,0))</f>
        <v>#REF!</v>
      </c>
      <c r="BI2029" s="244" t="e">
        <f ca="1">+SUM(INDIRECT(BI2028):OFFSET(BI2029,-1,0))</f>
        <v>#REF!</v>
      </c>
      <c r="BJ2029" s="244" t="e">
        <f ca="1">+SUM(INDIRECT(BJ2028):OFFSET(BJ2029,-1,0))</f>
        <v>#REF!</v>
      </c>
      <c r="BK2029" s="244" t="e">
        <f ca="1">+SUM(INDIRECT(BK2028):OFFSET(BK2029,-1,0))</f>
        <v>#REF!</v>
      </c>
      <c r="BL2029" s="244" t="e">
        <f ca="1">+SUM(INDIRECT(BL2028):OFFSET(BL2029,-1,0))</f>
        <v>#REF!</v>
      </c>
      <c r="BM2029" s="244" t="e">
        <f ca="1">+SUM(INDIRECT(BM2028):OFFSET(BM2029,-1,0))</f>
        <v>#REF!</v>
      </c>
      <c r="BN2029" s="244" t="e">
        <f ca="1">+SUM(INDIRECT(BN2028):OFFSET(BN2029,-1,0))</f>
        <v>#REF!</v>
      </c>
      <c r="BO2029" s="244" t="e">
        <f ca="1">+SUM(INDIRECT(BO2028):OFFSET(BO2029,-1,0))</f>
        <v>#REF!</v>
      </c>
      <c r="BP2029" s="244" t="e">
        <f ca="1">+SUM(INDIRECT(BP2028):OFFSET(BP2029,-1,0))</f>
        <v>#REF!</v>
      </c>
      <c r="BQ2029" s="244" t="e">
        <f ca="1">+SUM(INDIRECT(BQ2028):OFFSET(BQ2029,-1,0))</f>
        <v>#REF!</v>
      </c>
      <c r="BR2029" s="244" t="e">
        <f ca="1">+SUM(INDIRECT(BR2028):OFFSET(BR2029,-1,0))</f>
        <v>#REF!</v>
      </c>
      <c r="BS2029" s="244" t="e">
        <f ca="1">+SUM(INDIRECT(BS2028):OFFSET(BS2029,-1,0))</f>
        <v>#REF!</v>
      </c>
      <c r="BT2029" s="244" t="e">
        <f ca="1">+SUM(INDIRECT(BT2028):OFFSET(BT2029,-1,0))</f>
        <v>#REF!</v>
      </c>
      <c r="BU2029" s="244" t="e">
        <f ca="1">+SUM(INDIRECT(BU2028):OFFSET(BU2029,-1,0))</f>
        <v>#REF!</v>
      </c>
      <c r="BV2029" s="244" t="e">
        <f ca="1">+SUM(INDIRECT(BV2028):OFFSET(BV2029,-1,0))</f>
        <v>#REF!</v>
      </c>
      <c r="BW2029" s="244" t="e">
        <f ca="1">+SUM(INDIRECT(BW2028):OFFSET(BW2029,-1,0))</f>
        <v>#REF!</v>
      </c>
      <c r="BX2029" s="244" t="e">
        <f ca="1">+SUM(INDIRECT(BX2028):OFFSET(BX2029,-1,0))</f>
        <v>#REF!</v>
      </c>
      <c r="BY2029" s="244" t="e">
        <f ca="1">+SUM(INDIRECT(BY2028):OFFSET(BY2029,-1,0))</f>
        <v>#REF!</v>
      </c>
      <c r="BZ2029" s="244" t="e">
        <f ca="1">+SUM(INDIRECT(BZ2028):OFFSET(BZ2029,-1,0))</f>
        <v>#REF!</v>
      </c>
      <c r="CA2029" s="244" t="e">
        <f ca="1">+SUM(INDIRECT(CA2028):OFFSET(CA2029,-1,0))</f>
        <v>#REF!</v>
      </c>
      <c r="CB2029" s="244" t="e">
        <f ca="1">+SUM(INDIRECT(CB2028):OFFSET(CB2029,-1,0))</f>
        <v>#REF!</v>
      </c>
      <c r="CC2029" s="244" t="e">
        <f ca="1">+SUM(INDIRECT(CC2028):OFFSET(CC2029,-1,0))</f>
        <v>#REF!</v>
      </c>
      <c r="CD2029" s="244" t="e">
        <f ca="1">+SUM(INDIRECT(CD2028):OFFSET(CD2029,-1,0))</f>
        <v>#REF!</v>
      </c>
      <c r="CE2029" s="244" t="e">
        <f ca="1">+SUM(INDIRECT(CE2028):OFFSET(CE2029,-1,0))</f>
        <v>#REF!</v>
      </c>
      <c r="CF2029" s="244" t="e">
        <f ca="1">+SUM(INDIRECT(CF2028):OFFSET(CF2029,-1,0))</f>
        <v>#REF!</v>
      </c>
      <c r="CG2029" s="244" t="e">
        <f ca="1">+SUM(INDIRECT(CG2028):OFFSET(CG2029,-1,0))</f>
        <v>#REF!</v>
      </c>
      <c r="CH2029" s="244" t="e">
        <f ca="1">+SUM(INDIRECT(CH2028):OFFSET(CH2029,-1,0))</f>
        <v>#REF!</v>
      </c>
      <c r="CI2029" s="244" t="e">
        <f ca="1">+SUM(INDIRECT(CI2028):OFFSET(CI2029,-1,0))</f>
        <v>#REF!</v>
      </c>
      <c r="CJ2029" s="244" t="e">
        <f ca="1">+SUM(INDIRECT(CJ2028):OFFSET(CJ2029,-1,0))</f>
        <v>#REF!</v>
      </c>
      <c r="CK2029" s="244" t="e">
        <f ca="1">+SUM(INDIRECT(CK2028):OFFSET(CK2029,-1,0))</f>
        <v>#REF!</v>
      </c>
      <c r="CL2029" s="244" t="e">
        <f ca="1">+SUM(INDIRECT(CL2028):OFFSET(CL2029,-1,0))</f>
        <v>#REF!</v>
      </c>
      <c r="CM2029" s="244" t="e">
        <f ca="1">+SUM(INDIRECT(CM2028):OFFSET(CM2029,-1,0))</f>
        <v>#REF!</v>
      </c>
      <c r="CN2029" s="244" t="e">
        <f ca="1">+SUM(INDIRECT(CN2028):OFFSET(CN2029,-1,0))</f>
        <v>#REF!</v>
      </c>
    </row>
    <row r="2030" spans="1:92" s="295" customFormat="1" x14ac:dyDescent="0.25">
      <c r="A2030" s="53"/>
      <c r="B2030" s="75"/>
      <c r="C2030" s="148"/>
      <c r="D2030" s="53"/>
      <c r="E2030" s="149"/>
      <c r="F2030" s="149"/>
      <c r="G2030" s="149"/>
      <c r="H2030" s="106"/>
      <c r="I2030" s="210"/>
      <c r="J2030" s="36"/>
      <c r="K2030" s="36"/>
      <c r="L2030" s="36"/>
      <c r="M2030" s="36"/>
      <c r="N2030" s="36"/>
      <c r="O2030" s="36"/>
      <c r="P2030" s="36"/>
      <c r="Q2030" s="36"/>
      <c r="R2030"/>
      <c r="S2030"/>
      <c r="T2030" s="256"/>
      <c r="U2030" s="36"/>
      <c r="V2030" s="36"/>
      <c r="W2030" s="36"/>
      <c r="X2030" s="36"/>
      <c r="Y2030" s="36"/>
      <c r="Z2030" s="36"/>
      <c r="AA2030" s="36"/>
      <c r="AB2030" s="36"/>
      <c r="AC2030" s="36"/>
      <c r="AD2030" s="36"/>
      <c r="AE2030" s="36"/>
      <c r="AF2030" s="36"/>
      <c r="AG2030" s="36"/>
      <c r="AH2030" s="36"/>
      <c r="AI2030" s="36"/>
      <c r="AJ2030" s="36"/>
      <c r="AK2030" s="36"/>
      <c r="AL2030" s="36"/>
      <c r="AM2030" s="36"/>
      <c r="AN2030" s="36"/>
      <c r="AO2030" s="36"/>
      <c r="AP2030" s="36"/>
      <c r="AQ2030" s="36"/>
      <c r="AR2030" s="36"/>
      <c r="AS2030" s="36"/>
      <c r="AT2030" s="36"/>
      <c r="AU2030" s="36"/>
      <c r="AV2030" s="36"/>
      <c r="AW2030" s="36"/>
      <c r="AX2030" s="36"/>
      <c r="AY2030" s="36"/>
      <c r="AZ2030" s="36"/>
      <c r="BA2030" s="36"/>
      <c r="BB2030" s="36"/>
      <c r="BC2030" s="36"/>
      <c r="BD2030" s="36"/>
      <c r="BE2030" s="36"/>
      <c r="BF2030" s="36"/>
      <c r="BG2030" s="36"/>
      <c r="BH2030" s="36"/>
      <c r="BI2030" s="36"/>
      <c r="BJ2030" s="36"/>
      <c r="BK2030" s="36"/>
      <c r="BL2030" s="36"/>
      <c r="BM2030" s="36"/>
      <c r="BN2030" s="36"/>
      <c r="BO2030" s="36"/>
      <c r="BP2030" s="36"/>
      <c r="BQ2030" s="36"/>
      <c r="BR2030" s="36"/>
      <c r="BS2030" s="36"/>
      <c r="BT2030" s="36"/>
      <c r="BU2030" s="36"/>
      <c r="BV2030" s="36"/>
      <c r="BW2030" s="36"/>
      <c r="BX2030" s="36"/>
      <c r="BY2030" s="36"/>
      <c r="BZ2030" s="36"/>
      <c r="CA2030" s="36"/>
      <c r="CB2030" s="36"/>
      <c r="CC2030" s="36"/>
      <c r="CD2030" s="36"/>
      <c r="CE2030" s="36"/>
      <c r="CF2030" s="36"/>
      <c r="CG2030" s="36"/>
      <c r="CH2030" s="36"/>
      <c r="CI2030" s="36"/>
      <c r="CJ2030" s="36"/>
      <c r="CK2030" s="36"/>
      <c r="CL2030" s="36"/>
      <c r="CM2030" s="36"/>
      <c r="CN2030" s="36"/>
    </row>
    <row r="2031" spans="1:92" s="295" customFormat="1" x14ac:dyDescent="0.25">
      <c r="A2031" s="137"/>
      <c r="B2031" s="208"/>
      <c r="C2031" s="139"/>
      <c r="D2031" s="137" t="s">
        <v>1076</v>
      </c>
      <c r="E2031" s="157" t="s">
        <v>1076</v>
      </c>
      <c r="F2031" s="157"/>
      <c r="G2031" s="157"/>
      <c r="H2031" s="141"/>
      <c r="I2031" s="487"/>
      <c r="J2031" s="222"/>
      <c r="K2031" s="139"/>
      <c r="L2031" s="139"/>
      <c r="M2031" s="139"/>
      <c r="N2031" s="139"/>
      <c r="O2031" s="139"/>
      <c r="P2031" s="139"/>
      <c r="Q2031" s="139"/>
      <c r="R2031"/>
      <c r="S2031"/>
      <c r="T2031" s="326"/>
      <c r="U2031" s="326" t="s">
        <v>507</v>
      </c>
      <c r="V2031" s="326" t="s">
        <v>507</v>
      </c>
      <c r="W2031" s="326" t="s">
        <v>507</v>
      </c>
      <c r="X2031" s="326" t="s">
        <v>507</v>
      </c>
      <c r="Y2031" s="326" t="s">
        <v>507</v>
      </c>
      <c r="Z2031" s="326" t="s">
        <v>507</v>
      </c>
      <c r="AA2031" s="326" t="s">
        <v>507</v>
      </c>
      <c r="AB2031" s="326" t="s">
        <v>507</v>
      </c>
      <c r="AC2031" s="326" t="s">
        <v>507</v>
      </c>
      <c r="AD2031" s="326" t="s">
        <v>507</v>
      </c>
      <c r="AE2031" s="326" t="s">
        <v>507</v>
      </c>
      <c r="AF2031" s="326" t="s">
        <v>507</v>
      </c>
      <c r="AG2031" s="326" t="s">
        <v>507</v>
      </c>
      <c r="AH2031" s="326" t="s">
        <v>507</v>
      </c>
      <c r="AI2031" s="326" t="s">
        <v>507</v>
      </c>
      <c r="AJ2031" s="326" t="s">
        <v>507</v>
      </c>
      <c r="AK2031" s="326" t="s">
        <v>507</v>
      </c>
      <c r="AL2031" s="326" t="s">
        <v>507</v>
      </c>
      <c r="AM2031" s="326" t="s">
        <v>507</v>
      </c>
      <c r="AN2031" s="326" t="s">
        <v>507</v>
      </c>
      <c r="AO2031" s="326" t="s">
        <v>507</v>
      </c>
      <c r="AP2031" s="326" t="s">
        <v>507</v>
      </c>
      <c r="AQ2031" s="326" t="s">
        <v>507</v>
      </c>
      <c r="AR2031" s="326" t="s">
        <v>507</v>
      </c>
      <c r="AS2031" s="326" t="s">
        <v>507</v>
      </c>
      <c r="AT2031" s="326" t="s">
        <v>507</v>
      </c>
      <c r="AU2031" s="326" t="s">
        <v>507</v>
      </c>
      <c r="AV2031" s="326" t="s">
        <v>507</v>
      </c>
      <c r="AW2031" s="326" t="s">
        <v>507</v>
      </c>
      <c r="AX2031" s="326" t="s">
        <v>507</v>
      </c>
      <c r="AY2031" s="326" t="s">
        <v>507</v>
      </c>
      <c r="AZ2031" s="326" t="s">
        <v>507</v>
      </c>
      <c r="BA2031" s="326" t="s">
        <v>507</v>
      </c>
      <c r="BB2031" s="326" t="s">
        <v>507</v>
      </c>
      <c r="BC2031" s="326" t="s">
        <v>507</v>
      </c>
      <c r="BD2031" s="326" t="s">
        <v>507</v>
      </c>
      <c r="BE2031" s="326" t="s">
        <v>507</v>
      </c>
      <c r="BF2031" s="326" t="s">
        <v>507</v>
      </c>
      <c r="BG2031" s="326" t="s">
        <v>507</v>
      </c>
      <c r="BH2031" s="326" t="s">
        <v>507</v>
      </c>
      <c r="BI2031" s="326" t="s">
        <v>507</v>
      </c>
      <c r="BJ2031" s="326" t="s">
        <v>507</v>
      </c>
      <c r="BK2031" s="326" t="s">
        <v>507</v>
      </c>
      <c r="BL2031" s="326" t="s">
        <v>507</v>
      </c>
      <c r="BM2031" s="326" t="s">
        <v>507</v>
      </c>
      <c r="BN2031" s="326" t="s">
        <v>507</v>
      </c>
      <c r="BO2031" s="326" t="s">
        <v>507</v>
      </c>
      <c r="BP2031" s="326" t="s">
        <v>507</v>
      </c>
      <c r="BQ2031" s="326" t="s">
        <v>507</v>
      </c>
      <c r="BR2031" s="326" t="s">
        <v>507</v>
      </c>
      <c r="BS2031" s="326" t="s">
        <v>507</v>
      </c>
      <c r="BT2031" s="326" t="s">
        <v>507</v>
      </c>
      <c r="BU2031" s="326" t="s">
        <v>507</v>
      </c>
      <c r="BV2031" s="326" t="s">
        <v>507</v>
      </c>
      <c r="BW2031" s="326" t="s">
        <v>507</v>
      </c>
      <c r="BX2031" s="326" t="s">
        <v>507</v>
      </c>
      <c r="BY2031" s="326" t="s">
        <v>507</v>
      </c>
      <c r="BZ2031" s="326" t="s">
        <v>507</v>
      </c>
      <c r="CA2031" s="326" t="s">
        <v>507</v>
      </c>
      <c r="CB2031" s="326" t="s">
        <v>507</v>
      </c>
      <c r="CC2031" s="326" t="s">
        <v>507</v>
      </c>
      <c r="CD2031" s="326" t="s">
        <v>507</v>
      </c>
      <c r="CE2031" s="326" t="s">
        <v>507</v>
      </c>
      <c r="CF2031" s="326" t="s">
        <v>507</v>
      </c>
      <c r="CG2031" s="326" t="s">
        <v>507</v>
      </c>
      <c r="CH2031" s="326" t="s">
        <v>507</v>
      </c>
      <c r="CI2031" s="326" t="s">
        <v>507</v>
      </c>
      <c r="CJ2031" s="326" t="s">
        <v>507</v>
      </c>
      <c r="CK2031" s="326" t="s">
        <v>507</v>
      </c>
      <c r="CL2031" s="326" t="s">
        <v>507</v>
      </c>
      <c r="CM2031" s="326" t="s">
        <v>507</v>
      </c>
      <c r="CN2031" s="326" t="s">
        <v>507</v>
      </c>
    </row>
    <row r="2032" spans="1:92" s="384" customFormat="1" x14ac:dyDescent="0.25">
      <c r="A2032" s="53" t="s">
        <v>188</v>
      </c>
      <c r="B2032" s="28" t="s">
        <v>193</v>
      </c>
      <c r="C2032" s="53"/>
      <c r="D2032" s="53" t="s">
        <v>1076</v>
      </c>
      <c r="E2032" s="229" t="s">
        <v>203</v>
      </c>
      <c r="F2032" s="229"/>
      <c r="G2032" s="229"/>
      <c r="H2032" s="229"/>
      <c r="I2032" s="267"/>
      <c r="J2032" s="244">
        <f ca="1">SUMIF($3:$3, INDIRECT(ADDRESS(2,COLUMN(),2)), INDIRECT(ROW() &amp; ":" &amp; ROW()))</f>
        <v>0</v>
      </c>
      <c r="K2032" s="244" t="e">
        <f t="shared" ref="K2032:P2032" ca="1" si="1275">SUMIF($3:$3, INDIRECT(ADDRESS(2,COLUMN(),2)), INDIRECT(ROW() &amp; ":" &amp; ROW()))</f>
        <v>#REF!</v>
      </c>
      <c r="L2032" s="244" t="e">
        <f t="shared" ca="1" si="1275"/>
        <v>#REF!</v>
      </c>
      <c r="M2032" s="244" t="e">
        <f t="shared" ca="1" si="1275"/>
        <v>#REF!</v>
      </c>
      <c r="N2032" s="244" t="e">
        <f t="shared" ca="1" si="1275"/>
        <v>#REF!</v>
      </c>
      <c r="O2032" s="244" t="e">
        <f t="shared" ca="1" si="1275"/>
        <v>#REF!</v>
      </c>
      <c r="P2032" s="244" t="e">
        <f t="shared" ca="1" si="1275"/>
        <v>#REF!</v>
      </c>
      <c r="Q2032" s="30"/>
      <c r="R2032" s="53"/>
      <c r="S2032" s="53"/>
      <c r="T2032" s="286">
        <f t="shared" ref="T2032" ca="1" si="1276">IFERROR(INDEX(INDIRECT("Financials!$A:$AD"), MATCH(INDIRECT(ADDRESS(ROW(),2)), INDIRECT("Financials!$B:$B"), 0), MATCH(INDIRECT(ADDRESS(1,COLUMN())), INDIRECT("Financials!$1:$1"), 0)),0)</f>
        <v>0</v>
      </c>
      <c r="U2032" s="244" t="e">
        <f ca="1">+SUM(INDIRECT(U2031):OFFSET(U2032,-1,0))</f>
        <v>#REF!</v>
      </c>
      <c r="V2032" s="244" t="e">
        <f ca="1">+SUM(INDIRECT(V2031):OFFSET(V2032,-1,0))</f>
        <v>#REF!</v>
      </c>
      <c r="W2032" s="244" t="e">
        <f ca="1">+SUM(INDIRECT(W2031):OFFSET(W2032,-1,0))</f>
        <v>#REF!</v>
      </c>
      <c r="X2032" s="244" t="e">
        <f ca="1">+SUM(INDIRECT(X2031):OFFSET(X2032,-1,0))</f>
        <v>#REF!</v>
      </c>
      <c r="Y2032" s="244" t="e">
        <f ca="1">+SUM(INDIRECT(Y2031):OFFSET(Y2032,-1,0))</f>
        <v>#REF!</v>
      </c>
      <c r="Z2032" s="244" t="e">
        <f ca="1">+SUM(INDIRECT(Z2031):OFFSET(Z2032,-1,0))</f>
        <v>#REF!</v>
      </c>
      <c r="AA2032" s="244" t="e">
        <f ca="1">+SUM(INDIRECT(AA2031):OFFSET(AA2032,-1,0))</f>
        <v>#REF!</v>
      </c>
      <c r="AB2032" s="244" t="e">
        <f ca="1">+SUM(INDIRECT(AB2031):OFFSET(AB2032,-1,0))</f>
        <v>#REF!</v>
      </c>
      <c r="AC2032" s="244" t="e">
        <f ca="1">+SUM(INDIRECT(AC2031):OFFSET(AC2032,-1,0))</f>
        <v>#REF!</v>
      </c>
      <c r="AD2032" s="244" t="e">
        <f ca="1">+SUM(INDIRECT(AD2031):OFFSET(AD2032,-1,0))</f>
        <v>#REF!</v>
      </c>
      <c r="AE2032" s="244" t="e">
        <f ca="1">+SUM(INDIRECT(AE2031):OFFSET(AE2032,-1,0))</f>
        <v>#REF!</v>
      </c>
      <c r="AF2032" s="244" t="e">
        <f ca="1">+SUM(INDIRECT(AF2031):OFFSET(AF2032,-1,0))</f>
        <v>#REF!</v>
      </c>
      <c r="AG2032" s="244" t="e">
        <f ca="1">+SUM(INDIRECT(AG2031):OFFSET(AG2032,-1,0))</f>
        <v>#REF!</v>
      </c>
      <c r="AH2032" s="244" t="e">
        <f ca="1">+SUM(INDIRECT(AH2031):OFFSET(AH2032,-1,0))</f>
        <v>#REF!</v>
      </c>
      <c r="AI2032" s="244" t="e">
        <f ca="1">+SUM(INDIRECT(AI2031):OFFSET(AI2032,-1,0))</f>
        <v>#REF!</v>
      </c>
      <c r="AJ2032" s="244" t="e">
        <f ca="1">+SUM(INDIRECT(AJ2031):OFFSET(AJ2032,-1,0))</f>
        <v>#REF!</v>
      </c>
      <c r="AK2032" s="244" t="e">
        <f ca="1">+SUM(INDIRECT(AK2031):OFFSET(AK2032,-1,0))</f>
        <v>#REF!</v>
      </c>
      <c r="AL2032" s="244" t="e">
        <f ca="1">+SUM(INDIRECT(AL2031):OFFSET(AL2032,-1,0))</f>
        <v>#REF!</v>
      </c>
      <c r="AM2032" s="244" t="e">
        <f ca="1">+SUM(INDIRECT(AM2031):OFFSET(AM2032,-1,0))</f>
        <v>#REF!</v>
      </c>
      <c r="AN2032" s="244" t="e">
        <f ca="1">+SUM(INDIRECT(AN2031):OFFSET(AN2032,-1,0))</f>
        <v>#REF!</v>
      </c>
      <c r="AO2032" s="244" t="e">
        <f ca="1">+SUM(INDIRECT(AO2031):OFFSET(AO2032,-1,0))</f>
        <v>#REF!</v>
      </c>
      <c r="AP2032" s="244" t="e">
        <f ca="1">+SUM(INDIRECT(AP2031):OFFSET(AP2032,-1,0))</f>
        <v>#REF!</v>
      </c>
      <c r="AQ2032" s="244" t="e">
        <f ca="1">+SUM(INDIRECT(AQ2031):OFFSET(AQ2032,-1,0))</f>
        <v>#REF!</v>
      </c>
      <c r="AR2032" s="244" t="e">
        <f ca="1">+SUM(INDIRECT(AR2031):OFFSET(AR2032,-1,0))</f>
        <v>#REF!</v>
      </c>
      <c r="AS2032" s="244" t="e">
        <f ca="1">+SUM(INDIRECT(AS2031):OFFSET(AS2032,-1,0))</f>
        <v>#REF!</v>
      </c>
      <c r="AT2032" s="244" t="e">
        <f ca="1">+SUM(INDIRECT(AT2031):OFFSET(AT2032,-1,0))</f>
        <v>#REF!</v>
      </c>
      <c r="AU2032" s="244" t="e">
        <f ca="1">+SUM(INDIRECT(AU2031):OFFSET(AU2032,-1,0))</f>
        <v>#REF!</v>
      </c>
      <c r="AV2032" s="244" t="e">
        <f ca="1">+SUM(INDIRECT(AV2031):OFFSET(AV2032,-1,0))</f>
        <v>#REF!</v>
      </c>
      <c r="AW2032" s="244" t="e">
        <f ca="1">+SUM(INDIRECT(AW2031):OFFSET(AW2032,-1,0))</f>
        <v>#REF!</v>
      </c>
      <c r="AX2032" s="244" t="e">
        <f ca="1">+SUM(INDIRECT(AX2031):OFFSET(AX2032,-1,0))</f>
        <v>#REF!</v>
      </c>
      <c r="AY2032" s="244" t="e">
        <f ca="1">+SUM(INDIRECT(AY2031):OFFSET(AY2032,-1,0))</f>
        <v>#REF!</v>
      </c>
      <c r="AZ2032" s="244" t="e">
        <f ca="1">+SUM(INDIRECT(AZ2031):OFFSET(AZ2032,-1,0))</f>
        <v>#REF!</v>
      </c>
      <c r="BA2032" s="244" t="e">
        <f ca="1">+SUM(INDIRECT(BA2031):OFFSET(BA2032,-1,0))</f>
        <v>#REF!</v>
      </c>
      <c r="BB2032" s="244" t="e">
        <f ca="1">+SUM(INDIRECT(BB2031):OFFSET(BB2032,-1,0))</f>
        <v>#REF!</v>
      </c>
      <c r="BC2032" s="244" t="e">
        <f ca="1">+SUM(INDIRECT(BC2031):OFFSET(BC2032,-1,0))</f>
        <v>#REF!</v>
      </c>
      <c r="BD2032" s="244" t="e">
        <f ca="1">+SUM(INDIRECT(BD2031):OFFSET(BD2032,-1,0))</f>
        <v>#REF!</v>
      </c>
      <c r="BE2032" s="244" t="e">
        <f ca="1">+SUM(INDIRECT(BE2031):OFFSET(BE2032,-1,0))</f>
        <v>#REF!</v>
      </c>
      <c r="BF2032" s="244" t="e">
        <f ca="1">+SUM(INDIRECT(BF2031):OFFSET(BF2032,-1,0))</f>
        <v>#REF!</v>
      </c>
      <c r="BG2032" s="244" t="e">
        <f ca="1">+SUM(INDIRECT(BG2031):OFFSET(BG2032,-1,0))</f>
        <v>#REF!</v>
      </c>
      <c r="BH2032" s="244" t="e">
        <f ca="1">+SUM(INDIRECT(BH2031):OFFSET(BH2032,-1,0))</f>
        <v>#REF!</v>
      </c>
      <c r="BI2032" s="244" t="e">
        <f ca="1">+SUM(INDIRECT(BI2031):OFFSET(BI2032,-1,0))</f>
        <v>#REF!</v>
      </c>
      <c r="BJ2032" s="244" t="e">
        <f ca="1">+SUM(INDIRECT(BJ2031):OFFSET(BJ2032,-1,0))</f>
        <v>#REF!</v>
      </c>
      <c r="BK2032" s="244" t="e">
        <f ca="1">+SUM(INDIRECT(BK2031):OFFSET(BK2032,-1,0))</f>
        <v>#REF!</v>
      </c>
      <c r="BL2032" s="244" t="e">
        <f ca="1">+SUM(INDIRECT(BL2031):OFFSET(BL2032,-1,0))</f>
        <v>#REF!</v>
      </c>
      <c r="BM2032" s="244" t="e">
        <f ca="1">+SUM(INDIRECT(BM2031):OFFSET(BM2032,-1,0))</f>
        <v>#REF!</v>
      </c>
      <c r="BN2032" s="244" t="e">
        <f ca="1">+SUM(INDIRECT(BN2031):OFFSET(BN2032,-1,0))</f>
        <v>#REF!</v>
      </c>
      <c r="BO2032" s="244" t="e">
        <f ca="1">+SUM(INDIRECT(BO2031):OFFSET(BO2032,-1,0))</f>
        <v>#REF!</v>
      </c>
      <c r="BP2032" s="244" t="e">
        <f ca="1">+SUM(INDIRECT(BP2031):OFFSET(BP2032,-1,0))</f>
        <v>#REF!</v>
      </c>
      <c r="BQ2032" s="244" t="e">
        <f ca="1">+SUM(INDIRECT(BQ2031):OFFSET(BQ2032,-1,0))</f>
        <v>#REF!</v>
      </c>
      <c r="BR2032" s="244" t="e">
        <f ca="1">+SUM(INDIRECT(BR2031):OFFSET(BR2032,-1,0))</f>
        <v>#REF!</v>
      </c>
      <c r="BS2032" s="244" t="e">
        <f ca="1">+SUM(INDIRECT(BS2031):OFFSET(BS2032,-1,0))</f>
        <v>#REF!</v>
      </c>
      <c r="BT2032" s="244" t="e">
        <f ca="1">+SUM(INDIRECT(BT2031):OFFSET(BT2032,-1,0))</f>
        <v>#REF!</v>
      </c>
      <c r="BU2032" s="244" t="e">
        <f ca="1">+SUM(INDIRECT(BU2031):OFFSET(BU2032,-1,0))</f>
        <v>#REF!</v>
      </c>
      <c r="BV2032" s="244" t="e">
        <f ca="1">+SUM(INDIRECT(BV2031):OFFSET(BV2032,-1,0))</f>
        <v>#REF!</v>
      </c>
      <c r="BW2032" s="244" t="e">
        <f ca="1">+SUM(INDIRECT(BW2031):OFFSET(BW2032,-1,0))</f>
        <v>#REF!</v>
      </c>
      <c r="BX2032" s="244" t="e">
        <f ca="1">+SUM(INDIRECT(BX2031):OFFSET(BX2032,-1,0))</f>
        <v>#REF!</v>
      </c>
      <c r="BY2032" s="244" t="e">
        <f ca="1">+SUM(INDIRECT(BY2031):OFFSET(BY2032,-1,0))</f>
        <v>#REF!</v>
      </c>
      <c r="BZ2032" s="244" t="e">
        <f ca="1">+SUM(INDIRECT(BZ2031):OFFSET(BZ2032,-1,0))</f>
        <v>#REF!</v>
      </c>
      <c r="CA2032" s="244" t="e">
        <f ca="1">+SUM(INDIRECT(CA2031):OFFSET(CA2032,-1,0))</f>
        <v>#REF!</v>
      </c>
      <c r="CB2032" s="244" t="e">
        <f ca="1">+SUM(INDIRECT(CB2031):OFFSET(CB2032,-1,0))</f>
        <v>#REF!</v>
      </c>
      <c r="CC2032" s="244" t="e">
        <f ca="1">+SUM(INDIRECT(CC2031):OFFSET(CC2032,-1,0))</f>
        <v>#REF!</v>
      </c>
      <c r="CD2032" s="244" t="e">
        <f ca="1">+SUM(INDIRECT(CD2031):OFFSET(CD2032,-1,0))</f>
        <v>#REF!</v>
      </c>
      <c r="CE2032" s="244" t="e">
        <f ca="1">+SUM(INDIRECT(CE2031):OFFSET(CE2032,-1,0))</f>
        <v>#REF!</v>
      </c>
      <c r="CF2032" s="244" t="e">
        <f ca="1">+SUM(INDIRECT(CF2031):OFFSET(CF2032,-1,0))</f>
        <v>#REF!</v>
      </c>
      <c r="CG2032" s="244" t="e">
        <f ca="1">+SUM(INDIRECT(CG2031):OFFSET(CG2032,-1,0))</f>
        <v>#REF!</v>
      </c>
      <c r="CH2032" s="244" t="e">
        <f ca="1">+SUM(INDIRECT(CH2031):OFFSET(CH2032,-1,0))</f>
        <v>#REF!</v>
      </c>
      <c r="CI2032" s="244" t="e">
        <f ca="1">+SUM(INDIRECT(CI2031):OFFSET(CI2032,-1,0))</f>
        <v>#REF!</v>
      </c>
      <c r="CJ2032" s="244" t="e">
        <f ca="1">+SUM(INDIRECT(CJ2031):OFFSET(CJ2032,-1,0))</f>
        <v>#REF!</v>
      </c>
      <c r="CK2032" s="244" t="e">
        <f ca="1">+SUM(INDIRECT(CK2031):OFFSET(CK2032,-1,0))</f>
        <v>#REF!</v>
      </c>
      <c r="CL2032" s="244" t="e">
        <f ca="1">+SUM(INDIRECT(CL2031):OFFSET(CL2032,-1,0))</f>
        <v>#REF!</v>
      </c>
      <c r="CM2032" s="244" t="e">
        <f ca="1">+SUM(INDIRECT(CM2031):OFFSET(CM2032,-1,0))</f>
        <v>#REF!</v>
      </c>
      <c r="CN2032" s="244" t="e">
        <f ca="1">+SUM(INDIRECT(CN2031):OFFSET(CN2032,-1,0))</f>
        <v>#REF!</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102"/>
      <c r="J2052"/>
      <c r="T2052" s="205"/>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95" customFormat="1" x14ac:dyDescent="0.25">
      <c r="A2053"/>
      <c r="B2053" s="216"/>
      <c r="C2053" s="53"/>
      <c r="D2053"/>
      <c r="E2053" s="229"/>
      <c r="F2053" s="267"/>
      <c r="G2053" s="267"/>
      <c r="H2053" s="102"/>
      <c r="I2053" s="267"/>
      <c r="J2053" s="268"/>
      <c r="K2053" s="30"/>
      <c r="L2053" s="30"/>
      <c r="M2053" s="30"/>
      <c r="N2053" s="30"/>
      <c r="O2053" s="30"/>
      <c r="P2053" s="30"/>
      <c r="Q2053" s="30"/>
      <c r="R2053"/>
      <c r="S2053"/>
      <c r="T2053" s="204"/>
      <c r="U2053" s="30"/>
      <c r="V2053" s="30"/>
      <c r="W2053" s="30"/>
      <c r="X2053" s="30"/>
      <c r="Y2053" s="30"/>
      <c r="Z2053" s="30"/>
      <c r="AA2053" s="30"/>
      <c r="AB2053" s="30"/>
      <c r="AC2053" s="30"/>
      <c r="AD2053" s="30"/>
      <c r="AE2053" s="30"/>
      <c r="AF2053" s="30"/>
      <c r="AG2053" s="30"/>
      <c r="AH2053" s="30"/>
      <c r="AI2053" s="30"/>
      <c r="AJ2053" s="30"/>
      <c r="AK2053" s="30"/>
      <c r="AL2053" s="30"/>
      <c r="AM2053" s="30"/>
      <c r="AN2053" s="30"/>
      <c r="AO2053" s="30"/>
      <c r="AP2053" s="30"/>
      <c r="AQ2053" s="30"/>
      <c r="AR2053" s="30"/>
      <c r="AS2053" s="30"/>
      <c r="AT2053" s="30"/>
      <c r="AU2053" s="30"/>
      <c r="AV2053" s="30"/>
      <c r="AW2053" s="30"/>
      <c r="AX2053" s="30"/>
      <c r="AY2053" s="30"/>
      <c r="AZ2053" s="30"/>
      <c r="BA2053" s="30"/>
      <c r="BB2053" s="30"/>
      <c r="BC2053" s="30"/>
      <c r="BD2053" s="30"/>
      <c r="BE2053" s="30"/>
      <c r="BF2053" s="30"/>
      <c r="BG2053" s="30"/>
      <c r="BH2053" s="30"/>
      <c r="BI2053" s="30"/>
      <c r="BJ2053" s="30"/>
      <c r="BK2053" s="30"/>
      <c r="BL2053" s="30"/>
      <c r="BM2053" s="30"/>
      <c r="BN2053" s="30"/>
      <c r="BO2053" s="30"/>
      <c r="BP2053" s="30"/>
      <c r="BQ2053" s="30"/>
      <c r="BR2053" s="30"/>
      <c r="BS2053" s="30"/>
      <c r="BT2053" s="30"/>
      <c r="BU2053" s="30"/>
      <c r="BV2053" s="30"/>
      <c r="BW2053" s="30"/>
      <c r="BX2053" s="30"/>
      <c r="BY2053" s="30"/>
      <c r="BZ2053" s="30"/>
      <c r="CA2053" s="30"/>
      <c r="CB2053" s="30"/>
      <c r="CC2053" s="30"/>
      <c r="CD2053" s="30"/>
      <c r="CE2053" s="30"/>
      <c r="CF2053" s="30"/>
      <c r="CG2053" s="30"/>
      <c r="CH2053" s="30"/>
      <c r="CI2053" s="30"/>
      <c r="CJ2053" s="30"/>
      <c r="CK2053" s="30"/>
      <c r="CL2053" s="30"/>
      <c r="CM2053" s="30"/>
      <c r="CN2053" s="30"/>
    </row>
    <row r="2054" spans="1:92" s="295" customFormat="1" x14ac:dyDescent="0.25">
      <c r="A2054"/>
      <c r="B2054" s="216"/>
      <c r="C2054" s="53"/>
      <c r="D2054"/>
      <c r="E2054" s="229"/>
      <c r="F2054" s="267"/>
      <c r="G2054" s="267"/>
      <c r="H2054" s="102"/>
      <c r="I2054" s="267"/>
      <c r="J2054" s="268"/>
      <c r="K2054" s="30"/>
      <c r="L2054" s="30"/>
      <c r="M2054" s="30"/>
      <c r="N2054" s="30"/>
      <c r="O2054" s="30"/>
      <c r="P2054" s="30"/>
      <c r="Q2054" s="30"/>
      <c r="R2054"/>
      <c r="S2054"/>
      <c r="T2054" s="204"/>
      <c r="U2054" s="30"/>
      <c r="V2054" s="30"/>
      <c r="W2054" s="30"/>
      <c r="X2054" s="30"/>
      <c r="Y2054" s="30"/>
      <c r="Z2054" s="30"/>
      <c r="AA2054" s="30"/>
      <c r="AB2054" s="30"/>
      <c r="AC2054" s="30"/>
      <c r="AD2054" s="30"/>
      <c r="AE2054" s="30"/>
      <c r="AF2054" s="30"/>
      <c r="AG2054" s="30"/>
      <c r="AH2054" s="30"/>
      <c r="AI2054" s="30"/>
      <c r="AJ2054" s="30"/>
      <c r="AK2054" s="30"/>
      <c r="AL2054" s="30"/>
      <c r="AM2054" s="30"/>
      <c r="AN2054" s="30"/>
      <c r="AO2054" s="30"/>
      <c r="AP2054" s="30"/>
      <c r="AQ2054" s="30"/>
      <c r="AR2054" s="30"/>
      <c r="AS2054" s="30"/>
      <c r="AT2054" s="30"/>
      <c r="AU2054" s="30"/>
      <c r="AV2054" s="30"/>
      <c r="AW2054" s="30"/>
      <c r="AX2054" s="30"/>
      <c r="AY2054" s="30"/>
      <c r="AZ2054" s="30"/>
      <c r="BA2054" s="30"/>
      <c r="BB2054" s="30"/>
      <c r="BC2054" s="30"/>
      <c r="BD2054" s="30"/>
      <c r="BE2054" s="30"/>
      <c r="BF2054" s="30"/>
      <c r="BG2054" s="30"/>
      <c r="BH2054" s="30"/>
      <c r="BI2054" s="30"/>
      <c r="BJ2054" s="30"/>
      <c r="BK2054" s="30"/>
      <c r="BL2054" s="30"/>
      <c r="BM2054" s="30"/>
      <c r="BN2054" s="30"/>
      <c r="BO2054" s="30"/>
      <c r="BP2054" s="30"/>
      <c r="BQ2054" s="30"/>
      <c r="BR2054" s="30"/>
      <c r="BS2054" s="30"/>
      <c r="BT2054" s="30"/>
      <c r="BU2054" s="30"/>
      <c r="BV2054" s="30"/>
      <c r="BW2054" s="30"/>
      <c r="BX2054" s="30"/>
      <c r="BY2054" s="30"/>
      <c r="BZ2054" s="30"/>
      <c r="CA2054" s="30"/>
      <c r="CB2054" s="30"/>
      <c r="CC2054" s="30"/>
      <c r="CD2054" s="30"/>
      <c r="CE2054" s="30"/>
      <c r="CF2054" s="30"/>
      <c r="CG2054" s="30"/>
      <c r="CH2054" s="30"/>
      <c r="CI2054" s="30"/>
      <c r="CJ2054" s="30"/>
      <c r="CK2054" s="30"/>
      <c r="CL2054" s="30"/>
      <c r="CM2054" s="30"/>
      <c r="CN2054" s="30"/>
    </row>
    <row r="2055" spans="1:92" s="295" customFormat="1" x14ac:dyDescent="0.25">
      <c r="A2055" s="137"/>
      <c r="B2055" s="208"/>
      <c r="C2055" s="139"/>
      <c r="D2055" s="137" t="s">
        <v>1077</v>
      </c>
      <c r="E2055" s="157" t="s">
        <v>1077</v>
      </c>
      <c r="F2055" s="157"/>
      <c r="G2055" s="311"/>
      <c r="H2055" s="312"/>
      <c r="I2055" s="221"/>
      <c r="J2055" s="222"/>
      <c r="K2055" s="139"/>
      <c r="L2055" s="139"/>
      <c r="M2055" s="139"/>
      <c r="N2055" s="139"/>
      <c r="O2055" s="139"/>
      <c r="P2055" s="139"/>
      <c r="Q2055" s="139"/>
      <c r="R2055"/>
      <c r="S2055"/>
      <c r="T2055" s="262"/>
      <c r="U2055" s="145"/>
      <c r="V2055" s="145"/>
      <c r="W2055" s="145"/>
      <c r="X2055" s="145"/>
      <c r="Y2055" s="145"/>
      <c r="Z2055" s="145"/>
      <c r="AA2055" s="145"/>
      <c r="AB2055" s="145"/>
      <c r="AC2055" s="145"/>
      <c r="AD2055" s="145"/>
      <c r="AE2055" s="145"/>
      <c r="AF2055" s="145"/>
      <c r="AG2055" s="145"/>
      <c r="AH2055" s="145"/>
      <c r="AI2055" s="145"/>
      <c r="AJ2055" s="145"/>
      <c r="AK2055" s="145"/>
      <c r="AL2055" s="145"/>
      <c r="AM2055" s="145"/>
      <c r="AN2055" s="145"/>
      <c r="AO2055" s="145"/>
      <c r="AP2055" s="145"/>
      <c r="AQ2055" s="145"/>
      <c r="AR2055" s="145"/>
      <c r="AS2055" s="145"/>
      <c r="AT2055" s="145"/>
      <c r="AU2055" s="145"/>
      <c r="AV2055" s="145"/>
      <c r="AW2055" s="145"/>
      <c r="AX2055" s="145"/>
      <c r="AY2055" s="145"/>
      <c r="AZ2055" s="145"/>
      <c r="BA2055" s="145"/>
      <c r="BB2055" s="145"/>
      <c r="BC2055" s="145"/>
      <c r="BD2055" s="145"/>
      <c r="BE2055" s="145"/>
      <c r="BF2055" s="145"/>
      <c r="BG2055" s="145"/>
      <c r="BH2055" s="145"/>
      <c r="BI2055" s="145"/>
      <c r="BJ2055" s="145"/>
      <c r="BK2055" s="145"/>
      <c r="BL2055" s="145"/>
      <c r="BM2055" s="145"/>
      <c r="BN2055" s="145"/>
      <c r="BO2055" s="145"/>
      <c r="BP2055" s="145"/>
      <c r="BQ2055" s="145"/>
      <c r="BR2055" s="145"/>
      <c r="BS2055" s="145"/>
      <c r="BT2055" s="145"/>
      <c r="BU2055" s="145"/>
      <c r="BV2055" s="145"/>
      <c r="BW2055" s="145"/>
      <c r="BX2055" s="145"/>
      <c r="BY2055" s="145"/>
      <c r="BZ2055" s="145"/>
      <c r="CA2055" s="145"/>
      <c r="CB2055" s="145"/>
      <c r="CC2055" s="145"/>
      <c r="CD2055" s="145"/>
      <c r="CE2055" s="145"/>
      <c r="CF2055" s="145"/>
      <c r="CG2055" s="145"/>
      <c r="CH2055" s="145"/>
      <c r="CI2055" s="145"/>
      <c r="CJ2055" s="145"/>
      <c r="CK2055" s="145"/>
      <c r="CL2055" s="145"/>
      <c r="CM2055" s="145"/>
      <c r="CN2055" s="145"/>
    </row>
    <row r="2056" spans="1:92" s="295" customFormat="1" ht="17.25" x14ac:dyDescent="0.4">
      <c r="A2056"/>
      <c r="B2056" s="174" t="s">
        <v>1078</v>
      </c>
      <c r="C2056" s="53"/>
      <c r="D2056" t="s">
        <v>1077</v>
      </c>
      <c r="E2056" s="442"/>
      <c r="F2056" s="442"/>
      <c r="G2056" s="442" t="s">
        <v>95</v>
      </c>
      <c r="H2056" s="442" t="s">
        <v>96</v>
      </c>
      <c r="I2056" s="442" t="s">
        <v>97</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95" customFormat="1" ht="17.25" x14ac:dyDescent="0.4">
      <c r="A2057"/>
      <c r="B2057" s="216"/>
      <c r="C2057" s="53"/>
      <c r="D2057"/>
      <c r="E2057" s="452"/>
      <c r="F2057" s="452"/>
      <c r="G2057" s="452"/>
      <c r="H2057" s="452"/>
      <c r="I2057" s="452"/>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95" customFormat="1" x14ac:dyDescent="0.25">
      <c r="A2058" s="137"/>
      <c r="B2058" s="208"/>
      <c r="C2058" s="139"/>
      <c r="D2058" s="137" t="s">
        <v>1079</v>
      </c>
      <c r="E2058" s="157" t="s">
        <v>1079</v>
      </c>
      <c r="F2058" s="157"/>
      <c r="G2058" s="311"/>
      <c r="H2058" s="312"/>
      <c r="I2058" s="221"/>
      <c r="J2058" s="222"/>
      <c r="K2058" s="139"/>
      <c r="L2058" s="139"/>
      <c r="M2058" s="139"/>
      <c r="N2058" s="139"/>
      <c r="O2058" s="139"/>
      <c r="P2058" s="139"/>
      <c r="Q2058" s="139"/>
      <c r="R2058"/>
      <c r="S2058"/>
      <c r="T2058" s="262"/>
      <c r="U2058" s="145"/>
      <c r="V2058" s="145"/>
      <c r="W2058" s="145"/>
      <c r="X2058" s="145"/>
      <c r="Y2058" s="145"/>
      <c r="Z2058" s="145"/>
      <c r="AA2058" s="145"/>
      <c r="AB2058" s="145"/>
      <c r="AC2058" s="145"/>
      <c r="AD2058" s="145"/>
      <c r="AE2058" s="145"/>
      <c r="AF2058" s="145"/>
      <c r="AG2058" s="145"/>
      <c r="AH2058" s="145"/>
      <c r="AI2058" s="145"/>
      <c r="AJ2058" s="145"/>
      <c r="AK2058" s="145"/>
      <c r="AL2058" s="145"/>
      <c r="AM2058" s="145"/>
      <c r="AN2058" s="145"/>
      <c r="AO2058" s="145"/>
      <c r="AP2058" s="145"/>
      <c r="AQ2058" s="145"/>
      <c r="AR2058" s="145"/>
      <c r="AS2058" s="145"/>
      <c r="AT2058" s="145"/>
      <c r="AU2058" s="145"/>
      <c r="AV2058" s="145"/>
      <c r="AW2058" s="145"/>
      <c r="AX2058" s="145"/>
      <c r="AY2058" s="145"/>
      <c r="AZ2058" s="145"/>
      <c r="BA2058" s="145"/>
      <c r="BB2058" s="145"/>
      <c r="BC2058" s="145"/>
      <c r="BD2058" s="145"/>
      <c r="BE2058" s="145"/>
      <c r="BF2058" s="145"/>
      <c r="BG2058" s="145"/>
      <c r="BH2058" s="145"/>
      <c r="BI2058" s="145"/>
      <c r="BJ2058" s="145"/>
      <c r="BK2058" s="145"/>
      <c r="BL2058" s="145"/>
      <c r="BM2058" s="145"/>
      <c r="BN2058" s="145"/>
      <c r="BO2058" s="145"/>
      <c r="BP2058" s="145"/>
      <c r="BQ2058" s="145"/>
      <c r="BR2058" s="145"/>
      <c r="BS2058" s="145"/>
      <c r="BT2058" s="145"/>
      <c r="BU2058" s="145"/>
      <c r="BV2058" s="145"/>
      <c r="BW2058" s="145"/>
      <c r="BX2058" s="145"/>
      <c r="BY2058" s="145"/>
      <c r="BZ2058" s="145"/>
      <c r="CA2058" s="145"/>
      <c r="CB2058" s="145"/>
      <c r="CC2058" s="145"/>
      <c r="CD2058" s="145"/>
      <c r="CE2058" s="145"/>
      <c r="CF2058" s="145"/>
      <c r="CG2058" s="145"/>
      <c r="CH2058" s="145"/>
      <c r="CI2058" s="145"/>
      <c r="CJ2058" s="145"/>
      <c r="CK2058" s="145"/>
      <c r="CL2058" s="145"/>
      <c r="CM2058" s="145"/>
      <c r="CN2058" s="145"/>
    </row>
    <row r="2059" spans="1:92" s="295" customFormat="1" ht="17.25" x14ac:dyDescent="0.4">
      <c r="A2059"/>
      <c r="B2059" s="216"/>
      <c r="C2059" s="53"/>
      <c r="D2059" t="s">
        <v>1079</v>
      </c>
      <c r="E2059" s="442"/>
      <c r="F2059"/>
      <c r="G2059" s="15" t="s">
        <v>1080</v>
      </c>
      <c r="H2059" s="15" t="s">
        <v>1081</v>
      </c>
      <c r="I2059" s="15" t="s">
        <v>1082</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95" customFormat="1" ht="17.25" x14ac:dyDescent="0.4">
      <c r="A2060"/>
      <c r="B2060" s="216"/>
      <c r="C2060" s="53"/>
      <c r="D2060"/>
      <c r="E2060" s="442"/>
      <c r="F2060"/>
      <c r="G2060" s="15"/>
      <c r="H2060" s="15"/>
      <c r="I2060" s="15"/>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95" customFormat="1" x14ac:dyDescent="0.25">
      <c r="A2061" s="137"/>
      <c r="B2061" s="208"/>
      <c r="C2061" s="139"/>
      <c r="D2061" s="137" t="s">
        <v>1083</v>
      </c>
      <c r="E2061" s="157" t="s">
        <v>1083</v>
      </c>
      <c r="F2061" s="157"/>
      <c r="G2061" s="311"/>
      <c r="H2061" s="312"/>
      <c r="I2061" s="221"/>
      <c r="J2061" s="222"/>
      <c r="K2061" s="139"/>
      <c r="L2061" s="139"/>
      <c r="M2061" s="139"/>
      <c r="N2061" s="139"/>
      <c r="O2061" s="139"/>
      <c r="P2061" s="139"/>
      <c r="Q2061" s="139"/>
      <c r="R2061"/>
      <c r="S2061"/>
      <c r="T2061" s="262"/>
      <c r="U2061" s="145"/>
      <c r="V2061" s="145"/>
      <c r="W2061" s="145"/>
      <c r="X2061" s="145"/>
      <c r="Y2061" s="145"/>
      <c r="Z2061" s="145"/>
      <c r="AA2061" s="145"/>
      <c r="AB2061" s="145"/>
      <c r="AC2061" s="145"/>
      <c r="AD2061" s="145"/>
      <c r="AE2061" s="145"/>
      <c r="AF2061" s="145"/>
      <c r="AG2061" s="145"/>
      <c r="AH2061" s="145"/>
      <c r="AI2061" s="145"/>
      <c r="AJ2061" s="145"/>
      <c r="AK2061" s="145"/>
      <c r="AL2061" s="145"/>
      <c r="AM2061" s="145"/>
      <c r="AN2061" s="145"/>
      <c r="AO2061" s="145"/>
      <c r="AP2061" s="145"/>
      <c r="AQ2061" s="145"/>
      <c r="AR2061" s="145"/>
      <c r="AS2061" s="145"/>
      <c r="AT2061" s="145"/>
      <c r="AU2061" s="145"/>
      <c r="AV2061" s="145"/>
      <c r="AW2061" s="145"/>
      <c r="AX2061" s="145"/>
      <c r="AY2061" s="145"/>
      <c r="AZ2061" s="145"/>
      <c r="BA2061" s="145"/>
      <c r="BB2061" s="145"/>
      <c r="BC2061" s="145"/>
      <c r="BD2061" s="145"/>
      <c r="BE2061" s="145"/>
      <c r="BF2061" s="145"/>
      <c r="BG2061" s="145"/>
      <c r="BH2061" s="145"/>
      <c r="BI2061" s="145"/>
      <c r="BJ2061" s="145"/>
      <c r="BK2061" s="145"/>
      <c r="BL2061" s="145"/>
      <c r="BM2061" s="145"/>
      <c r="BN2061" s="145"/>
      <c r="BO2061" s="145"/>
      <c r="BP2061" s="145"/>
      <c r="BQ2061" s="145"/>
      <c r="BR2061" s="145"/>
      <c r="BS2061" s="145"/>
      <c r="BT2061" s="145"/>
      <c r="BU2061" s="145"/>
      <c r="BV2061" s="145"/>
      <c r="BW2061" s="145"/>
      <c r="BX2061" s="145"/>
      <c r="BY2061" s="145"/>
      <c r="BZ2061" s="145"/>
      <c r="CA2061" s="145"/>
      <c r="CB2061" s="145"/>
      <c r="CC2061" s="145"/>
      <c r="CD2061" s="145"/>
      <c r="CE2061" s="145"/>
      <c r="CF2061" s="145"/>
      <c r="CG2061" s="145"/>
      <c r="CH2061" s="145"/>
      <c r="CI2061" s="145"/>
      <c r="CJ2061" s="145"/>
      <c r="CK2061" s="145"/>
      <c r="CL2061" s="145"/>
      <c r="CM2061" s="145"/>
      <c r="CN2061" s="145"/>
    </row>
    <row r="2062" spans="1:92" s="295" customFormat="1" x14ac:dyDescent="0.25">
      <c r="A2062" t="s">
        <v>9</v>
      </c>
      <c r="B2062" s="178" t="s">
        <v>98</v>
      </c>
      <c r="C2062"/>
      <c r="D2062" t="s">
        <v>1083</v>
      </c>
      <c r="E2062" s="102" t="s">
        <v>203</v>
      </c>
      <c r="F2062" s="546"/>
      <c r="G2062" s="546"/>
      <c r="H2062" s="198"/>
      <c r="I2062" s="546"/>
      <c r="J2062" s="50">
        <f t="shared" ref="J2062:P2062" ca="1" si="1277">SUMIF($3:$3, INDIRECT(ADDRESS(2,COLUMN(),2)), INDIRECT(ROW() &amp; ":" &amp; ROW()))</f>
        <v>0</v>
      </c>
      <c r="K2062" s="50">
        <f t="shared" ca="1" si="1277"/>
        <v>0</v>
      </c>
      <c r="L2062" s="50">
        <f t="shared" ca="1" si="1277"/>
        <v>0</v>
      </c>
      <c r="M2062" s="50">
        <f t="shared" ca="1" si="1277"/>
        <v>0</v>
      </c>
      <c r="N2062" s="50">
        <f t="shared" ca="1" si="1277"/>
        <v>0</v>
      </c>
      <c r="O2062" s="50">
        <f t="shared" ca="1" si="1277"/>
        <v>0</v>
      </c>
      <c r="P2062" s="50">
        <f t="shared" ca="1" si="1277"/>
        <v>0</v>
      </c>
      <c r="Q2062" s="50"/>
      <c r="R2062"/>
      <c r="S2062"/>
      <c r="T2062" s="232">
        <f t="shared" ref="T2062" ca="1" si="1278">IFERROR(INDEX(INDIRECT("Financials!$A:$AD"), MATCH(INDIRECT(ADDRESS(ROW(),2)), INDIRECT("Financials!$B:$B"), 0), MATCH(INDIRECT(ADDRESS(1,COLUMN())), INDIRECT("Financials!$1:$1"), 0)),0)</f>
        <v>0</v>
      </c>
      <c r="U2062" s="50">
        <v>0</v>
      </c>
      <c r="V2062" s="50">
        <v>0</v>
      </c>
      <c r="W2062" s="50">
        <v>0</v>
      </c>
      <c r="X2062" s="50">
        <v>0</v>
      </c>
      <c r="Y2062" s="50">
        <v>0</v>
      </c>
      <c r="Z2062" s="50">
        <v>0</v>
      </c>
      <c r="AA2062" s="50">
        <v>0</v>
      </c>
      <c r="AB2062" s="50">
        <v>0</v>
      </c>
      <c r="AC2062" s="50">
        <v>0</v>
      </c>
      <c r="AD2062" s="50">
        <v>0</v>
      </c>
      <c r="AE2062" s="50">
        <v>0</v>
      </c>
      <c r="AF2062" s="50">
        <v>0</v>
      </c>
      <c r="AG2062" s="50">
        <v>0</v>
      </c>
      <c r="AH2062" s="50">
        <v>0</v>
      </c>
      <c r="AI2062" s="50">
        <v>0</v>
      </c>
      <c r="AJ2062" s="50">
        <v>0</v>
      </c>
      <c r="AK2062" s="50">
        <v>0</v>
      </c>
      <c r="AL2062" s="50">
        <v>0</v>
      </c>
      <c r="AM2062" s="50">
        <v>0</v>
      </c>
      <c r="AN2062" s="50">
        <v>0</v>
      </c>
      <c r="AO2062" s="50">
        <v>0</v>
      </c>
      <c r="AP2062" s="50">
        <v>0</v>
      </c>
      <c r="AQ2062" s="50">
        <v>0</v>
      </c>
      <c r="AR2062" s="50">
        <v>0</v>
      </c>
      <c r="AS2062" s="50">
        <v>0</v>
      </c>
      <c r="AT2062" s="50">
        <v>0</v>
      </c>
      <c r="AU2062" s="50">
        <v>0</v>
      </c>
      <c r="AV2062" s="50">
        <v>0</v>
      </c>
      <c r="AW2062" s="50">
        <v>0</v>
      </c>
      <c r="AX2062" s="50">
        <v>0</v>
      </c>
      <c r="AY2062" s="50">
        <v>0</v>
      </c>
      <c r="AZ2062" s="50">
        <v>0</v>
      </c>
      <c r="BA2062" s="50">
        <v>0</v>
      </c>
      <c r="BB2062" s="50">
        <v>0</v>
      </c>
      <c r="BC2062" s="50">
        <v>0</v>
      </c>
      <c r="BD2062" s="50">
        <v>0</v>
      </c>
      <c r="BE2062" s="50">
        <v>0</v>
      </c>
      <c r="BF2062" s="50">
        <v>0</v>
      </c>
      <c r="BG2062" s="50">
        <v>0</v>
      </c>
      <c r="BH2062" s="50">
        <v>0</v>
      </c>
      <c r="BI2062" s="50">
        <v>0</v>
      </c>
      <c r="BJ2062" s="50">
        <v>0</v>
      </c>
      <c r="BK2062" s="50">
        <v>0</v>
      </c>
      <c r="BL2062" s="50">
        <v>0</v>
      </c>
      <c r="BM2062" s="50">
        <v>0</v>
      </c>
      <c r="BN2062" s="50">
        <v>0</v>
      </c>
      <c r="BO2062" s="50">
        <v>0</v>
      </c>
      <c r="BP2062" s="50">
        <v>0</v>
      </c>
      <c r="BQ2062" s="50">
        <v>0</v>
      </c>
      <c r="BR2062" s="50">
        <v>0</v>
      </c>
      <c r="BS2062" s="50">
        <v>0</v>
      </c>
      <c r="BT2062" s="50">
        <v>0</v>
      </c>
      <c r="BU2062" s="50">
        <v>0</v>
      </c>
      <c r="BV2062" s="50">
        <v>0</v>
      </c>
      <c r="BW2062" s="50">
        <v>0</v>
      </c>
      <c r="BX2062" s="50">
        <v>0</v>
      </c>
      <c r="BY2062" s="50">
        <v>0</v>
      </c>
      <c r="BZ2062" s="50">
        <v>0</v>
      </c>
      <c r="CA2062" s="50">
        <v>0</v>
      </c>
      <c r="CB2062" s="50">
        <v>0</v>
      </c>
      <c r="CC2062" s="50">
        <v>0</v>
      </c>
      <c r="CD2062" s="50">
        <v>0</v>
      </c>
      <c r="CE2062" s="50">
        <v>0</v>
      </c>
      <c r="CF2062" s="50">
        <v>0</v>
      </c>
      <c r="CG2062" s="50">
        <v>0</v>
      </c>
      <c r="CH2062" s="50">
        <v>0</v>
      </c>
      <c r="CI2062" s="50">
        <v>0</v>
      </c>
      <c r="CJ2062" s="50">
        <v>0</v>
      </c>
      <c r="CK2062" s="50">
        <v>0</v>
      </c>
      <c r="CL2062" s="50">
        <v>0</v>
      </c>
      <c r="CM2062" s="50">
        <v>0</v>
      </c>
      <c r="CN2062" s="50">
        <v>0</v>
      </c>
    </row>
    <row r="2063" spans="1:92" s="295" customFormat="1" x14ac:dyDescent="0.25">
      <c r="A2063"/>
      <c r="B2063" s="178"/>
      <c r="C2063"/>
      <c r="D2063"/>
      <c r="E2063" s="102"/>
      <c r="F2063" s="546"/>
      <c r="G2063" s="546"/>
      <c r="H2063" s="198"/>
      <c r="I2063" s="546"/>
      <c r="J2063" s="50"/>
      <c r="K2063" s="50"/>
      <c r="L2063" s="50"/>
      <c r="M2063" s="50"/>
      <c r="N2063" s="50"/>
      <c r="O2063" s="50"/>
      <c r="P2063" s="50"/>
      <c r="Q2063" s="50"/>
      <c r="R2063"/>
      <c r="S2063"/>
      <c r="T2063" s="232"/>
      <c r="U2063" s="50"/>
      <c r="V2063" s="50"/>
      <c r="W2063" s="50"/>
      <c r="X2063" s="50"/>
      <c r="Y2063" s="50"/>
      <c r="Z2063" s="50"/>
      <c r="AA2063" s="50"/>
      <c r="AB2063" s="50"/>
      <c r="AC2063" s="50"/>
      <c r="AD2063" s="50"/>
      <c r="AE2063" s="50"/>
      <c r="AF2063" s="50"/>
      <c r="AG2063" s="50"/>
      <c r="AH2063" s="50"/>
      <c r="AI2063" s="50"/>
      <c r="AJ2063" s="50"/>
      <c r="AK2063" s="50"/>
      <c r="AL2063" s="50"/>
      <c r="AM2063" s="50"/>
      <c r="AN2063" s="50"/>
      <c r="AO2063" s="50"/>
      <c r="AP2063" s="50"/>
      <c r="AQ2063" s="50"/>
      <c r="AR2063" s="50"/>
      <c r="AS2063" s="50"/>
      <c r="AT2063" s="50"/>
      <c r="AU2063" s="50"/>
      <c r="AV2063" s="50"/>
      <c r="AW2063" s="50"/>
      <c r="AX2063" s="50"/>
      <c r="AY2063" s="50"/>
      <c r="AZ2063" s="50"/>
      <c r="BA2063" s="50"/>
      <c r="BB2063" s="50"/>
      <c r="BC2063" s="50"/>
      <c r="BD2063" s="50"/>
      <c r="BE2063" s="50"/>
      <c r="BF2063" s="50"/>
      <c r="BG2063" s="50"/>
      <c r="BH2063" s="50"/>
      <c r="BI2063" s="50"/>
      <c r="BJ2063" s="50"/>
      <c r="BK2063" s="50"/>
      <c r="BL2063" s="50"/>
      <c r="BM2063" s="50"/>
      <c r="BN2063" s="50"/>
      <c r="BO2063" s="50"/>
      <c r="BP2063" s="50"/>
      <c r="BQ2063" s="50"/>
      <c r="BR2063" s="50"/>
      <c r="BS2063" s="50"/>
      <c r="BT2063" s="50"/>
      <c r="BU2063" s="50"/>
      <c r="BV2063" s="50"/>
      <c r="BW2063" s="50"/>
      <c r="BX2063" s="50"/>
      <c r="BY2063" s="50"/>
      <c r="BZ2063" s="50"/>
      <c r="CA2063" s="50"/>
      <c r="CB2063" s="50"/>
      <c r="CC2063" s="50"/>
      <c r="CD2063" s="50"/>
      <c r="CE2063" s="50"/>
      <c r="CF2063" s="50"/>
      <c r="CG2063" s="50"/>
      <c r="CH2063" s="50"/>
      <c r="CI2063" s="50"/>
      <c r="CJ2063" s="50"/>
      <c r="CK2063" s="50"/>
      <c r="CL2063" s="50"/>
      <c r="CM2063" s="50"/>
      <c r="CN2063" s="50"/>
    </row>
    <row r="2064" spans="1:92" s="295" customFormat="1" x14ac:dyDescent="0.25">
      <c r="A2064" s="137"/>
      <c r="B2064" s="208"/>
      <c r="C2064" s="139"/>
      <c r="D2064" s="137" t="s">
        <v>1084</v>
      </c>
      <c r="E2064" s="157" t="s">
        <v>1084</v>
      </c>
      <c r="F2064" s="157"/>
      <c r="G2064" s="311"/>
      <c r="H2064" s="312"/>
      <c r="I2064" s="221"/>
      <c r="J2064" s="222"/>
      <c r="K2064" s="139"/>
      <c r="L2064" s="139"/>
      <c r="M2064" s="139"/>
      <c r="N2064" s="139"/>
      <c r="O2064" s="139"/>
      <c r="P2064" s="139"/>
      <c r="Q2064" s="139"/>
      <c r="R2064"/>
      <c r="S2064"/>
      <c r="T2064" s="262"/>
      <c r="U2064" s="145"/>
      <c r="V2064" s="145"/>
      <c r="W2064" s="145"/>
      <c r="X2064" s="145"/>
      <c r="Y2064" s="145"/>
      <c r="Z2064" s="145"/>
      <c r="AA2064" s="145"/>
      <c r="AB2064" s="145"/>
      <c r="AC2064" s="145"/>
      <c r="AD2064" s="145"/>
      <c r="AE2064" s="145"/>
      <c r="AF2064" s="145"/>
      <c r="AG2064" s="145"/>
      <c r="AH2064" s="145"/>
      <c r="AI2064" s="145"/>
      <c r="AJ2064" s="145"/>
      <c r="AK2064" s="145"/>
      <c r="AL2064" s="145"/>
      <c r="AM2064" s="145"/>
      <c r="AN2064" s="145"/>
      <c r="AO2064" s="145"/>
      <c r="AP2064" s="145"/>
      <c r="AQ2064" s="145"/>
      <c r="AR2064" s="145"/>
      <c r="AS2064" s="145"/>
      <c r="AT2064" s="145"/>
      <c r="AU2064" s="145"/>
      <c r="AV2064" s="145"/>
      <c r="AW2064" s="145"/>
      <c r="AX2064" s="145"/>
      <c r="AY2064" s="145"/>
      <c r="AZ2064" s="145"/>
      <c r="BA2064" s="145"/>
      <c r="BB2064" s="145"/>
      <c r="BC2064" s="145"/>
      <c r="BD2064" s="145"/>
      <c r="BE2064" s="145"/>
      <c r="BF2064" s="145"/>
      <c r="BG2064" s="145"/>
      <c r="BH2064" s="145"/>
      <c r="BI2064" s="145"/>
      <c r="BJ2064" s="145"/>
      <c r="BK2064" s="145"/>
      <c r="BL2064" s="145"/>
      <c r="BM2064" s="145"/>
      <c r="BN2064" s="145"/>
      <c r="BO2064" s="145"/>
      <c r="BP2064" s="145"/>
      <c r="BQ2064" s="145"/>
      <c r="BR2064" s="145"/>
      <c r="BS2064" s="145"/>
      <c r="BT2064" s="145"/>
      <c r="BU2064" s="145"/>
      <c r="BV2064" s="145"/>
      <c r="BW2064" s="145"/>
      <c r="BX2064" s="145"/>
      <c r="BY2064" s="145"/>
      <c r="BZ2064" s="145"/>
      <c r="CA2064" s="145"/>
      <c r="CB2064" s="145"/>
      <c r="CC2064" s="145"/>
      <c r="CD2064" s="145"/>
      <c r="CE2064" s="145"/>
      <c r="CF2064" s="145"/>
      <c r="CG2064" s="145"/>
      <c r="CH2064" s="145"/>
      <c r="CI2064" s="145"/>
      <c r="CJ2064" s="145"/>
      <c r="CK2064" s="145"/>
      <c r="CL2064" s="145"/>
      <c r="CM2064" s="145"/>
      <c r="CN2064" s="145"/>
    </row>
    <row r="2065" spans="1:92" s="547" customFormat="1" x14ac:dyDescent="0.25">
      <c r="A2065" s="547" t="s">
        <v>9</v>
      </c>
      <c r="B2065" s="548" t="s">
        <v>98</v>
      </c>
      <c r="D2065" s="547" t="s">
        <v>1084</v>
      </c>
      <c r="E2065" s="547" t="s">
        <v>203</v>
      </c>
      <c r="F2065" s="549"/>
      <c r="G2065" s="549"/>
      <c r="H2065" s="550"/>
      <c r="I2065" s="549"/>
      <c r="J2065" s="498"/>
      <c r="K2065" s="498"/>
      <c r="L2065" s="498"/>
      <c r="M2065" s="498"/>
      <c r="N2065" s="498"/>
      <c r="O2065" s="498"/>
      <c r="P2065" s="498"/>
      <c r="Q2065" s="498"/>
      <c r="T2065" s="498"/>
      <c r="U2065" s="498"/>
      <c r="V2065" s="498"/>
      <c r="W2065" s="498"/>
      <c r="X2065" s="498"/>
      <c r="Y2065" s="498"/>
      <c r="Z2065" s="498"/>
      <c r="AA2065" s="498"/>
      <c r="AB2065" s="498"/>
      <c r="AC2065" s="498"/>
      <c r="AD2065" s="498"/>
      <c r="AE2065" s="498"/>
      <c r="AF2065" s="498"/>
      <c r="AG2065" s="498"/>
      <c r="AH2065" s="498"/>
      <c r="AI2065" s="498"/>
      <c r="AJ2065" s="498"/>
      <c r="AK2065" s="498"/>
      <c r="AL2065" s="498"/>
      <c r="AM2065" s="498"/>
      <c r="AN2065" s="498"/>
      <c r="AO2065" s="498"/>
      <c r="AP2065" s="498"/>
      <c r="AQ2065" s="498"/>
      <c r="AR2065" s="498"/>
      <c r="AS2065" s="498"/>
      <c r="AT2065" s="498"/>
      <c r="AU2065" s="498"/>
      <c r="AV2065" s="498"/>
      <c r="AW2065" s="498"/>
      <c r="AX2065" s="498"/>
      <c r="AY2065" s="498"/>
      <c r="AZ2065" s="498"/>
      <c r="BA2065" s="498"/>
      <c r="BB2065" s="498"/>
      <c r="BC2065" s="498"/>
      <c r="BD2065" s="498"/>
      <c r="BE2065" s="498"/>
      <c r="BF2065" s="498"/>
      <c r="BG2065" s="498"/>
      <c r="BH2065" s="498"/>
      <c r="BI2065" s="498"/>
      <c r="BJ2065" s="498"/>
      <c r="BK2065" s="498"/>
      <c r="BL2065" s="498"/>
      <c r="BM2065" s="498"/>
      <c r="BN2065" s="498"/>
      <c r="BO2065" s="498"/>
      <c r="BP2065" s="498"/>
      <c r="BQ2065" s="498"/>
      <c r="BR2065" s="498"/>
      <c r="BS2065" s="498"/>
      <c r="BT2065" s="498"/>
      <c r="BU2065" s="498"/>
      <c r="BV2065" s="498"/>
      <c r="BW2065" s="498"/>
      <c r="BX2065" s="498"/>
      <c r="BY2065" s="498"/>
      <c r="BZ2065" s="498"/>
      <c r="CA2065" s="498"/>
      <c r="CB2065" s="498"/>
      <c r="CC2065" s="498"/>
      <c r="CD2065" s="498"/>
      <c r="CE2065" s="498"/>
      <c r="CF2065" s="498"/>
      <c r="CG2065" s="498"/>
      <c r="CH2065" s="498"/>
      <c r="CI2065" s="498"/>
      <c r="CJ2065" s="498"/>
      <c r="CK2065" s="498"/>
      <c r="CL2065" s="498"/>
      <c r="CM2065" s="498"/>
      <c r="CN2065" s="498"/>
    </row>
    <row r="2066" spans="1:92" s="295" customFormat="1" x14ac:dyDescent="0.25">
      <c r="A2066"/>
      <c r="B2066" s="178"/>
      <c r="C2066"/>
      <c r="D2066"/>
      <c r="E2066" s="102"/>
      <c r="F2066" s="546"/>
      <c r="G2066" s="546"/>
      <c r="H2066" s="198"/>
      <c r="I2066" s="546"/>
      <c r="J2066" s="50"/>
      <c r="K2066" s="50"/>
      <c r="L2066" s="50"/>
      <c r="M2066" s="50"/>
      <c r="N2066" s="50"/>
      <c r="O2066" s="50"/>
      <c r="P2066" s="50"/>
      <c r="Q2066" s="50"/>
      <c r="R2066"/>
      <c r="S2066"/>
      <c r="T2066" s="232"/>
      <c r="U2066" s="50"/>
      <c r="V2066" s="50"/>
      <c r="W2066" s="50"/>
      <c r="X2066" s="50"/>
      <c r="Y2066" s="50"/>
      <c r="Z2066" s="50"/>
      <c r="AA2066" s="50"/>
      <c r="AB2066" s="50"/>
      <c r="AC2066" s="50"/>
      <c r="AD2066" s="50"/>
      <c r="AE2066" s="50"/>
      <c r="AF2066" s="50"/>
      <c r="AG2066" s="50"/>
      <c r="AH2066" s="50"/>
      <c r="AI2066" s="50"/>
      <c r="AJ2066" s="50"/>
      <c r="AK2066" s="50"/>
      <c r="AL2066" s="50"/>
      <c r="AM2066" s="50"/>
      <c r="AN2066" s="50"/>
      <c r="AO2066" s="50"/>
      <c r="AP2066" s="50"/>
      <c r="AQ2066" s="50"/>
      <c r="AR2066" s="50"/>
      <c r="AS2066" s="50"/>
      <c r="AT2066" s="50"/>
      <c r="AU2066" s="50"/>
      <c r="AV2066" s="50"/>
      <c r="AW2066" s="50"/>
      <c r="AX2066" s="50"/>
      <c r="AY2066" s="50"/>
      <c r="AZ2066" s="50"/>
      <c r="BA2066" s="50"/>
      <c r="BB2066" s="50"/>
      <c r="BC2066" s="50"/>
      <c r="BD2066" s="50"/>
      <c r="BE2066" s="50"/>
      <c r="BF2066" s="50"/>
      <c r="BG2066" s="50"/>
      <c r="BH2066" s="50"/>
      <c r="BI2066" s="50"/>
      <c r="BJ2066" s="50"/>
      <c r="BK2066" s="50"/>
      <c r="BL2066" s="50"/>
      <c r="BM2066" s="50"/>
      <c r="BN2066" s="50"/>
      <c r="BO2066" s="50"/>
      <c r="BP2066" s="50"/>
      <c r="BQ2066" s="50"/>
      <c r="BR2066" s="50"/>
      <c r="BS2066" s="50"/>
      <c r="BT2066" s="50"/>
      <c r="BU2066" s="50"/>
      <c r="BV2066" s="50"/>
      <c r="BW2066" s="50"/>
      <c r="BX2066" s="50"/>
      <c r="BY2066" s="50"/>
      <c r="BZ2066" s="50"/>
      <c r="CA2066" s="50"/>
      <c r="CB2066" s="50"/>
      <c r="CC2066" s="50"/>
      <c r="CD2066" s="50"/>
      <c r="CE2066" s="50"/>
      <c r="CF2066" s="50"/>
      <c r="CG2066" s="50"/>
      <c r="CH2066" s="50"/>
      <c r="CI2066" s="50"/>
      <c r="CJ2066" s="50"/>
      <c r="CK2066" s="50"/>
      <c r="CL2066" s="50"/>
      <c r="CM2066" s="50"/>
      <c r="CN2066" s="50"/>
    </row>
    <row r="2067" spans="1:92" s="295" customFormat="1" x14ac:dyDescent="0.25">
      <c r="A2067" s="137"/>
      <c r="B2067" s="208"/>
      <c r="C2067" s="139"/>
      <c r="D2067" s="137" t="s">
        <v>1085</v>
      </c>
      <c r="E2067" s="157" t="s">
        <v>1085</v>
      </c>
      <c r="F2067" s="157"/>
      <c r="G2067" s="311"/>
      <c r="H2067" s="312"/>
      <c r="I2067" s="221"/>
      <c r="J2067" s="222"/>
      <c r="K2067" s="139"/>
      <c r="L2067" s="139"/>
      <c r="M2067" s="139"/>
      <c r="N2067" s="139"/>
      <c r="O2067" s="139"/>
      <c r="P2067" s="139"/>
      <c r="Q2067" s="139"/>
      <c r="R2067"/>
      <c r="S2067"/>
      <c r="T2067" s="262"/>
      <c r="U2067" s="145"/>
      <c r="V2067" s="145"/>
      <c r="W2067" s="145"/>
      <c r="X2067" s="145"/>
      <c r="Y2067" s="145"/>
      <c r="Z2067" s="145"/>
      <c r="AA2067" s="145"/>
      <c r="AB2067" s="145"/>
      <c r="AC2067" s="145"/>
      <c r="AD2067" s="145"/>
      <c r="AE2067" s="145"/>
      <c r="AF2067" s="145"/>
      <c r="AG2067" s="145"/>
      <c r="AH2067" s="145"/>
      <c r="AI2067" s="145"/>
      <c r="AJ2067" s="145"/>
      <c r="AK2067" s="145"/>
      <c r="AL2067" s="145"/>
      <c r="AM2067" s="145"/>
      <c r="AN2067" s="145"/>
      <c r="AO2067" s="145"/>
      <c r="AP2067" s="145"/>
      <c r="AQ2067" s="145"/>
      <c r="AR2067" s="145"/>
      <c r="AS2067" s="145"/>
      <c r="AT2067" s="145"/>
      <c r="AU2067" s="145"/>
      <c r="AV2067" s="145"/>
      <c r="AW2067" s="145"/>
      <c r="AX2067" s="145"/>
      <c r="AY2067" s="145"/>
      <c r="AZ2067" s="145"/>
      <c r="BA2067" s="145"/>
      <c r="BB2067" s="145"/>
      <c r="BC2067" s="145"/>
      <c r="BD2067" s="145"/>
      <c r="BE2067" s="145"/>
      <c r="BF2067" s="145"/>
      <c r="BG2067" s="145"/>
      <c r="BH2067" s="145"/>
      <c r="BI2067" s="145"/>
      <c r="BJ2067" s="145"/>
      <c r="BK2067" s="145"/>
      <c r="BL2067" s="145"/>
      <c r="BM2067" s="145"/>
      <c r="BN2067" s="145"/>
      <c r="BO2067" s="145"/>
      <c r="BP2067" s="145"/>
      <c r="BQ2067" s="145"/>
      <c r="BR2067" s="145"/>
      <c r="BS2067" s="145"/>
      <c r="BT2067" s="145"/>
      <c r="BU2067" s="145"/>
      <c r="BV2067" s="145"/>
      <c r="BW2067" s="145"/>
      <c r="BX2067" s="145"/>
      <c r="BY2067" s="145"/>
      <c r="BZ2067" s="145"/>
      <c r="CA2067" s="145"/>
      <c r="CB2067" s="145"/>
      <c r="CC2067" s="145"/>
      <c r="CD2067" s="145"/>
      <c r="CE2067" s="145"/>
      <c r="CF2067" s="145"/>
      <c r="CG2067" s="145"/>
      <c r="CH2067" s="145"/>
      <c r="CI2067" s="145"/>
      <c r="CJ2067" s="145"/>
      <c r="CK2067" s="145"/>
      <c r="CL2067" s="145"/>
      <c r="CM2067" s="145"/>
      <c r="CN2067" s="145"/>
    </row>
    <row r="2068" spans="1:92" s="547" customFormat="1" x14ac:dyDescent="0.25">
      <c r="A2068" s="547" t="s">
        <v>9</v>
      </c>
      <c r="B2068" s="548" t="s">
        <v>98</v>
      </c>
      <c r="D2068" s="547" t="s">
        <v>1085</v>
      </c>
      <c r="E2068" s="547" t="s">
        <v>203</v>
      </c>
      <c r="F2068" s="549"/>
      <c r="G2068" s="549"/>
      <c r="H2068" s="550"/>
      <c r="I2068" s="549"/>
      <c r="J2068" s="498">
        <v>1</v>
      </c>
      <c r="K2068" s="498">
        <v>1</v>
      </c>
      <c r="L2068" s="498">
        <v>1</v>
      </c>
      <c r="M2068" s="498">
        <v>1</v>
      </c>
      <c r="N2068" s="498">
        <v>1</v>
      </c>
      <c r="O2068" s="498">
        <v>1</v>
      </c>
      <c r="P2068" s="498">
        <v>1</v>
      </c>
      <c r="Q2068" s="498"/>
      <c r="T2068" s="498"/>
      <c r="U2068" s="498"/>
      <c r="V2068" s="498"/>
      <c r="W2068" s="498"/>
      <c r="X2068" s="498"/>
      <c r="Y2068" s="498"/>
      <c r="Z2068" s="498"/>
      <c r="AA2068" s="498"/>
      <c r="AB2068" s="498"/>
      <c r="AC2068" s="498"/>
      <c r="AD2068" s="498"/>
      <c r="AE2068" s="498"/>
      <c r="AF2068" s="498"/>
      <c r="AG2068" s="498"/>
      <c r="AH2068" s="498"/>
      <c r="AI2068" s="498"/>
      <c r="AJ2068" s="498"/>
      <c r="AK2068" s="498"/>
      <c r="AL2068" s="498"/>
      <c r="AM2068" s="498"/>
      <c r="AN2068" s="498"/>
      <c r="AO2068" s="498"/>
      <c r="AP2068" s="498"/>
      <c r="AQ2068" s="498"/>
      <c r="AR2068" s="498"/>
      <c r="AS2068" s="498"/>
      <c r="AT2068" s="498"/>
      <c r="AU2068" s="498"/>
      <c r="AV2068" s="498"/>
      <c r="AW2068" s="498"/>
      <c r="AX2068" s="498"/>
      <c r="AY2068" s="498"/>
      <c r="AZ2068" s="498"/>
      <c r="BA2068" s="498"/>
      <c r="BB2068" s="498"/>
      <c r="BC2068" s="498"/>
      <c r="BD2068" s="498"/>
      <c r="BE2068" s="498"/>
      <c r="BF2068" s="498"/>
      <c r="BG2068" s="498"/>
      <c r="BH2068" s="498"/>
      <c r="BI2068" s="498"/>
      <c r="BJ2068" s="498"/>
      <c r="BK2068" s="498"/>
      <c r="BL2068" s="498"/>
      <c r="BM2068" s="498"/>
      <c r="BN2068" s="498"/>
      <c r="BO2068" s="498"/>
      <c r="BP2068" s="498"/>
      <c r="BQ2068" s="498"/>
      <c r="BR2068" s="498"/>
      <c r="BS2068" s="498"/>
      <c r="BT2068" s="498"/>
      <c r="BU2068" s="498"/>
      <c r="BV2068" s="498"/>
      <c r="BW2068" s="498"/>
      <c r="BX2068" s="498"/>
      <c r="BY2068" s="498"/>
      <c r="BZ2068" s="498"/>
      <c r="CA2068" s="498"/>
      <c r="CB2068" s="498"/>
      <c r="CC2068" s="498"/>
      <c r="CD2068" s="498"/>
      <c r="CE2068" s="498"/>
      <c r="CF2068" s="498"/>
      <c r="CG2068" s="498"/>
      <c r="CH2068" s="498"/>
      <c r="CI2068" s="498"/>
      <c r="CJ2068" s="498"/>
      <c r="CK2068" s="498"/>
      <c r="CL2068" s="498"/>
      <c r="CM2068" s="498"/>
      <c r="CN2068" s="498"/>
    </row>
    <row r="2069" spans="1:92" s="295" customFormat="1" x14ac:dyDescent="0.25">
      <c r="A2069"/>
      <c r="B2069" s="178"/>
      <c r="C2069"/>
      <c r="D2069"/>
      <c r="E2069" s="102"/>
      <c r="F2069" s="546"/>
      <c r="G2069" s="546"/>
      <c r="H2069" s="198"/>
      <c r="I2069" s="546"/>
      <c r="J2069" s="50"/>
      <c r="K2069" s="50"/>
      <c r="L2069" s="50"/>
      <c r="M2069" s="50"/>
      <c r="N2069" s="50"/>
      <c r="O2069" s="50"/>
      <c r="P2069" s="50"/>
      <c r="Q2069" s="50"/>
      <c r="R2069"/>
      <c r="S2069"/>
      <c r="T2069" s="232"/>
      <c r="U2069" s="50"/>
      <c r="V2069" s="50"/>
      <c r="W2069" s="50"/>
      <c r="X2069" s="50"/>
      <c r="Y2069" s="50"/>
      <c r="Z2069" s="50"/>
      <c r="AA2069" s="50"/>
      <c r="AB2069" s="50"/>
      <c r="AC2069" s="50"/>
      <c r="AD2069" s="50"/>
      <c r="AE2069" s="50"/>
      <c r="AF2069" s="50"/>
      <c r="AG2069" s="50"/>
      <c r="AH2069" s="50"/>
      <c r="AI2069" s="50"/>
      <c r="AJ2069" s="50"/>
      <c r="AK2069" s="50"/>
      <c r="AL2069" s="50"/>
      <c r="AM2069" s="50"/>
      <c r="AN2069" s="50"/>
      <c r="AO2069" s="50"/>
      <c r="AP2069" s="50"/>
      <c r="AQ2069" s="50"/>
      <c r="AR2069" s="50"/>
      <c r="AS2069" s="50"/>
      <c r="AT2069" s="50"/>
      <c r="AU2069" s="50"/>
      <c r="AV2069" s="50"/>
      <c r="AW2069" s="50"/>
      <c r="AX2069" s="50"/>
      <c r="AY2069" s="50"/>
      <c r="AZ2069" s="50"/>
      <c r="BA2069" s="50"/>
      <c r="BB2069" s="50"/>
      <c r="BC2069" s="50"/>
      <c r="BD2069" s="50"/>
      <c r="BE2069" s="50"/>
      <c r="BF2069" s="50"/>
      <c r="BG2069" s="50"/>
      <c r="BH2069" s="50"/>
      <c r="BI2069" s="50"/>
      <c r="BJ2069" s="50"/>
      <c r="BK2069" s="50"/>
      <c r="BL2069" s="50"/>
      <c r="BM2069" s="50"/>
      <c r="BN2069" s="50"/>
      <c r="BO2069" s="50"/>
      <c r="BP2069" s="50"/>
      <c r="BQ2069" s="50"/>
      <c r="BR2069" s="50"/>
      <c r="BS2069" s="50"/>
      <c r="BT2069" s="50"/>
      <c r="BU2069" s="50"/>
      <c r="BV2069" s="50"/>
      <c r="BW2069" s="50"/>
      <c r="BX2069" s="50"/>
      <c r="BY2069" s="50"/>
      <c r="BZ2069" s="50"/>
      <c r="CA2069" s="50"/>
      <c r="CB2069" s="50"/>
      <c r="CC2069" s="50"/>
      <c r="CD2069" s="50"/>
      <c r="CE2069" s="50"/>
      <c r="CF2069" s="50"/>
      <c r="CG2069" s="50"/>
      <c r="CH2069" s="50"/>
      <c r="CI2069" s="50"/>
      <c r="CJ2069" s="50"/>
      <c r="CK2069" s="50"/>
      <c r="CL2069" s="50"/>
      <c r="CM2069" s="50"/>
      <c r="CN2069" s="50"/>
    </row>
    <row r="2070" spans="1:92" s="526" customFormat="1" x14ac:dyDescent="0.25">
      <c r="A2070" s="107"/>
      <c r="B2070" s="526" t="s">
        <v>1086</v>
      </c>
      <c r="C2070" s="107"/>
      <c r="D2070" s="107"/>
      <c r="E2070" s="135"/>
      <c r="F2070" s="135"/>
      <c r="G2070" s="135"/>
      <c r="H2070" s="135"/>
      <c r="I2070" s="109"/>
      <c r="J2070" s="108"/>
      <c r="K2070" s="107"/>
      <c r="L2070" s="107"/>
      <c r="M2070" s="107"/>
      <c r="N2070" s="107"/>
      <c r="O2070" s="107"/>
      <c r="P2070" s="107"/>
      <c r="Q2070" s="107"/>
      <c r="R2070" s="107"/>
      <c r="S2070" s="107"/>
      <c r="U2070" s="526">
        <v>-100</v>
      </c>
    </row>
    <row r="2071" spans="1:92" s="295" customFormat="1" x14ac:dyDescent="0.25">
      <c r="A2071" s="137"/>
      <c r="B2071" s="208"/>
      <c r="C2071" s="139"/>
      <c r="D2071" s="137" t="s">
        <v>1087</v>
      </c>
      <c r="E2071" s="140" t="s">
        <v>1087</v>
      </c>
      <c r="F2071" s="140"/>
      <c r="G2071" s="140"/>
      <c r="H2071" s="141"/>
      <c r="I2071" s="142"/>
      <c r="J2071" s="143"/>
      <c r="K2071" s="139"/>
      <c r="L2071" s="139"/>
      <c r="M2071" s="139"/>
      <c r="N2071" s="139"/>
      <c r="O2071" s="139"/>
      <c r="P2071" s="139"/>
      <c r="Q2071" s="139"/>
      <c r="R2071"/>
      <c r="S2071"/>
      <c r="T2071" s="233"/>
      <c r="U2071" s="145" t="str">
        <f>ADDRESS(ROW(U2070),COLUMN())</f>
        <v>$U$2070</v>
      </c>
      <c r="V2071" s="145" t="str">
        <f t="shared" ref="V2071:CG2071" si="1279">ADDRESS(ROW(V2070),COLUMN())</f>
        <v>$V$2070</v>
      </c>
      <c r="W2071" s="145" t="str">
        <f t="shared" si="1279"/>
        <v>$W$2070</v>
      </c>
      <c r="X2071" s="145" t="str">
        <f t="shared" si="1279"/>
        <v>$X$2070</v>
      </c>
      <c r="Y2071" s="145" t="str">
        <f t="shared" si="1279"/>
        <v>$Y$2070</v>
      </c>
      <c r="Z2071" s="145" t="str">
        <f t="shared" si="1279"/>
        <v>$Z$2070</v>
      </c>
      <c r="AA2071" s="145" t="str">
        <f t="shared" si="1279"/>
        <v>$AA$2070</v>
      </c>
      <c r="AB2071" s="145" t="str">
        <f t="shared" si="1279"/>
        <v>$AB$2070</v>
      </c>
      <c r="AC2071" s="145" t="str">
        <f t="shared" si="1279"/>
        <v>$AC$2070</v>
      </c>
      <c r="AD2071" s="145" t="str">
        <f t="shared" si="1279"/>
        <v>$AD$2070</v>
      </c>
      <c r="AE2071" s="145" t="str">
        <f t="shared" si="1279"/>
        <v>$AE$2070</v>
      </c>
      <c r="AF2071" s="145" t="str">
        <f t="shared" si="1279"/>
        <v>$AF$2070</v>
      </c>
      <c r="AG2071" s="145" t="str">
        <f t="shared" si="1279"/>
        <v>$AG$2070</v>
      </c>
      <c r="AH2071" s="145" t="str">
        <f t="shared" si="1279"/>
        <v>$AH$2070</v>
      </c>
      <c r="AI2071" s="145" t="str">
        <f t="shared" si="1279"/>
        <v>$AI$2070</v>
      </c>
      <c r="AJ2071" s="145" t="str">
        <f t="shared" si="1279"/>
        <v>$AJ$2070</v>
      </c>
      <c r="AK2071" s="145" t="str">
        <f t="shared" si="1279"/>
        <v>$AK$2070</v>
      </c>
      <c r="AL2071" s="145" t="str">
        <f t="shared" si="1279"/>
        <v>$AL$2070</v>
      </c>
      <c r="AM2071" s="145" t="str">
        <f t="shared" si="1279"/>
        <v>$AM$2070</v>
      </c>
      <c r="AN2071" s="145" t="str">
        <f t="shared" si="1279"/>
        <v>$AN$2070</v>
      </c>
      <c r="AO2071" s="145" t="str">
        <f t="shared" si="1279"/>
        <v>$AO$2070</v>
      </c>
      <c r="AP2071" s="145" t="str">
        <f t="shared" si="1279"/>
        <v>$AP$2070</v>
      </c>
      <c r="AQ2071" s="145" t="str">
        <f t="shared" si="1279"/>
        <v>$AQ$2070</v>
      </c>
      <c r="AR2071" s="145" t="str">
        <f t="shared" si="1279"/>
        <v>$AR$2070</v>
      </c>
      <c r="AS2071" s="145" t="str">
        <f t="shared" si="1279"/>
        <v>$AS$2070</v>
      </c>
      <c r="AT2071" s="145" t="str">
        <f t="shared" si="1279"/>
        <v>$AT$2070</v>
      </c>
      <c r="AU2071" s="145" t="str">
        <f t="shared" si="1279"/>
        <v>$AU$2070</v>
      </c>
      <c r="AV2071" s="145" t="str">
        <f t="shared" si="1279"/>
        <v>$AV$2070</v>
      </c>
      <c r="AW2071" s="145" t="str">
        <f t="shared" si="1279"/>
        <v>$AW$2070</v>
      </c>
      <c r="AX2071" s="145" t="str">
        <f t="shared" si="1279"/>
        <v>$AX$2070</v>
      </c>
      <c r="AY2071" s="145" t="str">
        <f t="shared" si="1279"/>
        <v>$AY$2070</v>
      </c>
      <c r="AZ2071" s="145" t="str">
        <f t="shared" si="1279"/>
        <v>$AZ$2070</v>
      </c>
      <c r="BA2071" s="145" t="str">
        <f t="shared" si="1279"/>
        <v>$BA$2070</v>
      </c>
      <c r="BB2071" s="145" t="str">
        <f t="shared" si="1279"/>
        <v>$BB$2070</v>
      </c>
      <c r="BC2071" s="145" t="str">
        <f t="shared" si="1279"/>
        <v>$BC$2070</v>
      </c>
      <c r="BD2071" s="145" t="str">
        <f t="shared" si="1279"/>
        <v>$BD$2070</v>
      </c>
      <c r="BE2071" s="145" t="str">
        <f t="shared" si="1279"/>
        <v>$BE$2070</v>
      </c>
      <c r="BF2071" s="145" t="str">
        <f t="shared" si="1279"/>
        <v>$BF$2070</v>
      </c>
      <c r="BG2071" s="145" t="str">
        <f t="shared" si="1279"/>
        <v>$BG$2070</v>
      </c>
      <c r="BH2071" s="145" t="str">
        <f t="shared" si="1279"/>
        <v>$BH$2070</v>
      </c>
      <c r="BI2071" s="145" t="str">
        <f t="shared" si="1279"/>
        <v>$BI$2070</v>
      </c>
      <c r="BJ2071" s="145" t="str">
        <f t="shared" si="1279"/>
        <v>$BJ$2070</v>
      </c>
      <c r="BK2071" s="145" t="str">
        <f t="shared" si="1279"/>
        <v>$BK$2070</v>
      </c>
      <c r="BL2071" s="145" t="str">
        <f t="shared" si="1279"/>
        <v>$BL$2070</v>
      </c>
      <c r="BM2071" s="145" t="str">
        <f t="shared" si="1279"/>
        <v>$BM$2070</v>
      </c>
      <c r="BN2071" s="145" t="str">
        <f t="shared" si="1279"/>
        <v>$BN$2070</v>
      </c>
      <c r="BO2071" s="145" t="str">
        <f t="shared" si="1279"/>
        <v>$BO$2070</v>
      </c>
      <c r="BP2071" s="145" t="str">
        <f t="shared" si="1279"/>
        <v>$BP$2070</v>
      </c>
      <c r="BQ2071" s="145" t="str">
        <f t="shared" si="1279"/>
        <v>$BQ$2070</v>
      </c>
      <c r="BR2071" s="145" t="str">
        <f t="shared" si="1279"/>
        <v>$BR$2070</v>
      </c>
      <c r="BS2071" s="145" t="str">
        <f t="shared" si="1279"/>
        <v>$BS$2070</v>
      </c>
      <c r="BT2071" s="145" t="str">
        <f t="shared" si="1279"/>
        <v>$BT$2070</v>
      </c>
      <c r="BU2071" s="145" t="str">
        <f t="shared" si="1279"/>
        <v>$BU$2070</v>
      </c>
      <c r="BV2071" s="145" t="str">
        <f t="shared" si="1279"/>
        <v>$BV$2070</v>
      </c>
      <c r="BW2071" s="145" t="str">
        <f t="shared" si="1279"/>
        <v>$BW$2070</v>
      </c>
      <c r="BX2071" s="145" t="str">
        <f t="shared" si="1279"/>
        <v>$BX$2070</v>
      </c>
      <c r="BY2071" s="145" t="str">
        <f t="shared" si="1279"/>
        <v>$BY$2070</v>
      </c>
      <c r="BZ2071" s="145" t="str">
        <f t="shared" si="1279"/>
        <v>$BZ$2070</v>
      </c>
      <c r="CA2071" s="145" t="str">
        <f t="shared" si="1279"/>
        <v>$CA$2070</v>
      </c>
      <c r="CB2071" s="145" t="str">
        <f t="shared" si="1279"/>
        <v>$CB$2070</v>
      </c>
      <c r="CC2071" s="145" t="str">
        <f t="shared" si="1279"/>
        <v>$CC$2070</v>
      </c>
      <c r="CD2071" s="145" t="str">
        <f t="shared" si="1279"/>
        <v>$CD$2070</v>
      </c>
      <c r="CE2071" s="145" t="str">
        <f t="shared" si="1279"/>
        <v>$CE$2070</v>
      </c>
      <c r="CF2071" s="145" t="str">
        <f t="shared" si="1279"/>
        <v>$CF$2070</v>
      </c>
      <c r="CG2071" s="145" t="str">
        <f t="shared" si="1279"/>
        <v>$CG$2070</v>
      </c>
      <c r="CH2071" s="145" t="str">
        <f t="shared" ref="CH2071:CN2071" si="1280">ADDRESS(ROW(CH2070),COLUMN())</f>
        <v>$CH$2070</v>
      </c>
      <c r="CI2071" s="145" t="str">
        <f t="shared" si="1280"/>
        <v>$CI$2070</v>
      </c>
      <c r="CJ2071" s="145" t="str">
        <f t="shared" si="1280"/>
        <v>$CJ$2070</v>
      </c>
      <c r="CK2071" s="145" t="str">
        <f t="shared" si="1280"/>
        <v>$CK$2070</v>
      </c>
      <c r="CL2071" s="145" t="str">
        <f t="shared" si="1280"/>
        <v>$CL$2070</v>
      </c>
      <c r="CM2071" s="145" t="str">
        <f t="shared" si="1280"/>
        <v>$CM$2070</v>
      </c>
      <c r="CN2071" s="145" t="str">
        <f t="shared" si="1280"/>
        <v>$CN$2070</v>
      </c>
    </row>
    <row r="2072" spans="1:92" s="295" customFormat="1" x14ac:dyDescent="0.25">
      <c r="A2072"/>
      <c r="B2072" s="174" t="s">
        <v>142</v>
      </c>
      <c r="C2072" s="148"/>
      <c r="D2072" t="s">
        <v>1087</v>
      </c>
      <c r="E2072" s="149" t="s">
        <v>203</v>
      </c>
      <c r="F2072" s="149"/>
      <c r="G2072" s="149"/>
      <c r="H2072" s="106"/>
      <c r="I2072" s="210"/>
      <c r="J2072" s="226"/>
      <c r="K2072" s="148"/>
      <c r="L2072" s="148"/>
      <c r="M2072" s="148"/>
      <c r="N2072" s="148"/>
      <c r="O2072" s="148"/>
      <c r="P2072" s="148"/>
      <c r="Q2072" s="148"/>
      <c r="R2072"/>
      <c r="S2072"/>
      <c r="T2072" s="269"/>
      <c r="U2072" s="191"/>
      <c r="V2072" s="191"/>
      <c r="W2072" s="191"/>
      <c r="X2072" s="191"/>
      <c r="Y2072" s="191"/>
      <c r="Z2072" s="191"/>
      <c r="AA2072" s="191"/>
      <c r="AB2072" s="191"/>
      <c r="AC2072" s="191"/>
      <c r="AD2072" s="191"/>
      <c r="AE2072" s="191"/>
      <c r="AF2072" s="191"/>
      <c r="AG2072" s="191"/>
      <c r="AH2072" s="191"/>
      <c r="AI2072" s="191"/>
      <c r="AJ2072" s="191"/>
      <c r="AK2072" s="191"/>
      <c r="AL2072" s="191"/>
      <c r="AM2072" s="191"/>
      <c r="AN2072" s="191"/>
      <c r="AO2072" s="191"/>
      <c r="AP2072" s="191"/>
      <c r="AQ2072" s="191"/>
      <c r="AR2072" s="191"/>
      <c r="AS2072" s="191"/>
      <c r="AT2072" s="191"/>
      <c r="AU2072" s="191"/>
      <c r="AV2072" s="191"/>
      <c r="AW2072" s="191"/>
      <c r="AX2072" s="191"/>
      <c r="AY2072" s="191"/>
      <c r="AZ2072" s="191"/>
      <c r="BA2072" s="191"/>
      <c r="BB2072" s="191"/>
      <c r="BC2072" s="191"/>
      <c r="BD2072" s="191"/>
      <c r="BE2072" s="191"/>
      <c r="BF2072" s="191"/>
      <c r="BG2072" s="191"/>
      <c r="BH2072" s="191"/>
      <c r="BI2072" s="191"/>
      <c r="BJ2072" s="191"/>
      <c r="BK2072" s="191"/>
      <c r="BL2072" s="191"/>
      <c r="BM2072" s="191"/>
      <c r="BN2072" s="191"/>
      <c r="BO2072" s="191"/>
      <c r="BP2072" s="191"/>
      <c r="BQ2072" s="191"/>
      <c r="BR2072" s="191"/>
      <c r="BS2072" s="191"/>
      <c r="BT2072" s="191"/>
      <c r="BU2072" s="191"/>
      <c r="BV2072" s="191"/>
      <c r="BW2072" s="191"/>
      <c r="BX2072" s="191"/>
      <c r="BY2072" s="191"/>
      <c r="BZ2072" s="191"/>
      <c r="CA2072" s="191"/>
      <c r="CB2072" s="191"/>
      <c r="CC2072" s="191"/>
      <c r="CD2072" s="191"/>
      <c r="CE2072" s="191"/>
      <c r="CF2072" s="191"/>
      <c r="CG2072" s="191"/>
      <c r="CH2072" s="191"/>
      <c r="CI2072" s="191"/>
      <c r="CJ2072" s="191"/>
      <c r="CK2072" s="191"/>
      <c r="CL2072" s="191"/>
      <c r="CM2072" s="191"/>
      <c r="CN2072" s="191"/>
    </row>
    <row r="2073" spans="1:92" s="295" customFormat="1" x14ac:dyDescent="0.25">
      <c r="A2073" t="s">
        <v>143</v>
      </c>
      <c r="B2073" s="214" t="s">
        <v>1088</v>
      </c>
      <c r="C2073" s="369"/>
      <c r="D2073" t="s">
        <v>1087</v>
      </c>
      <c r="E2073" s="194" t="s">
        <v>203</v>
      </c>
      <c r="F2073" s="194"/>
      <c r="G2073" s="194"/>
      <c r="H2073" s="102"/>
      <c r="I2073" s="194">
        <v>60</v>
      </c>
      <c r="J2073" s="369"/>
      <c r="K2073"/>
      <c r="L2073"/>
      <c r="M2073"/>
      <c r="N2073"/>
      <c r="O2073"/>
      <c r="P2073"/>
      <c r="Q2073"/>
      <c r="R2073"/>
      <c r="S2073"/>
      <c r="T2073" s="355"/>
      <c r="U2073" s="356"/>
      <c r="V2073" s="356"/>
      <c r="W2073" s="356"/>
      <c r="X2073" s="356"/>
      <c r="Y2073" s="356"/>
      <c r="Z2073" s="356"/>
      <c r="AA2073" s="356"/>
      <c r="AB2073" s="356"/>
      <c r="AC2073" s="356"/>
      <c r="AD2073" s="356"/>
      <c r="AE2073" s="356"/>
      <c r="AF2073" s="356"/>
      <c r="AG2073" s="356"/>
      <c r="AH2073" s="356"/>
      <c r="AI2073" s="356"/>
      <c r="AJ2073" s="356"/>
      <c r="AK2073" s="356"/>
      <c r="AL2073" s="356"/>
      <c r="AM2073" s="356"/>
      <c r="AN2073" s="356"/>
      <c r="AO2073" s="356"/>
      <c r="AP2073" s="356"/>
      <c r="AQ2073" s="356"/>
      <c r="AR2073" s="356"/>
      <c r="AS2073" s="356"/>
      <c r="AT2073" s="356"/>
      <c r="AU2073" s="356"/>
      <c r="AV2073" s="356"/>
      <c r="AW2073" s="356"/>
      <c r="AX2073" s="356"/>
      <c r="AY2073" s="356"/>
      <c r="AZ2073" s="356"/>
      <c r="BA2073" s="356"/>
      <c r="BB2073" s="356"/>
      <c r="BC2073" s="356"/>
      <c r="BD2073" s="356"/>
      <c r="BE2073" s="356"/>
      <c r="BF2073" s="356"/>
      <c r="BG2073" s="356"/>
      <c r="BH2073" s="356"/>
      <c r="BI2073" s="356"/>
      <c r="BJ2073" s="356"/>
      <c r="BK2073" s="356"/>
      <c r="BL2073" s="356"/>
      <c r="BM2073" s="356"/>
      <c r="BN2073" s="356"/>
      <c r="BO2073" s="356"/>
      <c r="BP2073" s="356"/>
      <c r="BQ2073" s="356"/>
      <c r="BR2073" s="356"/>
      <c r="BS2073" s="356"/>
      <c r="BT2073" s="356"/>
      <c r="BU2073" s="356"/>
      <c r="BV2073" s="356"/>
      <c r="BW2073" s="356"/>
      <c r="BX2073" s="356"/>
      <c r="BY2073" s="356"/>
      <c r="BZ2073" s="356"/>
      <c r="CA2073" s="356"/>
      <c r="CB2073" s="356"/>
      <c r="CC2073" s="356"/>
      <c r="CD2073" s="356"/>
      <c r="CE2073" s="356"/>
      <c r="CF2073" s="356"/>
      <c r="CG2073" s="356"/>
      <c r="CH2073" s="356"/>
      <c r="CI2073" s="356"/>
      <c r="CJ2073" s="356"/>
      <c r="CK2073" s="356"/>
      <c r="CL2073" s="356"/>
      <c r="CM2073" s="356"/>
      <c r="CN2073" s="356"/>
    </row>
    <row r="2074" spans="1:92" s="295" customFormat="1" x14ac:dyDescent="0.25">
      <c r="A2074"/>
      <c r="C2074"/>
      <c r="D2074" t="s">
        <v>1087</v>
      </c>
      <c r="E2074" s="102" t="s">
        <v>203</v>
      </c>
      <c r="F2074" s="102"/>
      <c r="G2074" s="102"/>
      <c r="H2074" s="102"/>
      <c r="I2074" s="91"/>
      <c r="J2074" s="297"/>
      <c r="K2074"/>
      <c r="L2074"/>
      <c r="M2074"/>
      <c r="N2074"/>
      <c r="O2074"/>
      <c r="P2074"/>
      <c r="Q2074"/>
      <c r="R2074"/>
      <c r="S2074"/>
      <c r="T2074" s="355"/>
      <c r="U2074" s="356"/>
      <c r="V2074" s="356"/>
      <c r="W2074" s="356"/>
      <c r="X2074" s="356"/>
      <c r="Y2074" s="356"/>
      <c r="Z2074" s="356"/>
      <c r="AA2074" s="356"/>
      <c r="AB2074" s="356"/>
      <c r="AC2074" s="356"/>
      <c r="AD2074" s="356"/>
      <c r="AE2074" s="356"/>
      <c r="AF2074" s="356"/>
      <c r="AG2074" s="356"/>
      <c r="AH2074" s="356"/>
      <c r="AI2074" s="356"/>
      <c r="AJ2074" s="356"/>
      <c r="AK2074" s="356"/>
      <c r="AL2074" s="356"/>
      <c r="AM2074" s="356"/>
      <c r="AN2074" s="356"/>
      <c r="AO2074" s="356"/>
      <c r="AP2074" s="356"/>
      <c r="AQ2074" s="356"/>
      <c r="AR2074" s="356"/>
      <c r="AS2074" s="356"/>
      <c r="AT2074" s="356"/>
      <c r="AU2074" s="356"/>
      <c r="AV2074" s="356"/>
      <c r="AW2074" s="356"/>
      <c r="AX2074" s="356"/>
      <c r="AY2074" s="356"/>
      <c r="AZ2074" s="356"/>
      <c r="BA2074" s="356"/>
      <c r="BB2074" s="356"/>
      <c r="BC2074" s="356"/>
      <c r="BD2074" s="356"/>
      <c r="BE2074" s="356"/>
      <c r="BF2074" s="356"/>
      <c r="BG2074" s="356"/>
      <c r="BH2074" s="356"/>
      <c r="BI2074" s="356"/>
      <c r="BJ2074" s="356"/>
      <c r="BK2074" s="356"/>
      <c r="BL2074" s="356"/>
      <c r="BM2074" s="356"/>
      <c r="BN2074" s="356"/>
      <c r="BO2074" s="356"/>
      <c r="BP2074" s="356"/>
      <c r="BQ2074" s="356"/>
      <c r="BR2074" s="356"/>
      <c r="BS2074" s="356"/>
      <c r="BT2074" s="356"/>
      <c r="BU2074" s="356"/>
      <c r="BV2074" s="356"/>
      <c r="BW2074" s="356"/>
      <c r="BX2074" s="356"/>
      <c r="BY2074" s="356"/>
      <c r="BZ2074" s="356"/>
      <c r="CA2074" s="356"/>
      <c r="CB2074" s="356"/>
      <c r="CC2074" s="356"/>
      <c r="CD2074" s="356"/>
      <c r="CE2074" s="356"/>
      <c r="CF2074" s="356"/>
      <c r="CG2074" s="356"/>
      <c r="CH2074" s="356"/>
      <c r="CI2074" s="356"/>
      <c r="CJ2074" s="356"/>
      <c r="CK2074" s="356"/>
      <c r="CL2074" s="356"/>
      <c r="CM2074" s="356"/>
      <c r="CN2074" s="356"/>
    </row>
    <row r="2075" spans="1:92" s="295" customFormat="1" x14ac:dyDescent="0.25">
      <c r="A2075"/>
      <c r="B2075" s="174" t="s">
        <v>13</v>
      </c>
      <c r="C2075" s="10"/>
      <c r="D2075" t="s">
        <v>1087</v>
      </c>
      <c r="E2075" s="106" t="s">
        <v>203</v>
      </c>
      <c r="F2075" s="106"/>
      <c r="G2075" s="106"/>
      <c r="H2075" s="106"/>
      <c r="I2075" s="91"/>
      <c r="J2075" s="297"/>
      <c r="K2075"/>
      <c r="L2075"/>
      <c r="M2075"/>
      <c r="N2075"/>
      <c r="O2075"/>
      <c r="P2075"/>
      <c r="Q2075"/>
      <c r="R2075"/>
      <c r="S2075"/>
      <c r="T2075" s="355"/>
      <c r="U2075" s="356"/>
      <c r="V2075" s="356"/>
      <c r="W2075" s="356"/>
      <c r="X2075" s="356"/>
      <c r="Y2075" s="356"/>
      <c r="Z2075" s="356"/>
      <c r="AA2075" s="356"/>
      <c r="AB2075" s="356"/>
      <c r="AC2075" s="356"/>
      <c r="AD2075" s="356"/>
      <c r="AE2075" s="356"/>
      <c r="AF2075" s="356"/>
      <c r="AG2075" s="356"/>
      <c r="AH2075" s="356"/>
      <c r="AI2075" s="356"/>
      <c r="AJ2075" s="356"/>
      <c r="AK2075" s="356"/>
      <c r="AL2075" s="356"/>
      <c r="AM2075" s="356"/>
      <c r="AN2075" s="356"/>
      <c r="AO2075" s="356"/>
      <c r="AP2075" s="356"/>
      <c r="AQ2075" s="356"/>
      <c r="AR2075" s="356"/>
      <c r="AS2075" s="356"/>
      <c r="AT2075" s="356"/>
      <c r="AU2075" s="356"/>
      <c r="AV2075" s="356"/>
      <c r="AW2075" s="356"/>
      <c r="AX2075" s="356"/>
      <c r="AY2075" s="356"/>
      <c r="AZ2075" s="356"/>
      <c r="BA2075" s="356"/>
      <c r="BB2075" s="356"/>
      <c r="BC2075" s="356"/>
      <c r="BD2075" s="356"/>
      <c r="BE2075" s="356"/>
      <c r="BF2075" s="356"/>
      <c r="BG2075" s="356"/>
      <c r="BH2075" s="356"/>
      <c r="BI2075" s="356"/>
      <c r="BJ2075" s="356"/>
      <c r="BK2075" s="356"/>
      <c r="BL2075" s="356"/>
      <c r="BM2075" s="356"/>
      <c r="BN2075" s="356"/>
      <c r="BO2075" s="356"/>
      <c r="BP2075" s="356"/>
      <c r="BQ2075" s="356"/>
      <c r="BR2075" s="356"/>
      <c r="BS2075" s="356"/>
      <c r="BT2075" s="356"/>
      <c r="BU2075" s="356"/>
      <c r="BV2075" s="356"/>
      <c r="BW2075" s="356"/>
      <c r="BX2075" s="356"/>
      <c r="BY2075" s="356"/>
      <c r="BZ2075" s="356"/>
      <c r="CA2075" s="356"/>
      <c r="CB2075" s="356"/>
      <c r="CC2075" s="356"/>
      <c r="CD2075" s="356"/>
      <c r="CE2075" s="356"/>
      <c r="CF2075" s="356"/>
      <c r="CG2075" s="356"/>
      <c r="CH2075" s="356"/>
      <c r="CI2075" s="356"/>
      <c r="CJ2075" s="356"/>
      <c r="CK2075" s="356"/>
      <c r="CL2075" s="356"/>
      <c r="CM2075" s="356"/>
      <c r="CN2075" s="356"/>
    </row>
    <row r="2076" spans="1:92" s="295" customFormat="1" x14ac:dyDescent="0.25">
      <c r="A2076" t="s">
        <v>170</v>
      </c>
      <c r="B2076" s="223" t="s">
        <v>570</v>
      </c>
      <c r="C2076" t="s">
        <v>30</v>
      </c>
      <c r="D2076" t="s">
        <v>1087</v>
      </c>
      <c r="E2076" s="102" t="s">
        <v>203</v>
      </c>
      <c r="F2076" s="102"/>
      <c r="G2076" s="102"/>
      <c r="H2076" s="102"/>
      <c r="I2076" s="91"/>
      <c r="J2076" s="50">
        <f t="shared" ref="J2076:P2076" ca="1" si="1281">SUMIF($3:$3, J$2, INDIRECT(ROW() &amp; ":" &amp; ROW()))</f>
        <v>0</v>
      </c>
      <c r="K2076" s="50">
        <f t="shared" ca="1" si="1281"/>
        <v>-20</v>
      </c>
      <c r="L2076" s="50">
        <f t="shared" ca="1" si="1281"/>
        <v>-20</v>
      </c>
      <c r="M2076" s="50">
        <f t="shared" ca="1" si="1281"/>
        <v>-20</v>
      </c>
      <c r="N2076" s="50">
        <f t="shared" ca="1" si="1281"/>
        <v>-20</v>
      </c>
      <c r="O2076" s="50">
        <f t="shared" ca="1" si="1281"/>
        <v>-20</v>
      </c>
      <c r="P2076" s="50">
        <f t="shared" ca="1" si="1281"/>
        <v>0</v>
      </c>
      <c r="Q2076" s="50"/>
      <c r="R2076"/>
      <c r="S2076"/>
      <c r="T2076" s="319">
        <f t="shared" ref="T2076" ca="1" si="1282">IFERROR(INDEX(INDIRECT("Financials!$A:$AD"), MATCH(INDIRECT(ADDRESS(ROW(),2)), INDIRECT("Financials!$B:$B"), 0), MATCH(INDIRECT(ADDRESS(1,COLUMN())), INDIRECT("Financials!$1:$1"), 0)),0)</f>
        <v>0</v>
      </c>
      <c r="U2076" s="275">
        <f ca="1">SUM(INDIRECT(U2071):OFFSET(INDIRECT(U2071),0,-MIN(COLUMN()-COLUMN($U2076),$I2073*12/U$7-1)))/($I2073*12/U$7)</f>
        <v>-1.6666666666666667</v>
      </c>
      <c r="V2076" s="275">
        <f ca="1">SUM(INDIRECT(V2071):OFFSET(INDIRECT(V2071),0,-MIN(COLUMN()-COLUMN($U2076),$I2073*12/V$7-1)))/($I2073*12/V$7)</f>
        <v>-1.6666666666666667</v>
      </c>
      <c r="W2076" s="275">
        <f ca="1">SUM(INDIRECT(W2071):OFFSET(INDIRECT(W2071),0,-MIN(COLUMN()-COLUMN($U2076),$I2073*12/W$7-1)))/($I2073*12/W$7)</f>
        <v>-1.6666666666666667</v>
      </c>
      <c r="X2076" s="275">
        <f ca="1">SUM(INDIRECT(X2071):OFFSET(INDIRECT(X2071),0,-MIN(COLUMN()-COLUMN($U2076),$I2073*12/X$7-1)))/($I2073*12/X$7)</f>
        <v>-1.6666666666666667</v>
      </c>
      <c r="Y2076" s="275">
        <f ca="1">SUM(INDIRECT(Y2071):OFFSET(INDIRECT(Y2071),0,-MIN(COLUMN()-COLUMN($U2076),$I2073*12/Y$7-1)))/($I2073*12/Y$7)</f>
        <v>-1.6666666666666667</v>
      </c>
      <c r="Z2076" s="275">
        <f ca="1">SUM(INDIRECT(Z2071):OFFSET(INDIRECT(Z2071),0,-MIN(COLUMN()-COLUMN($U2076),$I2073*12/Z$7-1)))/($I2073*12/Z$7)</f>
        <v>-1.6666666666666667</v>
      </c>
      <c r="AA2076" s="275">
        <f ca="1">SUM(INDIRECT(AA2071):OFFSET(INDIRECT(AA2071),0,-MIN(COLUMN()-COLUMN($U2076),$I2073*12/AA$7-1)))/($I2073*12/AA$7)</f>
        <v>-1.6666666666666667</v>
      </c>
      <c r="AB2076" s="275">
        <f ca="1">SUM(INDIRECT(AB2071):OFFSET(INDIRECT(AB2071),0,-MIN(COLUMN()-COLUMN($U2076),$I2073*12/AB$7-1)))/($I2073*12/AB$7)</f>
        <v>-1.6666666666666667</v>
      </c>
      <c r="AC2076" s="275">
        <f ca="1">SUM(INDIRECT(AC2071):OFFSET(INDIRECT(AC2071),0,-MIN(COLUMN()-COLUMN($U2076),$I2073*12/AC$7-1)))/($I2073*12/AC$7)</f>
        <v>-1.6666666666666667</v>
      </c>
      <c r="AD2076" s="275">
        <f ca="1">SUM(INDIRECT(AD2071):OFFSET(INDIRECT(AD2071),0,-MIN(COLUMN()-COLUMN($U2076),$I2073*12/AD$7-1)))/($I2073*12/AD$7)</f>
        <v>-1.6666666666666667</v>
      </c>
      <c r="AE2076" s="275">
        <f ca="1">SUM(INDIRECT(AE2071):OFFSET(INDIRECT(AE2071),0,-MIN(COLUMN()-COLUMN($U2076),$I2073*12/AE$7-1)))/($I2073*12/AE$7)</f>
        <v>-1.6666666666666667</v>
      </c>
      <c r="AF2076" s="275">
        <f ca="1">SUM(INDIRECT(AF2071):OFFSET(INDIRECT(AF2071),0,-MIN(COLUMN()-COLUMN($U2076),$I2073*12/AF$7-1)))/($I2073*12/AF$7)</f>
        <v>-1.6666666666666667</v>
      </c>
      <c r="AG2076" s="275">
        <f ca="1">SUM(INDIRECT(AG2071):OFFSET(INDIRECT(AG2071),0,-MIN(COLUMN()-COLUMN($U2076),$I2073*12/AG$7-1)))/($I2073*12/AG$7)</f>
        <v>-1.6666666666666667</v>
      </c>
      <c r="AH2076" s="275">
        <f ca="1">SUM(INDIRECT(AH2071):OFFSET(INDIRECT(AH2071),0,-MIN(COLUMN()-COLUMN($U2076),$I2073*12/AH$7-1)))/($I2073*12/AH$7)</f>
        <v>-1.6666666666666667</v>
      </c>
      <c r="AI2076" s="275">
        <f ca="1">SUM(INDIRECT(AI2071):OFFSET(INDIRECT(AI2071),0,-MIN(COLUMN()-COLUMN($U2076),$I2073*12/AI$7-1)))/($I2073*12/AI$7)</f>
        <v>-1.6666666666666667</v>
      </c>
      <c r="AJ2076" s="275">
        <f ca="1">SUM(INDIRECT(AJ2071):OFFSET(INDIRECT(AJ2071),0,-MIN(COLUMN()-COLUMN($U2076),$I2073*12/AJ$7-1)))/($I2073*12/AJ$7)</f>
        <v>-1.6666666666666667</v>
      </c>
      <c r="AK2076" s="275">
        <f ca="1">SUM(INDIRECT(AK2071):OFFSET(INDIRECT(AK2071),0,-MIN(COLUMN()-COLUMN($U2076),$I2073*12/AK$7-1)))/($I2073*12/AK$7)</f>
        <v>-1.6666666666666667</v>
      </c>
      <c r="AL2076" s="275">
        <f ca="1">SUM(INDIRECT(AL2071):OFFSET(INDIRECT(AL2071),0,-MIN(COLUMN()-COLUMN($U2076),$I2073*12/AL$7-1)))/($I2073*12/AL$7)</f>
        <v>-1.6666666666666667</v>
      </c>
      <c r="AM2076" s="275">
        <f ca="1">SUM(INDIRECT(AM2071):OFFSET(INDIRECT(AM2071),0,-MIN(COLUMN()-COLUMN($U2076),$I2073*12/AM$7-1)))/($I2073*12/AM$7)</f>
        <v>-1.6666666666666667</v>
      </c>
      <c r="AN2076" s="275">
        <f ca="1">SUM(INDIRECT(AN2071):OFFSET(INDIRECT(AN2071),0,-MIN(COLUMN()-COLUMN($U2076),$I2073*12/AN$7-1)))/($I2073*12/AN$7)</f>
        <v>-1.6666666666666667</v>
      </c>
      <c r="AO2076" s="275">
        <f ca="1">SUM(INDIRECT(AO2071):OFFSET(INDIRECT(AO2071),0,-MIN(COLUMN()-COLUMN($U2076),$I2073*12/AO$7-1)))/($I2073*12/AO$7)</f>
        <v>-1.6666666666666667</v>
      </c>
      <c r="AP2076" s="275">
        <f ca="1">SUM(INDIRECT(AP2071):OFFSET(INDIRECT(AP2071),0,-MIN(COLUMN()-COLUMN($U2076),$I2073*12/AP$7-1)))/($I2073*12/AP$7)</f>
        <v>-1.6666666666666667</v>
      </c>
      <c r="AQ2076" s="275">
        <f ca="1">SUM(INDIRECT(AQ2071):OFFSET(INDIRECT(AQ2071),0,-MIN(COLUMN()-COLUMN($U2076),$I2073*12/AQ$7-1)))/($I2073*12/AQ$7)</f>
        <v>-1.6666666666666667</v>
      </c>
      <c r="AR2076" s="275">
        <f ca="1">SUM(INDIRECT(AR2071):OFFSET(INDIRECT(AR2071),0,-MIN(COLUMN()-COLUMN($U2076),$I2073*12/AR$7-1)))/($I2073*12/AR$7)</f>
        <v>-1.6666666666666667</v>
      </c>
      <c r="AS2076" s="275">
        <f ca="1">SUM(INDIRECT(AS2071):OFFSET(INDIRECT(AS2071),0,-MIN(COLUMN()-COLUMN($U2076),$I2073*12/AS$7-1)))/($I2073*12/AS$7)</f>
        <v>-1.6666666666666667</v>
      </c>
      <c r="AT2076" s="275">
        <f ca="1">SUM(INDIRECT(AT2071):OFFSET(INDIRECT(AT2071),0,-MIN(COLUMN()-COLUMN($U2076),$I2073*12/AT$7-1)))/($I2073*12/AT$7)</f>
        <v>-1.6666666666666667</v>
      </c>
      <c r="AU2076" s="275">
        <f ca="1">SUM(INDIRECT(AU2071):OFFSET(INDIRECT(AU2071),0,-MIN(COLUMN()-COLUMN($U2076),$I2073*12/AU$7-1)))/($I2073*12/AU$7)</f>
        <v>-1.6666666666666667</v>
      </c>
      <c r="AV2076" s="275">
        <f ca="1">SUM(INDIRECT(AV2071):OFFSET(INDIRECT(AV2071),0,-MIN(COLUMN()-COLUMN($U2076),$I2073*12/AV$7-1)))/($I2073*12/AV$7)</f>
        <v>-1.6666666666666667</v>
      </c>
      <c r="AW2076" s="275">
        <f ca="1">SUM(INDIRECT(AW2071):OFFSET(INDIRECT(AW2071),0,-MIN(COLUMN()-COLUMN($U2076),$I2073*12/AW$7-1)))/($I2073*12/AW$7)</f>
        <v>-1.6666666666666667</v>
      </c>
      <c r="AX2076" s="275">
        <f ca="1">SUM(INDIRECT(AX2071):OFFSET(INDIRECT(AX2071),0,-MIN(COLUMN()-COLUMN($U2076),$I2073*12/AX$7-1)))/($I2073*12/AX$7)</f>
        <v>-1.6666666666666667</v>
      </c>
      <c r="AY2076" s="275">
        <f ca="1">SUM(INDIRECT(AY2071):OFFSET(INDIRECT(AY2071),0,-MIN(COLUMN()-COLUMN($U2076),$I2073*12/AY$7-1)))/($I2073*12/AY$7)</f>
        <v>-1.6666666666666667</v>
      </c>
      <c r="AZ2076" s="275">
        <f ca="1">SUM(INDIRECT(AZ2071):OFFSET(INDIRECT(AZ2071),0,-MIN(COLUMN()-COLUMN($U2076),$I2073*12/AZ$7-1)))/($I2073*12/AZ$7)</f>
        <v>-1.6666666666666667</v>
      </c>
      <c r="BA2076" s="275">
        <f ca="1">SUM(INDIRECT(BA2071):OFFSET(INDIRECT(BA2071),0,-MIN(COLUMN()-COLUMN($U2076),$I2073*12/BA$7-1)))/($I2073*12/BA$7)</f>
        <v>-1.6666666666666667</v>
      </c>
      <c r="BB2076" s="275">
        <f ca="1">SUM(INDIRECT(BB2071):OFFSET(INDIRECT(BB2071),0,-MIN(COLUMN()-COLUMN($U2076),$I2073*12/BB$7-1)))/($I2073*12/BB$7)</f>
        <v>-1.6666666666666667</v>
      </c>
      <c r="BC2076" s="275">
        <f ca="1">SUM(INDIRECT(BC2071):OFFSET(INDIRECT(BC2071),0,-MIN(COLUMN()-COLUMN($U2076),$I2073*12/BC$7-1)))/($I2073*12/BC$7)</f>
        <v>-1.6666666666666667</v>
      </c>
      <c r="BD2076" s="275">
        <f ca="1">SUM(INDIRECT(BD2071):OFFSET(INDIRECT(BD2071),0,-MIN(COLUMN()-COLUMN($U2076),$I2073*12/BD$7-1)))/($I2073*12/BD$7)</f>
        <v>-1.6666666666666667</v>
      </c>
      <c r="BE2076" s="275">
        <f ca="1">SUM(INDIRECT(BE2071):OFFSET(INDIRECT(BE2071),0,-MIN(COLUMN()-COLUMN($U2076),$I2073*12/BE$7-1)))/($I2073*12/BE$7)</f>
        <v>-1.6666666666666667</v>
      </c>
      <c r="BF2076" s="275">
        <f ca="1">SUM(INDIRECT(BF2071):OFFSET(INDIRECT(BF2071),0,-MIN(COLUMN()-COLUMN($U2076),$I2073*12/BF$7-1)))/($I2073*12/BF$7)</f>
        <v>-1.6666666666666667</v>
      </c>
      <c r="BG2076" s="275">
        <f ca="1">SUM(INDIRECT(BG2071):OFFSET(INDIRECT(BG2071),0,-MIN(COLUMN()-COLUMN($U2076),$I2073*12/BG$7-1)))/($I2073*12/BG$7)</f>
        <v>-1.6666666666666667</v>
      </c>
      <c r="BH2076" s="275">
        <f ca="1">SUM(INDIRECT(BH2071):OFFSET(INDIRECT(BH2071),0,-MIN(COLUMN()-COLUMN($U2076),$I2073*12/BH$7-1)))/($I2073*12/BH$7)</f>
        <v>-1.6666666666666667</v>
      </c>
      <c r="BI2076" s="275">
        <f ca="1">SUM(INDIRECT(BI2071):OFFSET(INDIRECT(BI2071),0,-MIN(COLUMN()-COLUMN($U2076),$I2073*12/BI$7-1)))/($I2073*12/BI$7)</f>
        <v>-1.6666666666666667</v>
      </c>
      <c r="BJ2076" s="275">
        <f ca="1">SUM(INDIRECT(BJ2071):OFFSET(INDIRECT(BJ2071),0,-MIN(COLUMN()-COLUMN($U2076),$I2073*12/BJ$7-1)))/($I2073*12/BJ$7)</f>
        <v>-1.6666666666666667</v>
      </c>
      <c r="BK2076" s="275">
        <f ca="1">SUM(INDIRECT(BK2071):OFFSET(INDIRECT(BK2071),0,-MIN(COLUMN()-COLUMN($U2076),$I2073*12/BK$7-1)))/($I2073*12/BK$7)</f>
        <v>-1.6666666666666667</v>
      </c>
      <c r="BL2076" s="275">
        <f ca="1">SUM(INDIRECT(BL2071):OFFSET(INDIRECT(BL2071),0,-MIN(COLUMN()-COLUMN($U2076),$I2073*12/BL$7-1)))/($I2073*12/BL$7)</f>
        <v>-1.6666666666666667</v>
      </c>
      <c r="BM2076" s="275">
        <f ca="1">SUM(INDIRECT(BM2071):OFFSET(INDIRECT(BM2071),0,-MIN(COLUMN()-COLUMN($U2076),$I2073*12/BM$7-1)))/($I2073*12/BM$7)</f>
        <v>-1.6666666666666667</v>
      </c>
      <c r="BN2076" s="275">
        <f ca="1">SUM(INDIRECT(BN2071):OFFSET(INDIRECT(BN2071),0,-MIN(COLUMN()-COLUMN($U2076),$I2073*12/BN$7-1)))/($I2073*12/BN$7)</f>
        <v>-1.6666666666666667</v>
      </c>
      <c r="BO2076" s="275">
        <f ca="1">SUM(INDIRECT(BO2071):OFFSET(INDIRECT(BO2071),0,-MIN(COLUMN()-COLUMN($U2076),$I2073*12/BO$7-1)))/($I2073*12/BO$7)</f>
        <v>-1.6666666666666667</v>
      </c>
      <c r="BP2076" s="275">
        <f ca="1">SUM(INDIRECT(BP2071):OFFSET(INDIRECT(BP2071),0,-MIN(COLUMN()-COLUMN($U2076),$I2073*12/BP$7-1)))/($I2073*12/BP$7)</f>
        <v>-1.6666666666666667</v>
      </c>
      <c r="BQ2076" s="275">
        <f ca="1">SUM(INDIRECT(BQ2071):OFFSET(INDIRECT(BQ2071),0,-MIN(COLUMN()-COLUMN($U2076),$I2073*12/BQ$7-1)))/($I2073*12/BQ$7)</f>
        <v>-1.6666666666666667</v>
      </c>
      <c r="BR2076" s="275">
        <f ca="1">SUM(INDIRECT(BR2071):OFFSET(INDIRECT(BR2071),0,-MIN(COLUMN()-COLUMN($U2076),$I2073*12/BR$7-1)))/($I2073*12/BR$7)</f>
        <v>-1.6666666666666667</v>
      </c>
      <c r="BS2076" s="275">
        <f ca="1">SUM(INDIRECT(BS2071):OFFSET(INDIRECT(BS2071),0,-MIN(COLUMN()-COLUMN($U2076),$I2073*12/BS$7-1)))/($I2073*12/BS$7)</f>
        <v>-1.6666666666666667</v>
      </c>
      <c r="BT2076" s="275">
        <f ca="1">SUM(INDIRECT(BT2071):OFFSET(INDIRECT(BT2071),0,-MIN(COLUMN()-COLUMN($U2076),$I2073*12/BT$7-1)))/($I2073*12/BT$7)</f>
        <v>-1.6666666666666667</v>
      </c>
      <c r="BU2076" s="275">
        <f ca="1">SUM(INDIRECT(BU2071):OFFSET(INDIRECT(BU2071),0,-MIN(COLUMN()-COLUMN($U2076),$I2073*12/BU$7-1)))/($I2073*12/BU$7)</f>
        <v>-1.6666666666666667</v>
      </c>
      <c r="BV2076" s="275">
        <f ca="1">SUM(INDIRECT(BV2071):OFFSET(INDIRECT(BV2071),0,-MIN(COLUMN()-COLUMN($U2076),$I2073*12/BV$7-1)))/($I2073*12/BV$7)</f>
        <v>-1.6666666666666667</v>
      </c>
      <c r="BW2076" s="275">
        <f ca="1">SUM(INDIRECT(BW2071):OFFSET(INDIRECT(BW2071),0,-MIN(COLUMN()-COLUMN($U2076),$I2073*12/BW$7-1)))/($I2073*12/BW$7)</f>
        <v>-1.6666666666666667</v>
      </c>
      <c r="BX2076" s="275">
        <f ca="1">SUM(INDIRECT(BX2071):OFFSET(INDIRECT(BX2071),0,-MIN(COLUMN()-COLUMN($U2076),$I2073*12/BX$7-1)))/($I2073*12/BX$7)</f>
        <v>-1.6666666666666667</v>
      </c>
      <c r="BY2076" s="275">
        <f ca="1">SUM(INDIRECT(BY2071):OFFSET(INDIRECT(BY2071),0,-MIN(COLUMN()-COLUMN($U2076),$I2073*12/BY$7-1)))/($I2073*12/BY$7)</f>
        <v>-1.6666666666666667</v>
      </c>
      <c r="BZ2076" s="275">
        <f ca="1">SUM(INDIRECT(BZ2071):OFFSET(INDIRECT(BZ2071),0,-MIN(COLUMN()-COLUMN($U2076),$I2073*12/BZ$7-1)))/($I2073*12/BZ$7)</f>
        <v>-1.6666666666666667</v>
      </c>
      <c r="CA2076" s="275">
        <f ca="1">SUM(INDIRECT(CA2071):OFFSET(INDIRECT(CA2071),0,-MIN(COLUMN()-COLUMN($U2076),$I2073*12/CA$7-1)))/($I2073*12/CA$7)</f>
        <v>-1.6666666666666667</v>
      </c>
      <c r="CB2076" s="275">
        <f ca="1">SUM(INDIRECT(CB2071):OFFSET(INDIRECT(CB2071),0,-MIN(COLUMN()-COLUMN($U2076),$I2073*12/CB$7-1)))/($I2073*12/CB$7)</f>
        <v>-1.6666666666666667</v>
      </c>
      <c r="CC2076" s="275">
        <f ca="1">SUM(INDIRECT(CC2071):OFFSET(INDIRECT(CC2071),0,-MIN(COLUMN()-COLUMN($U2076),$I2073*12/CC$7-1)))/($I2073*12/CC$7)</f>
        <v>0</v>
      </c>
      <c r="CD2076" s="275">
        <f ca="1">SUM(INDIRECT(CD2071):OFFSET(INDIRECT(CD2071),0,-MIN(COLUMN()-COLUMN($U2076),$I2073*12/CD$7-1)))/($I2073*12/CD$7)</f>
        <v>0</v>
      </c>
      <c r="CE2076" s="275">
        <f ca="1">SUM(INDIRECT(CE2071):OFFSET(INDIRECT(CE2071),0,-MIN(COLUMN()-COLUMN($U2076),$I2073*12/CE$7-1)))/($I2073*12/CE$7)</f>
        <v>0</v>
      </c>
      <c r="CF2076" s="275">
        <f ca="1">SUM(INDIRECT(CF2071):OFFSET(INDIRECT(CF2071),0,-MIN(COLUMN()-COLUMN($U2076),$I2073*12/CF$7-1)))/($I2073*12/CF$7)</f>
        <v>0</v>
      </c>
      <c r="CG2076" s="275">
        <f ca="1">SUM(INDIRECT(CG2071):OFFSET(INDIRECT(CG2071),0,-MIN(COLUMN()-COLUMN($U2076),$I2073*12/CG$7-1)))/($I2073*12/CG$7)</f>
        <v>0</v>
      </c>
      <c r="CH2076" s="275">
        <f ca="1">SUM(INDIRECT(CH2071):OFFSET(INDIRECT(CH2071),0,-MIN(COLUMN()-COLUMN($U2076),$I2073*12/CH$7-1)))/($I2073*12/CH$7)</f>
        <v>0</v>
      </c>
      <c r="CI2076" s="275">
        <f ca="1">SUM(INDIRECT(CI2071):OFFSET(INDIRECT(CI2071),0,-MIN(COLUMN()-COLUMN($U2076),$I2073*12/CI$7-1)))/($I2073*12/CI$7)</f>
        <v>0</v>
      </c>
      <c r="CJ2076" s="275">
        <f ca="1">SUM(INDIRECT(CJ2071):OFFSET(INDIRECT(CJ2071),0,-MIN(COLUMN()-COLUMN($U2076),$I2073*12/CJ$7-1)))/($I2073*12/CJ$7)</f>
        <v>0</v>
      </c>
      <c r="CK2076" s="275">
        <f ca="1">SUM(INDIRECT(CK2071):OFFSET(INDIRECT(CK2071),0,-MIN(COLUMN()-COLUMN($U2076),$I2073*12/CK$7-1)))/($I2073*12/CK$7)</f>
        <v>0</v>
      </c>
      <c r="CL2076" s="275">
        <f ca="1">SUM(INDIRECT(CL2071):OFFSET(INDIRECT(CL2071),0,-MIN(COLUMN()-COLUMN($U2076),$I2073*12/CL$7-1)))/($I2073*12/CL$7)</f>
        <v>0</v>
      </c>
      <c r="CM2076" s="275">
        <f ca="1">SUM(INDIRECT(CM2071):OFFSET(INDIRECT(CM2071),0,-MIN(COLUMN()-COLUMN($U2076),$I2073*12/CM$7-1)))/($I2073*12/CM$7)</f>
        <v>0</v>
      </c>
      <c r="CN2076" s="275">
        <f ca="1">SUM(INDIRECT(CN2071):OFFSET(INDIRECT(CN2071),0,-MIN(COLUMN()-COLUMN($U2076),$I2073*12/CN$7-1)))/($I2073*12/CN$7)</f>
        <v>0</v>
      </c>
    </row>
    <row r="2077" spans="1:92" s="295" customFormat="1" x14ac:dyDescent="0.25">
      <c r="A2077"/>
      <c r="B2077" s="178"/>
      <c r="C2077"/>
      <c r="D2077" t="s">
        <v>1087</v>
      </c>
      <c r="E2077" s="102" t="s">
        <v>203</v>
      </c>
      <c r="F2077" s="102"/>
      <c r="G2077" s="102"/>
      <c r="H2077" s="102"/>
      <c r="I2077" s="91"/>
      <c r="J2077"/>
      <c r="K2077"/>
      <c r="L2077"/>
      <c r="M2077"/>
      <c r="N2077"/>
      <c r="O2077"/>
      <c r="P2077"/>
      <c r="Q2077"/>
      <c r="R2077"/>
      <c r="S2077"/>
      <c r="T2077" s="355"/>
      <c r="U2077" s="356"/>
      <c r="V2077" s="356"/>
      <c r="W2077" s="356"/>
      <c r="X2077" s="356"/>
      <c r="Y2077" s="356"/>
      <c r="Z2077" s="356"/>
      <c r="AA2077" s="356"/>
      <c r="AB2077" s="356"/>
      <c r="AC2077" s="356"/>
      <c r="AD2077" s="356"/>
      <c r="AE2077" s="356"/>
      <c r="AF2077" s="356"/>
      <c r="AG2077" s="356"/>
      <c r="AH2077" s="356"/>
      <c r="AI2077" s="356"/>
      <c r="AJ2077" s="356"/>
      <c r="AK2077" s="356"/>
      <c r="AL2077" s="356"/>
      <c r="AM2077" s="356"/>
      <c r="AN2077" s="356"/>
      <c r="AO2077" s="356"/>
      <c r="AP2077" s="356"/>
      <c r="AQ2077" s="356"/>
      <c r="AR2077" s="356"/>
      <c r="AS2077" s="356"/>
      <c r="AT2077" s="356"/>
      <c r="AU2077" s="356"/>
      <c r="AV2077" s="356"/>
      <c r="AW2077" s="356"/>
      <c r="AX2077" s="356"/>
      <c r="AY2077" s="356"/>
      <c r="AZ2077" s="356"/>
      <c r="BA2077" s="356"/>
      <c r="BB2077" s="356"/>
      <c r="BC2077" s="356"/>
      <c r="BD2077" s="356"/>
      <c r="BE2077" s="356"/>
      <c r="BF2077" s="356"/>
      <c r="BG2077" s="356"/>
      <c r="BH2077" s="356"/>
      <c r="BI2077" s="356"/>
      <c r="BJ2077" s="356"/>
      <c r="BK2077" s="356"/>
      <c r="BL2077" s="356"/>
      <c r="BM2077" s="356"/>
      <c r="BN2077" s="356"/>
      <c r="BO2077" s="356"/>
      <c r="BP2077" s="356"/>
      <c r="BQ2077" s="356"/>
      <c r="BR2077" s="356"/>
      <c r="BS2077" s="356"/>
      <c r="BT2077" s="356"/>
      <c r="BU2077" s="356"/>
      <c r="BV2077" s="356"/>
      <c r="BW2077" s="356"/>
      <c r="BX2077" s="356"/>
      <c r="BY2077" s="356"/>
      <c r="BZ2077" s="356"/>
      <c r="CA2077" s="356"/>
      <c r="CB2077" s="356"/>
      <c r="CC2077" s="356"/>
      <c r="CD2077" s="356"/>
      <c r="CE2077" s="356"/>
      <c r="CF2077" s="356"/>
      <c r="CG2077" s="356"/>
      <c r="CH2077" s="356"/>
      <c r="CI2077" s="356"/>
      <c r="CJ2077" s="356"/>
      <c r="CK2077" s="356"/>
      <c r="CL2077" s="356"/>
      <c r="CM2077" s="356"/>
      <c r="CN2077" s="356"/>
    </row>
    <row r="2078" spans="1:92" s="295" customFormat="1" x14ac:dyDescent="0.25">
      <c r="A2078"/>
      <c r="B2078" s="174" t="s">
        <v>572</v>
      </c>
      <c r="C2078" s="10"/>
      <c r="D2078" t="s">
        <v>1087</v>
      </c>
      <c r="E2078" s="106" t="s">
        <v>203</v>
      </c>
      <c r="F2078" s="106"/>
      <c r="G2078" s="106"/>
      <c r="H2078" s="106"/>
      <c r="I2078" s="91"/>
      <c r="J2078"/>
      <c r="K2078"/>
      <c r="L2078"/>
      <c r="M2078"/>
      <c r="N2078"/>
      <c r="O2078"/>
      <c r="P2078"/>
      <c r="Q2078"/>
      <c r="R2078"/>
      <c r="S2078"/>
      <c r="T2078" s="355"/>
      <c r="U2078" s="356"/>
      <c r="V2078" s="356"/>
      <c r="W2078" s="356"/>
      <c r="X2078" s="356"/>
      <c r="Y2078" s="356"/>
      <c r="Z2078" s="356"/>
      <c r="AA2078" s="356"/>
      <c r="AB2078" s="356"/>
      <c r="AC2078" s="356"/>
      <c r="AD2078" s="356"/>
      <c r="AE2078" s="356"/>
      <c r="AF2078" s="356"/>
      <c r="AG2078" s="356"/>
      <c r="AH2078" s="356"/>
      <c r="AI2078" s="356"/>
      <c r="AJ2078" s="356"/>
      <c r="AK2078" s="356"/>
      <c r="AL2078" s="356"/>
      <c r="AM2078" s="356"/>
      <c r="AN2078" s="356"/>
      <c r="AO2078" s="356"/>
      <c r="AP2078" s="356"/>
      <c r="AQ2078" s="356"/>
      <c r="AR2078" s="356"/>
      <c r="AS2078" s="356"/>
      <c r="AT2078" s="356"/>
      <c r="AU2078" s="356"/>
      <c r="AV2078" s="356"/>
      <c r="AW2078" s="356"/>
      <c r="AX2078" s="356"/>
      <c r="AY2078" s="356"/>
      <c r="AZ2078" s="356"/>
      <c r="BA2078" s="356"/>
      <c r="BB2078" s="356"/>
      <c r="BC2078" s="356"/>
      <c r="BD2078" s="356"/>
      <c r="BE2078" s="356"/>
      <c r="BF2078" s="356"/>
      <c r="BG2078" s="356"/>
      <c r="BH2078" s="356"/>
      <c r="BI2078" s="356"/>
      <c r="BJ2078" s="356"/>
      <c r="BK2078" s="356"/>
      <c r="BL2078" s="356"/>
      <c r="BM2078" s="356"/>
      <c r="BN2078" s="356"/>
      <c r="BO2078" s="356"/>
      <c r="BP2078" s="356"/>
      <c r="BQ2078" s="356"/>
      <c r="BR2078" s="356"/>
      <c r="BS2078" s="356"/>
      <c r="BT2078" s="356"/>
      <c r="BU2078" s="356"/>
      <c r="BV2078" s="356"/>
      <c r="BW2078" s="356"/>
      <c r="BX2078" s="356"/>
      <c r="BY2078" s="356"/>
      <c r="BZ2078" s="356"/>
      <c r="CA2078" s="356"/>
      <c r="CB2078" s="356"/>
      <c r="CC2078" s="356"/>
      <c r="CD2078" s="356"/>
      <c r="CE2078" s="356"/>
      <c r="CF2078" s="356"/>
      <c r="CG2078" s="356"/>
      <c r="CH2078" s="356"/>
      <c r="CI2078" s="356"/>
      <c r="CJ2078" s="356"/>
      <c r="CK2078" s="356"/>
      <c r="CL2078" s="356"/>
      <c r="CM2078" s="356"/>
      <c r="CN2078" s="356"/>
    </row>
    <row r="2079" spans="1:92" s="295" customFormat="1" x14ac:dyDescent="0.25">
      <c r="A2079"/>
      <c r="B2079" s="223" t="s">
        <v>573</v>
      </c>
      <c r="C2079" s="53" t="s">
        <v>48</v>
      </c>
      <c r="D2079" t="s">
        <v>1087</v>
      </c>
      <c r="E2079" s="102" t="s">
        <v>203</v>
      </c>
      <c r="F2079" s="102"/>
      <c r="G2079" s="102"/>
      <c r="H2079" s="102"/>
      <c r="I2079" s="91"/>
      <c r="J2079" s="50">
        <f t="shared" ref="J2079:P2081" ca="1" si="1283">SUMIF($4:$4, J$2, INDIRECT(ROW() &amp; ":" &amp; ROW()))</f>
        <v>0</v>
      </c>
      <c r="K2079" s="50">
        <f t="shared" ca="1" si="1283"/>
        <v>100</v>
      </c>
      <c r="L2079" s="50">
        <f t="shared" ca="1" si="1283"/>
        <v>100</v>
      </c>
      <c r="M2079" s="50">
        <f t="shared" ca="1" si="1283"/>
        <v>100</v>
      </c>
      <c r="N2079" s="50">
        <f t="shared" ca="1" si="1283"/>
        <v>100</v>
      </c>
      <c r="O2079" s="50">
        <f t="shared" ca="1" si="1283"/>
        <v>100</v>
      </c>
      <c r="P2079" s="50">
        <f t="shared" ca="1" si="1283"/>
        <v>100</v>
      </c>
      <c r="Q2079" s="50"/>
      <c r="R2079"/>
      <c r="S2079"/>
      <c r="T2079" s="319"/>
      <c r="U2079" s="275" cm="1">
        <f t="array" aca="1" ref="U2079" ca="1">-INDIRECT(U2071)+T2079</f>
        <v>100</v>
      </c>
      <c r="V2079" s="275" cm="1">
        <f t="array" aca="1" ref="V2079" ca="1">-INDIRECT(V2071)+U2079</f>
        <v>100</v>
      </c>
      <c r="W2079" s="275" cm="1">
        <f t="array" aca="1" ref="W2079" ca="1">-INDIRECT(W2071)+V2079</f>
        <v>100</v>
      </c>
      <c r="X2079" s="275" cm="1">
        <f t="array" aca="1" ref="X2079" ca="1">-INDIRECT(X2071)+W2079</f>
        <v>100</v>
      </c>
      <c r="Y2079" s="275" cm="1">
        <f t="array" aca="1" ref="Y2079" ca="1">-INDIRECT(Y2071)+X2079</f>
        <v>100</v>
      </c>
      <c r="Z2079" s="275" cm="1">
        <f t="array" aca="1" ref="Z2079" ca="1">-INDIRECT(Z2071)+Y2079</f>
        <v>100</v>
      </c>
      <c r="AA2079" s="275" cm="1">
        <f t="array" aca="1" ref="AA2079" ca="1">-INDIRECT(AA2071)+Z2079</f>
        <v>100</v>
      </c>
      <c r="AB2079" s="275" cm="1">
        <f t="array" aca="1" ref="AB2079" ca="1">-INDIRECT(AB2071)+AA2079</f>
        <v>100</v>
      </c>
      <c r="AC2079" s="275" cm="1">
        <f t="array" aca="1" ref="AC2079" ca="1">-INDIRECT(AC2071)+AB2079</f>
        <v>100</v>
      </c>
      <c r="AD2079" s="275" cm="1">
        <f t="array" aca="1" ref="AD2079" ca="1">-INDIRECT(AD2071)+AC2079</f>
        <v>100</v>
      </c>
      <c r="AE2079" s="275" cm="1">
        <f t="array" aca="1" ref="AE2079" ca="1">-INDIRECT(AE2071)+AD2079</f>
        <v>100</v>
      </c>
      <c r="AF2079" s="275" cm="1">
        <f t="array" aca="1" ref="AF2079" ca="1">-INDIRECT(AF2071)+AE2079</f>
        <v>100</v>
      </c>
      <c r="AG2079" s="275" cm="1">
        <f t="array" aca="1" ref="AG2079" ca="1">-INDIRECT(AG2071)+AF2079</f>
        <v>100</v>
      </c>
      <c r="AH2079" s="275" cm="1">
        <f t="array" aca="1" ref="AH2079" ca="1">-INDIRECT(AH2071)+AG2079</f>
        <v>100</v>
      </c>
      <c r="AI2079" s="275" cm="1">
        <f t="array" aca="1" ref="AI2079" ca="1">-INDIRECT(AI2071)+AH2079</f>
        <v>100</v>
      </c>
      <c r="AJ2079" s="275" cm="1">
        <f t="array" aca="1" ref="AJ2079" ca="1">-INDIRECT(AJ2071)+AI2079</f>
        <v>100</v>
      </c>
      <c r="AK2079" s="275" cm="1">
        <f t="array" aca="1" ref="AK2079" ca="1">-INDIRECT(AK2071)+AJ2079</f>
        <v>100</v>
      </c>
      <c r="AL2079" s="275" cm="1">
        <f t="array" aca="1" ref="AL2079" ca="1">-INDIRECT(AL2071)+AK2079</f>
        <v>100</v>
      </c>
      <c r="AM2079" s="275" cm="1">
        <f t="array" aca="1" ref="AM2079" ca="1">-INDIRECT(AM2071)+AL2079</f>
        <v>100</v>
      </c>
      <c r="AN2079" s="275" cm="1">
        <f t="array" aca="1" ref="AN2079" ca="1">-INDIRECT(AN2071)+AM2079</f>
        <v>100</v>
      </c>
      <c r="AO2079" s="275" cm="1">
        <f t="array" aca="1" ref="AO2079" ca="1">-INDIRECT(AO2071)+AN2079</f>
        <v>100</v>
      </c>
      <c r="AP2079" s="275" cm="1">
        <f t="array" aca="1" ref="AP2079" ca="1">-INDIRECT(AP2071)+AO2079</f>
        <v>100</v>
      </c>
      <c r="AQ2079" s="275" cm="1">
        <f t="array" aca="1" ref="AQ2079" ca="1">-INDIRECT(AQ2071)+AP2079</f>
        <v>100</v>
      </c>
      <c r="AR2079" s="275" cm="1">
        <f t="array" aca="1" ref="AR2079" ca="1">-INDIRECT(AR2071)+AQ2079</f>
        <v>100</v>
      </c>
      <c r="AS2079" s="275" cm="1">
        <f t="array" aca="1" ref="AS2079" ca="1">-INDIRECT(AS2071)+AR2079</f>
        <v>100</v>
      </c>
      <c r="AT2079" s="275" cm="1">
        <f t="array" aca="1" ref="AT2079" ca="1">-INDIRECT(AT2071)+AS2079</f>
        <v>100</v>
      </c>
      <c r="AU2079" s="275" cm="1">
        <f t="array" aca="1" ref="AU2079" ca="1">-INDIRECT(AU2071)+AT2079</f>
        <v>100</v>
      </c>
      <c r="AV2079" s="275" cm="1">
        <f t="array" aca="1" ref="AV2079" ca="1">-INDIRECT(AV2071)+AU2079</f>
        <v>100</v>
      </c>
      <c r="AW2079" s="275" cm="1">
        <f t="array" aca="1" ref="AW2079" ca="1">-INDIRECT(AW2071)+AV2079</f>
        <v>100</v>
      </c>
      <c r="AX2079" s="275" cm="1">
        <f t="array" aca="1" ref="AX2079" ca="1">-INDIRECT(AX2071)+AW2079</f>
        <v>100</v>
      </c>
      <c r="AY2079" s="275" cm="1">
        <f t="array" aca="1" ref="AY2079" ca="1">-INDIRECT(AY2071)+AX2079</f>
        <v>100</v>
      </c>
      <c r="AZ2079" s="275" cm="1">
        <f t="array" aca="1" ref="AZ2079" ca="1">-INDIRECT(AZ2071)+AY2079</f>
        <v>100</v>
      </c>
      <c r="BA2079" s="275" cm="1">
        <f t="array" aca="1" ref="BA2079" ca="1">-INDIRECT(BA2071)+AZ2079</f>
        <v>100</v>
      </c>
      <c r="BB2079" s="275" cm="1">
        <f t="array" aca="1" ref="BB2079" ca="1">-INDIRECT(BB2071)+BA2079</f>
        <v>100</v>
      </c>
      <c r="BC2079" s="275" cm="1">
        <f t="array" aca="1" ref="BC2079" ca="1">-INDIRECT(BC2071)+BB2079</f>
        <v>100</v>
      </c>
      <c r="BD2079" s="275" cm="1">
        <f t="array" aca="1" ref="BD2079" ca="1">-INDIRECT(BD2071)+BC2079</f>
        <v>100</v>
      </c>
      <c r="BE2079" s="275" cm="1">
        <f t="array" aca="1" ref="BE2079" ca="1">-INDIRECT(BE2071)+BD2079</f>
        <v>100</v>
      </c>
      <c r="BF2079" s="275" cm="1">
        <f t="array" aca="1" ref="BF2079" ca="1">-INDIRECT(BF2071)+BE2079</f>
        <v>100</v>
      </c>
      <c r="BG2079" s="275" cm="1">
        <f t="array" aca="1" ref="BG2079" ca="1">-INDIRECT(BG2071)+BF2079</f>
        <v>100</v>
      </c>
      <c r="BH2079" s="275" cm="1">
        <f t="array" aca="1" ref="BH2079" ca="1">-INDIRECT(BH2071)+BG2079</f>
        <v>100</v>
      </c>
      <c r="BI2079" s="275" cm="1">
        <f t="array" aca="1" ref="BI2079" ca="1">-INDIRECT(BI2071)+BH2079</f>
        <v>100</v>
      </c>
      <c r="BJ2079" s="275" cm="1">
        <f t="array" aca="1" ref="BJ2079" ca="1">-INDIRECT(BJ2071)+BI2079</f>
        <v>100</v>
      </c>
      <c r="BK2079" s="275" cm="1">
        <f t="array" aca="1" ref="BK2079" ca="1">-INDIRECT(BK2071)+BJ2079</f>
        <v>100</v>
      </c>
      <c r="BL2079" s="275" cm="1">
        <f t="array" aca="1" ref="BL2079" ca="1">-INDIRECT(BL2071)+BK2079</f>
        <v>100</v>
      </c>
      <c r="BM2079" s="275" cm="1">
        <f t="array" aca="1" ref="BM2079" ca="1">-INDIRECT(BM2071)+BL2079</f>
        <v>100</v>
      </c>
      <c r="BN2079" s="275" cm="1">
        <f t="array" aca="1" ref="BN2079" ca="1">-INDIRECT(BN2071)+BM2079</f>
        <v>100</v>
      </c>
      <c r="BO2079" s="275" cm="1">
        <f t="array" aca="1" ref="BO2079" ca="1">-INDIRECT(BO2071)+BN2079</f>
        <v>100</v>
      </c>
      <c r="BP2079" s="275" cm="1">
        <f t="array" aca="1" ref="BP2079" ca="1">-INDIRECT(BP2071)+BO2079</f>
        <v>100</v>
      </c>
      <c r="BQ2079" s="275" cm="1">
        <f t="array" aca="1" ref="BQ2079" ca="1">-INDIRECT(BQ2071)+BP2079</f>
        <v>100</v>
      </c>
      <c r="BR2079" s="275" cm="1">
        <f t="array" aca="1" ref="BR2079" ca="1">-INDIRECT(BR2071)+BQ2079</f>
        <v>100</v>
      </c>
      <c r="BS2079" s="275" cm="1">
        <f t="array" aca="1" ref="BS2079" ca="1">-INDIRECT(BS2071)+BR2079</f>
        <v>100</v>
      </c>
      <c r="BT2079" s="275" cm="1">
        <f t="array" aca="1" ref="BT2079" ca="1">-INDIRECT(BT2071)+BS2079</f>
        <v>100</v>
      </c>
      <c r="BU2079" s="275" cm="1">
        <f t="array" aca="1" ref="BU2079" ca="1">-INDIRECT(BU2071)+BT2079</f>
        <v>100</v>
      </c>
      <c r="BV2079" s="275" cm="1">
        <f t="array" aca="1" ref="BV2079" ca="1">-INDIRECT(BV2071)+BU2079</f>
        <v>100</v>
      </c>
      <c r="BW2079" s="275" cm="1">
        <f t="array" aca="1" ref="BW2079" ca="1">-INDIRECT(BW2071)+BV2079</f>
        <v>100</v>
      </c>
      <c r="BX2079" s="275" cm="1">
        <f t="array" aca="1" ref="BX2079" ca="1">-INDIRECT(BX2071)+BW2079</f>
        <v>100</v>
      </c>
      <c r="BY2079" s="275" cm="1">
        <f t="array" aca="1" ref="BY2079" ca="1">-INDIRECT(BY2071)+BX2079</f>
        <v>100</v>
      </c>
      <c r="BZ2079" s="275" cm="1">
        <f t="array" aca="1" ref="BZ2079" ca="1">-INDIRECT(BZ2071)+BY2079</f>
        <v>100</v>
      </c>
      <c r="CA2079" s="275" cm="1">
        <f t="array" aca="1" ref="CA2079" ca="1">-INDIRECT(CA2071)+BZ2079</f>
        <v>100</v>
      </c>
      <c r="CB2079" s="275" cm="1">
        <f t="array" aca="1" ref="CB2079" ca="1">-INDIRECT(CB2071)+CA2079</f>
        <v>100</v>
      </c>
      <c r="CC2079" s="275" cm="1">
        <f t="array" aca="1" ref="CC2079" ca="1">-INDIRECT(CC2071)+CB2079</f>
        <v>100</v>
      </c>
      <c r="CD2079" s="275" cm="1">
        <f t="array" aca="1" ref="CD2079" ca="1">-INDIRECT(CD2071)+CC2079</f>
        <v>100</v>
      </c>
      <c r="CE2079" s="275" cm="1">
        <f t="array" aca="1" ref="CE2079" ca="1">-INDIRECT(CE2071)+CD2079</f>
        <v>100</v>
      </c>
      <c r="CF2079" s="275" cm="1">
        <f t="array" aca="1" ref="CF2079" ca="1">-INDIRECT(CF2071)+CE2079</f>
        <v>100</v>
      </c>
      <c r="CG2079" s="275" cm="1">
        <f t="array" aca="1" ref="CG2079" ca="1">-INDIRECT(CG2071)+CF2079</f>
        <v>100</v>
      </c>
      <c r="CH2079" s="275" cm="1">
        <f t="array" aca="1" ref="CH2079" ca="1">-INDIRECT(CH2071)+CG2079</f>
        <v>100</v>
      </c>
      <c r="CI2079" s="275" cm="1">
        <f t="array" aca="1" ref="CI2079" ca="1">-INDIRECT(CI2071)+CH2079</f>
        <v>100</v>
      </c>
      <c r="CJ2079" s="275" cm="1">
        <f t="array" aca="1" ref="CJ2079" ca="1">-INDIRECT(CJ2071)+CI2079</f>
        <v>100</v>
      </c>
      <c r="CK2079" s="275" cm="1">
        <f t="array" aca="1" ref="CK2079" ca="1">-INDIRECT(CK2071)+CJ2079</f>
        <v>100</v>
      </c>
      <c r="CL2079" s="275" cm="1">
        <f t="array" aca="1" ref="CL2079" ca="1">-INDIRECT(CL2071)+CK2079</f>
        <v>100</v>
      </c>
      <c r="CM2079" s="275" cm="1">
        <f t="array" aca="1" ref="CM2079" ca="1">-INDIRECT(CM2071)+CL2079</f>
        <v>100</v>
      </c>
      <c r="CN2079" s="275" cm="1">
        <f t="array" aca="1" ref="CN2079" ca="1">-INDIRECT(CN2071)+CM2079</f>
        <v>100</v>
      </c>
    </row>
    <row r="2080" spans="1:92" s="295" customFormat="1" x14ac:dyDescent="0.25">
      <c r="A2080"/>
      <c r="B2080" s="223" t="s">
        <v>574</v>
      </c>
      <c r="C2080" s="53" t="s">
        <v>48</v>
      </c>
      <c r="D2080" t="s">
        <v>1087</v>
      </c>
      <c r="E2080" s="102" t="s">
        <v>203</v>
      </c>
      <c r="F2080" s="102"/>
      <c r="G2080" s="102"/>
      <c r="H2080" s="102"/>
      <c r="I2080" s="91"/>
      <c r="J2080" s="365">
        <f t="shared" ca="1" si="1283"/>
        <v>0</v>
      </c>
      <c r="K2080" s="365">
        <f t="shared" ca="1" si="1283"/>
        <v>-20</v>
      </c>
      <c r="L2080" s="365">
        <f t="shared" ca="1" si="1283"/>
        <v>-40</v>
      </c>
      <c r="M2080" s="365">
        <f t="shared" ca="1" si="1283"/>
        <v>-59.999999999999972</v>
      </c>
      <c r="N2080" s="365">
        <f t="shared" ca="1" si="1283"/>
        <v>-80.000000000000014</v>
      </c>
      <c r="O2080" s="365">
        <f t="shared" ca="1" si="1283"/>
        <v>-100.00000000000007</v>
      </c>
      <c r="P2080" s="365">
        <f t="shared" ca="1" si="1283"/>
        <v>-100.00000000000007</v>
      </c>
      <c r="Q2080" s="50"/>
      <c r="R2080"/>
      <c r="S2080"/>
      <c r="T2080" s="366"/>
      <c r="U2080" s="367">
        <f t="shared" ref="U2080:CF2080" ca="1" si="1284">T2080+U2076</f>
        <v>-1.6666666666666667</v>
      </c>
      <c r="V2080" s="367">
        <f t="shared" ca="1" si="1284"/>
        <v>-3.3333333333333335</v>
      </c>
      <c r="W2080" s="367">
        <f t="shared" ca="1" si="1284"/>
        <v>-5</v>
      </c>
      <c r="X2080" s="367">
        <f t="shared" ca="1" si="1284"/>
        <v>-6.666666666666667</v>
      </c>
      <c r="Y2080" s="367">
        <f t="shared" ca="1" si="1284"/>
        <v>-8.3333333333333339</v>
      </c>
      <c r="Z2080" s="367">
        <f t="shared" ca="1" si="1284"/>
        <v>-10</v>
      </c>
      <c r="AA2080" s="367">
        <f t="shared" ca="1" si="1284"/>
        <v>-11.666666666666666</v>
      </c>
      <c r="AB2080" s="367">
        <f t="shared" ca="1" si="1284"/>
        <v>-13.333333333333332</v>
      </c>
      <c r="AC2080" s="367">
        <f t="shared" ca="1" si="1284"/>
        <v>-14.999999999999998</v>
      </c>
      <c r="AD2080" s="367">
        <f t="shared" ca="1" si="1284"/>
        <v>-16.666666666666664</v>
      </c>
      <c r="AE2080" s="367">
        <f t="shared" ca="1" si="1284"/>
        <v>-18.333333333333332</v>
      </c>
      <c r="AF2080" s="367">
        <f t="shared" ca="1" si="1284"/>
        <v>-20</v>
      </c>
      <c r="AG2080" s="367">
        <f t="shared" ca="1" si="1284"/>
        <v>-21.666666666666668</v>
      </c>
      <c r="AH2080" s="367">
        <f t="shared" ca="1" si="1284"/>
        <v>-23.333333333333336</v>
      </c>
      <c r="AI2080" s="367">
        <f t="shared" ca="1" si="1284"/>
        <v>-25.000000000000004</v>
      </c>
      <c r="AJ2080" s="367">
        <f t="shared" ca="1" si="1284"/>
        <v>-26.666666666666671</v>
      </c>
      <c r="AK2080" s="367">
        <f t="shared" ca="1" si="1284"/>
        <v>-28.333333333333339</v>
      </c>
      <c r="AL2080" s="367">
        <f t="shared" ca="1" si="1284"/>
        <v>-30.000000000000007</v>
      </c>
      <c r="AM2080" s="367">
        <f t="shared" ca="1" si="1284"/>
        <v>-31.666666666666675</v>
      </c>
      <c r="AN2080" s="367">
        <f t="shared" ca="1" si="1284"/>
        <v>-33.333333333333343</v>
      </c>
      <c r="AO2080" s="367">
        <f t="shared" ca="1" si="1284"/>
        <v>-35.000000000000007</v>
      </c>
      <c r="AP2080" s="367">
        <f t="shared" ca="1" si="1284"/>
        <v>-36.666666666666671</v>
      </c>
      <c r="AQ2080" s="367">
        <f t="shared" ca="1" si="1284"/>
        <v>-38.333333333333336</v>
      </c>
      <c r="AR2080" s="367">
        <f t="shared" ca="1" si="1284"/>
        <v>-40</v>
      </c>
      <c r="AS2080" s="367">
        <f t="shared" ca="1" si="1284"/>
        <v>-41.666666666666664</v>
      </c>
      <c r="AT2080" s="367">
        <f t="shared" ca="1" si="1284"/>
        <v>-43.333333333333329</v>
      </c>
      <c r="AU2080" s="367">
        <f t="shared" ca="1" si="1284"/>
        <v>-44.999999999999993</v>
      </c>
      <c r="AV2080" s="367">
        <f t="shared" ca="1" si="1284"/>
        <v>-46.666666666666657</v>
      </c>
      <c r="AW2080" s="367">
        <f t="shared" ca="1" si="1284"/>
        <v>-48.333333333333321</v>
      </c>
      <c r="AX2080" s="367">
        <f t="shared" ca="1" si="1284"/>
        <v>-49.999999999999986</v>
      </c>
      <c r="AY2080" s="367">
        <f t="shared" ca="1" si="1284"/>
        <v>-51.66666666666665</v>
      </c>
      <c r="AZ2080" s="367">
        <f t="shared" ca="1" si="1284"/>
        <v>-53.333333333333314</v>
      </c>
      <c r="BA2080" s="367">
        <f t="shared" ca="1" si="1284"/>
        <v>-54.999999999999979</v>
      </c>
      <c r="BB2080" s="367">
        <f t="shared" ca="1" si="1284"/>
        <v>-56.666666666666643</v>
      </c>
      <c r="BC2080" s="367">
        <f t="shared" ca="1" si="1284"/>
        <v>-58.333333333333307</v>
      </c>
      <c r="BD2080" s="367">
        <f t="shared" ca="1" si="1284"/>
        <v>-59.999999999999972</v>
      </c>
      <c r="BE2080" s="367">
        <f t="shared" ca="1" si="1284"/>
        <v>-61.666666666666636</v>
      </c>
      <c r="BF2080" s="367">
        <f t="shared" ca="1" si="1284"/>
        <v>-63.3333333333333</v>
      </c>
      <c r="BG2080" s="367">
        <f t="shared" ca="1" si="1284"/>
        <v>-64.999999999999972</v>
      </c>
      <c r="BH2080" s="367">
        <f t="shared" ca="1" si="1284"/>
        <v>-66.666666666666643</v>
      </c>
      <c r="BI2080" s="367">
        <f t="shared" ca="1" si="1284"/>
        <v>-68.333333333333314</v>
      </c>
      <c r="BJ2080" s="367">
        <f t="shared" ca="1" si="1284"/>
        <v>-69.999999999999986</v>
      </c>
      <c r="BK2080" s="367">
        <f t="shared" ca="1" si="1284"/>
        <v>-71.666666666666657</v>
      </c>
      <c r="BL2080" s="367">
        <f t="shared" ca="1" si="1284"/>
        <v>-73.333333333333329</v>
      </c>
      <c r="BM2080" s="367">
        <f t="shared" ca="1" si="1284"/>
        <v>-75</v>
      </c>
      <c r="BN2080" s="367">
        <f t="shared" ca="1" si="1284"/>
        <v>-76.666666666666671</v>
      </c>
      <c r="BO2080" s="367">
        <f t="shared" ca="1" si="1284"/>
        <v>-78.333333333333343</v>
      </c>
      <c r="BP2080" s="367">
        <f t="shared" ca="1" si="1284"/>
        <v>-80.000000000000014</v>
      </c>
      <c r="BQ2080" s="367">
        <f t="shared" ca="1" si="1284"/>
        <v>-81.666666666666686</v>
      </c>
      <c r="BR2080" s="367">
        <f t="shared" ca="1" si="1284"/>
        <v>-83.333333333333357</v>
      </c>
      <c r="BS2080" s="367">
        <f t="shared" ca="1" si="1284"/>
        <v>-85.000000000000028</v>
      </c>
      <c r="BT2080" s="367">
        <f t="shared" ca="1" si="1284"/>
        <v>-86.6666666666667</v>
      </c>
      <c r="BU2080" s="367">
        <f t="shared" ca="1" si="1284"/>
        <v>-88.333333333333371</v>
      </c>
      <c r="BV2080" s="367">
        <f t="shared" ca="1" si="1284"/>
        <v>-90.000000000000043</v>
      </c>
      <c r="BW2080" s="367">
        <f t="shared" ca="1" si="1284"/>
        <v>-91.666666666666714</v>
      </c>
      <c r="BX2080" s="367">
        <f t="shared" ca="1" si="1284"/>
        <v>-93.333333333333385</v>
      </c>
      <c r="BY2080" s="367">
        <f t="shared" ca="1" si="1284"/>
        <v>-95.000000000000057</v>
      </c>
      <c r="BZ2080" s="367">
        <f t="shared" ca="1" si="1284"/>
        <v>-96.666666666666728</v>
      </c>
      <c r="CA2080" s="367">
        <f t="shared" ca="1" si="1284"/>
        <v>-98.3333333333334</v>
      </c>
      <c r="CB2080" s="367">
        <f t="shared" ca="1" si="1284"/>
        <v>-100.00000000000007</v>
      </c>
      <c r="CC2080" s="367">
        <f t="shared" ca="1" si="1284"/>
        <v>-100.00000000000007</v>
      </c>
      <c r="CD2080" s="367">
        <f t="shared" ca="1" si="1284"/>
        <v>-100.00000000000007</v>
      </c>
      <c r="CE2080" s="367">
        <f t="shared" ca="1" si="1284"/>
        <v>-100.00000000000007</v>
      </c>
      <c r="CF2080" s="367">
        <f t="shared" ca="1" si="1284"/>
        <v>-100.00000000000007</v>
      </c>
      <c r="CG2080" s="367">
        <f t="shared" ref="CG2080:CN2080" ca="1" si="1285">CF2080+CG2076</f>
        <v>-100.00000000000007</v>
      </c>
      <c r="CH2080" s="367">
        <f t="shared" ca="1" si="1285"/>
        <v>-100.00000000000007</v>
      </c>
      <c r="CI2080" s="367">
        <f t="shared" ca="1" si="1285"/>
        <v>-100.00000000000007</v>
      </c>
      <c r="CJ2080" s="367">
        <f t="shared" ca="1" si="1285"/>
        <v>-100.00000000000007</v>
      </c>
      <c r="CK2080" s="367">
        <f t="shared" ca="1" si="1285"/>
        <v>-100.00000000000007</v>
      </c>
      <c r="CL2080" s="367">
        <f t="shared" ca="1" si="1285"/>
        <v>-100.00000000000007</v>
      </c>
      <c r="CM2080" s="367">
        <f t="shared" ca="1" si="1285"/>
        <v>-100.00000000000007</v>
      </c>
      <c r="CN2080" s="367">
        <f t="shared" ca="1" si="1285"/>
        <v>-100.00000000000007</v>
      </c>
    </row>
    <row r="2081" spans="1:92" s="295" customFormat="1" x14ac:dyDescent="0.25">
      <c r="A2081" t="s">
        <v>9</v>
      </c>
      <c r="B2081" s="216" t="s">
        <v>575</v>
      </c>
      <c r="C2081" s="53"/>
      <c r="D2081" s="38" t="s">
        <v>1087</v>
      </c>
      <c r="E2081" s="229" t="s">
        <v>203</v>
      </c>
      <c r="F2081" s="229"/>
      <c r="G2081" s="229"/>
      <c r="H2081" s="102"/>
      <c r="I2081" s="91"/>
      <c r="J2081" s="30">
        <f t="shared" ca="1" si="1283"/>
        <v>0</v>
      </c>
      <c r="K2081" s="30">
        <f t="shared" ca="1" si="1283"/>
        <v>80</v>
      </c>
      <c r="L2081" s="30">
        <f t="shared" ca="1" si="1283"/>
        <v>60</v>
      </c>
      <c r="M2081" s="30">
        <f t="shared" ca="1" si="1283"/>
        <v>40.000000000000028</v>
      </c>
      <c r="N2081" s="30">
        <f t="shared" ca="1" si="1283"/>
        <v>19.999999999999986</v>
      </c>
      <c r="O2081" s="30">
        <f t="shared" ca="1" si="1283"/>
        <v>0</v>
      </c>
      <c r="P2081" s="30">
        <f t="shared" ca="1" si="1283"/>
        <v>0</v>
      </c>
      <c r="Q2081" s="30"/>
      <c r="R2081"/>
      <c r="S2081"/>
      <c r="T2081" s="327">
        <f t="shared" ref="T2081" ca="1" si="1286">IFERROR(INDEX(INDIRECT("Financials!$A:$AD"), MATCH(INDIRECT(ADDRESS(ROW(),2)), INDIRECT("Financials!$B:$B"), 0), MATCH(INDIRECT(ADDRESS(1,COLUMN())), INDIRECT("Financials!$1:$1"), 0)),0)</f>
        <v>0</v>
      </c>
      <c r="U2081" s="328">
        <f t="shared" ref="U2081:AZ2081" ca="1" si="1287">SUM(U2079:U2080)</f>
        <v>98.333333333333329</v>
      </c>
      <c r="V2081" s="328">
        <f t="shared" ca="1" si="1287"/>
        <v>96.666666666666671</v>
      </c>
      <c r="W2081" s="328">
        <f t="shared" ca="1" si="1287"/>
        <v>95</v>
      </c>
      <c r="X2081" s="328">
        <f t="shared" ca="1" si="1287"/>
        <v>93.333333333333329</v>
      </c>
      <c r="Y2081" s="328">
        <f t="shared" ca="1" si="1287"/>
        <v>91.666666666666671</v>
      </c>
      <c r="Z2081" s="328">
        <f t="shared" ca="1" si="1287"/>
        <v>90</v>
      </c>
      <c r="AA2081" s="328">
        <f t="shared" ca="1" si="1287"/>
        <v>88.333333333333329</v>
      </c>
      <c r="AB2081" s="328">
        <f t="shared" ca="1" si="1287"/>
        <v>86.666666666666671</v>
      </c>
      <c r="AC2081" s="328">
        <f t="shared" ca="1" si="1287"/>
        <v>85</v>
      </c>
      <c r="AD2081" s="328">
        <f t="shared" ca="1" si="1287"/>
        <v>83.333333333333343</v>
      </c>
      <c r="AE2081" s="328">
        <f t="shared" ca="1" si="1287"/>
        <v>81.666666666666671</v>
      </c>
      <c r="AF2081" s="328">
        <f t="shared" ca="1" si="1287"/>
        <v>80</v>
      </c>
      <c r="AG2081" s="328">
        <f t="shared" ca="1" si="1287"/>
        <v>78.333333333333329</v>
      </c>
      <c r="AH2081" s="328">
        <f t="shared" ca="1" si="1287"/>
        <v>76.666666666666657</v>
      </c>
      <c r="AI2081" s="328">
        <f t="shared" ca="1" si="1287"/>
        <v>75</v>
      </c>
      <c r="AJ2081" s="328">
        <f t="shared" ca="1" si="1287"/>
        <v>73.333333333333329</v>
      </c>
      <c r="AK2081" s="328">
        <f t="shared" ca="1" si="1287"/>
        <v>71.666666666666657</v>
      </c>
      <c r="AL2081" s="328">
        <f t="shared" ca="1" si="1287"/>
        <v>70</v>
      </c>
      <c r="AM2081" s="328">
        <f t="shared" ca="1" si="1287"/>
        <v>68.333333333333329</v>
      </c>
      <c r="AN2081" s="328">
        <f t="shared" ca="1" si="1287"/>
        <v>66.666666666666657</v>
      </c>
      <c r="AO2081" s="328">
        <f t="shared" ca="1" si="1287"/>
        <v>65</v>
      </c>
      <c r="AP2081" s="328">
        <f t="shared" ca="1" si="1287"/>
        <v>63.333333333333329</v>
      </c>
      <c r="AQ2081" s="328">
        <f t="shared" ca="1" si="1287"/>
        <v>61.666666666666664</v>
      </c>
      <c r="AR2081" s="328">
        <f t="shared" ca="1" si="1287"/>
        <v>60</v>
      </c>
      <c r="AS2081" s="328">
        <f t="shared" ca="1" si="1287"/>
        <v>58.333333333333336</v>
      </c>
      <c r="AT2081" s="328">
        <f t="shared" ca="1" si="1287"/>
        <v>56.666666666666671</v>
      </c>
      <c r="AU2081" s="328">
        <f t="shared" ca="1" si="1287"/>
        <v>55.000000000000007</v>
      </c>
      <c r="AV2081" s="328">
        <f t="shared" ca="1" si="1287"/>
        <v>53.333333333333343</v>
      </c>
      <c r="AW2081" s="328">
        <f t="shared" ca="1" si="1287"/>
        <v>51.666666666666679</v>
      </c>
      <c r="AX2081" s="328">
        <f t="shared" ca="1" si="1287"/>
        <v>50.000000000000014</v>
      </c>
      <c r="AY2081" s="328">
        <f t="shared" ca="1" si="1287"/>
        <v>48.33333333333335</v>
      </c>
      <c r="AZ2081" s="328">
        <f t="shared" ca="1" si="1287"/>
        <v>46.666666666666686</v>
      </c>
      <c r="BA2081" s="328">
        <f t="shared" ref="BA2081:CN2081" ca="1" si="1288">SUM(BA2079:BA2080)</f>
        <v>45.000000000000021</v>
      </c>
      <c r="BB2081" s="328">
        <f t="shared" ca="1" si="1288"/>
        <v>43.333333333333357</v>
      </c>
      <c r="BC2081" s="328">
        <f t="shared" ca="1" si="1288"/>
        <v>41.666666666666693</v>
      </c>
      <c r="BD2081" s="328">
        <f t="shared" ca="1" si="1288"/>
        <v>40.000000000000028</v>
      </c>
      <c r="BE2081" s="328">
        <f t="shared" ca="1" si="1288"/>
        <v>38.333333333333364</v>
      </c>
      <c r="BF2081" s="328">
        <f t="shared" ca="1" si="1288"/>
        <v>36.6666666666667</v>
      </c>
      <c r="BG2081" s="328">
        <f t="shared" ca="1" si="1288"/>
        <v>35.000000000000028</v>
      </c>
      <c r="BH2081" s="328">
        <f t="shared" ca="1" si="1288"/>
        <v>33.333333333333357</v>
      </c>
      <c r="BI2081" s="328">
        <f t="shared" ca="1" si="1288"/>
        <v>31.666666666666686</v>
      </c>
      <c r="BJ2081" s="328">
        <f t="shared" ca="1" si="1288"/>
        <v>30.000000000000014</v>
      </c>
      <c r="BK2081" s="328">
        <f t="shared" ca="1" si="1288"/>
        <v>28.333333333333343</v>
      </c>
      <c r="BL2081" s="328">
        <f t="shared" ca="1" si="1288"/>
        <v>26.666666666666671</v>
      </c>
      <c r="BM2081" s="328">
        <f t="shared" ca="1" si="1288"/>
        <v>25</v>
      </c>
      <c r="BN2081" s="328">
        <f t="shared" ca="1" si="1288"/>
        <v>23.333333333333329</v>
      </c>
      <c r="BO2081" s="328">
        <f t="shared" ca="1" si="1288"/>
        <v>21.666666666666657</v>
      </c>
      <c r="BP2081" s="328">
        <f t="shared" ca="1" si="1288"/>
        <v>19.999999999999986</v>
      </c>
      <c r="BQ2081" s="328">
        <f t="shared" ca="1" si="1288"/>
        <v>18.333333333333314</v>
      </c>
      <c r="BR2081" s="328">
        <f t="shared" ca="1" si="1288"/>
        <v>16.666666666666643</v>
      </c>
      <c r="BS2081" s="328">
        <f t="shared" ca="1" si="1288"/>
        <v>14.999999999999972</v>
      </c>
      <c r="BT2081" s="328">
        <f t="shared" ca="1" si="1288"/>
        <v>13.3333333333333</v>
      </c>
      <c r="BU2081" s="328">
        <f t="shared" ca="1" si="1288"/>
        <v>11.666666666666629</v>
      </c>
      <c r="BV2081" s="328">
        <f t="shared" ca="1" si="1288"/>
        <v>9.9999999999999574</v>
      </c>
      <c r="BW2081" s="328">
        <f t="shared" ca="1" si="1288"/>
        <v>8.333333333333286</v>
      </c>
      <c r="BX2081" s="328">
        <f t="shared" ca="1" si="1288"/>
        <v>6.6666666666666146</v>
      </c>
      <c r="BY2081" s="328">
        <f t="shared" ca="1" si="1288"/>
        <v>4.9999999999999432</v>
      </c>
      <c r="BZ2081" s="328">
        <f t="shared" ca="1" si="1288"/>
        <v>3.3333333333332718</v>
      </c>
      <c r="CA2081" s="328">
        <f t="shared" ca="1" si="1288"/>
        <v>1.6666666666666003</v>
      </c>
      <c r="CB2081" s="328">
        <f t="shared" ca="1" si="1288"/>
        <v>0</v>
      </c>
      <c r="CC2081" s="328">
        <f t="shared" ca="1" si="1288"/>
        <v>0</v>
      </c>
      <c r="CD2081" s="328">
        <f t="shared" ca="1" si="1288"/>
        <v>0</v>
      </c>
      <c r="CE2081" s="328">
        <f t="shared" ca="1" si="1288"/>
        <v>0</v>
      </c>
      <c r="CF2081" s="328">
        <f t="shared" ca="1" si="1288"/>
        <v>0</v>
      </c>
      <c r="CG2081" s="328">
        <f t="shared" ca="1" si="1288"/>
        <v>0</v>
      </c>
      <c r="CH2081" s="328">
        <f t="shared" ca="1" si="1288"/>
        <v>0</v>
      </c>
      <c r="CI2081" s="328">
        <f t="shared" ca="1" si="1288"/>
        <v>0</v>
      </c>
      <c r="CJ2081" s="328">
        <f t="shared" ca="1" si="1288"/>
        <v>0</v>
      </c>
      <c r="CK2081" s="328">
        <f t="shared" ca="1" si="1288"/>
        <v>0</v>
      </c>
      <c r="CL2081" s="328">
        <f t="shared" ca="1" si="1288"/>
        <v>0</v>
      </c>
      <c r="CM2081" s="328">
        <f t="shared" ca="1" si="1288"/>
        <v>0</v>
      </c>
      <c r="CN2081" s="328">
        <f t="shared" ca="1" si="1288"/>
        <v>0</v>
      </c>
    </row>
    <row r="2082" spans="1:92" s="295" customFormat="1" x14ac:dyDescent="0.25">
      <c r="A2082"/>
      <c r="B2082" s="216"/>
      <c r="C2082" s="53"/>
      <c r="D2082" s="38" t="s">
        <v>1087</v>
      </c>
      <c r="E2082" s="229"/>
      <c r="F2082" s="229"/>
      <c r="G2082" s="229"/>
      <c r="H2082" s="102"/>
      <c r="I2082" s="361"/>
      <c r="J2082" s="328"/>
      <c r="K2082" s="30"/>
      <c r="L2082" s="30"/>
      <c r="M2082" s="30"/>
      <c r="N2082" s="30"/>
      <c r="O2082" s="30"/>
      <c r="P2082" s="30"/>
      <c r="Q2082" s="30"/>
      <c r="R2082"/>
      <c r="S2082"/>
      <c r="T2082" s="327"/>
      <c r="U2082" s="328"/>
      <c r="V2082" s="328"/>
      <c r="W2082" s="328"/>
      <c r="X2082" s="328"/>
      <c r="Y2082" s="328"/>
      <c r="Z2082" s="328"/>
      <c r="AA2082" s="328"/>
      <c r="AB2082" s="328"/>
      <c r="AC2082" s="328"/>
      <c r="AD2082" s="328"/>
      <c r="AE2082" s="328"/>
      <c r="AF2082" s="328"/>
      <c r="AG2082" s="328"/>
      <c r="AH2082" s="328"/>
      <c r="AI2082" s="328"/>
      <c r="AJ2082" s="328"/>
      <c r="AK2082" s="328"/>
      <c r="AL2082" s="328"/>
      <c r="AM2082" s="328"/>
      <c r="AN2082" s="328"/>
      <c r="AO2082" s="328"/>
      <c r="AP2082" s="328"/>
      <c r="AQ2082" s="328"/>
      <c r="AR2082" s="328"/>
      <c r="AS2082" s="328"/>
      <c r="AT2082" s="328"/>
      <c r="AU2082" s="328"/>
      <c r="AV2082" s="328"/>
      <c r="AW2082" s="328"/>
      <c r="AX2082" s="328"/>
      <c r="AY2082" s="328"/>
      <c r="AZ2082" s="328"/>
      <c r="BA2082" s="328"/>
      <c r="BB2082" s="328"/>
      <c r="BC2082" s="328"/>
      <c r="BD2082" s="328"/>
      <c r="BE2082" s="328"/>
      <c r="BF2082" s="328"/>
      <c r="BG2082" s="328"/>
      <c r="BH2082" s="328"/>
      <c r="BI2082" s="328"/>
      <c r="BJ2082" s="328"/>
      <c r="BK2082" s="328"/>
      <c r="BL2082" s="328"/>
      <c r="BM2082" s="328"/>
      <c r="BN2082" s="328"/>
      <c r="BO2082" s="328"/>
      <c r="BP2082" s="328"/>
      <c r="BQ2082" s="328"/>
      <c r="BR2082" s="328"/>
      <c r="BS2082" s="328"/>
      <c r="BT2082" s="328"/>
      <c r="BU2082" s="328"/>
      <c r="BV2082" s="328"/>
      <c r="BW2082" s="328"/>
      <c r="BX2082" s="328"/>
      <c r="BY2082" s="328"/>
      <c r="BZ2082" s="328"/>
      <c r="CA2082" s="328"/>
      <c r="CB2082" s="328"/>
      <c r="CC2082" s="328"/>
      <c r="CD2082" s="328"/>
      <c r="CE2082" s="328"/>
      <c r="CF2082" s="328"/>
      <c r="CG2082" s="328"/>
      <c r="CH2082" s="328"/>
      <c r="CI2082" s="328"/>
      <c r="CJ2082" s="328"/>
      <c r="CK2082" s="328"/>
      <c r="CL2082" s="328"/>
      <c r="CM2082" s="328"/>
      <c r="CN2082" s="328"/>
    </row>
    <row r="2083" spans="1:92" s="295" customFormat="1" x14ac:dyDescent="0.25">
      <c r="A2083"/>
      <c r="B2083" s="174" t="s">
        <v>1089</v>
      </c>
      <c r="C2083" s="53"/>
      <c r="D2083" s="38" t="s">
        <v>1087</v>
      </c>
      <c r="E2083" s="229"/>
      <c r="F2083" s="229"/>
      <c r="G2083" s="229"/>
      <c r="H2083" s="102"/>
      <c r="I2083" s="361"/>
      <c r="J2083" s="328"/>
      <c r="K2083" s="30"/>
      <c r="L2083" s="30"/>
      <c r="M2083" s="30"/>
      <c r="N2083" s="30"/>
      <c r="O2083" s="30"/>
      <c r="P2083" s="30"/>
      <c r="Q2083" s="30"/>
      <c r="R2083"/>
      <c r="S2083"/>
      <c r="T2083" s="327"/>
      <c r="U2083" s="328"/>
      <c r="V2083" s="328"/>
      <c r="W2083" s="328"/>
      <c r="X2083" s="328"/>
      <c r="Y2083" s="328"/>
      <c r="Z2083" s="328"/>
      <c r="AA2083" s="328"/>
      <c r="AB2083" s="328"/>
      <c r="AC2083" s="328"/>
      <c r="AD2083" s="328"/>
      <c r="AE2083" s="328"/>
      <c r="AF2083" s="328"/>
      <c r="AG2083" s="328"/>
      <c r="AH2083" s="328"/>
      <c r="AI2083" s="328"/>
      <c r="AJ2083" s="328"/>
      <c r="AK2083" s="328"/>
      <c r="AL2083" s="328"/>
      <c r="AM2083" s="328"/>
      <c r="AN2083" s="328"/>
      <c r="AO2083" s="328"/>
      <c r="AP2083" s="328"/>
      <c r="AQ2083" s="328"/>
      <c r="AR2083" s="328"/>
      <c r="AS2083" s="328"/>
      <c r="AT2083" s="328"/>
      <c r="AU2083" s="328"/>
      <c r="AV2083" s="328"/>
      <c r="AW2083" s="328"/>
      <c r="AX2083" s="328"/>
      <c r="AY2083" s="328"/>
      <c r="AZ2083" s="328"/>
      <c r="BA2083" s="328"/>
      <c r="BB2083" s="328"/>
      <c r="BC2083" s="328"/>
      <c r="BD2083" s="328"/>
      <c r="BE2083" s="328"/>
      <c r="BF2083" s="328"/>
      <c r="BG2083" s="328"/>
      <c r="BH2083" s="328"/>
      <c r="BI2083" s="328"/>
      <c r="BJ2083" s="328"/>
      <c r="BK2083" s="328"/>
      <c r="BL2083" s="328"/>
      <c r="BM2083" s="328"/>
      <c r="BN2083" s="328"/>
      <c r="BO2083" s="328"/>
      <c r="BP2083" s="328"/>
      <c r="BQ2083" s="328"/>
      <c r="BR2083" s="328"/>
      <c r="BS2083" s="328"/>
      <c r="BT2083" s="328"/>
      <c r="BU2083" s="328"/>
      <c r="BV2083" s="328"/>
      <c r="BW2083" s="328"/>
      <c r="BX2083" s="328"/>
      <c r="BY2083" s="328"/>
      <c r="BZ2083" s="328"/>
      <c r="CA2083" s="328"/>
      <c r="CB2083" s="328"/>
      <c r="CC2083" s="328"/>
      <c r="CD2083" s="328"/>
      <c r="CE2083" s="328"/>
      <c r="CF2083" s="328"/>
      <c r="CG2083" s="328"/>
      <c r="CH2083" s="328"/>
      <c r="CI2083" s="328"/>
      <c r="CJ2083" s="328"/>
      <c r="CK2083" s="328"/>
      <c r="CL2083" s="328"/>
      <c r="CM2083" s="328"/>
      <c r="CN2083" s="328"/>
    </row>
    <row r="2084" spans="1:92" s="295" customFormat="1" x14ac:dyDescent="0.25">
      <c r="A2084"/>
      <c r="B2084" s="223" t="s">
        <v>570</v>
      </c>
      <c r="C2084" t="s">
        <v>70</v>
      </c>
      <c r="D2084" s="38" t="s">
        <v>1087</v>
      </c>
      <c r="E2084" s="229"/>
      <c r="F2084" s="229"/>
      <c r="G2084" s="229"/>
      <c r="H2084" s="102"/>
      <c r="I2084" s="361"/>
      <c r="J2084" s="275">
        <f t="shared" ref="J2084:P2084" ca="1" si="1289">-J2076</f>
        <v>0</v>
      </c>
      <c r="K2084" s="275">
        <f t="shared" ca="1" si="1289"/>
        <v>20</v>
      </c>
      <c r="L2084" s="275">
        <f t="shared" ca="1" si="1289"/>
        <v>20</v>
      </c>
      <c r="M2084" s="275">
        <f t="shared" ca="1" si="1289"/>
        <v>20</v>
      </c>
      <c r="N2084" s="275">
        <f t="shared" ca="1" si="1289"/>
        <v>20</v>
      </c>
      <c r="O2084" s="275">
        <f t="shared" ca="1" si="1289"/>
        <v>20</v>
      </c>
      <c r="P2084" s="275">
        <f t="shared" ca="1" si="1289"/>
        <v>0</v>
      </c>
      <c r="Q2084" s="275"/>
      <c r="R2084"/>
      <c r="S2084"/>
      <c r="T2084" s="319">
        <f t="shared" ref="T2084" ca="1" si="1290">IFERROR(INDEX(INDIRECT("Financials!$A:$AD"), MATCH(INDIRECT(ADDRESS(ROW(),2)), INDIRECT("Financials!$B:$B"), 0), MATCH(INDIRECT(ADDRESS(1,COLUMN())), INDIRECT("Financials!$1:$1"), 0)),0)</f>
        <v>0</v>
      </c>
      <c r="U2084" s="275">
        <f t="shared" ref="U2084:CF2084" ca="1" si="1291">-U2076</f>
        <v>1.6666666666666667</v>
      </c>
      <c r="V2084" s="275">
        <f t="shared" ca="1" si="1291"/>
        <v>1.6666666666666667</v>
      </c>
      <c r="W2084" s="275">
        <f t="shared" ca="1" si="1291"/>
        <v>1.6666666666666667</v>
      </c>
      <c r="X2084" s="275">
        <f t="shared" ca="1" si="1291"/>
        <v>1.6666666666666667</v>
      </c>
      <c r="Y2084" s="275">
        <f t="shared" ca="1" si="1291"/>
        <v>1.6666666666666667</v>
      </c>
      <c r="Z2084" s="275">
        <f t="shared" ca="1" si="1291"/>
        <v>1.6666666666666667</v>
      </c>
      <c r="AA2084" s="275">
        <f t="shared" ca="1" si="1291"/>
        <v>1.6666666666666667</v>
      </c>
      <c r="AB2084" s="275">
        <f t="shared" ca="1" si="1291"/>
        <v>1.6666666666666667</v>
      </c>
      <c r="AC2084" s="275">
        <f t="shared" ca="1" si="1291"/>
        <v>1.6666666666666667</v>
      </c>
      <c r="AD2084" s="275">
        <f t="shared" ca="1" si="1291"/>
        <v>1.6666666666666667</v>
      </c>
      <c r="AE2084" s="275">
        <f t="shared" ca="1" si="1291"/>
        <v>1.6666666666666667</v>
      </c>
      <c r="AF2084" s="275">
        <f t="shared" ca="1" si="1291"/>
        <v>1.6666666666666667</v>
      </c>
      <c r="AG2084" s="275">
        <f t="shared" ca="1" si="1291"/>
        <v>1.6666666666666667</v>
      </c>
      <c r="AH2084" s="275">
        <f t="shared" ca="1" si="1291"/>
        <v>1.6666666666666667</v>
      </c>
      <c r="AI2084" s="275">
        <f t="shared" ca="1" si="1291"/>
        <v>1.6666666666666667</v>
      </c>
      <c r="AJ2084" s="275">
        <f t="shared" ca="1" si="1291"/>
        <v>1.6666666666666667</v>
      </c>
      <c r="AK2084" s="275">
        <f t="shared" ca="1" si="1291"/>
        <v>1.6666666666666667</v>
      </c>
      <c r="AL2084" s="275">
        <f t="shared" ca="1" si="1291"/>
        <v>1.6666666666666667</v>
      </c>
      <c r="AM2084" s="275">
        <f t="shared" ca="1" si="1291"/>
        <v>1.6666666666666667</v>
      </c>
      <c r="AN2084" s="275">
        <f t="shared" ca="1" si="1291"/>
        <v>1.6666666666666667</v>
      </c>
      <c r="AO2084" s="275">
        <f t="shared" ca="1" si="1291"/>
        <v>1.6666666666666667</v>
      </c>
      <c r="AP2084" s="275">
        <f t="shared" ca="1" si="1291"/>
        <v>1.6666666666666667</v>
      </c>
      <c r="AQ2084" s="275">
        <f t="shared" ca="1" si="1291"/>
        <v>1.6666666666666667</v>
      </c>
      <c r="AR2084" s="275">
        <f t="shared" ca="1" si="1291"/>
        <v>1.6666666666666667</v>
      </c>
      <c r="AS2084" s="275">
        <f t="shared" ca="1" si="1291"/>
        <v>1.6666666666666667</v>
      </c>
      <c r="AT2084" s="275">
        <f t="shared" ca="1" si="1291"/>
        <v>1.6666666666666667</v>
      </c>
      <c r="AU2084" s="275">
        <f t="shared" ca="1" si="1291"/>
        <v>1.6666666666666667</v>
      </c>
      <c r="AV2084" s="275">
        <f t="shared" ca="1" si="1291"/>
        <v>1.6666666666666667</v>
      </c>
      <c r="AW2084" s="275">
        <f t="shared" ca="1" si="1291"/>
        <v>1.6666666666666667</v>
      </c>
      <c r="AX2084" s="275">
        <f t="shared" ca="1" si="1291"/>
        <v>1.6666666666666667</v>
      </c>
      <c r="AY2084" s="275">
        <f t="shared" ca="1" si="1291"/>
        <v>1.6666666666666667</v>
      </c>
      <c r="AZ2084" s="275">
        <f t="shared" ca="1" si="1291"/>
        <v>1.6666666666666667</v>
      </c>
      <c r="BA2084" s="275">
        <f t="shared" ca="1" si="1291"/>
        <v>1.6666666666666667</v>
      </c>
      <c r="BB2084" s="275">
        <f t="shared" ca="1" si="1291"/>
        <v>1.6666666666666667</v>
      </c>
      <c r="BC2084" s="275">
        <f t="shared" ca="1" si="1291"/>
        <v>1.6666666666666667</v>
      </c>
      <c r="BD2084" s="275">
        <f t="shared" ca="1" si="1291"/>
        <v>1.6666666666666667</v>
      </c>
      <c r="BE2084" s="275">
        <f t="shared" ca="1" si="1291"/>
        <v>1.6666666666666667</v>
      </c>
      <c r="BF2084" s="275">
        <f t="shared" ca="1" si="1291"/>
        <v>1.6666666666666667</v>
      </c>
      <c r="BG2084" s="275">
        <f t="shared" ca="1" si="1291"/>
        <v>1.6666666666666667</v>
      </c>
      <c r="BH2084" s="275">
        <f t="shared" ca="1" si="1291"/>
        <v>1.6666666666666667</v>
      </c>
      <c r="BI2084" s="275">
        <f t="shared" ca="1" si="1291"/>
        <v>1.6666666666666667</v>
      </c>
      <c r="BJ2084" s="275">
        <f t="shared" ca="1" si="1291"/>
        <v>1.6666666666666667</v>
      </c>
      <c r="BK2084" s="275">
        <f t="shared" ca="1" si="1291"/>
        <v>1.6666666666666667</v>
      </c>
      <c r="BL2084" s="275">
        <f t="shared" ca="1" si="1291"/>
        <v>1.6666666666666667</v>
      </c>
      <c r="BM2084" s="275">
        <f t="shared" ca="1" si="1291"/>
        <v>1.6666666666666667</v>
      </c>
      <c r="BN2084" s="275">
        <f t="shared" ca="1" si="1291"/>
        <v>1.6666666666666667</v>
      </c>
      <c r="BO2084" s="275">
        <f t="shared" ca="1" si="1291"/>
        <v>1.6666666666666667</v>
      </c>
      <c r="BP2084" s="275">
        <f t="shared" ca="1" si="1291"/>
        <v>1.6666666666666667</v>
      </c>
      <c r="BQ2084" s="275">
        <f t="shared" ca="1" si="1291"/>
        <v>1.6666666666666667</v>
      </c>
      <c r="BR2084" s="275">
        <f t="shared" ca="1" si="1291"/>
        <v>1.6666666666666667</v>
      </c>
      <c r="BS2084" s="275">
        <f t="shared" ca="1" si="1291"/>
        <v>1.6666666666666667</v>
      </c>
      <c r="BT2084" s="275">
        <f t="shared" ca="1" si="1291"/>
        <v>1.6666666666666667</v>
      </c>
      <c r="BU2084" s="275">
        <f t="shared" ca="1" si="1291"/>
        <v>1.6666666666666667</v>
      </c>
      <c r="BV2084" s="275">
        <f t="shared" ca="1" si="1291"/>
        <v>1.6666666666666667</v>
      </c>
      <c r="BW2084" s="275">
        <f t="shared" ca="1" si="1291"/>
        <v>1.6666666666666667</v>
      </c>
      <c r="BX2084" s="275">
        <f t="shared" ca="1" si="1291"/>
        <v>1.6666666666666667</v>
      </c>
      <c r="BY2084" s="275">
        <f t="shared" ca="1" si="1291"/>
        <v>1.6666666666666667</v>
      </c>
      <c r="BZ2084" s="275">
        <f t="shared" ca="1" si="1291"/>
        <v>1.6666666666666667</v>
      </c>
      <c r="CA2084" s="275">
        <f t="shared" ca="1" si="1291"/>
        <v>1.6666666666666667</v>
      </c>
      <c r="CB2084" s="275">
        <f t="shared" ca="1" si="1291"/>
        <v>1.6666666666666667</v>
      </c>
      <c r="CC2084" s="275">
        <f t="shared" ca="1" si="1291"/>
        <v>0</v>
      </c>
      <c r="CD2084" s="275">
        <f t="shared" ca="1" si="1291"/>
        <v>0</v>
      </c>
      <c r="CE2084" s="275">
        <f t="shared" ca="1" si="1291"/>
        <v>0</v>
      </c>
      <c r="CF2084" s="275">
        <f t="shared" ca="1" si="1291"/>
        <v>0</v>
      </c>
      <c r="CG2084" s="275">
        <f t="shared" ref="CG2084:CN2084" ca="1" si="1292">-CG2076</f>
        <v>0</v>
      </c>
      <c r="CH2084" s="275">
        <f t="shared" ca="1" si="1292"/>
        <v>0</v>
      </c>
      <c r="CI2084" s="275">
        <f t="shared" ca="1" si="1292"/>
        <v>0</v>
      </c>
      <c r="CJ2084" s="275">
        <f t="shared" ca="1" si="1292"/>
        <v>0</v>
      </c>
      <c r="CK2084" s="275">
        <f t="shared" ca="1" si="1292"/>
        <v>0</v>
      </c>
      <c r="CL2084" s="275">
        <f t="shared" ca="1" si="1292"/>
        <v>0</v>
      </c>
      <c r="CM2084" s="275">
        <f t="shared" ca="1" si="1292"/>
        <v>0</v>
      </c>
      <c r="CN2084" s="275">
        <f t="shared" ca="1" si="1292"/>
        <v>0</v>
      </c>
    </row>
    <row r="2085" spans="1:92" s="295" customFormat="1" x14ac:dyDescent="0.25">
      <c r="A2085"/>
      <c r="C2085"/>
      <c r="D2085"/>
      <c r="E2085" s="102"/>
      <c r="F2085" s="102"/>
      <c r="G2085" s="102"/>
      <c r="H2085" s="102"/>
      <c r="I2085" s="91"/>
      <c r="J2085" s="297"/>
      <c r="K2085"/>
      <c r="L2085"/>
      <c r="M2085"/>
      <c r="N2085"/>
      <c r="O2085"/>
      <c r="P2085"/>
      <c r="Q2085"/>
      <c r="R2085"/>
      <c r="S2085"/>
    </row>
    <row r="2086" spans="1:92" s="295" customFormat="1" x14ac:dyDescent="0.25">
      <c r="A2086" s="137"/>
      <c r="B2086" s="208"/>
      <c r="C2086" s="139"/>
      <c r="D2086" s="137" t="s">
        <v>1090</v>
      </c>
      <c r="E2086" s="140" t="s">
        <v>1090</v>
      </c>
      <c r="F2086" s="140"/>
      <c r="G2086" s="140"/>
      <c r="H2086" s="141"/>
      <c r="I2086" s="221"/>
      <c r="J2086" s="222"/>
      <c r="K2086" s="139"/>
      <c r="L2086" s="139"/>
      <c r="M2086" s="139"/>
      <c r="N2086" s="139" t="s">
        <v>782</v>
      </c>
      <c r="O2086" s="139"/>
      <c r="P2086" s="139"/>
      <c r="Q2086" s="139"/>
      <c r="R2086"/>
      <c r="S2086"/>
      <c r="T2086" s="262"/>
      <c r="U2086" s="187"/>
      <c r="V2086" s="187"/>
      <c r="W2086" s="187"/>
      <c r="X2086" s="187"/>
      <c r="Y2086" s="187"/>
      <c r="Z2086" s="187"/>
      <c r="AA2086" s="187"/>
      <c r="AB2086" s="187"/>
      <c r="AC2086" s="187"/>
      <c r="AD2086" s="187"/>
      <c r="AE2086" s="187"/>
      <c r="AF2086" s="187"/>
      <c r="AG2086" s="187"/>
      <c r="AH2086" s="187"/>
      <c r="AI2086" s="187"/>
      <c r="AJ2086" s="187"/>
      <c r="AK2086" s="187"/>
      <c r="AL2086" s="187"/>
      <c r="AM2086" s="187"/>
      <c r="AN2086" s="187"/>
      <c r="AO2086" s="187"/>
      <c r="AP2086" s="187"/>
      <c r="AQ2086" s="187"/>
      <c r="AR2086" s="187"/>
      <c r="AS2086" s="187"/>
      <c r="AT2086" s="187"/>
      <c r="AU2086" s="187"/>
      <c r="AV2086" s="187"/>
      <c r="AW2086" s="187"/>
      <c r="AX2086" s="187"/>
      <c r="AY2086" s="187"/>
      <c r="AZ2086" s="187"/>
      <c r="BA2086" s="187"/>
      <c r="BB2086" s="187"/>
      <c r="BC2086" s="187"/>
      <c r="BD2086" s="187"/>
      <c r="BE2086" s="187"/>
      <c r="BF2086" s="187"/>
      <c r="BG2086" s="187"/>
      <c r="BH2086" s="187"/>
      <c r="BI2086" s="187"/>
      <c r="BJ2086" s="187"/>
      <c r="BK2086" s="187"/>
      <c r="BL2086" s="187"/>
      <c r="BM2086" s="187"/>
      <c r="BN2086" s="187"/>
      <c r="BO2086" s="187"/>
      <c r="BP2086" s="187"/>
      <c r="BQ2086" s="187"/>
      <c r="BR2086" s="187"/>
      <c r="BS2086" s="187"/>
      <c r="BT2086" s="187"/>
      <c r="BU2086" s="187"/>
      <c r="BV2086" s="187"/>
      <c r="BW2086" s="187"/>
      <c r="BX2086" s="187"/>
      <c r="BY2086" s="187"/>
      <c r="BZ2086" s="187"/>
      <c r="CA2086" s="187"/>
      <c r="CB2086" s="187"/>
      <c r="CC2086" s="187"/>
      <c r="CD2086" s="187"/>
      <c r="CE2086" s="187"/>
      <c r="CF2086" s="187"/>
      <c r="CG2086" s="187"/>
      <c r="CH2086" s="187"/>
      <c r="CI2086" s="187"/>
      <c r="CJ2086" s="187"/>
      <c r="CK2086" s="187"/>
      <c r="CL2086" s="187"/>
      <c r="CM2086" s="187"/>
      <c r="CN2086" s="187"/>
    </row>
    <row r="2087" spans="1:92" s="295" customFormat="1" x14ac:dyDescent="0.25">
      <c r="A2087"/>
      <c r="B2087" s="174" t="s">
        <v>142</v>
      </c>
      <c r="C2087"/>
      <c r="D2087" t="s">
        <v>1090</v>
      </c>
      <c r="E2087" s="102" t="s">
        <v>203</v>
      </c>
      <c r="F2087" s="102"/>
      <c r="G2087" s="102"/>
      <c r="H2087" s="102"/>
      <c r="I2087" s="102"/>
      <c r="J2087"/>
      <c r="K2087"/>
      <c r="L2087"/>
      <c r="M2087"/>
      <c r="N2087"/>
      <c r="O2087"/>
      <c r="P2087"/>
      <c r="Q2087"/>
      <c r="R2087"/>
      <c r="S2087"/>
      <c r="T2087" s="205"/>
    </row>
    <row r="2088" spans="1:92" s="295" customFormat="1" x14ac:dyDescent="0.25">
      <c r="A2088" t="s">
        <v>143</v>
      </c>
      <c r="B2088" s="214" t="s">
        <v>787</v>
      </c>
      <c r="C2088" s="369"/>
      <c r="D2088" t="s">
        <v>1090</v>
      </c>
      <c r="E2088" s="194" t="s">
        <v>203</v>
      </c>
      <c r="F2088" s="194"/>
      <c r="G2088" s="194"/>
      <c r="H2088" s="102"/>
      <c r="I2088" s="194">
        <v>1</v>
      </c>
      <c r="J2088" s="369"/>
      <c r="K2088"/>
      <c r="L2088"/>
      <c r="M2088"/>
      <c r="N2088"/>
      <c r="O2088"/>
      <c r="P2088"/>
      <c r="Q2088"/>
      <c r="R2088"/>
      <c r="S2088"/>
      <c r="T2088" s="355"/>
      <c r="U2088" s="356"/>
      <c r="V2088" s="356"/>
      <c r="W2088" s="356"/>
      <c r="X2088" s="356"/>
      <c r="Y2088" s="356"/>
      <c r="Z2088" s="356"/>
      <c r="AA2088" s="356"/>
      <c r="AB2088" s="356"/>
      <c r="AC2088" s="356"/>
      <c r="AD2088" s="356"/>
      <c r="AE2088" s="356"/>
      <c r="AF2088" s="356"/>
      <c r="AG2088" s="356"/>
      <c r="AH2088" s="356"/>
      <c r="AI2088" s="356"/>
      <c r="AJ2088" s="356"/>
      <c r="AK2088" s="356"/>
      <c r="AL2088" s="356"/>
      <c r="AM2088" s="356"/>
      <c r="AN2088" s="356"/>
      <c r="AO2088" s="356"/>
      <c r="AP2088" s="356"/>
      <c r="AQ2088" s="356"/>
      <c r="AR2088" s="356"/>
      <c r="AS2088" s="356"/>
      <c r="AT2088" s="356"/>
      <c r="AU2088" s="356"/>
      <c r="AV2088" s="356"/>
      <c r="AW2088" s="356"/>
      <c r="AX2088" s="356"/>
      <c r="AY2088" s="356"/>
      <c r="AZ2088" s="356"/>
      <c r="BA2088" s="356"/>
      <c r="BB2088" s="356"/>
      <c r="BC2088" s="356"/>
      <c r="BD2088" s="356"/>
      <c r="BE2088" s="356"/>
      <c r="BF2088" s="356"/>
      <c r="BG2088" s="356"/>
      <c r="BH2088" s="356"/>
      <c r="BI2088" s="356"/>
      <c r="BJ2088" s="356"/>
      <c r="BK2088" s="356"/>
      <c r="BL2088" s="356"/>
      <c r="BM2088" s="356"/>
      <c r="BN2088" s="356"/>
      <c r="BO2088" s="356"/>
      <c r="BP2088" s="356"/>
      <c r="BQ2088" s="356"/>
      <c r="BR2088" s="356"/>
      <c r="BS2088" s="356"/>
      <c r="BT2088" s="356"/>
      <c r="BU2088" s="356"/>
      <c r="BV2088" s="356"/>
      <c r="BW2088" s="356"/>
      <c r="BX2088" s="356"/>
      <c r="BY2088" s="356"/>
      <c r="BZ2088" s="356"/>
      <c r="CA2088" s="356"/>
      <c r="CB2088" s="356"/>
      <c r="CC2088" s="356"/>
      <c r="CD2088" s="356"/>
      <c r="CE2088" s="356"/>
      <c r="CF2088" s="356"/>
      <c r="CG2088" s="356"/>
      <c r="CH2088" s="356"/>
      <c r="CI2088" s="356"/>
      <c r="CJ2088" s="356"/>
      <c r="CK2088" s="356"/>
      <c r="CL2088" s="356"/>
      <c r="CM2088" s="356"/>
      <c r="CN2088" s="356"/>
    </row>
    <row r="2089" spans="1:92" s="295" customFormat="1" x14ac:dyDescent="0.25">
      <c r="A2089"/>
      <c r="C2089"/>
      <c r="D2089" t="s">
        <v>1090</v>
      </c>
      <c r="E2089" s="102" t="s">
        <v>203</v>
      </c>
      <c r="F2089" s="102"/>
      <c r="G2089" s="102"/>
      <c r="H2089" s="102"/>
      <c r="I2089" s="91"/>
      <c r="J2089" s="297"/>
      <c r="K2089"/>
      <c r="L2089"/>
      <c r="M2089"/>
      <c r="N2089"/>
      <c r="O2089"/>
      <c r="P2089"/>
      <c r="Q2089"/>
      <c r="R2089"/>
      <c r="S2089"/>
      <c r="T2089" s="355"/>
      <c r="U2089" s="356"/>
      <c r="V2089" s="356"/>
      <c r="W2089" s="356"/>
      <c r="X2089" s="356"/>
      <c r="Y2089" s="356"/>
      <c r="Z2089" s="356"/>
      <c r="AA2089" s="356"/>
      <c r="AB2089" s="356"/>
      <c r="AC2089" s="356"/>
      <c r="AD2089" s="356"/>
      <c r="AE2089" s="356"/>
      <c r="AF2089" s="356"/>
      <c r="AG2089" s="356"/>
      <c r="AH2089" s="356"/>
      <c r="AI2089" s="356"/>
      <c r="AJ2089" s="356"/>
      <c r="AK2089" s="356"/>
      <c r="AL2089" s="356"/>
      <c r="AM2089" s="356"/>
      <c r="AN2089" s="356"/>
      <c r="AO2089" s="356"/>
      <c r="AP2089" s="356"/>
      <c r="AQ2089" s="356"/>
      <c r="AR2089" s="356"/>
      <c r="AS2089" s="356"/>
      <c r="AT2089" s="356"/>
      <c r="AU2089" s="356"/>
      <c r="AV2089" s="356"/>
      <c r="AW2089" s="356"/>
      <c r="AX2089" s="356"/>
      <c r="AY2089" s="356"/>
      <c r="AZ2089" s="356"/>
      <c r="BA2089" s="356"/>
      <c r="BB2089" s="356"/>
      <c r="BC2089" s="356"/>
      <c r="BD2089" s="356"/>
      <c r="BE2089" s="356"/>
      <c r="BF2089" s="356"/>
      <c r="BG2089" s="356"/>
      <c r="BH2089" s="356"/>
      <c r="BI2089" s="356"/>
      <c r="BJ2089" s="356"/>
      <c r="BK2089" s="356"/>
      <c r="BL2089" s="356"/>
      <c r="BM2089" s="356"/>
      <c r="BN2089" s="356"/>
      <c r="BO2089" s="356"/>
      <c r="BP2089" s="356"/>
      <c r="BQ2089" s="356"/>
      <c r="BR2089" s="356"/>
      <c r="BS2089" s="356"/>
      <c r="BT2089" s="356"/>
      <c r="BU2089" s="356"/>
      <c r="BV2089" s="356"/>
      <c r="BW2089" s="356"/>
      <c r="BX2089" s="356"/>
      <c r="BY2089" s="356"/>
      <c r="BZ2089" s="356"/>
      <c r="CA2089" s="356"/>
      <c r="CB2089" s="356"/>
      <c r="CC2089" s="356"/>
      <c r="CD2089" s="356"/>
      <c r="CE2089" s="356"/>
      <c r="CF2089" s="356"/>
      <c r="CG2089" s="356"/>
      <c r="CH2089" s="356"/>
      <c r="CI2089" s="356"/>
      <c r="CJ2089" s="356"/>
      <c r="CK2089" s="356"/>
      <c r="CL2089" s="356"/>
      <c r="CM2089" s="356"/>
      <c r="CN2089" s="356"/>
    </row>
    <row r="2090" spans="1:92" s="295" customFormat="1" x14ac:dyDescent="0.25">
      <c r="A2090"/>
      <c r="B2090" s="174" t="s">
        <v>13</v>
      </c>
      <c r="C2090" s="10"/>
      <c r="D2090" t="s">
        <v>1090</v>
      </c>
      <c r="E2090" s="106" t="s">
        <v>203</v>
      </c>
      <c r="F2090" s="106"/>
      <c r="G2090" s="106"/>
      <c r="H2090" s="106"/>
      <c r="I2090" s="91"/>
      <c r="J2090" s="297"/>
      <c r="K2090"/>
      <c r="L2090"/>
      <c r="M2090"/>
      <c r="N2090"/>
      <c r="O2090"/>
      <c r="P2090"/>
      <c r="Q2090"/>
      <c r="R2090"/>
      <c r="S2090"/>
      <c r="T2090" s="355"/>
      <c r="U2090" s="356"/>
      <c r="V2090" s="356"/>
      <c r="W2090" s="356"/>
      <c r="X2090" s="356"/>
      <c r="Y2090" s="356"/>
      <c r="Z2090" s="356"/>
      <c r="AA2090" s="356"/>
      <c r="AB2090" s="356"/>
      <c r="AC2090" s="356"/>
      <c r="AD2090" s="356"/>
      <c r="AE2090" s="356"/>
      <c r="AF2090" s="356"/>
      <c r="AG2090" s="356"/>
      <c r="AH2090" s="356"/>
      <c r="AI2090" s="356"/>
      <c r="AJ2090" s="356"/>
      <c r="AK2090" s="356"/>
      <c r="AL2090" s="356"/>
      <c r="AM2090" s="356"/>
      <c r="AN2090" s="356"/>
      <c r="AO2090" s="356"/>
      <c r="AP2090" s="356"/>
      <c r="AQ2090" s="356"/>
      <c r="AR2090" s="356"/>
      <c r="AS2090" s="356"/>
      <c r="AT2090" s="356"/>
      <c r="AU2090" s="356"/>
      <c r="AV2090" s="356"/>
      <c r="AW2090" s="356"/>
      <c r="AX2090" s="356"/>
      <c r="AY2090" s="356"/>
      <c r="AZ2090" s="356"/>
      <c r="BA2090" s="356"/>
      <c r="BB2090" s="356"/>
      <c r="BC2090" s="356"/>
      <c r="BD2090" s="356"/>
      <c r="BE2090" s="356"/>
      <c r="BF2090" s="356"/>
      <c r="BG2090" s="356"/>
      <c r="BH2090" s="356"/>
      <c r="BI2090" s="356"/>
      <c r="BJ2090" s="356"/>
      <c r="BK2090" s="356"/>
      <c r="BL2090" s="356"/>
      <c r="BM2090" s="356"/>
      <c r="BN2090" s="356"/>
      <c r="BO2090" s="356"/>
      <c r="BP2090" s="356"/>
      <c r="BQ2090" s="356"/>
      <c r="BR2090" s="356"/>
      <c r="BS2090" s="356"/>
      <c r="BT2090" s="356"/>
      <c r="BU2090" s="356"/>
      <c r="BV2090" s="356"/>
      <c r="BW2090" s="356"/>
      <c r="BX2090" s="356"/>
      <c r="BY2090" s="356"/>
      <c r="BZ2090" s="356"/>
      <c r="CA2090" s="356"/>
      <c r="CB2090" s="356"/>
      <c r="CC2090" s="356"/>
      <c r="CD2090" s="356"/>
      <c r="CE2090" s="356"/>
      <c r="CF2090" s="356"/>
      <c r="CG2090" s="356"/>
      <c r="CH2090" s="356"/>
      <c r="CI2090" s="356"/>
      <c r="CJ2090" s="356"/>
      <c r="CK2090" s="356"/>
      <c r="CL2090" s="356"/>
      <c r="CM2090" s="356"/>
      <c r="CN2090" s="356"/>
    </row>
    <row r="2091" spans="1:92" s="295" customFormat="1" x14ac:dyDescent="0.25">
      <c r="A2091" t="s">
        <v>170</v>
      </c>
      <c r="B2091" s="223" t="s">
        <v>773</v>
      </c>
      <c r="C2091" t="s">
        <v>30</v>
      </c>
      <c r="D2091" t="s">
        <v>1090</v>
      </c>
      <c r="E2091" s="102"/>
      <c r="F2091" s="102"/>
      <c r="G2091" s="102"/>
      <c r="H2091" s="102"/>
      <c r="I2091" s="91"/>
      <c r="J2091" s="50">
        <f t="shared" ref="J2091:P2091" ca="1" si="1293">SUMIF($3:$3, J$2, INDIRECT(ROW() &amp; ":" &amp; ROW()))</f>
        <v>0</v>
      </c>
      <c r="K2091" s="50">
        <f t="shared" ca="1" si="1293"/>
        <v>0</v>
      </c>
      <c r="L2091" s="50">
        <f t="shared" ca="1" si="1293"/>
        <v>0</v>
      </c>
      <c r="M2091" s="50">
        <f t="shared" ca="1" si="1293"/>
        <v>0</v>
      </c>
      <c r="N2091" s="50">
        <f t="shared" ca="1" si="1293"/>
        <v>0</v>
      </c>
      <c r="O2091" s="50">
        <f t="shared" ca="1" si="1293"/>
        <v>0</v>
      </c>
      <c r="P2091" s="50">
        <f t="shared" ca="1" si="1293"/>
        <v>0</v>
      </c>
      <c r="Q2091" s="50"/>
      <c r="R2091"/>
      <c r="S2091"/>
      <c r="T2091" s="319">
        <f t="shared" ref="T2091" ca="1" si="1294">IFERROR(INDEX(INDIRECT("Financials!$A:$AD"), MATCH(INDIRECT(ADDRESS(ROW(),2)), INDIRECT("Financials!$B:$B"), 0), MATCH(INDIRECT(ADDRESS(1,COLUMN())), INDIRECT("Financials!$1:$1"), 0)),0)</f>
        <v>0</v>
      </c>
      <c r="U2091" s="275">
        <f t="shared" ref="U2091:CF2091" ca="1" si="1295">-$T2099/($I2088*U$7)*(EOMONTH(U$2,0)&lt;EOMONTH($U$2,$I2088*12))</f>
        <v>0</v>
      </c>
      <c r="V2091" s="275">
        <f t="shared" ca="1" si="1295"/>
        <v>0</v>
      </c>
      <c r="W2091" s="275">
        <f t="shared" ca="1" si="1295"/>
        <v>0</v>
      </c>
      <c r="X2091" s="275">
        <f t="shared" ca="1" si="1295"/>
        <v>0</v>
      </c>
      <c r="Y2091" s="275">
        <f t="shared" ca="1" si="1295"/>
        <v>0</v>
      </c>
      <c r="Z2091" s="275">
        <f t="shared" ca="1" si="1295"/>
        <v>0</v>
      </c>
      <c r="AA2091" s="275">
        <f t="shared" ca="1" si="1295"/>
        <v>0</v>
      </c>
      <c r="AB2091" s="275">
        <f t="shared" ca="1" si="1295"/>
        <v>0</v>
      </c>
      <c r="AC2091" s="275">
        <f t="shared" ca="1" si="1295"/>
        <v>0</v>
      </c>
      <c r="AD2091" s="275">
        <f t="shared" ca="1" si="1295"/>
        <v>0</v>
      </c>
      <c r="AE2091" s="275">
        <f t="shared" ca="1" si="1295"/>
        <v>0</v>
      </c>
      <c r="AF2091" s="275">
        <f t="shared" ca="1" si="1295"/>
        <v>0</v>
      </c>
      <c r="AG2091" s="275">
        <f t="shared" ca="1" si="1295"/>
        <v>0</v>
      </c>
      <c r="AH2091" s="275">
        <f t="shared" ca="1" si="1295"/>
        <v>0</v>
      </c>
      <c r="AI2091" s="275">
        <f t="shared" ca="1" si="1295"/>
        <v>0</v>
      </c>
      <c r="AJ2091" s="275">
        <f t="shared" ca="1" si="1295"/>
        <v>0</v>
      </c>
      <c r="AK2091" s="275">
        <f t="shared" ca="1" si="1295"/>
        <v>0</v>
      </c>
      <c r="AL2091" s="275">
        <f t="shared" ca="1" si="1295"/>
        <v>0</v>
      </c>
      <c r="AM2091" s="275">
        <f t="shared" ca="1" si="1295"/>
        <v>0</v>
      </c>
      <c r="AN2091" s="275">
        <f t="shared" ca="1" si="1295"/>
        <v>0</v>
      </c>
      <c r="AO2091" s="275">
        <f t="shared" ca="1" si="1295"/>
        <v>0</v>
      </c>
      <c r="AP2091" s="275">
        <f t="shared" ca="1" si="1295"/>
        <v>0</v>
      </c>
      <c r="AQ2091" s="275">
        <f t="shared" ca="1" si="1295"/>
        <v>0</v>
      </c>
      <c r="AR2091" s="275">
        <f t="shared" ca="1" si="1295"/>
        <v>0</v>
      </c>
      <c r="AS2091" s="275">
        <f t="shared" ca="1" si="1295"/>
        <v>0</v>
      </c>
      <c r="AT2091" s="275">
        <f t="shared" ca="1" si="1295"/>
        <v>0</v>
      </c>
      <c r="AU2091" s="275">
        <f t="shared" ca="1" si="1295"/>
        <v>0</v>
      </c>
      <c r="AV2091" s="275">
        <f t="shared" ca="1" si="1295"/>
        <v>0</v>
      </c>
      <c r="AW2091" s="275">
        <f t="shared" ca="1" si="1295"/>
        <v>0</v>
      </c>
      <c r="AX2091" s="275">
        <f t="shared" ca="1" si="1295"/>
        <v>0</v>
      </c>
      <c r="AY2091" s="275">
        <f t="shared" ca="1" si="1295"/>
        <v>0</v>
      </c>
      <c r="AZ2091" s="275">
        <f t="shared" ca="1" si="1295"/>
        <v>0</v>
      </c>
      <c r="BA2091" s="275">
        <f t="shared" ca="1" si="1295"/>
        <v>0</v>
      </c>
      <c r="BB2091" s="275">
        <f t="shared" ca="1" si="1295"/>
        <v>0</v>
      </c>
      <c r="BC2091" s="275">
        <f t="shared" ca="1" si="1295"/>
        <v>0</v>
      </c>
      <c r="BD2091" s="275">
        <f t="shared" ca="1" si="1295"/>
        <v>0</v>
      </c>
      <c r="BE2091" s="275">
        <f t="shared" ca="1" si="1295"/>
        <v>0</v>
      </c>
      <c r="BF2091" s="275">
        <f t="shared" ca="1" si="1295"/>
        <v>0</v>
      </c>
      <c r="BG2091" s="275">
        <f t="shared" ca="1" si="1295"/>
        <v>0</v>
      </c>
      <c r="BH2091" s="275">
        <f t="shared" ca="1" si="1295"/>
        <v>0</v>
      </c>
      <c r="BI2091" s="275">
        <f t="shared" ca="1" si="1295"/>
        <v>0</v>
      </c>
      <c r="BJ2091" s="275">
        <f t="shared" ca="1" si="1295"/>
        <v>0</v>
      </c>
      <c r="BK2091" s="275">
        <f t="shared" ca="1" si="1295"/>
        <v>0</v>
      </c>
      <c r="BL2091" s="275">
        <f t="shared" ca="1" si="1295"/>
        <v>0</v>
      </c>
      <c r="BM2091" s="275">
        <f t="shared" ca="1" si="1295"/>
        <v>0</v>
      </c>
      <c r="BN2091" s="275">
        <f t="shared" ca="1" si="1295"/>
        <v>0</v>
      </c>
      <c r="BO2091" s="275">
        <f t="shared" ca="1" si="1295"/>
        <v>0</v>
      </c>
      <c r="BP2091" s="275">
        <f t="shared" ca="1" si="1295"/>
        <v>0</v>
      </c>
      <c r="BQ2091" s="275">
        <f t="shared" ca="1" si="1295"/>
        <v>0</v>
      </c>
      <c r="BR2091" s="275">
        <f t="shared" ca="1" si="1295"/>
        <v>0</v>
      </c>
      <c r="BS2091" s="275">
        <f t="shared" ca="1" si="1295"/>
        <v>0</v>
      </c>
      <c r="BT2091" s="275">
        <f t="shared" ca="1" si="1295"/>
        <v>0</v>
      </c>
      <c r="BU2091" s="275">
        <f t="shared" ca="1" si="1295"/>
        <v>0</v>
      </c>
      <c r="BV2091" s="275">
        <f t="shared" ca="1" si="1295"/>
        <v>0</v>
      </c>
      <c r="BW2091" s="275">
        <f t="shared" ca="1" si="1295"/>
        <v>0</v>
      </c>
      <c r="BX2091" s="275">
        <f t="shared" ca="1" si="1295"/>
        <v>0</v>
      </c>
      <c r="BY2091" s="275">
        <f t="shared" ca="1" si="1295"/>
        <v>0</v>
      </c>
      <c r="BZ2091" s="275">
        <f t="shared" ca="1" si="1295"/>
        <v>0</v>
      </c>
      <c r="CA2091" s="275">
        <f t="shared" ca="1" si="1295"/>
        <v>0</v>
      </c>
      <c r="CB2091" s="275">
        <f t="shared" ca="1" si="1295"/>
        <v>0</v>
      </c>
      <c r="CC2091" s="275">
        <f t="shared" ca="1" si="1295"/>
        <v>0</v>
      </c>
      <c r="CD2091" s="275">
        <f t="shared" ca="1" si="1295"/>
        <v>0</v>
      </c>
      <c r="CE2091" s="275">
        <f t="shared" ca="1" si="1295"/>
        <v>0</v>
      </c>
      <c r="CF2091" s="275">
        <f t="shared" ca="1" si="1295"/>
        <v>0</v>
      </c>
      <c r="CG2091" s="275">
        <f t="shared" ref="CG2091:CN2091" ca="1" si="1296">-$T2099/($I2088*CG$7)*(EOMONTH(CG$2,0)&lt;EOMONTH($U$2,$I2088*12))</f>
        <v>0</v>
      </c>
      <c r="CH2091" s="275">
        <f t="shared" ca="1" si="1296"/>
        <v>0</v>
      </c>
      <c r="CI2091" s="275">
        <f t="shared" ca="1" si="1296"/>
        <v>0</v>
      </c>
      <c r="CJ2091" s="275">
        <f t="shared" ca="1" si="1296"/>
        <v>0</v>
      </c>
      <c r="CK2091" s="275">
        <f t="shared" ca="1" si="1296"/>
        <v>0</v>
      </c>
      <c r="CL2091" s="275">
        <f t="shared" ca="1" si="1296"/>
        <v>0</v>
      </c>
      <c r="CM2091" s="275">
        <f t="shared" ca="1" si="1296"/>
        <v>0</v>
      </c>
      <c r="CN2091" s="275">
        <f t="shared" ca="1" si="1296"/>
        <v>0</v>
      </c>
    </row>
    <row r="2092" spans="1:92" s="295" customFormat="1" x14ac:dyDescent="0.25">
      <c r="A2092"/>
      <c r="B2092" s="178"/>
      <c r="C2092"/>
      <c r="D2092" t="s">
        <v>1090</v>
      </c>
      <c r="E2092" s="102"/>
      <c r="F2092" s="102"/>
      <c r="G2092" s="102"/>
      <c r="H2092" s="102"/>
      <c r="I2092" s="91"/>
      <c r="J2092" s="3"/>
      <c r="K2092" s="3"/>
      <c r="L2092" s="3"/>
      <c r="M2092" s="3"/>
      <c r="N2092" s="3"/>
      <c r="O2092" s="3"/>
      <c r="P2092" s="3"/>
      <c r="Q2092" s="3"/>
      <c r="R2092"/>
      <c r="S2092"/>
      <c r="T2092" s="363"/>
      <c r="U2092" s="364"/>
      <c r="V2092" s="364"/>
      <c r="W2092" s="364"/>
      <c r="X2092" s="364"/>
      <c r="Y2092" s="364"/>
      <c r="Z2092" s="364"/>
      <c r="AA2092" s="364"/>
      <c r="AB2092" s="364"/>
      <c r="AC2092" s="364"/>
      <c r="AD2092" s="364"/>
      <c r="AE2092" s="364"/>
      <c r="AF2092" s="364"/>
      <c r="AG2092" s="364"/>
      <c r="AH2092" s="364"/>
      <c r="AI2092" s="364"/>
      <c r="AJ2092" s="364"/>
      <c r="AK2092" s="364"/>
      <c r="AL2092" s="364"/>
      <c r="AM2092" s="364"/>
      <c r="AN2092" s="364"/>
      <c r="AO2092" s="364"/>
      <c r="AP2092" s="364"/>
      <c r="AQ2092" s="364"/>
      <c r="AR2092" s="364"/>
      <c r="AS2092" s="364"/>
      <c r="AT2092" s="364"/>
      <c r="AU2092" s="364"/>
      <c r="AV2092" s="364"/>
      <c r="AW2092" s="364"/>
      <c r="AX2092" s="364"/>
      <c r="AY2092" s="364"/>
      <c r="AZ2092" s="364"/>
      <c r="BA2092" s="364"/>
      <c r="BB2092" s="364"/>
      <c r="BC2092" s="364"/>
      <c r="BD2092" s="364"/>
      <c r="BE2092" s="364"/>
      <c r="BF2092" s="364"/>
      <c r="BG2092" s="364"/>
      <c r="BH2092" s="364"/>
      <c r="BI2092" s="364"/>
      <c r="BJ2092" s="364"/>
      <c r="BK2092" s="364"/>
      <c r="BL2092" s="364"/>
      <c r="BM2092" s="364"/>
      <c r="BN2092" s="364"/>
      <c r="BO2092" s="364"/>
      <c r="BP2092" s="364"/>
      <c r="BQ2092" s="364"/>
      <c r="BR2092" s="364"/>
      <c r="BS2092" s="364"/>
      <c r="BT2092" s="364"/>
      <c r="BU2092" s="364"/>
      <c r="BV2092" s="364"/>
      <c r="BW2092" s="364"/>
      <c r="BX2092" s="364"/>
      <c r="BY2092" s="364"/>
      <c r="BZ2092" s="364"/>
      <c r="CA2092" s="364"/>
      <c r="CB2092" s="364"/>
      <c r="CC2092" s="364"/>
      <c r="CD2092" s="364"/>
      <c r="CE2092" s="364"/>
      <c r="CF2092" s="364"/>
      <c r="CG2092" s="364"/>
      <c r="CH2092" s="364"/>
      <c r="CI2092" s="364"/>
      <c r="CJ2092" s="364"/>
      <c r="CK2092" s="364"/>
      <c r="CL2092" s="364"/>
      <c r="CM2092" s="364"/>
      <c r="CN2092" s="364"/>
    </row>
    <row r="2093" spans="1:92" s="295" customFormat="1" x14ac:dyDescent="0.25">
      <c r="A2093"/>
      <c r="B2093" s="174" t="s">
        <v>64</v>
      </c>
      <c r="C2093"/>
      <c r="D2093" t="s">
        <v>1090</v>
      </c>
      <c r="E2093" s="102"/>
      <c r="F2093" s="102"/>
      <c r="G2093" s="102"/>
      <c r="H2093" s="102"/>
      <c r="I2093" s="91"/>
      <c r="J2093" s="3"/>
      <c r="K2093" s="3"/>
      <c r="L2093" s="3"/>
      <c r="M2093" s="3"/>
      <c r="N2093" s="3"/>
      <c r="O2093" s="3"/>
      <c r="P2093" s="3"/>
      <c r="Q2093" s="3"/>
      <c r="R2093"/>
      <c r="S2093"/>
      <c r="T2093" s="363"/>
      <c r="U2093" s="364"/>
      <c r="V2093" s="364"/>
      <c r="W2093" s="364"/>
      <c r="X2093" s="364"/>
      <c r="Y2093" s="364"/>
      <c r="Z2093" s="364"/>
      <c r="AA2093" s="364"/>
      <c r="AB2093" s="364"/>
      <c r="AC2093" s="364"/>
      <c r="AD2093" s="364"/>
      <c r="AE2093" s="364"/>
      <c r="AF2093" s="364"/>
      <c r="AG2093" s="364"/>
      <c r="AH2093" s="364"/>
      <c r="AI2093" s="364"/>
      <c r="AJ2093" s="364"/>
      <c r="AK2093" s="364"/>
      <c r="AL2093" s="364"/>
      <c r="AM2093" s="364"/>
      <c r="AN2093" s="364"/>
      <c r="AO2093" s="364"/>
      <c r="AP2093" s="364"/>
      <c r="AQ2093" s="364"/>
      <c r="AR2093" s="364"/>
      <c r="AS2093" s="364"/>
      <c r="AT2093" s="364"/>
      <c r="AU2093" s="364"/>
      <c r="AV2093" s="364"/>
      <c r="AW2093" s="364"/>
      <c r="AX2093" s="364"/>
      <c r="AY2093" s="364"/>
      <c r="AZ2093" s="364"/>
      <c r="BA2093" s="364"/>
      <c r="BB2093" s="364"/>
      <c r="BC2093" s="364"/>
      <c r="BD2093" s="364"/>
      <c r="BE2093" s="364"/>
      <c r="BF2093" s="364"/>
      <c r="BG2093" s="364"/>
      <c r="BH2093" s="364"/>
      <c r="BI2093" s="364"/>
      <c r="BJ2093" s="364"/>
      <c r="BK2093" s="364"/>
      <c r="BL2093" s="364"/>
      <c r="BM2093" s="364"/>
      <c r="BN2093" s="364"/>
      <c r="BO2093" s="364"/>
      <c r="BP2093" s="364"/>
      <c r="BQ2093" s="364"/>
      <c r="BR2093" s="364"/>
      <c r="BS2093" s="364"/>
      <c r="BT2093" s="364"/>
      <c r="BU2093" s="364"/>
      <c r="BV2093" s="364"/>
      <c r="BW2093" s="364"/>
      <c r="BX2093" s="364"/>
      <c r="BY2093" s="364"/>
      <c r="BZ2093" s="364"/>
      <c r="CA2093" s="364"/>
      <c r="CB2093" s="364"/>
      <c r="CC2093" s="364"/>
      <c r="CD2093" s="364"/>
      <c r="CE2093" s="364"/>
      <c r="CF2093" s="364"/>
      <c r="CG2093" s="364"/>
      <c r="CH2093" s="364"/>
      <c r="CI2093" s="364"/>
      <c r="CJ2093" s="364"/>
      <c r="CK2093" s="364"/>
      <c r="CL2093" s="364"/>
      <c r="CM2093" s="364"/>
      <c r="CN2093" s="364"/>
    </row>
    <row r="2094" spans="1:92" s="295" customFormat="1" x14ac:dyDescent="0.25">
      <c r="A2094"/>
      <c r="B2094" s="223" t="s">
        <v>773</v>
      </c>
      <c r="C2094" t="s">
        <v>70</v>
      </c>
      <c r="D2094" t="s">
        <v>1090</v>
      </c>
      <c r="E2094" s="102"/>
      <c r="F2094" s="102"/>
      <c r="G2094" s="102"/>
      <c r="H2094" s="102"/>
      <c r="I2094" s="91"/>
      <c r="J2094" s="50">
        <f t="shared" ref="J2094:P2094" ca="1" si="1297">SUMIF($3:$3, J$2, INDIRECT(ROW() &amp; ":" &amp; ROW()))</f>
        <v>0</v>
      </c>
      <c r="K2094" s="50">
        <f t="shared" ca="1" si="1297"/>
        <v>0</v>
      </c>
      <c r="L2094" s="50">
        <f t="shared" ca="1" si="1297"/>
        <v>0</v>
      </c>
      <c r="M2094" s="50">
        <f t="shared" ca="1" si="1297"/>
        <v>0</v>
      </c>
      <c r="N2094" s="50">
        <f t="shared" ca="1" si="1297"/>
        <v>0</v>
      </c>
      <c r="O2094" s="50">
        <f t="shared" ca="1" si="1297"/>
        <v>0</v>
      </c>
      <c r="P2094" s="50">
        <f t="shared" ca="1" si="1297"/>
        <v>0</v>
      </c>
      <c r="Q2094" s="50"/>
      <c r="R2094"/>
      <c r="S2094"/>
      <c r="T2094" s="319">
        <f t="shared" ref="T2094" ca="1" si="1298">IFERROR(INDEX(INDIRECT("Financials!$A:$AD"), MATCH(INDIRECT(ADDRESS(ROW(),2)), INDIRECT("Financials!$B:$B"), 0), MATCH(INDIRECT(ADDRESS(1,COLUMN())), INDIRECT("Financials!$1:$1"), 0)),0)</f>
        <v>0</v>
      </c>
      <c r="U2094" s="275">
        <f t="shared" ref="U2094:CF2094" ca="1" si="1299">-U2091</f>
        <v>0</v>
      </c>
      <c r="V2094" s="275">
        <f t="shared" ca="1" si="1299"/>
        <v>0</v>
      </c>
      <c r="W2094" s="275">
        <f t="shared" ca="1" si="1299"/>
        <v>0</v>
      </c>
      <c r="X2094" s="275">
        <f t="shared" ca="1" si="1299"/>
        <v>0</v>
      </c>
      <c r="Y2094" s="275">
        <f t="shared" ca="1" si="1299"/>
        <v>0</v>
      </c>
      <c r="Z2094" s="275">
        <f t="shared" ca="1" si="1299"/>
        <v>0</v>
      </c>
      <c r="AA2094" s="275">
        <f t="shared" ca="1" si="1299"/>
        <v>0</v>
      </c>
      <c r="AB2094" s="275">
        <f t="shared" ca="1" si="1299"/>
        <v>0</v>
      </c>
      <c r="AC2094" s="275">
        <f t="shared" ca="1" si="1299"/>
        <v>0</v>
      </c>
      <c r="AD2094" s="275">
        <f t="shared" ca="1" si="1299"/>
        <v>0</v>
      </c>
      <c r="AE2094" s="275">
        <f t="shared" ca="1" si="1299"/>
        <v>0</v>
      </c>
      <c r="AF2094" s="275">
        <f t="shared" ca="1" si="1299"/>
        <v>0</v>
      </c>
      <c r="AG2094" s="275">
        <f t="shared" ca="1" si="1299"/>
        <v>0</v>
      </c>
      <c r="AH2094" s="275">
        <f t="shared" ca="1" si="1299"/>
        <v>0</v>
      </c>
      <c r="AI2094" s="275">
        <f t="shared" ca="1" si="1299"/>
        <v>0</v>
      </c>
      <c r="AJ2094" s="275">
        <f t="shared" ca="1" si="1299"/>
        <v>0</v>
      </c>
      <c r="AK2094" s="275">
        <f t="shared" ca="1" si="1299"/>
        <v>0</v>
      </c>
      <c r="AL2094" s="275">
        <f t="shared" ca="1" si="1299"/>
        <v>0</v>
      </c>
      <c r="AM2094" s="275">
        <f t="shared" ca="1" si="1299"/>
        <v>0</v>
      </c>
      <c r="AN2094" s="275">
        <f t="shared" ca="1" si="1299"/>
        <v>0</v>
      </c>
      <c r="AO2094" s="275">
        <f t="shared" ca="1" si="1299"/>
        <v>0</v>
      </c>
      <c r="AP2094" s="275">
        <f t="shared" ca="1" si="1299"/>
        <v>0</v>
      </c>
      <c r="AQ2094" s="275">
        <f t="shared" ca="1" si="1299"/>
        <v>0</v>
      </c>
      <c r="AR2094" s="275">
        <f t="shared" ca="1" si="1299"/>
        <v>0</v>
      </c>
      <c r="AS2094" s="275">
        <f t="shared" ca="1" si="1299"/>
        <v>0</v>
      </c>
      <c r="AT2094" s="275">
        <f t="shared" ca="1" si="1299"/>
        <v>0</v>
      </c>
      <c r="AU2094" s="275">
        <f t="shared" ca="1" si="1299"/>
        <v>0</v>
      </c>
      <c r="AV2094" s="275">
        <f t="shared" ca="1" si="1299"/>
        <v>0</v>
      </c>
      <c r="AW2094" s="275">
        <f t="shared" ca="1" si="1299"/>
        <v>0</v>
      </c>
      <c r="AX2094" s="275">
        <f t="shared" ca="1" si="1299"/>
        <v>0</v>
      </c>
      <c r="AY2094" s="275">
        <f t="shared" ca="1" si="1299"/>
        <v>0</v>
      </c>
      <c r="AZ2094" s="275">
        <f t="shared" ca="1" si="1299"/>
        <v>0</v>
      </c>
      <c r="BA2094" s="275">
        <f t="shared" ca="1" si="1299"/>
        <v>0</v>
      </c>
      <c r="BB2094" s="275">
        <f t="shared" ca="1" si="1299"/>
        <v>0</v>
      </c>
      <c r="BC2094" s="275">
        <f t="shared" ca="1" si="1299"/>
        <v>0</v>
      </c>
      <c r="BD2094" s="275">
        <f t="shared" ca="1" si="1299"/>
        <v>0</v>
      </c>
      <c r="BE2094" s="275">
        <f t="shared" ca="1" si="1299"/>
        <v>0</v>
      </c>
      <c r="BF2094" s="275">
        <f t="shared" ca="1" si="1299"/>
        <v>0</v>
      </c>
      <c r="BG2094" s="275">
        <f t="shared" ca="1" si="1299"/>
        <v>0</v>
      </c>
      <c r="BH2094" s="275">
        <f t="shared" ca="1" si="1299"/>
        <v>0</v>
      </c>
      <c r="BI2094" s="275">
        <f t="shared" ca="1" si="1299"/>
        <v>0</v>
      </c>
      <c r="BJ2094" s="275">
        <f t="shared" ca="1" si="1299"/>
        <v>0</v>
      </c>
      <c r="BK2094" s="275">
        <f t="shared" ca="1" si="1299"/>
        <v>0</v>
      </c>
      <c r="BL2094" s="275">
        <f t="shared" ca="1" si="1299"/>
        <v>0</v>
      </c>
      <c r="BM2094" s="275">
        <f t="shared" ca="1" si="1299"/>
        <v>0</v>
      </c>
      <c r="BN2094" s="275">
        <f t="shared" ca="1" si="1299"/>
        <v>0</v>
      </c>
      <c r="BO2094" s="275">
        <f t="shared" ca="1" si="1299"/>
        <v>0</v>
      </c>
      <c r="BP2094" s="275">
        <f t="shared" ca="1" si="1299"/>
        <v>0</v>
      </c>
      <c r="BQ2094" s="275">
        <f t="shared" ca="1" si="1299"/>
        <v>0</v>
      </c>
      <c r="BR2094" s="275">
        <f t="shared" ca="1" si="1299"/>
        <v>0</v>
      </c>
      <c r="BS2094" s="275">
        <f t="shared" ca="1" si="1299"/>
        <v>0</v>
      </c>
      <c r="BT2094" s="275">
        <f t="shared" ca="1" si="1299"/>
        <v>0</v>
      </c>
      <c r="BU2094" s="275">
        <f t="shared" ca="1" si="1299"/>
        <v>0</v>
      </c>
      <c r="BV2094" s="275">
        <f t="shared" ca="1" si="1299"/>
        <v>0</v>
      </c>
      <c r="BW2094" s="275">
        <f t="shared" ca="1" si="1299"/>
        <v>0</v>
      </c>
      <c r="BX2094" s="275">
        <f t="shared" ca="1" si="1299"/>
        <v>0</v>
      </c>
      <c r="BY2094" s="275">
        <f t="shared" ca="1" si="1299"/>
        <v>0</v>
      </c>
      <c r="BZ2094" s="275">
        <f t="shared" ca="1" si="1299"/>
        <v>0</v>
      </c>
      <c r="CA2094" s="275">
        <f t="shared" ca="1" si="1299"/>
        <v>0</v>
      </c>
      <c r="CB2094" s="275">
        <f t="shared" ca="1" si="1299"/>
        <v>0</v>
      </c>
      <c r="CC2094" s="275">
        <f t="shared" ca="1" si="1299"/>
        <v>0</v>
      </c>
      <c r="CD2094" s="275">
        <f t="shared" ca="1" si="1299"/>
        <v>0</v>
      </c>
      <c r="CE2094" s="275">
        <f t="shared" ca="1" si="1299"/>
        <v>0</v>
      </c>
      <c r="CF2094" s="275">
        <f t="shared" ca="1" si="1299"/>
        <v>0</v>
      </c>
      <c r="CG2094" s="275">
        <f t="shared" ref="CG2094:CN2094" ca="1" si="1300">-CG2091</f>
        <v>0</v>
      </c>
      <c r="CH2094" s="275">
        <f t="shared" ca="1" si="1300"/>
        <v>0</v>
      </c>
      <c r="CI2094" s="275">
        <f t="shared" ca="1" si="1300"/>
        <v>0</v>
      </c>
      <c r="CJ2094" s="275">
        <f t="shared" ca="1" si="1300"/>
        <v>0</v>
      </c>
      <c r="CK2094" s="275">
        <f t="shared" ca="1" si="1300"/>
        <v>0</v>
      </c>
      <c r="CL2094" s="275">
        <f t="shared" ca="1" si="1300"/>
        <v>0</v>
      </c>
      <c r="CM2094" s="275">
        <f t="shared" ca="1" si="1300"/>
        <v>0</v>
      </c>
      <c r="CN2094" s="275">
        <f t="shared" ca="1" si="1300"/>
        <v>0</v>
      </c>
    </row>
    <row r="2095" spans="1:92" s="295" customFormat="1" x14ac:dyDescent="0.25">
      <c r="A2095"/>
      <c r="B2095" s="178"/>
      <c r="C2095"/>
      <c r="D2095" t="s">
        <v>1090</v>
      </c>
      <c r="E2095" s="102"/>
      <c r="F2095" s="102"/>
      <c r="G2095" s="102"/>
      <c r="H2095" s="102"/>
      <c r="I2095" s="91"/>
      <c r="J2095" s="3"/>
      <c r="K2095" s="3"/>
      <c r="L2095" s="3"/>
      <c r="M2095" s="3"/>
      <c r="N2095" s="3"/>
      <c r="O2095" s="3"/>
      <c r="P2095" s="3"/>
      <c r="Q2095" s="3"/>
      <c r="R2095"/>
      <c r="S2095"/>
      <c r="T2095" s="363"/>
      <c r="U2095" s="364"/>
      <c r="V2095" s="364"/>
      <c r="W2095" s="364"/>
      <c r="X2095" s="364"/>
      <c r="Y2095" s="364"/>
      <c r="Z2095" s="364"/>
      <c r="AA2095" s="364"/>
      <c r="AB2095" s="364"/>
      <c r="AC2095" s="364"/>
      <c r="AD2095" s="364"/>
      <c r="AE2095" s="364"/>
      <c r="AF2095" s="364"/>
      <c r="AG2095" s="364"/>
      <c r="AH2095" s="364"/>
      <c r="AI2095" s="364"/>
      <c r="AJ2095" s="364"/>
      <c r="AK2095" s="364"/>
      <c r="AL2095" s="364"/>
      <c r="AM2095" s="364"/>
      <c r="AN2095" s="364"/>
      <c r="AO2095" s="364"/>
      <c r="AP2095" s="364"/>
      <c r="AQ2095" s="364"/>
      <c r="AR2095" s="364"/>
      <c r="AS2095" s="364"/>
      <c r="AT2095" s="364"/>
      <c r="AU2095" s="364"/>
      <c r="AV2095" s="364"/>
      <c r="AW2095" s="364"/>
      <c r="AX2095" s="364"/>
      <c r="AY2095" s="364"/>
      <c r="AZ2095" s="364"/>
      <c r="BA2095" s="364"/>
      <c r="BB2095" s="364"/>
      <c r="BC2095" s="364"/>
      <c r="BD2095" s="364"/>
      <c r="BE2095" s="364"/>
      <c r="BF2095" s="364"/>
      <c r="BG2095" s="364"/>
      <c r="BH2095" s="364"/>
      <c r="BI2095" s="364"/>
      <c r="BJ2095" s="364"/>
      <c r="BK2095" s="364"/>
      <c r="BL2095" s="364"/>
      <c r="BM2095" s="364"/>
      <c r="BN2095" s="364"/>
      <c r="BO2095" s="364"/>
      <c r="BP2095" s="364"/>
      <c r="BQ2095" s="364"/>
      <c r="BR2095" s="364"/>
      <c r="BS2095" s="364"/>
      <c r="BT2095" s="364"/>
      <c r="BU2095" s="364"/>
      <c r="BV2095" s="364"/>
      <c r="BW2095" s="364"/>
      <c r="BX2095" s="364"/>
      <c r="BY2095" s="364"/>
      <c r="BZ2095" s="364"/>
      <c r="CA2095" s="364"/>
      <c r="CB2095" s="364"/>
      <c r="CC2095" s="364"/>
      <c r="CD2095" s="364"/>
      <c r="CE2095" s="364"/>
      <c r="CF2095" s="364"/>
      <c r="CG2095" s="364"/>
      <c r="CH2095" s="364"/>
      <c r="CI2095" s="364"/>
      <c r="CJ2095" s="364"/>
      <c r="CK2095" s="364"/>
      <c r="CL2095" s="364"/>
      <c r="CM2095" s="364"/>
      <c r="CN2095" s="364"/>
    </row>
    <row r="2096" spans="1:92" s="295" customFormat="1" x14ac:dyDescent="0.25">
      <c r="A2096"/>
      <c r="B2096" s="174" t="s">
        <v>572</v>
      </c>
      <c r="C2096" s="10"/>
      <c r="D2096" t="s">
        <v>1090</v>
      </c>
      <c r="E2096" s="106"/>
      <c r="F2096" s="106"/>
      <c r="G2096" s="106"/>
      <c r="H2096" s="106"/>
      <c r="I2096" s="91"/>
      <c r="J2096"/>
      <c r="K2096"/>
      <c r="L2096"/>
      <c r="M2096"/>
      <c r="N2096"/>
      <c r="O2096"/>
      <c r="P2096"/>
      <c r="Q2096"/>
      <c r="R2096"/>
      <c r="S2096"/>
      <c r="T2096" s="355"/>
      <c r="U2096" s="356"/>
      <c r="V2096" s="356"/>
      <c r="W2096" s="356"/>
      <c r="X2096" s="356"/>
      <c r="Y2096" s="356"/>
      <c r="Z2096" s="356"/>
      <c r="AA2096" s="356"/>
      <c r="AB2096" s="356"/>
      <c r="AC2096" s="356"/>
      <c r="AD2096" s="356"/>
      <c r="AE2096" s="356"/>
      <c r="AF2096" s="356"/>
      <c r="AG2096" s="356"/>
      <c r="AH2096" s="356"/>
      <c r="AI2096" s="356"/>
      <c r="AJ2096" s="356"/>
      <c r="AK2096" s="356"/>
      <c r="AL2096" s="356"/>
      <c r="AM2096" s="356"/>
      <c r="AN2096" s="356"/>
      <c r="AO2096" s="356"/>
      <c r="AP2096" s="356"/>
      <c r="AQ2096" s="356"/>
      <c r="AR2096" s="356"/>
      <c r="AS2096" s="356"/>
      <c r="AT2096" s="356"/>
      <c r="AU2096" s="356"/>
      <c r="AV2096" s="356"/>
      <c r="AW2096" s="356"/>
      <c r="AX2096" s="356"/>
      <c r="AY2096" s="356"/>
      <c r="AZ2096" s="356"/>
      <c r="BA2096" s="356"/>
      <c r="BB2096" s="356"/>
      <c r="BC2096" s="356"/>
      <c r="BD2096" s="356"/>
      <c r="BE2096" s="356"/>
      <c r="BF2096" s="356"/>
      <c r="BG2096" s="356"/>
      <c r="BH2096" s="356"/>
      <c r="BI2096" s="356"/>
      <c r="BJ2096" s="356"/>
      <c r="BK2096" s="356"/>
      <c r="BL2096" s="356"/>
      <c r="BM2096" s="356"/>
      <c r="BN2096" s="356"/>
      <c r="BO2096" s="356"/>
      <c r="BP2096" s="356"/>
      <c r="BQ2096" s="356"/>
      <c r="BR2096" s="356"/>
      <c r="BS2096" s="356"/>
      <c r="BT2096" s="356"/>
      <c r="BU2096" s="356"/>
      <c r="BV2096" s="356"/>
      <c r="BW2096" s="356"/>
      <c r="BX2096" s="356"/>
      <c r="BY2096" s="356"/>
      <c r="BZ2096" s="356"/>
      <c r="CA2096" s="356"/>
      <c r="CB2096" s="356"/>
      <c r="CC2096" s="356"/>
      <c r="CD2096" s="356"/>
      <c r="CE2096" s="356"/>
      <c r="CF2096" s="356"/>
      <c r="CG2096" s="356"/>
      <c r="CH2096" s="356"/>
      <c r="CI2096" s="356"/>
      <c r="CJ2096" s="356"/>
      <c r="CK2096" s="356"/>
      <c r="CL2096" s="356"/>
      <c r="CM2096" s="356"/>
      <c r="CN2096" s="356"/>
    </row>
    <row r="2097" spans="1:92" s="295" customFormat="1" x14ac:dyDescent="0.25">
      <c r="A2097"/>
      <c r="B2097" s="223" t="s">
        <v>775</v>
      </c>
      <c r="C2097" s="53" t="s">
        <v>48</v>
      </c>
      <c r="D2097" t="s">
        <v>1090</v>
      </c>
      <c r="E2097" s="102"/>
      <c r="F2097" s="102"/>
      <c r="G2097" s="102"/>
      <c r="H2097" s="102"/>
      <c r="I2097" s="91"/>
      <c r="J2097" s="3">
        <f t="shared" ref="J2097:P2099" ca="1" si="1301">SUMIF($4:$4, J$2, INDIRECT(ROW() &amp; ":" &amp; ROW()))</f>
        <v>0</v>
      </c>
      <c r="K2097" s="3">
        <f t="shared" ca="1" si="1301"/>
        <v>0</v>
      </c>
      <c r="L2097" s="3">
        <f t="shared" ca="1" si="1301"/>
        <v>0</v>
      </c>
      <c r="M2097" s="3">
        <f t="shared" ca="1" si="1301"/>
        <v>0</v>
      </c>
      <c r="N2097" s="3">
        <f t="shared" ca="1" si="1301"/>
        <v>0</v>
      </c>
      <c r="O2097" s="3">
        <f t="shared" ca="1" si="1301"/>
        <v>0</v>
      </c>
      <c r="P2097" s="3">
        <f t="shared" ca="1" si="1301"/>
        <v>0</v>
      </c>
      <c r="Q2097" s="3"/>
      <c r="R2097"/>
      <c r="S2097"/>
      <c r="T2097" s="551">
        <f ca="1">+T2099-T2098</f>
        <v>0</v>
      </c>
      <c r="U2097" s="275">
        <f t="shared" ref="U2097:CF2097" ca="1" si="1302">+T2097</f>
        <v>0</v>
      </c>
      <c r="V2097" s="275">
        <f t="shared" ca="1" si="1302"/>
        <v>0</v>
      </c>
      <c r="W2097" s="275">
        <f t="shared" ca="1" si="1302"/>
        <v>0</v>
      </c>
      <c r="X2097" s="275">
        <f t="shared" ca="1" si="1302"/>
        <v>0</v>
      </c>
      <c r="Y2097" s="275">
        <f t="shared" ca="1" si="1302"/>
        <v>0</v>
      </c>
      <c r="Z2097" s="275">
        <f t="shared" ca="1" si="1302"/>
        <v>0</v>
      </c>
      <c r="AA2097" s="275">
        <f t="shared" ca="1" si="1302"/>
        <v>0</v>
      </c>
      <c r="AB2097" s="275">
        <f t="shared" ca="1" si="1302"/>
        <v>0</v>
      </c>
      <c r="AC2097" s="275">
        <f t="shared" ca="1" si="1302"/>
        <v>0</v>
      </c>
      <c r="AD2097" s="275">
        <f t="shared" ca="1" si="1302"/>
        <v>0</v>
      </c>
      <c r="AE2097" s="275">
        <f t="shared" ca="1" si="1302"/>
        <v>0</v>
      </c>
      <c r="AF2097" s="275">
        <f t="shared" ca="1" si="1302"/>
        <v>0</v>
      </c>
      <c r="AG2097" s="275">
        <f t="shared" ca="1" si="1302"/>
        <v>0</v>
      </c>
      <c r="AH2097" s="275">
        <f t="shared" ca="1" si="1302"/>
        <v>0</v>
      </c>
      <c r="AI2097" s="275">
        <f t="shared" ca="1" si="1302"/>
        <v>0</v>
      </c>
      <c r="AJ2097" s="275">
        <f t="shared" ca="1" si="1302"/>
        <v>0</v>
      </c>
      <c r="AK2097" s="275">
        <f t="shared" ca="1" si="1302"/>
        <v>0</v>
      </c>
      <c r="AL2097" s="275">
        <f t="shared" ca="1" si="1302"/>
        <v>0</v>
      </c>
      <c r="AM2097" s="275">
        <f t="shared" ca="1" si="1302"/>
        <v>0</v>
      </c>
      <c r="AN2097" s="275">
        <f t="shared" ca="1" si="1302"/>
        <v>0</v>
      </c>
      <c r="AO2097" s="275">
        <f t="shared" ca="1" si="1302"/>
        <v>0</v>
      </c>
      <c r="AP2097" s="275">
        <f t="shared" ca="1" si="1302"/>
        <v>0</v>
      </c>
      <c r="AQ2097" s="275">
        <f t="shared" ca="1" si="1302"/>
        <v>0</v>
      </c>
      <c r="AR2097" s="275">
        <f t="shared" ca="1" si="1302"/>
        <v>0</v>
      </c>
      <c r="AS2097" s="275">
        <f t="shared" ca="1" si="1302"/>
        <v>0</v>
      </c>
      <c r="AT2097" s="275">
        <f t="shared" ca="1" si="1302"/>
        <v>0</v>
      </c>
      <c r="AU2097" s="275">
        <f t="shared" ca="1" si="1302"/>
        <v>0</v>
      </c>
      <c r="AV2097" s="275">
        <f t="shared" ca="1" si="1302"/>
        <v>0</v>
      </c>
      <c r="AW2097" s="275">
        <f t="shared" ca="1" si="1302"/>
        <v>0</v>
      </c>
      <c r="AX2097" s="275">
        <f t="shared" ca="1" si="1302"/>
        <v>0</v>
      </c>
      <c r="AY2097" s="275">
        <f t="shared" ca="1" si="1302"/>
        <v>0</v>
      </c>
      <c r="AZ2097" s="275">
        <f t="shared" ca="1" si="1302"/>
        <v>0</v>
      </c>
      <c r="BA2097" s="275">
        <f t="shared" ca="1" si="1302"/>
        <v>0</v>
      </c>
      <c r="BB2097" s="275">
        <f t="shared" ca="1" si="1302"/>
        <v>0</v>
      </c>
      <c r="BC2097" s="275">
        <f t="shared" ca="1" si="1302"/>
        <v>0</v>
      </c>
      <c r="BD2097" s="275">
        <f t="shared" ca="1" si="1302"/>
        <v>0</v>
      </c>
      <c r="BE2097" s="275">
        <f t="shared" ca="1" si="1302"/>
        <v>0</v>
      </c>
      <c r="BF2097" s="275">
        <f t="shared" ca="1" si="1302"/>
        <v>0</v>
      </c>
      <c r="BG2097" s="275">
        <f t="shared" ca="1" si="1302"/>
        <v>0</v>
      </c>
      <c r="BH2097" s="275">
        <f t="shared" ca="1" si="1302"/>
        <v>0</v>
      </c>
      <c r="BI2097" s="275">
        <f t="shared" ca="1" si="1302"/>
        <v>0</v>
      </c>
      <c r="BJ2097" s="275">
        <f t="shared" ca="1" si="1302"/>
        <v>0</v>
      </c>
      <c r="BK2097" s="275">
        <f t="shared" ca="1" si="1302"/>
        <v>0</v>
      </c>
      <c r="BL2097" s="275">
        <f t="shared" ca="1" si="1302"/>
        <v>0</v>
      </c>
      <c r="BM2097" s="275">
        <f t="shared" ca="1" si="1302"/>
        <v>0</v>
      </c>
      <c r="BN2097" s="275">
        <f t="shared" ca="1" si="1302"/>
        <v>0</v>
      </c>
      <c r="BO2097" s="275">
        <f t="shared" ca="1" si="1302"/>
        <v>0</v>
      </c>
      <c r="BP2097" s="275">
        <f t="shared" ca="1" si="1302"/>
        <v>0</v>
      </c>
      <c r="BQ2097" s="275">
        <f t="shared" ca="1" si="1302"/>
        <v>0</v>
      </c>
      <c r="BR2097" s="275">
        <f t="shared" ca="1" si="1302"/>
        <v>0</v>
      </c>
      <c r="BS2097" s="275">
        <f t="shared" ca="1" si="1302"/>
        <v>0</v>
      </c>
      <c r="BT2097" s="275">
        <f t="shared" ca="1" si="1302"/>
        <v>0</v>
      </c>
      <c r="BU2097" s="275">
        <f t="shared" ca="1" si="1302"/>
        <v>0</v>
      </c>
      <c r="BV2097" s="275">
        <f t="shared" ca="1" si="1302"/>
        <v>0</v>
      </c>
      <c r="BW2097" s="275">
        <f t="shared" ca="1" si="1302"/>
        <v>0</v>
      </c>
      <c r="BX2097" s="275">
        <f t="shared" ca="1" si="1302"/>
        <v>0</v>
      </c>
      <c r="BY2097" s="275">
        <f t="shared" ca="1" si="1302"/>
        <v>0</v>
      </c>
      <c r="BZ2097" s="275">
        <f t="shared" ca="1" si="1302"/>
        <v>0</v>
      </c>
      <c r="CA2097" s="275">
        <f t="shared" ca="1" si="1302"/>
        <v>0</v>
      </c>
      <c r="CB2097" s="275">
        <f t="shared" ca="1" si="1302"/>
        <v>0</v>
      </c>
      <c r="CC2097" s="275">
        <f t="shared" ca="1" si="1302"/>
        <v>0</v>
      </c>
      <c r="CD2097" s="275">
        <f t="shared" ca="1" si="1302"/>
        <v>0</v>
      </c>
      <c r="CE2097" s="275">
        <f t="shared" ca="1" si="1302"/>
        <v>0</v>
      </c>
      <c r="CF2097" s="275">
        <f t="shared" ca="1" si="1302"/>
        <v>0</v>
      </c>
      <c r="CG2097" s="275">
        <f t="shared" ref="CG2097:CN2097" ca="1" si="1303">+CF2097</f>
        <v>0</v>
      </c>
      <c r="CH2097" s="275">
        <f t="shared" ca="1" si="1303"/>
        <v>0</v>
      </c>
      <c r="CI2097" s="275">
        <f t="shared" ca="1" si="1303"/>
        <v>0</v>
      </c>
      <c r="CJ2097" s="275">
        <f t="shared" ca="1" si="1303"/>
        <v>0</v>
      </c>
      <c r="CK2097" s="275">
        <f t="shared" ca="1" si="1303"/>
        <v>0</v>
      </c>
      <c r="CL2097" s="275">
        <f t="shared" ca="1" si="1303"/>
        <v>0</v>
      </c>
      <c r="CM2097" s="275">
        <f t="shared" ca="1" si="1303"/>
        <v>0</v>
      </c>
      <c r="CN2097" s="275">
        <f t="shared" ca="1" si="1303"/>
        <v>0</v>
      </c>
    </row>
    <row r="2098" spans="1:92" s="295" customFormat="1" x14ac:dyDescent="0.25">
      <c r="A2098"/>
      <c r="B2098" s="223" t="s">
        <v>776</v>
      </c>
      <c r="C2098" s="53" t="s">
        <v>48</v>
      </c>
      <c r="D2098" t="s">
        <v>1090</v>
      </c>
      <c r="E2098" s="102"/>
      <c r="F2098" s="102"/>
      <c r="G2098" s="102"/>
      <c r="H2098" s="102"/>
      <c r="I2098" s="91"/>
      <c r="J2098" s="313">
        <f t="shared" ca="1" si="1301"/>
        <v>0</v>
      </c>
      <c r="K2098" s="313">
        <f t="shared" ca="1" si="1301"/>
        <v>0</v>
      </c>
      <c r="L2098" s="313">
        <f t="shared" ca="1" si="1301"/>
        <v>0</v>
      </c>
      <c r="M2098" s="313">
        <f t="shared" ca="1" si="1301"/>
        <v>0</v>
      </c>
      <c r="N2098" s="313">
        <f t="shared" ca="1" si="1301"/>
        <v>0</v>
      </c>
      <c r="O2098" s="313">
        <f t="shared" ca="1" si="1301"/>
        <v>0</v>
      </c>
      <c r="P2098" s="313">
        <f t="shared" ca="1" si="1301"/>
        <v>0</v>
      </c>
      <c r="Q2098" s="3"/>
      <c r="R2098"/>
      <c r="S2098"/>
      <c r="T2098" s="319">
        <f t="shared" ref="T2098:T2099" ca="1" si="1304">IFERROR(INDEX(INDIRECT("Financials!$A:$AD"), MATCH(INDIRECT(ADDRESS(ROW(),2)), INDIRECT("Financials!$B:$B"), 0), MATCH(INDIRECT(ADDRESS(1,COLUMN())), INDIRECT("Financials!$1:$1"), 0)),0)</f>
        <v>0</v>
      </c>
      <c r="U2098" s="367">
        <f t="shared" ref="U2098:CF2098" ca="1" si="1305">T2098+U2091</f>
        <v>0</v>
      </c>
      <c r="V2098" s="367">
        <f t="shared" ca="1" si="1305"/>
        <v>0</v>
      </c>
      <c r="W2098" s="367">
        <f t="shared" ca="1" si="1305"/>
        <v>0</v>
      </c>
      <c r="X2098" s="367">
        <f t="shared" ca="1" si="1305"/>
        <v>0</v>
      </c>
      <c r="Y2098" s="367">
        <f t="shared" ca="1" si="1305"/>
        <v>0</v>
      </c>
      <c r="Z2098" s="367">
        <f t="shared" ca="1" si="1305"/>
        <v>0</v>
      </c>
      <c r="AA2098" s="367">
        <f t="shared" ca="1" si="1305"/>
        <v>0</v>
      </c>
      <c r="AB2098" s="367">
        <f t="shared" ca="1" si="1305"/>
        <v>0</v>
      </c>
      <c r="AC2098" s="367">
        <f t="shared" ca="1" si="1305"/>
        <v>0</v>
      </c>
      <c r="AD2098" s="367">
        <f t="shared" ca="1" si="1305"/>
        <v>0</v>
      </c>
      <c r="AE2098" s="367">
        <f t="shared" ca="1" si="1305"/>
        <v>0</v>
      </c>
      <c r="AF2098" s="367">
        <f t="shared" ca="1" si="1305"/>
        <v>0</v>
      </c>
      <c r="AG2098" s="367">
        <f t="shared" ca="1" si="1305"/>
        <v>0</v>
      </c>
      <c r="AH2098" s="367">
        <f t="shared" ca="1" si="1305"/>
        <v>0</v>
      </c>
      <c r="AI2098" s="367">
        <f t="shared" ca="1" si="1305"/>
        <v>0</v>
      </c>
      <c r="AJ2098" s="367">
        <f t="shared" ca="1" si="1305"/>
        <v>0</v>
      </c>
      <c r="AK2098" s="367">
        <f t="shared" ca="1" si="1305"/>
        <v>0</v>
      </c>
      <c r="AL2098" s="367">
        <f t="shared" ca="1" si="1305"/>
        <v>0</v>
      </c>
      <c r="AM2098" s="367">
        <f t="shared" ca="1" si="1305"/>
        <v>0</v>
      </c>
      <c r="AN2098" s="367">
        <f t="shared" ca="1" si="1305"/>
        <v>0</v>
      </c>
      <c r="AO2098" s="367">
        <f t="shared" ca="1" si="1305"/>
        <v>0</v>
      </c>
      <c r="AP2098" s="367">
        <f t="shared" ca="1" si="1305"/>
        <v>0</v>
      </c>
      <c r="AQ2098" s="367">
        <f t="shared" ca="1" si="1305"/>
        <v>0</v>
      </c>
      <c r="AR2098" s="367">
        <f t="shared" ca="1" si="1305"/>
        <v>0</v>
      </c>
      <c r="AS2098" s="367">
        <f t="shared" ca="1" si="1305"/>
        <v>0</v>
      </c>
      <c r="AT2098" s="367">
        <f t="shared" ca="1" si="1305"/>
        <v>0</v>
      </c>
      <c r="AU2098" s="367">
        <f t="shared" ca="1" si="1305"/>
        <v>0</v>
      </c>
      <c r="AV2098" s="367">
        <f t="shared" ca="1" si="1305"/>
        <v>0</v>
      </c>
      <c r="AW2098" s="367">
        <f t="shared" ca="1" si="1305"/>
        <v>0</v>
      </c>
      <c r="AX2098" s="367">
        <f t="shared" ca="1" si="1305"/>
        <v>0</v>
      </c>
      <c r="AY2098" s="367">
        <f t="shared" ca="1" si="1305"/>
        <v>0</v>
      </c>
      <c r="AZ2098" s="367">
        <f t="shared" ca="1" si="1305"/>
        <v>0</v>
      </c>
      <c r="BA2098" s="367">
        <f t="shared" ca="1" si="1305"/>
        <v>0</v>
      </c>
      <c r="BB2098" s="367">
        <f t="shared" ca="1" si="1305"/>
        <v>0</v>
      </c>
      <c r="BC2098" s="367">
        <f t="shared" ca="1" si="1305"/>
        <v>0</v>
      </c>
      <c r="BD2098" s="367">
        <f t="shared" ca="1" si="1305"/>
        <v>0</v>
      </c>
      <c r="BE2098" s="367">
        <f t="shared" ca="1" si="1305"/>
        <v>0</v>
      </c>
      <c r="BF2098" s="367">
        <f t="shared" ca="1" si="1305"/>
        <v>0</v>
      </c>
      <c r="BG2098" s="367">
        <f t="shared" ca="1" si="1305"/>
        <v>0</v>
      </c>
      <c r="BH2098" s="367">
        <f t="shared" ca="1" si="1305"/>
        <v>0</v>
      </c>
      <c r="BI2098" s="367">
        <f t="shared" ca="1" si="1305"/>
        <v>0</v>
      </c>
      <c r="BJ2098" s="367">
        <f t="shared" ca="1" si="1305"/>
        <v>0</v>
      </c>
      <c r="BK2098" s="367">
        <f t="shared" ca="1" si="1305"/>
        <v>0</v>
      </c>
      <c r="BL2098" s="367">
        <f t="shared" ca="1" si="1305"/>
        <v>0</v>
      </c>
      <c r="BM2098" s="367">
        <f t="shared" ca="1" si="1305"/>
        <v>0</v>
      </c>
      <c r="BN2098" s="367">
        <f t="shared" ca="1" si="1305"/>
        <v>0</v>
      </c>
      <c r="BO2098" s="367">
        <f t="shared" ca="1" si="1305"/>
        <v>0</v>
      </c>
      <c r="BP2098" s="367">
        <f t="shared" ca="1" si="1305"/>
        <v>0</v>
      </c>
      <c r="BQ2098" s="367">
        <f t="shared" ca="1" si="1305"/>
        <v>0</v>
      </c>
      <c r="BR2098" s="367">
        <f t="shared" ca="1" si="1305"/>
        <v>0</v>
      </c>
      <c r="BS2098" s="367">
        <f t="shared" ca="1" si="1305"/>
        <v>0</v>
      </c>
      <c r="BT2098" s="367">
        <f t="shared" ca="1" si="1305"/>
        <v>0</v>
      </c>
      <c r="BU2098" s="367">
        <f t="shared" ca="1" si="1305"/>
        <v>0</v>
      </c>
      <c r="BV2098" s="367">
        <f t="shared" ca="1" si="1305"/>
        <v>0</v>
      </c>
      <c r="BW2098" s="367">
        <f t="shared" ca="1" si="1305"/>
        <v>0</v>
      </c>
      <c r="BX2098" s="367">
        <f t="shared" ca="1" si="1305"/>
        <v>0</v>
      </c>
      <c r="BY2098" s="367">
        <f t="shared" ca="1" si="1305"/>
        <v>0</v>
      </c>
      <c r="BZ2098" s="367">
        <f t="shared" ca="1" si="1305"/>
        <v>0</v>
      </c>
      <c r="CA2098" s="367">
        <f t="shared" ca="1" si="1305"/>
        <v>0</v>
      </c>
      <c r="CB2098" s="367">
        <f t="shared" ca="1" si="1305"/>
        <v>0</v>
      </c>
      <c r="CC2098" s="367">
        <f t="shared" ca="1" si="1305"/>
        <v>0</v>
      </c>
      <c r="CD2098" s="367">
        <f t="shared" ca="1" si="1305"/>
        <v>0</v>
      </c>
      <c r="CE2098" s="367">
        <f t="shared" ca="1" si="1305"/>
        <v>0</v>
      </c>
      <c r="CF2098" s="367">
        <f t="shared" ca="1" si="1305"/>
        <v>0</v>
      </c>
      <c r="CG2098" s="367">
        <f t="shared" ref="CG2098:CN2098" ca="1" si="1306">CF2098+CG2091</f>
        <v>0</v>
      </c>
      <c r="CH2098" s="367">
        <f t="shared" ca="1" si="1306"/>
        <v>0</v>
      </c>
      <c r="CI2098" s="367">
        <f t="shared" ca="1" si="1306"/>
        <v>0</v>
      </c>
      <c r="CJ2098" s="367">
        <f t="shared" ca="1" si="1306"/>
        <v>0</v>
      </c>
      <c r="CK2098" s="367">
        <f t="shared" ca="1" si="1306"/>
        <v>0</v>
      </c>
      <c r="CL2098" s="367">
        <f t="shared" ca="1" si="1306"/>
        <v>0</v>
      </c>
      <c r="CM2098" s="367">
        <f t="shared" ca="1" si="1306"/>
        <v>0</v>
      </c>
      <c r="CN2098" s="367">
        <f t="shared" ca="1" si="1306"/>
        <v>0</v>
      </c>
    </row>
    <row r="2099" spans="1:92" s="295" customFormat="1" x14ac:dyDescent="0.25">
      <c r="A2099" t="s">
        <v>9</v>
      </c>
      <c r="B2099" s="216" t="s">
        <v>777</v>
      </c>
      <c r="C2099" s="53"/>
      <c r="D2099" t="s">
        <v>1090</v>
      </c>
      <c r="E2099" s="229"/>
      <c r="F2099" s="229"/>
      <c r="G2099" s="229"/>
      <c r="H2099" s="102"/>
      <c r="I2099" s="91"/>
      <c r="J2099" s="31">
        <f t="shared" ca="1" si="1301"/>
        <v>0</v>
      </c>
      <c r="K2099" s="31">
        <f t="shared" ca="1" si="1301"/>
        <v>0</v>
      </c>
      <c r="L2099" s="31">
        <f t="shared" ca="1" si="1301"/>
        <v>0</v>
      </c>
      <c r="M2099" s="31">
        <f t="shared" ca="1" si="1301"/>
        <v>0</v>
      </c>
      <c r="N2099" s="31">
        <f t="shared" ca="1" si="1301"/>
        <v>0</v>
      </c>
      <c r="O2099" s="31">
        <f t="shared" ca="1" si="1301"/>
        <v>0</v>
      </c>
      <c r="P2099" s="31">
        <f t="shared" ca="1" si="1301"/>
        <v>0</v>
      </c>
      <c r="Q2099" s="31"/>
      <c r="R2099"/>
      <c r="S2099"/>
      <c r="T2099" s="327">
        <f t="shared" ca="1" si="1304"/>
        <v>0</v>
      </c>
      <c r="U2099" s="328">
        <f t="shared" ref="U2099:AZ2099" ca="1" si="1307">SUM(U2097:U2098)</f>
        <v>0</v>
      </c>
      <c r="V2099" s="328">
        <f t="shared" ca="1" si="1307"/>
        <v>0</v>
      </c>
      <c r="W2099" s="328">
        <f t="shared" ca="1" si="1307"/>
        <v>0</v>
      </c>
      <c r="X2099" s="328">
        <f t="shared" ca="1" si="1307"/>
        <v>0</v>
      </c>
      <c r="Y2099" s="328">
        <f t="shared" ca="1" si="1307"/>
        <v>0</v>
      </c>
      <c r="Z2099" s="328">
        <f t="shared" ca="1" si="1307"/>
        <v>0</v>
      </c>
      <c r="AA2099" s="328">
        <f t="shared" ca="1" si="1307"/>
        <v>0</v>
      </c>
      <c r="AB2099" s="328">
        <f t="shared" ca="1" si="1307"/>
        <v>0</v>
      </c>
      <c r="AC2099" s="328">
        <f t="shared" ca="1" si="1307"/>
        <v>0</v>
      </c>
      <c r="AD2099" s="328">
        <f t="shared" ca="1" si="1307"/>
        <v>0</v>
      </c>
      <c r="AE2099" s="328">
        <f t="shared" ca="1" si="1307"/>
        <v>0</v>
      </c>
      <c r="AF2099" s="328">
        <f t="shared" ca="1" si="1307"/>
        <v>0</v>
      </c>
      <c r="AG2099" s="328">
        <f t="shared" ca="1" si="1307"/>
        <v>0</v>
      </c>
      <c r="AH2099" s="328">
        <f t="shared" ca="1" si="1307"/>
        <v>0</v>
      </c>
      <c r="AI2099" s="328">
        <f t="shared" ca="1" si="1307"/>
        <v>0</v>
      </c>
      <c r="AJ2099" s="328">
        <f t="shared" ca="1" si="1307"/>
        <v>0</v>
      </c>
      <c r="AK2099" s="328">
        <f t="shared" ca="1" si="1307"/>
        <v>0</v>
      </c>
      <c r="AL2099" s="328">
        <f t="shared" ca="1" si="1307"/>
        <v>0</v>
      </c>
      <c r="AM2099" s="328">
        <f t="shared" ca="1" si="1307"/>
        <v>0</v>
      </c>
      <c r="AN2099" s="328">
        <f t="shared" ca="1" si="1307"/>
        <v>0</v>
      </c>
      <c r="AO2099" s="328">
        <f t="shared" ca="1" si="1307"/>
        <v>0</v>
      </c>
      <c r="AP2099" s="328">
        <f t="shared" ca="1" si="1307"/>
        <v>0</v>
      </c>
      <c r="AQ2099" s="328">
        <f t="shared" ca="1" si="1307"/>
        <v>0</v>
      </c>
      <c r="AR2099" s="328">
        <f t="shared" ca="1" si="1307"/>
        <v>0</v>
      </c>
      <c r="AS2099" s="328">
        <f t="shared" ca="1" si="1307"/>
        <v>0</v>
      </c>
      <c r="AT2099" s="328">
        <f t="shared" ca="1" si="1307"/>
        <v>0</v>
      </c>
      <c r="AU2099" s="328">
        <f t="shared" ca="1" si="1307"/>
        <v>0</v>
      </c>
      <c r="AV2099" s="328">
        <f t="shared" ca="1" si="1307"/>
        <v>0</v>
      </c>
      <c r="AW2099" s="328">
        <f t="shared" ca="1" si="1307"/>
        <v>0</v>
      </c>
      <c r="AX2099" s="328">
        <f t="shared" ca="1" si="1307"/>
        <v>0</v>
      </c>
      <c r="AY2099" s="328">
        <f t="shared" ca="1" si="1307"/>
        <v>0</v>
      </c>
      <c r="AZ2099" s="328">
        <f t="shared" ca="1" si="1307"/>
        <v>0</v>
      </c>
      <c r="BA2099" s="328">
        <f t="shared" ref="BA2099:CN2099" ca="1" si="1308">SUM(BA2097:BA2098)</f>
        <v>0</v>
      </c>
      <c r="BB2099" s="328">
        <f t="shared" ca="1" si="1308"/>
        <v>0</v>
      </c>
      <c r="BC2099" s="328">
        <f t="shared" ca="1" si="1308"/>
        <v>0</v>
      </c>
      <c r="BD2099" s="328">
        <f t="shared" ca="1" si="1308"/>
        <v>0</v>
      </c>
      <c r="BE2099" s="328">
        <f t="shared" ca="1" si="1308"/>
        <v>0</v>
      </c>
      <c r="BF2099" s="328">
        <f t="shared" ca="1" si="1308"/>
        <v>0</v>
      </c>
      <c r="BG2099" s="328">
        <f t="shared" ca="1" si="1308"/>
        <v>0</v>
      </c>
      <c r="BH2099" s="328">
        <f t="shared" ca="1" si="1308"/>
        <v>0</v>
      </c>
      <c r="BI2099" s="328">
        <f t="shared" ca="1" si="1308"/>
        <v>0</v>
      </c>
      <c r="BJ2099" s="328">
        <f t="shared" ca="1" si="1308"/>
        <v>0</v>
      </c>
      <c r="BK2099" s="328">
        <f t="shared" ca="1" si="1308"/>
        <v>0</v>
      </c>
      <c r="BL2099" s="328">
        <f t="shared" ca="1" si="1308"/>
        <v>0</v>
      </c>
      <c r="BM2099" s="328">
        <f t="shared" ca="1" si="1308"/>
        <v>0</v>
      </c>
      <c r="BN2099" s="328">
        <f t="shared" ca="1" si="1308"/>
        <v>0</v>
      </c>
      <c r="BO2099" s="328">
        <f t="shared" ca="1" si="1308"/>
        <v>0</v>
      </c>
      <c r="BP2099" s="328">
        <f t="shared" ca="1" si="1308"/>
        <v>0</v>
      </c>
      <c r="BQ2099" s="328">
        <f t="shared" ca="1" si="1308"/>
        <v>0</v>
      </c>
      <c r="BR2099" s="328">
        <f t="shared" ca="1" si="1308"/>
        <v>0</v>
      </c>
      <c r="BS2099" s="328">
        <f t="shared" ca="1" si="1308"/>
        <v>0</v>
      </c>
      <c r="BT2099" s="328">
        <f t="shared" ca="1" si="1308"/>
        <v>0</v>
      </c>
      <c r="BU2099" s="328">
        <f t="shared" ca="1" si="1308"/>
        <v>0</v>
      </c>
      <c r="BV2099" s="328">
        <f t="shared" ca="1" si="1308"/>
        <v>0</v>
      </c>
      <c r="BW2099" s="328">
        <f t="shared" ca="1" si="1308"/>
        <v>0</v>
      </c>
      <c r="BX2099" s="328">
        <f t="shared" ca="1" si="1308"/>
        <v>0</v>
      </c>
      <c r="BY2099" s="328">
        <f t="shared" ca="1" si="1308"/>
        <v>0</v>
      </c>
      <c r="BZ2099" s="328">
        <f t="shared" ca="1" si="1308"/>
        <v>0</v>
      </c>
      <c r="CA2099" s="328">
        <f t="shared" ca="1" si="1308"/>
        <v>0</v>
      </c>
      <c r="CB2099" s="328">
        <f t="shared" ca="1" si="1308"/>
        <v>0</v>
      </c>
      <c r="CC2099" s="328">
        <f t="shared" ca="1" si="1308"/>
        <v>0</v>
      </c>
      <c r="CD2099" s="328">
        <f t="shared" ca="1" si="1308"/>
        <v>0</v>
      </c>
      <c r="CE2099" s="328">
        <f t="shared" ca="1" si="1308"/>
        <v>0</v>
      </c>
      <c r="CF2099" s="328">
        <f t="shared" ca="1" si="1308"/>
        <v>0</v>
      </c>
      <c r="CG2099" s="328">
        <f t="shared" ca="1" si="1308"/>
        <v>0</v>
      </c>
      <c r="CH2099" s="328">
        <f t="shared" ca="1" si="1308"/>
        <v>0</v>
      </c>
      <c r="CI2099" s="328">
        <f t="shared" ca="1" si="1308"/>
        <v>0</v>
      </c>
      <c r="CJ2099" s="328">
        <f t="shared" ca="1" si="1308"/>
        <v>0</v>
      </c>
      <c r="CK2099" s="328">
        <f t="shared" ca="1" si="1308"/>
        <v>0</v>
      </c>
      <c r="CL2099" s="328">
        <f t="shared" ca="1" si="1308"/>
        <v>0</v>
      </c>
      <c r="CM2099" s="328">
        <f t="shared" ca="1" si="1308"/>
        <v>0</v>
      </c>
      <c r="CN2099" s="328">
        <f t="shared" ca="1" si="1308"/>
        <v>0</v>
      </c>
    </row>
    <row r="2100" spans="1:92" s="295" customFormat="1" x14ac:dyDescent="0.25">
      <c r="A2100"/>
      <c r="C2100"/>
      <c r="D2100"/>
      <c r="E2100" s="102"/>
      <c r="F2100" s="102"/>
      <c r="G2100" s="102"/>
      <c r="H2100" s="102"/>
      <c r="I2100" s="91"/>
      <c r="J2100" s="297"/>
      <c r="K2100"/>
      <c r="L2100"/>
      <c r="M2100"/>
      <c r="N2100"/>
      <c r="O2100"/>
      <c r="P2100"/>
      <c r="Q2100"/>
      <c r="R2100"/>
      <c r="S2100"/>
      <c r="U2100" s="295">
        <v>100</v>
      </c>
    </row>
    <row r="2101" spans="1:92" s="295" customFormat="1" x14ac:dyDescent="0.25">
      <c r="A2101" s="137"/>
      <c r="B2101" s="208"/>
      <c r="C2101" s="139"/>
      <c r="D2101" s="137" t="s">
        <v>1091</v>
      </c>
      <c r="E2101" s="140" t="s">
        <v>1091</v>
      </c>
      <c r="F2101" s="140"/>
      <c r="G2101" s="140"/>
      <c r="H2101" s="141"/>
      <c r="I2101" s="142"/>
      <c r="J2101" s="143"/>
      <c r="K2101" s="139"/>
      <c r="L2101" s="139"/>
      <c r="M2101" s="139"/>
      <c r="N2101" s="139"/>
      <c r="O2101" s="139"/>
      <c r="P2101" s="139"/>
      <c r="Q2101" s="139"/>
      <c r="R2101"/>
      <c r="S2101"/>
      <c r="T2101" s="233"/>
      <c r="U2101" s="145" t="str">
        <f>ADDRESS(ROW(U2100),COLUMN())</f>
        <v>$U$2100</v>
      </c>
      <c r="V2101" s="145" t="str">
        <f t="shared" ref="V2101:CG2101" si="1309">ADDRESS(ROW(V2100),COLUMN())</f>
        <v>$V$2100</v>
      </c>
      <c r="W2101" s="145" t="str">
        <f t="shared" si="1309"/>
        <v>$W$2100</v>
      </c>
      <c r="X2101" s="145" t="str">
        <f t="shared" si="1309"/>
        <v>$X$2100</v>
      </c>
      <c r="Y2101" s="145" t="str">
        <f t="shared" si="1309"/>
        <v>$Y$2100</v>
      </c>
      <c r="Z2101" s="145" t="str">
        <f t="shared" si="1309"/>
        <v>$Z$2100</v>
      </c>
      <c r="AA2101" s="145" t="str">
        <f t="shared" si="1309"/>
        <v>$AA$2100</v>
      </c>
      <c r="AB2101" s="145" t="str">
        <f t="shared" si="1309"/>
        <v>$AB$2100</v>
      </c>
      <c r="AC2101" s="145" t="str">
        <f t="shared" si="1309"/>
        <v>$AC$2100</v>
      </c>
      <c r="AD2101" s="145" t="str">
        <f t="shared" si="1309"/>
        <v>$AD$2100</v>
      </c>
      <c r="AE2101" s="145" t="str">
        <f t="shared" si="1309"/>
        <v>$AE$2100</v>
      </c>
      <c r="AF2101" s="145" t="str">
        <f t="shared" si="1309"/>
        <v>$AF$2100</v>
      </c>
      <c r="AG2101" s="145" t="str">
        <f t="shared" si="1309"/>
        <v>$AG$2100</v>
      </c>
      <c r="AH2101" s="145" t="str">
        <f t="shared" si="1309"/>
        <v>$AH$2100</v>
      </c>
      <c r="AI2101" s="145" t="str">
        <f t="shared" si="1309"/>
        <v>$AI$2100</v>
      </c>
      <c r="AJ2101" s="145" t="str">
        <f t="shared" si="1309"/>
        <v>$AJ$2100</v>
      </c>
      <c r="AK2101" s="145" t="str">
        <f t="shared" si="1309"/>
        <v>$AK$2100</v>
      </c>
      <c r="AL2101" s="145" t="str">
        <f t="shared" si="1309"/>
        <v>$AL$2100</v>
      </c>
      <c r="AM2101" s="145" t="str">
        <f t="shared" si="1309"/>
        <v>$AM$2100</v>
      </c>
      <c r="AN2101" s="145" t="str">
        <f t="shared" si="1309"/>
        <v>$AN$2100</v>
      </c>
      <c r="AO2101" s="145" t="str">
        <f t="shared" si="1309"/>
        <v>$AO$2100</v>
      </c>
      <c r="AP2101" s="145" t="str">
        <f t="shared" si="1309"/>
        <v>$AP$2100</v>
      </c>
      <c r="AQ2101" s="145" t="str">
        <f t="shared" si="1309"/>
        <v>$AQ$2100</v>
      </c>
      <c r="AR2101" s="145" t="str">
        <f t="shared" si="1309"/>
        <v>$AR$2100</v>
      </c>
      <c r="AS2101" s="145" t="str">
        <f t="shared" si="1309"/>
        <v>$AS$2100</v>
      </c>
      <c r="AT2101" s="145" t="str">
        <f t="shared" si="1309"/>
        <v>$AT$2100</v>
      </c>
      <c r="AU2101" s="145" t="str">
        <f t="shared" si="1309"/>
        <v>$AU$2100</v>
      </c>
      <c r="AV2101" s="145" t="str">
        <f t="shared" si="1309"/>
        <v>$AV$2100</v>
      </c>
      <c r="AW2101" s="145" t="str">
        <f t="shared" si="1309"/>
        <v>$AW$2100</v>
      </c>
      <c r="AX2101" s="145" t="str">
        <f t="shared" si="1309"/>
        <v>$AX$2100</v>
      </c>
      <c r="AY2101" s="145" t="str">
        <f t="shared" si="1309"/>
        <v>$AY$2100</v>
      </c>
      <c r="AZ2101" s="145" t="str">
        <f t="shared" si="1309"/>
        <v>$AZ$2100</v>
      </c>
      <c r="BA2101" s="145" t="str">
        <f t="shared" si="1309"/>
        <v>$BA$2100</v>
      </c>
      <c r="BB2101" s="145" t="str">
        <f t="shared" si="1309"/>
        <v>$BB$2100</v>
      </c>
      <c r="BC2101" s="145" t="str">
        <f t="shared" si="1309"/>
        <v>$BC$2100</v>
      </c>
      <c r="BD2101" s="145" t="str">
        <f t="shared" si="1309"/>
        <v>$BD$2100</v>
      </c>
      <c r="BE2101" s="145" t="str">
        <f t="shared" si="1309"/>
        <v>$BE$2100</v>
      </c>
      <c r="BF2101" s="145" t="str">
        <f t="shared" si="1309"/>
        <v>$BF$2100</v>
      </c>
      <c r="BG2101" s="145" t="str">
        <f t="shared" si="1309"/>
        <v>$BG$2100</v>
      </c>
      <c r="BH2101" s="145" t="str">
        <f t="shared" si="1309"/>
        <v>$BH$2100</v>
      </c>
      <c r="BI2101" s="145" t="str">
        <f t="shared" si="1309"/>
        <v>$BI$2100</v>
      </c>
      <c r="BJ2101" s="145" t="str">
        <f t="shared" si="1309"/>
        <v>$BJ$2100</v>
      </c>
      <c r="BK2101" s="145" t="str">
        <f t="shared" si="1309"/>
        <v>$BK$2100</v>
      </c>
      <c r="BL2101" s="145" t="str">
        <f t="shared" si="1309"/>
        <v>$BL$2100</v>
      </c>
      <c r="BM2101" s="145" t="str">
        <f t="shared" si="1309"/>
        <v>$BM$2100</v>
      </c>
      <c r="BN2101" s="145" t="str">
        <f t="shared" si="1309"/>
        <v>$BN$2100</v>
      </c>
      <c r="BO2101" s="145" t="str">
        <f t="shared" si="1309"/>
        <v>$BO$2100</v>
      </c>
      <c r="BP2101" s="145" t="str">
        <f t="shared" si="1309"/>
        <v>$BP$2100</v>
      </c>
      <c r="BQ2101" s="145" t="str">
        <f t="shared" si="1309"/>
        <v>$BQ$2100</v>
      </c>
      <c r="BR2101" s="145" t="str">
        <f t="shared" si="1309"/>
        <v>$BR$2100</v>
      </c>
      <c r="BS2101" s="145" t="str">
        <f t="shared" si="1309"/>
        <v>$BS$2100</v>
      </c>
      <c r="BT2101" s="145" t="str">
        <f t="shared" si="1309"/>
        <v>$BT$2100</v>
      </c>
      <c r="BU2101" s="145" t="str">
        <f t="shared" si="1309"/>
        <v>$BU$2100</v>
      </c>
      <c r="BV2101" s="145" t="str">
        <f t="shared" si="1309"/>
        <v>$BV$2100</v>
      </c>
      <c r="BW2101" s="145" t="str">
        <f t="shared" si="1309"/>
        <v>$BW$2100</v>
      </c>
      <c r="BX2101" s="145" t="str">
        <f t="shared" si="1309"/>
        <v>$BX$2100</v>
      </c>
      <c r="BY2101" s="145" t="str">
        <f t="shared" si="1309"/>
        <v>$BY$2100</v>
      </c>
      <c r="BZ2101" s="145" t="str">
        <f t="shared" si="1309"/>
        <v>$BZ$2100</v>
      </c>
      <c r="CA2101" s="145" t="str">
        <f t="shared" si="1309"/>
        <v>$CA$2100</v>
      </c>
      <c r="CB2101" s="145" t="str">
        <f t="shared" si="1309"/>
        <v>$CB$2100</v>
      </c>
      <c r="CC2101" s="145" t="str">
        <f t="shared" si="1309"/>
        <v>$CC$2100</v>
      </c>
      <c r="CD2101" s="145" t="str">
        <f t="shared" si="1309"/>
        <v>$CD$2100</v>
      </c>
      <c r="CE2101" s="145" t="str">
        <f t="shared" si="1309"/>
        <v>$CE$2100</v>
      </c>
      <c r="CF2101" s="145" t="str">
        <f t="shared" si="1309"/>
        <v>$CF$2100</v>
      </c>
      <c r="CG2101" s="145" t="str">
        <f t="shared" si="1309"/>
        <v>$CG$2100</v>
      </c>
      <c r="CH2101" s="145" t="str">
        <f t="shared" ref="CH2101:CN2101" si="1310">ADDRESS(ROW(CH2100),COLUMN())</f>
        <v>$CH$2100</v>
      </c>
      <c r="CI2101" s="145" t="str">
        <f t="shared" si="1310"/>
        <v>$CI$2100</v>
      </c>
      <c r="CJ2101" s="145" t="str">
        <f t="shared" si="1310"/>
        <v>$CJ$2100</v>
      </c>
      <c r="CK2101" s="145" t="str">
        <f t="shared" si="1310"/>
        <v>$CK$2100</v>
      </c>
      <c r="CL2101" s="145" t="str">
        <f t="shared" si="1310"/>
        <v>$CL$2100</v>
      </c>
      <c r="CM2101" s="145" t="str">
        <f t="shared" si="1310"/>
        <v>$CM$2100</v>
      </c>
      <c r="CN2101" s="145" t="str">
        <f t="shared" si="1310"/>
        <v>$CN$2100</v>
      </c>
    </row>
    <row r="2102" spans="1:92" s="526" customFormat="1" x14ac:dyDescent="0.25">
      <c r="A2102" s="107"/>
      <c r="B2102" s="535" t="s">
        <v>142</v>
      </c>
      <c r="C2102" s="552"/>
      <c r="D2102" s="107" t="s">
        <v>1091</v>
      </c>
      <c r="E2102" s="553" t="s">
        <v>203</v>
      </c>
      <c r="F2102" s="553"/>
      <c r="G2102" s="553"/>
      <c r="H2102" s="536"/>
      <c r="I2102" s="554"/>
      <c r="J2102" s="555"/>
      <c r="K2102" s="552"/>
      <c r="L2102" s="552"/>
      <c r="M2102" s="552"/>
      <c r="N2102" s="552"/>
      <c r="O2102" s="552"/>
      <c r="P2102" s="552"/>
      <c r="Q2102" s="552"/>
      <c r="R2102" s="107"/>
      <c r="S2102" s="107"/>
      <c r="T2102" s="556"/>
      <c r="U2102" s="557"/>
      <c r="V2102" s="557"/>
      <c r="W2102" s="557"/>
      <c r="X2102" s="557"/>
      <c r="Y2102" s="557"/>
      <c r="Z2102" s="557"/>
      <c r="AA2102" s="557"/>
      <c r="AB2102" s="557"/>
      <c r="AC2102" s="557"/>
      <c r="AD2102" s="557"/>
      <c r="AE2102" s="557"/>
      <c r="AF2102" s="557"/>
      <c r="AG2102" s="557"/>
      <c r="AH2102" s="557"/>
      <c r="AI2102" s="557"/>
      <c r="AJ2102" s="557"/>
      <c r="AK2102" s="557"/>
      <c r="AL2102" s="557"/>
      <c r="AM2102" s="557"/>
      <c r="AN2102" s="557"/>
      <c r="AO2102" s="557"/>
      <c r="AP2102" s="557"/>
      <c r="AQ2102" s="557"/>
      <c r="AR2102" s="557"/>
      <c r="AS2102" s="557"/>
      <c r="AT2102" s="557"/>
      <c r="AU2102" s="557"/>
      <c r="AV2102" s="557"/>
      <c r="AW2102" s="557"/>
      <c r="AX2102" s="557"/>
      <c r="AY2102" s="557"/>
      <c r="AZ2102" s="557"/>
      <c r="BA2102" s="557"/>
      <c r="BB2102" s="557"/>
      <c r="BC2102" s="557"/>
      <c r="BD2102" s="557"/>
      <c r="BE2102" s="557"/>
      <c r="BF2102" s="557"/>
      <c r="BG2102" s="557"/>
      <c r="BH2102" s="557"/>
      <c r="BI2102" s="557"/>
      <c r="BJ2102" s="557"/>
      <c r="BK2102" s="557"/>
      <c r="BL2102" s="557"/>
      <c r="BM2102" s="557"/>
      <c r="BN2102" s="557"/>
      <c r="BO2102" s="557"/>
      <c r="BP2102" s="557"/>
      <c r="BQ2102" s="557"/>
      <c r="BR2102" s="557"/>
      <c r="BS2102" s="557"/>
      <c r="BT2102" s="557"/>
      <c r="BU2102" s="557"/>
      <c r="BV2102" s="557"/>
      <c r="BW2102" s="557"/>
      <c r="BX2102" s="557"/>
      <c r="BY2102" s="557"/>
      <c r="BZ2102" s="557"/>
      <c r="CA2102" s="557"/>
      <c r="CB2102" s="557"/>
      <c r="CC2102" s="557"/>
      <c r="CD2102" s="557"/>
      <c r="CE2102" s="557"/>
      <c r="CF2102" s="557"/>
      <c r="CG2102" s="557"/>
      <c r="CH2102" s="557"/>
      <c r="CI2102" s="557"/>
      <c r="CJ2102" s="557"/>
      <c r="CK2102" s="557"/>
      <c r="CL2102" s="557"/>
      <c r="CM2102" s="557"/>
      <c r="CN2102" s="557"/>
    </row>
    <row r="2103" spans="1:92" s="526" customFormat="1" x14ac:dyDescent="0.25">
      <c r="A2103" s="107" t="s">
        <v>143</v>
      </c>
      <c r="B2103" s="558" t="s">
        <v>1088</v>
      </c>
      <c r="C2103" s="559"/>
      <c r="D2103" s="107" t="s">
        <v>1091</v>
      </c>
      <c r="E2103" s="538" t="s">
        <v>203</v>
      </c>
      <c r="F2103" s="538"/>
      <c r="G2103" s="538"/>
      <c r="H2103" s="135"/>
      <c r="I2103" s="538">
        <v>60</v>
      </c>
      <c r="J2103" s="559"/>
      <c r="K2103" s="107"/>
      <c r="L2103" s="107"/>
      <c r="M2103" s="107"/>
      <c r="N2103" s="107"/>
      <c r="O2103" s="107"/>
      <c r="P2103" s="107"/>
      <c r="Q2103" s="107"/>
      <c r="R2103" s="107"/>
      <c r="S2103" s="107"/>
      <c r="T2103" s="560"/>
      <c r="U2103" s="561"/>
      <c r="V2103" s="561"/>
      <c r="W2103" s="561"/>
      <c r="X2103" s="561"/>
      <c r="Y2103" s="561"/>
      <c r="Z2103" s="561"/>
      <c r="AA2103" s="561"/>
      <c r="AB2103" s="561"/>
      <c r="AC2103" s="561"/>
      <c r="AD2103" s="561"/>
      <c r="AE2103" s="561"/>
      <c r="AF2103" s="561"/>
      <c r="AG2103" s="561"/>
      <c r="AH2103" s="561"/>
      <c r="AI2103" s="561"/>
      <c r="AJ2103" s="561"/>
      <c r="AK2103" s="561"/>
      <c r="AL2103" s="561"/>
      <c r="AM2103" s="561"/>
      <c r="AN2103" s="561"/>
      <c r="AO2103" s="561"/>
      <c r="AP2103" s="561"/>
      <c r="AQ2103" s="561"/>
      <c r="AR2103" s="561"/>
      <c r="AS2103" s="561"/>
      <c r="AT2103" s="561"/>
      <c r="AU2103" s="561"/>
      <c r="AV2103" s="561"/>
      <c r="AW2103" s="561"/>
      <c r="AX2103" s="561"/>
      <c r="AY2103" s="561"/>
      <c r="AZ2103" s="561"/>
      <c r="BA2103" s="561"/>
      <c r="BB2103" s="561"/>
      <c r="BC2103" s="561"/>
      <c r="BD2103" s="561"/>
      <c r="BE2103" s="561"/>
      <c r="BF2103" s="561"/>
      <c r="BG2103" s="561"/>
      <c r="BH2103" s="561"/>
      <c r="BI2103" s="561"/>
      <c r="BJ2103" s="561"/>
      <c r="BK2103" s="561"/>
      <c r="BL2103" s="561"/>
      <c r="BM2103" s="561"/>
      <c r="BN2103" s="561"/>
      <c r="BO2103" s="561"/>
      <c r="BP2103" s="561"/>
      <c r="BQ2103" s="561"/>
      <c r="BR2103" s="561"/>
      <c r="BS2103" s="561"/>
      <c r="BT2103" s="561"/>
      <c r="BU2103" s="561"/>
      <c r="BV2103" s="561"/>
      <c r="BW2103" s="561"/>
      <c r="BX2103" s="561"/>
      <c r="BY2103" s="561"/>
      <c r="BZ2103" s="561"/>
      <c r="CA2103" s="561"/>
      <c r="CB2103" s="561"/>
      <c r="CC2103" s="561"/>
      <c r="CD2103" s="561"/>
      <c r="CE2103" s="561"/>
      <c r="CF2103" s="561"/>
      <c r="CG2103" s="561"/>
      <c r="CH2103" s="561"/>
      <c r="CI2103" s="561"/>
      <c r="CJ2103" s="561"/>
      <c r="CK2103" s="561"/>
      <c r="CL2103" s="561"/>
      <c r="CM2103" s="561"/>
      <c r="CN2103" s="561"/>
    </row>
    <row r="2104" spans="1:92" s="526" customFormat="1" x14ac:dyDescent="0.25">
      <c r="A2104" s="107"/>
      <c r="B2104" s="558" t="s">
        <v>581</v>
      </c>
      <c r="C2104" s="559"/>
      <c r="D2104" s="107" t="s">
        <v>1091</v>
      </c>
      <c r="E2104" s="538"/>
      <c r="F2104" s="538"/>
      <c r="G2104" s="538"/>
      <c r="H2104" s="135"/>
      <c r="I2104" s="562">
        <v>46023</v>
      </c>
      <c r="J2104" s="559"/>
      <c r="K2104" s="107"/>
      <c r="L2104" s="107"/>
      <c r="M2104" s="107"/>
      <c r="N2104" s="107"/>
      <c r="O2104" s="107"/>
      <c r="P2104" s="107"/>
      <c r="Q2104" s="107"/>
      <c r="R2104" s="107"/>
      <c r="S2104" s="107"/>
      <c r="T2104" s="560"/>
      <c r="U2104" s="561"/>
      <c r="V2104" s="561"/>
      <c r="W2104" s="561"/>
      <c r="X2104" s="561"/>
      <c r="Y2104" s="561"/>
      <c r="Z2104" s="561"/>
      <c r="AA2104" s="561"/>
      <c r="AB2104" s="561"/>
      <c r="AC2104" s="561"/>
      <c r="AD2104" s="561"/>
      <c r="AE2104" s="561"/>
      <c r="AF2104" s="561"/>
      <c r="AG2104" s="561"/>
      <c r="AH2104" s="561"/>
      <c r="AI2104" s="561"/>
      <c r="AJ2104" s="561"/>
      <c r="AK2104" s="561"/>
      <c r="AL2104" s="561"/>
      <c r="AM2104" s="561"/>
      <c r="AN2104" s="561"/>
      <c r="AO2104" s="561"/>
      <c r="AP2104" s="561"/>
      <c r="AQ2104" s="561"/>
      <c r="AR2104" s="561"/>
      <c r="AS2104" s="561"/>
      <c r="AT2104" s="561"/>
      <c r="AU2104" s="561"/>
      <c r="AV2104" s="561"/>
      <c r="AW2104" s="561"/>
      <c r="AX2104" s="561"/>
      <c r="AY2104" s="561"/>
      <c r="AZ2104" s="561"/>
      <c r="BA2104" s="561"/>
      <c r="BB2104" s="561"/>
      <c r="BC2104" s="561"/>
      <c r="BD2104" s="561"/>
      <c r="BE2104" s="561"/>
      <c r="BF2104" s="561"/>
      <c r="BG2104" s="561"/>
      <c r="BH2104" s="561"/>
      <c r="BI2104" s="561"/>
      <c r="BJ2104" s="561"/>
      <c r="BK2104" s="561"/>
      <c r="BL2104" s="561"/>
      <c r="BM2104" s="561"/>
      <c r="BN2104" s="561"/>
      <c r="BO2104" s="561"/>
      <c r="BP2104" s="561"/>
      <c r="BQ2104" s="561"/>
      <c r="BR2104" s="561"/>
      <c r="BS2104" s="561"/>
      <c r="BT2104" s="561"/>
      <c r="BU2104" s="561"/>
      <c r="BV2104" s="561"/>
      <c r="BW2104" s="561"/>
      <c r="BX2104" s="561"/>
      <c r="BY2104" s="561"/>
      <c r="BZ2104" s="561"/>
      <c r="CA2104" s="561"/>
      <c r="CB2104" s="561"/>
      <c r="CC2104" s="561"/>
      <c r="CD2104" s="561"/>
      <c r="CE2104" s="561"/>
      <c r="CF2104" s="561"/>
      <c r="CG2104" s="561"/>
      <c r="CH2104" s="561"/>
      <c r="CI2104" s="561"/>
      <c r="CJ2104" s="561"/>
      <c r="CK2104" s="561"/>
      <c r="CL2104" s="561"/>
      <c r="CM2104" s="561"/>
      <c r="CN2104" s="561"/>
    </row>
    <row r="2105" spans="1:92" s="526" customFormat="1" x14ac:dyDescent="0.25">
      <c r="A2105" s="107"/>
      <c r="C2105" s="107"/>
      <c r="D2105" s="107" t="s">
        <v>1091</v>
      </c>
      <c r="E2105" s="135" t="s">
        <v>203</v>
      </c>
      <c r="F2105" s="135"/>
      <c r="G2105" s="135"/>
      <c r="H2105" s="135"/>
      <c r="I2105" s="109"/>
      <c r="J2105" s="108"/>
      <c r="K2105" s="107"/>
      <c r="L2105" s="107"/>
      <c r="M2105" s="107"/>
      <c r="N2105" s="107"/>
      <c r="O2105" s="107"/>
      <c r="P2105" s="107"/>
      <c r="Q2105" s="107"/>
      <c r="R2105" s="107"/>
      <c r="S2105" s="107"/>
      <c r="T2105" s="560"/>
      <c r="U2105" s="561"/>
      <c r="V2105" s="561"/>
      <c r="W2105" s="561"/>
      <c r="X2105" s="561"/>
      <c r="Y2105" s="561"/>
      <c r="Z2105" s="561"/>
      <c r="AA2105" s="561"/>
      <c r="AB2105" s="561"/>
      <c r="AC2105" s="561"/>
      <c r="AD2105" s="561"/>
      <c r="AE2105" s="561"/>
      <c r="AF2105" s="561"/>
      <c r="AG2105" s="561"/>
      <c r="AH2105" s="561"/>
      <c r="AI2105" s="561"/>
      <c r="AJ2105" s="561"/>
      <c r="AK2105" s="561"/>
      <c r="AL2105" s="561"/>
      <c r="AM2105" s="561"/>
      <c r="AN2105" s="561"/>
      <c r="AO2105" s="561"/>
      <c r="AP2105" s="561"/>
      <c r="AQ2105" s="561"/>
      <c r="AR2105" s="561"/>
      <c r="AS2105" s="561"/>
      <c r="AT2105" s="561"/>
      <c r="AU2105" s="561"/>
      <c r="AV2105" s="561"/>
      <c r="AW2105" s="561"/>
      <c r="AX2105" s="561"/>
      <c r="AY2105" s="561"/>
      <c r="AZ2105" s="561"/>
      <c r="BA2105" s="561"/>
      <c r="BB2105" s="561"/>
      <c r="BC2105" s="561"/>
      <c r="BD2105" s="561"/>
      <c r="BE2105" s="561"/>
      <c r="BF2105" s="561"/>
      <c r="BG2105" s="561"/>
      <c r="BH2105" s="561"/>
      <c r="BI2105" s="561"/>
      <c r="BJ2105" s="561"/>
      <c r="BK2105" s="561"/>
      <c r="BL2105" s="561"/>
      <c r="BM2105" s="561"/>
      <c r="BN2105" s="561"/>
      <c r="BO2105" s="561"/>
      <c r="BP2105" s="561"/>
      <c r="BQ2105" s="561"/>
      <c r="BR2105" s="561"/>
      <c r="BS2105" s="561"/>
      <c r="BT2105" s="561"/>
      <c r="BU2105" s="561"/>
      <c r="BV2105" s="561"/>
      <c r="BW2105" s="561"/>
      <c r="BX2105" s="561"/>
      <c r="BY2105" s="561"/>
      <c r="BZ2105" s="561"/>
      <c r="CA2105" s="561"/>
      <c r="CB2105" s="561"/>
      <c r="CC2105" s="561"/>
      <c r="CD2105" s="561"/>
      <c r="CE2105" s="561"/>
      <c r="CF2105" s="561"/>
      <c r="CG2105" s="561"/>
      <c r="CH2105" s="561"/>
      <c r="CI2105" s="561"/>
      <c r="CJ2105" s="561"/>
      <c r="CK2105" s="561"/>
      <c r="CL2105" s="561"/>
      <c r="CM2105" s="561"/>
      <c r="CN2105" s="561"/>
    </row>
    <row r="2106" spans="1:92" s="526" customFormat="1" x14ac:dyDescent="0.25">
      <c r="A2106" s="107"/>
      <c r="B2106" s="535" t="s">
        <v>13</v>
      </c>
      <c r="C2106" s="467"/>
      <c r="D2106" s="107" t="s">
        <v>1091</v>
      </c>
      <c r="E2106" s="536" t="s">
        <v>203</v>
      </c>
      <c r="F2106" s="536"/>
      <c r="G2106" s="536"/>
      <c r="H2106" s="536"/>
      <c r="I2106" s="109"/>
      <c r="J2106" s="108"/>
      <c r="K2106" s="107"/>
      <c r="L2106" s="107"/>
      <c r="M2106" s="107"/>
      <c r="N2106" s="107"/>
      <c r="O2106" s="107"/>
      <c r="P2106" s="107"/>
      <c r="Q2106" s="107"/>
      <c r="R2106" s="107"/>
      <c r="S2106" s="107"/>
      <c r="T2106" s="560"/>
      <c r="U2106" s="561"/>
      <c r="V2106" s="561"/>
      <c r="W2106" s="561"/>
      <c r="X2106" s="561"/>
      <c r="Y2106" s="561"/>
      <c r="Z2106" s="561"/>
      <c r="AA2106" s="561"/>
      <c r="AB2106" s="561"/>
      <c r="AC2106" s="561"/>
      <c r="AD2106" s="561"/>
      <c r="AE2106" s="561"/>
      <c r="AF2106" s="561"/>
      <c r="AG2106" s="561"/>
      <c r="AH2106" s="561"/>
      <c r="AI2106" s="561"/>
      <c r="AJ2106" s="561"/>
      <c r="AK2106" s="561"/>
      <c r="AL2106" s="561"/>
      <c r="AM2106" s="561"/>
      <c r="AN2106" s="561"/>
      <c r="AO2106" s="561"/>
      <c r="AP2106" s="561"/>
      <c r="AQ2106" s="561"/>
      <c r="AR2106" s="561"/>
      <c r="AS2106" s="561"/>
      <c r="AT2106" s="561"/>
      <c r="AU2106" s="561"/>
      <c r="AV2106" s="561"/>
      <c r="AW2106" s="561"/>
      <c r="AX2106" s="561"/>
      <c r="AY2106" s="561"/>
      <c r="AZ2106" s="561"/>
      <c r="BA2106" s="561"/>
      <c r="BB2106" s="561"/>
      <c r="BC2106" s="561"/>
      <c r="BD2106" s="561"/>
      <c r="BE2106" s="561"/>
      <c r="BF2106" s="561"/>
      <c r="BG2106" s="561"/>
      <c r="BH2106" s="561"/>
      <c r="BI2106" s="561"/>
      <c r="BJ2106" s="561"/>
      <c r="BK2106" s="561"/>
      <c r="BL2106" s="561"/>
      <c r="BM2106" s="561"/>
      <c r="BN2106" s="561"/>
      <c r="BO2106" s="561"/>
      <c r="BP2106" s="561"/>
      <c r="BQ2106" s="561"/>
      <c r="BR2106" s="561"/>
      <c r="BS2106" s="561"/>
      <c r="BT2106" s="561"/>
      <c r="BU2106" s="561"/>
      <c r="BV2106" s="561"/>
      <c r="BW2106" s="561"/>
      <c r="BX2106" s="561"/>
      <c r="BY2106" s="561"/>
      <c r="BZ2106" s="561"/>
      <c r="CA2106" s="561"/>
      <c r="CB2106" s="561"/>
      <c r="CC2106" s="561"/>
      <c r="CD2106" s="561"/>
      <c r="CE2106" s="561"/>
      <c r="CF2106" s="561"/>
      <c r="CG2106" s="561"/>
      <c r="CH2106" s="561"/>
      <c r="CI2106" s="561"/>
      <c r="CJ2106" s="561"/>
      <c r="CK2106" s="561"/>
      <c r="CL2106" s="561"/>
      <c r="CM2106" s="561"/>
      <c r="CN2106" s="561"/>
    </row>
    <row r="2107" spans="1:92" s="526" customFormat="1" x14ac:dyDescent="0.25">
      <c r="A2107" s="107" t="s">
        <v>170</v>
      </c>
      <c r="B2107" s="480" t="s">
        <v>570</v>
      </c>
      <c r="C2107" s="107" t="s">
        <v>30</v>
      </c>
      <c r="D2107" s="107" t="s">
        <v>1091</v>
      </c>
      <c r="E2107" s="135" t="s">
        <v>203</v>
      </c>
      <c r="F2107" s="135"/>
      <c r="G2107" s="135"/>
      <c r="H2107" s="135"/>
      <c r="I2107" s="109"/>
      <c r="J2107" s="563">
        <f t="shared" ref="J2107:P2107" ca="1" si="1311">SUMIF($3:$3, J$2, INDIRECT(ROW() &amp; ":" &amp; ROW()))</f>
        <v>0</v>
      </c>
      <c r="K2107" s="563">
        <f t="shared" ca="1" si="1311"/>
        <v>20</v>
      </c>
      <c r="L2107" s="563">
        <f t="shared" ca="1" si="1311"/>
        <v>0</v>
      </c>
      <c r="M2107" s="563">
        <f t="shared" ca="1" si="1311"/>
        <v>0</v>
      </c>
      <c r="N2107" s="563">
        <f t="shared" ca="1" si="1311"/>
        <v>0</v>
      </c>
      <c r="O2107" s="563">
        <f t="shared" ca="1" si="1311"/>
        <v>0</v>
      </c>
      <c r="P2107" s="563">
        <f t="shared" ca="1" si="1311"/>
        <v>0</v>
      </c>
      <c r="Q2107" s="563"/>
      <c r="R2107" s="107"/>
      <c r="S2107" s="107"/>
      <c r="T2107" s="564">
        <f t="shared" ref="T2107" ca="1" si="1312">IFERROR(INDEX(INDIRECT("Financials!$A:$AD"), MATCH(INDIRECT(ADDRESS(ROW(),2)), INDIRECT("Financials!$B:$B"), 0), MATCH(INDIRECT(ADDRESS(1,COLUMN())), INDIRECT("Financials!$1:$1"), 0)),0)</f>
        <v>0</v>
      </c>
      <c r="U2107" s="565">
        <f ca="1">SUM(INDIRECT(U2101):OFFSET(INDIRECT(U2101),0,-MIN(COLUMN()-COLUMN($U2107),$I2103*12/U$7-1)))/($I2103*12/U$7)</f>
        <v>1.6666666666666667</v>
      </c>
      <c r="V2107" s="565">
        <f ca="1">SUM(INDIRECT(V2101):OFFSET(INDIRECT(V2101),0,-MIN(COLUMN()-COLUMN($U2107),$I2103*12/V$7-1)))/($I2103*12/V$7)</f>
        <v>1.6666666666666667</v>
      </c>
      <c r="W2107" s="565">
        <f ca="1">SUM(INDIRECT(W2101):OFFSET(INDIRECT(W2101),0,-MIN(COLUMN()-COLUMN($U2107),$I2103*12/W$7-1)))/($I2103*12/W$7)</f>
        <v>1.6666666666666667</v>
      </c>
      <c r="X2107" s="565">
        <f ca="1">SUM(INDIRECT(X2101):OFFSET(INDIRECT(X2101),0,-MIN(COLUMN()-COLUMN($U2107),$I2103*12/X$7-1)))/($I2103*12/X$7)</f>
        <v>1.6666666666666667</v>
      </c>
      <c r="Y2107" s="565">
        <f ca="1">SUM(INDIRECT(Y2101):OFFSET(INDIRECT(Y2101),0,-MIN(COLUMN()-COLUMN($U2107),$I2103*12/Y$7-1)))/($I2103*12/Y$7)</f>
        <v>1.6666666666666667</v>
      </c>
      <c r="Z2107" s="565">
        <f ca="1">SUM(INDIRECT(Z2101):OFFSET(INDIRECT(Z2101),0,-MIN(COLUMN()-COLUMN($U2107),$I2103*12/Z$7-1)))/($I2103*12/Z$7)</f>
        <v>1.6666666666666667</v>
      </c>
      <c r="AA2107" s="565">
        <f ca="1">SUM(INDIRECT(AA2101):OFFSET(INDIRECT(AA2101),0,-MIN(COLUMN()-COLUMN($U2107),$I2103*12/AA$7-1)))/($I2103*12/AA$7)</f>
        <v>1.6666666666666667</v>
      </c>
      <c r="AB2107" s="565">
        <f ca="1">SUM(INDIRECT(AB2101):OFFSET(INDIRECT(AB2101),0,-MIN(COLUMN()-COLUMN($U2107),$I2103*12/AB$7-1)))/($I2103*12/AB$7)</f>
        <v>1.6666666666666667</v>
      </c>
      <c r="AC2107" s="565">
        <f ca="1">SUM(INDIRECT(AC2101):OFFSET(INDIRECT(AC2101),0,-MIN(COLUMN()-COLUMN($U2107),$I2103*12/AC$7-1)))/($I2103*12/AC$7)</f>
        <v>1.6666666666666667</v>
      </c>
      <c r="AD2107" s="565">
        <f ca="1">SUM(INDIRECT(AD2101):OFFSET(INDIRECT(AD2101),0,-MIN(COLUMN()-COLUMN($U2107),$I2103*12/AD$7-1)))/($I2103*12/AD$7)</f>
        <v>1.6666666666666667</v>
      </c>
      <c r="AE2107" s="565">
        <f ca="1">SUM(INDIRECT(AE2101):OFFSET(INDIRECT(AE2101),0,-MIN(COLUMN()-COLUMN($U2107),$I2103*12/AE$7-1)))/($I2103*12/AE$7)</f>
        <v>1.6666666666666667</v>
      </c>
      <c r="AF2107" s="565">
        <f ca="1">SUM(INDIRECT(AF2101):OFFSET(INDIRECT(AF2101),0,-MIN(COLUMN()-COLUMN($U2107),$I2103*12/AF$7-1)))/($I2103*12/AF$7)</f>
        <v>1.6666666666666667</v>
      </c>
      <c r="AG2107" s="565">
        <f ca="1">SUM(INDIRECT(AG2101):OFFSET(INDIRECT(AG2101),0,-MIN(COLUMN()-COLUMN($U2107),$I2103*12/AG$7-1)))/($I2103*12/AG$7)*(EOMONTH($I2104,0)&gt;EOMONTH(AG$2,0))</f>
        <v>0</v>
      </c>
      <c r="AH2107" s="565">
        <f ca="1">SUM(INDIRECT(AH2101):OFFSET(INDIRECT(AH2101),0,-MIN(COLUMN()-COLUMN($U2107),$I2103*12/AH$7-1)))/($I2103*12/AH$7)*(EOMONTH($I2104,0)&gt;EOMONTH(AH$2,0))</f>
        <v>0</v>
      </c>
      <c r="AI2107" s="565">
        <f ca="1">SUM(INDIRECT(AI2101):OFFSET(INDIRECT(AI2101),0,-MIN(COLUMN()-COLUMN($U2107),$I2103*12/AI$7-1)))/($I2103*12/AI$7)*(EOMONTH($I2104,0)&gt;EOMONTH(AI$2,0))</f>
        <v>0</v>
      </c>
      <c r="AJ2107" s="565">
        <f ca="1">SUM(INDIRECT(AJ2101):OFFSET(INDIRECT(AJ2101),0,-MIN(COLUMN()-COLUMN($U2107),$I2103*12/AJ$7-1)))/($I2103*12/AJ$7)*(EOMONTH($I2104,0)&gt;EOMONTH(AJ$2,0))</f>
        <v>0</v>
      </c>
      <c r="AK2107" s="565">
        <f ca="1">SUM(INDIRECT(AK2101):OFFSET(INDIRECT(AK2101),0,-MIN(COLUMN()-COLUMN($U2107),$I2103*12/AK$7-1)))/($I2103*12/AK$7)*(EOMONTH($I2104,0)&gt;EOMONTH(AK$2,0))</f>
        <v>0</v>
      </c>
      <c r="AL2107" s="565">
        <f ca="1">SUM(INDIRECT(AL2101):OFFSET(INDIRECT(AL2101),0,-MIN(COLUMN()-COLUMN($U2107),$I2103*12/AL$7-1)))/($I2103*12/AL$7)*(EOMONTH($I2104,0)&gt;EOMONTH(AL$2,0))</f>
        <v>0</v>
      </c>
      <c r="AM2107" s="565">
        <f ca="1">SUM(INDIRECT(AM2101):OFFSET(INDIRECT(AM2101),0,-MIN(COLUMN()-COLUMN($U2107),$I2103*12/AM$7-1)))/($I2103*12/AM$7)*(EOMONTH($I2104,0)&gt;EOMONTH(AM$2,0))</f>
        <v>0</v>
      </c>
      <c r="AN2107" s="565">
        <f ca="1">SUM(INDIRECT(AN2101):OFFSET(INDIRECT(AN2101),0,-MIN(COLUMN()-COLUMN($U2107),$I2103*12/AN$7-1)))/($I2103*12/AN$7)*(EOMONTH($I2104,0)&gt;EOMONTH(AN$2,0))</f>
        <v>0</v>
      </c>
      <c r="AO2107" s="565">
        <f ca="1">SUM(INDIRECT(AO2101):OFFSET(INDIRECT(AO2101),0,-MIN(COLUMN()-COLUMN($U2107),$I2103*12/AO$7-1)))/($I2103*12/AO$7)*(EOMONTH($I2104,0)&gt;EOMONTH(AO$2,0))</f>
        <v>0</v>
      </c>
      <c r="AP2107" s="565">
        <f ca="1">SUM(INDIRECT(AP2101):OFFSET(INDIRECT(AP2101),0,-MIN(COLUMN()-COLUMN($U2107),$I2103*12/AP$7-1)))/($I2103*12/AP$7)*(EOMONTH($I2104,0)&gt;EOMONTH(AP$2,0))</f>
        <v>0</v>
      </c>
      <c r="AQ2107" s="565">
        <f ca="1">SUM(INDIRECT(AQ2101):OFFSET(INDIRECT(AQ2101),0,-MIN(COLUMN()-COLUMN($U2107),$I2103*12/AQ$7-1)))/($I2103*12/AQ$7)*(EOMONTH($I2104,0)&gt;EOMONTH(AQ$2,0))</f>
        <v>0</v>
      </c>
      <c r="AR2107" s="565">
        <f ca="1">SUM(INDIRECT(AR2101):OFFSET(INDIRECT(AR2101),0,-MIN(COLUMN()-COLUMN($U2107),$I2103*12/AR$7-1)))/($I2103*12/AR$7)*(EOMONTH($I2104,0)&gt;EOMONTH(AR$2,0))</f>
        <v>0</v>
      </c>
      <c r="AS2107" s="565">
        <f ca="1">SUM(INDIRECT(AS2101):OFFSET(INDIRECT(AS2101),0,-MIN(COLUMN()-COLUMN($U2107),$I2103*12/AS$7-1)))/($I2103*12/AS$7)*(EOMONTH($I2104,0)&gt;EOMONTH(AS$2,0))</f>
        <v>0</v>
      </c>
      <c r="AT2107" s="565">
        <f ca="1">SUM(INDIRECT(AT2101):OFFSET(INDIRECT(AT2101),0,-MIN(COLUMN()-COLUMN($U2107),$I2103*12/AT$7-1)))/($I2103*12/AT$7)*(EOMONTH($I2104,0)&gt;EOMONTH(AT$2,0))</f>
        <v>0</v>
      </c>
      <c r="AU2107" s="565">
        <f ca="1">SUM(INDIRECT(AU2101):OFFSET(INDIRECT(AU2101),0,-MIN(COLUMN()-COLUMN($U2107),$I2103*12/AU$7-1)))/($I2103*12/AU$7)*(EOMONTH($I2104,0)&gt;EOMONTH(AU$2,0))</f>
        <v>0</v>
      </c>
      <c r="AV2107" s="565">
        <f ca="1">SUM(INDIRECT(AV2101):OFFSET(INDIRECT(AV2101),0,-MIN(COLUMN()-COLUMN($U2107),$I2103*12/AV$7-1)))/($I2103*12/AV$7)*(EOMONTH($I2104,0)&gt;EOMONTH(AV$2,0))</f>
        <v>0</v>
      </c>
      <c r="AW2107" s="565">
        <f ca="1">SUM(INDIRECT(AW2101):OFFSET(INDIRECT(AW2101),0,-MIN(COLUMN()-COLUMN($U2107),$I2103*12/AW$7-1)))/($I2103*12/AW$7)*(EOMONTH($I2104,0)&gt;EOMONTH(AW$2,0))</f>
        <v>0</v>
      </c>
      <c r="AX2107" s="565">
        <f ca="1">SUM(INDIRECT(AX2101):OFFSET(INDIRECT(AX2101),0,-MIN(COLUMN()-COLUMN($U2107),$I2103*12/AX$7-1)))/($I2103*12/AX$7)*(EOMONTH($I2104,0)&gt;EOMONTH(AX$2,0))</f>
        <v>0</v>
      </c>
      <c r="AY2107" s="565">
        <f ca="1">SUM(INDIRECT(AY2101):OFFSET(INDIRECT(AY2101),0,-MIN(COLUMN()-COLUMN($U2107),$I2103*12/AY$7-1)))/($I2103*12/AY$7)*(EOMONTH($I2104,0)&gt;EOMONTH(AY$2,0))</f>
        <v>0</v>
      </c>
      <c r="AZ2107" s="565">
        <f ca="1">SUM(INDIRECT(AZ2101):OFFSET(INDIRECT(AZ2101),0,-MIN(COLUMN()-COLUMN($U2107),$I2103*12/AZ$7-1)))/($I2103*12/AZ$7)*(EOMONTH($I2104,0)&gt;EOMONTH(AZ$2,0))</f>
        <v>0</v>
      </c>
      <c r="BA2107" s="565">
        <f ca="1">SUM(INDIRECT(BA2101):OFFSET(INDIRECT(BA2101),0,-MIN(COLUMN()-COLUMN($U2107),$I2103*12/BA$7-1)))/($I2103*12/BA$7)*(EOMONTH($I2104,0)&gt;EOMONTH(BA$2,0))</f>
        <v>0</v>
      </c>
      <c r="BB2107" s="565">
        <f ca="1">SUM(INDIRECT(BB2101):OFFSET(INDIRECT(BB2101),0,-MIN(COLUMN()-COLUMN($U2107),$I2103*12/BB$7-1)))/($I2103*12/BB$7)*(EOMONTH($I2104,0)&gt;EOMONTH(BB$2,0))</f>
        <v>0</v>
      </c>
      <c r="BC2107" s="565">
        <f ca="1">SUM(INDIRECT(BC2101):OFFSET(INDIRECT(BC2101),0,-MIN(COLUMN()-COLUMN($U2107),$I2103*12/BC$7-1)))/($I2103*12/BC$7)*(EOMONTH($I2104,0)&gt;EOMONTH(BC$2,0))</f>
        <v>0</v>
      </c>
      <c r="BD2107" s="565">
        <f ca="1">SUM(INDIRECT(BD2101):OFFSET(INDIRECT(BD2101),0,-MIN(COLUMN()-COLUMN($U2107),$I2103*12/BD$7-1)))/($I2103*12/BD$7)*(EOMONTH($I2104,0)&gt;EOMONTH(BD$2,0))</f>
        <v>0</v>
      </c>
      <c r="BE2107" s="565">
        <f ca="1">SUM(INDIRECT(BE2101):OFFSET(INDIRECT(BE2101),0,-MIN(COLUMN()-COLUMN($U2107),$I2103*12/BE$7-1)))/($I2103*12/BE$7)*(EOMONTH($I2104,0)&gt;EOMONTH(BE$2,0))</f>
        <v>0</v>
      </c>
      <c r="BF2107" s="565">
        <f ca="1">SUM(INDIRECT(BF2101):OFFSET(INDIRECT(BF2101),0,-MIN(COLUMN()-COLUMN($U2107),$I2103*12/BF$7-1)))/($I2103*12/BF$7)*(EOMONTH($I2104,0)&gt;EOMONTH(BF$2,0))</f>
        <v>0</v>
      </c>
      <c r="BG2107" s="565">
        <f ca="1">SUM(INDIRECT(BG2101):OFFSET(INDIRECT(BG2101),0,-MIN(COLUMN()-COLUMN($U2107),$I2103*12/BG$7-1)))/($I2103*12/BG$7)*(EOMONTH($I2104,0)&gt;EOMONTH(BG$2,0))</f>
        <v>0</v>
      </c>
      <c r="BH2107" s="565">
        <f ca="1">SUM(INDIRECT(BH2101):OFFSET(INDIRECT(BH2101),0,-MIN(COLUMN()-COLUMN($U2107),$I2103*12/BH$7-1)))/($I2103*12/BH$7)*(EOMONTH($I2104,0)&gt;EOMONTH(BH$2,0))</f>
        <v>0</v>
      </c>
      <c r="BI2107" s="565">
        <f ca="1">SUM(INDIRECT(BI2101):OFFSET(INDIRECT(BI2101),0,-MIN(COLUMN()-COLUMN($U2107),$I2103*12/BI$7-1)))/($I2103*12/BI$7)*(EOMONTH($I2104,0)&gt;EOMONTH(BI$2,0))</f>
        <v>0</v>
      </c>
      <c r="BJ2107" s="565">
        <f ca="1">SUM(INDIRECT(BJ2101):OFFSET(INDIRECT(BJ2101),0,-MIN(COLUMN()-COLUMN($U2107),$I2103*12/BJ$7-1)))/($I2103*12/BJ$7)*(EOMONTH($I2104,0)&gt;EOMONTH(BJ$2,0))</f>
        <v>0</v>
      </c>
      <c r="BK2107" s="565">
        <f ca="1">SUM(INDIRECT(BK2101):OFFSET(INDIRECT(BK2101),0,-MIN(COLUMN()-COLUMN($U2107),$I2103*12/BK$7-1)))/($I2103*12/BK$7)*(EOMONTH($I2104,0)&gt;EOMONTH(BK$2,0))</f>
        <v>0</v>
      </c>
      <c r="BL2107" s="565">
        <f ca="1">SUM(INDIRECT(BL2101):OFFSET(INDIRECT(BL2101),0,-MIN(COLUMN()-COLUMN($U2107),$I2103*12/BL$7-1)))/($I2103*12/BL$7)*(EOMONTH($I2104,0)&gt;EOMONTH(BL$2,0))</f>
        <v>0</v>
      </c>
      <c r="BM2107" s="565">
        <f ca="1">SUM(INDIRECT(BM2101):OFFSET(INDIRECT(BM2101),0,-MIN(COLUMN()-COLUMN($U2107),$I2103*12/BM$7-1)))/($I2103*12/BM$7)*(EOMONTH($I2104,0)&gt;EOMONTH(BM$2,0))</f>
        <v>0</v>
      </c>
      <c r="BN2107" s="565">
        <f ca="1">SUM(INDIRECT(BN2101):OFFSET(INDIRECT(BN2101),0,-MIN(COLUMN()-COLUMN($U2107),$I2103*12/BN$7-1)))/($I2103*12/BN$7)*(EOMONTH($I2104,0)&gt;EOMONTH(BN$2,0))</f>
        <v>0</v>
      </c>
      <c r="BO2107" s="565">
        <f ca="1">SUM(INDIRECT(BO2101):OFFSET(INDIRECT(BO2101),0,-MIN(COLUMN()-COLUMN($U2107),$I2103*12/BO$7-1)))/($I2103*12/BO$7)*(EOMONTH($I2104,0)&gt;EOMONTH(BO$2,0))</f>
        <v>0</v>
      </c>
      <c r="BP2107" s="565">
        <f ca="1">SUM(INDIRECT(BP2101):OFFSET(INDIRECT(BP2101),0,-MIN(COLUMN()-COLUMN($U2107),$I2103*12/BP$7-1)))/($I2103*12/BP$7)*(EOMONTH($I2104,0)&gt;EOMONTH(BP$2,0))</f>
        <v>0</v>
      </c>
      <c r="BQ2107" s="565">
        <f ca="1">SUM(INDIRECT(BQ2101):OFFSET(INDIRECT(BQ2101),0,-MIN(COLUMN()-COLUMN($U2107),$I2103*12/BQ$7-1)))/($I2103*12/BQ$7)*(EOMONTH($I2104,0)&gt;EOMONTH(BQ$2,0))</f>
        <v>0</v>
      </c>
      <c r="BR2107" s="565">
        <f ca="1">SUM(INDIRECT(BR2101):OFFSET(INDIRECT(BR2101),0,-MIN(COLUMN()-COLUMN($U2107),$I2103*12/BR$7-1)))/($I2103*12/BR$7)*(EOMONTH($I2104,0)&gt;EOMONTH(BR$2,0))</f>
        <v>0</v>
      </c>
      <c r="BS2107" s="565">
        <f ca="1">SUM(INDIRECT(BS2101):OFFSET(INDIRECT(BS2101),0,-MIN(COLUMN()-COLUMN($U2107),$I2103*12/BS$7-1)))/($I2103*12/BS$7)*(EOMONTH($I2104,0)&gt;EOMONTH(BS$2,0))</f>
        <v>0</v>
      </c>
      <c r="BT2107" s="565">
        <f ca="1">SUM(INDIRECT(BT2101):OFFSET(INDIRECT(BT2101),0,-MIN(COLUMN()-COLUMN($U2107),$I2103*12/BT$7-1)))/($I2103*12/BT$7)*(EOMONTH($I2104,0)&gt;EOMONTH(BT$2,0))</f>
        <v>0</v>
      </c>
      <c r="BU2107" s="565">
        <f ca="1">SUM(INDIRECT(BU2101):OFFSET(INDIRECT(BU2101),0,-MIN(COLUMN()-COLUMN($U2107),$I2103*12/BU$7-1)))/($I2103*12/BU$7)*(EOMONTH($I2104,0)&gt;EOMONTH(BU$2,0))</f>
        <v>0</v>
      </c>
      <c r="BV2107" s="565">
        <f ca="1">SUM(INDIRECT(BV2101):OFFSET(INDIRECT(BV2101),0,-MIN(COLUMN()-COLUMN($U2107),$I2103*12/BV$7-1)))/($I2103*12/BV$7)*(EOMONTH($I2104,0)&gt;EOMONTH(BV$2,0))</f>
        <v>0</v>
      </c>
      <c r="BW2107" s="565">
        <f ca="1">SUM(INDIRECT(BW2101):OFFSET(INDIRECT(BW2101),0,-MIN(COLUMN()-COLUMN($U2107),$I2103*12/BW$7-1)))/($I2103*12/BW$7)*(EOMONTH($I2104,0)&gt;EOMONTH(BW$2,0))</f>
        <v>0</v>
      </c>
      <c r="BX2107" s="565">
        <f ca="1">SUM(INDIRECT(BX2101):OFFSET(INDIRECT(BX2101),0,-MIN(COLUMN()-COLUMN($U2107),$I2103*12/BX$7-1)))/($I2103*12/BX$7)*(EOMONTH($I2104,0)&gt;EOMONTH(BX$2,0))</f>
        <v>0</v>
      </c>
      <c r="BY2107" s="565">
        <f ca="1">SUM(INDIRECT(BY2101):OFFSET(INDIRECT(BY2101),0,-MIN(COLUMN()-COLUMN($U2107),$I2103*12/BY$7-1)))/($I2103*12/BY$7)*(EOMONTH($I2104,0)&gt;EOMONTH(BY$2,0))</f>
        <v>0</v>
      </c>
      <c r="BZ2107" s="565">
        <f ca="1">SUM(INDIRECT(BZ2101):OFFSET(INDIRECT(BZ2101),0,-MIN(COLUMN()-COLUMN($U2107),$I2103*12/BZ$7-1)))/($I2103*12/BZ$7)*(EOMONTH($I2104,0)&gt;EOMONTH(BZ$2,0))</f>
        <v>0</v>
      </c>
      <c r="CA2107" s="565">
        <f ca="1">SUM(INDIRECT(CA2101):OFFSET(INDIRECT(CA2101),0,-MIN(COLUMN()-COLUMN($U2107),$I2103*12/CA$7-1)))/($I2103*12/CA$7)*(EOMONTH($I2104,0)&gt;EOMONTH(CA$2,0))</f>
        <v>0</v>
      </c>
      <c r="CB2107" s="565">
        <f ca="1">SUM(INDIRECT(CB2101):OFFSET(INDIRECT(CB2101),0,-MIN(COLUMN()-COLUMN($U2107),$I2103*12/CB$7-1)))/($I2103*12/CB$7)*(EOMONTH($I2104,0)&gt;EOMONTH(CB$2,0))</f>
        <v>0</v>
      </c>
      <c r="CC2107" s="565">
        <f ca="1">SUM(INDIRECT(CC2101):OFFSET(INDIRECT(CC2101),0,-MIN(COLUMN()-COLUMN($U2107),$I2103*12/CC$7-1)))/($I2103*12/CC$7)*(EOMONTH($I2104,0)&gt;EOMONTH(CC$2,0))</f>
        <v>0</v>
      </c>
      <c r="CD2107" s="565">
        <f ca="1">SUM(INDIRECT(CD2101):OFFSET(INDIRECT(CD2101),0,-MIN(COLUMN()-COLUMN($U2107),$I2103*12/CD$7-1)))/($I2103*12/CD$7)*(EOMONTH($I2104,0)&gt;EOMONTH(CD$2,0))</f>
        <v>0</v>
      </c>
      <c r="CE2107" s="565">
        <f ca="1">SUM(INDIRECT(CE2101):OFFSET(INDIRECT(CE2101),0,-MIN(COLUMN()-COLUMN($U2107),$I2103*12/CE$7-1)))/($I2103*12/CE$7)*(EOMONTH($I2104,0)&gt;EOMONTH(CE$2,0))</f>
        <v>0</v>
      </c>
      <c r="CF2107" s="565">
        <f ca="1">SUM(INDIRECT(CF2101):OFFSET(INDIRECT(CF2101),0,-MIN(COLUMN()-COLUMN($U2107),$I2103*12/CF$7-1)))/($I2103*12/CF$7)*(EOMONTH($I2104,0)&gt;EOMONTH(CF$2,0))</f>
        <v>0</v>
      </c>
      <c r="CG2107" s="565">
        <f ca="1">SUM(INDIRECT(CG2101):OFFSET(INDIRECT(CG2101),0,-MIN(COLUMN()-COLUMN($U2107),$I2103*12/CG$7-1)))/($I2103*12/CG$7)*(EOMONTH($I2104,0)&gt;EOMONTH(CG$2,0))</f>
        <v>0</v>
      </c>
      <c r="CH2107" s="565">
        <f ca="1">SUM(INDIRECT(CH2101):OFFSET(INDIRECT(CH2101),0,-MIN(COLUMN()-COLUMN($U2107),$I2103*12/CH$7-1)))/($I2103*12/CH$7)*(EOMONTH($I2104,0)&gt;EOMONTH(CH$2,0))</f>
        <v>0</v>
      </c>
      <c r="CI2107" s="565">
        <f ca="1">SUM(INDIRECT(CI2101):OFFSET(INDIRECT(CI2101),0,-MIN(COLUMN()-COLUMN($U2107),$I2103*12/CI$7-1)))/($I2103*12/CI$7)*(EOMONTH($I2104,0)&gt;EOMONTH(CI$2,0))</f>
        <v>0</v>
      </c>
      <c r="CJ2107" s="565">
        <f ca="1">SUM(INDIRECT(CJ2101):OFFSET(INDIRECT(CJ2101),0,-MIN(COLUMN()-COLUMN($U2107),$I2103*12/CJ$7-1)))/($I2103*12/CJ$7)*(EOMONTH($I2104,0)&gt;EOMONTH(CJ$2,0))</f>
        <v>0</v>
      </c>
      <c r="CK2107" s="565">
        <f ca="1">SUM(INDIRECT(CK2101):OFFSET(INDIRECT(CK2101),0,-MIN(COLUMN()-COLUMN($U2107),$I2103*12/CK$7-1)))/($I2103*12/CK$7)*(EOMONTH($I2104,0)&gt;EOMONTH(CK$2,0))</f>
        <v>0</v>
      </c>
      <c r="CL2107" s="565">
        <f ca="1">SUM(INDIRECT(CL2101):OFFSET(INDIRECT(CL2101),0,-MIN(COLUMN()-COLUMN($U2107),$I2103*12/CL$7-1)))/($I2103*12/CL$7)*(EOMONTH($I2104,0)&gt;EOMONTH(CL$2,0))</f>
        <v>0</v>
      </c>
      <c r="CM2107" s="565">
        <f ca="1">SUM(INDIRECT(CM2101):OFFSET(INDIRECT(CM2101),0,-MIN(COLUMN()-COLUMN($U2107),$I2103*12/CM$7-1)))/($I2103*12/CM$7)*(EOMONTH($I2104,0)&gt;EOMONTH(CM$2,0))</f>
        <v>0</v>
      </c>
      <c r="CN2107" s="565">
        <f ca="1">SUM(INDIRECT(CN2101):OFFSET(INDIRECT(CN2101),0,-MIN(COLUMN()-COLUMN($U2107),$I2103*12/CN$7-1)))/($I2103*12/CN$7)*(EOMONTH($I2104,0)&gt;EOMONTH(CN$2,0))</f>
        <v>0</v>
      </c>
    </row>
    <row r="2108" spans="1:92" s="526" customFormat="1" x14ac:dyDescent="0.25">
      <c r="A2108" s="107"/>
      <c r="B2108" s="480" t="s">
        <v>1092</v>
      </c>
      <c r="C2108" s="107" t="s">
        <v>16</v>
      </c>
      <c r="D2108" s="107" t="s">
        <v>1091</v>
      </c>
      <c r="E2108" s="135"/>
      <c r="F2108" s="135"/>
      <c r="G2108" s="135"/>
      <c r="H2108" s="135"/>
      <c r="I2108" s="109"/>
      <c r="J2108" s="563"/>
      <c r="K2108" s="563"/>
      <c r="L2108" s="563"/>
      <c r="M2108" s="563"/>
      <c r="N2108" s="563"/>
      <c r="O2108" s="563"/>
      <c r="P2108" s="563"/>
      <c r="Q2108" s="563"/>
      <c r="R2108" s="107"/>
      <c r="S2108" s="107"/>
      <c r="T2108" s="564"/>
      <c r="U2108" s="565"/>
      <c r="V2108" s="565"/>
      <c r="W2108" s="565"/>
      <c r="X2108" s="565"/>
      <c r="Y2108" s="565"/>
      <c r="Z2108" s="565"/>
      <c r="AA2108" s="565"/>
      <c r="AB2108" s="565"/>
      <c r="AC2108" s="565"/>
      <c r="AD2108" s="565"/>
      <c r="AE2108" s="565"/>
      <c r="AF2108" s="565"/>
      <c r="AG2108" s="565"/>
      <c r="AH2108" s="565"/>
      <c r="AI2108" s="565"/>
      <c r="AJ2108" s="565"/>
      <c r="AK2108" s="565"/>
      <c r="AL2108" s="565"/>
      <c r="AM2108" s="565"/>
      <c r="AN2108" s="565"/>
      <c r="AO2108" s="565"/>
      <c r="AP2108" s="565"/>
      <c r="AQ2108" s="565"/>
      <c r="AR2108" s="565"/>
      <c r="AS2108" s="565"/>
      <c r="AT2108" s="565"/>
      <c r="AU2108" s="565"/>
      <c r="AV2108" s="565"/>
      <c r="AW2108" s="565"/>
      <c r="AX2108" s="565"/>
      <c r="AY2108" s="565"/>
      <c r="AZ2108" s="565"/>
      <c r="BA2108" s="565"/>
      <c r="BB2108" s="565"/>
      <c r="BC2108" s="565"/>
      <c r="BD2108" s="565"/>
      <c r="BE2108" s="565"/>
      <c r="BF2108" s="565"/>
      <c r="BG2108" s="565"/>
      <c r="BH2108" s="565"/>
      <c r="BI2108" s="565"/>
      <c r="BJ2108" s="565"/>
      <c r="BK2108" s="565"/>
      <c r="BL2108" s="565"/>
      <c r="BM2108" s="565"/>
      <c r="BN2108" s="565"/>
      <c r="BO2108" s="565"/>
      <c r="BP2108" s="565"/>
      <c r="BQ2108" s="565"/>
      <c r="BR2108" s="565"/>
      <c r="BS2108" s="565"/>
      <c r="BT2108" s="565"/>
      <c r="BU2108" s="565"/>
      <c r="BV2108" s="565"/>
      <c r="BW2108" s="565"/>
      <c r="BX2108" s="565"/>
      <c r="BY2108" s="565"/>
      <c r="BZ2108" s="565"/>
      <c r="CA2108" s="565"/>
      <c r="CB2108" s="565"/>
      <c r="CC2108" s="565"/>
      <c r="CD2108" s="565"/>
      <c r="CE2108" s="565"/>
      <c r="CF2108" s="565"/>
      <c r="CG2108" s="565"/>
      <c r="CH2108" s="565"/>
      <c r="CI2108" s="565"/>
      <c r="CJ2108" s="565"/>
      <c r="CK2108" s="565"/>
      <c r="CL2108" s="565"/>
      <c r="CM2108" s="565"/>
      <c r="CN2108" s="565"/>
    </row>
    <row r="2109" spans="1:92" s="526" customFormat="1" x14ac:dyDescent="0.25">
      <c r="A2109" s="107"/>
      <c r="B2109" s="566"/>
      <c r="C2109" s="107"/>
      <c r="D2109" s="107" t="s">
        <v>1091</v>
      </c>
      <c r="E2109" s="135" t="s">
        <v>203</v>
      </c>
      <c r="F2109" s="135"/>
      <c r="G2109" s="135"/>
      <c r="H2109" s="135"/>
      <c r="I2109" s="109"/>
      <c r="J2109" s="107"/>
      <c r="K2109" s="107"/>
      <c r="L2109" s="107"/>
      <c r="M2109" s="107"/>
      <c r="N2109" s="107"/>
      <c r="O2109" s="107"/>
      <c r="P2109" s="107"/>
      <c r="Q2109" s="107"/>
      <c r="R2109" s="107"/>
      <c r="S2109" s="107"/>
      <c r="T2109" s="560"/>
      <c r="U2109" s="561"/>
      <c r="V2109" s="561"/>
      <c r="W2109" s="561"/>
      <c r="X2109" s="561"/>
      <c r="Y2109" s="561"/>
      <c r="Z2109" s="561"/>
      <c r="AA2109" s="561"/>
      <c r="AB2109" s="561"/>
      <c r="AC2109" s="561"/>
      <c r="AD2109" s="561"/>
      <c r="AE2109" s="561"/>
      <c r="AF2109" s="561"/>
      <c r="AG2109" s="561"/>
      <c r="AH2109" s="561"/>
      <c r="AI2109" s="561"/>
      <c r="AJ2109" s="561"/>
      <c r="AK2109" s="561"/>
      <c r="AL2109" s="561"/>
      <c r="AM2109" s="561"/>
      <c r="AN2109" s="561"/>
      <c r="AO2109" s="561"/>
      <c r="AP2109" s="561"/>
      <c r="AQ2109" s="561"/>
      <c r="AR2109" s="561"/>
      <c r="AS2109" s="561"/>
      <c r="AT2109" s="561"/>
      <c r="AU2109" s="561"/>
      <c r="AV2109" s="561"/>
      <c r="AW2109" s="561"/>
      <c r="AX2109" s="561"/>
      <c r="AY2109" s="561"/>
      <c r="AZ2109" s="561"/>
      <c r="BA2109" s="561"/>
      <c r="BB2109" s="561"/>
      <c r="BC2109" s="561"/>
      <c r="BD2109" s="561"/>
      <c r="BE2109" s="561"/>
      <c r="BF2109" s="561"/>
      <c r="BG2109" s="561"/>
      <c r="BH2109" s="561"/>
      <c r="BI2109" s="561"/>
      <c r="BJ2109" s="561"/>
      <c r="BK2109" s="561"/>
      <c r="BL2109" s="561"/>
      <c r="BM2109" s="561"/>
      <c r="BN2109" s="561"/>
      <c r="BO2109" s="561"/>
      <c r="BP2109" s="561"/>
      <c r="BQ2109" s="561"/>
      <c r="BR2109" s="561"/>
      <c r="BS2109" s="561"/>
      <c r="BT2109" s="561"/>
      <c r="BU2109" s="561"/>
      <c r="BV2109" s="561"/>
      <c r="BW2109" s="561"/>
      <c r="BX2109" s="561"/>
      <c r="BY2109" s="561"/>
      <c r="BZ2109" s="561"/>
      <c r="CA2109" s="561"/>
      <c r="CB2109" s="561"/>
      <c r="CC2109" s="561"/>
      <c r="CD2109" s="561"/>
      <c r="CE2109" s="561"/>
      <c r="CF2109" s="561"/>
      <c r="CG2109" s="561"/>
      <c r="CH2109" s="561"/>
      <c r="CI2109" s="561"/>
      <c r="CJ2109" s="561"/>
      <c r="CK2109" s="561"/>
      <c r="CL2109" s="561"/>
      <c r="CM2109" s="561"/>
      <c r="CN2109" s="561"/>
    </row>
    <row r="2110" spans="1:92" s="526" customFormat="1" x14ac:dyDescent="0.25">
      <c r="A2110" s="107"/>
      <c r="B2110" s="535" t="s">
        <v>572</v>
      </c>
      <c r="C2110" s="467"/>
      <c r="D2110" s="107" t="s">
        <v>1091</v>
      </c>
      <c r="E2110" s="536" t="s">
        <v>203</v>
      </c>
      <c r="F2110" s="536"/>
      <c r="G2110" s="536"/>
      <c r="H2110" s="536"/>
      <c r="I2110" s="109"/>
      <c r="J2110" s="107"/>
      <c r="K2110" s="107"/>
      <c r="L2110" s="107"/>
      <c r="M2110" s="107"/>
      <c r="N2110" s="107"/>
      <c r="O2110" s="107"/>
      <c r="P2110" s="107"/>
      <c r="Q2110" s="107"/>
      <c r="R2110" s="107"/>
      <c r="S2110" s="107"/>
      <c r="T2110" s="560"/>
      <c r="U2110" s="561"/>
      <c r="V2110" s="561"/>
      <c r="W2110" s="561"/>
      <c r="X2110" s="561"/>
      <c r="Y2110" s="561"/>
      <c r="Z2110" s="561"/>
      <c r="AA2110" s="561"/>
      <c r="AB2110" s="561"/>
      <c r="AC2110" s="561"/>
      <c r="AD2110" s="561"/>
      <c r="AE2110" s="561"/>
      <c r="AF2110" s="561"/>
      <c r="AG2110" s="561"/>
      <c r="AH2110" s="561"/>
      <c r="AI2110" s="561"/>
      <c r="AJ2110" s="561"/>
      <c r="AK2110" s="561"/>
      <c r="AL2110" s="561"/>
      <c r="AM2110" s="561"/>
      <c r="AN2110" s="561"/>
      <c r="AO2110" s="561"/>
      <c r="AP2110" s="561"/>
      <c r="AQ2110" s="561"/>
      <c r="AR2110" s="561"/>
      <c r="AS2110" s="561"/>
      <c r="AT2110" s="561"/>
      <c r="AU2110" s="561"/>
      <c r="AV2110" s="561"/>
      <c r="AW2110" s="561"/>
      <c r="AX2110" s="561"/>
      <c r="AY2110" s="561"/>
      <c r="AZ2110" s="561"/>
      <c r="BA2110" s="561"/>
      <c r="BB2110" s="561"/>
      <c r="BC2110" s="561"/>
      <c r="BD2110" s="561"/>
      <c r="BE2110" s="561"/>
      <c r="BF2110" s="561"/>
      <c r="BG2110" s="561"/>
      <c r="BH2110" s="561"/>
      <c r="BI2110" s="561"/>
      <c r="BJ2110" s="561"/>
      <c r="BK2110" s="561"/>
      <c r="BL2110" s="561"/>
      <c r="BM2110" s="561"/>
      <c r="BN2110" s="561"/>
      <c r="BO2110" s="561"/>
      <c r="BP2110" s="561"/>
      <c r="BQ2110" s="561"/>
      <c r="BR2110" s="561"/>
      <c r="BS2110" s="561"/>
      <c r="BT2110" s="561"/>
      <c r="BU2110" s="561"/>
      <c r="BV2110" s="561"/>
      <c r="BW2110" s="561"/>
      <c r="BX2110" s="561"/>
      <c r="BY2110" s="561"/>
      <c r="BZ2110" s="561"/>
      <c r="CA2110" s="561"/>
      <c r="CB2110" s="561"/>
      <c r="CC2110" s="561"/>
      <c r="CD2110" s="561"/>
      <c r="CE2110" s="561"/>
      <c r="CF2110" s="561"/>
      <c r="CG2110" s="561"/>
      <c r="CH2110" s="561"/>
      <c r="CI2110" s="561"/>
      <c r="CJ2110" s="561"/>
      <c r="CK2110" s="561"/>
      <c r="CL2110" s="561"/>
      <c r="CM2110" s="561"/>
      <c r="CN2110" s="561"/>
    </row>
    <row r="2111" spans="1:92" s="526" customFormat="1" x14ac:dyDescent="0.25">
      <c r="A2111" s="107"/>
      <c r="B2111" s="480" t="s">
        <v>573</v>
      </c>
      <c r="C2111" s="133" t="s">
        <v>48</v>
      </c>
      <c r="D2111" s="107" t="s">
        <v>1091</v>
      </c>
      <c r="E2111" s="135" t="s">
        <v>203</v>
      </c>
      <c r="F2111" s="135"/>
      <c r="G2111" s="135"/>
      <c r="H2111" s="135"/>
      <c r="I2111" s="109"/>
      <c r="J2111" s="563">
        <f t="shared" ref="J2111:P2113" ca="1" si="1313">SUMIF($4:$4, J$2, INDIRECT(ROW() &amp; ":" &amp; ROW()))</f>
        <v>0</v>
      </c>
      <c r="K2111" s="563">
        <f t="shared" ca="1" si="1313"/>
        <v>100</v>
      </c>
      <c r="L2111" s="563">
        <f t="shared" ca="1" si="1313"/>
        <v>0</v>
      </c>
      <c r="M2111" s="563">
        <f t="shared" ca="1" si="1313"/>
        <v>0</v>
      </c>
      <c r="N2111" s="563">
        <f t="shared" ca="1" si="1313"/>
        <v>0</v>
      </c>
      <c r="O2111" s="563">
        <f t="shared" ca="1" si="1313"/>
        <v>0</v>
      </c>
      <c r="P2111" s="563">
        <f t="shared" ca="1" si="1313"/>
        <v>0</v>
      </c>
      <c r="Q2111" s="563"/>
      <c r="R2111" s="107"/>
      <c r="S2111" s="107"/>
      <c r="T2111" s="564"/>
      <c r="U2111" s="565" cm="1">
        <f t="array" aca="1" ref="U2111" ca="1">-(INDIRECT(U2101)+T2111)*(EOMONTH($I2104,0)&gt;EOMONTH(U$2,0))</f>
        <v>-100</v>
      </c>
      <c r="V2111" s="565" cm="1">
        <f t="array" aca="1" ref="V2111" ca="1">-(INDIRECT(V2101)+U2111)*(EOMONTH($I2104,0)&gt;EOMONTH(V$2,0))</f>
        <v>100</v>
      </c>
      <c r="W2111" s="565" cm="1">
        <f t="array" aca="1" ref="W2111" ca="1">-(INDIRECT(W2101)+V2111)*(EOMONTH($I2104,0)&gt;EOMONTH(W$2,0))</f>
        <v>-100</v>
      </c>
      <c r="X2111" s="565" cm="1">
        <f t="array" aca="1" ref="X2111" ca="1">-(INDIRECT(X2101)+W2111)*(EOMONTH($I2104,0)&gt;EOMONTH(X$2,0))</f>
        <v>100</v>
      </c>
      <c r="Y2111" s="565" cm="1">
        <f t="array" aca="1" ref="Y2111" ca="1">-(INDIRECT(Y2101)+X2111)*(EOMONTH($I2104,0)&gt;EOMONTH(Y$2,0))</f>
        <v>-100</v>
      </c>
      <c r="Z2111" s="565" cm="1">
        <f t="array" aca="1" ref="Z2111" ca="1">-(INDIRECT(Z2101)+Y2111)*(EOMONTH($I2104,0)&gt;EOMONTH(Z$2,0))</f>
        <v>100</v>
      </c>
      <c r="AA2111" s="565" cm="1">
        <f t="array" aca="1" ref="AA2111" ca="1">-(INDIRECT(AA2101)+Z2111)*(EOMONTH($I2104,0)&gt;EOMONTH(AA$2,0))</f>
        <v>-100</v>
      </c>
      <c r="AB2111" s="565" cm="1">
        <f t="array" aca="1" ref="AB2111" ca="1">-(INDIRECT(AB2101)+AA2111)*(EOMONTH($I2104,0)&gt;EOMONTH(AB$2,0))</f>
        <v>100</v>
      </c>
      <c r="AC2111" s="565" cm="1">
        <f t="array" aca="1" ref="AC2111" ca="1">-(INDIRECT(AC2101)+AB2111)*(EOMONTH($I2104,0)&gt;EOMONTH(AC$2,0))</f>
        <v>-100</v>
      </c>
      <c r="AD2111" s="565" cm="1">
        <f t="array" aca="1" ref="AD2111" ca="1">-(INDIRECT(AD2101)+AC2111)*(EOMONTH($I2104,0)&gt;EOMONTH(AD$2,0))</f>
        <v>100</v>
      </c>
      <c r="AE2111" s="565" cm="1">
        <f t="array" aca="1" ref="AE2111" ca="1">-(INDIRECT(AE2101)+AD2111)*(EOMONTH($I2104,0)&gt;EOMONTH(AE$2,0))</f>
        <v>-100</v>
      </c>
      <c r="AF2111" s="565" cm="1">
        <f t="array" aca="1" ref="AF2111" ca="1">-(INDIRECT(AF2101)+AE2111)*(EOMONTH($I2104,0)&gt;EOMONTH(AF$2,0))</f>
        <v>100</v>
      </c>
      <c r="AG2111" s="565" cm="1">
        <f t="array" aca="1" ref="AG2111" ca="1">-(INDIRECT(AG2101)+AF2111)*(EOMONTH($I2104,0)&gt;EOMONTH(AG$2,0))</f>
        <v>0</v>
      </c>
      <c r="AH2111" s="565" cm="1">
        <f t="array" aca="1" ref="AH2111" ca="1">-(INDIRECT(AH2101)+AG2111)*(EOMONTH($I2104,0)&gt;EOMONTH(AH$2,0))</f>
        <v>0</v>
      </c>
      <c r="AI2111" s="565" cm="1">
        <f t="array" aca="1" ref="AI2111" ca="1">-(INDIRECT(AI2101)+AH2111)*(EOMONTH($I2104,0)&gt;EOMONTH(AI$2,0))</f>
        <v>0</v>
      </c>
      <c r="AJ2111" s="565" cm="1">
        <f t="array" aca="1" ref="AJ2111" ca="1">-(INDIRECT(AJ2101)+AI2111)*(EOMONTH($I2104,0)&gt;EOMONTH(AJ$2,0))</f>
        <v>0</v>
      </c>
      <c r="AK2111" s="565" cm="1">
        <f t="array" aca="1" ref="AK2111" ca="1">-(INDIRECT(AK2101)+AJ2111)*(EOMONTH($I2104,0)&gt;EOMONTH(AK$2,0))</f>
        <v>0</v>
      </c>
      <c r="AL2111" s="565" cm="1">
        <f t="array" aca="1" ref="AL2111" ca="1">-(INDIRECT(AL2101)+AK2111)*(EOMONTH($I2104,0)&gt;EOMONTH(AL$2,0))</f>
        <v>0</v>
      </c>
      <c r="AM2111" s="565" cm="1">
        <f t="array" aca="1" ref="AM2111" ca="1">-(INDIRECT(AM2101)+AL2111)*(EOMONTH($I2104,0)&gt;EOMONTH(AM$2,0))</f>
        <v>0</v>
      </c>
      <c r="AN2111" s="565" cm="1">
        <f t="array" aca="1" ref="AN2111" ca="1">-(INDIRECT(AN2101)+AM2111)*(EOMONTH($I2104,0)&gt;EOMONTH(AN$2,0))</f>
        <v>0</v>
      </c>
      <c r="AO2111" s="565" cm="1">
        <f t="array" aca="1" ref="AO2111" ca="1">-(INDIRECT(AO2101)+AN2111)*(EOMONTH($I2104,0)&gt;EOMONTH(AO$2,0))</f>
        <v>0</v>
      </c>
      <c r="AP2111" s="565" cm="1">
        <f t="array" aca="1" ref="AP2111" ca="1">-(INDIRECT(AP2101)+AO2111)*(EOMONTH($I2104,0)&gt;EOMONTH(AP$2,0))</f>
        <v>0</v>
      </c>
      <c r="AQ2111" s="565" cm="1">
        <f t="array" aca="1" ref="AQ2111" ca="1">-(INDIRECT(AQ2101)+AP2111)*(EOMONTH($I2104,0)&gt;EOMONTH(AQ$2,0))</f>
        <v>0</v>
      </c>
      <c r="AR2111" s="565" cm="1">
        <f t="array" aca="1" ref="AR2111" ca="1">-(INDIRECT(AR2101)+AQ2111)*(EOMONTH($I2104,0)&gt;EOMONTH(AR$2,0))</f>
        <v>0</v>
      </c>
      <c r="AS2111" s="565" cm="1">
        <f t="array" aca="1" ref="AS2111" ca="1">-(INDIRECT(AS2101)+AR2111)*(EOMONTH($I2104,0)&gt;EOMONTH(AS$2,0))</f>
        <v>0</v>
      </c>
      <c r="AT2111" s="565" cm="1">
        <f t="array" aca="1" ref="AT2111" ca="1">-(INDIRECT(AT2101)+AS2111)*(EOMONTH($I2104,0)&gt;EOMONTH(AT$2,0))</f>
        <v>0</v>
      </c>
      <c r="AU2111" s="565" cm="1">
        <f t="array" aca="1" ref="AU2111" ca="1">-(INDIRECT(AU2101)+AT2111)*(EOMONTH($I2104,0)&gt;EOMONTH(AU$2,0))</f>
        <v>0</v>
      </c>
      <c r="AV2111" s="565" cm="1">
        <f t="array" aca="1" ref="AV2111" ca="1">-(INDIRECT(AV2101)+AU2111)*(EOMONTH($I2104,0)&gt;EOMONTH(AV$2,0))</f>
        <v>0</v>
      </c>
      <c r="AW2111" s="565" cm="1">
        <f t="array" aca="1" ref="AW2111" ca="1">-(INDIRECT(AW2101)+AV2111)*(EOMONTH($I2104,0)&gt;EOMONTH(AW$2,0))</f>
        <v>0</v>
      </c>
      <c r="AX2111" s="565" cm="1">
        <f t="array" aca="1" ref="AX2111" ca="1">-(INDIRECT(AX2101)+AW2111)*(EOMONTH($I2104,0)&gt;EOMONTH(AX$2,0))</f>
        <v>0</v>
      </c>
      <c r="AY2111" s="565" cm="1">
        <f t="array" aca="1" ref="AY2111" ca="1">-(INDIRECT(AY2101)+AX2111)*(EOMONTH($I2104,0)&gt;EOMONTH(AY$2,0))</f>
        <v>0</v>
      </c>
      <c r="AZ2111" s="565" cm="1">
        <f t="array" aca="1" ref="AZ2111" ca="1">-(INDIRECT(AZ2101)+AY2111)*(EOMONTH($I2104,0)&gt;EOMONTH(AZ$2,0))</f>
        <v>0</v>
      </c>
      <c r="BA2111" s="565" cm="1">
        <f t="array" aca="1" ref="BA2111" ca="1">-(INDIRECT(BA2101)+AZ2111)*(EOMONTH($I2104,0)&gt;EOMONTH(BA$2,0))</f>
        <v>0</v>
      </c>
      <c r="BB2111" s="565" cm="1">
        <f t="array" aca="1" ref="BB2111" ca="1">-(INDIRECT(BB2101)+BA2111)*(EOMONTH($I2104,0)&gt;EOMONTH(BB$2,0))</f>
        <v>0</v>
      </c>
      <c r="BC2111" s="565" cm="1">
        <f t="array" aca="1" ref="BC2111" ca="1">-(INDIRECT(BC2101)+BB2111)*(EOMONTH($I2104,0)&gt;EOMONTH(BC$2,0))</f>
        <v>0</v>
      </c>
      <c r="BD2111" s="565" cm="1">
        <f t="array" aca="1" ref="BD2111" ca="1">-(INDIRECT(BD2101)+BC2111)*(EOMONTH($I2104,0)&gt;EOMONTH(BD$2,0))</f>
        <v>0</v>
      </c>
      <c r="BE2111" s="565" cm="1">
        <f t="array" aca="1" ref="BE2111" ca="1">-(INDIRECT(BE2101)+BD2111)*(EOMONTH($I2104,0)&gt;EOMONTH(BE$2,0))</f>
        <v>0</v>
      </c>
      <c r="BF2111" s="565" cm="1">
        <f t="array" aca="1" ref="BF2111" ca="1">-(INDIRECT(BF2101)+BE2111)*(EOMONTH($I2104,0)&gt;EOMONTH(BF$2,0))</f>
        <v>0</v>
      </c>
      <c r="BG2111" s="565" cm="1">
        <f t="array" aca="1" ref="BG2111" ca="1">-(INDIRECT(BG2101)+BF2111)*(EOMONTH($I2104,0)&gt;EOMONTH(BG$2,0))</f>
        <v>0</v>
      </c>
      <c r="BH2111" s="565" cm="1">
        <f t="array" aca="1" ref="BH2111" ca="1">-(INDIRECT(BH2101)+BG2111)*(EOMONTH($I2104,0)&gt;EOMONTH(BH$2,0))</f>
        <v>0</v>
      </c>
      <c r="BI2111" s="565" cm="1">
        <f t="array" aca="1" ref="BI2111" ca="1">-(INDIRECT(BI2101)+BH2111)*(EOMONTH($I2104,0)&gt;EOMONTH(BI$2,0))</f>
        <v>0</v>
      </c>
      <c r="BJ2111" s="565" cm="1">
        <f t="array" aca="1" ref="BJ2111" ca="1">-(INDIRECT(BJ2101)+BI2111)*(EOMONTH($I2104,0)&gt;EOMONTH(BJ$2,0))</f>
        <v>0</v>
      </c>
      <c r="BK2111" s="565" cm="1">
        <f t="array" aca="1" ref="BK2111" ca="1">-(INDIRECT(BK2101)+BJ2111)*(EOMONTH($I2104,0)&gt;EOMONTH(BK$2,0))</f>
        <v>0</v>
      </c>
      <c r="BL2111" s="565" cm="1">
        <f t="array" aca="1" ref="BL2111" ca="1">-(INDIRECT(BL2101)+BK2111)*(EOMONTH($I2104,0)&gt;EOMONTH(BL$2,0))</f>
        <v>0</v>
      </c>
      <c r="BM2111" s="565" cm="1">
        <f t="array" aca="1" ref="BM2111" ca="1">-(INDIRECT(BM2101)+BL2111)*(EOMONTH($I2104,0)&gt;EOMONTH(BM$2,0))</f>
        <v>0</v>
      </c>
      <c r="BN2111" s="565" cm="1">
        <f t="array" aca="1" ref="BN2111" ca="1">-(INDIRECT(BN2101)+BM2111)*(EOMONTH($I2104,0)&gt;EOMONTH(BN$2,0))</f>
        <v>0</v>
      </c>
      <c r="BO2111" s="565" cm="1">
        <f t="array" aca="1" ref="BO2111" ca="1">-(INDIRECT(BO2101)+BN2111)*(EOMONTH($I2104,0)&gt;EOMONTH(BO$2,0))</f>
        <v>0</v>
      </c>
      <c r="BP2111" s="565" cm="1">
        <f t="array" aca="1" ref="BP2111" ca="1">-(INDIRECT(BP2101)+BO2111)*(EOMONTH($I2104,0)&gt;EOMONTH(BP$2,0))</f>
        <v>0</v>
      </c>
      <c r="BQ2111" s="565" cm="1">
        <f t="array" aca="1" ref="BQ2111" ca="1">-(INDIRECT(BQ2101)+BP2111)*(EOMONTH($I2104,0)&gt;EOMONTH(BQ$2,0))</f>
        <v>0</v>
      </c>
      <c r="BR2111" s="565" cm="1">
        <f t="array" aca="1" ref="BR2111" ca="1">-(INDIRECT(BR2101)+BQ2111)*(EOMONTH($I2104,0)&gt;EOMONTH(BR$2,0))</f>
        <v>0</v>
      </c>
      <c r="BS2111" s="565" cm="1">
        <f t="array" aca="1" ref="BS2111" ca="1">-(INDIRECT(BS2101)+BR2111)*(EOMONTH($I2104,0)&gt;EOMONTH(BS$2,0))</f>
        <v>0</v>
      </c>
      <c r="BT2111" s="565" cm="1">
        <f t="array" aca="1" ref="BT2111" ca="1">-(INDIRECT(BT2101)+BS2111)*(EOMONTH($I2104,0)&gt;EOMONTH(BT$2,0))</f>
        <v>0</v>
      </c>
      <c r="BU2111" s="565" cm="1">
        <f t="array" aca="1" ref="BU2111" ca="1">-(INDIRECT(BU2101)+BT2111)*(EOMONTH($I2104,0)&gt;EOMONTH(BU$2,0))</f>
        <v>0</v>
      </c>
      <c r="BV2111" s="565" cm="1">
        <f t="array" aca="1" ref="BV2111" ca="1">-(INDIRECT(BV2101)+BU2111)*(EOMONTH($I2104,0)&gt;EOMONTH(BV$2,0))</f>
        <v>0</v>
      </c>
      <c r="BW2111" s="565" cm="1">
        <f t="array" aca="1" ref="BW2111" ca="1">-(INDIRECT(BW2101)+BV2111)*(EOMONTH($I2104,0)&gt;EOMONTH(BW$2,0))</f>
        <v>0</v>
      </c>
      <c r="BX2111" s="565" cm="1">
        <f t="array" aca="1" ref="BX2111" ca="1">-(INDIRECT(BX2101)+BW2111)*(EOMONTH($I2104,0)&gt;EOMONTH(BX$2,0))</f>
        <v>0</v>
      </c>
      <c r="BY2111" s="565" cm="1">
        <f t="array" aca="1" ref="BY2111" ca="1">-(INDIRECT(BY2101)+BX2111)*(EOMONTH($I2104,0)&gt;EOMONTH(BY$2,0))</f>
        <v>0</v>
      </c>
      <c r="BZ2111" s="565" cm="1">
        <f t="array" aca="1" ref="BZ2111" ca="1">-(INDIRECT(BZ2101)+BY2111)*(EOMONTH($I2104,0)&gt;EOMONTH(BZ$2,0))</f>
        <v>0</v>
      </c>
      <c r="CA2111" s="565" cm="1">
        <f t="array" aca="1" ref="CA2111" ca="1">-(INDIRECT(CA2101)+BZ2111)*(EOMONTH($I2104,0)&gt;EOMONTH(CA$2,0))</f>
        <v>0</v>
      </c>
      <c r="CB2111" s="565" cm="1">
        <f t="array" aca="1" ref="CB2111" ca="1">-(INDIRECT(CB2101)+CA2111)*(EOMONTH($I2104,0)&gt;EOMONTH(CB$2,0))</f>
        <v>0</v>
      </c>
      <c r="CC2111" s="565" cm="1">
        <f t="array" aca="1" ref="CC2111" ca="1">-(INDIRECT(CC2101)+CB2111)*(EOMONTH($I2104,0)&gt;EOMONTH(CC$2,0))</f>
        <v>0</v>
      </c>
      <c r="CD2111" s="565" cm="1">
        <f t="array" aca="1" ref="CD2111" ca="1">-(INDIRECT(CD2101)+CC2111)*(EOMONTH($I2104,0)&gt;EOMONTH(CD$2,0))</f>
        <v>0</v>
      </c>
      <c r="CE2111" s="565" cm="1">
        <f t="array" aca="1" ref="CE2111" ca="1">-(INDIRECT(CE2101)+CD2111)*(EOMONTH($I2104,0)&gt;EOMONTH(CE$2,0))</f>
        <v>0</v>
      </c>
      <c r="CF2111" s="565" cm="1">
        <f t="array" aca="1" ref="CF2111" ca="1">-(INDIRECT(CF2101)+CE2111)*(EOMONTH($I2104,0)&gt;EOMONTH(CF$2,0))</f>
        <v>0</v>
      </c>
      <c r="CG2111" s="565" cm="1">
        <f t="array" aca="1" ref="CG2111" ca="1">-(INDIRECT(CG2101)+CF2111)*(EOMONTH($I2104,0)&gt;EOMONTH(CG$2,0))</f>
        <v>0</v>
      </c>
      <c r="CH2111" s="565" cm="1">
        <f t="array" aca="1" ref="CH2111" ca="1">-(INDIRECT(CH2101)+CG2111)*(EOMONTH($I2104,0)&gt;EOMONTH(CH$2,0))</f>
        <v>0</v>
      </c>
      <c r="CI2111" s="565" cm="1">
        <f t="array" aca="1" ref="CI2111" ca="1">-(INDIRECT(CI2101)+CH2111)*(EOMONTH($I2104,0)&gt;EOMONTH(CI$2,0))</f>
        <v>0</v>
      </c>
      <c r="CJ2111" s="565" cm="1">
        <f t="array" aca="1" ref="CJ2111" ca="1">-(INDIRECT(CJ2101)+CI2111)*(EOMONTH($I2104,0)&gt;EOMONTH(CJ$2,0))</f>
        <v>0</v>
      </c>
      <c r="CK2111" s="565" cm="1">
        <f t="array" aca="1" ref="CK2111" ca="1">-(INDIRECT(CK2101)+CJ2111)*(EOMONTH($I2104,0)&gt;EOMONTH(CK$2,0))</f>
        <v>0</v>
      </c>
      <c r="CL2111" s="565" cm="1">
        <f t="array" aca="1" ref="CL2111" ca="1">-(INDIRECT(CL2101)+CK2111)*(EOMONTH($I2104,0)&gt;EOMONTH(CL$2,0))</f>
        <v>0</v>
      </c>
      <c r="CM2111" s="565" cm="1">
        <f t="array" aca="1" ref="CM2111" ca="1">-(INDIRECT(CM2101)+CL2111)*(EOMONTH($I2104,0)&gt;EOMONTH(CM$2,0))</f>
        <v>0</v>
      </c>
      <c r="CN2111" s="565" cm="1">
        <f t="array" aca="1" ref="CN2111" ca="1">-(INDIRECT(CN2101)+CM2111)*(EOMONTH($I2104,0)&gt;EOMONTH(CN$2,0))</f>
        <v>0</v>
      </c>
    </row>
    <row r="2112" spans="1:92" s="526" customFormat="1" x14ac:dyDescent="0.25">
      <c r="A2112" s="107"/>
      <c r="B2112" s="480" t="s">
        <v>574</v>
      </c>
      <c r="C2112" s="133" t="s">
        <v>48</v>
      </c>
      <c r="D2112" s="107" t="s">
        <v>1091</v>
      </c>
      <c r="E2112" s="135" t="s">
        <v>203</v>
      </c>
      <c r="F2112" s="135"/>
      <c r="G2112" s="135"/>
      <c r="H2112" s="135"/>
      <c r="I2112" s="109"/>
      <c r="J2112" s="567">
        <f t="shared" ca="1" si="1313"/>
        <v>0</v>
      </c>
      <c r="K2112" s="567">
        <f t="shared" ca="1" si="1313"/>
        <v>20</v>
      </c>
      <c r="L2112" s="567">
        <f t="shared" ca="1" si="1313"/>
        <v>0</v>
      </c>
      <c r="M2112" s="567">
        <f t="shared" ca="1" si="1313"/>
        <v>0</v>
      </c>
      <c r="N2112" s="567">
        <f t="shared" ca="1" si="1313"/>
        <v>0</v>
      </c>
      <c r="O2112" s="567">
        <f t="shared" ca="1" si="1313"/>
        <v>0</v>
      </c>
      <c r="P2112" s="567">
        <f t="shared" ca="1" si="1313"/>
        <v>0</v>
      </c>
      <c r="Q2112" s="563"/>
      <c r="R2112" s="107"/>
      <c r="S2112" s="107"/>
      <c r="T2112" s="568"/>
      <c r="U2112" s="569">
        <f t="shared" ref="U2112:AF2112" ca="1" si="1314">T2112+U2107</f>
        <v>1.6666666666666667</v>
      </c>
      <c r="V2112" s="569">
        <f t="shared" ca="1" si="1314"/>
        <v>3.3333333333333335</v>
      </c>
      <c r="W2112" s="569">
        <f t="shared" ca="1" si="1314"/>
        <v>5</v>
      </c>
      <c r="X2112" s="569">
        <f t="shared" ca="1" si="1314"/>
        <v>6.666666666666667</v>
      </c>
      <c r="Y2112" s="569">
        <f t="shared" ca="1" si="1314"/>
        <v>8.3333333333333339</v>
      </c>
      <c r="Z2112" s="569">
        <f t="shared" ca="1" si="1314"/>
        <v>10</v>
      </c>
      <c r="AA2112" s="569">
        <f t="shared" ca="1" si="1314"/>
        <v>11.666666666666666</v>
      </c>
      <c r="AB2112" s="569">
        <f t="shared" ca="1" si="1314"/>
        <v>13.333333333333332</v>
      </c>
      <c r="AC2112" s="569">
        <f t="shared" ca="1" si="1314"/>
        <v>14.999999999999998</v>
      </c>
      <c r="AD2112" s="569">
        <f t="shared" ca="1" si="1314"/>
        <v>16.666666666666664</v>
      </c>
      <c r="AE2112" s="569">
        <f t="shared" ca="1" si="1314"/>
        <v>18.333333333333332</v>
      </c>
      <c r="AF2112" s="569">
        <f t="shared" ca="1" si="1314"/>
        <v>20</v>
      </c>
      <c r="AG2112" s="569">
        <f ca="1">(AF2112+AG2107)*(EOMONTH($I2104,0)&gt;EOMONTH(AG$2,0))</f>
        <v>0</v>
      </c>
      <c r="AH2112" s="569">
        <f t="shared" ref="AH2112:CN2112" ca="1" si="1315">(AG2112+AH2107)*(EOMONTH($I2104,0)&gt;EOMONTH(AH$2,0))</f>
        <v>0</v>
      </c>
      <c r="AI2112" s="569">
        <f t="shared" ca="1" si="1315"/>
        <v>0</v>
      </c>
      <c r="AJ2112" s="569">
        <f t="shared" ca="1" si="1315"/>
        <v>0</v>
      </c>
      <c r="AK2112" s="569">
        <f t="shared" ca="1" si="1315"/>
        <v>0</v>
      </c>
      <c r="AL2112" s="569">
        <f t="shared" ca="1" si="1315"/>
        <v>0</v>
      </c>
      <c r="AM2112" s="569">
        <f t="shared" ca="1" si="1315"/>
        <v>0</v>
      </c>
      <c r="AN2112" s="569">
        <f t="shared" ca="1" si="1315"/>
        <v>0</v>
      </c>
      <c r="AO2112" s="569">
        <f t="shared" ca="1" si="1315"/>
        <v>0</v>
      </c>
      <c r="AP2112" s="569">
        <f t="shared" ca="1" si="1315"/>
        <v>0</v>
      </c>
      <c r="AQ2112" s="569">
        <f t="shared" ca="1" si="1315"/>
        <v>0</v>
      </c>
      <c r="AR2112" s="569">
        <f t="shared" ca="1" si="1315"/>
        <v>0</v>
      </c>
      <c r="AS2112" s="569">
        <f t="shared" ca="1" si="1315"/>
        <v>0</v>
      </c>
      <c r="AT2112" s="569">
        <f t="shared" ca="1" si="1315"/>
        <v>0</v>
      </c>
      <c r="AU2112" s="569">
        <f t="shared" ca="1" si="1315"/>
        <v>0</v>
      </c>
      <c r="AV2112" s="569">
        <f t="shared" ca="1" si="1315"/>
        <v>0</v>
      </c>
      <c r="AW2112" s="569">
        <f t="shared" ca="1" si="1315"/>
        <v>0</v>
      </c>
      <c r="AX2112" s="569">
        <f t="shared" ca="1" si="1315"/>
        <v>0</v>
      </c>
      <c r="AY2112" s="569">
        <f t="shared" ca="1" si="1315"/>
        <v>0</v>
      </c>
      <c r="AZ2112" s="569">
        <f t="shared" ca="1" si="1315"/>
        <v>0</v>
      </c>
      <c r="BA2112" s="569">
        <f t="shared" ca="1" si="1315"/>
        <v>0</v>
      </c>
      <c r="BB2112" s="569">
        <f t="shared" ca="1" si="1315"/>
        <v>0</v>
      </c>
      <c r="BC2112" s="569">
        <f t="shared" ca="1" si="1315"/>
        <v>0</v>
      </c>
      <c r="BD2112" s="569">
        <f t="shared" ca="1" si="1315"/>
        <v>0</v>
      </c>
      <c r="BE2112" s="569">
        <f t="shared" ca="1" si="1315"/>
        <v>0</v>
      </c>
      <c r="BF2112" s="569">
        <f t="shared" ca="1" si="1315"/>
        <v>0</v>
      </c>
      <c r="BG2112" s="569">
        <f t="shared" ca="1" si="1315"/>
        <v>0</v>
      </c>
      <c r="BH2112" s="569">
        <f t="shared" ca="1" si="1315"/>
        <v>0</v>
      </c>
      <c r="BI2112" s="569">
        <f t="shared" ca="1" si="1315"/>
        <v>0</v>
      </c>
      <c r="BJ2112" s="569">
        <f t="shared" ca="1" si="1315"/>
        <v>0</v>
      </c>
      <c r="BK2112" s="569">
        <f t="shared" ca="1" si="1315"/>
        <v>0</v>
      </c>
      <c r="BL2112" s="569">
        <f t="shared" ca="1" si="1315"/>
        <v>0</v>
      </c>
      <c r="BM2112" s="569">
        <f t="shared" ca="1" si="1315"/>
        <v>0</v>
      </c>
      <c r="BN2112" s="569">
        <f t="shared" ca="1" si="1315"/>
        <v>0</v>
      </c>
      <c r="BO2112" s="569">
        <f t="shared" ca="1" si="1315"/>
        <v>0</v>
      </c>
      <c r="BP2112" s="569">
        <f t="shared" ca="1" si="1315"/>
        <v>0</v>
      </c>
      <c r="BQ2112" s="569">
        <f t="shared" ca="1" si="1315"/>
        <v>0</v>
      </c>
      <c r="BR2112" s="569">
        <f t="shared" ca="1" si="1315"/>
        <v>0</v>
      </c>
      <c r="BS2112" s="569">
        <f t="shared" ca="1" si="1315"/>
        <v>0</v>
      </c>
      <c r="BT2112" s="569">
        <f t="shared" ca="1" si="1315"/>
        <v>0</v>
      </c>
      <c r="BU2112" s="569">
        <f t="shared" ca="1" si="1315"/>
        <v>0</v>
      </c>
      <c r="BV2112" s="569">
        <f t="shared" ca="1" si="1315"/>
        <v>0</v>
      </c>
      <c r="BW2112" s="569">
        <f t="shared" ca="1" si="1315"/>
        <v>0</v>
      </c>
      <c r="BX2112" s="569">
        <f t="shared" ca="1" si="1315"/>
        <v>0</v>
      </c>
      <c r="BY2112" s="569">
        <f t="shared" ca="1" si="1315"/>
        <v>0</v>
      </c>
      <c r="BZ2112" s="569">
        <f t="shared" ca="1" si="1315"/>
        <v>0</v>
      </c>
      <c r="CA2112" s="569">
        <f t="shared" ca="1" si="1315"/>
        <v>0</v>
      </c>
      <c r="CB2112" s="569">
        <f t="shared" ca="1" si="1315"/>
        <v>0</v>
      </c>
      <c r="CC2112" s="569">
        <f t="shared" ca="1" si="1315"/>
        <v>0</v>
      </c>
      <c r="CD2112" s="569">
        <f t="shared" ca="1" si="1315"/>
        <v>0</v>
      </c>
      <c r="CE2112" s="569">
        <f t="shared" ca="1" si="1315"/>
        <v>0</v>
      </c>
      <c r="CF2112" s="569">
        <f t="shared" ca="1" si="1315"/>
        <v>0</v>
      </c>
      <c r="CG2112" s="569">
        <f t="shared" ca="1" si="1315"/>
        <v>0</v>
      </c>
      <c r="CH2112" s="569">
        <f t="shared" ca="1" si="1315"/>
        <v>0</v>
      </c>
      <c r="CI2112" s="569">
        <f t="shared" ca="1" si="1315"/>
        <v>0</v>
      </c>
      <c r="CJ2112" s="569">
        <f t="shared" ca="1" si="1315"/>
        <v>0</v>
      </c>
      <c r="CK2112" s="569">
        <f t="shared" ca="1" si="1315"/>
        <v>0</v>
      </c>
      <c r="CL2112" s="569">
        <f t="shared" ca="1" si="1315"/>
        <v>0</v>
      </c>
      <c r="CM2112" s="569">
        <f t="shared" ca="1" si="1315"/>
        <v>0</v>
      </c>
      <c r="CN2112" s="569">
        <f t="shared" ca="1" si="1315"/>
        <v>0</v>
      </c>
    </row>
    <row r="2113" spans="1:92" s="526" customFormat="1" x14ac:dyDescent="0.25">
      <c r="A2113" s="107" t="s">
        <v>9</v>
      </c>
      <c r="B2113" s="466" t="s">
        <v>575</v>
      </c>
      <c r="C2113" s="133"/>
      <c r="D2113" s="570" t="s">
        <v>1091</v>
      </c>
      <c r="E2113" s="134" t="s">
        <v>203</v>
      </c>
      <c r="F2113" s="134"/>
      <c r="G2113" s="134"/>
      <c r="H2113" s="135"/>
      <c r="I2113" s="109"/>
      <c r="J2113" s="470">
        <f t="shared" ca="1" si="1313"/>
        <v>0</v>
      </c>
      <c r="K2113" s="470">
        <f t="shared" ca="1" si="1313"/>
        <v>120</v>
      </c>
      <c r="L2113" s="470">
        <f t="shared" ca="1" si="1313"/>
        <v>0</v>
      </c>
      <c r="M2113" s="470">
        <f t="shared" ca="1" si="1313"/>
        <v>0</v>
      </c>
      <c r="N2113" s="470">
        <f t="shared" ca="1" si="1313"/>
        <v>0</v>
      </c>
      <c r="O2113" s="470">
        <f t="shared" ca="1" si="1313"/>
        <v>0</v>
      </c>
      <c r="P2113" s="470">
        <f t="shared" ca="1" si="1313"/>
        <v>0</v>
      </c>
      <c r="Q2113" s="470"/>
      <c r="R2113" s="107"/>
      <c r="S2113" s="107"/>
      <c r="T2113" s="571">
        <f t="shared" ref="T2113" ca="1" si="1316">IFERROR(INDEX(INDIRECT("Financials!$A:$AD"), MATCH(INDIRECT(ADDRESS(ROW(),2)), INDIRECT("Financials!$B:$B"), 0), MATCH(INDIRECT(ADDRESS(1,COLUMN())), INDIRECT("Financials!$1:$1"), 0)),0)</f>
        <v>0</v>
      </c>
      <c r="U2113" s="572">
        <f t="shared" ref="U2113:AG2113" ca="1" si="1317">SUM(U2111:U2112)</f>
        <v>-98.333333333333329</v>
      </c>
      <c r="V2113" s="572">
        <f t="shared" ca="1" si="1317"/>
        <v>103.33333333333333</v>
      </c>
      <c r="W2113" s="572">
        <f t="shared" ca="1" si="1317"/>
        <v>-95</v>
      </c>
      <c r="X2113" s="572">
        <f t="shared" ca="1" si="1317"/>
        <v>106.66666666666667</v>
      </c>
      <c r="Y2113" s="572">
        <f t="shared" ca="1" si="1317"/>
        <v>-91.666666666666671</v>
      </c>
      <c r="Z2113" s="572">
        <f t="shared" ca="1" si="1317"/>
        <v>110</v>
      </c>
      <c r="AA2113" s="572">
        <f t="shared" ca="1" si="1317"/>
        <v>-88.333333333333329</v>
      </c>
      <c r="AB2113" s="572">
        <f t="shared" ca="1" si="1317"/>
        <v>113.33333333333333</v>
      </c>
      <c r="AC2113" s="572">
        <f t="shared" ca="1" si="1317"/>
        <v>-85</v>
      </c>
      <c r="AD2113" s="572">
        <f t="shared" ca="1" si="1317"/>
        <v>116.66666666666666</v>
      </c>
      <c r="AE2113" s="572">
        <f t="shared" ca="1" si="1317"/>
        <v>-81.666666666666671</v>
      </c>
      <c r="AF2113" s="572">
        <f t="shared" ca="1" si="1317"/>
        <v>120</v>
      </c>
      <c r="AG2113" s="572">
        <f t="shared" ca="1" si="1317"/>
        <v>0</v>
      </c>
      <c r="AH2113" s="572">
        <f t="shared" ref="AH2113:CN2113" ca="1" si="1318">SUM(AH2111:AH2112)</f>
        <v>0</v>
      </c>
      <c r="AI2113" s="572">
        <f t="shared" ca="1" si="1318"/>
        <v>0</v>
      </c>
      <c r="AJ2113" s="572">
        <f t="shared" ca="1" si="1318"/>
        <v>0</v>
      </c>
      <c r="AK2113" s="572">
        <f t="shared" ca="1" si="1318"/>
        <v>0</v>
      </c>
      <c r="AL2113" s="572">
        <f t="shared" ca="1" si="1318"/>
        <v>0</v>
      </c>
      <c r="AM2113" s="572">
        <f t="shared" ca="1" si="1318"/>
        <v>0</v>
      </c>
      <c r="AN2113" s="572">
        <f t="shared" ca="1" si="1318"/>
        <v>0</v>
      </c>
      <c r="AO2113" s="572">
        <f t="shared" ca="1" si="1318"/>
        <v>0</v>
      </c>
      <c r="AP2113" s="572">
        <f t="shared" ca="1" si="1318"/>
        <v>0</v>
      </c>
      <c r="AQ2113" s="572">
        <f t="shared" ca="1" si="1318"/>
        <v>0</v>
      </c>
      <c r="AR2113" s="572">
        <f t="shared" ca="1" si="1318"/>
        <v>0</v>
      </c>
      <c r="AS2113" s="572">
        <f t="shared" ca="1" si="1318"/>
        <v>0</v>
      </c>
      <c r="AT2113" s="572">
        <f t="shared" ca="1" si="1318"/>
        <v>0</v>
      </c>
      <c r="AU2113" s="572">
        <f t="shared" ca="1" si="1318"/>
        <v>0</v>
      </c>
      <c r="AV2113" s="572">
        <f t="shared" ca="1" si="1318"/>
        <v>0</v>
      </c>
      <c r="AW2113" s="572">
        <f t="shared" ca="1" si="1318"/>
        <v>0</v>
      </c>
      <c r="AX2113" s="572">
        <f t="shared" ca="1" si="1318"/>
        <v>0</v>
      </c>
      <c r="AY2113" s="572">
        <f t="shared" ca="1" si="1318"/>
        <v>0</v>
      </c>
      <c r="AZ2113" s="572">
        <f t="shared" ca="1" si="1318"/>
        <v>0</v>
      </c>
      <c r="BA2113" s="572">
        <f t="shared" ca="1" si="1318"/>
        <v>0</v>
      </c>
      <c r="BB2113" s="572">
        <f t="shared" ca="1" si="1318"/>
        <v>0</v>
      </c>
      <c r="BC2113" s="572">
        <f t="shared" ca="1" si="1318"/>
        <v>0</v>
      </c>
      <c r="BD2113" s="572">
        <f t="shared" ca="1" si="1318"/>
        <v>0</v>
      </c>
      <c r="BE2113" s="572">
        <f t="shared" ca="1" si="1318"/>
        <v>0</v>
      </c>
      <c r="BF2113" s="572">
        <f t="shared" ca="1" si="1318"/>
        <v>0</v>
      </c>
      <c r="BG2113" s="572">
        <f t="shared" ca="1" si="1318"/>
        <v>0</v>
      </c>
      <c r="BH2113" s="572">
        <f t="shared" ca="1" si="1318"/>
        <v>0</v>
      </c>
      <c r="BI2113" s="572">
        <f t="shared" ca="1" si="1318"/>
        <v>0</v>
      </c>
      <c r="BJ2113" s="572">
        <f t="shared" ca="1" si="1318"/>
        <v>0</v>
      </c>
      <c r="BK2113" s="572">
        <f t="shared" ca="1" si="1318"/>
        <v>0</v>
      </c>
      <c r="BL2113" s="572">
        <f t="shared" ca="1" si="1318"/>
        <v>0</v>
      </c>
      <c r="BM2113" s="572">
        <f t="shared" ca="1" si="1318"/>
        <v>0</v>
      </c>
      <c r="BN2113" s="572">
        <f t="shared" ca="1" si="1318"/>
        <v>0</v>
      </c>
      <c r="BO2113" s="572">
        <f t="shared" ca="1" si="1318"/>
        <v>0</v>
      </c>
      <c r="BP2113" s="572">
        <f t="shared" ca="1" si="1318"/>
        <v>0</v>
      </c>
      <c r="BQ2113" s="572">
        <f t="shared" ca="1" si="1318"/>
        <v>0</v>
      </c>
      <c r="BR2113" s="572">
        <f t="shared" ca="1" si="1318"/>
        <v>0</v>
      </c>
      <c r="BS2113" s="572">
        <f t="shared" ca="1" si="1318"/>
        <v>0</v>
      </c>
      <c r="BT2113" s="572">
        <f t="shared" ca="1" si="1318"/>
        <v>0</v>
      </c>
      <c r="BU2113" s="572">
        <f t="shared" ca="1" si="1318"/>
        <v>0</v>
      </c>
      <c r="BV2113" s="572">
        <f t="shared" ca="1" si="1318"/>
        <v>0</v>
      </c>
      <c r="BW2113" s="572">
        <f t="shared" ca="1" si="1318"/>
        <v>0</v>
      </c>
      <c r="BX2113" s="572">
        <f t="shared" ca="1" si="1318"/>
        <v>0</v>
      </c>
      <c r="BY2113" s="572">
        <f t="shared" ca="1" si="1318"/>
        <v>0</v>
      </c>
      <c r="BZ2113" s="572">
        <f t="shared" ca="1" si="1318"/>
        <v>0</v>
      </c>
      <c r="CA2113" s="572">
        <f t="shared" ca="1" si="1318"/>
        <v>0</v>
      </c>
      <c r="CB2113" s="572">
        <f t="shared" ca="1" si="1318"/>
        <v>0</v>
      </c>
      <c r="CC2113" s="572">
        <f t="shared" ca="1" si="1318"/>
        <v>0</v>
      </c>
      <c r="CD2113" s="572">
        <f t="shared" ca="1" si="1318"/>
        <v>0</v>
      </c>
      <c r="CE2113" s="572">
        <f t="shared" ca="1" si="1318"/>
        <v>0</v>
      </c>
      <c r="CF2113" s="572">
        <f t="shared" ca="1" si="1318"/>
        <v>0</v>
      </c>
      <c r="CG2113" s="572">
        <f t="shared" ca="1" si="1318"/>
        <v>0</v>
      </c>
      <c r="CH2113" s="572">
        <f t="shared" ca="1" si="1318"/>
        <v>0</v>
      </c>
      <c r="CI2113" s="572">
        <f t="shared" ca="1" si="1318"/>
        <v>0</v>
      </c>
      <c r="CJ2113" s="572">
        <f t="shared" ca="1" si="1318"/>
        <v>0</v>
      </c>
      <c r="CK2113" s="572">
        <f t="shared" ca="1" si="1318"/>
        <v>0</v>
      </c>
      <c r="CL2113" s="572">
        <f t="shared" ca="1" si="1318"/>
        <v>0</v>
      </c>
      <c r="CM2113" s="572">
        <f t="shared" ca="1" si="1318"/>
        <v>0</v>
      </c>
      <c r="CN2113" s="572">
        <f t="shared" ca="1" si="1318"/>
        <v>0</v>
      </c>
    </row>
    <row r="2114" spans="1:92" s="526" customFormat="1" x14ac:dyDescent="0.25">
      <c r="A2114" s="107"/>
      <c r="B2114" s="466"/>
      <c r="C2114" s="133"/>
      <c r="D2114" s="570" t="s">
        <v>1091</v>
      </c>
      <c r="E2114" s="134"/>
      <c r="F2114" s="134"/>
      <c r="G2114" s="134"/>
      <c r="H2114" s="135"/>
      <c r="I2114" s="573"/>
      <c r="J2114" s="572"/>
      <c r="K2114" s="470"/>
      <c r="L2114" s="470"/>
      <c r="M2114" s="470"/>
      <c r="N2114" s="470"/>
      <c r="O2114" s="470"/>
      <c r="P2114" s="470"/>
      <c r="Q2114" s="470"/>
      <c r="R2114" s="107"/>
      <c r="S2114" s="107"/>
      <c r="T2114" s="571"/>
      <c r="U2114" s="572"/>
      <c r="V2114" s="572"/>
      <c r="W2114" s="572"/>
      <c r="X2114" s="572"/>
      <c r="Y2114" s="572"/>
      <c r="Z2114" s="572"/>
      <c r="AA2114" s="572"/>
      <c r="AB2114" s="572"/>
      <c r="AC2114" s="572"/>
      <c r="AD2114" s="572"/>
      <c r="AE2114" s="572"/>
      <c r="AF2114" s="572"/>
      <c r="AG2114" s="572"/>
      <c r="AH2114" s="572"/>
      <c r="AI2114" s="572"/>
      <c r="AJ2114" s="572"/>
      <c r="AK2114" s="572"/>
      <c r="AL2114" s="572"/>
      <c r="AM2114" s="572"/>
      <c r="AN2114" s="572"/>
      <c r="AO2114" s="572"/>
      <c r="AP2114" s="572"/>
      <c r="AQ2114" s="572"/>
      <c r="AR2114" s="572"/>
      <c r="AS2114" s="572"/>
      <c r="AT2114" s="572"/>
      <c r="AU2114" s="572"/>
      <c r="AV2114" s="572"/>
      <c r="AW2114" s="572"/>
      <c r="AX2114" s="572"/>
      <c r="AY2114" s="572"/>
      <c r="AZ2114" s="572"/>
      <c r="BA2114" s="572"/>
      <c r="BB2114" s="572"/>
      <c r="BC2114" s="572"/>
      <c r="BD2114" s="572"/>
      <c r="BE2114" s="572"/>
      <c r="BF2114" s="572"/>
      <c r="BG2114" s="572"/>
      <c r="BH2114" s="572"/>
      <c r="BI2114" s="572"/>
      <c r="BJ2114" s="572"/>
      <c r="BK2114" s="572"/>
      <c r="BL2114" s="572"/>
      <c r="BM2114" s="572"/>
      <c r="BN2114" s="572"/>
      <c r="BO2114" s="572"/>
      <c r="BP2114" s="572"/>
      <c r="BQ2114" s="572"/>
      <c r="BR2114" s="572"/>
      <c r="BS2114" s="572"/>
      <c r="BT2114" s="572"/>
      <c r="BU2114" s="572"/>
      <c r="BV2114" s="572"/>
      <c r="BW2114" s="572"/>
      <c r="BX2114" s="572"/>
      <c r="BY2114" s="572"/>
      <c r="BZ2114" s="572"/>
      <c r="CA2114" s="572"/>
      <c r="CB2114" s="572"/>
      <c r="CC2114" s="572"/>
      <c r="CD2114" s="572"/>
      <c r="CE2114" s="572"/>
      <c r="CF2114" s="572"/>
      <c r="CG2114" s="572"/>
      <c r="CH2114" s="572"/>
      <c r="CI2114" s="572"/>
      <c r="CJ2114" s="572"/>
      <c r="CK2114" s="572"/>
      <c r="CL2114" s="572"/>
      <c r="CM2114" s="572"/>
      <c r="CN2114" s="572"/>
    </row>
    <row r="2115" spans="1:92" s="526" customFormat="1" x14ac:dyDescent="0.25">
      <c r="A2115" s="107"/>
      <c r="B2115" s="535" t="s">
        <v>1089</v>
      </c>
      <c r="C2115" s="133"/>
      <c r="D2115" s="570" t="s">
        <v>1091</v>
      </c>
      <c r="E2115" s="134"/>
      <c r="F2115" s="134"/>
      <c r="G2115" s="134"/>
      <c r="H2115" s="135"/>
      <c r="I2115" s="573"/>
      <c r="J2115" s="572"/>
      <c r="K2115" s="470"/>
      <c r="L2115" s="470"/>
      <c r="M2115" s="470"/>
      <c r="N2115" s="470"/>
      <c r="O2115" s="470"/>
      <c r="P2115" s="470"/>
      <c r="Q2115" s="470"/>
      <c r="R2115" s="107"/>
      <c r="S2115" s="107"/>
      <c r="T2115" s="571"/>
      <c r="U2115" s="572"/>
      <c r="V2115" s="572"/>
      <c r="W2115" s="572"/>
      <c r="X2115" s="572"/>
      <c r="Y2115" s="572"/>
      <c r="Z2115" s="572"/>
      <c r="AA2115" s="572"/>
      <c r="AB2115" s="572"/>
      <c r="AC2115" s="572"/>
      <c r="AD2115" s="572"/>
      <c r="AE2115" s="572"/>
      <c r="AF2115" s="572"/>
      <c r="AG2115" s="572"/>
      <c r="AH2115" s="572"/>
      <c r="AI2115" s="572"/>
      <c r="AJ2115" s="572"/>
      <c r="AK2115" s="572"/>
      <c r="AL2115" s="572"/>
      <c r="AM2115" s="572"/>
      <c r="AN2115" s="572"/>
      <c r="AO2115" s="572"/>
      <c r="AP2115" s="572"/>
      <c r="AQ2115" s="572"/>
      <c r="AR2115" s="572"/>
      <c r="AS2115" s="572"/>
      <c r="AT2115" s="572"/>
      <c r="AU2115" s="572"/>
      <c r="AV2115" s="572"/>
      <c r="AW2115" s="572"/>
      <c r="AX2115" s="572"/>
      <c r="AY2115" s="572"/>
      <c r="AZ2115" s="572"/>
      <c r="BA2115" s="572"/>
      <c r="BB2115" s="572"/>
      <c r="BC2115" s="572"/>
      <c r="BD2115" s="572"/>
      <c r="BE2115" s="572"/>
      <c r="BF2115" s="572"/>
      <c r="BG2115" s="572"/>
      <c r="BH2115" s="572"/>
      <c r="BI2115" s="572"/>
      <c r="BJ2115" s="572"/>
      <c r="BK2115" s="572"/>
      <c r="BL2115" s="572"/>
      <c r="BM2115" s="572"/>
      <c r="BN2115" s="572"/>
      <c r="BO2115" s="572"/>
      <c r="BP2115" s="572"/>
      <c r="BQ2115" s="572"/>
      <c r="BR2115" s="572"/>
      <c r="BS2115" s="572"/>
      <c r="BT2115" s="572"/>
      <c r="BU2115" s="572"/>
      <c r="BV2115" s="572"/>
      <c r="BW2115" s="572"/>
      <c r="BX2115" s="572"/>
      <c r="BY2115" s="572"/>
      <c r="BZ2115" s="572"/>
      <c r="CA2115" s="572"/>
      <c r="CB2115" s="572"/>
      <c r="CC2115" s="572"/>
      <c r="CD2115" s="572"/>
      <c r="CE2115" s="572"/>
      <c r="CF2115" s="572"/>
      <c r="CG2115" s="572"/>
      <c r="CH2115" s="572"/>
      <c r="CI2115" s="572"/>
      <c r="CJ2115" s="572"/>
      <c r="CK2115" s="572"/>
      <c r="CL2115" s="572"/>
      <c r="CM2115" s="572"/>
      <c r="CN2115" s="572"/>
    </row>
    <row r="2116" spans="1:92" s="526" customFormat="1" x14ac:dyDescent="0.25">
      <c r="A2116" s="107"/>
      <c r="B2116" s="480" t="s">
        <v>570</v>
      </c>
      <c r="C2116" s="107" t="s">
        <v>70</v>
      </c>
      <c r="D2116" s="570" t="s">
        <v>1091</v>
      </c>
      <c r="E2116" s="134"/>
      <c r="F2116" s="134"/>
      <c r="G2116" s="134"/>
      <c r="H2116" s="135"/>
      <c r="I2116" s="573"/>
      <c r="J2116" s="565">
        <f t="shared" ref="J2116:P2116" ca="1" si="1319">-J2107</f>
        <v>0</v>
      </c>
      <c r="K2116" s="565">
        <f t="shared" ca="1" si="1319"/>
        <v>-20</v>
      </c>
      <c r="L2116" s="565">
        <f t="shared" ca="1" si="1319"/>
        <v>0</v>
      </c>
      <c r="M2116" s="565">
        <f t="shared" ca="1" si="1319"/>
        <v>0</v>
      </c>
      <c r="N2116" s="565">
        <f t="shared" ca="1" si="1319"/>
        <v>0</v>
      </c>
      <c r="O2116" s="565">
        <f t="shared" ca="1" si="1319"/>
        <v>0</v>
      </c>
      <c r="P2116" s="565">
        <f t="shared" ca="1" si="1319"/>
        <v>0</v>
      </c>
      <c r="Q2116" s="565"/>
      <c r="R2116" s="107"/>
      <c r="S2116" s="107"/>
      <c r="T2116" s="564">
        <f t="shared" ref="T2116" ca="1" si="1320">IFERROR(INDEX(INDIRECT("Financials!$A:$AD"), MATCH(INDIRECT(ADDRESS(ROW(),2)), INDIRECT("Financials!$B:$B"), 0), MATCH(INDIRECT(ADDRESS(1,COLUMN())), INDIRECT("Financials!$1:$1"), 0)),0)</f>
        <v>0</v>
      </c>
      <c r="U2116" s="565">
        <f t="shared" ref="U2116:CF2116" ca="1" si="1321">-U2107</f>
        <v>-1.6666666666666667</v>
      </c>
      <c r="V2116" s="565">
        <f t="shared" ca="1" si="1321"/>
        <v>-1.6666666666666667</v>
      </c>
      <c r="W2116" s="565">
        <f t="shared" ca="1" si="1321"/>
        <v>-1.6666666666666667</v>
      </c>
      <c r="X2116" s="565">
        <f t="shared" ca="1" si="1321"/>
        <v>-1.6666666666666667</v>
      </c>
      <c r="Y2116" s="565">
        <f t="shared" ca="1" si="1321"/>
        <v>-1.6666666666666667</v>
      </c>
      <c r="Z2116" s="565">
        <f t="shared" ca="1" si="1321"/>
        <v>-1.6666666666666667</v>
      </c>
      <c r="AA2116" s="565">
        <f t="shared" ca="1" si="1321"/>
        <v>-1.6666666666666667</v>
      </c>
      <c r="AB2116" s="565">
        <f t="shared" ca="1" si="1321"/>
        <v>-1.6666666666666667</v>
      </c>
      <c r="AC2116" s="565">
        <f t="shared" ca="1" si="1321"/>
        <v>-1.6666666666666667</v>
      </c>
      <c r="AD2116" s="565">
        <f t="shared" ca="1" si="1321"/>
        <v>-1.6666666666666667</v>
      </c>
      <c r="AE2116" s="565">
        <f t="shared" ca="1" si="1321"/>
        <v>-1.6666666666666667</v>
      </c>
      <c r="AF2116" s="565">
        <f t="shared" ca="1" si="1321"/>
        <v>-1.6666666666666667</v>
      </c>
      <c r="AG2116" s="565">
        <f t="shared" ca="1" si="1321"/>
        <v>0</v>
      </c>
      <c r="AH2116" s="565">
        <f t="shared" ca="1" si="1321"/>
        <v>0</v>
      </c>
      <c r="AI2116" s="565">
        <f t="shared" ca="1" si="1321"/>
        <v>0</v>
      </c>
      <c r="AJ2116" s="565">
        <f t="shared" ca="1" si="1321"/>
        <v>0</v>
      </c>
      <c r="AK2116" s="565">
        <f t="shared" ca="1" si="1321"/>
        <v>0</v>
      </c>
      <c r="AL2116" s="565">
        <f t="shared" ca="1" si="1321"/>
        <v>0</v>
      </c>
      <c r="AM2116" s="565">
        <f t="shared" ca="1" si="1321"/>
        <v>0</v>
      </c>
      <c r="AN2116" s="565">
        <f t="shared" ca="1" si="1321"/>
        <v>0</v>
      </c>
      <c r="AO2116" s="565">
        <f t="shared" ca="1" si="1321"/>
        <v>0</v>
      </c>
      <c r="AP2116" s="565">
        <f t="shared" ca="1" si="1321"/>
        <v>0</v>
      </c>
      <c r="AQ2116" s="565">
        <f t="shared" ca="1" si="1321"/>
        <v>0</v>
      </c>
      <c r="AR2116" s="565">
        <f t="shared" ca="1" si="1321"/>
        <v>0</v>
      </c>
      <c r="AS2116" s="565">
        <f t="shared" ca="1" si="1321"/>
        <v>0</v>
      </c>
      <c r="AT2116" s="565">
        <f t="shared" ca="1" si="1321"/>
        <v>0</v>
      </c>
      <c r="AU2116" s="565">
        <f t="shared" ca="1" si="1321"/>
        <v>0</v>
      </c>
      <c r="AV2116" s="565">
        <f t="shared" ca="1" si="1321"/>
        <v>0</v>
      </c>
      <c r="AW2116" s="565">
        <f t="shared" ca="1" si="1321"/>
        <v>0</v>
      </c>
      <c r="AX2116" s="565">
        <f t="shared" ca="1" si="1321"/>
        <v>0</v>
      </c>
      <c r="AY2116" s="565">
        <f t="shared" ca="1" si="1321"/>
        <v>0</v>
      </c>
      <c r="AZ2116" s="565">
        <f t="shared" ca="1" si="1321"/>
        <v>0</v>
      </c>
      <c r="BA2116" s="565">
        <f t="shared" ca="1" si="1321"/>
        <v>0</v>
      </c>
      <c r="BB2116" s="565">
        <f t="shared" ca="1" si="1321"/>
        <v>0</v>
      </c>
      <c r="BC2116" s="565">
        <f t="shared" ca="1" si="1321"/>
        <v>0</v>
      </c>
      <c r="BD2116" s="565">
        <f t="shared" ca="1" si="1321"/>
        <v>0</v>
      </c>
      <c r="BE2116" s="565">
        <f t="shared" ca="1" si="1321"/>
        <v>0</v>
      </c>
      <c r="BF2116" s="565">
        <f t="shared" ca="1" si="1321"/>
        <v>0</v>
      </c>
      <c r="BG2116" s="565">
        <f t="shared" ca="1" si="1321"/>
        <v>0</v>
      </c>
      <c r="BH2116" s="565">
        <f t="shared" ca="1" si="1321"/>
        <v>0</v>
      </c>
      <c r="BI2116" s="565">
        <f t="shared" ca="1" si="1321"/>
        <v>0</v>
      </c>
      <c r="BJ2116" s="565">
        <f t="shared" ca="1" si="1321"/>
        <v>0</v>
      </c>
      <c r="BK2116" s="565">
        <f t="shared" ca="1" si="1321"/>
        <v>0</v>
      </c>
      <c r="BL2116" s="565">
        <f t="shared" ca="1" si="1321"/>
        <v>0</v>
      </c>
      <c r="BM2116" s="565">
        <f t="shared" ca="1" si="1321"/>
        <v>0</v>
      </c>
      <c r="BN2116" s="565">
        <f t="shared" ca="1" si="1321"/>
        <v>0</v>
      </c>
      <c r="BO2116" s="565">
        <f t="shared" ca="1" si="1321"/>
        <v>0</v>
      </c>
      <c r="BP2116" s="565">
        <f t="shared" ca="1" si="1321"/>
        <v>0</v>
      </c>
      <c r="BQ2116" s="565">
        <f t="shared" ca="1" si="1321"/>
        <v>0</v>
      </c>
      <c r="BR2116" s="565">
        <f t="shared" ca="1" si="1321"/>
        <v>0</v>
      </c>
      <c r="BS2116" s="565">
        <f t="shared" ca="1" si="1321"/>
        <v>0</v>
      </c>
      <c r="BT2116" s="565">
        <f t="shared" ca="1" si="1321"/>
        <v>0</v>
      </c>
      <c r="BU2116" s="565">
        <f t="shared" ca="1" si="1321"/>
        <v>0</v>
      </c>
      <c r="BV2116" s="565">
        <f t="shared" ca="1" si="1321"/>
        <v>0</v>
      </c>
      <c r="BW2116" s="565">
        <f t="shared" ca="1" si="1321"/>
        <v>0</v>
      </c>
      <c r="BX2116" s="565">
        <f t="shared" ca="1" si="1321"/>
        <v>0</v>
      </c>
      <c r="BY2116" s="565">
        <f t="shared" ca="1" si="1321"/>
        <v>0</v>
      </c>
      <c r="BZ2116" s="565">
        <f t="shared" ca="1" si="1321"/>
        <v>0</v>
      </c>
      <c r="CA2116" s="565">
        <f t="shared" ca="1" si="1321"/>
        <v>0</v>
      </c>
      <c r="CB2116" s="565">
        <f t="shared" ca="1" si="1321"/>
        <v>0</v>
      </c>
      <c r="CC2116" s="565">
        <f t="shared" ca="1" si="1321"/>
        <v>0</v>
      </c>
      <c r="CD2116" s="565">
        <f t="shared" ca="1" si="1321"/>
        <v>0</v>
      </c>
      <c r="CE2116" s="565">
        <f t="shared" ca="1" si="1321"/>
        <v>0</v>
      </c>
      <c r="CF2116" s="565">
        <f t="shared" ca="1" si="1321"/>
        <v>0</v>
      </c>
      <c r="CG2116" s="565">
        <f t="shared" ref="CG2116:EM2116" ca="1" si="1322">-CG2107</f>
        <v>0</v>
      </c>
      <c r="CH2116" s="565">
        <f t="shared" ca="1" si="1322"/>
        <v>0</v>
      </c>
      <c r="CI2116" s="565">
        <f t="shared" ca="1" si="1322"/>
        <v>0</v>
      </c>
      <c r="CJ2116" s="565">
        <f t="shared" ca="1" si="1322"/>
        <v>0</v>
      </c>
      <c r="CK2116" s="565">
        <f t="shared" ca="1" si="1322"/>
        <v>0</v>
      </c>
      <c r="CL2116" s="565">
        <f t="shared" ca="1" si="1322"/>
        <v>0</v>
      </c>
      <c r="CM2116" s="565">
        <f t="shared" ca="1" si="1322"/>
        <v>0</v>
      </c>
      <c r="CN2116" s="565">
        <f t="shared" ca="1" si="1322"/>
        <v>0</v>
      </c>
    </row>
    <row r="2117" spans="1:92" s="526" customFormat="1" x14ac:dyDescent="0.25">
      <c r="A2117" s="107"/>
      <c r="B2117" s="480" t="s">
        <v>1093</v>
      </c>
      <c r="C2117" s="107" t="s">
        <v>1094</v>
      </c>
      <c r="D2117" s="570" t="s">
        <v>1091</v>
      </c>
      <c r="E2117" s="135"/>
      <c r="F2117" s="135"/>
      <c r="G2117" s="135"/>
      <c r="H2117" s="135"/>
      <c r="I2117" s="109"/>
      <c r="J2117" s="108"/>
      <c r="K2117" s="107"/>
      <c r="L2117" s="107"/>
      <c r="M2117" s="107"/>
      <c r="N2117" s="107"/>
      <c r="O2117" s="107"/>
      <c r="P2117" s="107"/>
      <c r="Q2117" s="107"/>
      <c r="R2117" s="107"/>
      <c r="S2117" s="107"/>
    </row>
    <row r="2118" spans="1:92" s="295" customFormat="1" x14ac:dyDescent="0.25">
      <c r="A2118"/>
      <c r="C2118"/>
      <c r="D2118"/>
      <c r="E2118" s="102"/>
      <c r="F2118" s="102"/>
      <c r="G2118" s="102"/>
      <c r="H2118" s="102"/>
      <c r="I2118" s="91"/>
      <c r="J2118" s="297"/>
      <c r="K2118"/>
      <c r="L2118"/>
      <c r="M2118"/>
      <c r="N2118"/>
      <c r="O2118"/>
      <c r="P2118"/>
      <c r="Q2118"/>
      <c r="R2118"/>
      <c r="S2118"/>
    </row>
    <row r="2119" spans="1:92" s="295" customFormat="1" x14ac:dyDescent="0.25">
      <c r="A2119"/>
      <c r="C2119"/>
      <c r="D2119"/>
      <c r="E2119" s="102"/>
      <c r="F2119" s="102"/>
      <c r="G2119" s="102"/>
      <c r="H2119" s="102"/>
      <c r="I2119" s="91"/>
      <c r="J2119" s="297"/>
      <c r="K2119"/>
      <c r="L2119"/>
      <c r="M2119"/>
      <c r="N2119"/>
      <c r="O2119"/>
      <c r="P2119"/>
      <c r="Q2119"/>
      <c r="R2119"/>
      <c r="S2119"/>
      <c r="U2119" s="295">
        <v>-100</v>
      </c>
      <c r="X2119" s="295">
        <v>10</v>
      </c>
      <c r="Y2119" s="295">
        <v>100</v>
      </c>
    </row>
    <row r="2120" spans="1:92" s="295" customFormat="1" x14ac:dyDescent="0.25">
      <c r="A2120" s="137"/>
      <c r="B2120" s="208"/>
      <c r="C2120" s="139"/>
      <c r="D2120" s="137" t="s">
        <v>1095</v>
      </c>
      <c r="E2120" s="140" t="s">
        <v>1095</v>
      </c>
      <c r="F2120" s="140"/>
      <c r="G2120" s="140"/>
      <c r="H2120" s="141"/>
      <c r="I2120" s="221"/>
      <c r="J2120" s="222"/>
      <c r="K2120" s="139"/>
      <c r="L2120" s="139"/>
      <c r="M2120" s="139"/>
      <c r="N2120" s="139"/>
      <c r="O2120" s="139"/>
      <c r="P2120" s="139"/>
      <c r="Q2120" s="139"/>
      <c r="R2120"/>
      <c r="S2120"/>
      <c r="T2120" s="262"/>
      <c r="U2120" s="262" t="s">
        <v>1096</v>
      </c>
      <c r="V2120" s="262" t="s">
        <v>1097</v>
      </c>
      <c r="W2120" s="262" t="s">
        <v>1098</v>
      </c>
      <c r="X2120" s="262" t="s">
        <v>1099</v>
      </c>
      <c r="Y2120" s="262" t="s">
        <v>1100</v>
      </c>
      <c r="Z2120" s="262" t="s">
        <v>1101</v>
      </c>
      <c r="AA2120" s="262" t="s">
        <v>1102</v>
      </c>
      <c r="AB2120" s="262" t="s">
        <v>1103</v>
      </c>
      <c r="AC2120" s="262" t="s">
        <v>1104</v>
      </c>
      <c r="AD2120" s="262" t="s">
        <v>1105</v>
      </c>
      <c r="AE2120" s="262" t="s">
        <v>1106</v>
      </c>
      <c r="AF2120" s="262" t="s">
        <v>1107</v>
      </c>
      <c r="AG2120" s="262" t="s">
        <v>1108</v>
      </c>
      <c r="AH2120" s="262" t="s">
        <v>1109</v>
      </c>
      <c r="AI2120" s="262" t="s">
        <v>1110</v>
      </c>
      <c r="AJ2120" s="262" t="s">
        <v>1111</v>
      </c>
      <c r="AK2120" s="262" t="s">
        <v>1112</v>
      </c>
      <c r="AL2120" s="262" t="s">
        <v>1113</v>
      </c>
      <c r="AM2120" s="262" t="s">
        <v>1114</v>
      </c>
      <c r="AN2120" s="262" t="s">
        <v>1115</v>
      </c>
      <c r="AO2120" s="262" t="s">
        <v>1116</v>
      </c>
      <c r="AP2120" s="262" t="s">
        <v>1117</v>
      </c>
      <c r="AQ2120" s="262" t="s">
        <v>1118</v>
      </c>
      <c r="AR2120" s="262" t="s">
        <v>1119</v>
      </c>
      <c r="AS2120" s="262" t="s">
        <v>1120</v>
      </c>
      <c r="AT2120" s="262" t="s">
        <v>1121</v>
      </c>
      <c r="AU2120" s="262" t="s">
        <v>1122</v>
      </c>
      <c r="AV2120" s="262" t="s">
        <v>1123</v>
      </c>
      <c r="AW2120" s="262" t="s">
        <v>1124</v>
      </c>
      <c r="AX2120" s="262" t="s">
        <v>1125</v>
      </c>
      <c r="AY2120" s="262" t="s">
        <v>1126</v>
      </c>
      <c r="AZ2120" s="262" t="s">
        <v>1127</v>
      </c>
      <c r="BA2120" s="262" t="s">
        <v>1128</v>
      </c>
      <c r="BB2120" s="262" t="s">
        <v>1129</v>
      </c>
      <c r="BC2120" s="262" t="s">
        <v>1130</v>
      </c>
      <c r="BD2120" s="262" t="s">
        <v>1131</v>
      </c>
      <c r="BE2120" s="262" t="s">
        <v>1132</v>
      </c>
      <c r="BF2120" s="262" t="s">
        <v>1133</v>
      </c>
      <c r="BG2120" s="262" t="s">
        <v>1134</v>
      </c>
      <c r="BH2120" s="262" t="s">
        <v>1135</v>
      </c>
      <c r="BI2120" s="262" t="s">
        <v>1136</v>
      </c>
      <c r="BJ2120" s="262" t="s">
        <v>1137</v>
      </c>
      <c r="BK2120" s="262" t="s">
        <v>1138</v>
      </c>
      <c r="BL2120" s="262" t="s">
        <v>1139</v>
      </c>
      <c r="BM2120" s="262" t="s">
        <v>1140</v>
      </c>
      <c r="BN2120" s="262" t="s">
        <v>1141</v>
      </c>
      <c r="BO2120" s="262" t="s">
        <v>1142</v>
      </c>
      <c r="BP2120" s="262" t="s">
        <v>1143</v>
      </c>
      <c r="BQ2120" s="262" t="s">
        <v>1144</v>
      </c>
      <c r="BR2120" s="262" t="s">
        <v>1145</v>
      </c>
      <c r="BS2120" s="262" t="s">
        <v>1146</v>
      </c>
      <c r="BT2120" s="262" t="s">
        <v>1147</v>
      </c>
      <c r="BU2120" s="262" t="s">
        <v>1148</v>
      </c>
      <c r="BV2120" s="262" t="s">
        <v>1149</v>
      </c>
      <c r="BW2120" s="262" t="s">
        <v>1150</v>
      </c>
      <c r="BX2120" s="262" t="s">
        <v>1151</v>
      </c>
      <c r="BY2120" s="262" t="s">
        <v>1152</v>
      </c>
      <c r="BZ2120" s="262" t="s">
        <v>1153</v>
      </c>
      <c r="CA2120" s="262" t="s">
        <v>1154</v>
      </c>
      <c r="CB2120" s="262" t="s">
        <v>1155</v>
      </c>
      <c r="CC2120" s="262" t="s">
        <v>1156</v>
      </c>
      <c r="CD2120" s="262" t="s">
        <v>1157</v>
      </c>
      <c r="CE2120" s="262" t="s">
        <v>1158</v>
      </c>
      <c r="CF2120" s="262" t="s">
        <v>1159</v>
      </c>
      <c r="CG2120" s="262" t="s">
        <v>1160</v>
      </c>
      <c r="CH2120" s="262" t="s">
        <v>1161</v>
      </c>
      <c r="CI2120" s="262" t="s">
        <v>1162</v>
      </c>
      <c r="CJ2120" s="262" t="s">
        <v>1163</v>
      </c>
      <c r="CK2120" s="262" t="s">
        <v>1164</v>
      </c>
      <c r="CL2120" s="262" t="s">
        <v>1165</v>
      </c>
      <c r="CM2120" s="262" t="s">
        <v>1166</v>
      </c>
      <c r="CN2120" s="262" t="s">
        <v>1167</v>
      </c>
    </row>
    <row r="2121" spans="1:92" s="295" customFormat="1" x14ac:dyDescent="0.25">
      <c r="A2121" s="137"/>
      <c r="B2121" s="208"/>
      <c r="C2121" s="139"/>
      <c r="D2121" s="137" t="s">
        <v>1095</v>
      </c>
      <c r="E2121" s="140"/>
      <c r="F2121" s="140"/>
      <c r="G2121" s="140"/>
      <c r="H2121" s="141"/>
      <c r="I2121" s="221"/>
      <c r="J2121" s="222"/>
      <c r="K2121" s="139"/>
      <c r="L2121" s="139"/>
      <c r="M2121" s="139"/>
      <c r="N2121" s="139"/>
      <c r="O2121" s="139"/>
      <c r="P2121" s="139"/>
      <c r="Q2121" s="139"/>
      <c r="R2121"/>
      <c r="S2121"/>
      <c r="T2121" s="262"/>
      <c r="U2121" s="262" t="s">
        <v>1168</v>
      </c>
      <c r="V2121" s="262" t="s">
        <v>1097</v>
      </c>
      <c r="W2121" s="262" t="s">
        <v>1098</v>
      </c>
      <c r="X2121" s="262" t="s">
        <v>1099</v>
      </c>
      <c r="Y2121" s="262" t="s">
        <v>1100</v>
      </c>
      <c r="Z2121" s="262" t="s">
        <v>1101</v>
      </c>
      <c r="AA2121" s="262" t="s">
        <v>1102</v>
      </c>
      <c r="AB2121" s="262" t="s">
        <v>1103</v>
      </c>
      <c r="AC2121" s="262" t="s">
        <v>1104</v>
      </c>
      <c r="AD2121" s="262" t="s">
        <v>1105</v>
      </c>
      <c r="AE2121" s="262" t="s">
        <v>1106</v>
      </c>
      <c r="AF2121" s="262" t="s">
        <v>1107</v>
      </c>
      <c r="AG2121" s="262" t="s">
        <v>1108</v>
      </c>
      <c r="AH2121" s="262" t="s">
        <v>1109</v>
      </c>
      <c r="AI2121" s="262" t="s">
        <v>1110</v>
      </c>
      <c r="AJ2121" s="262" t="s">
        <v>1111</v>
      </c>
      <c r="AK2121" s="262" t="s">
        <v>1112</v>
      </c>
      <c r="AL2121" s="262" t="s">
        <v>1113</v>
      </c>
      <c r="AM2121" s="262" t="s">
        <v>1114</v>
      </c>
      <c r="AN2121" s="262" t="s">
        <v>1115</v>
      </c>
      <c r="AO2121" s="262" t="s">
        <v>1116</v>
      </c>
      <c r="AP2121" s="262" t="s">
        <v>1117</v>
      </c>
      <c r="AQ2121" s="262" t="s">
        <v>1118</v>
      </c>
      <c r="AR2121" s="262" t="s">
        <v>1119</v>
      </c>
      <c r="AS2121" s="262" t="s">
        <v>1120</v>
      </c>
      <c r="AT2121" s="262" t="s">
        <v>1121</v>
      </c>
      <c r="AU2121" s="262" t="s">
        <v>1122</v>
      </c>
      <c r="AV2121" s="262" t="s">
        <v>1123</v>
      </c>
      <c r="AW2121" s="262" t="s">
        <v>1124</v>
      </c>
      <c r="AX2121" s="262" t="s">
        <v>1125</v>
      </c>
      <c r="AY2121" s="262" t="s">
        <v>1126</v>
      </c>
      <c r="AZ2121" s="262" t="s">
        <v>1127</v>
      </c>
      <c r="BA2121" s="262" t="s">
        <v>1128</v>
      </c>
      <c r="BB2121" s="262" t="s">
        <v>1129</v>
      </c>
      <c r="BC2121" s="262" t="s">
        <v>1130</v>
      </c>
      <c r="BD2121" s="262" t="s">
        <v>1131</v>
      </c>
      <c r="BE2121" s="262" t="s">
        <v>1132</v>
      </c>
      <c r="BF2121" s="262" t="s">
        <v>1133</v>
      </c>
      <c r="BG2121" s="262" t="s">
        <v>1134</v>
      </c>
      <c r="BH2121" s="262" t="s">
        <v>1135</v>
      </c>
      <c r="BI2121" s="262" t="s">
        <v>1136</v>
      </c>
      <c r="BJ2121" s="262" t="s">
        <v>1137</v>
      </c>
      <c r="BK2121" s="262" t="s">
        <v>1138</v>
      </c>
      <c r="BL2121" s="262" t="s">
        <v>1139</v>
      </c>
      <c r="BM2121" s="262" t="s">
        <v>1140</v>
      </c>
      <c r="BN2121" s="262" t="s">
        <v>1141</v>
      </c>
      <c r="BO2121" s="262" t="s">
        <v>1142</v>
      </c>
      <c r="BP2121" s="262" t="s">
        <v>1143</v>
      </c>
      <c r="BQ2121" s="262" t="s">
        <v>1144</v>
      </c>
      <c r="BR2121" s="262" t="s">
        <v>1145</v>
      </c>
      <c r="BS2121" s="262" t="s">
        <v>1146</v>
      </c>
      <c r="BT2121" s="262" t="s">
        <v>1147</v>
      </c>
      <c r="BU2121" s="262" t="s">
        <v>1148</v>
      </c>
      <c r="BV2121" s="262" t="s">
        <v>1149</v>
      </c>
      <c r="BW2121" s="262" t="s">
        <v>1150</v>
      </c>
      <c r="BX2121" s="262" t="s">
        <v>1151</v>
      </c>
      <c r="BY2121" s="262" t="s">
        <v>1152</v>
      </c>
      <c r="BZ2121" s="262" t="s">
        <v>1153</v>
      </c>
      <c r="CA2121" s="262" t="s">
        <v>1154</v>
      </c>
      <c r="CB2121" s="262" t="s">
        <v>1155</v>
      </c>
      <c r="CC2121" s="262" t="s">
        <v>1156</v>
      </c>
      <c r="CD2121" s="262" t="s">
        <v>1157</v>
      </c>
      <c r="CE2121" s="262" t="s">
        <v>1158</v>
      </c>
      <c r="CF2121" s="262" t="s">
        <v>1159</v>
      </c>
      <c r="CG2121" s="262" t="s">
        <v>1160</v>
      </c>
      <c r="CH2121" s="262" t="s">
        <v>1161</v>
      </c>
      <c r="CI2121" s="262" t="s">
        <v>1162</v>
      </c>
      <c r="CJ2121" s="262" t="s">
        <v>1163</v>
      </c>
      <c r="CK2121" s="262" t="s">
        <v>1164</v>
      </c>
      <c r="CL2121" s="262" t="s">
        <v>1165</v>
      </c>
      <c r="CM2121" s="262" t="s">
        <v>1166</v>
      </c>
      <c r="CN2121" s="262" t="s">
        <v>1167</v>
      </c>
    </row>
    <row r="2122" spans="1:92" s="295" customFormat="1" x14ac:dyDescent="0.25">
      <c r="A2122" s="137"/>
      <c r="B2122" s="208"/>
      <c r="C2122" s="139"/>
      <c r="D2122" s="137" t="s">
        <v>1095</v>
      </c>
      <c r="E2122" s="140"/>
      <c r="F2122" s="140"/>
      <c r="G2122" s="140"/>
      <c r="H2122" s="141"/>
      <c r="I2122" s="221"/>
      <c r="J2122" s="222"/>
      <c r="K2122" s="139"/>
      <c r="L2122" s="139"/>
      <c r="M2122" s="139"/>
      <c r="N2122" s="139"/>
      <c r="O2122" s="139"/>
      <c r="P2122" s="139"/>
      <c r="Q2122" s="139"/>
      <c r="R2122"/>
      <c r="S2122"/>
      <c r="T2122" s="262"/>
      <c r="U2122" s="262" t="s">
        <v>1169</v>
      </c>
      <c r="V2122" s="262" t="s">
        <v>1097</v>
      </c>
      <c r="W2122" s="262" t="s">
        <v>1098</v>
      </c>
      <c r="X2122" s="262" t="s">
        <v>1099</v>
      </c>
      <c r="Y2122" s="262" t="s">
        <v>1100</v>
      </c>
      <c r="Z2122" s="262" t="s">
        <v>1101</v>
      </c>
      <c r="AA2122" s="262" t="s">
        <v>1102</v>
      </c>
      <c r="AB2122" s="262" t="s">
        <v>1103</v>
      </c>
      <c r="AC2122" s="262" t="s">
        <v>1104</v>
      </c>
      <c r="AD2122" s="262" t="s">
        <v>1105</v>
      </c>
      <c r="AE2122" s="262" t="s">
        <v>1106</v>
      </c>
      <c r="AF2122" s="262" t="s">
        <v>1107</v>
      </c>
      <c r="AG2122" s="262" t="s">
        <v>1108</v>
      </c>
      <c r="AH2122" s="262" t="s">
        <v>1109</v>
      </c>
      <c r="AI2122" s="262" t="s">
        <v>1110</v>
      </c>
      <c r="AJ2122" s="262" t="s">
        <v>1111</v>
      </c>
      <c r="AK2122" s="262" t="s">
        <v>1112</v>
      </c>
      <c r="AL2122" s="262" t="s">
        <v>1113</v>
      </c>
      <c r="AM2122" s="262" t="s">
        <v>1114</v>
      </c>
      <c r="AN2122" s="262" t="s">
        <v>1115</v>
      </c>
      <c r="AO2122" s="262" t="s">
        <v>1116</v>
      </c>
      <c r="AP2122" s="262" t="s">
        <v>1117</v>
      </c>
      <c r="AQ2122" s="262" t="s">
        <v>1118</v>
      </c>
      <c r="AR2122" s="262" t="s">
        <v>1119</v>
      </c>
      <c r="AS2122" s="262" t="s">
        <v>1120</v>
      </c>
      <c r="AT2122" s="262" t="s">
        <v>1121</v>
      </c>
      <c r="AU2122" s="262" t="s">
        <v>1122</v>
      </c>
      <c r="AV2122" s="262" t="s">
        <v>1123</v>
      </c>
      <c r="AW2122" s="262" t="s">
        <v>1124</v>
      </c>
      <c r="AX2122" s="262" t="s">
        <v>1125</v>
      </c>
      <c r="AY2122" s="262" t="s">
        <v>1126</v>
      </c>
      <c r="AZ2122" s="262" t="s">
        <v>1127</v>
      </c>
      <c r="BA2122" s="262" t="s">
        <v>1128</v>
      </c>
      <c r="BB2122" s="262" t="s">
        <v>1129</v>
      </c>
      <c r="BC2122" s="262" t="s">
        <v>1130</v>
      </c>
      <c r="BD2122" s="262" t="s">
        <v>1131</v>
      </c>
      <c r="BE2122" s="262" t="s">
        <v>1132</v>
      </c>
      <c r="BF2122" s="262" t="s">
        <v>1133</v>
      </c>
      <c r="BG2122" s="262" t="s">
        <v>1134</v>
      </c>
      <c r="BH2122" s="262" t="s">
        <v>1135</v>
      </c>
      <c r="BI2122" s="262" t="s">
        <v>1136</v>
      </c>
      <c r="BJ2122" s="262" t="s">
        <v>1137</v>
      </c>
      <c r="BK2122" s="262" t="s">
        <v>1138</v>
      </c>
      <c r="BL2122" s="262" t="s">
        <v>1139</v>
      </c>
      <c r="BM2122" s="262" t="s">
        <v>1140</v>
      </c>
      <c r="BN2122" s="262" t="s">
        <v>1141</v>
      </c>
      <c r="BO2122" s="262" t="s">
        <v>1142</v>
      </c>
      <c r="BP2122" s="262" t="s">
        <v>1143</v>
      </c>
      <c r="BQ2122" s="262" t="s">
        <v>1144</v>
      </c>
      <c r="BR2122" s="262" t="s">
        <v>1145</v>
      </c>
      <c r="BS2122" s="262" t="s">
        <v>1146</v>
      </c>
      <c r="BT2122" s="262" t="s">
        <v>1147</v>
      </c>
      <c r="BU2122" s="262" t="s">
        <v>1148</v>
      </c>
      <c r="BV2122" s="262" t="s">
        <v>1149</v>
      </c>
      <c r="BW2122" s="262" t="s">
        <v>1150</v>
      </c>
      <c r="BX2122" s="262" t="s">
        <v>1151</v>
      </c>
      <c r="BY2122" s="262" t="s">
        <v>1152</v>
      </c>
      <c r="BZ2122" s="262" t="s">
        <v>1153</v>
      </c>
      <c r="CA2122" s="262" t="s">
        <v>1154</v>
      </c>
      <c r="CB2122" s="262" t="s">
        <v>1155</v>
      </c>
      <c r="CC2122" s="262" t="s">
        <v>1156</v>
      </c>
      <c r="CD2122" s="262" t="s">
        <v>1157</v>
      </c>
      <c r="CE2122" s="262" t="s">
        <v>1158</v>
      </c>
      <c r="CF2122" s="262" t="s">
        <v>1159</v>
      </c>
      <c r="CG2122" s="262" t="s">
        <v>1160</v>
      </c>
      <c r="CH2122" s="262" t="s">
        <v>1161</v>
      </c>
      <c r="CI2122" s="262" t="s">
        <v>1162</v>
      </c>
      <c r="CJ2122" s="262" t="s">
        <v>1163</v>
      </c>
      <c r="CK2122" s="262" t="s">
        <v>1164</v>
      </c>
      <c r="CL2122" s="262" t="s">
        <v>1165</v>
      </c>
      <c r="CM2122" s="262" t="s">
        <v>1166</v>
      </c>
      <c r="CN2122" s="262" t="s">
        <v>1167</v>
      </c>
    </row>
    <row r="2123" spans="1:92" x14ac:dyDescent="0.25">
      <c r="A2123" s="574"/>
      <c r="B2123" s="174" t="s">
        <v>1170</v>
      </c>
      <c r="C2123" s="10"/>
      <c r="D2123" t="s">
        <v>1095</v>
      </c>
      <c r="E2123" s="106"/>
      <c r="F2123" s="106"/>
      <c r="G2123" s="106"/>
      <c r="H2123" s="106"/>
      <c r="I2123" s="175"/>
      <c r="J2123" s="10"/>
      <c r="K2123" s="10"/>
      <c r="L2123" s="10"/>
      <c r="M2123" s="10"/>
      <c r="N2123" s="10"/>
      <c r="O2123" s="10"/>
      <c r="P2123" s="10"/>
      <c r="Q2123" s="10"/>
      <c r="T2123" s="10"/>
      <c r="U2123" s="10"/>
      <c r="V2123" s="10"/>
      <c r="W2123" s="10"/>
      <c r="X2123" s="10"/>
      <c r="Y2123" s="10"/>
      <c r="Z2123" s="10"/>
      <c r="AA2123" s="10"/>
      <c r="AB2123" s="10"/>
      <c r="AC2123" s="10"/>
      <c r="AD2123" s="10"/>
      <c r="AE2123" s="10"/>
      <c r="AF2123" s="10"/>
      <c r="AG2123" s="10"/>
      <c r="AH2123" s="10"/>
      <c r="AI2123" s="10"/>
      <c r="AJ2123" s="10"/>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L2123" s="10"/>
      <c r="BM2123" s="10"/>
      <c r="BN2123" s="10"/>
      <c r="BO2123" s="10"/>
      <c r="BP2123" s="10"/>
      <c r="BQ2123" s="10"/>
      <c r="BR2123" s="10"/>
      <c r="BS2123" s="10"/>
      <c r="BT2123" s="10"/>
      <c r="BU2123" s="10"/>
      <c r="BV2123" s="10"/>
      <c r="BW2123" s="10"/>
      <c r="BX2123" s="10"/>
      <c r="BY2123" s="10"/>
      <c r="BZ2123" s="10"/>
      <c r="CA2123" s="10"/>
      <c r="CB2123" s="10"/>
      <c r="CC2123" s="10"/>
      <c r="CD2123" s="10"/>
      <c r="CE2123" s="10"/>
      <c r="CF2123" s="10"/>
      <c r="CG2123" s="10"/>
      <c r="CH2123" s="10"/>
      <c r="CI2123" s="10"/>
      <c r="CJ2123" s="10"/>
      <c r="CK2123" s="10"/>
      <c r="CL2123" s="10"/>
      <c r="CM2123" s="10"/>
      <c r="CN2123" s="10"/>
    </row>
    <row r="2124" spans="1:92" x14ac:dyDescent="0.25">
      <c r="A2124" s="574" t="s">
        <v>1171</v>
      </c>
      <c r="B2124" s="223" t="s">
        <v>354</v>
      </c>
      <c r="D2124" t="s">
        <v>1095</v>
      </c>
      <c r="F2124" s="546"/>
      <c r="G2124" s="546"/>
      <c r="H2124" s="198"/>
      <c r="I2124" s="546"/>
      <c r="J2124" s="575">
        <v>0</v>
      </c>
      <c r="K2124" s="575" cm="1">
        <f t="array" aca="1" ref="K2124" ca="1">INDEX(INDIRECT(ROW() &amp; ":" &amp; ROW()),1,MATCH(INDIRECT(ADDRESS(2,COLUMN()-1,2)),$4:$4,0)+1)</f>
        <v>0</v>
      </c>
      <c r="L2124" s="575" t="e" cm="1">
        <f t="array" aca="1" ref="L2124" ca="1">INDEX(INDIRECT(ROW() &amp; ":" &amp; ROW()),1,MATCH(INDIRECT(ADDRESS(2,COLUMN()-1,2)),$4:$4,0)+1)</f>
        <v>#VALUE!</v>
      </c>
      <c r="M2124" s="575" t="e" cm="1">
        <f t="array" aca="1" ref="M2124" ca="1">INDEX(INDIRECT(ROW() &amp; ":" &amp; ROW()),1,MATCH(INDIRECT(ADDRESS(2,COLUMN()-1,2)),$4:$4,0)+1)</f>
        <v>#VALUE!</v>
      </c>
      <c r="N2124" s="575" t="e" cm="1">
        <f t="array" aca="1" ref="N2124" ca="1">INDEX(INDIRECT(ROW() &amp; ":" &amp; ROW()),1,MATCH(INDIRECT(ADDRESS(2,COLUMN()-1,2)),$4:$4,0)+1)</f>
        <v>#VALUE!</v>
      </c>
      <c r="O2124" s="575" t="e" cm="1">
        <f t="array" aca="1" ref="O2124" ca="1">INDEX(INDIRECT(ROW() &amp; ":" &amp; ROW()),1,MATCH(INDIRECT(ADDRESS(2,COLUMN()-1,2)),$4:$4,0)+1)</f>
        <v>#VALUE!</v>
      </c>
      <c r="P2124" s="575" t="e" cm="1">
        <f t="array" aca="1" ref="P2124" ca="1">INDEX(INDIRECT(ROW() &amp; ":" &amp; ROW()),1,MATCH(INDIRECT(ADDRESS(2,COLUMN()-1,2)),$4:$4,0)+1)</f>
        <v>#VALUE!</v>
      </c>
      <c r="Q2124" s="575"/>
      <c r="T2124" s="575">
        <f t="shared" ref="T2124:T2127" ca="1" si="1323">IFERROR(INDEX(INDIRECT("Financials!$A:$AD"), MATCH(INDIRECT(ADDRESS(ROW(),2)), INDIRECT("Financials!$B:$B"), 0), MATCH(INDIRECT(ADDRESS(1,COLUMN())), INDIRECT("Financials!$1:$1"), 0)),0)</f>
        <v>0</v>
      </c>
      <c r="U2124" s="575">
        <f ca="1">+T2127</f>
        <v>0</v>
      </c>
      <c r="V2124" s="575" t="e">
        <f t="shared" ref="V2124:CG2124" ca="1" si="1324">+U2127</f>
        <v>#VALUE!</v>
      </c>
      <c r="W2124" s="575" t="e">
        <f t="shared" ca="1" si="1324"/>
        <v>#VALUE!</v>
      </c>
      <c r="X2124" s="575" t="e">
        <f t="shared" ca="1" si="1324"/>
        <v>#VALUE!</v>
      </c>
      <c r="Y2124" s="575" t="e">
        <f t="shared" ca="1" si="1324"/>
        <v>#VALUE!</v>
      </c>
      <c r="Z2124" s="575" t="e">
        <f t="shared" ca="1" si="1324"/>
        <v>#VALUE!</v>
      </c>
      <c r="AA2124" s="575" t="e">
        <f t="shared" ca="1" si="1324"/>
        <v>#VALUE!</v>
      </c>
      <c r="AB2124" s="575" t="e">
        <f t="shared" ca="1" si="1324"/>
        <v>#VALUE!</v>
      </c>
      <c r="AC2124" s="575" t="e">
        <f t="shared" ca="1" si="1324"/>
        <v>#VALUE!</v>
      </c>
      <c r="AD2124" s="575" t="e">
        <f t="shared" ca="1" si="1324"/>
        <v>#VALUE!</v>
      </c>
      <c r="AE2124" s="575" t="e">
        <f t="shared" ca="1" si="1324"/>
        <v>#VALUE!</v>
      </c>
      <c r="AF2124" s="575" t="e">
        <f t="shared" ca="1" si="1324"/>
        <v>#VALUE!</v>
      </c>
      <c r="AG2124" s="575" t="e">
        <f t="shared" ca="1" si="1324"/>
        <v>#VALUE!</v>
      </c>
      <c r="AH2124" s="575" t="e">
        <f t="shared" ca="1" si="1324"/>
        <v>#VALUE!</v>
      </c>
      <c r="AI2124" s="575" t="e">
        <f t="shared" ca="1" si="1324"/>
        <v>#VALUE!</v>
      </c>
      <c r="AJ2124" s="575" t="e">
        <f t="shared" ca="1" si="1324"/>
        <v>#VALUE!</v>
      </c>
      <c r="AK2124" s="575" t="e">
        <f t="shared" ca="1" si="1324"/>
        <v>#VALUE!</v>
      </c>
      <c r="AL2124" s="575" t="e">
        <f t="shared" ca="1" si="1324"/>
        <v>#VALUE!</v>
      </c>
      <c r="AM2124" s="575" t="e">
        <f t="shared" ca="1" si="1324"/>
        <v>#VALUE!</v>
      </c>
      <c r="AN2124" s="575" t="e">
        <f t="shared" ca="1" si="1324"/>
        <v>#VALUE!</v>
      </c>
      <c r="AO2124" s="575" t="e">
        <f t="shared" ca="1" si="1324"/>
        <v>#VALUE!</v>
      </c>
      <c r="AP2124" s="575" t="e">
        <f t="shared" ca="1" si="1324"/>
        <v>#VALUE!</v>
      </c>
      <c r="AQ2124" s="575" t="e">
        <f t="shared" ca="1" si="1324"/>
        <v>#VALUE!</v>
      </c>
      <c r="AR2124" s="575" t="e">
        <f t="shared" ca="1" si="1324"/>
        <v>#VALUE!</v>
      </c>
      <c r="AS2124" s="575" t="e">
        <f t="shared" ca="1" si="1324"/>
        <v>#VALUE!</v>
      </c>
      <c r="AT2124" s="575" t="e">
        <f t="shared" ca="1" si="1324"/>
        <v>#VALUE!</v>
      </c>
      <c r="AU2124" s="575" t="e">
        <f t="shared" ca="1" si="1324"/>
        <v>#VALUE!</v>
      </c>
      <c r="AV2124" s="575" t="e">
        <f t="shared" ca="1" si="1324"/>
        <v>#VALUE!</v>
      </c>
      <c r="AW2124" s="575" t="e">
        <f t="shared" ca="1" si="1324"/>
        <v>#VALUE!</v>
      </c>
      <c r="AX2124" s="575" t="e">
        <f t="shared" ca="1" si="1324"/>
        <v>#VALUE!</v>
      </c>
      <c r="AY2124" s="575" t="e">
        <f t="shared" ca="1" si="1324"/>
        <v>#VALUE!</v>
      </c>
      <c r="AZ2124" s="575" t="e">
        <f t="shared" ca="1" si="1324"/>
        <v>#VALUE!</v>
      </c>
      <c r="BA2124" s="575" t="e">
        <f t="shared" ca="1" si="1324"/>
        <v>#VALUE!</v>
      </c>
      <c r="BB2124" s="575" t="e">
        <f t="shared" ca="1" si="1324"/>
        <v>#VALUE!</v>
      </c>
      <c r="BC2124" s="575" t="e">
        <f t="shared" ca="1" si="1324"/>
        <v>#VALUE!</v>
      </c>
      <c r="BD2124" s="575" t="e">
        <f t="shared" ca="1" si="1324"/>
        <v>#VALUE!</v>
      </c>
      <c r="BE2124" s="575" t="e">
        <f t="shared" ca="1" si="1324"/>
        <v>#VALUE!</v>
      </c>
      <c r="BF2124" s="575" t="e">
        <f t="shared" ca="1" si="1324"/>
        <v>#VALUE!</v>
      </c>
      <c r="BG2124" s="575" t="e">
        <f t="shared" ca="1" si="1324"/>
        <v>#VALUE!</v>
      </c>
      <c r="BH2124" s="575" t="e">
        <f t="shared" ca="1" si="1324"/>
        <v>#VALUE!</v>
      </c>
      <c r="BI2124" s="575" t="e">
        <f t="shared" ca="1" si="1324"/>
        <v>#VALUE!</v>
      </c>
      <c r="BJ2124" s="575" t="e">
        <f t="shared" ca="1" si="1324"/>
        <v>#VALUE!</v>
      </c>
      <c r="BK2124" s="575" t="e">
        <f t="shared" ca="1" si="1324"/>
        <v>#VALUE!</v>
      </c>
      <c r="BL2124" s="575" t="e">
        <f t="shared" ca="1" si="1324"/>
        <v>#VALUE!</v>
      </c>
      <c r="BM2124" s="575" t="e">
        <f t="shared" ca="1" si="1324"/>
        <v>#VALUE!</v>
      </c>
      <c r="BN2124" s="575" t="e">
        <f t="shared" ca="1" si="1324"/>
        <v>#VALUE!</v>
      </c>
      <c r="BO2124" s="575" t="e">
        <f t="shared" ca="1" si="1324"/>
        <v>#VALUE!</v>
      </c>
      <c r="BP2124" s="575" t="e">
        <f t="shared" ca="1" si="1324"/>
        <v>#VALUE!</v>
      </c>
      <c r="BQ2124" s="575" t="e">
        <f t="shared" ca="1" si="1324"/>
        <v>#VALUE!</v>
      </c>
      <c r="BR2124" s="575" t="e">
        <f t="shared" ca="1" si="1324"/>
        <v>#VALUE!</v>
      </c>
      <c r="BS2124" s="575" t="e">
        <f t="shared" ca="1" si="1324"/>
        <v>#VALUE!</v>
      </c>
      <c r="BT2124" s="575" t="e">
        <f t="shared" ca="1" si="1324"/>
        <v>#VALUE!</v>
      </c>
      <c r="BU2124" s="575" t="e">
        <f t="shared" ca="1" si="1324"/>
        <v>#VALUE!</v>
      </c>
      <c r="BV2124" s="575" t="e">
        <f t="shared" ca="1" si="1324"/>
        <v>#VALUE!</v>
      </c>
      <c r="BW2124" s="575" t="e">
        <f t="shared" ca="1" si="1324"/>
        <v>#VALUE!</v>
      </c>
      <c r="BX2124" s="575" t="e">
        <f t="shared" ca="1" si="1324"/>
        <v>#VALUE!</v>
      </c>
      <c r="BY2124" s="575" t="e">
        <f t="shared" ca="1" si="1324"/>
        <v>#VALUE!</v>
      </c>
      <c r="BZ2124" s="575" t="e">
        <f t="shared" ca="1" si="1324"/>
        <v>#VALUE!</v>
      </c>
      <c r="CA2124" s="575" t="e">
        <f t="shared" ca="1" si="1324"/>
        <v>#VALUE!</v>
      </c>
      <c r="CB2124" s="575" t="e">
        <f t="shared" ca="1" si="1324"/>
        <v>#VALUE!</v>
      </c>
      <c r="CC2124" s="575" t="e">
        <f t="shared" ca="1" si="1324"/>
        <v>#VALUE!</v>
      </c>
      <c r="CD2124" s="575" t="e">
        <f t="shared" ca="1" si="1324"/>
        <v>#VALUE!</v>
      </c>
      <c r="CE2124" s="575" t="e">
        <f t="shared" ca="1" si="1324"/>
        <v>#VALUE!</v>
      </c>
      <c r="CF2124" s="575" t="e">
        <f t="shared" ca="1" si="1324"/>
        <v>#VALUE!</v>
      </c>
      <c r="CG2124" s="575" t="e">
        <f t="shared" ca="1" si="1324"/>
        <v>#VALUE!</v>
      </c>
      <c r="CH2124" s="575" t="e">
        <f t="shared" ref="CH2124:CN2124" ca="1" si="1325">+CG2127</f>
        <v>#VALUE!</v>
      </c>
      <c r="CI2124" s="575" t="e">
        <f t="shared" ca="1" si="1325"/>
        <v>#VALUE!</v>
      </c>
      <c r="CJ2124" s="575" t="e">
        <f t="shared" ca="1" si="1325"/>
        <v>#VALUE!</v>
      </c>
      <c r="CK2124" s="575" t="e">
        <f t="shared" ca="1" si="1325"/>
        <v>#VALUE!</v>
      </c>
      <c r="CL2124" s="575" t="e">
        <f t="shared" ca="1" si="1325"/>
        <v>#VALUE!</v>
      </c>
      <c r="CM2124" s="575" t="e">
        <f t="shared" ca="1" si="1325"/>
        <v>#VALUE!</v>
      </c>
      <c r="CN2124" s="575" t="e">
        <f t="shared" ca="1" si="1325"/>
        <v>#VALUE!</v>
      </c>
    </row>
    <row r="2125" spans="1:92" x14ac:dyDescent="0.25">
      <c r="A2125" s="574" t="s">
        <v>1172</v>
      </c>
      <c r="B2125" s="223" t="s">
        <v>1173</v>
      </c>
      <c r="D2125" t="s">
        <v>1095</v>
      </c>
      <c r="F2125" s="546"/>
      <c r="G2125" s="546"/>
      <c r="H2125" s="198"/>
      <c r="I2125" s="546"/>
      <c r="J2125" s="575">
        <f t="shared" ref="J2125:P2127" ca="1" si="1326">SUMIF($3:$3, INDIRECT(ADDRESS(2,COLUMN(),2)), INDIRECT(ROW() &amp; ":" &amp; ROW()))</f>
        <v>0</v>
      </c>
      <c r="K2125" s="575" t="e">
        <f t="shared" ca="1" si="1326"/>
        <v>#VALUE!</v>
      </c>
      <c r="L2125" s="575" t="e">
        <f t="shared" ca="1" si="1326"/>
        <v>#VALUE!</v>
      </c>
      <c r="M2125" s="575" t="e">
        <f t="shared" ca="1" si="1326"/>
        <v>#VALUE!</v>
      </c>
      <c r="N2125" s="575" t="e">
        <f t="shared" ca="1" si="1326"/>
        <v>#VALUE!</v>
      </c>
      <c r="O2125" s="575" t="e">
        <f t="shared" ca="1" si="1326"/>
        <v>#VALUE!</v>
      </c>
      <c r="P2125" s="575" t="e">
        <f t="shared" ca="1" si="1326"/>
        <v>#VALUE!</v>
      </c>
      <c r="Q2125" s="575"/>
      <c r="T2125" s="575">
        <f t="shared" ca="1" si="1323"/>
        <v>0</v>
      </c>
      <c r="U2125" s="575" t="e" cm="1">
        <f t="array" aca="1" ref="U2125" ca="1">+IF(U2124&lt;ABS(SUM(INDIRECT(U2122):OFFSET(INDIRECT(U2122),0,ROUNDUP(INDIRECT(U2121)/30,0)))),ROUNDUP(ABS(SUM(INDIRECT(U2122):OFFSET(INDIRECT(U2122),0,ROUNDUP(INDIRECT(U2121)/30,0))))/INDIRECT(U2120),0)*INDIRECT(U2120),0)</f>
        <v>#VALUE!</v>
      </c>
      <c r="V2125" s="575" t="e" cm="1">
        <f t="array" aca="1" ref="V2125" ca="1">+IF(V2124&lt;ABS(SUM(INDIRECT(V2122):OFFSET(INDIRECT(V2122),0,ROUNDUP(INDIRECT(V2121)/30,0)))),ROUNDUP(ABS(SUM(INDIRECT(V2122):OFFSET(INDIRECT(V2122),0,ROUNDUP(INDIRECT(V2121)/30,0))))/INDIRECT(V2120),0)*INDIRECT(V2120),0)</f>
        <v>#VALUE!</v>
      </c>
      <c r="W2125" s="575" t="e" cm="1">
        <f t="array" aca="1" ref="W2125" ca="1">+IF(W2124&lt;ABS(SUM(INDIRECT(W2122):OFFSET(INDIRECT(W2122),0,ROUNDUP(INDIRECT(W2121)/30,0)))),ROUNDUP(ABS(SUM(INDIRECT(W2122):OFFSET(INDIRECT(W2122),0,ROUNDUP(INDIRECT(W2121)/30,0))))/INDIRECT(W2120),0)*INDIRECT(W2120),0)</f>
        <v>#VALUE!</v>
      </c>
      <c r="X2125" s="575" t="e" cm="1">
        <f t="array" aca="1" ref="X2125" ca="1">+IF(X2124&lt;ABS(SUM(INDIRECT(X2122):OFFSET(INDIRECT(X2122),0,ROUNDUP(INDIRECT(X2121)/30,0)))),ROUNDUP(ABS(SUM(INDIRECT(X2122):OFFSET(INDIRECT(X2122),0,ROUNDUP(INDIRECT(X2121)/30,0))))/INDIRECT(X2120),0)*INDIRECT(X2120),0)</f>
        <v>#VALUE!</v>
      </c>
      <c r="Y2125" s="575" t="e" cm="1">
        <f t="array" aca="1" ref="Y2125" ca="1">+IF(Y2124&lt;ABS(SUM(INDIRECT(Y2122):OFFSET(INDIRECT(Y2122),0,ROUNDUP(INDIRECT(Y2121)/30,0)))),ROUNDUP(ABS(SUM(INDIRECT(Y2122):OFFSET(INDIRECT(Y2122),0,ROUNDUP(INDIRECT(Y2121)/30,0))))/INDIRECT(Y2120),0)*INDIRECT(Y2120),0)</f>
        <v>#VALUE!</v>
      </c>
      <c r="Z2125" s="575" t="e" cm="1">
        <f t="array" aca="1" ref="Z2125" ca="1">+IF(Z2124&lt;ABS(SUM(INDIRECT(Z2122):OFFSET(INDIRECT(Z2122),0,ROUNDUP(INDIRECT(Z2121)/30,0)))),ROUNDUP(ABS(SUM(INDIRECT(Z2122):OFFSET(INDIRECT(Z2122),0,ROUNDUP(INDIRECT(Z2121)/30,0))))/INDIRECT(Z2120),0)*INDIRECT(Z2120),0)</f>
        <v>#VALUE!</v>
      </c>
      <c r="AA2125" s="575" t="e" cm="1">
        <f t="array" aca="1" ref="AA2125" ca="1">+IF(AA2124&lt;ABS(SUM(INDIRECT(AA2122):OFFSET(INDIRECT(AA2122),0,ROUNDUP(INDIRECT(AA2121)/30,0)))),ROUNDUP(ABS(SUM(INDIRECT(AA2122):OFFSET(INDIRECT(AA2122),0,ROUNDUP(INDIRECT(AA2121)/30,0))))/INDIRECT(AA2120),0)*INDIRECT(AA2120),0)</f>
        <v>#VALUE!</v>
      </c>
      <c r="AB2125" s="575" t="e" cm="1">
        <f t="array" aca="1" ref="AB2125" ca="1">+IF(AB2124&lt;ABS(SUM(INDIRECT(AB2122):OFFSET(INDIRECT(AB2122),0,ROUNDUP(INDIRECT(AB2121)/30,0)))),ROUNDUP(ABS(SUM(INDIRECT(AB2122):OFFSET(INDIRECT(AB2122),0,ROUNDUP(INDIRECT(AB2121)/30,0))))/INDIRECT(AB2120),0)*INDIRECT(AB2120),0)</f>
        <v>#VALUE!</v>
      </c>
      <c r="AC2125" s="575" t="e" cm="1">
        <f t="array" aca="1" ref="AC2125" ca="1">+IF(AC2124&lt;ABS(SUM(INDIRECT(AC2122):OFFSET(INDIRECT(AC2122),0,ROUNDUP(INDIRECT(AC2121)/30,0)))),ROUNDUP(ABS(SUM(INDIRECT(AC2122):OFFSET(INDIRECT(AC2122),0,ROUNDUP(INDIRECT(AC2121)/30,0))))/INDIRECT(AC2120),0)*INDIRECT(AC2120),0)</f>
        <v>#VALUE!</v>
      </c>
      <c r="AD2125" s="575" t="e" cm="1">
        <f t="array" aca="1" ref="AD2125" ca="1">+IF(AD2124&lt;ABS(SUM(INDIRECT(AD2122):OFFSET(INDIRECT(AD2122),0,ROUNDUP(INDIRECT(AD2121)/30,0)))),ROUNDUP(ABS(SUM(INDIRECT(AD2122):OFFSET(INDIRECT(AD2122),0,ROUNDUP(INDIRECT(AD2121)/30,0))))/INDIRECT(AD2120),0)*INDIRECT(AD2120),0)</f>
        <v>#VALUE!</v>
      </c>
      <c r="AE2125" s="575" t="e" cm="1">
        <f t="array" aca="1" ref="AE2125" ca="1">+IF(AE2124&lt;ABS(SUM(INDIRECT(AE2122):OFFSET(INDIRECT(AE2122),0,ROUNDUP(INDIRECT(AE2121)/30,0)))),ROUNDUP(ABS(SUM(INDIRECT(AE2122):OFFSET(INDIRECT(AE2122),0,ROUNDUP(INDIRECT(AE2121)/30,0))))/INDIRECT(AE2120),0)*INDIRECT(AE2120),0)</f>
        <v>#VALUE!</v>
      </c>
      <c r="AF2125" s="575" t="e" cm="1">
        <f t="array" aca="1" ref="AF2125" ca="1">+IF(AF2124&lt;ABS(SUM(INDIRECT(AF2122):OFFSET(INDIRECT(AF2122),0,ROUNDUP(INDIRECT(AF2121)/30,0)))),ROUNDUP(ABS(SUM(INDIRECT(AF2122):OFFSET(INDIRECT(AF2122),0,ROUNDUP(INDIRECT(AF2121)/30,0))))/INDIRECT(AF2120),0)*INDIRECT(AF2120),0)</f>
        <v>#VALUE!</v>
      </c>
      <c r="AG2125" s="575" t="e" cm="1">
        <f t="array" aca="1" ref="AG2125" ca="1">+IF(AG2124&lt;ABS(SUM(INDIRECT(AG2122):OFFSET(INDIRECT(AG2122),0,ROUNDUP(INDIRECT(AG2121)/30,0)))),ROUNDUP(ABS(SUM(INDIRECT(AG2122):OFFSET(INDIRECT(AG2122),0,ROUNDUP(INDIRECT(AG2121)/30,0))))/INDIRECT(AG2120),0)*INDIRECT(AG2120),0)</f>
        <v>#VALUE!</v>
      </c>
      <c r="AH2125" s="575" t="e" cm="1">
        <f t="array" aca="1" ref="AH2125" ca="1">+IF(AH2124&lt;ABS(SUM(INDIRECT(AH2122):OFFSET(INDIRECT(AH2122),0,ROUNDUP(INDIRECT(AH2121)/30,0)))),ROUNDUP(ABS(SUM(INDIRECT(AH2122):OFFSET(INDIRECT(AH2122),0,ROUNDUP(INDIRECT(AH2121)/30,0))))/INDIRECT(AH2120),0)*INDIRECT(AH2120),0)</f>
        <v>#VALUE!</v>
      </c>
      <c r="AI2125" s="575" t="e" cm="1">
        <f t="array" aca="1" ref="AI2125" ca="1">+IF(AI2124&lt;ABS(SUM(INDIRECT(AI2122):OFFSET(INDIRECT(AI2122),0,ROUNDUP(INDIRECT(AI2121)/30,0)))),ROUNDUP(ABS(SUM(INDIRECT(AI2122):OFFSET(INDIRECT(AI2122),0,ROUNDUP(INDIRECT(AI2121)/30,0))))/INDIRECT(AI2120),0)*INDIRECT(AI2120),0)</f>
        <v>#VALUE!</v>
      </c>
      <c r="AJ2125" s="575" t="e" cm="1">
        <f t="array" aca="1" ref="AJ2125" ca="1">+IF(AJ2124&lt;ABS(SUM(INDIRECT(AJ2122):OFFSET(INDIRECT(AJ2122),0,ROUNDUP(INDIRECT(AJ2121)/30,0)))),ROUNDUP(ABS(SUM(INDIRECT(AJ2122):OFFSET(INDIRECT(AJ2122),0,ROUNDUP(INDIRECT(AJ2121)/30,0))))/INDIRECT(AJ2120),0)*INDIRECT(AJ2120),0)</f>
        <v>#VALUE!</v>
      </c>
      <c r="AK2125" s="575" t="e" cm="1">
        <f t="array" aca="1" ref="AK2125" ca="1">+IF(AK2124&lt;ABS(SUM(INDIRECT(AK2122):OFFSET(INDIRECT(AK2122),0,ROUNDUP(INDIRECT(AK2121)/30,0)))),ROUNDUP(ABS(SUM(INDIRECT(AK2122):OFFSET(INDIRECT(AK2122),0,ROUNDUP(INDIRECT(AK2121)/30,0))))/INDIRECT(AK2120),0)*INDIRECT(AK2120),0)</f>
        <v>#VALUE!</v>
      </c>
      <c r="AL2125" s="575" t="e" cm="1">
        <f t="array" aca="1" ref="AL2125" ca="1">+IF(AL2124&lt;ABS(SUM(INDIRECT(AL2122):OFFSET(INDIRECT(AL2122),0,ROUNDUP(INDIRECT(AL2121)/30,0)))),ROUNDUP(ABS(SUM(INDIRECT(AL2122):OFFSET(INDIRECT(AL2122),0,ROUNDUP(INDIRECT(AL2121)/30,0))))/INDIRECT(AL2120),0)*INDIRECT(AL2120),0)</f>
        <v>#VALUE!</v>
      </c>
      <c r="AM2125" s="575" t="e" cm="1">
        <f t="array" aca="1" ref="AM2125" ca="1">+IF(AM2124&lt;ABS(SUM(INDIRECT(AM2122):OFFSET(INDIRECT(AM2122),0,ROUNDUP(INDIRECT(AM2121)/30,0)))),ROUNDUP(ABS(SUM(INDIRECT(AM2122):OFFSET(INDIRECT(AM2122),0,ROUNDUP(INDIRECT(AM2121)/30,0))))/INDIRECT(AM2120),0)*INDIRECT(AM2120),0)</f>
        <v>#VALUE!</v>
      </c>
      <c r="AN2125" s="575" t="e" cm="1">
        <f t="array" aca="1" ref="AN2125" ca="1">+IF(AN2124&lt;ABS(SUM(INDIRECT(AN2122):OFFSET(INDIRECT(AN2122),0,ROUNDUP(INDIRECT(AN2121)/30,0)))),ROUNDUP(ABS(SUM(INDIRECT(AN2122):OFFSET(INDIRECT(AN2122),0,ROUNDUP(INDIRECT(AN2121)/30,0))))/INDIRECT(AN2120),0)*INDIRECT(AN2120),0)</f>
        <v>#VALUE!</v>
      </c>
      <c r="AO2125" s="575" t="e" cm="1">
        <f t="array" aca="1" ref="AO2125" ca="1">+IF(AO2124&lt;ABS(SUM(INDIRECT(AO2122):OFFSET(INDIRECT(AO2122),0,ROUNDUP(INDIRECT(AO2121)/30,0)))),ROUNDUP(ABS(SUM(INDIRECT(AO2122):OFFSET(INDIRECT(AO2122),0,ROUNDUP(INDIRECT(AO2121)/30,0))))/INDIRECT(AO2120),0)*INDIRECT(AO2120),0)</f>
        <v>#VALUE!</v>
      </c>
      <c r="AP2125" s="575" t="e" cm="1">
        <f t="array" aca="1" ref="AP2125" ca="1">+IF(AP2124&lt;ABS(SUM(INDIRECT(AP2122):OFFSET(INDIRECT(AP2122),0,ROUNDUP(INDIRECT(AP2121)/30,0)))),ROUNDUP(ABS(SUM(INDIRECT(AP2122):OFFSET(INDIRECT(AP2122),0,ROUNDUP(INDIRECT(AP2121)/30,0))))/INDIRECT(AP2120),0)*INDIRECT(AP2120),0)</f>
        <v>#VALUE!</v>
      </c>
      <c r="AQ2125" s="575" t="e" cm="1">
        <f t="array" aca="1" ref="AQ2125" ca="1">+IF(AQ2124&lt;ABS(SUM(INDIRECT(AQ2122):OFFSET(INDIRECT(AQ2122),0,ROUNDUP(INDIRECT(AQ2121)/30,0)))),ROUNDUP(ABS(SUM(INDIRECT(AQ2122):OFFSET(INDIRECT(AQ2122),0,ROUNDUP(INDIRECT(AQ2121)/30,0))))/INDIRECT(AQ2120),0)*INDIRECT(AQ2120),0)</f>
        <v>#VALUE!</v>
      </c>
      <c r="AR2125" s="575" t="e" cm="1">
        <f t="array" aca="1" ref="AR2125" ca="1">+IF(AR2124&lt;ABS(SUM(INDIRECT(AR2122):OFFSET(INDIRECT(AR2122),0,ROUNDUP(INDIRECT(AR2121)/30,0)))),ROUNDUP(ABS(SUM(INDIRECT(AR2122):OFFSET(INDIRECT(AR2122),0,ROUNDUP(INDIRECT(AR2121)/30,0))))/INDIRECT(AR2120),0)*INDIRECT(AR2120),0)</f>
        <v>#VALUE!</v>
      </c>
      <c r="AS2125" s="575" t="e" cm="1">
        <f t="array" aca="1" ref="AS2125" ca="1">+IF(AS2124&lt;ABS(SUM(INDIRECT(AS2122):OFFSET(INDIRECT(AS2122),0,ROUNDUP(INDIRECT(AS2121)/30,0)))),ROUNDUP(ABS(SUM(INDIRECT(AS2122):OFFSET(INDIRECT(AS2122),0,ROUNDUP(INDIRECT(AS2121)/30,0))))/INDIRECT(AS2120),0)*INDIRECT(AS2120),0)</f>
        <v>#VALUE!</v>
      </c>
      <c r="AT2125" s="575" t="e" cm="1">
        <f t="array" aca="1" ref="AT2125" ca="1">+IF(AT2124&lt;ABS(SUM(INDIRECT(AT2122):OFFSET(INDIRECT(AT2122),0,ROUNDUP(INDIRECT(AT2121)/30,0)))),ROUNDUP(ABS(SUM(INDIRECT(AT2122):OFFSET(INDIRECT(AT2122),0,ROUNDUP(INDIRECT(AT2121)/30,0))))/INDIRECT(AT2120),0)*INDIRECT(AT2120),0)</f>
        <v>#VALUE!</v>
      </c>
      <c r="AU2125" s="575" t="e" cm="1">
        <f t="array" aca="1" ref="AU2125" ca="1">+IF(AU2124&lt;ABS(SUM(INDIRECT(AU2122):OFFSET(INDIRECT(AU2122),0,ROUNDUP(INDIRECT(AU2121)/30,0)))),ROUNDUP(ABS(SUM(INDIRECT(AU2122):OFFSET(INDIRECT(AU2122),0,ROUNDUP(INDIRECT(AU2121)/30,0))))/INDIRECT(AU2120),0)*INDIRECT(AU2120),0)</f>
        <v>#VALUE!</v>
      </c>
      <c r="AV2125" s="575" t="e" cm="1">
        <f t="array" aca="1" ref="AV2125" ca="1">+IF(AV2124&lt;ABS(SUM(INDIRECT(AV2122):OFFSET(INDIRECT(AV2122),0,ROUNDUP(INDIRECT(AV2121)/30,0)))),ROUNDUP(ABS(SUM(INDIRECT(AV2122):OFFSET(INDIRECT(AV2122),0,ROUNDUP(INDIRECT(AV2121)/30,0))))/INDIRECT(AV2120),0)*INDIRECT(AV2120),0)</f>
        <v>#VALUE!</v>
      </c>
      <c r="AW2125" s="575" t="e" cm="1">
        <f t="array" aca="1" ref="AW2125" ca="1">+IF(AW2124&lt;ABS(SUM(INDIRECT(AW2122):OFFSET(INDIRECT(AW2122),0,ROUNDUP(INDIRECT(AW2121)/30,0)))),ROUNDUP(ABS(SUM(INDIRECT(AW2122):OFFSET(INDIRECT(AW2122),0,ROUNDUP(INDIRECT(AW2121)/30,0))))/INDIRECT(AW2120),0)*INDIRECT(AW2120),0)</f>
        <v>#VALUE!</v>
      </c>
      <c r="AX2125" s="575" t="e" cm="1">
        <f t="array" aca="1" ref="AX2125" ca="1">+IF(AX2124&lt;ABS(SUM(INDIRECT(AX2122):OFFSET(INDIRECT(AX2122),0,ROUNDUP(INDIRECT(AX2121)/30,0)))),ROUNDUP(ABS(SUM(INDIRECT(AX2122):OFFSET(INDIRECT(AX2122),0,ROUNDUP(INDIRECT(AX2121)/30,0))))/INDIRECT(AX2120),0)*INDIRECT(AX2120),0)</f>
        <v>#VALUE!</v>
      </c>
      <c r="AY2125" s="575" t="e" cm="1">
        <f t="array" aca="1" ref="AY2125" ca="1">+IF(AY2124&lt;ABS(SUM(INDIRECT(AY2122):OFFSET(INDIRECT(AY2122),0,ROUNDUP(INDIRECT(AY2121)/30,0)))),ROUNDUP(ABS(SUM(INDIRECT(AY2122):OFFSET(INDIRECT(AY2122),0,ROUNDUP(INDIRECT(AY2121)/30,0))))/INDIRECT(AY2120),0)*INDIRECT(AY2120),0)</f>
        <v>#VALUE!</v>
      </c>
      <c r="AZ2125" s="575" t="e" cm="1">
        <f t="array" aca="1" ref="AZ2125" ca="1">+IF(AZ2124&lt;ABS(SUM(INDIRECT(AZ2122):OFFSET(INDIRECT(AZ2122),0,ROUNDUP(INDIRECT(AZ2121)/30,0)))),ROUNDUP(ABS(SUM(INDIRECT(AZ2122):OFFSET(INDIRECT(AZ2122),0,ROUNDUP(INDIRECT(AZ2121)/30,0))))/INDIRECT(AZ2120),0)*INDIRECT(AZ2120),0)</f>
        <v>#VALUE!</v>
      </c>
      <c r="BA2125" s="575" t="e" cm="1">
        <f t="array" aca="1" ref="BA2125" ca="1">+IF(BA2124&lt;ABS(SUM(INDIRECT(BA2122):OFFSET(INDIRECT(BA2122),0,ROUNDUP(INDIRECT(BA2121)/30,0)))),ROUNDUP(ABS(SUM(INDIRECT(BA2122):OFFSET(INDIRECT(BA2122),0,ROUNDUP(INDIRECT(BA2121)/30,0))))/INDIRECT(BA2120),0)*INDIRECT(BA2120),0)</f>
        <v>#VALUE!</v>
      </c>
      <c r="BB2125" s="575" t="e" cm="1">
        <f t="array" aca="1" ref="BB2125" ca="1">+IF(BB2124&lt;ABS(SUM(INDIRECT(BB2122):OFFSET(INDIRECT(BB2122),0,ROUNDUP(INDIRECT(BB2121)/30,0)))),ROUNDUP(ABS(SUM(INDIRECT(BB2122):OFFSET(INDIRECT(BB2122),0,ROUNDUP(INDIRECT(BB2121)/30,0))))/INDIRECT(BB2120),0)*INDIRECT(BB2120),0)</f>
        <v>#VALUE!</v>
      </c>
      <c r="BC2125" s="575" t="e" cm="1">
        <f t="array" aca="1" ref="BC2125" ca="1">+IF(BC2124&lt;ABS(SUM(INDIRECT(BC2122):OFFSET(INDIRECT(BC2122),0,ROUNDUP(INDIRECT(BC2121)/30,0)))),ROUNDUP(ABS(SUM(INDIRECT(BC2122):OFFSET(INDIRECT(BC2122),0,ROUNDUP(INDIRECT(BC2121)/30,0))))/INDIRECT(BC2120),0)*INDIRECT(BC2120),0)</f>
        <v>#VALUE!</v>
      </c>
      <c r="BD2125" s="575" t="e" cm="1">
        <f t="array" aca="1" ref="BD2125" ca="1">+IF(BD2124&lt;ABS(SUM(INDIRECT(BD2122):OFFSET(INDIRECT(BD2122),0,ROUNDUP(INDIRECT(BD2121)/30,0)))),ROUNDUP(ABS(SUM(INDIRECT(BD2122):OFFSET(INDIRECT(BD2122),0,ROUNDUP(INDIRECT(BD2121)/30,0))))/INDIRECT(BD2120),0)*INDIRECT(BD2120),0)</f>
        <v>#VALUE!</v>
      </c>
      <c r="BE2125" s="575" t="e" cm="1">
        <f t="array" aca="1" ref="BE2125" ca="1">+IF(BE2124&lt;ABS(SUM(INDIRECT(BE2122):OFFSET(INDIRECT(BE2122),0,ROUNDUP(INDIRECT(BE2121)/30,0)))),ROUNDUP(ABS(SUM(INDIRECT(BE2122):OFFSET(INDIRECT(BE2122),0,ROUNDUP(INDIRECT(BE2121)/30,0))))/INDIRECT(BE2120),0)*INDIRECT(BE2120),0)</f>
        <v>#VALUE!</v>
      </c>
      <c r="BF2125" s="575" t="e" cm="1">
        <f t="array" aca="1" ref="BF2125" ca="1">+IF(BF2124&lt;ABS(SUM(INDIRECT(BF2122):OFFSET(INDIRECT(BF2122),0,ROUNDUP(INDIRECT(BF2121)/30,0)))),ROUNDUP(ABS(SUM(INDIRECT(BF2122):OFFSET(INDIRECT(BF2122),0,ROUNDUP(INDIRECT(BF2121)/30,0))))/INDIRECT(BF2120),0)*INDIRECT(BF2120),0)</f>
        <v>#VALUE!</v>
      </c>
      <c r="BG2125" s="575" t="e" cm="1">
        <f t="array" aca="1" ref="BG2125" ca="1">+IF(BG2124&lt;ABS(SUM(INDIRECT(BG2122):OFFSET(INDIRECT(BG2122),0,ROUNDUP(INDIRECT(BG2121)/30,0)))),ROUNDUP(ABS(SUM(INDIRECT(BG2122):OFFSET(INDIRECT(BG2122),0,ROUNDUP(INDIRECT(BG2121)/30,0))))/INDIRECT(BG2120),0)*INDIRECT(BG2120),0)</f>
        <v>#VALUE!</v>
      </c>
      <c r="BH2125" s="575" t="e" cm="1">
        <f t="array" aca="1" ref="BH2125" ca="1">+IF(BH2124&lt;ABS(SUM(INDIRECT(BH2122):OFFSET(INDIRECT(BH2122),0,ROUNDUP(INDIRECT(BH2121)/30,0)))),ROUNDUP(ABS(SUM(INDIRECT(BH2122):OFFSET(INDIRECT(BH2122),0,ROUNDUP(INDIRECT(BH2121)/30,0))))/INDIRECT(BH2120),0)*INDIRECT(BH2120),0)</f>
        <v>#VALUE!</v>
      </c>
      <c r="BI2125" s="575" t="e" cm="1">
        <f t="array" aca="1" ref="BI2125" ca="1">+IF(BI2124&lt;ABS(SUM(INDIRECT(BI2122):OFFSET(INDIRECT(BI2122),0,ROUNDUP(INDIRECT(BI2121)/30,0)))),ROUNDUP(ABS(SUM(INDIRECT(BI2122):OFFSET(INDIRECT(BI2122),0,ROUNDUP(INDIRECT(BI2121)/30,0))))/INDIRECT(BI2120),0)*INDIRECT(BI2120),0)</f>
        <v>#VALUE!</v>
      </c>
      <c r="BJ2125" s="575" t="e" cm="1">
        <f t="array" aca="1" ref="BJ2125" ca="1">+IF(BJ2124&lt;ABS(SUM(INDIRECT(BJ2122):OFFSET(INDIRECT(BJ2122),0,ROUNDUP(INDIRECT(BJ2121)/30,0)))),ROUNDUP(ABS(SUM(INDIRECT(BJ2122):OFFSET(INDIRECT(BJ2122),0,ROUNDUP(INDIRECT(BJ2121)/30,0))))/INDIRECT(BJ2120),0)*INDIRECT(BJ2120),0)</f>
        <v>#VALUE!</v>
      </c>
      <c r="BK2125" s="575" t="e" cm="1">
        <f t="array" aca="1" ref="BK2125" ca="1">+IF(BK2124&lt;ABS(SUM(INDIRECT(BK2122):OFFSET(INDIRECT(BK2122),0,ROUNDUP(INDIRECT(BK2121)/30,0)))),ROUNDUP(ABS(SUM(INDIRECT(BK2122):OFFSET(INDIRECT(BK2122),0,ROUNDUP(INDIRECT(BK2121)/30,0))))/INDIRECT(BK2120),0)*INDIRECT(BK2120),0)</f>
        <v>#VALUE!</v>
      </c>
      <c r="BL2125" s="575" t="e" cm="1">
        <f t="array" aca="1" ref="BL2125" ca="1">+IF(BL2124&lt;ABS(SUM(INDIRECT(BL2122):OFFSET(INDIRECT(BL2122),0,ROUNDUP(INDIRECT(BL2121)/30,0)))),ROUNDUP(ABS(SUM(INDIRECT(BL2122):OFFSET(INDIRECT(BL2122),0,ROUNDUP(INDIRECT(BL2121)/30,0))))/INDIRECT(BL2120),0)*INDIRECT(BL2120),0)</f>
        <v>#VALUE!</v>
      </c>
      <c r="BM2125" s="575" t="e" cm="1">
        <f t="array" aca="1" ref="BM2125" ca="1">+IF(BM2124&lt;ABS(SUM(INDIRECT(BM2122):OFFSET(INDIRECT(BM2122),0,ROUNDUP(INDIRECT(BM2121)/30,0)))),ROUNDUP(ABS(SUM(INDIRECT(BM2122):OFFSET(INDIRECT(BM2122),0,ROUNDUP(INDIRECT(BM2121)/30,0))))/INDIRECT(BM2120),0)*INDIRECT(BM2120),0)</f>
        <v>#VALUE!</v>
      </c>
      <c r="BN2125" s="575" t="e" cm="1">
        <f t="array" aca="1" ref="BN2125" ca="1">+IF(BN2124&lt;ABS(SUM(INDIRECT(BN2122):OFFSET(INDIRECT(BN2122),0,ROUNDUP(INDIRECT(BN2121)/30,0)))),ROUNDUP(ABS(SUM(INDIRECT(BN2122):OFFSET(INDIRECT(BN2122),0,ROUNDUP(INDIRECT(BN2121)/30,0))))/INDIRECT(BN2120),0)*INDIRECT(BN2120),0)</f>
        <v>#VALUE!</v>
      </c>
      <c r="BO2125" s="575" t="e" cm="1">
        <f t="array" aca="1" ref="BO2125" ca="1">+IF(BO2124&lt;ABS(SUM(INDIRECT(BO2122):OFFSET(INDIRECT(BO2122),0,ROUNDUP(INDIRECT(BO2121)/30,0)))),ROUNDUP(ABS(SUM(INDIRECT(BO2122):OFFSET(INDIRECT(BO2122),0,ROUNDUP(INDIRECT(BO2121)/30,0))))/INDIRECT(BO2120),0)*INDIRECT(BO2120),0)</f>
        <v>#VALUE!</v>
      </c>
      <c r="BP2125" s="575" t="e" cm="1">
        <f t="array" aca="1" ref="BP2125" ca="1">+IF(BP2124&lt;ABS(SUM(INDIRECT(BP2122):OFFSET(INDIRECT(BP2122),0,ROUNDUP(INDIRECT(BP2121)/30,0)))),ROUNDUP(ABS(SUM(INDIRECT(BP2122):OFFSET(INDIRECT(BP2122),0,ROUNDUP(INDIRECT(BP2121)/30,0))))/INDIRECT(BP2120),0)*INDIRECT(BP2120),0)</f>
        <v>#VALUE!</v>
      </c>
      <c r="BQ2125" s="575" t="e" cm="1">
        <f t="array" aca="1" ref="BQ2125" ca="1">+IF(BQ2124&lt;ABS(SUM(INDIRECT(BQ2122):OFFSET(INDIRECT(BQ2122),0,ROUNDUP(INDIRECT(BQ2121)/30,0)))),ROUNDUP(ABS(SUM(INDIRECT(BQ2122):OFFSET(INDIRECT(BQ2122),0,ROUNDUP(INDIRECT(BQ2121)/30,0))))/INDIRECT(BQ2120),0)*INDIRECT(BQ2120),0)</f>
        <v>#VALUE!</v>
      </c>
      <c r="BR2125" s="575" t="e" cm="1">
        <f t="array" aca="1" ref="BR2125" ca="1">+IF(BR2124&lt;ABS(SUM(INDIRECT(BR2122):OFFSET(INDIRECT(BR2122),0,ROUNDUP(INDIRECT(BR2121)/30,0)))),ROUNDUP(ABS(SUM(INDIRECT(BR2122):OFFSET(INDIRECT(BR2122),0,ROUNDUP(INDIRECT(BR2121)/30,0))))/INDIRECT(BR2120),0)*INDIRECT(BR2120),0)</f>
        <v>#VALUE!</v>
      </c>
      <c r="BS2125" s="575" t="e" cm="1">
        <f t="array" aca="1" ref="BS2125" ca="1">+IF(BS2124&lt;ABS(SUM(INDIRECT(BS2122):OFFSET(INDIRECT(BS2122),0,ROUNDUP(INDIRECT(BS2121)/30,0)))),ROUNDUP(ABS(SUM(INDIRECT(BS2122):OFFSET(INDIRECT(BS2122),0,ROUNDUP(INDIRECT(BS2121)/30,0))))/INDIRECT(BS2120),0)*INDIRECT(BS2120),0)</f>
        <v>#VALUE!</v>
      </c>
      <c r="BT2125" s="575" t="e" cm="1">
        <f t="array" aca="1" ref="BT2125" ca="1">+IF(BT2124&lt;ABS(SUM(INDIRECT(BT2122):OFFSET(INDIRECT(BT2122),0,ROUNDUP(INDIRECT(BT2121)/30,0)))),ROUNDUP(ABS(SUM(INDIRECT(BT2122):OFFSET(INDIRECT(BT2122),0,ROUNDUP(INDIRECT(BT2121)/30,0))))/INDIRECT(BT2120),0)*INDIRECT(BT2120),0)</f>
        <v>#VALUE!</v>
      </c>
      <c r="BU2125" s="575" t="e" cm="1">
        <f t="array" aca="1" ref="BU2125" ca="1">+IF(BU2124&lt;ABS(SUM(INDIRECT(BU2122):OFFSET(INDIRECT(BU2122),0,ROUNDUP(INDIRECT(BU2121)/30,0)))),ROUNDUP(ABS(SUM(INDIRECT(BU2122):OFFSET(INDIRECT(BU2122),0,ROUNDUP(INDIRECT(BU2121)/30,0))))/INDIRECT(BU2120),0)*INDIRECT(BU2120),0)</f>
        <v>#VALUE!</v>
      </c>
      <c r="BV2125" s="575" t="e" cm="1">
        <f t="array" aca="1" ref="BV2125" ca="1">+IF(BV2124&lt;ABS(SUM(INDIRECT(BV2122):OFFSET(INDIRECT(BV2122),0,ROUNDUP(INDIRECT(BV2121)/30,0)))),ROUNDUP(ABS(SUM(INDIRECT(BV2122):OFFSET(INDIRECT(BV2122),0,ROUNDUP(INDIRECT(BV2121)/30,0))))/INDIRECT(BV2120),0)*INDIRECT(BV2120),0)</f>
        <v>#VALUE!</v>
      </c>
      <c r="BW2125" s="575" t="e" cm="1">
        <f t="array" aca="1" ref="BW2125" ca="1">+IF(BW2124&lt;ABS(SUM(INDIRECT(BW2122):OFFSET(INDIRECT(BW2122),0,ROUNDUP(INDIRECT(BW2121)/30,0)))),ROUNDUP(ABS(SUM(INDIRECT(BW2122):OFFSET(INDIRECT(BW2122),0,ROUNDUP(INDIRECT(BW2121)/30,0))))/INDIRECT(BW2120),0)*INDIRECT(BW2120),0)</f>
        <v>#VALUE!</v>
      </c>
      <c r="BX2125" s="575" t="e" cm="1">
        <f t="array" aca="1" ref="BX2125" ca="1">+IF(BX2124&lt;ABS(SUM(INDIRECT(BX2122):OFFSET(INDIRECT(BX2122),0,ROUNDUP(INDIRECT(BX2121)/30,0)))),ROUNDUP(ABS(SUM(INDIRECT(BX2122):OFFSET(INDIRECT(BX2122),0,ROUNDUP(INDIRECT(BX2121)/30,0))))/INDIRECT(BX2120),0)*INDIRECT(BX2120),0)</f>
        <v>#VALUE!</v>
      </c>
      <c r="BY2125" s="575" t="e" cm="1">
        <f t="array" aca="1" ref="BY2125" ca="1">+IF(BY2124&lt;ABS(SUM(INDIRECT(BY2122):OFFSET(INDIRECT(BY2122),0,ROUNDUP(INDIRECT(BY2121)/30,0)))),ROUNDUP(ABS(SUM(INDIRECT(BY2122):OFFSET(INDIRECT(BY2122),0,ROUNDUP(INDIRECT(BY2121)/30,0))))/INDIRECT(BY2120),0)*INDIRECT(BY2120),0)</f>
        <v>#VALUE!</v>
      </c>
      <c r="BZ2125" s="575" t="e" cm="1">
        <f t="array" aca="1" ref="BZ2125" ca="1">+IF(BZ2124&lt;ABS(SUM(INDIRECT(BZ2122):OFFSET(INDIRECT(BZ2122),0,ROUNDUP(INDIRECT(BZ2121)/30,0)))),ROUNDUP(ABS(SUM(INDIRECT(BZ2122):OFFSET(INDIRECT(BZ2122),0,ROUNDUP(INDIRECT(BZ2121)/30,0))))/INDIRECT(BZ2120),0)*INDIRECT(BZ2120),0)</f>
        <v>#VALUE!</v>
      </c>
      <c r="CA2125" s="575" t="e" cm="1">
        <f t="array" aca="1" ref="CA2125" ca="1">+IF(CA2124&lt;ABS(SUM(INDIRECT(CA2122):OFFSET(INDIRECT(CA2122),0,ROUNDUP(INDIRECT(CA2121)/30,0)))),ROUNDUP(ABS(SUM(INDIRECT(CA2122):OFFSET(INDIRECT(CA2122),0,ROUNDUP(INDIRECT(CA2121)/30,0))))/INDIRECT(CA2120),0)*INDIRECT(CA2120),0)</f>
        <v>#VALUE!</v>
      </c>
      <c r="CB2125" s="575" t="e" cm="1">
        <f t="array" aca="1" ref="CB2125" ca="1">+IF(CB2124&lt;ABS(SUM(INDIRECT(CB2122):OFFSET(INDIRECT(CB2122),0,ROUNDUP(INDIRECT(CB2121)/30,0)))),ROUNDUP(ABS(SUM(INDIRECT(CB2122):OFFSET(INDIRECT(CB2122),0,ROUNDUP(INDIRECT(CB2121)/30,0))))/INDIRECT(CB2120),0)*INDIRECT(CB2120),0)</f>
        <v>#VALUE!</v>
      </c>
      <c r="CC2125" s="575" t="e" cm="1">
        <f t="array" aca="1" ref="CC2125" ca="1">+IF(CC2124&lt;ABS(SUM(INDIRECT(CC2122):OFFSET(INDIRECT(CC2122),0,ROUNDUP(INDIRECT(CC2121)/30,0)))),ROUNDUP(ABS(SUM(INDIRECT(CC2122):OFFSET(INDIRECT(CC2122),0,ROUNDUP(INDIRECT(CC2121)/30,0))))/INDIRECT(CC2120),0)*INDIRECT(CC2120),0)</f>
        <v>#VALUE!</v>
      </c>
      <c r="CD2125" s="575" t="e" cm="1">
        <f t="array" aca="1" ref="CD2125" ca="1">+IF(CD2124&lt;ABS(SUM(INDIRECT(CD2122):OFFSET(INDIRECT(CD2122),0,ROUNDUP(INDIRECT(CD2121)/30,0)))),ROUNDUP(ABS(SUM(INDIRECT(CD2122):OFFSET(INDIRECT(CD2122),0,ROUNDUP(INDIRECT(CD2121)/30,0))))/INDIRECT(CD2120),0)*INDIRECT(CD2120),0)</f>
        <v>#VALUE!</v>
      </c>
      <c r="CE2125" s="575" t="e" cm="1">
        <f t="array" aca="1" ref="CE2125" ca="1">+IF(CE2124&lt;ABS(SUM(INDIRECT(CE2122):OFFSET(INDIRECT(CE2122),0,ROUNDUP(INDIRECT(CE2121)/30,0)))),ROUNDUP(ABS(SUM(INDIRECT(CE2122):OFFSET(INDIRECT(CE2122),0,ROUNDUP(INDIRECT(CE2121)/30,0))))/INDIRECT(CE2120),0)*INDIRECT(CE2120),0)</f>
        <v>#VALUE!</v>
      </c>
      <c r="CF2125" s="575" t="e" cm="1">
        <f t="array" aca="1" ref="CF2125" ca="1">+IF(CF2124&lt;ABS(SUM(INDIRECT(CF2122):OFFSET(INDIRECT(CF2122),0,ROUNDUP(INDIRECT(CF2121)/30,0)))),ROUNDUP(ABS(SUM(INDIRECT(CF2122):OFFSET(INDIRECT(CF2122),0,ROUNDUP(INDIRECT(CF2121)/30,0))))/INDIRECT(CF2120),0)*INDIRECT(CF2120),0)</f>
        <v>#VALUE!</v>
      </c>
      <c r="CG2125" s="575" t="e" cm="1">
        <f t="array" aca="1" ref="CG2125" ca="1">+IF(CG2124&lt;ABS(SUM(INDIRECT(CG2122):OFFSET(INDIRECT(CG2122),0,ROUNDUP(INDIRECT(CG2121)/30,0)))),ROUNDUP(ABS(SUM(INDIRECT(CG2122):OFFSET(INDIRECT(CG2122),0,ROUNDUP(INDIRECT(CG2121)/30,0))))/INDIRECT(CG2120),0)*INDIRECT(CG2120),0)</f>
        <v>#VALUE!</v>
      </c>
      <c r="CH2125" s="575" t="e" cm="1">
        <f t="array" aca="1" ref="CH2125" ca="1">+IF(CH2124&lt;ABS(SUM(INDIRECT(CH2122):OFFSET(INDIRECT(CH2122),0,ROUNDUP(INDIRECT(CH2121)/30,0)))),ROUNDUP(ABS(SUM(INDIRECT(CH2122):OFFSET(INDIRECT(CH2122),0,ROUNDUP(INDIRECT(CH2121)/30,0))))/INDIRECT(CH2120),0)*INDIRECT(CH2120),0)</f>
        <v>#VALUE!</v>
      </c>
      <c r="CI2125" s="575" t="e" cm="1">
        <f t="array" aca="1" ref="CI2125" ca="1">+IF(CI2124&lt;ABS(SUM(INDIRECT(CI2122):OFFSET(INDIRECT(CI2122),0,ROUNDUP(INDIRECT(CI2121)/30,0)))),ROUNDUP(ABS(SUM(INDIRECT(CI2122):OFFSET(INDIRECT(CI2122),0,ROUNDUP(INDIRECT(CI2121)/30,0))))/INDIRECT(CI2120),0)*INDIRECT(CI2120),0)</f>
        <v>#VALUE!</v>
      </c>
      <c r="CJ2125" s="575" t="e" cm="1">
        <f t="array" aca="1" ref="CJ2125" ca="1">+IF(CJ2124&lt;ABS(SUM(INDIRECT(CJ2122):OFFSET(INDIRECT(CJ2122),0,ROUNDUP(INDIRECT(CJ2121)/30,0)))),ROUNDUP(ABS(SUM(INDIRECT(CJ2122):OFFSET(INDIRECT(CJ2122),0,ROUNDUP(INDIRECT(CJ2121)/30,0))))/INDIRECT(CJ2120),0)*INDIRECT(CJ2120),0)</f>
        <v>#VALUE!</v>
      </c>
      <c r="CK2125" s="575" t="e" cm="1">
        <f t="array" aca="1" ref="CK2125" ca="1">+IF(CK2124&lt;ABS(SUM(INDIRECT(CK2122):OFFSET(INDIRECT(CK2122),0,ROUNDUP(INDIRECT(CK2121)/30,0)))),ROUNDUP(ABS(SUM(INDIRECT(CK2122):OFFSET(INDIRECT(CK2122),0,ROUNDUP(INDIRECT(CK2121)/30,0))))/INDIRECT(CK2120),0)*INDIRECT(CK2120),0)</f>
        <v>#VALUE!</v>
      </c>
      <c r="CL2125" s="575" t="e" cm="1">
        <f t="array" aca="1" ref="CL2125" ca="1">+IF(CL2124&lt;ABS(SUM(INDIRECT(CL2122):OFFSET(INDIRECT(CL2122),0,ROUNDUP(INDIRECT(CL2121)/30,0)))),ROUNDUP(ABS(SUM(INDIRECT(CL2122):OFFSET(INDIRECT(CL2122),0,ROUNDUP(INDIRECT(CL2121)/30,0))))/INDIRECT(CL2120),0)*INDIRECT(CL2120),0)</f>
        <v>#VALUE!</v>
      </c>
      <c r="CM2125" s="575" t="e" cm="1">
        <f t="array" aca="1" ref="CM2125" ca="1">+IF(CM2124&lt;ABS(SUM(INDIRECT(CM2122):OFFSET(INDIRECT(CM2122),0,ROUNDUP(INDIRECT(CM2121)/30,0)))),ROUNDUP(ABS(SUM(INDIRECT(CM2122):OFFSET(INDIRECT(CM2122),0,ROUNDUP(INDIRECT(CM2121)/30,0))))/INDIRECT(CM2120),0)*INDIRECT(CM2120),0)</f>
        <v>#VALUE!</v>
      </c>
      <c r="CN2125" s="575" t="e" cm="1">
        <f t="array" aca="1" ref="CN2125" ca="1">+IF(CN2124&lt;ABS(SUM(INDIRECT(CN2122):OFFSET(INDIRECT(CN2122),0,ROUNDUP(INDIRECT(CN2121)/30,0)))),ROUNDUP(ABS(SUM(INDIRECT(CN2122):OFFSET(INDIRECT(CN2122),0,ROUNDUP(INDIRECT(CN2121)/30,0))))/INDIRECT(CN2120),0)*INDIRECT(CN2120),0)</f>
        <v>#VALUE!</v>
      </c>
    </row>
    <row r="2126" spans="1:92" x14ac:dyDescent="0.25">
      <c r="A2126" s="574" t="s">
        <v>1174</v>
      </c>
      <c r="B2126" s="223" t="s">
        <v>1175</v>
      </c>
      <c r="D2126" t="s">
        <v>1095</v>
      </c>
      <c r="F2126" s="546"/>
      <c r="G2126" s="546"/>
      <c r="H2126" s="198"/>
      <c r="I2126" s="546"/>
      <c r="J2126" s="575">
        <f t="shared" ca="1" si="1326"/>
        <v>0</v>
      </c>
      <c r="K2126" s="575">
        <f t="shared" ca="1" si="1326"/>
        <v>-120000</v>
      </c>
      <c r="L2126" s="575">
        <f t="shared" ca="1" si="1326"/>
        <v>-120000</v>
      </c>
      <c r="M2126" s="575">
        <f t="shared" ca="1" si="1326"/>
        <v>-120000</v>
      </c>
      <c r="N2126" s="575">
        <f t="shared" ca="1" si="1326"/>
        <v>-120000</v>
      </c>
      <c r="O2126" s="575">
        <f t="shared" ca="1" si="1326"/>
        <v>-120000</v>
      </c>
      <c r="P2126" s="575">
        <f t="shared" ca="1" si="1326"/>
        <v>-120000</v>
      </c>
      <c r="Q2126" s="575"/>
      <c r="T2126" s="575">
        <f t="shared" ca="1" si="1323"/>
        <v>0</v>
      </c>
      <c r="U2126" s="575">
        <f>-ABS(U$12)</f>
        <v>-10000</v>
      </c>
      <c r="V2126" s="575">
        <f t="shared" ref="V2126:CG2126" si="1327">-ABS(V$12)</f>
        <v>-10000</v>
      </c>
      <c r="W2126" s="575">
        <f t="shared" si="1327"/>
        <v>-10000</v>
      </c>
      <c r="X2126" s="575">
        <f t="shared" si="1327"/>
        <v>-10000</v>
      </c>
      <c r="Y2126" s="575">
        <f t="shared" si="1327"/>
        <v>-10000</v>
      </c>
      <c r="Z2126" s="575">
        <f t="shared" si="1327"/>
        <v>-10000</v>
      </c>
      <c r="AA2126" s="575">
        <f t="shared" si="1327"/>
        <v>-10000</v>
      </c>
      <c r="AB2126" s="575">
        <f t="shared" si="1327"/>
        <v>-10000</v>
      </c>
      <c r="AC2126" s="575">
        <f t="shared" si="1327"/>
        <v>-10000</v>
      </c>
      <c r="AD2126" s="575">
        <f t="shared" si="1327"/>
        <v>-10000</v>
      </c>
      <c r="AE2126" s="575">
        <f t="shared" si="1327"/>
        <v>-10000</v>
      </c>
      <c r="AF2126" s="575">
        <f t="shared" si="1327"/>
        <v>-10000</v>
      </c>
      <c r="AG2126" s="575">
        <f t="shared" si="1327"/>
        <v>-10000</v>
      </c>
      <c r="AH2126" s="575">
        <f t="shared" si="1327"/>
        <v>-10000</v>
      </c>
      <c r="AI2126" s="575">
        <f t="shared" si="1327"/>
        <v>-10000</v>
      </c>
      <c r="AJ2126" s="575">
        <f t="shared" si="1327"/>
        <v>-10000</v>
      </c>
      <c r="AK2126" s="575">
        <f t="shared" si="1327"/>
        <v>-10000</v>
      </c>
      <c r="AL2126" s="575">
        <f t="shared" si="1327"/>
        <v>-10000</v>
      </c>
      <c r="AM2126" s="575">
        <f t="shared" si="1327"/>
        <v>-10000</v>
      </c>
      <c r="AN2126" s="575">
        <f t="shared" si="1327"/>
        <v>-10000</v>
      </c>
      <c r="AO2126" s="575">
        <f t="shared" si="1327"/>
        <v>-10000</v>
      </c>
      <c r="AP2126" s="575">
        <f t="shared" si="1327"/>
        <v>-10000</v>
      </c>
      <c r="AQ2126" s="575">
        <f t="shared" si="1327"/>
        <v>-10000</v>
      </c>
      <c r="AR2126" s="575">
        <f t="shared" si="1327"/>
        <v>-10000</v>
      </c>
      <c r="AS2126" s="575">
        <f t="shared" si="1327"/>
        <v>-10000</v>
      </c>
      <c r="AT2126" s="575">
        <f t="shared" si="1327"/>
        <v>-10000</v>
      </c>
      <c r="AU2126" s="575">
        <f t="shared" si="1327"/>
        <v>-10000</v>
      </c>
      <c r="AV2126" s="575">
        <f t="shared" si="1327"/>
        <v>-10000</v>
      </c>
      <c r="AW2126" s="575">
        <f t="shared" si="1327"/>
        <v>-10000</v>
      </c>
      <c r="AX2126" s="575">
        <f t="shared" si="1327"/>
        <v>-10000</v>
      </c>
      <c r="AY2126" s="575">
        <f t="shared" si="1327"/>
        <v>-10000</v>
      </c>
      <c r="AZ2126" s="575">
        <f t="shared" si="1327"/>
        <v>-10000</v>
      </c>
      <c r="BA2126" s="575">
        <f t="shared" si="1327"/>
        <v>-10000</v>
      </c>
      <c r="BB2126" s="575">
        <f t="shared" si="1327"/>
        <v>-10000</v>
      </c>
      <c r="BC2126" s="575">
        <f t="shared" si="1327"/>
        <v>-10000</v>
      </c>
      <c r="BD2126" s="575">
        <f t="shared" si="1327"/>
        <v>-10000</v>
      </c>
      <c r="BE2126" s="575">
        <f t="shared" si="1327"/>
        <v>-10000</v>
      </c>
      <c r="BF2126" s="575">
        <f t="shared" si="1327"/>
        <v>-10000</v>
      </c>
      <c r="BG2126" s="575">
        <f t="shared" si="1327"/>
        <v>-10000</v>
      </c>
      <c r="BH2126" s="575">
        <f t="shared" si="1327"/>
        <v>-10000</v>
      </c>
      <c r="BI2126" s="575">
        <f t="shared" si="1327"/>
        <v>-10000</v>
      </c>
      <c r="BJ2126" s="575">
        <f t="shared" si="1327"/>
        <v>-10000</v>
      </c>
      <c r="BK2126" s="575">
        <f t="shared" si="1327"/>
        <v>-10000</v>
      </c>
      <c r="BL2126" s="575">
        <f t="shared" si="1327"/>
        <v>-10000</v>
      </c>
      <c r="BM2126" s="575">
        <f t="shared" si="1327"/>
        <v>-10000</v>
      </c>
      <c r="BN2126" s="575">
        <f t="shared" si="1327"/>
        <v>-10000</v>
      </c>
      <c r="BO2126" s="575">
        <f t="shared" si="1327"/>
        <v>-10000</v>
      </c>
      <c r="BP2126" s="575">
        <f t="shared" si="1327"/>
        <v>-10000</v>
      </c>
      <c r="BQ2126" s="575">
        <f t="shared" si="1327"/>
        <v>-10000</v>
      </c>
      <c r="BR2126" s="575">
        <f t="shared" si="1327"/>
        <v>-10000</v>
      </c>
      <c r="BS2126" s="575">
        <f t="shared" si="1327"/>
        <v>-10000</v>
      </c>
      <c r="BT2126" s="575">
        <f t="shared" si="1327"/>
        <v>-10000</v>
      </c>
      <c r="BU2126" s="575">
        <f t="shared" si="1327"/>
        <v>-10000</v>
      </c>
      <c r="BV2126" s="575">
        <f t="shared" si="1327"/>
        <v>-10000</v>
      </c>
      <c r="BW2126" s="575">
        <f t="shared" si="1327"/>
        <v>-10000</v>
      </c>
      <c r="BX2126" s="575">
        <f t="shared" si="1327"/>
        <v>-10000</v>
      </c>
      <c r="BY2126" s="575">
        <f t="shared" si="1327"/>
        <v>-10000</v>
      </c>
      <c r="BZ2126" s="575">
        <f t="shared" si="1327"/>
        <v>-10000</v>
      </c>
      <c r="CA2126" s="575">
        <f t="shared" si="1327"/>
        <v>-10000</v>
      </c>
      <c r="CB2126" s="575">
        <f t="shared" si="1327"/>
        <v>-10000</v>
      </c>
      <c r="CC2126" s="575">
        <f t="shared" si="1327"/>
        <v>-10000</v>
      </c>
      <c r="CD2126" s="575">
        <f t="shared" si="1327"/>
        <v>-10000</v>
      </c>
      <c r="CE2126" s="575">
        <f t="shared" si="1327"/>
        <v>-10000</v>
      </c>
      <c r="CF2126" s="575">
        <f t="shared" si="1327"/>
        <v>-10000</v>
      </c>
      <c r="CG2126" s="575">
        <f t="shared" si="1327"/>
        <v>-10000</v>
      </c>
      <c r="CH2126" s="575">
        <f t="shared" ref="CH2126:CN2126" si="1328">-ABS(CH$12)</f>
        <v>-10000</v>
      </c>
      <c r="CI2126" s="575">
        <f t="shared" si="1328"/>
        <v>-10000</v>
      </c>
      <c r="CJ2126" s="575">
        <f t="shared" si="1328"/>
        <v>-10000</v>
      </c>
      <c r="CK2126" s="575">
        <f t="shared" si="1328"/>
        <v>-10000</v>
      </c>
      <c r="CL2126" s="575">
        <f t="shared" si="1328"/>
        <v>-10000</v>
      </c>
      <c r="CM2126" s="575">
        <f t="shared" si="1328"/>
        <v>-10000</v>
      </c>
      <c r="CN2126" s="575">
        <f t="shared" si="1328"/>
        <v>-10000</v>
      </c>
    </row>
    <row r="2127" spans="1:92" x14ac:dyDescent="0.25">
      <c r="A2127" s="576" t="s">
        <v>1176</v>
      </c>
      <c r="B2127" s="216" t="s">
        <v>1177</v>
      </c>
      <c r="C2127" s="53" t="s">
        <v>1178</v>
      </c>
      <c r="D2127" s="53" t="s">
        <v>1095</v>
      </c>
      <c r="E2127" s="229"/>
      <c r="F2127" s="577"/>
      <c r="G2127" s="577"/>
      <c r="H2127" s="578"/>
      <c r="I2127" s="577"/>
      <c r="J2127" s="579">
        <f t="shared" ca="1" si="1326"/>
        <v>0</v>
      </c>
      <c r="K2127" s="579" t="e">
        <f t="shared" ca="1" si="1326"/>
        <v>#VALUE!</v>
      </c>
      <c r="L2127" s="579" t="e">
        <f t="shared" ca="1" si="1326"/>
        <v>#VALUE!</v>
      </c>
      <c r="M2127" s="579" t="e">
        <f t="shared" ca="1" si="1326"/>
        <v>#VALUE!</v>
      </c>
      <c r="N2127" s="579" t="e">
        <f t="shared" ca="1" si="1326"/>
        <v>#VALUE!</v>
      </c>
      <c r="O2127" s="579" t="e">
        <f t="shared" ca="1" si="1326"/>
        <v>#VALUE!</v>
      </c>
      <c r="P2127" s="579" t="e">
        <f t="shared" ca="1" si="1326"/>
        <v>#VALUE!</v>
      </c>
      <c r="Q2127" s="580"/>
      <c r="R2127" s="53"/>
      <c r="S2127" s="53"/>
      <c r="T2127" s="579">
        <f t="shared" ca="1" si="1323"/>
        <v>0</v>
      </c>
      <c r="U2127" s="579" t="e">
        <f ca="1">SUM(U2124:U2126)</f>
        <v>#VALUE!</v>
      </c>
      <c r="V2127" s="579" t="e">
        <f t="shared" ref="V2127:CG2127" ca="1" si="1329">SUM(V2124:V2126)</f>
        <v>#VALUE!</v>
      </c>
      <c r="W2127" s="579" t="e">
        <f t="shared" ca="1" si="1329"/>
        <v>#VALUE!</v>
      </c>
      <c r="X2127" s="579" t="e">
        <f t="shared" ca="1" si="1329"/>
        <v>#VALUE!</v>
      </c>
      <c r="Y2127" s="579" t="e">
        <f t="shared" ca="1" si="1329"/>
        <v>#VALUE!</v>
      </c>
      <c r="Z2127" s="579" t="e">
        <f t="shared" ca="1" si="1329"/>
        <v>#VALUE!</v>
      </c>
      <c r="AA2127" s="579" t="e">
        <f t="shared" ca="1" si="1329"/>
        <v>#VALUE!</v>
      </c>
      <c r="AB2127" s="579" t="e">
        <f t="shared" ca="1" si="1329"/>
        <v>#VALUE!</v>
      </c>
      <c r="AC2127" s="579" t="e">
        <f t="shared" ca="1" si="1329"/>
        <v>#VALUE!</v>
      </c>
      <c r="AD2127" s="579" t="e">
        <f t="shared" ca="1" si="1329"/>
        <v>#VALUE!</v>
      </c>
      <c r="AE2127" s="579" t="e">
        <f t="shared" ca="1" si="1329"/>
        <v>#VALUE!</v>
      </c>
      <c r="AF2127" s="579" t="e">
        <f t="shared" ca="1" si="1329"/>
        <v>#VALUE!</v>
      </c>
      <c r="AG2127" s="579" t="e">
        <f t="shared" ca="1" si="1329"/>
        <v>#VALUE!</v>
      </c>
      <c r="AH2127" s="579" t="e">
        <f t="shared" ca="1" si="1329"/>
        <v>#VALUE!</v>
      </c>
      <c r="AI2127" s="579" t="e">
        <f t="shared" ca="1" si="1329"/>
        <v>#VALUE!</v>
      </c>
      <c r="AJ2127" s="579" t="e">
        <f t="shared" ca="1" si="1329"/>
        <v>#VALUE!</v>
      </c>
      <c r="AK2127" s="579" t="e">
        <f t="shared" ca="1" si="1329"/>
        <v>#VALUE!</v>
      </c>
      <c r="AL2127" s="579" t="e">
        <f t="shared" ca="1" si="1329"/>
        <v>#VALUE!</v>
      </c>
      <c r="AM2127" s="579" t="e">
        <f t="shared" ca="1" si="1329"/>
        <v>#VALUE!</v>
      </c>
      <c r="AN2127" s="579" t="e">
        <f t="shared" ca="1" si="1329"/>
        <v>#VALUE!</v>
      </c>
      <c r="AO2127" s="579" t="e">
        <f t="shared" ca="1" si="1329"/>
        <v>#VALUE!</v>
      </c>
      <c r="AP2127" s="579" t="e">
        <f t="shared" ca="1" si="1329"/>
        <v>#VALUE!</v>
      </c>
      <c r="AQ2127" s="579" t="e">
        <f t="shared" ca="1" si="1329"/>
        <v>#VALUE!</v>
      </c>
      <c r="AR2127" s="579" t="e">
        <f t="shared" ca="1" si="1329"/>
        <v>#VALUE!</v>
      </c>
      <c r="AS2127" s="579" t="e">
        <f t="shared" ca="1" si="1329"/>
        <v>#VALUE!</v>
      </c>
      <c r="AT2127" s="579" t="e">
        <f t="shared" ca="1" si="1329"/>
        <v>#VALUE!</v>
      </c>
      <c r="AU2127" s="579" t="e">
        <f t="shared" ca="1" si="1329"/>
        <v>#VALUE!</v>
      </c>
      <c r="AV2127" s="579" t="e">
        <f t="shared" ca="1" si="1329"/>
        <v>#VALUE!</v>
      </c>
      <c r="AW2127" s="579" t="e">
        <f t="shared" ca="1" si="1329"/>
        <v>#VALUE!</v>
      </c>
      <c r="AX2127" s="579" t="e">
        <f t="shared" ca="1" si="1329"/>
        <v>#VALUE!</v>
      </c>
      <c r="AY2127" s="579" t="e">
        <f t="shared" ca="1" si="1329"/>
        <v>#VALUE!</v>
      </c>
      <c r="AZ2127" s="579" t="e">
        <f t="shared" ca="1" si="1329"/>
        <v>#VALUE!</v>
      </c>
      <c r="BA2127" s="579" t="e">
        <f t="shared" ca="1" si="1329"/>
        <v>#VALUE!</v>
      </c>
      <c r="BB2127" s="579" t="e">
        <f t="shared" ca="1" si="1329"/>
        <v>#VALUE!</v>
      </c>
      <c r="BC2127" s="579" t="e">
        <f t="shared" ca="1" si="1329"/>
        <v>#VALUE!</v>
      </c>
      <c r="BD2127" s="579" t="e">
        <f t="shared" ca="1" si="1329"/>
        <v>#VALUE!</v>
      </c>
      <c r="BE2127" s="579" t="e">
        <f t="shared" ca="1" si="1329"/>
        <v>#VALUE!</v>
      </c>
      <c r="BF2127" s="579" t="e">
        <f t="shared" ca="1" si="1329"/>
        <v>#VALUE!</v>
      </c>
      <c r="BG2127" s="579" t="e">
        <f t="shared" ca="1" si="1329"/>
        <v>#VALUE!</v>
      </c>
      <c r="BH2127" s="579" t="e">
        <f t="shared" ca="1" si="1329"/>
        <v>#VALUE!</v>
      </c>
      <c r="BI2127" s="579" t="e">
        <f t="shared" ca="1" si="1329"/>
        <v>#VALUE!</v>
      </c>
      <c r="BJ2127" s="579" t="e">
        <f t="shared" ca="1" si="1329"/>
        <v>#VALUE!</v>
      </c>
      <c r="BK2127" s="579" t="e">
        <f t="shared" ca="1" si="1329"/>
        <v>#VALUE!</v>
      </c>
      <c r="BL2127" s="579" t="e">
        <f t="shared" ca="1" si="1329"/>
        <v>#VALUE!</v>
      </c>
      <c r="BM2127" s="579" t="e">
        <f t="shared" ca="1" si="1329"/>
        <v>#VALUE!</v>
      </c>
      <c r="BN2127" s="579" t="e">
        <f t="shared" ca="1" si="1329"/>
        <v>#VALUE!</v>
      </c>
      <c r="BO2127" s="579" t="e">
        <f t="shared" ca="1" si="1329"/>
        <v>#VALUE!</v>
      </c>
      <c r="BP2127" s="579" t="e">
        <f t="shared" ca="1" si="1329"/>
        <v>#VALUE!</v>
      </c>
      <c r="BQ2127" s="579" t="e">
        <f t="shared" ca="1" si="1329"/>
        <v>#VALUE!</v>
      </c>
      <c r="BR2127" s="579" t="e">
        <f t="shared" ca="1" si="1329"/>
        <v>#VALUE!</v>
      </c>
      <c r="BS2127" s="579" t="e">
        <f t="shared" ca="1" si="1329"/>
        <v>#VALUE!</v>
      </c>
      <c r="BT2127" s="579" t="e">
        <f t="shared" ca="1" si="1329"/>
        <v>#VALUE!</v>
      </c>
      <c r="BU2127" s="579" t="e">
        <f t="shared" ca="1" si="1329"/>
        <v>#VALUE!</v>
      </c>
      <c r="BV2127" s="579" t="e">
        <f t="shared" ca="1" si="1329"/>
        <v>#VALUE!</v>
      </c>
      <c r="BW2127" s="579" t="e">
        <f t="shared" ca="1" si="1329"/>
        <v>#VALUE!</v>
      </c>
      <c r="BX2127" s="579" t="e">
        <f t="shared" ca="1" si="1329"/>
        <v>#VALUE!</v>
      </c>
      <c r="BY2127" s="579" t="e">
        <f t="shared" ca="1" si="1329"/>
        <v>#VALUE!</v>
      </c>
      <c r="BZ2127" s="579" t="e">
        <f t="shared" ca="1" si="1329"/>
        <v>#VALUE!</v>
      </c>
      <c r="CA2127" s="579" t="e">
        <f t="shared" ca="1" si="1329"/>
        <v>#VALUE!</v>
      </c>
      <c r="CB2127" s="579" t="e">
        <f t="shared" ca="1" si="1329"/>
        <v>#VALUE!</v>
      </c>
      <c r="CC2127" s="579" t="e">
        <f t="shared" ca="1" si="1329"/>
        <v>#VALUE!</v>
      </c>
      <c r="CD2127" s="579" t="e">
        <f t="shared" ca="1" si="1329"/>
        <v>#VALUE!</v>
      </c>
      <c r="CE2127" s="579" t="e">
        <f t="shared" ca="1" si="1329"/>
        <v>#VALUE!</v>
      </c>
      <c r="CF2127" s="579" t="e">
        <f t="shared" ca="1" si="1329"/>
        <v>#VALUE!</v>
      </c>
      <c r="CG2127" s="579" t="e">
        <f t="shared" ca="1" si="1329"/>
        <v>#VALUE!</v>
      </c>
      <c r="CH2127" s="579" t="e">
        <f t="shared" ref="CH2127:CN2127" ca="1" si="1330">SUM(CH2124:CH2126)</f>
        <v>#VALUE!</v>
      </c>
      <c r="CI2127" s="579" t="e">
        <f t="shared" ca="1" si="1330"/>
        <v>#VALUE!</v>
      </c>
      <c r="CJ2127" s="579" t="e">
        <f t="shared" ca="1" si="1330"/>
        <v>#VALUE!</v>
      </c>
      <c r="CK2127" s="579" t="e">
        <f t="shared" ca="1" si="1330"/>
        <v>#VALUE!</v>
      </c>
      <c r="CL2127" s="579" t="e">
        <f t="shared" ca="1" si="1330"/>
        <v>#VALUE!</v>
      </c>
      <c r="CM2127" s="579" t="e">
        <f t="shared" ca="1" si="1330"/>
        <v>#VALUE!</v>
      </c>
      <c r="CN2127" s="579" t="e">
        <f t="shared" ca="1" si="1330"/>
        <v>#VALUE!</v>
      </c>
    </row>
    <row r="2128" spans="1:92" x14ac:dyDescent="0.25">
      <c r="A2128" s="576"/>
      <c r="B2128" s="216"/>
      <c r="C2128" s="53"/>
      <c r="D2128" s="53" t="s">
        <v>1095</v>
      </c>
      <c r="E2128" s="229"/>
      <c r="F2128" s="577"/>
      <c r="G2128" s="577"/>
      <c r="H2128" s="578"/>
      <c r="I2128" s="577"/>
      <c r="J2128" s="580"/>
      <c r="K2128" s="580"/>
      <c r="L2128" s="580"/>
      <c r="M2128" s="580"/>
      <c r="N2128" s="580"/>
      <c r="O2128" s="580"/>
      <c r="P2128" s="580"/>
      <c r="Q2128" s="580"/>
      <c r="R2128" s="53"/>
      <c r="S2128" s="53"/>
      <c r="T2128" s="580"/>
      <c r="U2128" s="580"/>
      <c r="V2128" s="580"/>
      <c r="W2128" s="580"/>
      <c r="X2128" s="580"/>
      <c r="Y2128" s="580"/>
      <c r="Z2128" s="580"/>
      <c r="AA2128" s="580"/>
      <c r="AB2128" s="580"/>
      <c r="AC2128" s="580"/>
      <c r="AD2128" s="580"/>
      <c r="AE2128" s="580"/>
      <c r="AF2128" s="580"/>
      <c r="AG2128" s="580"/>
      <c r="AH2128" s="580"/>
      <c r="AI2128" s="580"/>
      <c r="AJ2128" s="580"/>
      <c r="AK2128" s="580"/>
      <c r="AL2128" s="580"/>
      <c r="AM2128" s="580"/>
      <c r="AN2128" s="580"/>
      <c r="AO2128" s="580"/>
      <c r="AP2128" s="580"/>
      <c r="AQ2128" s="580"/>
      <c r="AR2128" s="580"/>
      <c r="AS2128" s="580"/>
      <c r="AT2128" s="580"/>
      <c r="AU2128" s="580"/>
      <c r="AV2128" s="580"/>
      <c r="AW2128" s="580"/>
      <c r="AX2128" s="580"/>
      <c r="AY2128" s="580"/>
      <c r="AZ2128" s="580"/>
      <c r="BA2128" s="580"/>
      <c r="BB2128" s="580"/>
      <c r="BC2128" s="580"/>
      <c r="BD2128" s="580"/>
      <c r="BE2128" s="580"/>
      <c r="BF2128" s="580"/>
      <c r="BG2128" s="580"/>
      <c r="BH2128" s="580"/>
      <c r="BI2128" s="580"/>
      <c r="BJ2128" s="580"/>
      <c r="BK2128" s="580"/>
      <c r="BL2128" s="580"/>
      <c r="BM2128" s="580"/>
      <c r="BN2128" s="580"/>
      <c r="BO2128" s="580"/>
      <c r="BP2128" s="580"/>
      <c r="BQ2128" s="580"/>
      <c r="BR2128" s="580"/>
      <c r="BS2128" s="580"/>
      <c r="BT2128" s="580"/>
      <c r="BU2128" s="580"/>
      <c r="BV2128" s="580"/>
      <c r="BW2128" s="580"/>
      <c r="BX2128" s="580"/>
      <c r="BY2128" s="580"/>
      <c r="BZ2128" s="580"/>
      <c r="CA2128" s="580"/>
      <c r="CB2128" s="580"/>
      <c r="CC2128" s="580"/>
      <c r="CD2128" s="580"/>
      <c r="CE2128" s="580"/>
      <c r="CF2128" s="580"/>
      <c r="CG2128" s="580"/>
      <c r="CH2128" s="580"/>
      <c r="CI2128" s="580"/>
      <c r="CJ2128" s="580"/>
      <c r="CK2128" s="580"/>
      <c r="CL2128" s="580"/>
      <c r="CM2128" s="580"/>
      <c r="CN2128" s="580"/>
    </row>
    <row r="2129" spans="1:92" x14ac:dyDescent="0.25">
      <c r="A2129" s="576" t="s">
        <v>1179</v>
      </c>
      <c r="B2129" s="216" t="s">
        <v>1180</v>
      </c>
      <c r="C2129" s="53" t="s">
        <v>1181</v>
      </c>
      <c r="D2129" s="53" t="s">
        <v>1095</v>
      </c>
      <c r="E2129" s="229"/>
      <c r="F2129" s="577"/>
      <c r="G2129" s="577"/>
      <c r="H2129" s="578"/>
      <c r="I2129" s="577"/>
      <c r="J2129" s="580">
        <f t="shared" ref="J2129:P2129" ca="1" si="1331">SUMIF($3:$3, INDIRECT(ADDRESS(2,COLUMN(),2)), INDIRECT(ROW() &amp; ":" &amp; ROW()))</f>
        <v>0</v>
      </c>
      <c r="K2129" s="580" t="e">
        <f t="shared" ca="1" si="1331"/>
        <v>#VALUE!</v>
      </c>
      <c r="L2129" s="580" t="e">
        <f t="shared" ca="1" si="1331"/>
        <v>#VALUE!</v>
      </c>
      <c r="M2129" s="580" t="e">
        <f t="shared" ca="1" si="1331"/>
        <v>#VALUE!</v>
      </c>
      <c r="N2129" s="580" t="e">
        <f t="shared" ca="1" si="1331"/>
        <v>#VALUE!</v>
      </c>
      <c r="O2129" s="580" t="e">
        <f t="shared" ca="1" si="1331"/>
        <v>#VALUE!</v>
      </c>
      <c r="P2129" s="580" t="e">
        <f t="shared" ca="1" si="1331"/>
        <v>#VALUE!</v>
      </c>
      <c r="Q2129" s="580"/>
      <c r="R2129" s="53"/>
      <c r="S2129" s="53"/>
      <c r="T2129" s="580">
        <f t="shared" ref="T2129" ca="1" si="1332">IFERROR(INDEX(INDIRECT("Financials!$A:$AD"), MATCH(INDIRECT(ADDRESS(ROW(),2)), INDIRECT("Financials!$B:$B"), 0), MATCH(INDIRECT(ADDRESS(1,COLUMN())), INDIRECT("Financials!$1:$1"), 0)),0)</f>
        <v>0</v>
      </c>
      <c r="U2129" s="580" t="e">
        <f ca="1">+T2127-U2127</f>
        <v>#VALUE!</v>
      </c>
      <c r="V2129" s="580" t="e">
        <f t="shared" ref="V2129:CG2129" ca="1" si="1333">+U2127-V2127</f>
        <v>#VALUE!</v>
      </c>
      <c r="W2129" s="580" t="e">
        <f t="shared" ca="1" si="1333"/>
        <v>#VALUE!</v>
      </c>
      <c r="X2129" s="580" t="e">
        <f t="shared" ca="1" si="1333"/>
        <v>#VALUE!</v>
      </c>
      <c r="Y2129" s="580" t="e">
        <f t="shared" ca="1" si="1333"/>
        <v>#VALUE!</v>
      </c>
      <c r="Z2129" s="580" t="e">
        <f t="shared" ca="1" si="1333"/>
        <v>#VALUE!</v>
      </c>
      <c r="AA2129" s="580" t="e">
        <f t="shared" ca="1" si="1333"/>
        <v>#VALUE!</v>
      </c>
      <c r="AB2129" s="580" t="e">
        <f t="shared" ca="1" si="1333"/>
        <v>#VALUE!</v>
      </c>
      <c r="AC2129" s="580" t="e">
        <f t="shared" ca="1" si="1333"/>
        <v>#VALUE!</v>
      </c>
      <c r="AD2129" s="580" t="e">
        <f t="shared" ca="1" si="1333"/>
        <v>#VALUE!</v>
      </c>
      <c r="AE2129" s="580" t="e">
        <f t="shared" ca="1" si="1333"/>
        <v>#VALUE!</v>
      </c>
      <c r="AF2129" s="580" t="e">
        <f t="shared" ca="1" si="1333"/>
        <v>#VALUE!</v>
      </c>
      <c r="AG2129" s="580" t="e">
        <f t="shared" ca="1" si="1333"/>
        <v>#VALUE!</v>
      </c>
      <c r="AH2129" s="580" t="e">
        <f t="shared" ca="1" si="1333"/>
        <v>#VALUE!</v>
      </c>
      <c r="AI2129" s="580" t="e">
        <f t="shared" ca="1" si="1333"/>
        <v>#VALUE!</v>
      </c>
      <c r="AJ2129" s="580" t="e">
        <f t="shared" ca="1" si="1333"/>
        <v>#VALUE!</v>
      </c>
      <c r="AK2129" s="580" t="e">
        <f t="shared" ca="1" si="1333"/>
        <v>#VALUE!</v>
      </c>
      <c r="AL2129" s="580" t="e">
        <f t="shared" ca="1" si="1333"/>
        <v>#VALUE!</v>
      </c>
      <c r="AM2129" s="580" t="e">
        <f t="shared" ca="1" si="1333"/>
        <v>#VALUE!</v>
      </c>
      <c r="AN2129" s="580" t="e">
        <f t="shared" ca="1" si="1333"/>
        <v>#VALUE!</v>
      </c>
      <c r="AO2129" s="580" t="e">
        <f t="shared" ca="1" si="1333"/>
        <v>#VALUE!</v>
      </c>
      <c r="AP2129" s="580" t="e">
        <f t="shared" ca="1" si="1333"/>
        <v>#VALUE!</v>
      </c>
      <c r="AQ2129" s="580" t="e">
        <f t="shared" ca="1" si="1333"/>
        <v>#VALUE!</v>
      </c>
      <c r="AR2129" s="580" t="e">
        <f t="shared" ca="1" si="1333"/>
        <v>#VALUE!</v>
      </c>
      <c r="AS2129" s="580" t="e">
        <f t="shared" ca="1" si="1333"/>
        <v>#VALUE!</v>
      </c>
      <c r="AT2129" s="580" t="e">
        <f t="shared" ca="1" si="1333"/>
        <v>#VALUE!</v>
      </c>
      <c r="AU2129" s="580" t="e">
        <f t="shared" ca="1" si="1333"/>
        <v>#VALUE!</v>
      </c>
      <c r="AV2129" s="580" t="e">
        <f t="shared" ca="1" si="1333"/>
        <v>#VALUE!</v>
      </c>
      <c r="AW2129" s="580" t="e">
        <f t="shared" ca="1" si="1333"/>
        <v>#VALUE!</v>
      </c>
      <c r="AX2129" s="580" t="e">
        <f t="shared" ca="1" si="1333"/>
        <v>#VALUE!</v>
      </c>
      <c r="AY2129" s="580" t="e">
        <f t="shared" ca="1" si="1333"/>
        <v>#VALUE!</v>
      </c>
      <c r="AZ2129" s="580" t="e">
        <f t="shared" ca="1" si="1333"/>
        <v>#VALUE!</v>
      </c>
      <c r="BA2129" s="580" t="e">
        <f t="shared" ca="1" si="1333"/>
        <v>#VALUE!</v>
      </c>
      <c r="BB2129" s="580" t="e">
        <f t="shared" ca="1" si="1333"/>
        <v>#VALUE!</v>
      </c>
      <c r="BC2129" s="580" t="e">
        <f t="shared" ca="1" si="1333"/>
        <v>#VALUE!</v>
      </c>
      <c r="BD2129" s="580" t="e">
        <f t="shared" ca="1" si="1333"/>
        <v>#VALUE!</v>
      </c>
      <c r="BE2129" s="580" t="e">
        <f t="shared" ca="1" si="1333"/>
        <v>#VALUE!</v>
      </c>
      <c r="BF2129" s="580" t="e">
        <f t="shared" ca="1" si="1333"/>
        <v>#VALUE!</v>
      </c>
      <c r="BG2129" s="580" t="e">
        <f t="shared" ca="1" si="1333"/>
        <v>#VALUE!</v>
      </c>
      <c r="BH2129" s="580" t="e">
        <f t="shared" ca="1" si="1333"/>
        <v>#VALUE!</v>
      </c>
      <c r="BI2129" s="580" t="e">
        <f t="shared" ca="1" si="1333"/>
        <v>#VALUE!</v>
      </c>
      <c r="BJ2129" s="580" t="e">
        <f t="shared" ca="1" si="1333"/>
        <v>#VALUE!</v>
      </c>
      <c r="BK2129" s="580" t="e">
        <f t="shared" ca="1" si="1333"/>
        <v>#VALUE!</v>
      </c>
      <c r="BL2129" s="580" t="e">
        <f t="shared" ca="1" si="1333"/>
        <v>#VALUE!</v>
      </c>
      <c r="BM2129" s="580" t="e">
        <f t="shared" ca="1" si="1333"/>
        <v>#VALUE!</v>
      </c>
      <c r="BN2129" s="580" t="e">
        <f t="shared" ca="1" si="1333"/>
        <v>#VALUE!</v>
      </c>
      <c r="BO2129" s="580" t="e">
        <f t="shared" ca="1" si="1333"/>
        <v>#VALUE!</v>
      </c>
      <c r="BP2129" s="580" t="e">
        <f t="shared" ca="1" si="1333"/>
        <v>#VALUE!</v>
      </c>
      <c r="BQ2129" s="580" t="e">
        <f t="shared" ca="1" si="1333"/>
        <v>#VALUE!</v>
      </c>
      <c r="BR2129" s="580" t="e">
        <f t="shared" ca="1" si="1333"/>
        <v>#VALUE!</v>
      </c>
      <c r="BS2129" s="580" t="e">
        <f t="shared" ca="1" si="1333"/>
        <v>#VALUE!</v>
      </c>
      <c r="BT2129" s="580" t="e">
        <f t="shared" ca="1" si="1333"/>
        <v>#VALUE!</v>
      </c>
      <c r="BU2129" s="580" t="e">
        <f t="shared" ca="1" si="1333"/>
        <v>#VALUE!</v>
      </c>
      <c r="BV2129" s="580" t="e">
        <f t="shared" ca="1" si="1333"/>
        <v>#VALUE!</v>
      </c>
      <c r="BW2129" s="580" t="e">
        <f t="shared" ca="1" si="1333"/>
        <v>#VALUE!</v>
      </c>
      <c r="BX2129" s="580" t="e">
        <f t="shared" ca="1" si="1333"/>
        <v>#VALUE!</v>
      </c>
      <c r="BY2129" s="580" t="e">
        <f t="shared" ca="1" si="1333"/>
        <v>#VALUE!</v>
      </c>
      <c r="BZ2129" s="580" t="e">
        <f t="shared" ca="1" si="1333"/>
        <v>#VALUE!</v>
      </c>
      <c r="CA2129" s="580" t="e">
        <f t="shared" ca="1" si="1333"/>
        <v>#VALUE!</v>
      </c>
      <c r="CB2129" s="580" t="e">
        <f t="shared" ca="1" si="1333"/>
        <v>#VALUE!</v>
      </c>
      <c r="CC2129" s="580" t="e">
        <f t="shared" ca="1" si="1333"/>
        <v>#VALUE!</v>
      </c>
      <c r="CD2129" s="580" t="e">
        <f t="shared" ca="1" si="1333"/>
        <v>#VALUE!</v>
      </c>
      <c r="CE2129" s="580" t="e">
        <f t="shared" ca="1" si="1333"/>
        <v>#VALUE!</v>
      </c>
      <c r="CF2129" s="580" t="e">
        <f t="shared" ca="1" si="1333"/>
        <v>#VALUE!</v>
      </c>
      <c r="CG2129" s="580" t="e">
        <f t="shared" ca="1" si="1333"/>
        <v>#VALUE!</v>
      </c>
      <c r="CH2129" s="580" t="e">
        <f t="shared" ref="CH2129:CN2129" ca="1" si="1334">+CG2127-CH2127</f>
        <v>#VALUE!</v>
      </c>
      <c r="CI2129" s="580" t="e">
        <f t="shared" ca="1" si="1334"/>
        <v>#VALUE!</v>
      </c>
      <c r="CJ2129" s="580" t="e">
        <f t="shared" ca="1" si="1334"/>
        <v>#VALUE!</v>
      </c>
      <c r="CK2129" s="580" t="e">
        <f t="shared" ca="1" si="1334"/>
        <v>#VALUE!</v>
      </c>
      <c r="CL2129" s="580" t="e">
        <f t="shared" ca="1" si="1334"/>
        <v>#VALUE!</v>
      </c>
      <c r="CM2129" s="580" t="e">
        <f t="shared" ca="1" si="1334"/>
        <v>#VALUE!</v>
      </c>
      <c r="CN2129" s="580" t="e">
        <f t="shared" ca="1" si="1334"/>
        <v>#VALUE!</v>
      </c>
    </row>
    <row r="2130" spans="1:92" s="295" customFormat="1" x14ac:dyDescent="0.25">
      <c r="A2130"/>
      <c r="C2130"/>
      <c r="D2130"/>
      <c r="E2130" s="102"/>
      <c r="F2130" s="102"/>
      <c r="G2130" s="102"/>
      <c r="H2130" s="102"/>
      <c r="I2130" s="91"/>
      <c r="J2130" s="297"/>
      <c r="K2130"/>
      <c r="L2130"/>
      <c r="M2130"/>
      <c r="N2130"/>
      <c r="O2130"/>
      <c r="P2130"/>
      <c r="Q2130"/>
      <c r="R2130"/>
      <c r="S2130"/>
    </row>
    <row r="2131" spans="1:92" x14ac:dyDescent="0.25">
      <c r="A2131" s="137"/>
      <c r="B2131" s="208"/>
      <c r="C2131" s="139"/>
      <c r="D2131" s="139" t="s">
        <v>1182</v>
      </c>
      <c r="E2131" s="373" t="s">
        <v>1182</v>
      </c>
      <c r="F2131" s="373"/>
      <c r="G2131" s="373"/>
      <c r="H2131" s="141"/>
      <c r="I2131" s="221"/>
      <c r="J2131" s="222"/>
      <c r="K2131" s="139"/>
      <c r="L2131" s="139"/>
      <c r="M2131" s="139"/>
      <c r="N2131" s="139"/>
      <c r="O2131" s="139"/>
      <c r="P2131" s="139"/>
      <c r="Q2131" s="139"/>
      <c r="T2131" s="233"/>
      <c r="U2131" s="145"/>
      <c r="V2131" s="145"/>
      <c r="W2131" s="145"/>
      <c r="X2131" s="145"/>
      <c r="Y2131" s="145"/>
      <c r="Z2131" s="145"/>
      <c r="AA2131" s="145"/>
      <c r="AB2131" s="145"/>
      <c r="AC2131" s="145"/>
      <c r="AD2131" s="145"/>
      <c r="AE2131" s="145"/>
      <c r="AF2131" s="145"/>
      <c r="AG2131" s="145"/>
      <c r="AH2131" s="145"/>
      <c r="AI2131" s="145"/>
      <c r="AJ2131" s="145"/>
      <c r="AK2131" s="145"/>
      <c r="AL2131" s="145"/>
      <c r="AM2131" s="145"/>
      <c r="AN2131" s="145"/>
      <c r="AO2131" s="145"/>
      <c r="AP2131" s="145"/>
      <c r="AQ2131" s="145"/>
      <c r="AR2131" s="145"/>
      <c r="AS2131" s="145"/>
      <c r="AT2131" s="145"/>
      <c r="AU2131" s="145"/>
      <c r="AV2131" s="145"/>
      <c r="AW2131" s="145"/>
      <c r="AX2131" s="145"/>
      <c r="AY2131" s="145"/>
      <c r="AZ2131" s="145"/>
      <c r="BA2131" s="145"/>
      <c r="BB2131" s="145"/>
      <c r="BC2131" s="145"/>
      <c r="BD2131" s="145"/>
      <c r="BE2131" s="145"/>
      <c r="BF2131" s="145"/>
      <c r="BG2131" s="145"/>
      <c r="BH2131" s="145"/>
      <c r="BI2131" s="145"/>
      <c r="BJ2131" s="145"/>
      <c r="BK2131" s="145"/>
      <c r="BL2131" s="145"/>
      <c r="BM2131" s="145"/>
      <c r="BN2131" s="145"/>
      <c r="BO2131" s="145"/>
      <c r="BP2131" s="145"/>
      <c r="BQ2131" s="145"/>
      <c r="BR2131" s="145"/>
      <c r="BS2131" s="145"/>
      <c r="BT2131" s="145"/>
      <c r="BU2131" s="145"/>
      <c r="BV2131" s="145"/>
      <c r="BW2131" s="145"/>
      <c r="BX2131" s="145"/>
      <c r="BY2131" s="145"/>
      <c r="BZ2131" s="145"/>
      <c r="CA2131" s="145"/>
      <c r="CB2131" s="145"/>
      <c r="CC2131" s="145"/>
      <c r="CD2131" s="145"/>
      <c r="CE2131" s="145"/>
      <c r="CF2131" s="145"/>
      <c r="CG2131" s="145"/>
      <c r="CH2131" s="145"/>
      <c r="CI2131" s="145"/>
      <c r="CJ2131" s="145"/>
      <c r="CK2131" s="145"/>
      <c r="CL2131" s="145"/>
      <c r="CM2131" s="145"/>
      <c r="CN2131" s="145"/>
    </row>
    <row r="2132" spans="1:92" x14ac:dyDescent="0.25">
      <c r="B2132" s="174" t="s">
        <v>645</v>
      </c>
      <c r="D2132" s="295" t="s">
        <v>1182</v>
      </c>
      <c r="E2132" s="102" t="s">
        <v>203</v>
      </c>
      <c r="I2132" s="102"/>
      <c r="J2132"/>
      <c r="T2132" s="205"/>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143</v>
      </c>
      <c r="B2133" s="377" t="s">
        <v>599</v>
      </c>
      <c r="C2133" s="369"/>
      <c r="D2133" s="295" t="s">
        <v>1182</v>
      </c>
      <c r="E2133" s="194" t="s">
        <v>203</v>
      </c>
      <c r="F2133" s="194"/>
      <c r="G2133" s="194"/>
      <c r="H2133" s="194"/>
      <c r="I2133" s="106">
        <v>36</v>
      </c>
      <c r="J2133" s="148"/>
      <c r="K2133" s="148"/>
      <c r="L2133" s="148"/>
      <c r="M2133" s="148"/>
      <c r="N2133" s="148"/>
      <c r="O2133" s="148"/>
      <c r="P2133" s="148"/>
      <c r="Q2133" s="148"/>
      <c r="T2133" s="269"/>
      <c r="U2133" s="226"/>
      <c r="V2133" s="226"/>
      <c r="W2133" s="226"/>
      <c r="X2133" s="226"/>
      <c r="Y2133" s="226"/>
      <c r="Z2133" s="226"/>
      <c r="AA2133" s="226"/>
      <c r="AB2133" s="226"/>
      <c r="AC2133" s="226"/>
      <c r="AD2133" s="226"/>
      <c r="AE2133" s="226"/>
      <c r="AF2133" s="226"/>
      <c r="AG2133" s="226"/>
      <c r="AH2133" s="226"/>
      <c r="AI2133" s="226"/>
      <c r="AJ2133" s="226"/>
      <c r="AK2133" s="226"/>
      <c r="AL2133" s="226"/>
      <c r="AM2133" s="226"/>
      <c r="AN2133" s="226"/>
      <c r="AO2133" s="226"/>
      <c r="AP2133" s="226"/>
      <c r="AQ2133" s="226"/>
      <c r="AR2133" s="226"/>
      <c r="AS2133" s="226"/>
      <c r="AT2133" s="226"/>
      <c r="AU2133" s="226"/>
      <c r="AV2133" s="226"/>
      <c r="AW2133" s="226"/>
      <c r="AX2133" s="226"/>
      <c r="AY2133" s="226"/>
      <c r="AZ2133" s="226"/>
      <c r="BA2133" s="226"/>
      <c r="BB2133" s="226"/>
      <c r="BC2133" s="226"/>
      <c r="BD2133" s="226"/>
      <c r="BE2133" s="226"/>
      <c r="BF2133" s="226"/>
      <c r="BG2133" s="226"/>
      <c r="BH2133" s="226"/>
      <c r="BI2133" s="226"/>
      <c r="BJ2133" s="226"/>
      <c r="BK2133" s="226"/>
      <c r="BL2133" s="226"/>
      <c r="BM2133" s="226"/>
      <c r="BN2133" s="226"/>
      <c r="BO2133" s="226"/>
      <c r="BP2133" s="226"/>
      <c r="BQ2133" s="226"/>
      <c r="BR2133" s="226"/>
      <c r="BS2133" s="226"/>
      <c r="BT2133" s="226"/>
      <c r="BU2133" s="226"/>
      <c r="BV2133" s="226"/>
      <c r="BW2133" s="226"/>
      <c r="BX2133" s="226"/>
      <c r="BY2133" s="226"/>
      <c r="BZ2133" s="226"/>
      <c r="CA2133" s="226"/>
      <c r="CB2133" s="226"/>
      <c r="CC2133" s="226"/>
      <c r="CD2133" s="226"/>
      <c r="CE2133" s="226"/>
      <c r="CF2133" s="226"/>
      <c r="CG2133" s="226"/>
      <c r="CH2133" s="226"/>
      <c r="CI2133" s="226"/>
      <c r="CJ2133" s="226"/>
      <c r="CK2133" s="226"/>
      <c r="CL2133" s="226"/>
      <c r="CM2133" s="226"/>
      <c r="CN2133" s="226"/>
    </row>
    <row r="2134" spans="1:92" x14ac:dyDescent="0.25">
      <c r="A2134" t="s">
        <v>143</v>
      </c>
      <c r="B2134" s="377" t="s">
        <v>600</v>
      </c>
      <c r="C2134" s="378"/>
      <c r="D2134" s="34" t="s">
        <v>1182</v>
      </c>
      <c r="E2134" s="192" t="s">
        <v>203</v>
      </c>
      <c r="F2134" s="192"/>
      <c r="G2134" s="192"/>
      <c r="H2134" s="192"/>
      <c r="I2134" s="192">
        <v>0.1</v>
      </c>
      <c r="J2134" s="148"/>
      <c r="K2134" s="148"/>
      <c r="L2134" s="148"/>
      <c r="M2134" s="148"/>
      <c r="N2134" s="148"/>
      <c r="O2134" s="148"/>
      <c r="P2134" s="148"/>
      <c r="Q2134" s="148"/>
      <c r="T2134" s="269"/>
      <c r="U2134" s="226"/>
      <c r="V2134" s="226"/>
      <c r="W2134" s="226"/>
      <c r="X2134" s="226"/>
      <c r="Y2134" s="226"/>
      <c r="Z2134" s="226"/>
      <c r="AA2134" s="226"/>
      <c r="AB2134" s="226"/>
      <c r="AC2134" s="226"/>
      <c r="AD2134" s="226"/>
      <c r="AE2134" s="226"/>
      <c r="AF2134" s="226"/>
      <c r="AG2134" s="226"/>
      <c r="AH2134" s="226"/>
      <c r="AI2134" s="226"/>
      <c r="AJ2134" s="226"/>
      <c r="AK2134" s="226"/>
      <c r="AL2134" s="226"/>
      <c r="AM2134" s="226"/>
      <c r="AN2134" s="226"/>
      <c r="AO2134" s="226"/>
      <c r="AP2134" s="226"/>
      <c r="AQ2134" s="226"/>
      <c r="AR2134" s="226"/>
      <c r="AS2134" s="226"/>
      <c r="AT2134" s="226"/>
      <c r="AU2134" s="226"/>
      <c r="AV2134" s="226"/>
      <c r="AW2134" s="226"/>
      <c r="AX2134" s="226"/>
      <c r="AY2134" s="226"/>
      <c r="AZ2134" s="226"/>
      <c r="BA2134" s="226"/>
      <c r="BB2134" s="226"/>
      <c r="BC2134" s="226"/>
      <c r="BD2134" s="226"/>
      <c r="BE2134" s="226"/>
      <c r="BF2134" s="226"/>
      <c r="BG2134" s="226"/>
      <c r="BH2134" s="226"/>
      <c r="BI2134" s="226"/>
      <c r="BJ2134" s="226"/>
      <c r="BK2134" s="226"/>
      <c r="BL2134" s="226"/>
      <c r="BM2134" s="226"/>
      <c r="BN2134" s="226"/>
      <c r="BO2134" s="226"/>
      <c r="BP2134" s="226"/>
      <c r="BQ2134" s="226"/>
      <c r="BR2134" s="226"/>
      <c r="BS2134" s="226"/>
      <c r="BT2134" s="226"/>
      <c r="BU2134" s="226"/>
      <c r="BV2134" s="226"/>
      <c r="BW2134" s="226"/>
      <c r="BX2134" s="226"/>
      <c r="BY2134" s="226"/>
      <c r="BZ2134" s="226"/>
      <c r="CA2134" s="226"/>
      <c r="CB2134" s="226"/>
      <c r="CC2134" s="226"/>
      <c r="CD2134" s="226"/>
      <c r="CE2134" s="226"/>
      <c r="CF2134" s="226"/>
      <c r="CG2134" s="226"/>
      <c r="CH2134" s="226"/>
      <c r="CI2134" s="226"/>
      <c r="CJ2134" s="226"/>
      <c r="CK2134" s="226"/>
      <c r="CL2134" s="226"/>
      <c r="CM2134" s="226"/>
      <c r="CN2134" s="226"/>
    </row>
    <row r="2135" spans="1:92" x14ac:dyDescent="0.25">
      <c r="B2135" s="209"/>
      <c r="C2135" s="148"/>
      <c r="D2135" s="238" t="s">
        <v>1182</v>
      </c>
      <c r="E2135" s="149" t="s">
        <v>203</v>
      </c>
      <c r="F2135" s="149"/>
      <c r="G2135" s="149"/>
      <c r="H2135" s="106"/>
      <c r="I2135" s="149"/>
      <c r="J2135" s="148"/>
      <c r="K2135" s="148"/>
      <c r="L2135" s="148"/>
      <c r="M2135" s="148"/>
      <c r="N2135" s="148"/>
      <c r="O2135" s="148"/>
      <c r="P2135" s="148"/>
      <c r="Q2135" s="148"/>
      <c r="T2135" s="269"/>
      <c r="U2135" s="226"/>
      <c r="V2135" s="226"/>
      <c r="W2135" s="226"/>
      <c r="X2135" s="226"/>
      <c r="Y2135" s="226"/>
      <c r="Z2135" s="226"/>
      <c r="AA2135" s="226"/>
      <c r="AB2135" s="226"/>
      <c r="AC2135" s="226"/>
      <c r="AD2135" s="226"/>
      <c r="AE2135" s="226"/>
      <c r="AF2135" s="226"/>
      <c r="AG2135" s="226"/>
      <c r="AH2135" s="226"/>
      <c r="AI2135" s="226"/>
      <c r="AJ2135" s="226"/>
      <c r="AK2135" s="226"/>
      <c r="AL2135" s="226"/>
      <c r="AM2135" s="226"/>
      <c r="AN2135" s="226"/>
      <c r="AO2135" s="226"/>
      <c r="AP2135" s="226"/>
      <c r="AQ2135" s="226"/>
      <c r="AR2135" s="226"/>
      <c r="AS2135" s="226"/>
      <c r="AT2135" s="226"/>
      <c r="AU2135" s="226"/>
      <c r="AV2135" s="226"/>
      <c r="AW2135" s="226"/>
      <c r="AX2135" s="226"/>
      <c r="AY2135" s="226"/>
      <c r="AZ2135" s="226"/>
      <c r="BA2135" s="226"/>
      <c r="BB2135" s="226"/>
      <c r="BC2135" s="226"/>
      <c r="BD2135" s="226"/>
      <c r="BE2135" s="226"/>
      <c r="BF2135" s="226"/>
      <c r="BG2135" s="226"/>
      <c r="BH2135" s="226"/>
      <c r="BI2135" s="226"/>
      <c r="BJ2135" s="226"/>
      <c r="BK2135" s="226"/>
      <c r="BL2135" s="226"/>
      <c r="BM2135" s="226"/>
      <c r="BN2135" s="226"/>
      <c r="BO2135" s="226"/>
      <c r="BP2135" s="226"/>
      <c r="BQ2135" s="226"/>
      <c r="BR2135" s="226"/>
      <c r="BS2135" s="226"/>
      <c r="BT2135" s="226"/>
      <c r="BU2135" s="226"/>
      <c r="BV2135" s="226"/>
      <c r="BW2135" s="226"/>
      <c r="BX2135" s="226"/>
      <c r="BY2135" s="226"/>
      <c r="BZ2135" s="226"/>
      <c r="CA2135" s="226"/>
      <c r="CB2135" s="226"/>
      <c r="CC2135" s="226"/>
      <c r="CD2135" s="226"/>
      <c r="CE2135" s="226"/>
      <c r="CF2135" s="226"/>
      <c r="CG2135" s="226"/>
      <c r="CH2135" s="226"/>
      <c r="CI2135" s="226"/>
      <c r="CJ2135" s="226"/>
      <c r="CK2135" s="226"/>
      <c r="CL2135" s="226"/>
      <c r="CM2135" s="226"/>
      <c r="CN2135" s="226"/>
    </row>
    <row r="2136" spans="1:92" x14ac:dyDescent="0.25">
      <c r="B2136" s="174" t="s">
        <v>602</v>
      </c>
      <c r="D2136" s="295" t="s">
        <v>1182</v>
      </c>
      <c r="E2136" s="102" t="s">
        <v>203</v>
      </c>
      <c r="T2136" s="327"/>
      <c r="U2136" s="379"/>
      <c r="V2136" s="379"/>
      <c r="W2136" s="379"/>
      <c r="X2136" s="379"/>
      <c r="Y2136" s="379"/>
      <c r="Z2136" s="379"/>
      <c r="AA2136" s="379"/>
      <c r="AB2136" s="379"/>
      <c r="AC2136" s="379"/>
      <c r="AD2136" s="379"/>
      <c r="AE2136" s="379"/>
      <c r="AF2136" s="379"/>
      <c r="AG2136" s="379"/>
      <c r="AH2136" s="379"/>
      <c r="AI2136" s="379"/>
      <c r="AJ2136" s="379"/>
      <c r="AK2136" s="379"/>
      <c r="AL2136" s="379"/>
      <c r="AM2136" s="379"/>
      <c r="AN2136" s="379"/>
      <c r="AO2136" s="379"/>
      <c r="AP2136" s="379"/>
      <c r="AQ2136" s="379"/>
      <c r="AR2136" s="379"/>
      <c r="AS2136" s="379"/>
      <c r="AT2136" s="379"/>
      <c r="AU2136" s="379"/>
      <c r="AV2136" s="379"/>
      <c r="AW2136" s="379"/>
      <c r="AX2136" s="379"/>
      <c r="AY2136" s="379"/>
      <c r="AZ2136" s="379"/>
      <c r="BA2136" s="379"/>
      <c r="BB2136" s="379"/>
      <c r="BC2136" s="379"/>
      <c r="BD2136" s="379"/>
      <c r="BE2136" s="379"/>
      <c r="BF2136" s="379"/>
      <c r="BG2136" s="379"/>
      <c r="BH2136" s="379"/>
      <c r="BI2136" s="379"/>
      <c r="BJ2136" s="379"/>
      <c r="BK2136" s="379"/>
      <c r="BL2136" s="379"/>
      <c r="BM2136" s="379"/>
      <c r="BN2136" s="379"/>
      <c r="BO2136" s="379"/>
      <c r="BP2136" s="379"/>
      <c r="BQ2136" s="379"/>
      <c r="BR2136" s="379"/>
      <c r="BS2136" s="379"/>
      <c r="BT2136" s="379"/>
      <c r="BU2136" s="379"/>
      <c r="BV2136" s="379"/>
      <c r="BW2136" s="379"/>
      <c r="BX2136" s="379"/>
      <c r="BY2136" s="379"/>
      <c r="BZ2136" s="379"/>
      <c r="CA2136" s="379"/>
      <c r="CB2136" s="379"/>
      <c r="CC2136" s="379"/>
      <c r="CD2136" s="379"/>
      <c r="CE2136" s="379"/>
      <c r="CF2136" s="379"/>
      <c r="CG2136" s="379"/>
      <c r="CH2136" s="379"/>
      <c r="CI2136" s="379"/>
      <c r="CJ2136" s="379"/>
      <c r="CK2136" s="379"/>
      <c r="CL2136" s="379"/>
      <c r="CM2136" s="379"/>
      <c r="CN2136" s="379"/>
    </row>
    <row r="2137" spans="1:92" x14ac:dyDescent="0.25">
      <c r="B2137" s="223" t="s">
        <v>603</v>
      </c>
      <c r="D2137" s="295" t="s">
        <v>1182</v>
      </c>
      <c r="E2137" s="102" t="s">
        <v>203</v>
      </c>
      <c r="K2137" s="50">
        <f>+T2139</f>
        <v>100000</v>
      </c>
      <c r="L2137" s="50">
        <f ca="1">+K2139</f>
        <v>69925.75295889852</v>
      </c>
      <c r="M2137" s="50">
        <f ca="1">+L2139</f>
        <v>36702.339259135937</v>
      </c>
      <c r="N2137" s="50">
        <f ca="1">+M2139</f>
        <v>6.8212102632969618E-12</v>
      </c>
      <c r="O2137" s="50">
        <f ca="1">+N2139</f>
        <v>7.5354801136288465E-12</v>
      </c>
      <c r="P2137" s="50">
        <f ca="1">+O2139</f>
        <v>8.3245433509698183E-12</v>
      </c>
      <c r="Q2137" s="50"/>
      <c r="T2137" s="319"/>
      <c r="U2137" s="380">
        <f t="shared" ref="U2137:CF2137" si="1335">+T2139</f>
        <v>100000</v>
      </c>
      <c r="V2137" s="380">
        <f t="shared" ca="1" si="1335"/>
        <v>97606.614613949583</v>
      </c>
      <c r="W2137" s="380">
        <f t="shared" ca="1" si="1335"/>
        <v>95193.284349682086</v>
      </c>
      <c r="X2137" s="380">
        <f t="shared" ca="1" si="1335"/>
        <v>92759.842999879023</v>
      </c>
      <c r="Y2137" s="380">
        <f t="shared" ca="1" si="1335"/>
        <v>90306.122972160927</v>
      </c>
      <c r="Z2137" s="380">
        <f t="shared" ca="1" si="1335"/>
        <v>87831.955277545188</v>
      </c>
      <c r="AA2137" s="380">
        <f t="shared" ca="1" si="1335"/>
        <v>85337.169518807656</v>
      </c>
      <c r="AB2137" s="380">
        <f t="shared" ca="1" si="1335"/>
        <v>82821.593878747299</v>
      </c>
      <c r="AC2137" s="380">
        <f t="shared" ca="1" si="1335"/>
        <v>80285.055108353117</v>
      </c>
      <c r="AD2137" s="380">
        <f t="shared" ca="1" si="1335"/>
        <v>77727.378514872311</v>
      </c>
      <c r="AE2137" s="380">
        <f t="shared" ca="1" si="1335"/>
        <v>75148.387949779164</v>
      </c>
      <c r="AF2137" s="380">
        <f t="shared" ca="1" si="1335"/>
        <v>72547.905796643579</v>
      </c>
      <c r="AG2137" s="380">
        <f t="shared" ca="1" si="1335"/>
        <v>69925.75295889852</v>
      </c>
      <c r="AH2137" s="380">
        <f t="shared" ca="1" si="1335"/>
        <v>67281.748847505587</v>
      </c>
      <c r="AI2137" s="380">
        <f t="shared" ca="1" si="1335"/>
        <v>64615.711368517717</v>
      </c>
      <c r="AJ2137" s="380">
        <f t="shared" ca="1" si="1335"/>
        <v>61927.456910538283</v>
      </c>
      <c r="AK2137" s="380">
        <f t="shared" ca="1" si="1335"/>
        <v>59216.800332075683</v>
      </c>
      <c r="AL2137" s="380">
        <f t="shared" ca="1" si="1335"/>
        <v>56483.554948792567</v>
      </c>
      <c r="AM2137" s="380">
        <f t="shared" ca="1" si="1335"/>
        <v>53727.532520648754</v>
      </c>
      <c r="AN2137" s="380">
        <f t="shared" ca="1" si="1335"/>
        <v>50948.543238937076</v>
      </c>
      <c r="AO2137" s="380">
        <f t="shared" ca="1" si="1335"/>
        <v>48146.395713211139</v>
      </c>
      <c r="AP2137" s="380">
        <f t="shared" ca="1" si="1335"/>
        <v>45320.896958104153</v>
      </c>
      <c r="AQ2137" s="380">
        <f t="shared" ca="1" si="1335"/>
        <v>42471.852380037941</v>
      </c>
      <c r="AR2137" s="380">
        <f t="shared" ca="1" si="1335"/>
        <v>39599.065763821178</v>
      </c>
      <c r="AS2137" s="380">
        <f t="shared" ca="1" si="1335"/>
        <v>36702.339259135937</v>
      </c>
      <c r="AT2137" s="380">
        <f t="shared" ca="1" si="1335"/>
        <v>33781.473366911654</v>
      </c>
      <c r="AU2137" s="380">
        <f t="shared" ca="1" si="1335"/>
        <v>30836.266925585503</v>
      </c>
      <c r="AV2137" s="380">
        <f t="shared" ca="1" si="1335"/>
        <v>27866.517097248303</v>
      </c>
      <c r="AW2137" s="380">
        <f t="shared" ca="1" si="1335"/>
        <v>24872.019353674958</v>
      </c>
      <c r="AX2137" s="380">
        <f t="shared" ca="1" si="1335"/>
        <v>21852.567462238501</v>
      </c>
      <c r="AY2137" s="380">
        <f t="shared" ca="1" si="1335"/>
        <v>18807.95347170674</v>
      </c>
      <c r="AZ2137" s="380">
        <f t="shared" ca="1" si="1335"/>
        <v>15737.967697920547</v>
      </c>
      <c r="BA2137" s="380">
        <f t="shared" ca="1" si="1335"/>
        <v>12642.398709352803</v>
      </c>
      <c r="BB2137" s="380">
        <f t="shared" ca="1" si="1335"/>
        <v>9521.0333125469951</v>
      </c>
      <c r="BC2137" s="380">
        <f t="shared" ca="1" si="1335"/>
        <v>6373.6565374344718</v>
      </c>
      <c r="BD2137" s="380">
        <f t="shared" ca="1" si="1335"/>
        <v>3200.0516225293441</v>
      </c>
      <c r="BE2137" s="380">
        <f t="shared" ca="1" si="1335"/>
        <v>6.8212102632969618E-12</v>
      </c>
      <c r="BF2137" s="380">
        <f t="shared" ca="1" si="1335"/>
        <v>6.8780536821577698E-12</v>
      </c>
      <c r="BG2137" s="380">
        <f t="shared" ca="1" si="1335"/>
        <v>6.9353707961757516E-12</v>
      </c>
      <c r="BH2137" s="380">
        <f t="shared" ca="1" si="1335"/>
        <v>6.9931655528105497E-12</v>
      </c>
      <c r="BI2137" s="380">
        <f t="shared" ca="1" si="1335"/>
        <v>7.0514419324173047E-12</v>
      </c>
      <c r="BJ2137" s="380">
        <f t="shared" ca="1" si="1335"/>
        <v>7.1102039485207821E-12</v>
      </c>
      <c r="BK2137" s="380">
        <f t="shared" ca="1" si="1335"/>
        <v>7.1694556480917884E-12</v>
      </c>
      <c r="BL2137" s="380">
        <f t="shared" ca="1" si="1335"/>
        <v>7.2292011118258867E-12</v>
      </c>
      <c r="BM2137" s="380">
        <f t="shared" ca="1" si="1335"/>
        <v>7.2894444544244363E-12</v>
      </c>
      <c r="BN2137" s="380">
        <f t="shared" ca="1" si="1335"/>
        <v>7.3501898248779728E-12</v>
      </c>
      <c r="BO2137" s="380">
        <f t="shared" ca="1" si="1335"/>
        <v>7.4114414067519556E-12</v>
      </c>
      <c r="BP2137" s="380">
        <f t="shared" ca="1" si="1335"/>
        <v>7.4732034184748888E-12</v>
      </c>
      <c r="BQ2137" s="380">
        <f t="shared" ca="1" si="1335"/>
        <v>7.5354801136288465E-12</v>
      </c>
      <c r="BR2137" s="380">
        <f t="shared" ca="1" si="1335"/>
        <v>7.5982757812424209E-12</v>
      </c>
      <c r="BS2137" s="380">
        <f t="shared" ca="1" si="1335"/>
        <v>7.6615947460861083E-12</v>
      </c>
      <c r="BT2137" s="380">
        <f t="shared" ca="1" si="1335"/>
        <v>7.7254413689701585E-12</v>
      </c>
      <c r="BU2137" s="380">
        <f t="shared" ca="1" si="1335"/>
        <v>7.7898200470449094E-12</v>
      </c>
      <c r="BV2137" s="380">
        <f t="shared" ca="1" si="1335"/>
        <v>7.8547352141036174E-12</v>
      </c>
      <c r="BW2137" s="380">
        <f t="shared" ca="1" si="1335"/>
        <v>7.9201913408878147E-12</v>
      </c>
      <c r="BX2137" s="380">
        <f t="shared" ca="1" si="1335"/>
        <v>7.9861929353952127E-12</v>
      </c>
      <c r="BY2137" s="380">
        <f t="shared" ca="1" si="1335"/>
        <v>8.0527445431901727E-12</v>
      </c>
      <c r="BZ2137" s="380">
        <f t="shared" ca="1" si="1335"/>
        <v>8.1198507477167582E-12</v>
      </c>
      <c r="CA2137" s="380">
        <f t="shared" ca="1" si="1335"/>
        <v>8.1875161706143979E-12</v>
      </c>
      <c r="CB2137" s="380">
        <f t="shared" ca="1" si="1335"/>
        <v>8.255745472036184E-12</v>
      </c>
      <c r="CC2137" s="380">
        <f t="shared" ca="1" si="1335"/>
        <v>8.3245433509698183E-12</v>
      </c>
      <c r="CD2137" s="380">
        <f t="shared" ca="1" si="1335"/>
        <v>8.3939145455612332E-12</v>
      </c>
      <c r="CE2137" s="380">
        <f t="shared" ca="1" si="1335"/>
        <v>8.4638638334409105E-12</v>
      </c>
      <c r="CF2137" s="380">
        <f t="shared" ca="1" si="1335"/>
        <v>8.5343960320529173E-12</v>
      </c>
      <c r="CG2137" s="380">
        <f t="shared" ref="CG2137:CN2137" ca="1" si="1336">+CF2139</f>
        <v>8.605515998986692E-12</v>
      </c>
      <c r="CH2137" s="380">
        <f t="shared" ca="1" si="1336"/>
        <v>8.6772286323115817E-12</v>
      </c>
      <c r="CI2137" s="380">
        <f t="shared" ca="1" si="1336"/>
        <v>8.7495388709141786E-12</v>
      </c>
      <c r="CJ2137" s="380">
        <f t="shared" ca="1" si="1336"/>
        <v>8.8224516948384641E-12</v>
      </c>
      <c r="CK2137" s="380">
        <f t="shared" ca="1" si="1336"/>
        <v>8.895972125628785E-12</v>
      </c>
      <c r="CL2137" s="380">
        <f t="shared" ca="1" si="1336"/>
        <v>8.9701052266756911E-12</v>
      </c>
      <c r="CM2137" s="380">
        <f t="shared" ca="1" si="1336"/>
        <v>9.0448561035646545E-12</v>
      </c>
      <c r="CN2137" s="380">
        <f t="shared" ca="1" si="1336"/>
        <v>9.1202299044276928E-12</v>
      </c>
    </row>
    <row r="2138" spans="1:92" x14ac:dyDescent="0.25">
      <c r="A2138" t="s">
        <v>362</v>
      </c>
      <c r="B2138" s="223" t="s">
        <v>646</v>
      </c>
      <c r="C2138" t="s">
        <v>76</v>
      </c>
      <c r="D2138" s="295" t="s">
        <v>1182</v>
      </c>
      <c r="E2138" s="102" t="s">
        <v>203</v>
      </c>
      <c r="K2138" s="365">
        <f t="shared" ref="K2138:P2138" ca="1" si="1337">SUMIF($3:$3, K$2, INDIRECT(ROW() &amp; ":" &amp; ROW()))</f>
        <v>-30074.247041101484</v>
      </c>
      <c r="L2138" s="365">
        <f t="shared" ca="1" si="1337"/>
        <v>-33223.413699762576</v>
      </c>
      <c r="M2138" s="365">
        <f t="shared" ca="1" si="1337"/>
        <v>-36702.339259135937</v>
      </c>
      <c r="N2138" s="365">
        <f t="shared" ca="1" si="1337"/>
        <v>7.1426985033188386E-13</v>
      </c>
      <c r="O2138" s="365">
        <f t="shared" ca="1" si="1337"/>
        <v>7.8906323734097162E-13</v>
      </c>
      <c r="P2138" s="365">
        <f t="shared" ca="1" si="1337"/>
        <v>8.7168846932810516E-13</v>
      </c>
      <c r="Q2138" s="50"/>
      <c r="T2138" s="366">
        <f t="shared" ref="T2138" ca="1" si="1338">IFERROR(INDEX(INDIRECT("Financials!$A:$AD"), MATCH(INDIRECT(ADDRESS(ROW(),2)), INDIRECT("Financials!$B:$B"), 0), MATCH(INDIRECT(ADDRESS(1,COLUMN())), INDIRECT("Financials!$1:$1"), 0)),0)</f>
        <v>0</v>
      </c>
      <c r="U2138" s="382">
        <f t="shared" ref="U2138:CF2138" ca="1" si="1339">U2145-U2141</f>
        <v>-2393.385386050415</v>
      </c>
      <c r="V2138" s="382">
        <f t="shared" ca="1" si="1339"/>
        <v>-2413.3302642675021</v>
      </c>
      <c r="W2138" s="382">
        <f t="shared" ca="1" si="1339"/>
        <v>-2433.4413498030644</v>
      </c>
      <c r="X2138" s="382">
        <f t="shared" ca="1" si="1339"/>
        <v>-2453.72002771809</v>
      </c>
      <c r="Y2138" s="382">
        <f t="shared" ca="1" si="1339"/>
        <v>-2474.1676946157409</v>
      </c>
      <c r="Z2138" s="382">
        <f t="shared" ca="1" si="1339"/>
        <v>-2494.7857587375388</v>
      </c>
      <c r="AA2138" s="382">
        <f t="shared" ca="1" si="1339"/>
        <v>-2515.5756400603514</v>
      </c>
      <c r="AB2138" s="382">
        <f t="shared" ca="1" si="1339"/>
        <v>-2536.5387703941878</v>
      </c>
      <c r="AC2138" s="382">
        <f t="shared" ca="1" si="1339"/>
        <v>-2557.6765934808059</v>
      </c>
      <c r="AD2138" s="382">
        <f t="shared" ca="1" si="1339"/>
        <v>-2578.990565093146</v>
      </c>
      <c r="AE2138" s="382">
        <f t="shared" ca="1" si="1339"/>
        <v>-2600.4821531355888</v>
      </c>
      <c r="AF2138" s="382">
        <f t="shared" ca="1" si="1339"/>
        <v>-2622.1528377450522</v>
      </c>
      <c r="AG2138" s="382">
        <f t="shared" ca="1" si="1339"/>
        <v>-2644.0041113929274</v>
      </c>
      <c r="AH2138" s="382">
        <f t="shared" ca="1" si="1339"/>
        <v>-2666.0374789878688</v>
      </c>
      <c r="AI2138" s="382">
        <f t="shared" ca="1" si="1339"/>
        <v>-2688.2544579794339</v>
      </c>
      <c r="AJ2138" s="382">
        <f t="shared" ca="1" si="1339"/>
        <v>-2710.6565784625964</v>
      </c>
      <c r="AK2138" s="382">
        <f t="shared" ca="1" si="1339"/>
        <v>-2733.2453832831179</v>
      </c>
      <c r="AL2138" s="382">
        <f t="shared" ca="1" si="1339"/>
        <v>-2756.0224281438104</v>
      </c>
      <c r="AM2138" s="382">
        <f t="shared" ca="1" si="1339"/>
        <v>-2778.9892817116756</v>
      </c>
      <c r="AN2138" s="382">
        <f t="shared" ca="1" si="1339"/>
        <v>-2802.1475257259394</v>
      </c>
      <c r="AO2138" s="382">
        <f t="shared" ca="1" si="1339"/>
        <v>-2825.4987551069889</v>
      </c>
      <c r="AP2138" s="382">
        <f t="shared" ca="1" si="1339"/>
        <v>-2849.0445780662139</v>
      </c>
      <c r="AQ2138" s="382">
        <f t="shared" ca="1" si="1339"/>
        <v>-2872.7866162167657</v>
      </c>
      <c r="AR2138" s="382">
        <f t="shared" ca="1" si="1339"/>
        <v>-2896.7265046852385</v>
      </c>
      <c r="AS2138" s="382">
        <f t="shared" ca="1" si="1339"/>
        <v>-2920.8658922242826</v>
      </c>
      <c r="AT2138" s="382">
        <f t="shared" ca="1" si="1339"/>
        <v>-2945.2064413261514</v>
      </c>
      <c r="AU2138" s="382">
        <f t="shared" ca="1" si="1339"/>
        <v>-2969.7498283372024</v>
      </c>
      <c r="AV2138" s="382">
        <f t="shared" ca="1" si="1339"/>
        <v>-2994.4977435733458</v>
      </c>
      <c r="AW2138" s="382">
        <f t="shared" ca="1" si="1339"/>
        <v>-3019.4518914364571</v>
      </c>
      <c r="AX2138" s="382">
        <f t="shared" ca="1" si="1339"/>
        <v>-3044.6139905317609</v>
      </c>
      <c r="AY2138" s="382">
        <f t="shared" ca="1" si="1339"/>
        <v>-3069.9857737861921</v>
      </c>
      <c r="AZ2138" s="382">
        <f t="shared" ca="1" si="1339"/>
        <v>-3095.5689885677439</v>
      </c>
      <c r="BA2138" s="382">
        <f t="shared" ca="1" si="1339"/>
        <v>-3121.3653968058084</v>
      </c>
      <c r="BB2138" s="382">
        <f t="shared" ca="1" si="1339"/>
        <v>-3147.3767751125238</v>
      </c>
      <c r="BC2138" s="382">
        <f t="shared" ca="1" si="1339"/>
        <v>-3173.6049149051278</v>
      </c>
      <c r="BD2138" s="382">
        <f t="shared" ca="1" si="1339"/>
        <v>-3200.0516225293372</v>
      </c>
      <c r="BE2138" s="382">
        <f t="shared" ca="1" si="1339"/>
        <v>5.6843418860808015E-14</v>
      </c>
      <c r="BF2138" s="382">
        <f t="shared" ca="1" si="1339"/>
        <v>5.7317114017981426E-14</v>
      </c>
      <c r="BG2138" s="382">
        <f t="shared" ca="1" si="1339"/>
        <v>5.7794756634797937E-14</v>
      </c>
      <c r="BH2138" s="382">
        <f t="shared" ca="1" si="1339"/>
        <v>5.8276379606754581E-14</v>
      </c>
      <c r="BI2138" s="382">
        <f t="shared" ca="1" si="1339"/>
        <v>5.8762016103477545E-14</v>
      </c>
      <c r="BJ2138" s="382">
        <f t="shared" ca="1" si="1339"/>
        <v>5.9251699571006519E-14</v>
      </c>
      <c r="BK2138" s="382">
        <f t="shared" ca="1" si="1339"/>
        <v>5.9745463734098232E-14</v>
      </c>
      <c r="BL2138" s="382">
        <f t="shared" ca="1" si="1339"/>
        <v>6.0243342598549065E-14</v>
      </c>
      <c r="BM2138" s="382">
        <f t="shared" ca="1" si="1339"/>
        <v>6.074537045353698E-14</v>
      </c>
      <c r="BN2138" s="382">
        <f t="shared" ca="1" si="1339"/>
        <v>6.1251581873983102E-14</v>
      </c>
      <c r="BO2138" s="382">
        <f t="shared" ca="1" si="1339"/>
        <v>6.1762011722932964E-14</v>
      </c>
      <c r="BP2138" s="382">
        <f t="shared" ca="1" si="1339"/>
        <v>6.227669515395741E-14</v>
      </c>
      <c r="BQ2138" s="382">
        <f t="shared" ca="1" si="1339"/>
        <v>6.2795667613573726E-14</v>
      </c>
      <c r="BR2138" s="382">
        <f t="shared" ca="1" si="1339"/>
        <v>6.3318964843686838E-14</v>
      </c>
      <c r="BS2138" s="382">
        <f t="shared" ca="1" si="1339"/>
        <v>6.3846622884050898E-14</v>
      </c>
      <c r="BT2138" s="382">
        <f t="shared" ca="1" si="1339"/>
        <v>6.4378678074751321E-14</v>
      </c>
      <c r="BU2138" s="382">
        <f t="shared" ca="1" si="1339"/>
        <v>6.4915167058707579E-14</v>
      </c>
      <c r="BV2138" s="382">
        <f t="shared" ca="1" si="1339"/>
        <v>6.5456126784196815E-14</v>
      </c>
      <c r="BW2138" s="382">
        <f t="shared" ca="1" si="1339"/>
        <v>6.6001594507398452E-14</v>
      </c>
      <c r="BX2138" s="382">
        <f t="shared" ca="1" si="1339"/>
        <v>6.6551607794960112E-14</v>
      </c>
      <c r="BY2138" s="382">
        <f t="shared" ca="1" si="1339"/>
        <v>6.7106204526584779E-14</v>
      </c>
      <c r="BZ2138" s="382">
        <f t="shared" ca="1" si="1339"/>
        <v>6.7665422897639656E-14</v>
      </c>
      <c r="CA2138" s="382">
        <f t="shared" ca="1" si="1339"/>
        <v>6.8229301421786656E-14</v>
      </c>
      <c r="CB2138" s="382">
        <f t="shared" ca="1" si="1339"/>
        <v>6.8797878933634878E-14</v>
      </c>
      <c r="CC2138" s="382">
        <f t="shared" ca="1" si="1339"/>
        <v>6.9371194591415153E-14</v>
      </c>
      <c r="CD2138" s="382">
        <f t="shared" ca="1" si="1339"/>
        <v>6.9949287879676949E-14</v>
      </c>
      <c r="CE2138" s="382">
        <f t="shared" ca="1" si="1339"/>
        <v>7.0532198612007591E-14</v>
      </c>
      <c r="CF2138" s="382">
        <f t="shared" ca="1" si="1339"/>
        <v>7.111996693377431E-14</v>
      </c>
      <c r="CG2138" s="382">
        <f t="shared" ref="CG2138:CN2138" ca="1" si="1340">CG2145-CG2141</f>
        <v>7.1712633324889111E-14</v>
      </c>
      <c r="CH2138" s="382">
        <f t="shared" ca="1" si="1340"/>
        <v>7.2310238602596512E-14</v>
      </c>
      <c r="CI2138" s="382">
        <f t="shared" ca="1" si="1340"/>
        <v>7.2912823924284826E-14</v>
      </c>
      <c r="CJ2138" s="382">
        <f t="shared" ca="1" si="1340"/>
        <v>7.3520430790320535E-14</v>
      </c>
      <c r="CK2138" s="382">
        <f t="shared" ca="1" si="1340"/>
        <v>7.4133101046906539E-14</v>
      </c>
      <c r="CL2138" s="382">
        <f t="shared" ca="1" si="1340"/>
        <v>7.4750876888964088E-14</v>
      </c>
      <c r="CM2138" s="382">
        <f t="shared" ca="1" si="1340"/>
        <v>7.5373800863038792E-14</v>
      </c>
      <c r="CN2138" s="382">
        <f t="shared" ca="1" si="1340"/>
        <v>7.6001915870230766E-14</v>
      </c>
    </row>
    <row r="2139" spans="1:92" x14ac:dyDescent="0.25">
      <c r="A2139" t="s">
        <v>143</v>
      </c>
      <c r="B2139" s="216" t="s">
        <v>647</v>
      </c>
      <c r="C2139" t="s">
        <v>609</v>
      </c>
      <c r="D2139" s="295" t="s">
        <v>1182</v>
      </c>
      <c r="E2139" s="102" t="s">
        <v>203</v>
      </c>
      <c r="I2139" s="368"/>
      <c r="J2139" s="368"/>
      <c r="K2139" s="30">
        <f t="shared" ref="K2139:P2139" ca="1" si="1341">SUMIF($4:$4, K$2, INDIRECT(ROW() &amp; ":" &amp; ROW()))</f>
        <v>69925.75295889852</v>
      </c>
      <c r="L2139" s="30">
        <f t="shared" ca="1" si="1341"/>
        <v>36702.339259135937</v>
      </c>
      <c r="M2139" s="30">
        <f t="shared" ca="1" si="1341"/>
        <v>6.8212102632969618E-12</v>
      </c>
      <c r="N2139" s="30">
        <f t="shared" ca="1" si="1341"/>
        <v>7.5354801136288465E-12</v>
      </c>
      <c r="O2139" s="30">
        <f t="shared" ca="1" si="1341"/>
        <v>8.3245433509698183E-12</v>
      </c>
      <c r="P2139" s="30">
        <f t="shared" ca="1" si="1341"/>
        <v>9.1962318202979238E-12</v>
      </c>
      <c r="Q2139" s="30"/>
      <c r="T2139" s="327">
        <v>100000</v>
      </c>
      <c r="U2139" s="383">
        <f t="shared" ref="U2139:CF2139" ca="1" si="1342">+U2138+U2137</f>
        <v>97606.614613949583</v>
      </c>
      <c r="V2139" s="383">
        <f t="shared" ca="1" si="1342"/>
        <v>95193.284349682086</v>
      </c>
      <c r="W2139" s="383">
        <f t="shared" ca="1" si="1342"/>
        <v>92759.842999879023</v>
      </c>
      <c r="X2139" s="383">
        <f t="shared" ca="1" si="1342"/>
        <v>90306.122972160927</v>
      </c>
      <c r="Y2139" s="383">
        <f t="shared" ca="1" si="1342"/>
        <v>87831.955277545188</v>
      </c>
      <c r="Z2139" s="383">
        <f t="shared" ca="1" si="1342"/>
        <v>85337.169518807656</v>
      </c>
      <c r="AA2139" s="383">
        <f t="shared" ca="1" si="1342"/>
        <v>82821.593878747299</v>
      </c>
      <c r="AB2139" s="383">
        <f t="shared" ca="1" si="1342"/>
        <v>80285.055108353117</v>
      </c>
      <c r="AC2139" s="383">
        <f t="shared" ca="1" si="1342"/>
        <v>77727.378514872311</v>
      </c>
      <c r="AD2139" s="383">
        <f t="shared" ca="1" si="1342"/>
        <v>75148.387949779164</v>
      </c>
      <c r="AE2139" s="383">
        <f t="shared" ca="1" si="1342"/>
        <v>72547.905796643579</v>
      </c>
      <c r="AF2139" s="383">
        <f t="shared" ca="1" si="1342"/>
        <v>69925.75295889852</v>
      </c>
      <c r="AG2139" s="383">
        <f t="shared" ca="1" si="1342"/>
        <v>67281.748847505587</v>
      </c>
      <c r="AH2139" s="383">
        <f t="shared" ca="1" si="1342"/>
        <v>64615.711368517717</v>
      </c>
      <c r="AI2139" s="383">
        <f t="shared" ca="1" si="1342"/>
        <v>61927.456910538283</v>
      </c>
      <c r="AJ2139" s="383">
        <f t="shared" ca="1" si="1342"/>
        <v>59216.800332075683</v>
      </c>
      <c r="AK2139" s="383">
        <f t="shared" ca="1" si="1342"/>
        <v>56483.554948792567</v>
      </c>
      <c r="AL2139" s="383">
        <f t="shared" ca="1" si="1342"/>
        <v>53727.532520648754</v>
      </c>
      <c r="AM2139" s="383">
        <f t="shared" ca="1" si="1342"/>
        <v>50948.543238937076</v>
      </c>
      <c r="AN2139" s="383">
        <f t="shared" ca="1" si="1342"/>
        <v>48146.395713211139</v>
      </c>
      <c r="AO2139" s="383">
        <f t="shared" ca="1" si="1342"/>
        <v>45320.896958104153</v>
      </c>
      <c r="AP2139" s="383">
        <f t="shared" ca="1" si="1342"/>
        <v>42471.852380037941</v>
      </c>
      <c r="AQ2139" s="383">
        <f t="shared" ca="1" si="1342"/>
        <v>39599.065763821178</v>
      </c>
      <c r="AR2139" s="383">
        <f t="shared" ca="1" si="1342"/>
        <v>36702.339259135937</v>
      </c>
      <c r="AS2139" s="383">
        <f t="shared" ca="1" si="1342"/>
        <v>33781.473366911654</v>
      </c>
      <c r="AT2139" s="383">
        <f t="shared" ca="1" si="1342"/>
        <v>30836.266925585503</v>
      </c>
      <c r="AU2139" s="383">
        <f t="shared" ca="1" si="1342"/>
        <v>27866.517097248303</v>
      </c>
      <c r="AV2139" s="383">
        <f t="shared" ca="1" si="1342"/>
        <v>24872.019353674958</v>
      </c>
      <c r="AW2139" s="383">
        <f t="shared" ca="1" si="1342"/>
        <v>21852.567462238501</v>
      </c>
      <c r="AX2139" s="383">
        <f t="shared" ca="1" si="1342"/>
        <v>18807.95347170674</v>
      </c>
      <c r="AY2139" s="383">
        <f t="shared" ca="1" si="1342"/>
        <v>15737.967697920547</v>
      </c>
      <c r="AZ2139" s="383">
        <f t="shared" ca="1" si="1342"/>
        <v>12642.398709352803</v>
      </c>
      <c r="BA2139" s="383">
        <f t="shared" ca="1" si="1342"/>
        <v>9521.0333125469951</v>
      </c>
      <c r="BB2139" s="383">
        <f t="shared" ca="1" si="1342"/>
        <v>6373.6565374344718</v>
      </c>
      <c r="BC2139" s="383">
        <f t="shared" ca="1" si="1342"/>
        <v>3200.0516225293441</v>
      </c>
      <c r="BD2139" s="383">
        <f t="shared" ca="1" si="1342"/>
        <v>6.8212102632969618E-12</v>
      </c>
      <c r="BE2139" s="383">
        <f t="shared" ca="1" si="1342"/>
        <v>6.8780536821577698E-12</v>
      </c>
      <c r="BF2139" s="383">
        <f t="shared" ca="1" si="1342"/>
        <v>6.9353707961757516E-12</v>
      </c>
      <c r="BG2139" s="383">
        <f t="shared" ca="1" si="1342"/>
        <v>6.9931655528105497E-12</v>
      </c>
      <c r="BH2139" s="383">
        <f t="shared" ca="1" si="1342"/>
        <v>7.0514419324173047E-12</v>
      </c>
      <c r="BI2139" s="383">
        <f t="shared" ca="1" si="1342"/>
        <v>7.1102039485207821E-12</v>
      </c>
      <c r="BJ2139" s="383">
        <f t="shared" ca="1" si="1342"/>
        <v>7.1694556480917884E-12</v>
      </c>
      <c r="BK2139" s="383">
        <f t="shared" ca="1" si="1342"/>
        <v>7.2292011118258867E-12</v>
      </c>
      <c r="BL2139" s="383">
        <f t="shared" ca="1" si="1342"/>
        <v>7.2894444544244363E-12</v>
      </c>
      <c r="BM2139" s="383">
        <f t="shared" ca="1" si="1342"/>
        <v>7.3501898248779728E-12</v>
      </c>
      <c r="BN2139" s="383">
        <f t="shared" ca="1" si="1342"/>
        <v>7.4114414067519556E-12</v>
      </c>
      <c r="BO2139" s="383">
        <f t="shared" ca="1" si="1342"/>
        <v>7.4732034184748888E-12</v>
      </c>
      <c r="BP2139" s="383">
        <f t="shared" ca="1" si="1342"/>
        <v>7.5354801136288465E-12</v>
      </c>
      <c r="BQ2139" s="383">
        <f t="shared" ca="1" si="1342"/>
        <v>7.5982757812424209E-12</v>
      </c>
      <c r="BR2139" s="383">
        <f t="shared" ca="1" si="1342"/>
        <v>7.6615947460861083E-12</v>
      </c>
      <c r="BS2139" s="383">
        <f t="shared" ca="1" si="1342"/>
        <v>7.7254413689701585E-12</v>
      </c>
      <c r="BT2139" s="383">
        <f t="shared" ca="1" si="1342"/>
        <v>7.7898200470449094E-12</v>
      </c>
      <c r="BU2139" s="383">
        <f t="shared" ca="1" si="1342"/>
        <v>7.8547352141036174E-12</v>
      </c>
      <c r="BV2139" s="383">
        <f t="shared" ca="1" si="1342"/>
        <v>7.9201913408878147E-12</v>
      </c>
      <c r="BW2139" s="383">
        <f t="shared" ca="1" si="1342"/>
        <v>7.9861929353952127E-12</v>
      </c>
      <c r="BX2139" s="383">
        <f t="shared" ca="1" si="1342"/>
        <v>8.0527445431901727E-12</v>
      </c>
      <c r="BY2139" s="383">
        <f t="shared" ca="1" si="1342"/>
        <v>8.1198507477167582E-12</v>
      </c>
      <c r="BZ2139" s="383">
        <f t="shared" ca="1" si="1342"/>
        <v>8.1875161706143979E-12</v>
      </c>
      <c r="CA2139" s="383">
        <f t="shared" ca="1" si="1342"/>
        <v>8.255745472036184E-12</v>
      </c>
      <c r="CB2139" s="383">
        <f t="shared" ca="1" si="1342"/>
        <v>8.3245433509698183E-12</v>
      </c>
      <c r="CC2139" s="383">
        <f t="shared" ca="1" si="1342"/>
        <v>8.3939145455612332E-12</v>
      </c>
      <c r="CD2139" s="383">
        <f t="shared" ca="1" si="1342"/>
        <v>8.4638638334409105E-12</v>
      </c>
      <c r="CE2139" s="383">
        <f t="shared" ca="1" si="1342"/>
        <v>8.5343960320529173E-12</v>
      </c>
      <c r="CF2139" s="383">
        <f t="shared" ca="1" si="1342"/>
        <v>8.605515998986692E-12</v>
      </c>
      <c r="CG2139" s="383">
        <f t="shared" ref="CG2139:CN2139" ca="1" si="1343">+CG2138+CG2137</f>
        <v>8.6772286323115817E-12</v>
      </c>
      <c r="CH2139" s="383">
        <f t="shared" ca="1" si="1343"/>
        <v>8.7495388709141786E-12</v>
      </c>
      <c r="CI2139" s="383">
        <f t="shared" ca="1" si="1343"/>
        <v>8.8224516948384641E-12</v>
      </c>
      <c r="CJ2139" s="383">
        <f t="shared" ca="1" si="1343"/>
        <v>8.895972125628785E-12</v>
      </c>
      <c r="CK2139" s="383">
        <f t="shared" ca="1" si="1343"/>
        <v>8.9701052266756911E-12</v>
      </c>
      <c r="CL2139" s="383">
        <f t="shared" ca="1" si="1343"/>
        <v>9.0448561035646545E-12</v>
      </c>
      <c r="CM2139" s="383">
        <f t="shared" ca="1" si="1343"/>
        <v>9.1202299044276928E-12</v>
      </c>
      <c r="CN2139" s="383">
        <f t="shared" ca="1" si="1343"/>
        <v>9.1962318202979238E-12</v>
      </c>
    </row>
    <row r="2140" spans="1:92" x14ac:dyDescent="0.25">
      <c r="B2140" s="178"/>
      <c r="D2140" s="295" t="s">
        <v>1182</v>
      </c>
      <c r="E2140" s="102" t="s">
        <v>203</v>
      </c>
      <c r="T2140" s="319"/>
      <c r="U2140" s="380"/>
      <c r="V2140" s="380"/>
      <c r="W2140" s="380"/>
      <c r="X2140" s="380"/>
      <c r="Y2140" s="380"/>
      <c r="Z2140" s="380"/>
      <c r="AA2140" s="380"/>
      <c r="AB2140" s="380"/>
      <c r="AC2140" s="380"/>
      <c r="AD2140" s="380"/>
      <c r="AE2140" s="380"/>
      <c r="AF2140" s="380"/>
      <c r="AG2140" s="380"/>
      <c r="AH2140" s="380"/>
      <c r="AI2140" s="380"/>
      <c r="AJ2140" s="380"/>
      <c r="AK2140" s="380"/>
      <c r="AL2140" s="380"/>
      <c r="AM2140" s="380"/>
      <c r="AN2140" s="380"/>
      <c r="AO2140" s="380"/>
      <c r="AP2140" s="380"/>
      <c r="AQ2140" s="380"/>
      <c r="AR2140" s="380"/>
      <c r="AS2140" s="380"/>
      <c r="AT2140" s="380"/>
      <c r="AU2140" s="380"/>
      <c r="AV2140" s="380"/>
      <c r="AW2140" s="380"/>
      <c r="AX2140" s="380"/>
      <c r="AY2140" s="380"/>
      <c r="AZ2140" s="380"/>
      <c r="BA2140" s="380"/>
      <c r="BB2140" s="380"/>
      <c r="BC2140" s="380"/>
      <c r="BD2140" s="380"/>
      <c r="BE2140" s="380"/>
      <c r="BF2140" s="380"/>
      <c r="BG2140" s="380"/>
      <c r="BH2140" s="380"/>
      <c r="BI2140" s="380"/>
      <c r="BJ2140" s="380"/>
      <c r="BK2140" s="380"/>
      <c r="BL2140" s="380"/>
      <c r="BM2140" s="380"/>
      <c r="BN2140" s="380"/>
      <c r="BO2140" s="380"/>
      <c r="BP2140" s="380"/>
      <c r="BQ2140" s="380"/>
      <c r="BR2140" s="380"/>
      <c r="BS2140" s="380"/>
      <c r="BT2140" s="380"/>
      <c r="BU2140" s="380"/>
      <c r="BV2140" s="380"/>
      <c r="BW2140" s="380"/>
      <c r="BX2140" s="380"/>
      <c r="BY2140" s="380"/>
      <c r="BZ2140" s="380"/>
      <c r="CA2140" s="380"/>
      <c r="CB2140" s="380"/>
      <c r="CC2140" s="380"/>
      <c r="CD2140" s="380"/>
      <c r="CE2140" s="380"/>
      <c r="CF2140" s="380"/>
      <c r="CG2140" s="380"/>
      <c r="CH2140" s="380"/>
      <c r="CI2140" s="380"/>
      <c r="CJ2140" s="380"/>
      <c r="CK2140" s="380"/>
      <c r="CL2140" s="380"/>
      <c r="CM2140" s="380"/>
      <c r="CN2140" s="380"/>
    </row>
    <row r="2141" spans="1:92" x14ac:dyDescent="0.25">
      <c r="A2141" t="s">
        <v>160</v>
      </c>
      <c r="B2141" s="216" t="s">
        <v>648</v>
      </c>
      <c r="C2141" t="s">
        <v>33</v>
      </c>
      <c r="D2141" s="295" t="s">
        <v>1182</v>
      </c>
      <c r="E2141" s="102" t="s">
        <v>203</v>
      </c>
      <c r="K2141" s="31">
        <f t="shared" ref="K2141:P2141" ca="1" si="1344">SUMIF($3:$3, K$2, INDIRECT(ROW() &amp; ":" &amp; ROW()))</f>
        <v>-8646.3775915035003</v>
      </c>
      <c r="L2141" s="31">
        <f t="shared" ca="1" si="1344"/>
        <v>-5497.2109328424049</v>
      </c>
      <c r="M2141" s="31">
        <f t="shared" ca="1" si="1344"/>
        <v>-2018.2853734690482</v>
      </c>
      <c r="N2141" s="31">
        <f t="shared" ca="1" si="1344"/>
        <v>-7.1426985033188386E-13</v>
      </c>
      <c r="O2141" s="31">
        <f t="shared" ca="1" si="1344"/>
        <v>-7.8906323734097162E-13</v>
      </c>
      <c r="P2141" s="31">
        <f t="shared" ca="1" si="1344"/>
        <v>-8.7168846932810516E-13</v>
      </c>
      <c r="Q2141" s="31"/>
      <c r="T2141" s="327">
        <f t="shared" ref="T2141" ca="1" si="1345">IFERROR(INDEX(INDIRECT("Financials!$A:$AD"), MATCH(INDIRECT(ADDRESS(ROW(),2)), INDIRECT("Financials!$B:$B"), 0), MATCH(INDIRECT(ADDRESS(1,COLUMN())), INDIRECT("Financials!$1:$1"), 0)),0)</f>
        <v>0</v>
      </c>
      <c r="U2141" s="383">
        <f t="shared" ref="U2141:AZ2141" si="1346">-SUM(U2137:U2137)*$I2134/12</f>
        <v>-833.33333333333337</v>
      </c>
      <c r="V2141" s="383">
        <f t="shared" ca="1" si="1346"/>
        <v>-813.38845511624652</v>
      </c>
      <c r="W2141" s="383">
        <f t="shared" ca="1" si="1346"/>
        <v>-793.27736958068408</v>
      </c>
      <c r="X2141" s="383">
        <f t="shared" ca="1" si="1346"/>
        <v>-772.9986916656585</v>
      </c>
      <c r="Y2141" s="383">
        <f t="shared" ca="1" si="1346"/>
        <v>-752.55102476800778</v>
      </c>
      <c r="Z2141" s="383">
        <f t="shared" ca="1" si="1346"/>
        <v>-731.93296064620984</v>
      </c>
      <c r="AA2141" s="383">
        <f t="shared" ca="1" si="1346"/>
        <v>-711.14307932339716</v>
      </c>
      <c r="AB2141" s="383">
        <f t="shared" ca="1" si="1346"/>
        <v>-690.17994898956078</v>
      </c>
      <c r="AC2141" s="383">
        <f t="shared" ca="1" si="1346"/>
        <v>-669.04212590294264</v>
      </c>
      <c r="AD2141" s="383">
        <f t="shared" ca="1" si="1346"/>
        <v>-647.72815429060267</v>
      </c>
      <c r="AE2141" s="383">
        <f t="shared" ca="1" si="1346"/>
        <v>-626.23656624815976</v>
      </c>
      <c r="AF2141" s="383">
        <f t="shared" ca="1" si="1346"/>
        <v>-604.56588163869651</v>
      </c>
      <c r="AG2141" s="383">
        <f t="shared" ca="1" si="1346"/>
        <v>-582.71460799082104</v>
      </c>
      <c r="AH2141" s="383">
        <f t="shared" ca="1" si="1346"/>
        <v>-560.68124039587985</v>
      </c>
      <c r="AI2141" s="383">
        <f t="shared" ca="1" si="1346"/>
        <v>-538.46426140431436</v>
      </c>
      <c r="AJ2141" s="383">
        <f t="shared" ca="1" si="1346"/>
        <v>-516.06214092115238</v>
      </c>
      <c r="AK2141" s="383">
        <f t="shared" ca="1" si="1346"/>
        <v>-493.47333610063077</v>
      </c>
      <c r="AL2141" s="383">
        <f t="shared" ca="1" si="1346"/>
        <v>-470.69629123993809</v>
      </c>
      <c r="AM2141" s="383">
        <f t="shared" ca="1" si="1346"/>
        <v>-447.72943767207295</v>
      </c>
      <c r="AN2141" s="383">
        <f t="shared" ca="1" si="1346"/>
        <v>-424.57119365780903</v>
      </c>
      <c r="AO2141" s="383">
        <f t="shared" ca="1" si="1346"/>
        <v>-401.21996427675953</v>
      </c>
      <c r="AP2141" s="383">
        <f t="shared" ca="1" si="1346"/>
        <v>-377.67414131753463</v>
      </c>
      <c r="AQ2141" s="383">
        <f t="shared" ca="1" si="1346"/>
        <v>-353.93210316698287</v>
      </c>
      <c r="AR2141" s="383">
        <f t="shared" ca="1" si="1346"/>
        <v>-329.99221469850983</v>
      </c>
      <c r="AS2141" s="383">
        <f t="shared" ca="1" si="1346"/>
        <v>-305.85282715946613</v>
      </c>
      <c r="AT2141" s="383">
        <f t="shared" ca="1" si="1346"/>
        <v>-281.51227805759714</v>
      </c>
      <c r="AU2141" s="383">
        <f t="shared" ca="1" si="1346"/>
        <v>-256.96889104654588</v>
      </c>
      <c r="AV2141" s="383">
        <f t="shared" ca="1" si="1346"/>
        <v>-232.22097581040256</v>
      </c>
      <c r="AW2141" s="383">
        <f t="shared" ca="1" si="1346"/>
        <v>-207.26682794729132</v>
      </c>
      <c r="AX2141" s="383">
        <f t="shared" ca="1" si="1346"/>
        <v>-182.10472885198752</v>
      </c>
      <c r="AY2141" s="383">
        <f t="shared" ca="1" si="1346"/>
        <v>-156.73294559755618</v>
      </c>
      <c r="AZ2141" s="383">
        <f t="shared" ca="1" si="1346"/>
        <v>-131.14973081600456</v>
      </c>
      <c r="BA2141" s="383">
        <f t="shared" ref="BA2141:CF2141" ca="1" si="1347">-SUM(BA2137:BA2137)*$I2134/12</f>
        <v>-105.35332257794003</v>
      </c>
      <c r="BB2141" s="383">
        <f t="shared" ca="1" si="1347"/>
        <v>-79.341944271224961</v>
      </c>
      <c r="BC2141" s="383">
        <f t="shared" ca="1" si="1347"/>
        <v>-53.113804478620601</v>
      </c>
      <c r="BD2141" s="383">
        <f t="shared" ca="1" si="1347"/>
        <v>-26.667096854411202</v>
      </c>
      <c r="BE2141" s="383">
        <f t="shared" ca="1" si="1347"/>
        <v>-5.6843418860808015E-14</v>
      </c>
      <c r="BF2141" s="383">
        <f t="shared" ca="1" si="1347"/>
        <v>-5.7317114017981426E-14</v>
      </c>
      <c r="BG2141" s="383">
        <f t="shared" ca="1" si="1347"/>
        <v>-5.7794756634797937E-14</v>
      </c>
      <c r="BH2141" s="383">
        <f t="shared" ca="1" si="1347"/>
        <v>-5.8276379606754581E-14</v>
      </c>
      <c r="BI2141" s="383">
        <f t="shared" ca="1" si="1347"/>
        <v>-5.8762016103477545E-14</v>
      </c>
      <c r="BJ2141" s="383">
        <f t="shared" ca="1" si="1347"/>
        <v>-5.9251699571006519E-14</v>
      </c>
      <c r="BK2141" s="383">
        <f t="shared" ca="1" si="1347"/>
        <v>-5.9745463734098232E-14</v>
      </c>
      <c r="BL2141" s="383">
        <f t="shared" ca="1" si="1347"/>
        <v>-6.0243342598549065E-14</v>
      </c>
      <c r="BM2141" s="383">
        <f t="shared" ca="1" si="1347"/>
        <v>-6.074537045353698E-14</v>
      </c>
      <c r="BN2141" s="383">
        <f t="shared" ca="1" si="1347"/>
        <v>-6.1251581873983102E-14</v>
      </c>
      <c r="BO2141" s="383">
        <f t="shared" ca="1" si="1347"/>
        <v>-6.1762011722932964E-14</v>
      </c>
      <c r="BP2141" s="383">
        <f t="shared" ca="1" si="1347"/>
        <v>-6.227669515395741E-14</v>
      </c>
      <c r="BQ2141" s="383">
        <f t="shared" ca="1" si="1347"/>
        <v>-6.2795667613573726E-14</v>
      </c>
      <c r="BR2141" s="383">
        <f t="shared" ca="1" si="1347"/>
        <v>-6.3318964843686838E-14</v>
      </c>
      <c r="BS2141" s="383">
        <f t="shared" ca="1" si="1347"/>
        <v>-6.3846622884050898E-14</v>
      </c>
      <c r="BT2141" s="383">
        <f t="shared" ca="1" si="1347"/>
        <v>-6.4378678074751321E-14</v>
      </c>
      <c r="BU2141" s="383">
        <f t="shared" ca="1" si="1347"/>
        <v>-6.4915167058707579E-14</v>
      </c>
      <c r="BV2141" s="383">
        <f t="shared" ca="1" si="1347"/>
        <v>-6.5456126784196815E-14</v>
      </c>
      <c r="BW2141" s="383">
        <f t="shared" ca="1" si="1347"/>
        <v>-6.6001594507398452E-14</v>
      </c>
      <c r="BX2141" s="383">
        <f t="shared" ca="1" si="1347"/>
        <v>-6.6551607794960112E-14</v>
      </c>
      <c r="BY2141" s="383">
        <f t="shared" ca="1" si="1347"/>
        <v>-6.7106204526584779E-14</v>
      </c>
      <c r="BZ2141" s="383">
        <f t="shared" ca="1" si="1347"/>
        <v>-6.7665422897639656E-14</v>
      </c>
      <c r="CA2141" s="383">
        <f t="shared" ca="1" si="1347"/>
        <v>-6.8229301421786656E-14</v>
      </c>
      <c r="CB2141" s="383">
        <f t="shared" ca="1" si="1347"/>
        <v>-6.8797878933634878E-14</v>
      </c>
      <c r="CC2141" s="383">
        <f t="shared" ca="1" si="1347"/>
        <v>-6.9371194591415153E-14</v>
      </c>
      <c r="CD2141" s="383">
        <f t="shared" ca="1" si="1347"/>
        <v>-6.9949287879676949E-14</v>
      </c>
      <c r="CE2141" s="383">
        <f t="shared" ca="1" si="1347"/>
        <v>-7.0532198612007591E-14</v>
      </c>
      <c r="CF2141" s="383">
        <f t="shared" ca="1" si="1347"/>
        <v>-7.111996693377431E-14</v>
      </c>
      <c r="CG2141" s="383">
        <f t="shared" ref="CG2141:CN2141" ca="1" si="1348">-SUM(CG2137:CG2137)*$I2134/12</f>
        <v>-7.1712633324889111E-14</v>
      </c>
      <c r="CH2141" s="383">
        <f t="shared" ca="1" si="1348"/>
        <v>-7.2310238602596512E-14</v>
      </c>
      <c r="CI2141" s="383">
        <f t="shared" ca="1" si="1348"/>
        <v>-7.2912823924284826E-14</v>
      </c>
      <c r="CJ2141" s="383">
        <f t="shared" ca="1" si="1348"/>
        <v>-7.3520430790320535E-14</v>
      </c>
      <c r="CK2141" s="383">
        <f t="shared" ca="1" si="1348"/>
        <v>-7.4133101046906539E-14</v>
      </c>
      <c r="CL2141" s="383">
        <f t="shared" ca="1" si="1348"/>
        <v>-7.4750876888964088E-14</v>
      </c>
      <c r="CM2141" s="383">
        <f t="shared" ca="1" si="1348"/>
        <v>-7.5373800863038792E-14</v>
      </c>
      <c r="CN2141" s="383">
        <f t="shared" ca="1" si="1348"/>
        <v>-7.6001915870230766E-14</v>
      </c>
    </row>
    <row r="2142" spans="1:92" x14ac:dyDescent="0.25">
      <c r="B2142" s="178"/>
      <c r="D2142" s="295" t="s">
        <v>1182</v>
      </c>
      <c r="E2142" s="102" t="s">
        <v>203</v>
      </c>
      <c r="T2142" s="355"/>
      <c r="U2142" s="297"/>
      <c r="V2142" s="297"/>
      <c r="W2142" s="297"/>
      <c r="X2142" s="297"/>
      <c r="Y2142" s="297"/>
      <c r="Z2142" s="297"/>
      <c r="AA2142" s="297"/>
      <c r="AB2142" s="297"/>
      <c r="AC2142" s="297"/>
      <c r="AD2142" s="297"/>
      <c r="AE2142" s="297"/>
      <c r="AF2142" s="297"/>
      <c r="AG2142" s="297"/>
      <c r="AH2142" s="297"/>
      <c r="AI2142" s="297"/>
      <c r="AJ2142" s="297"/>
      <c r="AK2142" s="297"/>
      <c r="AL2142" s="297"/>
      <c r="AM2142" s="297"/>
      <c r="AN2142" s="297"/>
      <c r="AO2142" s="297"/>
      <c r="AP2142" s="297"/>
      <c r="AQ2142" s="297"/>
      <c r="AR2142" s="297"/>
      <c r="AS2142" s="297"/>
      <c r="AT2142" s="297"/>
      <c r="AU2142" s="297"/>
      <c r="AV2142" s="297"/>
      <c r="AW2142" s="297"/>
      <c r="AX2142" s="297"/>
      <c r="AY2142" s="297"/>
      <c r="AZ2142" s="297"/>
      <c r="BA2142" s="297"/>
      <c r="BB2142" s="297"/>
      <c r="BC2142" s="297"/>
      <c r="BD2142" s="297"/>
      <c r="BE2142" s="297"/>
      <c r="BF2142" s="297"/>
      <c r="BG2142" s="297"/>
      <c r="BH2142" s="297"/>
      <c r="BI2142" s="297"/>
      <c r="BJ2142" s="297"/>
      <c r="BK2142" s="297"/>
      <c r="BL2142" s="297"/>
      <c r="BM2142" s="297"/>
      <c r="BN2142" s="297"/>
      <c r="BO2142" s="297"/>
      <c r="BP2142" s="297"/>
      <c r="BQ2142" s="297"/>
      <c r="BR2142" s="297"/>
      <c r="BS2142" s="297"/>
      <c r="BT2142" s="297"/>
      <c r="BU2142" s="297"/>
      <c r="BV2142" s="297"/>
      <c r="BW2142" s="297"/>
      <c r="BX2142" s="297"/>
      <c r="BY2142" s="297"/>
      <c r="BZ2142" s="297"/>
      <c r="CA2142" s="297"/>
      <c r="CB2142" s="297"/>
      <c r="CC2142" s="297"/>
      <c r="CD2142" s="297"/>
      <c r="CE2142" s="297"/>
      <c r="CF2142" s="297"/>
      <c r="CG2142" s="297"/>
      <c r="CH2142" s="297"/>
      <c r="CI2142" s="297"/>
      <c r="CJ2142" s="297"/>
      <c r="CK2142" s="297"/>
      <c r="CL2142" s="297"/>
      <c r="CM2142" s="297"/>
      <c r="CN2142" s="297"/>
    </row>
    <row r="2143" spans="1:92" x14ac:dyDescent="0.25">
      <c r="B2143" s="174" t="s">
        <v>611</v>
      </c>
      <c r="D2143" s="295" t="s">
        <v>1182</v>
      </c>
      <c r="E2143" s="102" t="s">
        <v>203</v>
      </c>
      <c r="T2143" s="355"/>
      <c r="U2143" s="297"/>
      <c r="V2143" s="297"/>
      <c r="W2143" s="297"/>
      <c r="X2143" s="297"/>
      <c r="Y2143" s="297"/>
      <c r="Z2143" s="297"/>
      <c r="AA2143" s="297"/>
      <c r="AB2143" s="297"/>
      <c r="AC2143" s="297"/>
      <c r="AD2143" s="297"/>
      <c r="AE2143" s="297"/>
      <c r="AF2143" s="297"/>
      <c r="AG2143" s="297"/>
      <c r="AH2143" s="297"/>
      <c r="AI2143" s="297"/>
      <c r="AJ2143" s="297"/>
      <c r="AK2143" s="297"/>
      <c r="AL2143" s="297"/>
      <c r="AM2143" s="297"/>
      <c r="AN2143" s="297"/>
      <c r="AO2143" s="297"/>
      <c r="AP2143" s="297"/>
      <c r="AQ2143" s="297"/>
      <c r="AR2143" s="297"/>
      <c r="AS2143" s="297"/>
      <c r="AT2143" s="297"/>
      <c r="AU2143" s="297"/>
      <c r="AV2143" s="297"/>
      <c r="AW2143" s="297"/>
      <c r="AX2143" s="297"/>
      <c r="AY2143" s="297"/>
      <c r="AZ2143" s="297"/>
      <c r="BA2143" s="297"/>
      <c r="BB2143" s="297"/>
      <c r="BC2143" s="297"/>
      <c r="BD2143" s="297"/>
      <c r="BE2143" s="297"/>
      <c r="BF2143" s="297"/>
      <c r="BG2143" s="297"/>
      <c r="BH2143" s="297"/>
      <c r="BI2143" s="297"/>
      <c r="BJ2143" s="297"/>
      <c r="BK2143" s="297"/>
      <c r="BL2143" s="297"/>
      <c r="BM2143" s="297"/>
      <c r="BN2143" s="297"/>
      <c r="BO2143" s="297"/>
      <c r="BP2143" s="297"/>
      <c r="BQ2143" s="297"/>
      <c r="BR2143" s="297"/>
      <c r="BS2143" s="297"/>
      <c r="BT2143" s="297"/>
      <c r="BU2143" s="297"/>
      <c r="BV2143" s="297"/>
      <c r="BW2143" s="297"/>
      <c r="BX2143" s="297"/>
      <c r="BY2143" s="297"/>
      <c r="BZ2143" s="297"/>
      <c r="CA2143" s="297"/>
      <c r="CB2143" s="297"/>
      <c r="CC2143" s="297"/>
      <c r="CD2143" s="297"/>
      <c r="CE2143" s="297"/>
      <c r="CF2143" s="297"/>
      <c r="CG2143" s="297"/>
      <c r="CH2143" s="297"/>
      <c r="CI2143" s="297"/>
      <c r="CJ2143" s="297"/>
      <c r="CK2143" s="297"/>
      <c r="CL2143" s="297"/>
      <c r="CM2143" s="297"/>
      <c r="CN2143" s="297"/>
    </row>
    <row r="2144" spans="1:92" x14ac:dyDescent="0.25">
      <c r="B2144" s="223" t="s">
        <v>612</v>
      </c>
      <c r="D2144" s="295" t="s">
        <v>1182</v>
      </c>
      <c r="E2144" s="102" t="s">
        <v>203</v>
      </c>
      <c r="K2144" s="365">
        <f t="shared" ref="K2144:P2144" ca="1" si="1349">SUMIF($3:$3, K$2, INDIRECT(ROW() &amp; ":" &amp; ROW()))</f>
        <v>-3226.7187193837485</v>
      </c>
      <c r="L2144" s="365">
        <f t="shared" ca="1" si="1349"/>
        <v>0</v>
      </c>
      <c r="M2144" s="365">
        <f t="shared" ca="1" si="1349"/>
        <v>0</v>
      </c>
      <c r="N2144" s="365">
        <f t="shared" ca="1" si="1349"/>
        <v>0</v>
      </c>
      <c r="O2144" s="365">
        <f t="shared" ca="1" si="1349"/>
        <v>0</v>
      </c>
      <c r="P2144" s="365">
        <f t="shared" ca="1" si="1349"/>
        <v>0</v>
      </c>
      <c r="Q2144" s="50"/>
      <c r="T2144" s="366"/>
      <c r="U2144" s="382">
        <f>+PMT($I2134/U$7,$I2133,$T2139)</f>
        <v>-3226.7187193837485</v>
      </c>
      <c r="V2144" s="382"/>
      <c r="W2144" s="382"/>
      <c r="X2144" s="382"/>
      <c r="Y2144" s="382"/>
      <c r="Z2144" s="382"/>
      <c r="AA2144" s="382"/>
      <c r="AB2144" s="382"/>
      <c r="AC2144" s="382"/>
      <c r="AD2144" s="382"/>
      <c r="AE2144" s="382"/>
      <c r="AF2144" s="382"/>
      <c r="AG2144" s="382"/>
      <c r="AH2144" s="382"/>
      <c r="AI2144" s="382"/>
      <c r="AJ2144" s="382"/>
      <c r="AK2144" s="382"/>
      <c r="AL2144" s="382"/>
      <c r="AM2144" s="382"/>
      <c r="AN2144" s="382"/>
      <c r="AO2144" s="382"/>
      <c r="AP2144" s="382"/>
      <c r="AQ2144" s="382"/>
      <c r="AR2144" s="382"/>
      <c r="AS2144" s="382"/>
      <c r="AT2144" s="382"/>
      <c r="AU2144" s="382"/>
      <c r="AV2144" s="382"/>
      <c r="AW2144" s="382"/>
      <c r="AX2144" s="382"/>
      <c r="AY2144" s="382"/>
      <c r="AZ2144" s="382"/>
      <c r="BA2144" s="382"/>
      <c r="BB2144" s="382"/>
      <c r="BC2144" s="382"/>
      <c r="BD2144" s="382"/>
      <c r="BE2144" s="382"/>
      <c r="BF2144" s="382"/>
      <c r="BG2144" s="382"/>
      <c r="BH2144" s="382"/>
      <c r="BI2144" s="382"/>
      <c r="BJ2144" s="382"/>
      <c r="BK2144" s="382"/>
      <c r="BL2144" s="382"/>
      <c r="BM2144" s="382"/>
      <c r="BN2144" s="382"/>
      <c r="BO2144" s="382"/>
      <c r="BP2144" s="382"/>
      <c r="BQ2144" s="382"/>
      <c r="BR2144" s="382"/>
      <c r="BS2144" s="382"/>
      <c r="BT2144" s="382"/>
      <c r="BU2144" s="382"/>
      <c r="BV2144" s="382"/>
      <c r="BW2144" s="382"/>
      <c r="BX2144" s="382"/>
      <c r="BY2144" s="382"/>
      <c r="BZ2144" s="382"/>
      <c r="CA2144" s="382"/>
      <c r="CB2144" s="382"/>
      <c r="CC2144" s="382"/>
      <c r="CD2144" s="382"/>
      <c r="CE2144" s="382"/>
      <c r="CF2144" s="382"/>
      <c r="CG2144" s="382"/>
      <c r="CH2144" s="382"/>
      <c r="CI2144" s="382"/>
      <c r="CJ2144" s="382"/>
      <c r="CK2144" s="382"/>
      <c r="CL2144" s="382"/>
      <c r="CM2144" s="382"/>
      <c r="CN2144" s="382"/>
    </row>
    <row r="2145" spans="1:92" x14ac:dyDescent="0.25">
      <c r="B2145" s="216" t="s">
        <v>613</v>
      </c>
      <c r="C2145" s="53"/>
      <c r="D2145" s="384" t="s">
        <v>1182</v>
      </c>
      <c r="E2145" s="229" t="s">
        <v>203</v>
      </c>
      <c r="F2145" s="229"/>
      <c r="G2145" s="229"/>
      <c r="K2145" s="30">
        <f t="shared" ref="K2145:P2145" ca="1" si="1350">SUMIF($4:$4, K$2, INDIRECT(ROW() &amp; ":" &amp; ROW()))</f>
        <v>-3226.7187193837485</v>
      </c>
      <c r="L2145" s="30">
        <f t="shared" ca="1" si="1350"/>
        <v>-3226.7187193837485</v>
      </c>
      <c r="M2145" s="30">
        <f t="shared" ca="1" si="1350"/>
        <v>-3226.7187193837485</v>
      </c>
      <c r="N2145" s="30">
        <f t="shared" ca="1" si="1350"/>
        <v>0</v>
      </c>
      <c r="O2145" s="30">
        <f t="shared" ca="1" si="1350"/>
        <v>0</v>
      </c>
      <c r="P2145" s="30">
        <f t="shared" ca="1" si="1350"/>
        <v>0</v>
      </c>
      <c r="Q2145" s="30"/>
      <c r="T2145" s="327"/>
      <c r="U2145" s="383">
        <f ca="1">+MIN(0,MAX(SUM(U2144:OFFSET(U2144,0,-MIN($I2133-1,COLUMN()-COLUMN($U2144)))),-SUM(U2137:U2137,-U2141)))</f>
        <v>-3226.7187193837485</v>
      </c>
      <c r="V2145" s="383">
        <f ca="1">+MIN(0,MAX(SUM(V2144:OFFSET(V2144,0,-MIN($I2133-1,COLUMN()-COLUMN($U2144)))),-SUM(V2137:V2137,-V2141)))</f>
        <v>-3226.7187193837485</v>
      </c>
      <c r="W2145" s="383">
        <f ca="1">+MIN(0,MAX(SUM(W2144:OFFSET(W2144,0,-MIN($I2133-1,COLUMN()-COLUMN($U2144)))),-SUM(W2137:W2137,-W2141)))</f>
        <v>-3226.7187193837485</v>
      </c>
      <c r="X2145" s="383">
        <f ca="1">+MIN(0,MAX(SUM(X2144:OFFSET(X2144,0,-MIN($I2133-1,COLUMN()-COLUMN($U2144)))),-SUM(X2137:X2137,-X2141)))</f>
        <v>-3226.7187193837485</v>
      </c>
      <c r="Y2145" s="383">
        <f ca="1">+MIN(0,MAX(SUM(Y2144:OFFSET(Y2144,0,-MIN($I2133-1,COLUMN()-COLUMN($U2144)))),-SUM(Y2137:Y2137,-Y2141)))</f>
        <v>-3226.7187193837485</v>
      </c>
      <c r="Z2145" s="383">
        <f ca="1">+MIN(0,MAX(SUM(Z2144:OFFSET(Z2144,0,-MIN($I2133-1,COLUMN()-COLUMN($U2144)))),-SUM(Z2137:Z2137,-Z2141)))</f>
        <v>-3226.7187193837485</v>
      </c>
      <c r="AA2145" s="383">
        <f ca="1">+MIN(0,MAX(SUM(AA2144:OFFSET(AA2144,0,-MIN($I2133-1,COLUMN()-COLUMN($U2144)))),-SUM(AA2137:AA2137,-AA2141)))</f>
        <v>-3226.7187193837485</v>
      </c>
      <c r="AB2145" s="383">
        <f ca="1">+MIN(0,MAX(SUM(AB2144:OFFSET(AB2144,0,-MIN($I2133-1,COLUMN()-COLUMN($U2144)))),-SUM(AB2137:AB2137,-AB2141)))</f>
        <v>-3226.7187193837485</v>
      </c>
      <c r="AC2145" s="383">
        <f ca="1">+MIN(0,MAX(SUM(AC2144:OFFSET(AC2144,0,-MIN($I2133-1,COLUMN()-COLUMN($U2144)))),-SUM(AC2137:AC2137,-AC2141)))</f>
        <v>-3226.7187193837485</v>
      </c>
      <c r="AD2145" s="383">
        <f ca="1">+MIN(0,MAX(SUM(AD2144:OFFSET(AD2144,0,-MIN($I2133-1,COLUMN()-COLUMN($U2144)))),-SUM(AD2137:AD2137,-AD2141)))</f>
        <v>-3226.7187193837485</v>
      </c>
      <c r="AE2145" s="383">
        <f ca="1">+MIN(0,MAX(SUM(AE2144:OFFSET(AE2144,0,-MIN($I2133-1,COLUMN()-COLUMN($U2144)))),-SUM(AE2137:AE2137,-AE2141)))</f>
        <v>-3226.7187193837485</v>
      </c>
      <c r="AF2145" s="383">
        <f ca="1">+MIN(0,MAX(SUM(AF2144:OFFSET(AF2144,0,-MIN($I2133-1,COLUMN()-COLUMN($U2144)))),-SUM(AF2137:AF2137,-AF2141)))</f>
        <v>-3226.7187193837485</v>
      </c>
      <c r="AG2145" s="383">
        <f ca="1">+MIN(0,MAX(SUM(AG2144:OFFSET(AG2144,0,-MIN($I2133-1,COLUMN()-COLUMN($U2144)))),-SUM(AG2137:AG2137,-AG2141)))</f>
        <v>-3226.7187193837485</v>
      </c>
      <c r="AH2145" s="383">
        <f ca="1">+MIN(0,MAX(SUM(AH2144:OFFSET(AH2144,0,-MIN($I2133-1,COLUMN()-COLUMN($U2144)))),-SUM(AH2137:AH2137,-AH2141)))</f>
        <v>-3226.7187193837485</v>
      </c>
      <c r="AI2145" s="383">
        <f ca="1">+MIN(0,MAX(SUM(AI2144:OFFSET(AI2144,0,-MIN($I2133-1,COLUMN()-COLUMN($U2144)))),-SUM(AI2137:AI2137,-AI2141)))</f>
        <v>-3226.7187193837485</v>
      </c>
      <c r="AJ2145" s="383">
        <f ca="1">+MIN(0,MAX(SUM(AJ2144:OFFSET(AJ2144,0,-MIN($I2133-1,COLUMN()-COLUMN($U2144)))),-SUM(AJ2137:AJ2137,-AJ2141)))</f>
        <v>-3226.7187193837485</v>
      </c>
      <c r="AK2145" s="383">
        <f ca="1">+MIN(0,MAX(SUM(AK2144:OFFSET(AK2144,0,-MIN($I2133-1,COLUMN()-COLUMN($U2144)))),-SUM(AK2137:AK2137,-AK2141)))</f>
        <v>-3226.7187193837485</v>
      </c>
      <c r="AL2145" s="383">
        <f ca="1">+MIN(0,MAX(SUM(AL2144:OFFSET(AL2144,0,-MIN($I2133-1,COLUMN()-COLUMN($U2144)))),-SUM(AL2137:AL2137,-AL2141)))</f>
        <v>-3226.7187193837485</v>
      </c>
      <c r="AM2145" s="383">
        <f ca="1">+MIN(0,MAX(SUM(AM2144:OFFSET(AM2144,0,-MIN($I2133-1,COLUMN()-COLUMN($U2144)))),-SUM(AM2137:AM2137,-AM2141)))</f>
        <v>-3226.7187193837485</v>
      </c>
      <c r="AN2145" s="383">
        <f ca="1">+MIN(0,MAX(SUM(AN2144:OFFSET(AN2144,0,-MIN($I2133-1,COLUMN()-COLUMN($U2144)))),-SUM(AN2137:AN2137,-AN2141)))</f>
        <v>-3226.7187193837485</v>
      </c>
      <c r="AO2145" s="383">
        <f ca="1">+MIN(0,MAX(SUM(AO2144:OFFSET(AO2144,0,-MIN($I2133-1,COLUMN()-COLUMN($U2144)))),-SUM(AO2137:AO2137,-AO2141)))</f>
        <v>-3226.7187193837485</v>
      </c>
      <c r="AP2145" s="383">
        <f ca="1">+MIN(0,MAX(SUM(AP2144:OFFSET(AP2144,0,-MIN($I2133-1,COLUMN()-COLUMN($U2144)))),-SUM(AP2137:AP2137,-AP2141)))</f>
        <v>-3226.7187193837485</v>
      </c>
      <c r="AQ2145" s="383">
        <f ca="1">+MIN(0,MAX(SUM(AQ2144:OFFSET(AQ2144,0,-MIN($I2133-1,COLUMN()-COLUMN($U2144)))),-SUM(AQ2137:AQ2137,-AQ2141)))</f>
        <v>-3226.7187193837485</v>
      </c>
      <c r="AR2145" s="383">
        <f ca="1">+MIN(0,MAX(SUM(AR2144:OFFSET(AR2144,0,-MIN($I2133-1,COLUMN()-COLUMN($U2144)))),-SUM(AR2137:AR2137,-AR2141)))</f>
        <v>-3226.7187193837485</v>
      </c>
      <c r="AS2145" s="383">
        <f ca="1">+MIN(0,MAX(SUM(AS2144:OFFSET(AS2144,0,-MIN($I2133-1,COLUMN()-COLUMN($U2144)))),-SUM(AS2137:AS2137,-AS2141)))</f>
        <v>-3226.7187193837485</v>
      </c>
      <c r="AT2145" s="383">
        <f ca="1">+MIN(0,MAX(SUM(AT2144:OFFSET(AT2144,0,-MIN($I2133-1,COLUMN()-COLUMN($U2144)))),-SUM(AT2137:AT2137,-AT2141)))</f>
        <v>-3226.7187193837485</v>
      </c>
      <c r="AU2145" s="383">
        <f ca="1">+MIN(0,MAX(SUM(AU2144:OFFSET(AU2144,0,-MIN($I2133-1,COLUMN()-COLUMN($U2144)))),-SUM(AU2137:AU2137,-AU2141)))</f>
        <v>-3226.7187193837485</v>
      </c>
      <c r="AV2145" s="383">
        <f ca="1">+MIN(0,MAX(SUM(AV2144:OFFSET(AV2144,0,-MIN($I2133-1,COLUMN()-COLUMN($U2144)))),-SUM(AV2137:AV2137,-AV2141)))</f>
        <v>-3226.7187193837485</v>
      </c>
      <c r="AW2145" s="383">
        <f ca="1">+MIN(0,MAX(SUM(AW2144:OFFSET(AW2144,0,-MIN($I2133-1,COLUMN()-COLUMN($U2144)))),-SUM(AW2137:AW2137,-AW2141)))</f>
        <v>-3226.7187193837485</v>
      </c>
      <c r="AX2145" s="383">
        <f ca="1">+MIN(0,MAX(SUM(AX2144:OFFSET(AX2144,0,-MIN($I2133-1,COLUMN()-COLUMN($U2144)))),-SUM(AX2137:AX2137,-AX2141)))</f>
        <v>-3226.7187193837485</v>
      </c>
      <c r="AY2145" s="383">
        <f ca="1">+MIN(0,MAX(SUM(AY2144:OFFSET(AY2144,0,-MIN($I2133-1,COLUMN()-COLUMN($U2144)))),-SUM(AY2137:AY2137,-AY2141)))</f>
        <v>-3226.7187193837485</v>
      </c>
      <c r="AZ2145" s="383">
        <f ca="1">+MIN(0,MAX(SUM(AZ2144:OFFSET(AZ2144,0,-MIN($I2133-1,COLUMN()-COLUMN($U2144)))),-SUM(AZ2137:AZ2137,-AZ2141)))</f>
        <v>-3226.7187193837485</v>
      </c>
      <c r="BA2145" s="383">
        <f ca="1">+MIN(0,MAX(SUM(BA2144:OFFSET(BA2144,0,-MIN($I2133-1,COLUMN()-COLUMN($U2144)))),-SUM(BA2137:BA2137,-BA2141)))</f>
        <v>-3226.7187193837485</v>
      </c>
      <c r="BB2145" s="383">
        <f ca="1">+MIN(0,MAX(SUM(BB2144:OFFSET(BB2144,0,-MIN($I2133-1,COLUMN()-COLUMN($U2144)))),-SUM(BB2137:BB2137,-BB2141)))</f>
        <v>-3226.7187193837485</v>
      </c>
      <c r="BC2145" s="383">
        <f ca="1">+MIN(0,MAX(SUM(BC2144:OFFSET(BC2144,0,-MIN($I2133-1,COLUMN()-COLUMN($U2144)))),-SUM(BC2137:BC2137,-BC2141)))</f>
        <v>-3226.7187193837485</v>
      </c>
      <c r="BD2145" s="383">
        <f ca="1">+MIN(0,MAX(SUM(BD2144:OFFSET(BD2144,0,-MIN($I2133-1,COLUMN()-COLUMN($U2144)))),-SUM(BD2137:BD2137,-BD2141)))</f>
        <v>-3226.7187193837485</v>
      </c>
      <c r="BE2145" s="383">
        <f ca="1">+MIN(0,MAX(SUM(BE2144:OFFSET(BE2144,0,-MIN($I2133-1,COLUMN()-COLUMN($U2144)))),-SUM(BE2137:BE2137,-BE2141)))</f>
        <v>0</v>
      </c>
      <c r="BF2145" s="383">
        <f ca="1">+MIN(0,MAX(SUM(BF2144:OFFSET(BF2144,0,-MIN($I2133-1,COLUMN()-COLUMN($U2144)))),-SUM(BF2137:BF2137,-BF2141)))</f>
        <v>0</v>
      </c>
      <c r="BG2145" s="383">
        <f ca="1">+MIN(0,MAX(SUM(BG2144:OFFSET(BG2144,0,-MIN($I2133-1,COLUMN()-COLUMN($U2144)))),-SUM(BG2137:BG2137,-BG2141)))</f>
        <v>0</v>
      </c>
      <c r="BH2145" s="383">
        <f ca="1">+MIN(0,MAX(SUM(BH2144:OFFSET(BH2144,0,-MIN($I2133-1,COLUMN()-COLUMN($U2144)))),-SUM(BH2137:BH2137,-BH2141)))</f>
        <v>0</v>
      </c>
      <c r="BI2145" s="383">
        <f ca="1">+MIN(0,MAX(SUM(BI2144:OFFSET(BI2144,0,-MIN($I2133-1,COLUMN()-COLUMN($U2144)))),-SUM(BI2137:BI2137,-BI2141)))</f>
        <v>0</v>
      </c>
      <c r="BJ2145" s="383">
        <f ca="1">+MIN(0,MAX(SUM(BJ2144:OFFSET(BJ2144,0,-MIN($I2133-1,COLUMN()-COLUMN($U2144)))),-SUM(BJ2137:BJ2137,-BJ2141)))</f>
        <v>0</v>
      </c>
      <c r="BK2145" s="383">
        <f ca="1">+MIN(0,MAX(SUM(BK2144:OFFSET(BK2144,0,-MIN($I2133-1,COLUMN()-COLUMN($U2144)))),-SUM(BK2137:BK2137,-BK2141)))</f>
        <v>0</v>
      </c>
      <c r="BL2145" s="383">
        <f ca="1">+MIN(0,MAX(SUM(BL2144:OFFSET(BL2144,0,-MIN($I2133-1,COLUMN()-COLUMN($U2144)))),-SUM(BL2137:BL2137,-BL2141)))</f>
        <v>0</v>
      </c>
      <c r="BM2145" s="383">
        <f ca="1">+MIN(0,MAX(SUM(BM2144:OFFSET(BM2144,0,-MIN($I2133-1,COLUMN()-COLUMN($U2144)))),-SUM(BM2137:BM2137,-BM2141)))</f>
        <v>0</v>
      </c>
      <c r="BN2145" s="383">
        <f ca="1">+MIN(0,MAX(SUM(BN2144:OFFSET(BN2144,0,-MIN($I2133-1,COLUMN()-COLUMN($U2144)))),-SUM(BN2137:BN2137,-BN2141)))</f>
        <v>0</v>
      </c>
      <c r="BO2145" s="383">
        <f ca="1">+MIN(0,MAX(SUM(BO2144:OFFSET(BO2144,0,-MIN($I2133-1,COLUMN()-COLUMN($U2144)))),-SUM(BO2137:BO2137,-BO2141)))</f>
        <v>0</v>
      </c>
      <c r="BP2145" s="383">
        <f ca="1">+MIN(0,MAX(SUM(BP2144:OFFSET(BP2144,0,-MIN($I2133-1,COLUMN()-COLUMN($U2144)))),-SUM(BP2137:BP2137,-BP2141)))</f>
        <v>0</v>
      </c>
      <c r="BQ2145" s="383">
        <f ca="1">+MIN(0,MAX(SUM(BQ2144:OFFSET(BQ2144,0,-MIN($I2133-1,COLUMN()-COLUMN($U2144)))),-SUM(BQ2137:BQ2137,-BQ2141)))</f>
        <v>0</v>
      </c>
      <c r="BR2145" s="383">
        <f ca="1">+MIN(0,MAX(SUM(BR2144:OFFSET(BR2144,0,-MIN($I2133-1,COLUMN()-COLUMN($U2144)))),-SUM(BR2137:BR2137,-BR2141)))</f>
        <v>0</v>
      </c>
      <c r="BS2145" s="383">
        <f ca="1">+MIN(0,MAX(SUM(BS2144:OFFSET(BS2144,0,-MIN($I2133-1,COLUMN()-COLUMN($U2144)))),-SUM(BS2137:BS2137,-BS2141)))</f>
        <v>0</v>
      </c>
      <c r="BT2145" s="383">
        <f ca="1">+MIN(0,MAX(SUM(BT2144:OFFSET(BT2144,0,-MIN($I2133-1,COLUMN()-COLUMN($U2144)))),-SUM(BT2137:BT2137,-BT2141)))</f>
        <v>0</v>
      </c>
      <c r="BU2145" s="383">
        <f ca="1">+MIN(0,MAX(SUM(BU2144:OFFSET(BU2144,0,-MIN($I2133-1,COLUMN()-COLUMN($U2144)))),-SUM(BU2137:BU2137,-BU2141)))</f>
        <v>0</v>
      </c>
      <c r="BV2145" s="383">
        <f ca="1">+MIN(0,MAX(SUM(BV2144:OFFSET(BV2144,0,-MIN($I2133-1,COLUMN()-COLUMN($U2144)))),-SUM(BV2137:BV2137,-BV2141)))</f>
        <v>0</v>
      </c>
      <c r="BW2145" s="383">
        <f ca="1">+MIN(0,MAX(SUM(BW2144:OFFSET(BW2144,0,-MIN($I2133-1,COLUMN()-COLUMN($U2144)))),-SUM(BW2137:BW2137,-BW2141)))</f>
        <v>0</v>
      </c>
      <c r="BX2145" s="383">
        <f ca="1">+MIN(0,MAX(SUM(BX2144:OFFSET(BX2144,0,-MIN($I2133-1,COLUMN()-COLUMN($U2144)))),-SUM(BX2137:BX2137,-BX2141)))</f>
        <v>0</v>
      </c>
      <c r="BY2145" s="383">
        <f ca="1">+MIN(0,MAX(SUM(BY2144:OFFSET(BY2144,0,-MIN($I2133-1,COLUMN()-COLUMN($U2144)))),-SUM(BY2137:BY2137,-BY2141)))</f>
        <v>0</v>
      </c>
      <c r="BZ2145" s="383">
        <f ca="1">+MIN(0,MAX(SUM(BZ2144:OFFSET(BZ2144,0,-MIN($I2133-1,COLUMN()-COLUMN($U2144)))),-SUM(BZ2137:BZ2137,-BZ2141)))</f>
        <v>0</v>
      </c>
      <c r="CA2145" s="383">
        <f ca="1">+MIN(0,MAX(SUM(CA2144:OFFSET(CA2144,0,-MIN($I2133-1,COLUMN()-COLUMN($U2144)))),-SUM(CA2137:CA2137,-CA2141)))</f>
        <v>0</v>
      </c>
      <c r="CB2145" s="383">
        <f ca="1">+MIN(0,MAX(SUM(CB2144:OFFSET(CB2144,0,-MIN($I2133-1,COLUMN()-COLUMN($U2144)))),-SUM(CB2137:CB2137,-CB2141)))</f>
        <v>0</v>
      </c>
      <c r="CC2145" s="383">
        <f ca="1">+MIN(0,MAX(SUM(CC2144:OFFSET(CC2144,0,-MIN($I2133-1,COLUMN()-COLUMN($U2144)))),-SUM(CC2137:CC2137,-CC2141)))</f>
        <v>0</v>
      </c>
      <c r="CD2145" s="383">
        <f ca="1">+MIN(0,MAX(SUM(CD2144:OFFSET(CD2144,0,-MIN($I2133-1,COLUMN()-COLUMN($U2144)))),-SUM(CD2137:CD2137,-CD2141)))</f>
        <v>0</v>
      </c>
      <c r="CE2145" s="383">
        <f ca="1">+MIN(0,MAX(SUM(CE2144:OFFSET(CE2144,0,-MIN($I2133-1,COLUMN()-COLUMN($U2144)))),-SUM(CE2137:CE2137,-CE2141)))</f>
        <v>0</v>
      </c>
      <c r="CF2145" s="383">
        <f ca="1">+MIN(0,MAX(SUM(CF2144:OFFSET(CF2144,0,-MIN($I2133-1,COLUMN()-COLUMN($U2144)))),-SUM(CF2137:CF2137,-CF2141)))</f>
        <v>0</v>
      </c>
      <c r="CG2145" s="383">
        <f ca="1">+MIN(0,MAX(SUM(CG2144:OFFSET(CG2144,0,-MIN($I2133-1,COLUMN()-COLUMN($U2144)))),-SUM(CG2137:CG2137,-CG2141)))</f>
        <v>0</v>
      </c>
      <c r="CH2145" s="383">
        <f ca="1">+MIN(0,MAX(SUM(CH2144:OFFSET(CH2144,0,-MIN($I2133-1,COLUMN()-COLUMN($U2144)))),-SUM(CH2137:CH2137,-CH2141)))</f>
        <v>0</v>
      </c>
      <c r="CI2145" s="383">
        <f ca="1">+MIN(0,MAX(SUM(CI2144:OFFSET(CI2144,0,-MIN($I2133-1,COLUMN()-COLUMN($U2144)))),-SUM(CI2137:CI2137,-CI2141)))</f>
        <v>0</v>
      </c>
      <c r="CJ2145" s="383">
        <f ca="1">+MIN(0,MAX(SUM(CJ2144:OFFSET(CJ2144,0,-MIN($I2133-1,COLUMN()-COLUMN($U2144)))),-SUM(CJ2137:CJ2137,-CJ2141)))</f>
        <v>0</v>
      </c>
      <c r="CK2145" s="383">
        <f ca="1">+MIN(0,MAX(SUM(CK2144:OFFSET(CK2144,0,-MIN($I2133-1,COLUMN()-COLUMN($U2144)))),-SUM(CK2137:CK2137,-CK2141)))</f>
        <v>0</v>
      </c>
      <c r="CL2145" s="383">
        <f ca="1">+MIN(0,MAX(SUM(CL2144:OFFSET(CL2144,0,-MIN($I2133-1,COLUMN()-COLUMN($U2144)))),-SUM(CL2137:CL2137,-CL2141)))</f>
        <v>0</v>
      </c>
      <c r="CM2145" s="383">
        <f ca="1">+MIN(0,MAX(SUM(CM2144:OFFSET(CM2144,0,-MIN($I2133-1,COLUMN()-COLUMN($U2144)))),-SUM(CM2137:CM2137,-CM2141)))</f>
        <v>0</v>
      </c>
      <c r="CN2145" s="383">
        <f ca="1">+MIN(0,MAX(SUM(CN2144:OFFSET(CN2144,0,-MIN($I2133-1,COLUMN()-COLUMN($U2144)))),-SUM(CN2137:CN2137,-CN2141)))</f>
        <v>0</v>
      </c>
    </row>
    <row r="2146" spans="1:92" s="295" customFormat="1" x14ac:dyDescent="0.25">
      <c r="A2146"/>
      <c r="C2146"/>
      <c r="D2146"/>
      <c r="E2146" s="102"/>
      <c r="F2146" s="102"/>
      <c r="G2146" s="102"/>
      <c r="H2146" s="102"/>
      <c r="I2146" s="91"/>
      <c r="J2146" s="297"/>
      <c r="K2146"/>
      <c r="L2146"/>
      <c r="M2146"/>
      <c r="N2146"/>
      <c r="O2146"/>
      <c r="P2146"/>
      <c r="Q2146"/>
      <c r="R2146"/>
      <c r="S2146"/>
    </row>
    <row r="2147" spans="1:92" s="295" customFormat="1" x14ac:dyDescent="0.25">
      <c r="A2147"/>
      <c r="C2147"/>
      <c r="D2147"/>
      <c r="E2147" s="102"/>
      <c r="F2147" s="102"/>
      <c r="G2147" s="102"/>
      <c r="H2147" s="102"/>
      <c r="I2147" s="91"/>
      <c r="J2147" s="297"/>
      <c r="K2147"/>
      <c r="L2147"/>
      <c r="M2147"/>
      <c r="N2147"/>
      <c r="O2147"/>
      <c r="P2147"/>
      <c r="Q2147"/>
      <c r="R2147"/>
      <c r="S2147"/>
    </row>
    <row r="2148" spans="1:92" s="295" customFormat="1" x14ac:dyDescent="0.25">
      <c r="A2148"/>
      <c r="C2148"/>
      <c r="D2148"/>
      <c r="E2148" s="102"/>
      <c r="F2148" s="102"/>
      <c r="G2148" s="102"/>
      <c r="H2148" s="102"/>
      <c r="I2148" s="91"/>
      <c r="J2148" s="297"/>
      <c r="K2148"/>
      <c r="L2148"/>
      <c r="M2148"/>
      <c r="N2148"/>
      <c r="O2148"/>
      <c r="P2148"/>
      <c r="Q2148"/>
      <c r="R2148"/>
      <c r="S2148"/>
    </row>
    <row r="2149" spans="1:92" s="295" customFormat="1" x14ac:dyDescent="0.25">
      <c r="A2149"/>
      <c r="C2149"/>
      <c r="D2149"/>
      <c r="E2149" s="102"/>
      <c r="F2149" s="102"/>
      <c r="G2149" s="102"/>
      <c r="H2149" s="102"/>
      <c r="I2149" s="91"/>
      <c r="J2149" s="297"/>
      <c r="K2149"/>
      <c r="L2149"/>
      <c r="M2149"/>
      <c r="N2149"/>
      <c r="O2149"/>
      <c r="P2149"/>
      <c r="Q2149"/>
      <c r="R2149"/>
      <c r="S2149"/>
      <c r="U2149" s="295">
        <v>100</v>
      </c>
      <c r="V2149" s="295">
        <v>0</v>
      </c>
      <c r="W2149" s="295">
        <v>0</v>
      </c>
      <c r="X2149" s="295">
        <v>0</v>
      </c>
      <c r="Y2149" s="295">
        <v>0</v>
      </c>
      <c r="Z2149" s="295">
        <v>0</v>
      </c>
      <c r="AA2149" s="295">
        <v>0</v>
      </c>
      <c r="AB2149" s="295">
        <v>0</v>
      </c>
      <c r="AC2149" s="295">
        <v>0</v>
      </c>
      <c r="AD2149" s="295">
        <v>0</v>
      </c>
      <c r="AE2149" s="295">
        <v>0</v>
      </c>
      <c r="AF2149" s="295">
        <v>0</v>
      </c>
      <c r="AG2149" s="295">
        <v>0</v>
      </c>
      <c r="AH2149" s="295">
        <v>0</v>
      </c>
      <c r="AI2149" s="295">
        <v>0</v>
      </c>
      <c r="AJ2149" s="295">
        <v>0</v>
      </c>
      <c r="AK2149" s="295">
        <v>0</v>
      </c>
      <c r="AL2149" s="295">
        <v>0</v>
      </c>
      <c r="AM2149" s="295">
        <v>0</v>
      </c>
      <c r="AN2149" s="295">
        <v>0</v>
      </c>
      <c r="AO2149" s="295">
        <v>0</v>
      </c>
      <c r="AP2149" s="295">
        <v>0</v>
      </c>
      <c r="AQ2149" s="295">
        <v>0</v>
      </c>
      <c r="AR2149" s="295">
        <v>0</v>
      </c>
      <c r="AS2149" s="295">
        <v>0</v>
      </c>
      <c r="AT2149" s="295">
        <v>0</v>
      </c>
      <c r="AU2149" s="295">
        <v>0</v>
      </c>
      <c r="AV2149" s="295">
        <v>0</v>
      </c>
      <c r="AW2149" s="295">
        <v>0</v>
      </c>
      <c r="AX2149" s="295">
        <v>0</v>
      </c>
      <c r="AY2149" s="295">
        <v>0</v>
      </c>
      <c r="AZ2149" s="295">
        <v>0</v>
      </c>
      <c r="BA2149" s="295">
        <v>0</v>
      </c>
      <c r="BB2149" s="295">
        <v>0</v>
      </c>
      <c r="BC2149" s="295">
        <v>0</v>
      </c>
      <c r="BD2149" s="295">
        <v>0</v>
      </c>
      <c r="BE2149" s="295">
        <v>0</v>
      </c>
      <c r="BF2149" s="295">
        <v>0</v>
      </c>
      <c r="BG2149" s="295">
        <v>0</v>
      </c>
      <c r="BH2149" s="295">
        <v>0</v>
      </c>
      <c r="BI2149" s="295">
        <v>0</v>
      </c>
      <c r="BJ2149" s="295">
        <v>0</v>
      </c>
      <c r="BK2149" s="295">
        <v>0</v>
      </c>
      <c r="BL2149" s="295">
        <v>0</v>
      </c>
      <c r="BM2149" s="295">
        <v>0</v>
      </c>
      <c r="BN2149" s="295">
        <v>0</v>
      </c>
      <c r="BO2149" s="295">
        <v>0</v>
      </c>
      <c r="BP2149" s="295">
        <v>0</v>
      </c>
      <c r="BQ2149" s="295">
        <v>0</v>
      </c>
      <c r="BR2149" s="295">
        <v>0</v>
      </c>
      <c r="BS2149" s="295">
        <v>0</v>
      </c>
      <c r="BT2149" s="295">
        <v>0</v>
      </c>
      <c r="BU2149" s="295">
        <v>0</v>
      </c>
      <c r="BV2149" s="295">
        <v>0</v>
      </c>
      <c r="BW2149" s="295">
        <v>0</v>
      </c>
      <c r="BX2149" s="295">
        <v>0</v>
      </c>
      <c r="BY2149" s="295">
        <v>0</v>
      </c>
      <c r="BZ2149" s="295">
        <v>0</v>
      </c>
      <c r="CA2149" s="295">
        <v>0</v>
      </c>
      <c r="CB2149" s="295">
        <v>0</v>
      </c>
      <c r="CC2149" s="295">
        <v>0</v>
      </c>
      <c r="CD2149" s="295">
        <v>0</v>
      </c>
      <c r="CE2149" s="295">
        <v>0</v>
      </c>
      <c r="CF2149" s="295">
        <v>0</v>
      </c>
      <c r="CG2149" s="295">
        <v>0</v>
      </c>
      <c r="CH2149" s="295">
        <v>0</v>
      </c>
      <c r="CI2149" s="295">
        <v>0</v>
      </c>
      <c r="CJ2149" s="295">
        <v>0</v>
      </c>
      <c r="CK2149" s="295">
        <v>0</v>
      </c>
      <c r="CL2149" s="295">
        <v>0</v>
      </c>
      <c r="CM2149" s="295">
        <v>0</v>
      </c>
      <c r="CN2149" s="295">
        <v>0</v>
      </c>
    </row>
    <row r="2150" spans="1:92" s="295" customFormat="1" x14ac:dyDescent="0.25">
      <c r="A2150" s="137"/>
      <c r="B2150" s="208"/>
      <c r="C2150" s="139"/>
      <c r="D2150" s="137" t="s">
        <v>1183</v>
      </c>
      <c r="E2150" s="140" t="s">
        <v>1183</v>
      </c>
      <c r="F2150" s="140"/>
      <c r="G2150" s="140"/>
      <c r="H2150" s="141"/>
      <c r="I2150" s="221"/>
      <c r="J2150" s="222"/>
      <c r="K2150" s="139"/>
      <c r="L2150" s="139"/>
      <c r="M2150" s="139"/>
      <c r="N2150" s="139"/>
      <c r="O2150" s="139"/>
      <c r="P2150" s="139"/>
      <c r="Q2150" s="139"/>
      <c r="R2150"/>
      <c r="S2150"/>
      <c r="T2150" s="262"/>
      <c r="U2150" s="262" t="str">
        <f>+ADDRESS(ROW(U2149),COLUMN(U2149),2)</f>
        <v>U$2149</v>
      </c>
      <c r="V2150" s="262" t="str">
        <f t="shared" ref="V2150:CG2150" si="1351">+ADDRESS(ROW(V2149),COLUMN(V2149),2)</f>
        <v>V$2149</v>
      </c>
      <c r="W2150" s="262" t="str">
        <f t="shared" si="1351"/>
        <v>W$2149</v>
      </c>
      <c r="X2150" s="262" t="str">
        <f t="shared" si="1351"/>
        <v>X$2149</v>
      </c>
      <c r="Y2150" s="262" t="str">
        <f t="shared" si="1351"/>
        <v>Y$2149</v>
      </c>
      <c r="Z2150" s="262" t="str">
        <f t="shared" si="1351"/>
        <v>Z$2149</v>
      </c>
      <c r="AA2150" s="262" t="str">
        <f t="shared" si="1351"/>
        <v>AA$2149</v>
      </c>
      <c r="AB2150" s="262" t="str">
        <f t="shared" si="1351"/>
        <v>AB$2149</v>
      </c>
      <c r="AC2150" s="262" t="str">
        <f t="shared" si="1351"/>
        <v>AC$2149</v>
      </c>
      <c r="AD2150" s="262" t="str">
        <f t="shared" si="1351"/>
        <v>AD$2149</v>
      </c>
      <c r="AE2150" s="262" t="str">
        <f t="shared" si="1351"/>
        <v>AE$2149</v>
      </c>
      <c r="AF2150" s="262" t="str">
        <f t="shared" si="1351"/>
        <v>AF$2149</v>
      </c>
      <c r="AG2150" s="262" t="str">
        <f t="shared" si="1351"/>
        <v>AG$2149</v>
      </c>
      <c r="AH2150" s="262" t="str">
        <f t="shared" si="1351"/>
        <v>AH$2149</v>
      </c>
      <c r="AI2150" s="262" t="str">
        <f t="shared" si="1351"/>
        <v>AI$2149</v>
      </c>
      <c r="AJ2150" s="262" t="str">
        <f t="shared" si="1351"/>
        <v>AJ$2149</v>
      </c>
      <c r="AK2150" s="262" t="str">
        <f t="shared" si="1351"/>
        <v>AK$2149</v>
      </c>
      <c r="AL2150" s="262" t="str">
        <f t="shared" si="1351"/>
        <v>AL$2149</v>
      </c>
      <c r="AM2150" s="262" t="str">
        <f t="shared" si="1351"/>
        <v>AM$2149</v>
      </c>
      <c r="AN2150" s="262" t="str">
        <f t="shared" si="1351"/>
        <v>AN$2149</v>
      </c>
      <c r="AO2150" s="262" t="str">
        <f t="shared" si="1351"/>
        <v>AO$2149</v>
      </c>
      <c r="AP2150" s="262" t="str">
        <f t="shared" si="1351"/>
        <v>AP$2149</v>
      </c>
      <c r="AQ2150" s="262" t="str">
        <f t="shared" si="1351"/>
        <v>AQ$2149</v>
      </c>
      <c r="AR2150" s="262" t="str">
        <f t="shared" si="1351"/>
        <v>AR$2149</v>
      </c>
      <c r="AS2150" s="262" t="str">
        <f t="shared" si="1351"/>
        <v>AS$2149</v>
      </c>
      <c r="AT2150" s="262" t="str">
        <f t="shared" si="1351"/>
        <v>AT$2149</v>
      </c>
      <c r="AU2150" s="262" t="str">
        <f t="shared" si="1351"/>
        <v>AU$2149</v>
      </c>
      <c r="AV2150" s="262" t="str">
        <f t="shared" si="1351"/>
        <v>AV$2149</v>
      </c>
      <c r="AW2150" s="262" t="str">
        <f t="shared" si="1351"/>
        <v>AW$2149</v>
      </c>
      <c r="AX2150" s="262" t="str">
        <f t="shared" si="1351"/>
        <v>AX$2149</v>
      </c>
      <c r="AY2150" s="262" t="str">
        <f t="shared" si="1351"/>
        <v>AY$2149</v>
      </c>
      <c r="AZ2150" s="262" t="str">
        <f t="shared" si="1351"/>
        <v>AZ$2149</v>
      </c>
      <c r="BA2150" s="262" t="str">
        <f t="shared" si="1351"/>
        <v>BA$2149</v>
      </c>
      <c r="BB2150" s="262" t="str">
        <f t="shared" si="1351"/>
        <v>BB$2149</v>
      </c>
      <c r="BC2150" s="262" t="str">
        <f t="shared" si="1351"/>
        <v>BC$2149</v>
      </c>
      <c r="BD2150" s="262" t="str">
        <f t="shared" si="1351"/>
        <v>BD$2149</v>
      </c>
      <c r="BE2150" s="262" t="str">
        <f t="shared" si="1351"/>
        <v>BE$2149</v>
      </c>
      <c r="BF2150" s="262" t="str">
        <f t="shared" si="1351"/>
        <v>BF$2149</v>
      </c>
      <c r="BG2150" s="262" t="str">
        <f t="shared" si="1351"/>
        <v>BG$2149</v>
      </c>
      <c r="BH2150" s="262" t="str">
        <f t="shared" si="1351"/>
        <v>BH$2149</v>
      </c>
      <c r="BI2150" s="262" t="str">
        <f t="shared" si="1351"/>
        <v>BI$2149</v>
      </c>
      <c r="BJ2150" s="262" t="str">
        <f t="shared" si="1351"/>
        <v>BJ$2149</v>
      </c>
      <c r="BK2150" s="262" t="str">
        <f t="shared" si="1351"/>
        <v>BK$2149</v>
      </c>
      <c r="BL2150" s="262" t="str">
        <f t="shared" si="1351"/>
        <v>BL$2149</v>
      </c>
      <c r="BM2150" s="262" t="str">
        <f t="shared" si="1351"/>
        <v>BM$2149</v>
      </c>
      <c r="BN2150" s="262" t="str">
        <f t="shared" si="1351"/>
        <v>BN$2149</v>
      </c>
      <c r="BO2150" s="262" t="str">
        <f t="shared" si="1351"/>
        <v>BO$2149</v>
      </c>
      <c r="BP2150" s="262" t="str">
        <f t="shared" si="1351"/>
        <v>BP$2149</v>
      </c>
      <c r="BQ2150" s="262" t="str">
        <f t="shared" si="1351"/>
        <v>BQ$2149</v>
      </c>
      <c r="BR2150" s="262" t="str">
        <f t="shared" si="1351"/>
        <v>BR$2149</v>
      </c>
      <c r="BS2150" s="262" t="str">
        <f t="shared" si="1351"/>
        <v>BS$2149</v>
      </c>
      <c r="BT2150" s="262" t="str">
        <f t="shared" si="1351"/>
        <v>BT$2149</v>
      </c>
      <c r="BU2150" s="262" t="str">
        <f t="shared" si="1351"/>
        <v>BU$2149</v>
      </c>
      <c r="BV2150" s="262" t="str">
        <f t="shared" si="1351"/>
        <v>BV$2149</v>
      </c>
      <c r="BW2150" s="262" t="str">
        <f t="shared" si="1351"/>
        <v>BW$2149</v>
      </c>
      <c r="BX2150" s="262" t="str">
        <f t="shared" si="1351"/>
        <v>BX$2149</v>
      </c>
      <c r="BY2150" s="262" t="str">
        <f t="shared" si="1351"/>
        <v>BY$2149</v>
      </c>
      <c r="BZ2150" s="262" t="str">
        <f t="shared" si="1351"/>
        <v>BZ$2149</v>
      </c>
      <c r="CA2150" s="262" t="str">
        <f t="shared" si="1351"/>
        <v>CA$2149</v>
      </c>
      <c r="CB2150" s="262" t="str">
        <f t="shared" si="1351"/>
        <v>CB$2149</v>
      </c>
      <c r="CC2150" s="262" t="str">
        <f t="shared" si="1351"/>
        <v>CC$2149</v>
      </c>
      <c r="CD2150" s="262" t="str">
        <f t="shared" si="1351"/>
        <v>CD$2149</v>
      </c>
      <c r="CE2150" s="262" t="str">
        <f t="shared" si="1351"/>
        <v>CE$2149</v>
      </c>
      <c r="CF2150" s="262" t="str">
        <f t="shared" si="1351"/>
        <v>CF$2149</v>
      </c>
      <c r="CG2150" s="262" t="str">
        <f t="shared" si="1351"/>
        <v>CG$2149</v>
      </c>
      <c r="CH2150" s="262" t="str">
        <f t="shared" ref="CH2150:CN2150" si="1352">+ADDRESS(ROW(CH2149),COLUMN(CH2149),2)</f>
        <v>CH$2149</v>
      </c>
      <c r="CI2150" s="262" t="str">
        <f t="shared" si="1352"/>
        <v>CI$2149</v>
      </c>
      <c r="CJ2150" s="262" t="str">
        <f t="shared" si="1352"/>
        <v>CJ$2149</v>
      </c>
      <c r="CK2150" s="262" t="str">
        <f t="shared" si="1352"/>
        <v>CK$2149</v>
      </c>
      <c r="CL2150" s="262" t="str">
        <f t="shared" si="1352"/>
        <v>CL$2149</v>
      </c>
      <c r="CM2150" s="262" t="str">
        <f t="shared" si="1352"/>
        <v>CM$2149</v>
      </c>
      <c r="CN2150" s="262" t="str">
        <f t="shared" si="1352"/>
        <v>CN$2149</v>
      </c>
    </row>
    <row r="2151" spans="1:92" x14ac:dyDescent="0.25">
      <c r="B2151" s="174" t="s">
        <v>598</v>
      </c>
      <c r="D2151" s="295" t="s">
        <v>1183</v>
      </c>
      <c r="E2151" s="102" t="s">
        <v>203</v>
      </c>
      <c r="I2151" s="102"/>
      <c r="J2151"/>
      <c r="T2151" s="205"/>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143</v>
      </c>
      <c r="B2152" s="377" t="s">
        <v>599</v>
      </c>
      <c r="C2152" s="369"/>
      <c r="D2152" s="295" t="s">
        <v>1183</v>
      </c>
      <c r="E2152" s="194" t="s">
        <v>203</v>
      </c>
      <c r="F2152" s="194"/>
      <c r="G2152" s="194"/>
      <c r="I2152" s="194">
        <v>12</v>
      </c>
      <c r="J2152" s="369"/>
      <c r="K2152" s="148"/>
      <c r="L2152" s="148"/>
      <c r="M2152" s="148"/>
      <c r="N2152" s="148"/>
      <c r="O2152" s="148"/>
      <c r="P2152" s="148"/>
      <c r="Q2152" s="148"/>
      <c r="T2152" s="269"/>
      <c r="U2152" s="226"/>
      <c r="V2152" s="226"/>
      <c r="W2152" s="226"/>
      <c r="X2152" s="226"/>
      <c r="Y2152" s="226"/>
      <c r="Z2152" s="226"/>
      <c r="AA2152" s="226"/>
      <c r="AB2152" s="226"/>
      <c r="AC2152" s="226"/>
      <c r="AD2152" s="226"/>
      <c r="AE2152" s="226"/>
      <c r="AF2152" s="226"/>
      <c r="AG2152" s="226"/>
      <c r="AH2152" s="226"/>
      <c r="AI2152" s="226"/>
      <c r="AJ2152" s="226"/>
      <c r="AK2152" s="226"/>
      <c r="AL2152" s="226"/>
      <c r="AM2152" s="226"/>
      <c r="AN2152" s="226"/>
      <c r="AO2152" s="226"/>
      <c r="AP2152" s="226"/>
      <c r="AQ2152" s="226"/>
      <c r="AR2152" s="226"/>
      <c r="AS2152" s="226"/>
      <c r="AT2152" s="226"/>
      <c r="AU2152" s="226"/>
      <c r="AV2152" s="226"/>
      <c r="AW2152" s="226"/>
      <c r="AX2152" s="226"/>
      <c r="AY2152" s="226"/>
      <c r="AZ2152" s="226"/>
      <c r="BA2152" s="226"/>
      <c r="BB2152" s="226"/>
      <c r="BC2152" s="226"/>
      <c r="BD2152" s="226"/>
      <c r="BE2152" s="226"/>
      <c r="BF2152" s="226"/>
      <c r="BG2152" s="226"/>
      <c r="BH2152" s="226"/>
      <c r="BI2152" s="226"/>
      <c r="BJ2152" s="226"/>
      <c r="BK2152" s="226"/>
      <c r="BL2152" s="226"/>
      <c r="BM2152" s="226"/>
      <c r="BN2152" s="226"/>
      <c r="BO2152" s="226"/>
      <c r="BP2152" s="226"/>
      <c r="BQ2152" s="226"/>
      <c r="BR2152" s="226"/>
      <c r="BS2152" s="226"/>
      <c r="BT2152" s="226"/>
      <c r="BU2152" s="226"/>
      <c r="BV2152" s="226"/>
      <c r="BW2152" s="226"/>
      <c r="BX2152" s="226"/>
      <c r="BY2152" s="226"/>
      <c r="BZ2152" s="226"/>
      <c r="CA2152" s="226"/>
      <c r="CB2152" s="226"/>
      <c r="CC2152" s="226"/>
      <c r="CD2152" s="226"/>
      <c r="CE2152" s="226"/>
      <c r="CF2152" s="226"/>
      <c r="CG2152" s="226"/>
      <c r="CH2152" s="226"/>
      <c r="CI2152" s="226"/>
      <c r="CJ2152" s="226"/>
      <c r="CK2152" s="226"/>
      <c r="CL2152" s="226"/>
      <c r="CM2152" s="226"/>
      <c r="CN2152" s="226"/>
    </row>
    <row r="2153" spans="1:92" x14ac:dyDescent="0.25">
      <c r="A2153" t="s">
        <v>143</v>
      </c>
      <c r="B2153" s="377" t="s">
        <v>600</v>
      </c>
      <c r="C2153" s="378"/>
      <c r="D2153" s="34" t="s">
        <v>1183</v>
      </c>
      <c r="E2153" s="192" t="s">
        <v>203</v>
      </c>
      <c r="F2153" s="192"/>
      <c r="G2153" s="192"/>
      <c r="I2153" s="192">
        <v>0.1</v>
      </c>
      <c r="J2153" s="378"/>
      <c r="K2153" s="148"/>
      <c r="L2153" s="148"/>
      <c r="M2153" s="148"/>
      <c r="N2153" s="148"/>
      <c r="O2153" s="148"/>
      <c r="P2153" s="148"/>
      <c r="Q2153" s="148"/>
      <c r="T2153" s="269"/>
      <c r="U2153" s="226"/>
      <c r="V2153" s="226"/>
      <c r="W2153" s="226"/>
      <c r="X2153" s="226"/>
      <c r="Y2153" s="226"/>
      <c r="Z2153" s="226"/>
      <c r="AA2153" s="226"/>
      <c r="AB2153" s="226"/>
      <c r="AC2153" s="226"/>
      <c r="AD2153" s="226"/>
      <c r="AE2153" s="226"/>
      <c r="AF2153" s="226"/>
      <c r="AG2153" s="226"/>
      <c r="AH2153" s="226"/>
      <c r="AI2153" s="226"/>
      <c r="AJ2153" s="226"/>
      <c r="AK2153" s="226"/>
      <c r="AL2153" s="226"/>
      <c r="AM2153" s="226"/>
      <c r="AN2153" s="226"/>
      <c r="AO2153" s="226"/>
      <c r="AP2153" s="226"/>
      <c r="AQ2153" s="226"/>
      <c r="AR2153" s="226"/>
      <c r="AS2153" s="226"/>
      <c r="AT2153" s="226"/>
      <c r="AU2153" s="226"/>
      <c r="AV2153" s="226"/>
      <c r="AW2153" s="226"/>
      <c r="AX2153" s="226"/>
      <c r="AY2153" s="226"/>
      <c r="AZ2153" s="226"/>
      <c r="BA2153" s="226"/>
      <c r="BB2153" s="226"/>
      <c r="BC2153" s="226"/>
      <c r="BD2153" s="226"/>
      <c r="BE2153" s="226"/>
      <c r="BF2153" s="226"/>
      <c r="BG2153" s="226"/>
      <c r="BH2153" s="226"/>
      <c r="BI2153" s="226"/>
      <c r="BJ2153" s="226"/>
      <c r="BK2153" s="226"/>
      <c r="BL2153" s="226"/>
      <c r="BM2153" s="226"/>
      <c r="BN2153" s="226"/>
      <c r="BO2153" s="226"/>
      <c r="BP2153" s="226"/>
      <c r="BQ2153" s="226"/>
      <c r="BR2153" s="226"/>
      <c r="BS2153" s="226"/>
      <c r="BT2153" s="226"/>
      <c r="BU2153" s="226"/>
      <c r="BV2153" s="226"/>
      <c r="BW2153" s="226"/>
      <c r="BX2153" s="226"/>
      <c r="BY2153" s="226"/>
      <c r="BZ2153" s="226"/>
      <c r="CA2153" s="226"/>
      <c r="CB2153" s="226"/>
      <c r="CC2153" s="226"/>
      <c r="CD2153" s="226"/>
      <c r="CE2153" s="226"/>
      <c r="CF2153" s="226"/>
      <c r="CG2153" s="226"/>
      <c r="CH2153" s="226"/>
      <c r="CI2153" s="226"/>
      <c r="CJ2153" s="226"/>
      <c r="CK2153" s="226"/>
      <c r="CL2153" s="226"/>
      <c r="CM2153" s="226"/>
      <c r="CN2153" s="226"/>
    </row>
    <row r="2154" spans="1:92" x14ac:dyDescent="0.25">
      <c r="B2154" s="209"/>
      <c r="C2154" s="148"/>
      <c r="D2154" s="238" t="s">
        <v>1183</v>
      </c>
      <c r="E2154" s="149" t="s">
        <v>203</v>
      </c>
      <c r="F2154" s="149"/>
      <c r="G2154" s="149"/>
      <c r="H2154" s="106"/>
      <c r="I2154" s="149"/>
      <c r="J2154" s="148"/>
      <c r="K2154" s="148"/>
      <c r="L2154" s="148"/>
      <c r="M2154" s="148"/>
      <c r="N2154" s="148"/>
      <c r="O2154" s="148"/>
      <c r="P2154" s="148"/>
      <c r="Q2154" s="148"/>
      <c r="T2154" s="269"/>
      <c r="U2154" s="226"/>
      <c r="V2154" s="226"/>
      <c r="W2154" s="226"/>
      <c r="X2154" s="226"/>
      <c r="Y2154" s="226"/>
      <c r="Z2154" s="226"/>
      <c r="AA2154" s="226"/>
      <c r="AB2154" s="226"/>
      <c r="AC2154" s="226"/>
      <c r="AD2154" s="226"/>
      <c r="AE2154" s="226"/>
      <c r="AF2154" s="226"/>
      <c r="AG2154" s="226"/>
      <c r="AH2154" s="226"/>
      <c r="AI2154" s="226"/>
      <c r="AJ2154" s="226"/>
      <c r="AK2154" s="226"/>
      <c r="AL2154" s="226"/>
      <c r="AM2154" s="226"/>
      <c r="AN2154" s="226"/>
      <c r="AO2154" s="226"/>
      <c r="AP2154" s="226"/>
      <c r="AQ2154" s="226"/>
      <c r="AR2154" s="226"/>
      <c r="AS2154" s="226"/>
      <c r="AT2154" s="226"/>
      <c r="AU2154" s="226"/>
      <c r="AV2154" s="226"/>
      <c r="AW2154" s="226"/>
      <c r="AX2154" s="226"/>
      <c r="AY2154" s="226"/>
      <c r="AZ2154" s="226"/>
      <c r="BA2154" s="226"/>
      <c r="BB2154" s="226"/>
      <c r="BC2154" s="226"/>
      <c r="BD2154" s="226"/>
      <c r="BE2154" s="226"/>
      <c r="BF2154" s="226"/>
      <c r="BG2154" s="226"/>
      <c r="BH2154" s="226"/>
      <c r="BI2154" s="226"/>
      <c r="BJ2154" s="226"/>
      <c r="BK2154" s="226"/>
      <c r="BL2154" s="226"/>
      <c r="BM2154" s="226"/>
      <c r="BN2154" s="226"/>
      <c r="BO2154" s="226"/>
      <c r="BP2154" s="226"/>
      <c r="BQ2154" s="226"/>
      <c r="BR2154" s="226"/>
      <c r="BS2154" s="226"/>
      <c r="BT2154" s="226"/>
      <c r="BU2154" s="226"/>
      <c r="BV2154" s="226"/>
      <c r="BW2154" s="226"/>
      <c r="BX2154" s="226"/>
      <c r="BY2154" s="226"/>
      <c r="BZ2154" s="226"/>
      <c r="CA2154" s="226"/>
      <c r="CB2154" s="226"/>
      <c r="CC2154" s="226"/>
      <c r="CD2154" s="226"/>
      <c r="CE2154" s="226"/>
      <c r="CF2154" s="226"/>
      <c r="CG2154" s="226"/>
      <c r="CH2154" s="226"/>
      <c r="CI2154" s="226"/>
      <c r="CJ2154" s="226"/>
      <c r="CK2154" s="226"/>
      <c r="CL2154" s="226"/>
      <c r="CM2154" s="226"/>
      <c r="CN2154" s="226"/>
    </row>
    <row r="2155" spans="1:92" x14ac:dyDescent="0.25">
      <c r="B2155" s="174" t="s">
        <v>602</v>
      </c>
      <c r="D2155" s="295" t="s">
        <v>1183</v>
      </c>
      <c r="E2155" s="102" t="s">
        <v>203</v>
      </c>
      <c r="T2155" s="327"/>
      <c r="U2155" s="379"/>
      <c r="V2155" s="379"/>
      <c r="W2155" s="379"/>
      <c r="X2155" s="379"/>
      <c r="Y2155" s="379"/>
      <c r="Z2155" s="379"/>
      <c r="AA2155" s="379"/>
      <c r="AB2155" s="379"/>
      <c r="AC2155" s="379"/>
      <c r="AD2155" s="379"/>
      <c r="AE2155" s="379"/>
      <c r="AF2155" s="379"/>
      <c r="AG2155" s="379"/>
      <c r="AH2155" s="379"/>
      <c r="AI2155" s="379"/>
      <c r="AJ2155" s="379"/>
      <c r="AK2155" s="379"/>
      <c r="AL2155" s="379"/>
      <c r="AM2155" s="379"/>
      <c r="AN2155" s="379"/>
      <c r="AO2155" s="379"/>
      <c r="AP2155" s="379"/>
      <c r="AQ2155" s="379"/>
      <c r="AR2155" s="379"/>
      <c r="AS2155" s="379"/>
      <c r="AT2155" s="379"/>
      <c r="AU2155" s="379"/>
      <c r="AV2155" s="379"/>
      <c r="AW2155" s="379"/>
      <c r="AX2155" s="379"/>
      <c r="AY2155" s="379"/>
      <c r="AZ2155" s="379"/>
      <c r="BA2155" s="379"/>
      <c r="BB2155" s="379"/>
      <c r="BC2155" s="379"/>
      <c r="BD2155" s="379"/>
      <c r="BE2155" s="379"/>
      <c r="BF2155" s="379"/>
      <c r="BG2155" s="379"/>
      <c r="BH2155" s="379"/>
      <c r="BI2155" s="379"/>
      <c r="BJ2155" s="379"/>
      <c r="BK2155" s="379"/>
      <c r="BL2155" s="379"/>
      <c r="BM2155" s="379"/>
      <c r="BN2155" s="379"/>
      <c r="BO2155" s="379"/>
      <c r="BP2155" s="379"/>
      <c r="BQ2155" s="379"/>
      <c r="BR2155" s="379"/>
      <c r="BS2155" s="379"/>
      <c r="BT2155" s="379"/>
      <c r="BU2155" s="379"/>
      <c r="BV2155" s="379"/>
      <c r="BW2155" s="379"/>
      <c r="BX2155" s="379"/>
      <c r="BY2155" s="379"/>
      <c r="BZ2155" s="379"/>
      <c r="CA2155" s="379"/>
      <c r="CB2155" s="379"/>
      <c r="CC2155" s="379"/>
      <c r="CD2155" s="379"/>
      <c r="CE2155" s="379"/>
      <c r="CF2155" s="379"/>
      <c r="CG2155" s="379"/>
      <c r="CH2155" s="379"/>
      <c r="CI2155" s="379"/>
      <c r="CJ2155" s="379"/>
      <c r="CK2155" s="379"/>
      <c r="CL2155" s="379"/>
      <c r="CM2155" s="379"/>
      <c r="CN2155" s="379"/>
    </row>
    <row r="2156" spans="1:92" x14ac:dyDescent="0.25">
      <c r="A2156" t="s">
        <v>143</v>
      </c>
      <c r="B2156" s="223" t="s">
        <v>603</v>
      </c>
      <c r="D2156" s="295" t="s">
        <v>1183</v>
      </c>
      <c r="K2156" s="56">
        <v>0</v>
      </c>
      <c r="L2156" s="50">
        <f ca="1">+K2159</f>
        <v>0</v>
      </c>
      <c r="M2156" s="50">
        <f ca="1">+L2159</f>
        <v>0</v>
      </c>
      <c r="N2156" s="50">
        <f ca="1">+M2159</f>
        <v>0</v>
      </c>
      <c r="O2156" s="50">
        <f ca="1">+N2159</f>
        <v>0</v>
      </c>
      <c r="P2156" s="50">
        <f ca="1">+O2159</f>
        <v>0</v>
      </c>
      <c r="Q2156" s="50"/>
      <c r="T2156" s="319"/>
      <c r="U2156" s="380">
        <f ca="1">+T2159</f>
        <v>0</v>
      </c>
      <c r="V2156" s="380">
        <f t="shared" ref="V2156:CG2156" ca="1" si="1353">+U2159</f>
        <v>92.041744610332373</v>
      </c>
      <c r="W2156" s="380">
        <f t="shared" ca="1" si="1353"/>
        <v>84.017170425750848</v>
      </c>
      <c r="X2156" s="380">
        <f t="shared" ca="1" si="1353"/>
        <v>75.925724789631147</v>
      </c>
      <c r="Y2156" s="380">
        <f t="shared" ca="1" si="1353"/>
        <v>67.766850439877118</v>
      </c>
      <c r="Z2156" s="380">
        <f t="shared" ca="1" si="1353"/>
        <v>59.539985470541801</v>
      </c>
      <c r="AA2156" s="380">
        <f t="shared" ca="1" si="1353"/>
        <v>51.244563293128692</v>
      </c>
      <c r="AB2156" s="380">
        <f t="shared" ca="1" si="1353"/>
        <v>42.88001259757047</v>
      </c>
      <c r="AC2156" s="380">
        <f t="shared" ca="1" si="1353"/>
        <v>34.445757312882598</v>
      </c>
      <c r="AD2156" s="380">
        <f t="shared" ca="1" si="1353"/>
        <v>25.941216567488993</v>
      </c>
      <c r="AE2156" s="380">
        <f t="shared" ca="1" si="1353"/>
        <v>17.365804649217111</v>
      </c>
      <c r="AF2156" s="380">
        <f t="shared" ca="1" si="1353"/>
        <v>8.7189309649596272</v>
      </c>
      <c r="AG2156" s="380">
        <f t="shared" ca="1" si="1353"/>
        <v>0</v>
      </c>
      <c r="AH2156" s="380">
        <f t="shared" ca="1" si="1353"/>
        <v>0</v>
      </c>
      <c r="AI2156" s="380">
        <f t="shared" ca="1" si="1353"/>
        <v>0</v>
      </c>
      <c r="AJ2156" s="380">
        <f t="shared" ca="1" si="1353"/>
        <v>0</v>
      </c>
      <c r="AK2156" s="380">
        <f t="shared" ca="1" si="1353"/>
        <v>0</v>
      </c>
      <c r="AL2156" s="380">
        <f t="shared" ca="1" si="1353"/>
        <v>0</v>
      </c>
      <c r="AM2156" s="380">
        <f t="shared" ca="1" si="1353"/>
        <v>0</v>
      </c>
      <c r="AN2156" s="380">
        <f t="shared" ca="1" si="1353"/>
        <v>0</v>
      </c>
      <c r="AO2156" s="380">
        <f t="shared" ca="1" si="1353"/>
        <v>0</v>
      </c>
      <c r="AP2156" s="380">
        <f t="shared" ca="1" si="1353"/>
        <v>0</v>
      </c>
      <c r="AQ2156" s="380">
        <f t="shared" ca="1" si="1353"/>
        <v>0</v>
      </c>
      <c r="AR2156" s="380">
        <f t="shared" ca="1" si="1353"/>
        <v>0</v>
      </c>
      <c r="AS2156" s="380">
        <f t="shared" ca="1" si="1353"/>
        <v>0</v>
      </c>
      <c r="AT2156" s="380">
        <f t="shared" ca="1" si="1353"/>
        <v>0</v>
      </c>
      <c r="AU2156" s="380">
        <f t="shared" ca="1" si="1353"/>
        <v>0</v>
      </c>
      <c r="AV2156" s="380">
        <f t="shared" ca="1" si="1353"/>
        <v>0</v>
      </c>
      <c r="AW2156" s="380">
        <f t="shared" ca="1" si="1353"/>
        <v>0</v>
      </c>
      <c r="AX2156" s="380">
        <f t="shared" ca="1" si="1353"/>
        <v>0</v>
      </c>
      <c r="AY2156" s="380">
        <f t="shared" ca="1" si="1353"/>
        <v>0</v>
      </c>
      <c r="AZ2156" s="380">
        <f t="shared" ca="1" si="1353"/>
        <v>0</v>
      </c>
      <c r="BA2156" s="380">
        <f t="shared" ca="1" si="1353"/>
        <v>0</v>
      </c>
      <c r="BB2156" s="380">
        <f t="shared" ca="1" si="1353"/>
        <v>0</v>
      </c>
      <c r="BC2156" s="380">
        <f t="shared" ca="1" si="1353"/>
        <v>0</v>
      </c>
      <c r="BD2156" s="380">
        <f t="shared" ca="1" si="1353"/>
        <v>0</v>
      </c>
      <c r="BE2156" s="380">
        <f t="shared" ca="1" si="1353"/>
        <v>0</v>
      </c>
      <c r="BF2156" s="380">
        <f t="shared" ca="1" si="1353"/>
        <v>0</v>
      </c>
      <c r="BG2156" s="380">
        <f t="shared" ca="1" si="1353"/>
        <v>0</v>
      </c>
      <c r="BH2156" s="380">
        <f t="shared" ca="1" si="1353"/>
        <v>0</v>
      </c>
      <c r="BI2156" s="380">
        <f t="shared" ca="1" si="1353"/>
        <v>0</v>
      </c>
      <c r="BJ2156" s="380">
        <f t="shared" ca="1" si="1353"/>
        <v>0</v>
      </c>
      <c r="BK2156" s="380">
        <f t="shared" ca="1" si="1353"/>
        <v>0</v>
      </c>
      <c r="BL2156" s="380">
        <f t="shared" ca="1" si="1353"/>
        <v>0</v>
      </c>
      <c r="BM2156" s="380">
        <f t="shared" ca="1" si="1353"/>
        <v>0</v>
      </c>
      <c r="BN2156" s="380">
        <f t="shared" ca="1" si="1353"/>
        <v>0</v>
      </c>
      <c r="BO2156" s="380">
        <f t="shared" ca="1" si="1353"/>
        <v>0</v>
      </c>
      <c r="BP2156" s="380">
        <f t="shared" ca="1" si="1353"/>
        <v>0</v>
      </c>
      <c r="BQ2156" s="380">
        <f t="shared" ca="1" si="1353"/>
        <v>0</v>
      </c>
      <c r="BR2156" s="380">
        <f t="shared" ca="1" si="1353"/>
        <v>0</v>
      </c>
      <c r="BS2156" s="380">
        <f t="shared" ca="1" si="1353"/>
        <v>0</v>
      </c>
      <c r="BT2156" s="380">
        <f t="shared" ca="1" si="1353"/>
        <v>0</v>
      </c>
      <c r="BU2156" s="380">
        <f t="shared" ca="1" si="1353"/>
        <v>0</v>
      </c>
      <c r="BV2156" s="380">
        <f t="shared" ca="1" si="1353"/>
        <v>0</v>
      </c>
      <c r="BW2156" s="380">
        <f t="shared" ca="1" si="1353"/>
        <v>0</v>
      </c>
      <c r="BX2156" s="380">
        <f t="shared" ca="1" si="1353"/>
        <v>0</v>
      </c>
      <c r="BY2156" s="380">
        <f t="shared" ca="1" si="1353"/>
        <v>0</v>
      </c>
      <c r="BZ2156" s="380">
        <f t="shared" ca="1" si="1353"/>
        <v>0</v>
      </c>
      <c r="CA2156" s="380">
        <f t="shared" ca="1" si="1353"/>
        <v>0</v>
      </c>
      <c r="CB2156" s="380">
        <f t="shared" ca="1" si="1353"/>
        <v>0</v>
      </c>
      <c r="CC2156" s="380">
        <f t="shared" ca="1" si="1353"/>
        <v>0</v>
      </c>
      <c r="CD2156" s="380">
        <f t="shared" ca="1" si="1353"/>
        <v>0</v>
      </c>
      <c r="CE2156" s="380">
        <f t="shared" ca="1" si="1353"/>
        <v>0</v>
      </c>
      <c r="CF2156" s="380">
        <f t="shared" ca="1" si="1353"/>
        <v>0</v>
      </c>
      <c r="CG2156" s="380">
        <f t="shared" ca="1" si="1353"/>
        <v>0</v>
      </c>
      <c r="CH2156" s="380">
        <f t="shared" ref="CH2156:CN2156" ca="1" si="1354">+CG2159</f>
        <v>0</v>
      </c>
      <c r="CI2156" s="380">
        <f t="shared" ca="1" si="1354"/>
        <v>0</v>
      </c>
      <c r="CJ2156" s="380">
        <f t="shared" ca="1" si="1354"/>
        <v>0</v>
      </c>
      <c r="CK2156" s="380">
        <f t="shared" ca="1" si="1354"/>
        <v>0</v>
      </c>
      <c r="CL2156" s="380">
        <f t="shared" ca="1" si="1354"/>
        <v>0</v>
      </c>
      <c r="CM2156" s="380">
        <f t="shared" ca="1" si="1354"/>
        <v>0</v>
      </c>
      <c r="CN2156" s="380">
        <f t="shared" ca="1" si="1354"/>
        <v>0</v>
      </c>
    </row>
    <row r="2157" spans="1:92" x14ac:dyDescent="0.25">
      <c r="B2157" s="223" t="s">
        <v>604</v>
      </c>
      <c r="C2157" t="s">
        <v>76</v>
      </c>
      <c r="D2157" s="295" t="s">
        <v>1183</v>
      </c>
      <c r="E2157" s="102" t="s">
        <v>203</v>
      </c>
      <c r="K2157" s="50">
        <f t="shared" ref="K2157:P2158" ca="1" si="1355">SUMIF($3:$3, K$2, INDIRECT(ROW() &amp; ":" &amp; ROW()))</f>
        <v>100</v>
      </c>
      <c r="L2157" s="50">
        <f t="shared" ca="1" si="1355"/>
        <v>0</v>
      </c>
      <c r="M2157" s="50">
        <f t="shared" ca="1" si="1355"/>
        <v>0</v>
      </c>
      <c r="N2157" s="50">
        <f t="shared" ca="1" si="1355"/>
        <v>0</v>
      </c>
      <c r="O2157" s="50">
        <f t="shared" ca="1" si="1355"/>
        <v>0</v>
      </c>
      <c r="P2157" s="50">
        <f t="shared" ca="1" si="1355"/>
        <v>0</v>
      </c>
      <c r="Q2157" s="50"/>
      <c r="T2157" s="319">
        <f t="shared" ref="T2157:T2159" ca="1" si="1356">IFERROR(INDEX(INDIRECT("Financials!$A:$AD"), MATCH(INDIRECT(ADDRESS(ROW(),2)), INDIRECT("Financials!$B:$B"), 0), MATCH(INDIRECT(ADDRESS(1,COLUMN())), INDIRECT("Financials!$1:$1"), 0)),0)</f>
        <v>0</v>
      </c>
      <c r="U2157" s="275" cm="1">
        <f t="array" aca="1" ref="U2157" ca="1">ABS(INDIRECT(U2150))</f>
        <v>100</v>
      </c>
      <c r="V2157" s="275" cm="1">
        <f t="array" aca="1" ref="V2157" ca="1">ABS(INDIRECT(V2150))</f>
        <v>0</v>
      </c>
      <c r="W2157" s="275" cm="1">
        <f t="array" aca="1" ref="W2157" ca="1">ABS(INDIRECT(W2150))</f>
        <v>0</v>
      </c>
      <c r="X2157" s="275" cm="1">
        <f t="array" aca="1" ref="X2157" ca="1">ABS(INDIRECT(X2150))</f>
        <v>0</v>
      </c>
      <c r="Y2157" s="275" cm="1">
        <f t="array" aca="1" ref="Y2157" ca="1">ABS(INDIRECT(Y2150))</f>
        <v>0</v>
      </c>
      <c r="Z2157" s="275" cm="1">
        <f t="array" aca="1" ref="Z2157" ca="1">ABS(INDIRECT(Z2150))</f>
        <v>0</v>
      </c>
      <c r="AA2157" s="275" cm="1">
        <f t="array" aca="1" ref="AA2157" ca="1">ABS(INDIRECT(AA2150))</f>
        <v>0</v>
      </c>
      <c r="AB2157" s="275" cm="1">
        <f t="array" aca="1" ref="AB2157" ca="1">ABS(INDIRECT(AB2150))</f>
        <v>0</v>
      </c>
      <c r="AC2157" s="275" cm="1">
        <f t="array" aca="1" ref="AC2157" ca="1">ABS(INDIRECT(AC2150))</f>
        <v>0</v>
      </c>
      <c r="AD2157" s="275" cm="1">
        <f t="array" aca="1" ref="AD2157" ca="1">ABS(INDIRECT(AD2150))</f>
        <v>0</v>
      </c>
      <c r="AE2157" s="275" cm="1">
        <f t="array" aca="1" ref="AE2157" ca="1">ABS(INDIRECT(AE2150))</f>
        <v>0</v>
      </c>
      <c r="AF2157" s="275" cm="1">
        <f t="array" aca="1" ref="AF2157" ca="1">ABS(INDIRECT(AF2150))</f>
        <v>0</v>
      </c>
      <c r="AG2157" s="275" cm="1">
        <f t="array" aca="1" ref="AG2157" ca="1">ABS(INDIRECT(AG2150))</f>
        <v>0</v>
      </c>
      <c r="AH2157" s="275" cm="1">
        <f t="array" aca="1" ref="AH2157" ca="1">ABS(INDIRECT(AH2150))</f>
        <v>0</v>
      </c>
      <c r="AI2157" s="275" cm="1">
        <f t="array" aca="1" ref="AI2157" ca="1">ABS(INDIRECT(AI2150))</f>
        <v>0</v>
      </c>
      <c r="AJ2157" s="275" cm="1">
        <f t="array" aca="1" ref="AJ2157" ca="1">ABS(INDIRECT(AJ2150))</f>
        <v>0</v>
      </c>
      <c r="AK2157" s="275" cm="1">
        <f t="array" aca="1" ref="AK2157" ca="1">ABS(INDIRECT(AK2150))</f>
        <v>0</v>
      </c>
      <c r="AL2157" s="275" cm="1">
        <f t="array" aca="1" ref="AL2157" ca="1">ABS(INDIRECT(AL2150))</f>
        <v>0</v>
      </c>
      <c r="AM2157" s="275" cm="1">
        <f t="array" aca="1" ref="AM2157" ca="1">ABS(INDIRECT(AM2150))</f>
        <v>0</v>
      </c>
      <c r="AN2157" s="275" cm="1">
        <f t="array" aca="1" ref="AN2157" ca="1">ABS(INDIRECT(AN2150))</f>
        <v>0</v>
      </c>
      <c r="AO2157" s="275" cm="1">
        <f t="array" aca="1" ref="AO2157" ca="1">ABS(INDIRECT(AO2150))</f>
        <v>0</v>
      </c>
      <c r="AP2157" s="275" cm="1">
        <f t="array" aca="1" ref="AP2157" ca="1">ABS(INDIRECT(AP2150))</f>
        <v>0</v>
      </c>
      <c r="AQ2157" s="275" cm="1">
        <f t="array" aca="1" ref="AQ2157" ca="1">ABS(INDIRECT(AQ2150))</f>
        <v>0</v>
      </c>
      <c r="AR2157" s="275" cm="1">
        <f t="array" aca="1" ref="AR2157" ca="1">ABS(INDIRECT(AR2150))</f>
        <v>0</v>
      </c>
      <c r="AS2157" s="275" cm="1">
        <f t="array" aca="1" ref="AS2157" ca="1">ABS(INDIRECT(AS2150))</f>
        <v>0</v>
      </c>
      <c r="AT2157" s="275" cm="1">
        <f t="array" aca="1" ref="AT2157" ca="1">ABS(INDIRECT(AT2150))</f>
        <v>0</v>
      </c>
      <c r="AU2157" s="275" cm="1">
        <f t="array" aca="1" ref="AU2157" ca="1">ABS(INDIRECT(AU2150))</f>
        <v>0</v>
      </c>
      <c r="AV2157" s="275" cm="1">
        <f t="array" aca="1" ref="AV2157" ca="1">ABS(INDIRECT(AV2150))</f>
        <v>0</v>
      </c>
      <c r="AW2157" s="275" cm="1">
        <f t="array" aca="1" ref="AW2157" ca="1">ABS(INDIRECT(AW2150))</f>
        <v>0</v>
      </c>
      <c r="AX2157" s="275" cm="1">
        <f t="array" aca="1" ref="AX2157" ca="1">ABS(INDIRECT(AX2150))</f>
        <v>0</v>
      </c>
      <c r="AY2157" s="275" cm="1">
        <f t="array" aca="1" ref="AY2157" ca="1">ABS(INDIRECT(AY2150))</f>
        <v>0</v>
      </c>
      <c r="AZ2157" s="275" cm="1">
        <f t="array" aca="1" ref="AZ2157" ca="1">ABS(INDIRECT(AZ2150))</f>
        <v>0</v>
      </c>
      <c r="BA2157" s="275" cm="1">
        <f t="array" aca="1" ref="BA2157" ca="1">ABS(INDIRECT(BA2150))</f>
        <v>0</v>
      </c>
      <c r="BB2157" s="275" cm="1">
        <f t="array" aca="1" ref="BB2157" ca="1">ABS(INDIRECT(BB2150))</f>
        <v>0</v>
      </c>
      <c r="BC2157" s="275" cm="1">
        <f t="array" aca="1" ref="BC2157" ca="1">ABS(INDIRECT(BC2150))</f>
        <v>0</v>
      </c>
      <c r="BD2157" s="275" cm="1">
        <f t="array" aca="1" ref="BD2157" ca="1">ABS(INDIRECT(BD2150))</f>
        <v>0</v>
      </c>
      <c r="BE2157" s="275" cm="1">
        <f t="array" aca="1" ref="BE2157" ca="1">ABS(INDIRECT(BE2150))</f>
        <v>0</v>
      </c>
      <c r="BF2157" s="275" cm="1">
        <f t="array" aca="1" ref="BF2157" ca="1">ABS(INDIRECT(BF2150))</f>
        <v>0</v>
      </c>
      <c r="BG2157" s="275" cm="1">
        <f t="array" aca="1" ref="BG2157" ca="1">ABS(INDIRECT(BG2150))</f>
        <v>0</v>
      </c>
      <c r="BH2157" s="275" cm="1">
        <f t="array" aca="1" ref="BH2157" ca="1">ABS(INDIRECT(BH2150))</f>
        <v>0</v>
      </c>
      <c r="BI2157" s="275" cm="1">
        <f t="array" aca="1" ref="BI2157" ca="1">ABS(INDIRECT(BI2150))</f>
        <v>0</v>
      </c>
      <c r="BJ2157" s="275" cm="1">
        <f t="array" aca="1" ref="BJ2157" ca="1">ABS(INDIRECT(BJ2150))</f>
        <v>0</v>
      </c>
      <c r="BK2157" s="275" cm="1">
        <f t="array" aca="1" ref="BK2157" ca="1">ABS(INDIRECT(BK2150))</f>
        <v>0</v>
      </c>
      <c r="BL2157" s="275" cm="1">
        <f t="array" aca="1" ref="BL2157" ca="1">ABS(INDIRECT(BL2150))</f>
        <v>0</v>
      </c>
      <c r="BM2157" s="275" cm="1">
        <f t="array" aca="1" ref="BM2157" ca="1">ABS(INDIRECT(BM2150))</f>
        <v>0</v>
      </c>
      <c r="BN2157" s="275" cm="1">
        <f t="array" aca="1" ref="BN2157" ca="1">ABS(INDIRECT(BN2150))</f>
        <v>0</v>
      </c>
      <c r="BO2157" s="275" cm="1">
        <f t="array" aca="1" ref="BO2157" ca="1">ABS(INDIRECT(BO2150))</f>
        <v>0</v>
      </c>
      <c r="BP2157" s="275" cm="1">
        <f t="array" aca="1" ref="BP2157" ca="1">ABS(INDIRECT(BP2150))</f>
        <v>0</v>
      </c>
      <c r="BQ2157" s="275" cm="1">
        <f t="array" aca="1" ref="BQ2157" ca="1">ABS(INDIRECT(BQ2150))</f>
        <v>0</v>
      </c>
      <c r="BR2157" s="275" cm="1">
        <f t="array" aca="1" ref="BR2157" ca="1">ABS(INDIRECT(BR2150))</f>
        <v>0</v>
      </c>
      <c r="BS2157" s="275" cm="1">
        <f t="array" aca="1" ref="BS2157" ca="1">ABS(INDIRECT(BS2150))</f>
        <v>0</v>
      </c>
      <c r="BT2157" s="275" cm="1">
        <f t="array" aca="1" ref="BT2157" ca="1">ABS(INDIRECT(BT2150))</f>
        <v>0</v>
      </c>
      <c r="BU2157" s="275" cm="1">
        <f t="array" aca="1" ref="BU2157" ca="1">ABS(INDIRECT(BU2150))</f>
        <v>0</v>
      </c>
      <c r="BV2157" s="275" cm="1">
        <f t="array" aca="1" ref="BV2157" ca="1">ABS(INDIRECT(BV2150))</f>
        <v>0</v>
      </c>
      <c r="BW2157" s="275" cm="1">
        <f t="array" aca="1" ref="BW2157" ca="1">ABS(INDIRECT(BW2150))</f>
        <v>0</v>
      </c>
      <c r="BX2157" s="275" cm="1">
        <f t="array" aca="1" ref="BX2157" ca="1">ABS(INDIRECT(BX2150))</f>
        <v>0</v>
      </c>
      <c r="BY2157" s="275" cm="1">
        <f t="array" aca="1" ref="BY2157" ca="1">ABS(INDIRECT(BY2150))</f>
        <v>0</v>
      </c>
      <c r="BZ2157" s="275" cm="1">
        <f t="array" aca="1" ref="BZ2157" ca="1">ABS(INDIRECT(BZ2150))</f>
        <v>0</v>
      </c>
      <c r="CA2157" s="275" cm="1">
        <f t="array" aca="1" ref="CA2157" ca="1">ABS(INDIRECT(CA2150))</f>
        <v>0</v>
      </c>
      <c r="CB2157" s="275" cm="1">
        <f t="array" aca="1" ref="CB2157" ca="1">ABS(INDIRECT(CB2150))</f>
        <v>0</v>
      </c>
      <c r="CC2157" s="275" cm="1">
        <f t="array" aca="1" ref="CC2157" ca="1">ABS(INDIRECT(CC2150))</f>
        <v>0</v>
      </c>
      <c r="CD2157" s="275" cm="1">
        <f t="array" aca="1" ref="CD2157" ca="1">ABS(INDIRECT(CD2150))</f>
        <v>0</v>
      </c>
      <c r="CE2157" s="275" cm="1">
        <f t="array" aca="1" ref="CE2157" ca="1">ABS(INDIRECT(CE2150))</f>
        <v>0</v>
      </c>
      <c r="CF2157" s="275" cm="1">
        <f t="array" aca="1" ref="CF2157" ca="1">ABS(INDIRECT(CF2150))</f>
        <v>0</v>
      </c>
      <c r="CG2157" s="275" cm="1">
        <f t="array" aca="1" ref="CG2157" ca="1">ABS(INDIRECT(CG2150))</f>
        <v>0</v>
      </c>
      <c r="CH2157" s="275" cm="1">
        <f t="array" aca="1" ref="CH2157" ca="1">ABS(INDIRECT(CH2150))</f>
        <v>0</v>
      </c>
      <c r="CI2157" s="275" cm="1">
        <f t="array" aca="1" ref="CI2157" ca="1">ABS(INDIRECT(CI2150))</f>
        <v>0</v>
      </c>
      <c r="CJ2157" s="275" cm="1">
        <f t="array" aca="1" ref="CJ2157" ca="1">ABS(INDIRECT(CJ2150))</f>
        <v>0</v>
      </c>
      <c r="CK2157" s="275" cm="1">
        <f t="array" aca="1" ref="CK2157" ca="1">ABS(INDIRECT(CK2150))</f>
        <v>0</v>
      </c>
      <c r="CL2157" s="275" cm="1">
        <f t="array" aca="1" ref="CL2157" ca="1">ABS(INDIRECT(CL2150))</f>
        <v>0</v>
      </c>
      <c r="CM2157" s="275" cm="1">
        <f t="array" aca="1" ref="CM2157" ca="1">ABS(INDIRECT(CM2150))</f>
        <v>0</v>
      </c>
      <c r="CN2157" s="275" cm="1">
        <f t="array" aca="1" ref="CN2157" ca="1">ABS(INDIRECT(CN2150))</f>
        <v>0</v>
      </c>
    </row>
    <row r="2158" spans="1:92" x14ac:dyDescent="0.25">
      <c r="A2158" t="s">
        <v>362</v>
      </c>
      <c r="B2158" s="223" t="s">
        <v>607</v>
      </c>
      <c r="C2158" t="s">
        <v>76</v>
      </c>
      <c r="D2158" s="295" t="s">
        <v>1183</v>
      </c>
      <c r="E2158" s="102" t="s">
        <v>203</v>
      </c>
      <c r="K2158" s="365">
        <f t="shared" ca="1" si="1355"/>
        <v>-100</v>
      </c>
      <c r="L2158" s="365">
        <f t="shared" ca="1" si="1355"/>
        <v>0</v>
      </c>
      <c r="M2158" s="365">
        <f t="shared" ca="1" si="1355"/>
        <v>0</v>
      </c>
      <c r="N2158" s="365">
        <f t="shared" ca="1" si="1355"/>
        <v>0</v>
      </c>
      <c r="O2158" s="365">
        <f t="shared" ca="1" si="1355"/>
        <v>0</v>
      </c>
      <c r="P2158" s="365">
        <f t="shared" ca="1" si="1355"/>
        <v>0</v>
      </c>
      <c r="Q2158" s="50"/>
      <c r="T2158" s="366">
        <f t="shared" ca="1" si="1356"/>
        <v>0</v>
      </c>
      <c r="U2158" s="382">
        <f t="shared" ref="U2158:CF2158" ca="1" si="1357">U2165-U2161</f>
        <v>-7.9582553896676265</v>
      </c>
      <c r="V2158" s="382">
        <f t="shared" ca="1" si="1357"/>
        <v>-8.0245741845815228</v>
      </c>
      <c r="W2158" s="382">
        <f t="shared" ca="1" si="1357"/>
        <v>-8.0914456361197029</v>
      </c>
      <c r="X2158" s="382">
        <f t="shared" ca="1" si="1357"/>
        <v>-8.1588743497540328</v>
      </c>
      <c r="Y2158" s="382">
        <f t="shared" ca="1" si="1357"/>
        <v>-8.2268649693353169</v>
      </c>
      <c r="Z2158" s="382">
        <f t="shared" ca="1" si="1357"/>
        <v>-8.2954221774131121</v>
      </c>
      <c r="AA2158" s="382">
        <f t="shared" ca="1" si="1357"/>
        <v>-8.3645506955582203</v>
      </c>
      <c r="AB2158" s="382">
        <f t="shared" ca="1" si="1357"/>
        <v>-8.4342552846878718</v>
      </c>
      <c r="AC2158" s="382">
        <f t="shared" ca="1" si="1357"/>
        <v>-8.5045407453936051</v>
      </c>
      <c r="AD2158" s="382">
        <f t="shared" ca="1" si="1357"/>
        <v>-8.5754119182718842</v>
      </c>
      <c r="AE2158" s="382">
        <f t="shared" ca="1" si="1357"/>
        <v>-8.6468736842574838</v>
      </c>
      <c r="AF2158" s="382">
        <f t="shared" ca="1" si="1357"/>
        <v>-8.7189309649596272</v>
      </c>
      <c r="AG2158" s="382">
        <f t="shared" ca="1" si="1357"/>
        <v>0</v>
      </c>
      <c r="AH2158" s="382">
        <f t="shared" ca="1" si="1357"/>
        <v>0</v>
      </c>
      <c r="AI2158" s="382">
        <f t="shared" ca="1" si="1357"/>
        <v>0</v>
      </c>
      <c r="AJ2158" s="382">
        <f t="shared" ca="1" si="1357"/>
        <v>0</v>
      </c>
      <c r="AK2158" s="382">
        <f t="shared" ca="1" si="1357"/>
        <v>0</v>
      </c>
      <c r="AL2158" s="382">
        <f t="shared" ca="1" si="1357"/>
        <v>0</v>
      </c>
      <c r="AM2158" s="382">
        <f t="shared" ca="1" si="1357"/>
        <v>0</v>
      </c>
      <c r="AN2158" s="382">
        <f t="shared" ca="1" si="1357"/>
        <v>0</v>
      </c>
      <c r="AO2158" s="382">
        <f t="shared" ca="1" si="1357"/>
        <v>0</v>
      </c>
      <c r="AP2158" s="382">
        <f t="shared" ca="1" si="1357"/>
        <v>0</v>
      </c>
      <c r="AQ2158" s="382">
        <f t="shared" ca="1" si="1357"/>
        <v>0</v>
      </c>
      <c r="AR2158" s="382">
        <f t="shared" ca="1" si="1357"/>
        <v>0</v>
      </c>
      <c r="AS2158" s="382">
        <f t="shared" ca="1" si="1357"/>
        <v>0</v>
      </c>
      <c r="AT2158" s="382">
        <f t="shared" ca="1" si="1357"/>
        <v>0</v>
      </c>
      <c r="AU2158" s="382">
        <f t="shared" ca="1" si="1357"/>
        <v>0</v>
      </c>
      <c r="AV2158" s="382">
        <f t="shared" ca="1" si="1357"/>
        <v>0</v>
      </c>
      <c r="AW2158" s="382">
        <f t="shared" ca="1" si="1357"/>
        <v>0</v>
      </c>
      <c r="AX2158" s="382">
        <f t="shared" ca="1" si="1357"/>
        <v>0</v>
      </c>
      <c r="AY2158" s="382">
        <f t="shared" ca="1" si="1357"/>
        <v>0</v>
      </c>
      <c r="AZ2158" s="382">
        <f t="shared" ca="1" si="1357"/>
        <v>0</v>
      </c>
      <c r="BA2158" s="382">
        <f t="shared" ca="1" si="1357"/>
        <v>0</v>
      </c>
      <c r="BB2158" s="382">
        <f t="shared" ca="1" si="1357"/>
        <v>0</v>
      </c>
      <c r="BC2158" s="382">
        <f t="shared" ca="1" si="1357"/>
        <v>0</v>
      </c>
      <c r="BD2158" s="382">
        <f t="shared" ca="1" si="1357"/>
        <v>0</v>
      </c>
      <c r="BE2158" s="382">
        <f t="shared" ca="1" si="1357"/>
        <v>0</v>
      </c>
      <c r="BF2158" s="382">
        <f t="shared" ca="1" si="1357"/>
        <v>0</v>
      </c>
      <c r="BG2158" s="382">
        <f t="shared" ca="1" si="1357"/>
        <v>0</v>
      </c>
      <c r="BH2158" s="382">
        <f t="shared" ca="1" si="1357"/>
        <v>0</v>
      </c>
      <c r="BI2158" s="382">
        <f t="shared" ca="1" si="1357"/>
        <v>0</v>
      </c>
      <c r="BJ2158" s="382">
        <f t="shared" ca="1" si="1357"/>
        <v>0</v>
      </c>
      <c r="BK2158" s="382">
        <f t="shared" ca="1" si="1357"/>
        <v>0</v>
      </c>
      <c r="BL2158" s="382">
        <f t="shared" ca="1" si="1357"/>
        <v>0</v>
      </c>
      <c r="BM2158" s="382">
        <f t="shared" ca="1" si="1357"/>
        <v>0</v>
      </c>
      <c r="BN2158" s="382">
        <f t="shared" ca="1" si="1357"/>
        <v>0</v>
      </c>
      <c r="BO2158" s="382">
        <f t="shared" ca="1" si="1357"/>
        <v>0</v>
      </c>
      <c r="BP2158" s="382">
        <f t="shared" ca="1" si="1357"/>
        <v>0</v>
      </c>
      <c r="BQ2158" s="382">
        <f t="shared" ca="1" si="1357"/>
        <v>0</v>
      </c>
      <c r="BR2158" s="382">
        <f t="shared" ca="1" si="1357"/>
        <v>0</v>
      </c>
      <c r="BS2158" s="382">
        <f t="shared" ca="1" si="1357"/>
        <v>0</v>
      </c>
      <c r="BT2158" s="382">
        <f t="shared" ca="1" si="1357"/>
        <v>0</v>
      </c>
      <c r="BU2158" s="382">
        <f t="shared" ca="1" si="1357"/>
        <v>0</v>
      </c>
      <c r="BV2158" s="382">
        <f t="shared" ca="1" si="1357"/>
        <v>0</v>
      </c>
      <c r="BW2158" s="382">
        <f t="shared" ca="1" si="1357"/>
        <v>0</v>
      </c>
      <c r="BX2158" s="382">
        <f t="shared" ca="1" si="1357"/>
        <v>0</v>
      </c>
      <c r="BY2158" s="382">
        <f t="shared" ca="1" si="1357"/>
        <v>0</v>
      </c>
      <c r="BZ2158" s="382">
        <f t="shared" ca="1" si="1357"/>
        <v>0</v>
      </c>
      <c r="CA2158" s="382">
        <f t="shared" ca="1" si="1357"/>
        <v>0</v>
      </c>
      <c r="CB2158" s="382">
        <f t="shared" ca="1" si="1357"/>
        <v>0</v>
      </c>
      <c r="CC2158" s="382">
        <f t="shared" ca="1" si="1357"/>
        <v>0</v>
      </c>
      <c r="CD2158" s="382">
        <f t="shared" ca="1" si="1357"/>
        <v>0</v>
      </c>
      <c r="CE2158" s="382">
        <f t="shared" ca="1" si="1357"/>
        <v>0</v>
      </c>
      <c r="CF2158" s="382">
        <f t="shared" ca="1" si="1357"/>
        <v>0</v>
      </c>
      <c r="CG2158" s="382">
        <f t="shared" ref="CG2158:CN2158" ca="1" si="1358">CG2165-CG2161</f>
        <v>0</v>
      </c>
      <c r="CH2158" s="382">
        <f t="shared" ca="1" si="1358"/>
        <v>0</v>
      </c>
      <c r="CI2158" s="382">
        <f t="shared" ca="1" si="1358"/>
        <v>0</v>
      </c>
      <c r="CJ2158" s="382">
        <f t="shared" ca="1" si="1358"/>
        <v>0</v>
      </c>
      <c r="CK2158" s="382">
        <f t="shared" ca="1" si="1358"/>
        <v>0</v>
      </c>
      <c r="CL2158" s="382">
        <f t="shared" ca="1" si="1358"/>
        <v>0</v>
      </c>
      <c r="CM2158" s="382">
        <f t="shared" ca="1" si="1358"/>
        <v>0</v>
      </c>
      <c r="CN2158" s="382">
        <f t="shared" ca="1" si="1358"/>
        <v>0</v>
      </c>
    </row>
    <row r="2159" spans="1:92" x14ac:dyDescent="0.25">
      <c r="A2159" t="s">
        <v>143</v>
      </c>
      <c r="B2159" s="216" t="s">
        <v>608</v>
      </c>
      <c r="C2159" t="s">
        <v>609</v>
      </c>
      <c r="D2159" s="295" t="s">
        <v>1183</v>
      </c>
      <c r="E2159" s="102" t="s">
        <v>203</v>
      </c>
      <c r="I2159" s="368"/>
      <c r="J2159" s="368"/>
      <c r="K2159" s="30">
        <f t="shared" ref="K2159:P2159" ca="1" si="1359">SUMIF($4:$4, K$2, INDIRECT(ROW() &amp; ":" &amp; ROW()))</f>
        <v>0</v>
      </c>
      <c r="L2159" s="30">
        <f t="shared" ca="1" si="1359"/>
        <v>0</v>
      </c>
      <c r="M2159" s="30">
        <f t="shared" ca="1" si="1359"/>
        <v>0</v>
      </c>
      <c r="N2159" s="30">
        <f t="shared" ca="1" si="1359"/>
        <v>0</v>
      </c>
      <c r="O2159" s="30">
        <f t="shared" ca="1" si="1359"/>
        <v>0</v>
      </c>
      <c r="P2159" s="30">
        <f t="shared" ca="1" si="1359"/>
        <v>0</v>
      </c>
      <c r="Q2159" s="30"/>
      <c r="T2159" s="327">
        <f t="shared" ca="1" si="1356"/>
        <v>0</v>
      </c>
      <c r="U2159" s="383">
        <f ca="1">+U2156+U2157+U2158</f>
        <v>92.041744610332373</v>
      </c>
      <c r="V2159" s="383">
        <f t="shared" ref="V2159:CG2159" ca="1" si="1360">+V2156+V2157+V2158</f>
        <v>84.017170425750848</v>
      </c>
      <c r="W2159" s="383">
        <f t="shared" ca="1" si="1360"/>
        <v>75.925724789631147</v>
      </c>
      <c r="X2159" s="383">
        <f t="shared" ca="1" si="1360"/>
        <v>67.766850439877118</v>
      </c>
      <c r="Y2159" s="383">
        <f t="shared" ca="1" si="1360"/>
        <v>59.539985470541801</v>
      </c>
      <c r="Z2159" s="383">
        <f t="shared" ca="1" si="1360"/>
        <v>51.244563293128692</v>
      </c>
      <c r="AA2159" s="383">
        <f t="shared" ca="1" si="1360"/>
        <v>42.88001259757047</v>
      </c>
      <c r="AB2159" s="383">
        <f t="shared" ca="1" si="1360"/>
        <v>34.445757312882598</v>
      </c>
      <c r="AC2159" s="383">
        <f t="shared" ca="1" si="1360"/>
        <v>25.941216567488993</v>
      </c>
      <c r="AD2159" s="383">
        <f t="shared" ca="1" si="1360"/>
        <v>17.365804649217111</v>
      </c>
      <c r="AE2159" s="383">
        <f t="shared" ca="1" si="1360"/>
        <v>8.7189309649596272</v>
      </c>
      <c r="AF2159" s="383">
        <f t="shared" ca="1" si="1360"/>
        <v>0</v>
      </c>
      <c r="AG2159" s="383">
        <f t="shared" ca="1" si="1360"/>
        <v>0</v>
      </c>
      <c r="AH2159" s="383">
        <f t="shared" ca="1" si="1360"/>
        <v>0</v>
      </c>
      <c r="AI2159" s="383">
        <f t="shared" ca="1" si="1360"/>
        <v>0</v>
      </c>
      <c r="AJ2159" s="383">
        <f t="shared" ca="1" si="1360"/>
        <v>0</v>
      </c>
      <c r="AK2159" s="383">
        <f t="shared" ca="1" si="1360"/>
        <v>0</v>
      </c>
      <c r="AL2159" s="383">
        <f t="shared" ca="1" si="1360"/>
        <v>0</v>
      </c>
      <c r="AM2159" s="383">
        <f t="shared" ca="1" si="1360"/>
        <v>0</v>
      </c>
      <c r="AN2159" s="383">
        <f t="shared" ca="1" si="1360"/>
        <v>0</v>
      </c>
      <c r="AO2159" s="383">
        <f t="shared" ca="1" si="1360"/>
        <v>0</v>
      </c>
      <c r="AP2159" s="383">
        <f t="shared" ca="1" si="1360"/>
        <v>0</v>
      </c>
      <c r="AQ2159" s="383">
        <f t="shared" ca="1" si="1360"/>
        <v>0</v>
      </c>
      <c r="AR2159" s="383">
        <f t="shared" ca="1" si="1360"/>
        <v>0</v>
      </c>
      <c r="AS2159" s="383">
        <f t="shared" ca="1" si="1360"/>
        <v>0</v>
      </c>
      <c r="AT2159" s="383">
        <f t="shared" ca="1" si="1360"/>
        <v>0</v>
      </c>
      <c r="AU2159" s="383">
        <f t="shared" ca="1" si="1360"/>
        <v>0</v>
      </c>
      <c r="AV2159" s="383">
        <f t="shared" ca="1" si="1360"/>
        <v>0</v>
      </c>
      <c r="AW2159" s="383">
        <f t="shared" ca="1" si="1360"/>
        <v>0</v>
      </c>
      <c r="AX2159" s="383">
        <f t="shared" ca="1" si="1360"/>
        <v>0</v>
      </c>
      <c r="AY2159" s="383">
        <f t="shared" ca="1" si="1360"/>
        <v>0</v>
      </c>
      <c r="AZ2159" s="383">
        <f t="shared" ca="1" si="1360"/>
        <v>0</v>
      </c>
      <c r="BA2159" s="383">
        <f t="shared" ca="1" si="1360"/>
        <v>0</v>
      </c>
      <c r="BB2159" s="383">
        <f t="shared" ca="1" si="1360"/>
        <v>0</v>
      </c>
      <c r="BC2159" s="383">
        <f t="shared" ca="1" si="1360"/>
        <v>0</v>
      </c>
      <c r="BD2159" s="383">
        <f t="shared" ca="1" si="1360"/>
        <v>0</v>
      </c>
      <c r="BE2159" s="383">
        <f t="shared" ca="1" si="1360"/>
        <v>0</v>
      </c>
      <c r="BF2159" s="383">
        <f t="shared" ca="1" si="1360"/>
        <v>0</v>
      </c>
      <c r="BG2159" s="383">
        <f t="shared" ca="1" si="1360"/>
        <v>0</v>
      </c>
      <c r="BH2159" s="383">
        <f t="shared" ca="1" si="1360"/>
        <v>0</v>
      </c>
      <c r="BI2159" s="383">
        <f t="shared" ca="1" si="1360"/>
        <v>0</v>
      </c>
      <c r="BJ2159" s="383">
        <f t="shared" ca="1" si="1360"/>
        <v>0</v>
      </c>
      <c r="BK2159" s="383">
        <f t="shared" ca="1" si="1360"/>
        <v>0</v>
      </c>
      <c r="BL2159" s="383">
        <f t="shared" ca="1" si="1360"/>
        <v>0</v>
      </c>
      <c r="BM2159" s="383">
        <f t="shared" ca="1" si="1360"/>
        <v>0</v>
      </c>
      <c r="BN2159" s="383">
        <f t="shared" ca="1" si="1360"/>
        <v>0</v>
      </c>
      <c r="BO2159" s="383">
        <f t="shared" ca="1" si="1360"/>
        <v>0</v>
      </c>
      <c r="BP2159" s="383">
        <f t="shared" ca="1" si="1360"/>
        <v>0</v>
      </c>
      <c r="BQ2159" s="383">
        <f t="shared" ca="1" si="1360"/>
        <v>0</v>
      </c>
      <c r="BR2159" s="383">
        <f t="shared" ca="1" si="1360"/>
        <v>0</v>
      </c>
      <c r="BS2159" s="383">
        <f t="shared" ca="1" si="1360"/>
        <v>0</v>
      </c>
      <c r="BT2159" s="383">
        <f t="shared" ca="1" si="1360"/>
        <v>0</v>
      </c>
      <c r="BU2159" s="383">
        <f t="shared" ca="1" si="1360"/>
        <v>0</v>
      </c>
      <c r="BV2159" s="383">
        <f t="shared" ca="1" si="1360"/>
        <v>0</v>
      </c>
      <c r="BW2159" s="383">
        <f t="shared" ca="1" si="1360"/>
        <v>0</v>
      </c>
      <c r="BX2159" s="383">
        <f t="shared" ca="1" si="1360"/>
        <v>0</v>
      </c>
      <c r="BY2159" s="383">
        <f t="shared" ca="1" si="1360"/>
        <v>0</v>
      </c>
      <c r="BZ2159" s="383">
        <f t="shared" ca="1" si="1360"/>
        <v>0</v>
      </c>
      <c r="CA2159" s="383">
        <f t="shared" ca="1" si="1360"/>
        <v>0</v>
      </c>
      <c r="CB2159" s="383">
        <f t="shared" ca="1" si="1360"/>
        <v>0</v>
      </c>
      <c r="CC2159" s="383">
        <f t="shared" ca="1" si="1360"/>
        <v>0</v>
      </c>
      <c r="CD2159" s="383">
        <f t="shared" ca="1" si="1360"/>
        <v>0</v>
      </c>
      <c r="CE2159" s="383">
        <f t="shared" ca="1" si="1360"/>
        <v>0</v>
      </c>
      <c r="CF2159" s="383">
        <f t="shared" ca="1" si="1360"/>
        <v>0</v>
      </c>
      <c r="CG2159" s="383">
        <f t="shared" ca="1" si="1360"/>
        <v>0</v>
      </c>
      <c r="CH2159" s="383">
        <f t="shared" ref="CH2159:CN2159" ca="1" si="1361">+CH2156+CH2157+CH2158</f>
        <v>0</v>
      </c>
      <c r="CI2159" s="383">
        <f t="shared" ca="1" si="1361"/>
        <v>0</v>
      </c>
      <c r="CJ2159" s="383">
        <f t="shared" ca="1" si="1361"/>
        <v>0</v>
      </c>
      <c r="CK2159" s="383">
        <f t="shared" ca="1" si="1361"/>
        <v>0</v>
      </c>
      <c r="CL2159" s="383">
        <f t="shared" ca="1" si="1361"/>
        <v>0</v>
      </c>
      <c r="CM2159" s="383">
        <f t="shared" ca="1" si="1361"/>
        <v>0</v>
      </c>
      <c r="CN2159" s="383">
        <f t="shared" ca="1" si="1361"/>
        <v>0</v>
      </c>
    </row>
    <row r="2160" spans="1:92" x14ac:dyDescent="0.25">
      <c r="B2160" s="178"/>
      <c r="D2160" s="295" t="s">
        <v>1183</v>
      </c>
      <c r="E2160" s="102" t="s">
        <v>203</v>
      </c>
      <c r="T2160" s="319"/>
      <c r="U2160" s="380"/>
      <c r="V2160" s="380"/>
      <c r="W2160" s="380"/>
      <c r="X2160" s="380"/>
      <c r="Y2160" s="380"/>
      <c r="Z2160" s="380"/>
      <c r="AA2160" s="380"/>
      <c r="AB2160" s="380"/>
      <c r="AC2160" s="380"/>
      <c r="AD2160" s="380"/>
      <c r="AE2160" s="380"/>
      <c r="AF2160" s="380"/>
      <c r="AG2160" s="380"/>
      <c r="AH2160" s="380"/>
      <c r="AI2160" s="380"/>
      <c r="AJ2160" s="380"/>
      <c r="AK2160" s="380"/>
      <c r="AL2160" s="380"/>
      <c r="AM2160" s="380"/>
      <c r="AN2160" s="380"/>
      <c r="AO2160" s="380"/>
      <c r="AP2160" s="380"/>
      <c r="AQ2160" s="380"/>
      <c r="AR2160" s="380"/>
      <c r="AS2160" s="380"/>
      <c r="AT2160" s="380"/>
      <c r="AU2160" s="380"/>
      <c r="AV2160" s="380"/>
      <c r="AW2160" s="380"/>
      <c r="AX2160" s="380"/>
      <c r="AY2160" s="380"/>
      <c r="AZ2160" s="380"/>
      <c r="BA2160" s="380"/>
      <c r="BB2160" s="380"/>
      <c r="BC2160" s="380"/>
      <c r="BD2160" s="380"/>
      <c r="BE2160" s="380"/>
      <c r="BF2160" s="380"/>
      <c r="BG2160" s="380"/>
      <c r="BH2160" s="380"/>
      <c r="BI2160" s="380"/>
      <c r="BJ2160" s="380"/>
      <c r="BK2160" s="380"/>
      <c r="BL2160" s="380"/>
      <c r="BM2160" s="380"/>
      <c r="BN2160" s="380"/>
      <c r="BO2160" s="380"/>
      <c r="BP2160" s="380"/>
      <c r="BQ2160" s="380"/>
      <c r="BR2160" s="380"/>
      <c r="BS2160" s="380"/>
      <c r="BT2160" s="380"/>
      <c r="BU2160" s="380"/>
      <c r="BV2160" s="380"/>
      <c r="BW2160" s="380"/>
      <c r="BX2160" s="380"/>
      <c r="BY2160" s="380"/>
      <c r="BZ2160" s="380"/>
      <c r="CA2160" s="380"/>
      <c r="CB2160" s="380"/>
      <c r="CC2160" s="380"/>
      <c r="CD2160" s="380"/>
      <c r="CE2160" s="380"/>
      <c r="CF2160" s="380"/>
      <c r="CG2160" s="380"/>
      <c r="CH2160" s="380"/>
      <c r="CI2160" s="380"/>
      <c r="CJ2160" s="380"/>
      <c r="CK2160" s="380"/>
      <c r="CL2160" s="380"/>
      <c r="CM2160" s="380"/>
      <c r="CN2160" s="380"/>
    </row>
    <row r="2161" spans="1:92" x14ac:dyDescent="0.25">
      <c r="A2161" t="s">
        <v>160</v>
      </c>
      <c r="B2161" s="216" t="s">
        <v>610</v>
      </c>
      <c r="C2161" t="s">
        <v>33</v>
      </c>
      <c r="D2161" s="295" t="s">
        <v>1183</v>
      </c>
      <c r="E2161" s="102" t="s">
        <v>203</v>
      </c>
      <c r="K2161" s="31">
        <f t="shared" ref="K2161:P2161" ca="1" si="1362">SUMIF($3:$3, K$2, INDIRECT(ROW() &amp; ":" &amp; ROW()))</f>
        <v>-5.4990646760115078</v>
      </c>
      <c r="L2161" s="31">
        <f t="shared" ca="1" si="1362"/>
        <v>0</v>
      </c>
      <c r="M2161" s="31">
        <f t="shared" ca="1" si="1362"/>
        <v>0</v>
      </c>
      <c r="N2161" s="31">
        <f t="shared" ca="1" si="1362"/>
        <v>0</v>
      </c>
      <c r="O2161" s="31">
        <f t="shared" ca="1" si="1362"/>
        <v>0</v>
      </c>
      <c r="P2161" s="31">
        <f t="shared" ca="1" si="1362"/>
        <v>0</v>
      </c>
      <c r="Q2161" s="31"/>
      <c r="T2161" s="327">
        <f t="shared" ref="T2161" ca="1" si="1363">IFERROR(INDEX(INDIRECT("Financials!$A:$AD"), MATCH(INDIRECT(ADDRESS(ROW(),2)), INDIRECT("Financials!$B:$B"), 0), MATCH(INDIRECT(ADDRESS(1,COLUMN())), INDIRECT("Financials!$1:$1"), 0)),0)</f>
        <v>0</v>
      </c>
      <c r="U2161" s="383">
        <f t="shared" ref="U2161:AZ2161" ca="1" si="1364">-SUM(U2156:U2157)*$I2153/12</f>
        <v>-0.83333333333333337</v>
      </c>
      <c r="V2161" s="383">
        <f t="shared" ca="1" si="1364"/>
        <v>-0.76701453841943656</v>
      </c>
      <c r="W2161" s="383">
        <f t="shared" ca="1" si="1364"/>
        <v>-0.70014308688125704</v>
      </c>
      <c r="X2161" s="383">
        <f t="shared" ca="1" si="1364"/>
        <v>-0.63271437324692625</v>
      </c>
      <c r="Y2161" s="383">
        <f t="shared" ca="1" si="1364"/>
        <v>-0.56472375366564265</v>
      </c>
      <c r="Z2161" s="383">
        <f t="shared" ca="1" si="1364"/>
        <v>-0.49616654558784834</v>
      </c>
      <c r="AA2161" s="383">
        <f t="shared" ca="1" si="1364"/>
        <v>-0.42703802744273917</v>
      </c>
      <c r="AB2161" s="383">
        <f t="shared" ca="1" si="1364"/>
        <v>-0.35733343831308728</v>
      </c>
      <c r="AC2161" s="383">
        <f t="shared" ca="1" si="1364"/>
        <v>-0.28704797760735501</v>
      </c>
      <c r="AD2161" s="383">
        <f t="shared" ca="1" si="1364"/>
        <v>-0.21617680472907497</v>
      </c>
      <c r="AE2161" s="383">
        <f t="shared" ca="1" si="1364"/>
        <v>-0.14471503874347594</v>
      </c>
      <c r="AF2161" s="383">
        <f t="shared" ca="1" si="1364"/>
        <v>-7.2657758041330234E-2</v>
      </c>
      <c r="AG2161" s="383">
        <f t="shared" ca="1" si="1364"/>
        <v>0</v>
      </c>
      <c r="AH2161" s="383">
        <f t="shared" ca="1" si="1364"/>
        <v>0</v>
      </c>
      <c r="AI2161" s="383">
        <f t="shared" ca="1" si="1364"/>
        <v>0</v>
      </c>
      <c r="AJ2161" s="383">
        <f t="shared" ca="1" si="1364"/>
        <v>0</v>
      </c>
      <c r="AK2161" s="383">
        <f t="shared" ca="1" si="1364"/>
        <v>0</v>
      </c>
      <c r="AL2161" s="383">
        <f t="shared" ca="1" si="1364"/>
        <v>0</v>
      </c>
      <c r="AM2161" s="383">
        <f t="shared" ca="1" si="1364"/>
        <v>0</v>
      </c>
      <c r="AN2161" s="383">
        <f t="shared" ca="1" si="1364"/>
        <v>0</v>
      </c>
      <c r="AO2161" s="383">
        <f t="shared" ca="1" si="1364"/>
        <v>0</v>
      </c>
      <c r="AP2161" s="383">
        <f t="shared" ca="1" si="1364"/>
        <v>0</v>
      </c>
      <c r="AQ2161" s="383">
        <f t="shared" ca="1" si="1364"/>
        <v>0</v>
      </c>
      <c r="AR2161" s="383">
        <f t="shared" ca="1" si="1364"/>
        <v>0</v>
      </c>
      <c r="AS2161" s="383">
        <f t="shared" ca="1" si="1364"/>
        <v>0</v>
      </c>
      <c r="AT2161" s="383">
        <f t="shared" ca="1" si="1364"/>
        <v>0</v>
      </c>
      <c r="AU2161" s="383">
        <f t="shared" ca="1" si="1364"/>
        <v>0</v>
      </c>
      <c r="AV2161" s="383">
        <f t="shared" ca="1" si="1364"/>
        <v>0</v>
      </c>
      <c r="AW2161" s="383">
        <f t="shared" ca="1" si="1364"/>
        <v>0</v>
      </c>
      <c r="AX2161" s="383">
        <f t="shared" ca="1" si="1364"/>
        <v>0</v>
      </c>
      <c r="AY2161" s="383">
        <f t="shared" ca="1" si="1364"/>
        <v>0</v>
      </c>
      <c r="AZ2161" s="383">
        <f t="shared" ca="1" si="1364"/>
        <v>0</v>
      </c>
      <c r="BA2161" s="383">
        <f t="shared" ref="BA2161:CF2161" ca="1" si="1365">-SUM(BA2156:BA2157)*$I2153/12</f>
        <v>0</v>
      </c>
      <c r="BB2161" s="383">
        <f t="shared" ca="1" si="1365"/>
        <v>0</v>
      </c>
      <c r="BC2161" s="383">
        <f t="shared" ca="1" si="1365"/>
        <v>0</v>
      </c>
      <c r="BD2161" s="383">
        <f t="shared" ca="1" si="1365"/>
        <v>0</v>
      </c>
      <c r="BE2161" s="383">
        <f t="shared" ca="1" si="1365"/>
        <v>0</v>
      </c>
      <c r="BF2161" s="383">
        <f t="shared" ca="1" si="1365"/>
        <v>0</v>
      </c>
      <c r="BG2161" s="383">
        <f t="shared" ca="1" si="1365"/>
        <v>0</v>
      </c>
      <c r="BH2161" s="383">
        <f t="shared" ca="1" si="1365"/>
        <v>0</v>
      </c>
      <c r="BI2161" s="383">
        <f t="shared" ca="1" si="1365"/>
        <v>0</v>
      </c>
      <c r="BJ2161" s="383">
        <f t="shared" ca="1" si="1365"/>
        <v>0</v>
      </c>
      <c r="BK2161" s="383">
        <f t="shared" ca="1" si="1365"/>
        <v>0</v>
      </c>
      <c r="BL2161" s="383">
        <f t="shared" ca="1" si="1365"/>
        <v>0</v>
      </c>
      <c r="BM2161" s="383">
        <f t="shared" ca="1" si="1365"/>
        <v>0</v>
      </c>
      <c r="BN2161" s="383">
        <f t="shared" ca="1" si="1365"/>
        <v>0</v>
      </c>
      <c r="BO2161" s="383">
        <f t="shared" ca="1" si="1365"/>
        <v>0</v>
      </c>
      <c r="BP2161" s="383">
        <f t="shared" ca="1" si="1365"/>
        <v>0</v>
      </c>
      <c r="BQ2161" s="383">
        <f t="shared" ca="1" si="1365"/>
        <v>0</v>
      </c>
      <c r="BR2161" s="383">
        <f t="shared" ca="1" si="1365"/>
        <v>0</v>
      </c>
      <c r="BS2161" s="383">
        <f t="shared" ca="1" si="1365"/>
        <v>0</v>
      </c>
      <c r="BT2161" s="383">
        <f t="shared" ca="1" si="1365"/>
        <v>0</v>
      </c>
      <c r="BU2161" s="383">
        <f t="shared" ca="1" si="1365"/>
        <v>0</v>
      </c>
      <c r="BV2161" s="383">
        <f t="shared" ca="1" si="1365"/>
        <v>0</v>
      </c>
      <c r="BW2161" s="383">
        <f t="shared" ca="1" si="1365"/>
        <v>0</v>
      </c>
      <c r="BX2161" s="383">
        <f t="shared" ca="1" si="1365"/>
        <v>0</v>
      </c>
      <c r="BY2161" s="383">
        <f t="shared" ca="1" si="1365"/>
        <v>0</v>
      </c>
      <c r="BZ2161" s="383">
        <f t="shared" ca="1" si="1365"/>
        <v>0</v>
      </c>
      <c r="CA2161" s="383">
        <f t="shared" ca="1" si="1365"/>
        <v>0</v>
      </c>
      <c r="CB2161" s="383">
        <f t="shared" ca="1" si="1365"/>
        <v>0</v>
      </c>
      <c r="CC2161" s="383">
        <f t="shared" ca="1" si="1365"/>
        <v>0</v>
      </c>
      <c r="CD2161" s="383">
        <f t="shared" ca="1" si="1365"/>
        <v>0</v>
      </c>
      <c r="CE2161" s="383">
        <f t="shared" ca="1" si="1365"/>
        <v>0</v>
      </c>
      <c r="CF2161" s="383">
        <f t="shared" ca="1" si="1365"/>
        <v>0</v>
      </c>
      <c r="CG2161" s="383">
        <f t="shared" ref="CG2161:CN2161" ca="1" si="1366">-SUM(CG2156:CG2157)*$I2153/12</f>
        <v>0</v>
      </c>
      <c r="CH2161" s="383">
        <f t="shared" ca="1" si="1366"/>
        <v>0</v>
      </c>
      <c r="CI2161" s="383">
        <f t="shared" ca="1" si="1366"/>
        <v>0</v>
      </c>
      <c r="CJ2161" s="383">
        <f t="shared" ca="1" si="1366"/>
        <v>0</v>
      </c>
      <c r="CK2161" s="383">
        <f t="shared" ca="1" si="1366"/>
        <v>0</v>
      </c>
      <c r="CL2161" s="383">
        <f t="shared" ca="1" si="1366"/>
        <v>0</v>
      </c>
      <c r="CM2161" s="383">
        <f t="shared" ca="1" si="1366"/>
        <v>0</v>
      </c>
      <c r="CN2161" s="383">
        <f t="shared" ca="1" si="1366"/>
        <v>0</v>
      </c>
    </row>
    <row r="2162" spans="1:92" x14ac:dyDescent="0.25">
      <c r="B2162" s="178"/>
      <c r="D2162" s="295" t="s">
        <v>1183</v>
      </c>
      <c r="E2162" s="102" t="s">
        <v>203</v>
      </c>
      <c r="T2162" s="355"/>
      <c r="U2162" s="297"/>
      <c r="V2162" s="297"/>
      <c r="W2162" s="297"/>
      <c r="X2162" s="297"/>
      <c r="Y2162" s="297"/>
      <c r="Z2162" s="297"/>
      <c r="AA2162" s="297"/>
      <c r="AB2162" s="297"/>
      <c r="AC2162" s="297"/>
      <c r="AD2162" s="297"/>
      <c r="AE2162" s="297"/>
      <c r="AF2162" s="297"/>
      <c r="AG2162" s="297"/>
      <c r="AH2162" s="297"/>
      <c r="AI2162" s="297"/>
      <c r="AJ2162" s="297"/>
      <c r="AK2162" s="297"/>
      <c r="AL2162" s="297"/>
      <c r="AM2162" s="297"/>
      <c r="AN2162" s="297"/>
      <c r="AO2162" s="297"/>
      <c r="AP2162" s="297"/>
      <c r="AQ2162" s="297"/>
      <c r="AR2162" s="297"/>
      <c r="AS2162" s="297"/>
      <c r="AT2162" s="297"/>
      <c r="AU2162" s="297"/>
      <c r="AV2162" s="297"/>
      <c r="AW2162" s="297"/>
      <c r="AX2162" s="297"/>
      <c r="AY2162" s="297"/>
      <c r="AZ2162" s="297"/>
      <c r="BA2162" s="297"/>
      <c r="BB2162" s="297"/>
      <c r="BC2162" s="297"/>
      <c r="BD2162" s="297"/>
      <c r="BE2162" s="297"/>
      <c r="BF2162" s="297"/>
      <c r="BG2162" s="297"/>
      <c r="BH2162" s="297"/>
      <c r="BI2162" s="297"/>
      <c r="BJ2162" s="297"/>
      <c r="BK2162" s="297"/>
      <c r="BL2162" s="297"/>
      <c r="BM2162" s="297"/>
      <c r="BN2162" s="297"/>
      <c r="BO2162" s="297"/>
      <c r="BP2162" s="297"/>
      <c r="BQ2162" s="297"/>
      <c r="BR2162" s="297"/>
      <c r="BS2162" s="297"/>
      <c r="BT2162" s="297"/>
      <c r="BU2162" s="297"/>
      <c r="BV2162" s="297"/>
      <c r="BW2162" s="297"/>
      <c r="BX2162" s="297"/>
      <c r="BY2162" s="297"/>
      <c r="BZ2162" s="297"/>
      <c r="CA2162" s="297"/>
      <c r="CB2162" s="297"/>
      <c r="CC2162" s="297"/>
      <c r="CD2162" s="297"/>
      <c r="CE2162" s="297"/>
      <c r="CF2162" s="297"/>
      <c r="CG2162" s="297"/>
      <c r="CH2162" s="297"/>
      <c r="CI2162" s="297"/>
      <c r="CJ2162" s="297"/>
      <c r="CK2162" s="297"/>
      <c r="CL2162" s="297"/>
      <c r="CM2162" s="297"/>
      <c r="CN2162" s="297"/>
    </row>
    <row r="2163" spans="1:92" x14ac:dyDescent="0.25">
      <c r="B2163" s="174" t="s">
        <v>611</v>
      </c>
      <c r="D2163" s="295" t="s">
        <v>1183</v>
      </c>
      <c r="E2163" s="102" t="s">
        <v>203</v>
      </c>
      <c r="T2163" s="355"/>
      <c r="U2163" s="297"/>
      <c r="V2163" s="297"/>
      <c r="W2163" s="297"/>
      <c r="X2163" s="297"/>
      <c r="Y2163" s="297"/>
      <c r="Z2163" s="297"/>
      <c r="AA2163" s="297"/>
      <c r="AB2163" s="297"/>
      <c r="AC2163" s="297"/>
      <c r="AD2163" s="297"/>
      <c r="AE2163" s="297"/>
      <c r="AF2163" s="297"/>
      <c r="AG2163" s="297"/>
      <c r="AH2163" s="297"/>
      <c r="AI2163" s="297"/>
      <c r="AJ2163" s="297"/>
      <c r="AK2163" s="297"/>
      <c r="AL2163" s="297"/>
      <c r="AM2163" s="297"/>
      <c r="AN2163" s="297"/>
      <c r="AO2163" s="297"/>
      <c r="AP2163" s="297"/>
      <c r="AQ2163" s="297"/>
      <c r="AR2163" s="297"/>
      <c r="AS2163" s="297"/>
      <c r="AT2163" s="297"/>
      <c r="AU2163" s="297"/>
      <c r="AV2163" s="297"/>
      <c r="AW2163" s="297"/>
      <c r="AX2163" s="297"/>
      <c r="AY2163" s="297"/>
      <c r="AZ2163" s="297"/>
      <c r="BA2163" s="297"/>
      <c r="BB2163" s="297"/>
      <c r="BC2163" s="297"/>
      <c r="BD2163" s="297"/>
      <c r="BE2163" s="297"/>
      <c r="BF2163" s="297"/>
      <c r="BG2163" s="297"/>
      <c r="BH2163" s="297"/>
      <c r="BI2163" s="297"/>
      <c r="BJ2163" s="297"/>
      <c r="BK2163" s="297"/>
      <c r="BL2163" s="297"/>
      <c r="BM2163" s="297"/>
      <c r="BN2163" s="297"/>
      <c r="BO2163" s="297"/>
      <c r="BP2163" s="297"/>
      <c r="BQ2163" s="297"/>
      <c r="BR2163" s="297"/>
      <c r="BS2163" s="297"/>
      <c r="BT2163" s="297"/>
      <c r="BU2163" s="297"/>
      <c r="BV2163" s="297"/>
      <c r="BW2163" s="297"/>
      <c r="BX2163" s="297"/>
      <c r="BY2163" s="297"/>
      <c r="BZ2163" s="297"/>
      <c r="CA2163" s="297"/>
      <c r="CB2163" s="297"/>
      <c r="CC2163" s="297"/>
      <c r="CD2163" s="297"/>
      <c r="CE2163" s="297"/>
      <c r="CF2163" s="297"/>
      <c r="CG2163" s="297"/>
      <c r="CH2163" s="297"/>
      <c r="CI2163" s="297"/>
      <c r="CJ2163" s="297"/>
      <c r="CK2163" s="297"/>
      <c r="CL2163" s="297"/>
      <c r="CM2163" s="297"/>
      <c r="CN2163" s="297"/>
    </row>
    <row r="2164" spans="1:92" x14ac:dyDescent="0.25">
      <c r="B2164" s="223" t="s">
        <v>612</v>
      </c>
      <c r="D2164" s="295" t="s">
        <v>1183</v>
      </c>
      <c r="E2164" s="102" t="s">
        <v>203</v>
      </c>
      <c r="K2164" s="365">
        <f t="shared" ref="K2164:P2164" ca="1" si="1367">SUMIF($3:$3, K$2, INDIRECT(ROW() &amp; ":" &amp; ROW()))</f>
        <v>-8.7915887230009595</v>
      </c>
      <c r="L2164" s="365">
        <f t="shared" ca="1" si="1367"/>
        <v>0</v>
      </c>
      <c r="M2164" s="365">
        <f t="shared" ca="1" si="1367"/>
        <v>0</v>
      </c>
      <c r="N2164" s="365">
        <f t="shared" ca="1" si="1367"/>
        <v>0</v>
      </c>
      <c r="O2164" s="365">
        <f t="shared" ca="1" si="1367"/>
        <v>0</v>
      </c>
      <c r="P2164" s="365">
        <f t="shared" ca="1" si="1367"/>
        <v>0</v>
      </c>
      <c r="Q2164" s="50"/>
      <c r="T2164" s="366"/>
      <c r="U2164" s="382">
        <f ca="1">+PMT($I2153/U$7,$I2152,U2157,0)</f>
        <v>-8.7915887230009595</v>
      </c>
      <c r="V2164" s="382">
        <f t="shared" ref="V2164:CG2164" ca="1" si="1368">+PMT($I2153/V$7,$I2152,V2157,0)</f>
        <v>0</v>
      </c>
      <c r="W2164" s="382">
        <f t="shared" ca="1" si="1368"/>
        <v>0</v>
      </c>
      <c r="X2164" s="382">
        <f t="shared" ca="1" si="1368"/>
        <v>0</v>
      </c>
      <c r="Y2164" s="382">
        <f t="shared" ca="1" si="1368"/>
        <v>0</v>
      </c>
      <c r="Z2164" s="382">
        <f t="shared" ca="1" si="1368"/>
        <v>0</v>
      </c>
      <c r="AA2164" s="382">
        <f t="shared" ca="1" si="1368"/>
        <v>0</v>
      </c>
      <c r="AB2164" s="382">
        <f t="shared" ca="1" si="1368"/>
        <v>0</v>
      </c>
      <c r="AC2164" s="382">
        <f t="shared" ca="1" si="1368"/>
        <v>0</v>
      </c>
      <c r="AD2164" s="382">
        <f t="shared" ca="1" si="1368"/>
        <v>0</v>
      </c>
      <c r="AE2164" s="382">
        <f t="shared" ca="1" si="1368"/>
        <v>0</v>
      </c>
      <c r="AF2164" s="382">
        <f t="shared" ca="1" si="1368"/>
        <v>0</v>
      </c>
      <c r="AG2164" s="382">
        <f t="shared" ca="1" si="1368"/>
        <v>0</v>
      </c>
      <c r="AH2164" s="382">
        <f t="shared" ca="1" si="1368"/>
        <v>0</v>
      </c>
      <c r="AI2164" s="382">
        <f t="shared" ca="1" si="1368"/>
        <v>0</v>
      </c>
      <c r="AJ2164" s="382">
        <f t="shared" ca="1" si="1368"/>
        <v>0</v>
      </c>
      <c r="AK2164" s="382">
        <f t="shared" ca="1" si="1368"/>
        <v>0</v>
      </c>
      <c r="AL2164" s="382">
        <f t="shared" ca="1" si="1368"/>
        <v>0</v>
      </c>
      <c r="AM2164" s="382">
        <f t="shared" ca="1" si="1368"/>
        <v>0</v>
      </c>
      <c r="AN2164" s="382">
        <f t="shared" ca="1" si="1368"/>
        <v>0</v>
      </c>
      <c r="AO2164" s="382">
        <f t="shared" ca="1" si="1368"/>
        <v>0</v>
      </c>
      <c r="AP2164" s="382">
        <f t="shared" ca="1" si="1368"/>
        <v>0</v>
      </c>
      <c r="AQ2164" s="382">
        <f t="shared" ca="1" si="1368"/>
        <v>0</v>
      </c>
      <c r="AR2164" s="382">
        <f t="shared" ca="1" si="1368"/>
        <v>0</v>
      </c>
      <c r="AS2164" s="382">
        <f t="shared" ca="1" si="1368"/>
        <v>0</v>
      </c>
      <c r="AT2164" s="382">
        <f t="shared" ca="1" si="1368"/>
        <v>0</v>
      </c>
      <c r="AU2164" s="382">
        <f t="shared" ca="1" si="1368"/>
        <v>0</v>
      </c>
      <c r="AV2164" s="382">
        <f t="shared" ca="1" si="1368"/>
        <v>0</v>
      </c>
      <c r="AW2164" s="382">
        <f t="shared" ca="1" si="1368"/>
        <v>0</v>
      </c>
      <c r="AX2164" s="382">
        <f t="shared" ca="1" si="1368"/>
        <v>0</v>
      </c>
      <c r="AY2164" s="382">
        <f t="shared" ca="1" si="1368"/>
        <v>0</v>
      </c>
      <c r="AZ2164" s="382">
        <f t="shared" ca="1" si="1368"/>
        <v>0</v>
      </c>
      <c r="BA2164" s="382">
        <f t="shared" ca="1" si="1368"/>
        <v>0</v>
      </c>
      <c r="BB2164" s="382">
        <f t="shared" ca="1" si="1368"/>
        <v>0</v>
      </c>
      <c r="BC2164" s="382">
        <f t="shared" ca="1" si="1368"/>
        <v>0</v>
      </c>
      <c r="BD2164" s="382">
        <f t="shared" ca="1" si="1368"/>
        <v>0</v>
      </c>
      <c r="BE2164" s="382">
        <f t="shared" ca="1" si="1368"/>
        <v>0</v>
      </c>
      <c r="BF2164" s="382">
        <f t="shared" ca="1" si="1368"/>
        <v>0</v>
      </c>
      <c r="BG2164" s="382">
        <f t="shared" ca="1" si="1368"/>
        <v>0</v>
      </c>
      <c r="BH2164" s="382">
        <f t="shared" ca="1" si="1368"/>
        <v>0</v>
      </c>
      <c r="BI2164" s="382">
        <f t="shared" ca="1" si="1368"/>
        <v>0</v>
      </c>
      <c r="BJ2164" s="382">
        <f t="shared" ca="1" si="1368"/>
        <v>0</v>
      </c>
      <c r="BK2164" s="382">
        <f t="shared" ca="1" si="1368"/>
        <v>0</v>
      </c>
      <c r="BL2164" s="382">
        <f t="shared" ca="1" si="1368"/>
        <v>0</v>
      </c>
      <c r="BM2164" s="382">
        <f t="shared" ca="1" si="1368"/>
        <v>0</v>
      </c>
      <c r="BN2164" s="382">
        <f t="shared" ca="1" si="1368"/>
        <v>0</v>
      </c>
      <c r="BO2164" s="382">
        <f t="shared" ca="1" si="1368"/>
        <v>0</v>
      </c>
      <c r="BP2164" s="382">
        <f t="shared" ca="1" si="1368"/>
        <v>0</v>
      </c>
      <c r="BQ2164" s="382">
        <f t="shared" ca="1" si="1368"/>
        <v>0</v>
      </c>
      <c r="BR2164" s="382">
        <f t="shared" ca="1" si="1368"/>
        <v>0</v>
      </c>
      <c r="BS2164" s="382">
        <f t="shared" ca="1" si="1368"/>
        <v>0</v>
      </c>
      <c r="BT2164" s="382">
        <f t="shared" ca="1" si="1368"/>
        <v>0</v>
      </c>
      <c r="BU2164" s="382">
        <f t="shared" ca="1" si="1368"/>
        <v>0</v>
      </c>
      <c r="BV2164" s="382">
        <f t="shared" ca="1" si="1368"/>
        <v>0</v>
      </c>
      <c r="BW2164" s="382">
        <f t="shared" ca="1" si="1368"/>
        <v>0</v>
      </c>
      <c r="BX2164" s="382">
        <f t="shared" ca="1" si="1368"/>
        <v>0</v>
      </c>
      <c r="BY2164" s="382">
        <f t="shared" ca="1" si="1368"/>
        <v>0</v>
      </c>
      <c r="BZ2164" s="382">
        <f t="shared" ca="1" si="1368"/>
        <v>0</v>
      </c>
      <c r="CA2164" s="382">
        <f t="shared" ca="1" si="1368"/>
        <v>0</v>
      </c>
      <c r="CB2164" s="382">
        <f t="shared" ca="1" si="1368"/>
        <v>0</v>
      </c>
      <c r="CC2164" s="382">
        <f t="shared" ca="1" si="1368"/>
        <v>0</v>
      </c>
      <c r="CD2164" s="382">
        <f t="shared" ca="1" si="1368"/>
        <v>0</v>
      </c>
      <c r="CE2164" s="382">
        <f t="shared" ca="1" si="1368"/>
        <v>0</v>
      </c>
      <c r="CF2164" s="382">
        <f t="shared" ca="1" si="1368"/>
        <v>0</v>
      </c>
      <c r="CG2164" s="382">
        <f t="shared" ca="1" si="1368"/>
        <v>0</v>
      </c>
      <c r="CH2164" s="382">
        <f t="shared" ref="CH2164:CN2164" ca="1" si="1369">+PMT($I2153/CH$7,$I2152,CH2157,0)</f>
        <v>0</v>
      </c>
      <c r="CI2164" s="382">
        <f t="shared" ca="1" si="1369"/>
        <v>0</v>
      </c>
      <c r="CJ2164" s="382">
        <f t="shared" ca="1" si="1369"/>
        <v>0</v>
      </c>
      <c r="CK2164" s="382">
        <f t="shared" ca="1" si="1369"/>
        <v>0</v>
      </c>
      <c r="CL2164" s="382">
        <f t="shared" ca="1" si="1369"/>
        <v>0</v>
      </c>
      <c r="CM2164" s="382">
        <f t="shared" ca="1" si="1369"/>
        <v>0</v>
      </c>
      <c r="CN2164" s="382">
        <f t="shared" ca="1" si="1369"/>
        <v>0</v>
      </c>
    </row>
    <row r="2165" spans="1:92" x14ac:dyDescent="0.25">
      <c r="B2165" s="216" t="s">
        <v>613</v>
      </c>
      <c r="C2165" s="53"/>
      <c r="D2165" s="384" t="s">
        <v>1183</v>
      </c>
      <c r="E2165" s="229" t="s">
        <v>203</v>
      </c>
      <c r="F2165" s="229"/>
      <c r="G2165" s="229"/>
      <c r="K2165" s="30">
        <f t="shared" ref="K2165:P2165" ca="1" si="1370">SUMIF($4:$4, K$2, INDIRECT(ROW() &amp; ":" &amp; ROW()))</f>
        <v>-8.7915887230009577</v>
      </c>
      <c r="L2165" s="30">
        <f t="shared" ca="1" si="1370"/>
        <v>0</v>
      </c>
      <c r="M2165" s="30">
        <f t="shared" ca="1" si="1370"/>
        <v>0</v>
      </c>
      <c r="N2165" s="30">
        <f t="shared" ca="1" si="1370"/>
        <v>0</v>
      </c>
      <c r="O2165" s="30">
        <f t="shared" ca="1" si="1370"/>
        <v>0</v>
      </c>
      <c r="P2165" s="30">
        <f t="shared" ca="1" si="1370"/>
        <v>0</v>
      </c>
      <c r="Q2165" s="30"/>
      <c r="T2165" s="327"/>
      <c r="U2165" s="383">
        <f ca="1">+MIN(0,MAX(SUM(U2164:OFFSET(U2164,0,-MIN($I2152-1,COLUMN()-COLUMN($U2164)))),-SUM(U2156:U2157,-U2161)))</f>
        <v>-8.7915887230009595</v>
      </c>
      <c r="V2165" s="383">
        <f ca="1">+MIN(0,MAX(SUM(V2164:OFFSET(V2164,0,-MIN($I2152-1,COLUMN()-COLUMN($U2164)))),-SUM(V2156:V2157,-V2161)))</f>
        <v>-8.7915887230009595</v>
      </c>
      <c r="W2165" s="383">
        <f ca="1">+MIN(0,MAX(SUM(W2164:OFFSET(W2164,0,-MIN($I2152-1,COLUMN()-COLUMN($U2164)))),-SUM(W2156:W2157,-W2161)))</f>
        <v>-8.7915887230009595</v>
      </c>
      <c r="X2165" s="383">
        <f ca="1">+MIN(0,MAX(SUM(X2164:OFFSET(X2164,0,-MIN($I2152-1,COLUMN()-COLUMN($U2164)))),-SUM(X2156:X2157,-X2161)))</f>
        <v>-8.7915887230009595</v>
      </c>
      <c r="Y2165" s="383">
        <f ca="1">+MIN(0,MAX(SUM(Y2164:OFFSET(Y2164,0,-MIN($I2152-1,COLUMN()-COLUMN($U2164)))),-SUM(Y2156:Y2157,-Y2161)))</f>
        <v>-8.7915887230009595</v>
      </c>
      <c r="Z2165" s="383">
        <f ca="1">+MIN(0,MAX(SUM(Z2164:OFFSET(Z2164,0,-MIN($I2152-1,COLUMN()-COLUMN($U2164)))),-SUM(Z2156:Z2157,-Z2161)))</f>
        <v>-8.7915887230009595</v>
      </c>
      <c r="AA2165" s="383">
        <f ca="1">+MIN(0,MAX(SUM(AA2164:OFFSET(AA2164,0,-MIN($I2152-1,COLUMN()-COLUMN($U2164)))),-SUM(AA2156:AA2157,-AA2161)))</f>
        <v>-8.7915887230009595</v>
      </c>
      <c r="AB2165" s="383">
        <f ca="1">+MIN(0,MAX(SUM(AB2164:OFFSET(AB2164,0,-MIN($I2152-1,COLUMN()-COLUMN($U2164)))),-SUM(AB2156:AB2157,-AB2161)))</f>
        <v>-8.7915887230009595</v>
      </c>
      <c r="AC2165" s="383">
        <f ca="1">+MIN(0,MAX(SUM(AC2164:OFFSET(AC2164,0,-MIN($I2152-1,COLUMN()-COLUMN($U2164)))),-SUM(AC2156:AC2157,-AC2161)))</f>
        <v>-8.7915887230009595</v>
      </c>
      <c r="AD2165" s="383">
        <f ca="1">+MIN(0,MAX(SUM(AD2164:OFFSET(AD2164,0,-MIN($I2152-1,COLUMN()-COLUMN($U2164)))),-SUM(AD2156:AD2157,-AD2161)))</f>
        <v>-8.7915887230009595</v>
      </c>
      <c r="AE2165" s="383">
        <f ca="1">+MIN(0,MAX(SUM(AE2164:OFFSET(AE2164,0,-MIN($I2152-1,COLUMN()-COLUMN($U2164)))),-SUM(AE2156:AE2157,-AE2161)))</f>
        <v>-8.7915887230009595</v>
      </c>
      <c r="AF2165" s="383">
        <f ca="1">+MIN(0,MAX(SUM(AF2164:OFFSET(AF2164,0,-MIN($I2152-1,COLUMN()-COLUMN($U2164)))),-SUM(AF2156:AF2157,-AF2161)))</f>
        <v>-8.7915887230009577</v>
      </c>
      <c r="AG2165" s="383">
        <f ca="1">+MIN(0,MAX(SUM(AG2164:OFFSET(AG2164,0,-MIN($I2152-1,COLUMN()-COLUMN($U2164)))),-SUM(AG2156:AG2157,-AG2161)))</f>
        <v>0</v>
      </c>
      <c r="AH2165" s="383">
        <f ca="1">+MIN(0,MAX(SUM(AH2164:OFFSET(AH2164,0,-MIN($I2152-1,COLUMN()-COLUMN($U2164)))),-SUM(AH2156:AH2157,-AH2161)))</f>
        <v>0</v>
      </c>
      <c r="AI2165" s="383">
        <f ca="1">+MIN(0,MAX(SUM(AI2164:OFFSET(AI2164,0,-MIN($I2152-1,COLUMN()-COLUMN($U2164)))),-SUM(AI2156:AI2157,-AI2161)))</f>
        <v>0</v>
      </c>
      <c r="AJ2165" s="383">
        <f ca="1">+MIN(0,MAX(SUM(AJ2164:OFFSET(AJ2164,0,-MIN($I2152-1,COLUMN()-COLUMN($U2164)))),-SUM(AJ2156:AJ2157,-AJ2161)))</f>
        <v>0</v>
      </c>
      <c r="AK2165" s="383">
        <f ca="1">+MIN(0,MAX(SUM(AK2164:OFFSET(AK2164,0,-MIN($I2152-1,COLUMN()-COLUMN($U2164)))),-SUM(AK2156:AK2157,-AK2161)))</f>
        <v>0</v>
      </c>
      <c r="AL2165" s="383">
        <f ca="1">+MIN(0,MAX(SUM(AL2164:OFFSET(AL2164,0,-MIN($I2152-1,COLUMN()-COLUMN($U2164)))),-SUM(AL2156:AL2157,-AL2161)))</f>
        <v>0</v>
      </c>
      <c r="AM2165" s="383">
        <f ca="1">+MIN(0,MAX(SUM(AM2164:OFFSET(AM2164,0,-MIN($I2152-1,COLUMN()-COLUMN($U2164)))),-SUM(AM2156:AM2157,-AM2161)))</f>
        <v>0</v>
      </c>
      <c r="AN2165" s="383">
        <f ca="1">+MIN(0,MAX(SUM(AN2164:OFFSET(AN2164,0,-MIN($I2152-1,COLUMN()-COLUMN($U2164)))),-SUM(AN2156:AN2157,-AN2161)))</f>
        <v>0</v>
      </c>
      <c r="AO2165" s="383">
        <f ca="1">+MIN(0,MAX(SUM(AO2164:OFFSET(AO2164,0,-MIN($I2152-1,COLUMN()-COLUMN($U2164)))),-SUM(AO2156:AO2157,-AO2161)))</f>
        <v>0</v>
      </c>
      <c r="AP2165" s="383">
        <f ca="1">+MIN(0,MAX(SUM(AP2164:OFFSET(AP2164,0,-MIN($I2152-1,COLUMN()-COLUMN($U2164)))),-SUM(AP2156:AP2157,-AP2161)))</f>
        <v>0</v>
      </c>
      <c r="AQ2165" s="383">
        <f ca="1">+MIN(0,MAX(SUM(AQ2164:OFFSET(AQ2164,0,-MIN($I2152-1,COLUMN()-COLUMN($U2164)))),-SUM(AQ2156:AQ2157,-AQ2161)))</f>
        <v>0</v>
      </c>
      <c r="AR2165" s="383">
        <f ca="1">+MIN(0,MAX(SUM(AR2164:OFFSET(AR2164,0,-MIN($I2152-1,COLUMN()-COLUMN($U2164)))),-SUM(AR2156:AR2157,-AR2161)))</f>
        <v>0</v>
      </c>
      <c r="AS2165" s="383">
        <f ca="1">+MIN(0,MAX(SUM(AS2164:OFFSET(AS2164,0,-MIN($I2152-1,COLUMN()-COLUMN($U2164)))),-SUM(AS2156:AS2157,-AS2161)))</f>
        <v>0</v>
      </c>
      <c r="AT2165" s="383">
        <f ca="1">+MIN(0,MAX(SUM(AT2164:OFFSET(AT2164,0,-MIN($I2152-1,COLUMN()-COLUMN($U2164)))),-SUM(AT2156:AT2157,-AT2161)))</f>
        <v>0</v>
      </c>
      <c r="AU2165" s="383">
        <f ca="1">+MIN(0,MAX(SUM(AU2164:OFFSET(AU2164,0,-MIN($I2152-1,COLUMN()-COLUMN($U2164)))),-SUM(AU2156:AU2157,-AU2161)))</f>
        <v>0</v>
      </c>
      <c r="AV2165" s="383">
        <f ca="1">+MIN(0,MAX(SUM(AV2164:OFFSET(AV2164,0,-MIN($I2152-1,COLUMN()-COLUMN($U2164)))),-SUM(AV2156:AV2157,-AV2161)))</f>
        <v>0</v>
      </c>
      <c r="AW2165" s="383">
        <f ca="1">+MIN(0,MAX(SUM(AW2164:OFFSET(AW2164,0,-MIN($I2152-1,COLUMN()-COLUMN($U2164)))),-SUM(AW2156:AW2157,-AW2161)))</f>
        <v>0</v>
      </c>
      <c r="AX2165" s="383">
        <f ca="1">+MIN(0,MAX(SUM(AX2164:OFFSET(AX2164,0,-MIN($I2152-1,COLUMN()-COLUMN($U2164)))),-SUM(AX2156:AX2157,-AX2161)))</f>
        <v>0</v>
      </c>
      <c r="AY2165" s="383">
        <f ca="1">+MIN(0,MAX(SUM(AY2164:OFFSET(AY2164,0,-MIN($I2152-1,COLUMN()-COLUMN($U2164)))),-SUM(AY2156:AY2157,-AY2161)))</f>
        <v>0</v>
      </c>
      <c r="AZ2165" s="383">
        <f ca="1">+MIN(0,MAX(SUM(AZ2164:OFFSET(AZ2164,0,-MIN($I2152-1,COLUMN()-COLUMN($U2164)))),-SUM(AZ2156:AZ2157,-AZ2161)))</f>
        <v>0</v>
      </c>
      <c r="BA2165" s="383">
        <f ca="1">+MIN(0,MAX(SUM(BA2164:OFFSET(BA2164,0,-MIN($I2152-1,COLUMN()-COLUMN($U2164)))),-SUM(BA2156:BA2157,-BA2161)))</f>
        <v>0</v>
      </c>
      <c r="BB2165" s="383">
        <f ca="1">+MIN(0,MAX(SUM(BB2164:OFFSET(BB2164,0,-MIN($I2152-1,COLUMN()-COLUMN($U2164)))),-SUM(BB2156:BB2157,-BB2161)))</f>
        <v>0</v>
      </c>
      <c r="BC2165" s="383">
        <f ca="1">+MIN(0,MAX(SUM(BC2164:OFFSET(BC2164,0,-MIN($I2152-1,COLUMN()-COLUMN($U2164)))),-SUM(BC2156:BC2157,-BC2161)))</f>
        <v>0</v>
      </c>
      <c r="BD2165" s="383">
        <f ca="1">+MIN(0,MAX(SUM(BD2164:OFFSET(BD2164,0,-MIN($I2152-1,COLUMN()-COLUMN($U2164)))),-SUM(BD2156:BD2157,-BD2161)))</f>
        <v>0</v>
      </c>
      <c r="BE2165" s="383">
        <f ca="1">+MIN(0,MAX(SUM(BE2164:OFFSET(BE2164,0,-MIN($I2152-1,COLUMN()-COLUMN($U2164)))),-SUM(BE2156:BE2157,-BE2161)))</f>
        <v>0</v>
      </c>
      <c r="BF2165" s="383">
        <f ca="1">+MIN(0,MAX(SUM(BF2164:OFFSET(BF2164,0,-MIN($I2152-1,COLUMN()-COLUMN($U2164)))),-SUM(BF2156:BF2157,-BF2161)))</f>
        <v>0</v>
      </c>
      <c r="BG2165" s="383">
        <f ca="1">+MIN(0,MAX(SUM(BG2164:OFFSET(BG2164,0,-MIN($I2152-1,COLUMN()-COLUMN($U2164)))),-SUM(BG2156:BG2157,-BG2161)))</f>
        <v>0</v>
      </c>
      <c r="BH2165" s="383">
        <f ca="1">+MIN(0,MAX(SUM(BH2164:OFFSET(BH2164,0,-MIN($I2152-1,COLUMN()-COLUMN($U2164)))),-SUM(BH2156:BH2157,-BH2161)))</f>
        <v>0</v>
      </c>
      <c r="BI2165" s="383">
        <f ca="1">+MIN(0,MAX(SUM(BI2164:OFFSET(BI2164,0,-MIN($I2152-1,COLUMN()-COLUMN($U2164)))),-SUM(BI2156:BI2157,-BI2161)))</f>
        <v>0</v>
      </c>
      <c r="BJ2165" s="383">
        <f ca="1">+MIN(0,MAX(SUM(BJ2164:OFFSET(BJ2164,0,-MIN($I2152-1,COLUMN()-COLUMN($U2164)))),-SUM(BJ2156:BJ2157,-BJ2161)))</f>
        <v>0</v>
      </c>
      <c r="BK2165" s="383">
        <f ca="1">+MIN(0,MAX(SUM(BK2164:OFFSET(BK2164,0,-MIN($I2152-1,COLUMN()-COLUMN($U2164)))),-SUM(BK2156:BK2157,-BK2161)))</f>
        <v>0</v>
      </c>
      <c r="BL2165" s="383">
        <f ca="1">+MIN(0,MAX(SUM(BL2164:OFFSET(BL2164,0,-MIN($I2152-1,COLUMN()-COLUMN($U2164)))),-SUM(BL2156:BL2157,-BL2161)))</f>
        <v>0</v>
      </c>
      <c r="BM2165" s="383">
        <f ca="1">+MIN(0,MAX(SUM(BM2164:OFFSET(BM2164,0,-MIN($I2152-1,COLUMN()-COLUMN($U2164)))),-SUM(BM2156:BM2157,-BM2161)))</f>
        <v>0</v>
      </c>
      <c r="BN2165" s="383">
        <f ca="1">+MIN(0,MAX(SUM(BN2164:OFFSET(BN2164,0,-MIN($I2152-1,COLUMN()-COLUMN($U2164)))),-SUM(BN2156:BN2157,-BN2161)))</f>
        <v>0</v>
      </c>
      <c r="BO2165" s="383">
        <f ca="1">+MIN(0,MAX(SUM(BO2164:OFFSET(BO2164,0,-MIN($I2152-1,COLUMN()-COLUMN($U2164)))),-SUM(BO2156:BO2157,-BO2161)))</f>
        <v>0</v>
      </c>
      <c r="BP2165" s="383">
        <f ca="1">+MIN(0,MAX(SUM(BP2164:OFFSET(BP2164,0,-MIN($I2152-1,COLUMN()-COLUMN($U2164)))),-SUM(BP2156:BP2157,-BP2161)))</f>
        <v>0</v>
      </c>
      <c r="BQ2165" s="383">
        <f ca="1">+MIN(0,MAX(SUM(BQ2164:OFFSET(BQ2164,0,-MIN($I2152-1,COLUMN()-COLUMN($U2164)))),-SUM(BQ2156:BQ2157,-BQ2161)))</f>
        <v>0</v>
      </c>
      <c r="BR2165" s="383">
        <f ca="1">+MIN(0,MAX(SUM(BR2164:OFFSET(BR2164,0,-MIN($I2152-1,COLUMN()-COLUMN($U2164)))),-SUM(BR2156:BR2157,-BR2161)))</f>
        <v>0</v>
      </c>
      <c r="BS2165" s="383">
        <f ca="1">+MIN(0,MAX(SUM(BS2164:OFFSET(BS2164,0,-MIN($I2152-1,COLUMN()-COLUMN($U2164)))),-SUM(BS2156:BS2157,-BS2161)))</f>
        <v>0</v>
      </c>
      <c r="BT2165" s="383">
        <f ca="1">+MIN(0,MAX(SUM(BT2164:OFFSET(BT2164,0,-MIN($I2152-1,COLUMN()-COLUMN($U2164)))),-SUM(BT2156:BT2157,-BT2161)))</f>
        <v>0</v>
      </c>
      <c r="BU2165" s="383">
        <f ca="1">+MIN(0,MAX(SUM(BU2164:OFFSET(BU2164,0,-MIN($I2152-1,COLUMN()-COLUMN($U2164)))),-SUM(BU2156:BU2157,-BU2161)))</f>
        <v>0</v>
      </c>
      <c r="BV2165" s="383">
        <f ca="1">+MIN(0,MAX(SUM(BV2164:OFFSET(BV2164,0,-MIN($I2152-1,COLUMN()-COLUMN($U2164)))),-SUM(BV2156:BV2157,-BV2161)))</f>
        <v>0</v>
      </c>
      <c r="BW2165" s="383">
        <f ca="1">+MIN(0,MAX(SUM(BW2164:OFFSET(BW2164,0,-MIN($I2152-1,COLUMN()-COLUMN($U2164)))),-SUM(BW2156:BW2157,-BW2161)))</f>
        <v>0</v>
      </c>
      <c r="BX2165" s="383">
        <f ca="1">+MIN(0,MAX(SUM(BX2164:OFFSET(BX2164,0,-MIN($I2152-1,COLUMN()-COLUMN($U2164)))),-SUM(BX2156:BX2157,-BX2161)))</f>
        <v>0</v>
      </c>
      <c r="BY2165" s="383">
        <f ca="1">+MIN(0,MAX(SUM(BY2164:OFFSET(BY2164,0,-MIN($I2152-1,COLUMN()-COLUMN($U2164)))),-SUM(BY2156:BY2157,-BY2161)))</f>
        <v>0</v>
      </c>
      <c r="BZ2165" s="383">
        <f ca="1">+MIN(0,MAX(SUM(BZ2164:OFFSET(BZ2164,0,-MIN($I2152-1,COLUMN()-COLUMN($U2164)))),-SUM(BZ2156:BZ2157,-BZ2161)))</f>
        <v>0</v>
      </c>
      <c r="CA2165" s="383">
        <f ca="1">+MIN(0,MAX(SUM(CA2164:OFFSET(CA2164,0,-MIN($I2152-1,COLUMN()-COLUMN($U2164)))),-SUM(CA2156:CA2157,-CA2161)))</f>
        <v>0</v>
      </c>
      <c r="CB2165" s="383">
        <f ca="1">+MIN(0,MAX(SUM(CB2164:OFFSET(CB2164,0,-MIN($I2152-1,COLUMN()-COLUMN($U2164)))),-SUM(CB2156:CB2157,-CB2161)))</f>
        <v>0</v>
      </c>
      <c r="CC2165" s="383">
        <f ca="1">+MIN(0,MAX(SUM(CC2164:OFFSET(CC2164,0,-MIN($I2152-1,COLUMN()-COLUMN($U2164)))),-SUM(CC2156:CC2157,-CC2161)))</f>
        <v>0</v>
      </c>
      <c r="CD2165" s="383">
        <f ca="1">+MIN(0,MAX(SUM(CD2164:OFFSET(CD2164,0,-MIN($I2152-1,COLUMN()-COLUMN($U2164)))),-SUM(CD2156:CD2157,-CD2161)))</f>
        <v>0</v>
      </c>
      <c r="CE2165" s="383">
        <f ca="1">+MIN(0,MAX(SUM(CE2164:OFFSET(CE2164,0,-MIN($I2152-1,COLUMN()-COLUMN($U2164)))),-SUM(CE2156:CE2157,-CE2161)))</f>
        <v>0</v>
      </c>
      <c r="CF2165" s="383">
        <f ca="1">+MIN(0,MAX(SUM(CF2164:OFFSET(CF2164,0,-MIN($I2152-1,COLUMN()-COLUMN($U2164)))),-SUM(CF2156:CF2157,-CF2161)))</f>
        <v>0</v>
      </c>
      <c r="CG2165" s="383">
        <f ca="1">+MIN(0,MAX(SUM(CG2164:OFFSET(CG2164,0,-MIN($I2152-1,COLUMN()-COLUMN($U2164)))),-SUM(CG2156:CG2157,-CG2161)))</f>
        <v>0</v>
      </c>
      <c r="CH2165" s="383">
        <f ca="1">+MIN(0,MAX(SUM(CH2164:OFFSET(CH2164,0,-MIN($I2152-1,COLUMN()-COLUMN($U2164)))),-SUM(CH2156:CH2157,-CH2161)))</f>
        <v>0</v>
      </c>
      <c r="CI2165" s="383">
        <f ca="1">+MIN(0,MAX(SUM(CI2164:OFFSET(CI2164,0,-MIN($I2152-1,COLUMN()-COLUMN($U2164)))),-SUM(CI2156:CI2157,-CI2161)))</f>
        <v>0</v>
      </c>
      <c r="CJ2165" s="383">
        <f ca="1">+MIN(0,MAX(SUM(CJ2164:OFFSET(CJ2164,0,-MIN($I2152-1,COLUMN()-COLUMN($U2164)))),-SUM(CJ2156:CJ2157,-CJ2161)))</f>
        <v>0</v>
      </c>
      <c r="CK2165" s="383">
        <f ca="1">+MIN(0,MAX(SUM(CK2164:OFFSET(CK2164,0,-MIN($I2152-1,COLUMN()-COLUMN($U2164)))),-SUM(CK2156:CK2157,-CK2161)))</f>
        <v>0</v>
      </c>
      <c r="CL2165" s="383">
        <f ca="1">+MIN(0,MAX(SUM(CL2164:OFFSET(CL2164,0,-MIN($I2152-1,COLUMN()-COLUMN($U2164)))),-SUM(CL2156:CL2157,-CL2161)))</f>
        <v>0</v>
      </c>
      <c r="CM2165" s="383">
        <f ca="1">+MIN(0,MAX(SUM(CM2164:OFFSET(CM2164,0,-MIN($I2152-1,COLUMN()-COLUMN($U2164)))),-SUM(CM2156:CM2157,-CM2161)))</f>
        <v>0</v>
      </c>
      <c r="CN2165" s="383">
        <f ca="1">+MIN(0,MAX(SUM(CN2164:OFFSET(CN2164,0,-MIN($I2152-1,COLUMN()-COLUMN($U2164)))),-SUM(CN2156:CN2157,-CN2161)))</f>
        <v>0</v>
      </c>
    </row>
    <row r="2166" spans="1:92" s="295" customFormat="1" x14ac:dyDescent="0.25">
      <c r="A2166"/>
      <c r="C2166"/>
      <c r="D2166"/>
      <c r="E2166" s="102"/>
      <c r="F2166" s="102"/>
      <c r="G2166" s="102"/>
      <c r="H2166" s="102"/>
      <c r="I2166" s="91"/>
      <c r="J2166" s="297"/>
      <c r="K2166"/>
      <c r="L2166"/>
      <c r="M2166"/>
      <c r="N2166"/>
      <c r="O2166"/>
      <c r="P2166"/>
      <c r="Q2166"/>
      <c r="R2166"/>
      <c r="S2166"/>
    </row>
    <row r="2167" spans="1:92" s="295" customFormat="1" x14ac:dyDescent="0.25">
      <c r="A2167"/>
      <c r="C2167"/>
      <c r="D2167"/>
      <c r="E2167" s="102"/>
      <c r="F2167" s="102"/>
      <c r="G2167" s="102"/>
      <c r="H2167" s="102"/>
      <c r="I2167" s="91"/>
      <c r="J2167" s="297"/>
      <c r="K2167"/>
      <c r="L2167"/>
      <c r="M2167"/>
      <c r="N2167"/>
      <c r="O2167"/>
      <c r="P2167"/>
      <c r="Q2167"/>
      <c r="R2167"/>
      <c r="S2167"/>
      <c r="U2167" s="34">
        <v>0.05</v>
      </c>
      <c r="V2167" s="34">
        <v>0.05</v>
      </c>
      <c r="W2167" s="34">
        <v>0.05</v>
      </c>
      <c r="X2167" s="34">
        <v>0.05</v>
      </c>
      <c r="Y2167" s="34">
        <v>0.05</v>
      </c>
      <c r="Z2167" s="34">
        <v>0.05</v>
      </c>
      <c r="AA2167" s="34">
        <v>0.05</v>
      </c>
      <c r="AB2167" s="34">
        <v>0.05</v>
      </c>
      <c r="AC2167" s="34">
        <v>0.05</v>
      </c>
      <c r="AD2167" s="34">
        <v>0.05</v>
      </c>
      <c r="AE2167" s="34">
        <v>0.05</v>
      </c>
      <c r="AF2167" s="34">
        <v>0.05</v>
      </c>
      <c r="AG2167" s="34">
        <v>0.05</v>
      </c>
      <c r="AH2167" s="34">
        <v>0.05</v>
      </c>
      <c r="AI2167" s="34">
        <v>0.05</v>
      </c>
      <c r="AJ2167" s="34">
        <v>0.05</v>
      </c>
      <c r="AK2167" s="34">
        <v>0.05</v>
      </c>
      <c r="AL2167" s="34">
        <v>0.05</v>
      </c>
      <c r="AM2167" s="34">
        <v>0.05</v>
      </c>
      <c r="AN2167" s="34">
        <v>0.05</v>
      </c>
      <c r="AO2167" s="34">
        <v>0.05</v>
      </c>
      <c r="AP2167" s="34">
        <v>0.05</v>
      </c>
      <c r="AQ2167" s="34">
        <v>0.05</v>
      </c>
      <c r="AR2167" s="34">
        <v>0.05</v>
      </c>
      <c r="AS2167" s="34">
        <v>0.05</v>
      </c>
      <c r="AT2167" s="34">
        <v>0.05</v>
      </c>
      <c r="AU2167" s="34">
        <v>0.05</v>
      </c>
      <c r="AV2167" s="34">
        <v>0.05</v>
      </c>
      <c r="AW2167" s="34">
        <v>0.05</v>
      </c>
      <c r="AX2167" s="34">
        <v>0.05</v>
      </c>
      <c r="AY2167" s="34">
        <v>0.05</v>
      </c>
      <c r="AZ2167" s="34">
        <v>0.05</v>
      </c>
      <c r="BA2167" s="34">
        <v>0.05</v>
      </c>
      <c r="BB2167" s="34">
        <v>0.05</v>
      </c>
      <c r="BC2167" s="34">
        <v>0.05</v>
      </c>
      <c r="BD2167" s="34">
        <v>0.05</v>
      </c>
      <c r="BE2167" s="34">
        <v>0.05</v>
      </c>
      <c r="BF2167" s="34">
        <v>0.05</v>
      </c>
      <c r="BG2167" s="34">
        <v>0.05</v>
      </c>
      <c r="BH2167" s="34">
        <v>0.05</v>
      </c>
      <c r="BI2167" s="34">
        <v>0.05</v>
      </c>
      <c r="BJ2167" s="34">
        <v>0.05</v>
      </c>
      <c r="BK2167" s="34">
        <v>0.05</v>
      </c>
      <c r="BL2167" s="34">
        <v>0.05</v>
      </c>
      <c r="BM2167" s="34">
        <v>0.05</v>
      </c>
      <c r="BN2167" s="34">
        <v>0.05</v>
      </c>
      <c r="BO2167" s="34">
        <v>0.05</v>
      </c>
      <c r="BP2167" s="34">
        <v>0.05</v>
      </c>
      <c r="BQ2167" s="34">
        <v>0.05</v>
      </c>
      <c r="BR2167" s="34">
        <v>0.05</v>
      </c>
      <c r="BS2167" s="34">
        <v>0.05</v>
      </c>
      <c r="BT2167" s="34">
        <v>0.05</v>
      </c>
      <c r="BU2167" s="34">
        <v>0.05</v>
      </c>
      <c r="BV2167" s="34">
        <v>0.05</v>
      </c>
      <c r="BW2167" s="34">
        <v>0.05</v>
      </c>
      <c r="BX2167" s="34">
        <v>0.05</v>
      </c>
      <c r="BY2167" s="34">
        <v>0.05</v>
      </c>
      <c r="BZ2167" s="34">
        <v>0.05</v>
      </c>
      <c r="CA2167" s="34">
        <v>0.05</v>
      </c>
      <c r="CB2167" s="34">
        <v>0.05</v>
      </c>
      <c r="CC2167" s="34">
        <v>0.05</v>
      </c>
      <c r="CD2167" s="34">
        <v>0.05</v>
      </c>
      <c r="CE2167" s="34">
        <v>0.05</v>
      </c>
      <c r="CF2167" s="34">
        <v>0.05</v>
      </c>
      <c r="CG2167" s="34">
        <v>0.05</v>
      </c>
      <c r="CH2167" s="34">
        <v>0.05</v>
      </c>
      <c r="CI2167" s="34">
        <v>0.05</v>
      </c>
      <c r="CJ2167" s="34">
        <v>0.05</v>
      </c>
      <c r="CK2167" s="34">
        <v>0.05</v>
      </c>
      <c r="CL2167" s="34">
        <v>0.05</v>
      </c>
      <c r="CM2167" s="34">
        <v>0.05</v>
      </c>
      <c r="CN2167" s="34">
        <v>0.05</v>
      </c>
    </row>
    <row r="2168" spans="1:92" s="295" customFormat="1" x14ac:dyDescent="0.25">
      <c r="A2168"/>
      <c r="C2168"/>
      <c r="D2168"/>
      <c r="E2168" s="102"/>
      <c r="F2168" s="102"/>
      <c r="G2168" s="102"/>
      <c r="H2168" s="102"/>
      <c r="I2168" s="91"/>
      <c r="J2168" s="297"/>
      <c r="K2168"/>
      <c r="L2168"/>
      <c r="M2168"/>
      <c r="N2168"/>
      <c r="O2168"/>
      <c r="P2168"/>
      <c r="Q2168"/>
      <c r="R2168"/>
      <c r="S2168"/>
      <c r="U2168" s="295">
        <v>100</v>
      </c>
      <c r="V2168" s="295">
        <v>100</v>
      </c>
      <c r="W2168" s="295">
        <v>0</v>
      </c>
      <c r="X2168" s="295">
        <v>0</v>
      </c>
      <c r="Y2168" s="295">
        <v>0</v>
      </c>
      <c r="Z2168" s="295">
        <v>0</v>
      </c>
      <c r="AA2168" s="295">
        <v>0</v>
      </c>
      <c r="AB2168" s="295">
        <v>0</v>
      </c>
      <c r="AC2168" s="295">
        <v>0</v>
      </c>
      <c r="AD2168" s="295">
        <v>0</v>
      </c>
      <c r="AE2168" s="295">
        <v>0</v>
      </c>
      <c r="AF2168" s="295">
        <v>0</v>
      </c>
      <c r="AG2168" s="295">
        <v>0</v>
      </c>
      <c r="AH2168" s="295">
        <v>0</v>
      </c>
      <c r="AI2168" s="295">
        <v>0</v>
      </c>
      <c r="AJ2168" s="295">
        <v>0</v>
      </c>
      <c r="AK2168" s="295">
        <v>0</v>
      </c>
      <c r="AL2168" s="295">
        <v>0</v>
      </c>
      <c r="AM2168" s="295">
        <v>0</v>
      </c>
      <c r="AN2168" s="295">
        <v>0</v>
      </c>
      <c r="AO2168" s="295">
        <v>0</v>
      </c>
      <c r="AP2168" s="295">
        <v>0</v>
      </c>
      <c r="AQ2168" s="295">
        <v>0</v>
      </c>
      <c r="AR2168" s="295">
        <v>0</v>
      </c>
      <c r="AS2168" s="295">
        <v>0</v>
      </c>
      <c r="AT2168" s="295">
        <v>0</v>
      </c>
      <c r="AU2168" s="295">
        <v>0</v>
      </c>
      <c r="AV2168" s="295">
        <v>0</v>
      </c>
      <c r="AW2168" s="295">
        <v>0</v>
      </c>
      <c r="AX2168" s="295">
        <v>0</v>
      </c>
      <c r="AY2168" s="295">
        <v>0</v>
      </c>
      <c r="AZ2168" s="295">
        <v>0</v>
      </c>
      <c r="BA2168" s="295">
        <v>0</v>
      </c>
      <c r="BB2168" s="295">
        <v>0</v>
      </c>
      <c r="BC2168" s="295">
        <v>0</v>
      </c>
      <c r="BD2168" s="295">
        <v>0</v>
      </c>
      <c r="BE2168" s="295">
        <v>0</v>
      </c>
      <c r="BF2168" s="295">
        <v>0</v>
      </c>
      <c r="BG2168" s="295">
        <v>0</v>
      </c>
      <c r="BH2168" s="295">
        <v>0</v>
      </c>
      <c r="BI2168" s="295">
        <v>0</v>
      </c>
      <c r="BJ2168" s="295">
        <v>0</v>
      </c>
      <c r="BK2168" s="295">
        <v>0</v>
      </c>
      <c r="BL2168" s="295">
        <v>0</v>
      </c>
      <c r="BM2168" s="295">
        <v>0</v>
      </c>
      <c r="BN2168" s="295">
        <v>0</v>
      </c>
      <c r="BO2168" s="295">
        <v>0</v>
      </c>
      <c r="BP2168" s="295">
        <v>0</v>
      </c>
      <c r="BQ2168" s="295">
        <v>0</v>
      </c>
      <c r="BR2168" s="295">
        <v>0</v>
      </c>
      <c r="BS2168" s="295">
        <v>0</v>
      </c>
      <c r="BT2168" s="295">
        <v>0</v>
      </c>
      <c r="BU2168" s="295">
        <v>0</v>
      </c>
      <c r="BV2168" s="295">
        <v>0</v>
      </c>
      <c r="BW2168" s="295">
        <v>0</v>
      </c>
      <c r="BX2168" s="295">
        <v>0</v>
      </c>
      <c r="BY2168" s="295">
        <v>0</v>
      </c>
      <c r="BZ2168" s="295">
        <v>0</v>
      </c>
      <c r="CA2168" s="295">
        <v>0</v>
      </c>
      <c r="CB2168" s="295">
        <v>0</v>
      </c>
      <c r="CC2168" s="295">
        <v>0</v>
      </c>
      <c r="CD2168" s="295">
        <v>0</v>
      </c>
      <c r="CE2168" s="295">
        <v>0</v>
      </c>
      <c r="CF2168" s="295">
        <v>0</v>
      </c>
      <c r="CG2168" s="295">
        <v>0</v>
      </c>
      <c r="CH2168" s="295">
        <v>0</v>
      </c>
      <c r="CI2168" s="295">
        <v>0</v>
      </c>
      <c r="CJ2168" s="295">
        <v>0</v>
      </c>
      <c r="CK2168" s="295">
        <v>0</v>
      </c>
      <c r="CL2168" s="295">
        <v>0</v>
      </c>
      <c r="CM2168" s="295">
        <v>0</v>
      </c>
      <c r="CN2168" s="295">
        <v>0</v>
      </c>
    </row>
    <row r="2169" spans="1:92" x14ac:dyDescent="0.25">
      <c r="A2169" s="137"/>
      <c r="B2169" s="208"/>
      <c r="C2169" s="139"/>
      <c r="D2169" s="139" t="s">
        <v>1184</v>
      </c>
      <c r="E2169" s="373" t="s">
        <v>1184</v>
      </c>
      <c r="F2169" s="373"/>
      <c r="G2169" s="373"/>
      <c r="H2169" s="141"/>
      <c r="I2169" s="221"/>
      <c r="J2169" s="222"/>
      <c r="K2169" s="139"/>
      <c r="L2169" s="139"/>
      <c r="M2169" s="139"/>
      <c r="N2169" s="139"/>
      <c r="O2169" s="139"/>
      <c r="P2169" s="139"/>
      <c r="Q2169" s="139"/>
      <c r="T2169" s="233"/>
      <c r="U2169" s="262" t="str">
        <f>+ADDRESS(ROW(U2168),COLUMN(U2168),2)</f>
        <v>U$2168</v>
      </c>
      <c r="V2169" s="262" t="str">
        <f t="shared" ref="V2169:CG2169" si="1371">+ADDRESS(ROW(V2168),COLUMN(V2168),2)</f>
        <v>V$2168</v>
      </c>
      <c r="W2169" s="262" t="str">
        <f t="shared" si="1371"/>
        <v>W$2168</v>
      </c>
      <c r="X2169" s="262" t="str">
        <f t="shared" si="1371"/>
        <v>X$2168</v>
      </c>
      <c r="Y2169" s="262" t="str">
        <f t="shared" si="1371"/>
        <v>Y$2168</v>
      </c>
      <c r="Z2169" s="262" t="str">
        <f t="shared" si="1371"/>
        <v>Z$2168</v>
      </c>
      <c r="AA2169" s="262" t="str">
        <f t="shared" si="1371"/>
        <v>AA$2168</v>
      </c>
      <c r="AB2169" s="262" t="str">
        <f t="shared" si="1371"/>
        <v>AB$2168</v>
      </c>
      <c r="AC2169" s="262" t="str">
        <f t="shared" si="1371"/>
        <v>AC$2168</v>
      </c>
      <c r="AD2169" s="262" t="str">
        <f t="shared" si="1371"/>
        <v>AD$2168</v>
      </c>
      <c r="AE2169" s="262" t="str">
        <f t="shared" si="1371"/>
        <v>AE$2168</v>
      </c>
      <c r="AF2169" s="262" t="str">
        <f t="shared" si="1371"/>
        <v>AF$2168</v>
      </c>
      <c r="AG2169" s="262" t="str">
        <f t="shared" si="1371"/>
        <v>AG$2168</v>
      </c>
      <c r="AH2169" s="262" t="str">
        <f t="shared" si="1371"/>
        <v>AH$2168</v>
      </c>
      <c r="AI2169" s="262" t="str">
        <f t="shared" si="1371"/>
        <v>AI$2168</v>
      </c>
      <c r="AJ2169" s="262" t="str">
        <f t="shared" si="1371"/>
        <v>AJ$2168</v>
      </c>
      <c r="AK2169" s="262" t="str">
        <f t="shared" si="1371"/>
        <v>AK$2168</v>
      </c>
      <c r="AL2169" s="262" t="str">
        <f t="shared" si="1371"/>
        <v>AL$2168</v>
      </c>
      <c r="AM2169" s="262" t="str">
        <f t="shared" si="1371"/>
        <v>AM$2168</v>
      </c>
      <c r="AN2169" s="262" t="str">
        <f t="shared" si="1371"/>
        <v>AN$2168</v>
      </c>
      <c r="AO2169" s="262" t="str">
        <f t="shared" si="1371"/>
        <v>AO$2168</v>
      </c>
      <c r="AP2169" s="262" t="str">
        <f t="shared" si="1371"/>
        <v>AP$2168</v>
      </c>
      <c r="AQ2169" s="262" t="str">
        <f t="shared" si="1371"/>
        <v>AQ$2168</v>
      </c>
      <c r="AR2169" s="262" t="str">
        <f t="shared" si="1371"/>
        <v>AR$2168</v>
      </c>
      <c r="AS2169" s="262" t="str">
        <f t="shared" si="1371"/>
        <v>AS$2168</v>
      </c>
      <c r="AT2169" s="262" t="str">
        <f t="shared" si="1371"/>
        <v>AT$2168</v>
      </c>
      <c r="AU2169" s="262" t="str">
        <f t="shared" si="1371"/>
        <v>AU$2168</v>
      </c>
      <c r="AV2169" s="262" t="str">
        <f t="shared" si="1371"/>
        <v>AV$2168</v>
      </c>
      <c r="AW2169" s="262" t="str">
        <f t="shared" si="1371"/>
        <v>AW$2168</v>
      </c>
      <c r="AX2169" s="262" t="str">
        <f t="shared" si="1371"/>
        <v>AX$2168</v>
      </c>
      <c r="AY2169" s="262" t="str">
        <f t="shared" si="1371"/>
        <v>AY$2168</v>
      </c>
      <c r="AZ2169" s="262" t="str">
        <f t="shared" si="1371"/>
        <v>AZ$2168</v>
      </c>
      <c r="BA2169" s="262" t="str">
        <f t="shared" si="1371"/>
        <v>BA$2168</v>
      </c>
      <c r="BB2169" s="262" t="str">
        <f t="shared" si="1371"/>
        <v>BB$2168</v>
      </c>
      <c r="BC2169" s="262" t="str">
        <f t="shared" si="1371"/>
        <v>BC$2168</v>
      </c>
      <c r="BD2169" s="262" t="str">
        <f t="shared" si="1371"/>
        <v>BD$2168</v>
      </c>
      <c r="BE2169" s="262" t="str">
        <f t="shared" si="1371"/>
        <v>BE$2168</v>
      </c>
      <c r="BF2169" s="262" t="str">
        <f t="shared" si="1371"/>
        <v>BF$2168</v>
      </c>
      <c r="BG2169" s="262" t="str">
        <f t="shared" si="1371"/>
        <v>BG$2168</v>
      </c>
      <c r="BH2169" s="262" t="str">
        <f t="shared" si="1371"/>
        <v>BH$2168</v>
      </c>
      <c r="BI2169" s="262" t="str">
        <f t="shared" si="1371"/>
        <v>BI$2168</v>
      </c>
      <c r="BJ2169" s="262" t="str">
        <f t="shared" si="1371"/>
        <v>BJ$2168</v>
      </c>
      <c r="BK2169" s="262" t="str">
        <f t="shared" si="1371"/>
        <v>BK$2168</v>
      </c>
      <c r="BL2169" s="262" t="str">
        <f t="shared" si="1371"/>
        <v>BL$2168</v>
      </c>
      <c r="BM2169" s="262" t="str">
        <f t="shared" si="1371"/>
        <v>BM$2168</v>
      </c>
      <c r="BN2169" s="262" t="str">
        <f t="shared" si="1371"/>
        <v>BN$2168</v>
      </c>
      <c r="BO2169" s="262" t="str">
        <f t="shared" si="1371"/>
        <v>BO$2168</v>
      </c>
      <c r="BP2169" s="262" t="str">
        <f t="shared" si="1371"/>
        <v>BP$2168</v>
      </c>
      <c r="BQ2169" s="262" t="str">
        <f t="shared" si="1371"/>
        <v>BQ$2168</v>
      </c>
      <c r="BR2169" s="262" t="str">
        <f t="shared" si="1371"/>
        <v>BR$2168</v>
      </c>
      <c r="BS2169" s="262" t="str">
        <f t="shared" si="1371"/>
        <v>BS$2168</v>
      </c>
      <c r="BT2169" s="262" t="str">
        <f t="shared" si="1371"/>
        <v>BT$2168</v>
      </c>
      <c r="BU2169" s="262" t="str">
        <f t="shared" si="1371"/>
        <v>BU$2168</v>
      </c>
      <c r="BV2169" s="262" t="str">
        <f t="shared" si="1371"/>
        <v>BV$2168</v>
      </c>
      <c r="BW2169" s="262" t="str">
        <f t="shared" si="1371"/>
        <v>BW$2168</v>
      </c>
      <c r="BX2169" s="262" t="str">
        <f t="shared" si="1371"/>
        <v>BX$2168</v>
      </c>
      <c r="BY2169" s="262" t="str">
        <f t="shared" si="1371"/>
        <v>BY$2168</v>
      </c>
      <c r="BZ2169" s="262" t="str">
        <f t="shared" si="1371"/>
        <v>BZ$2168</v>
      </c>
      <c r="CA2169" s="262" t="str">
        <f t="shared" si="1371"/>
        <v>CA$2168</v>
      </c>
      <c r="CB2169" s="262" t="str">
        <f t="shared" si="1371"/>
        <v>CB$2168</v>
      </c>
      <c r="CC2169" s="262" t="str">
        <f t="shared" si="1371"/>
        <v>CC$2168</v>
      </c>
      <c r="CD2169" s="262" t="str">
        <f t="shared" si="1371"/>
        <v>CD$2168</v>
      </c>
      <c r="CE2169" s="262" t="str">
        <f t="shared" si="1371"/>
        <v>CE$2168</v>
      </c>
      <c r="CF2169" s="262" t="str">
        <f t="shared" si="1371"/>
        <v>CF$2168</v>
      </c>
      <c r="CG2169" s="262" t="str">
        <f t="shared" si="1371"/>
        <v>CG$2168</v>
      </c>
      <c r="CH2169" s="262" t="str">
        <f t="shared" ref="CH2169:CN2169" si="1372">+ADDRESS(ROW(CH2168),COLUMN(CH2168),2)</f>
        <v>CH$2168</v>
      </c>
      <c r="CI2169" s="262" t="str">
        <f t="shared" si="1372"/>
        <v>CI$2168</v>
      </c>
      <c r="CJ2169" s="262" t="str">
        <f t="shared" si="1372"/>
        <v>CJ$2168</v>
      </c>
      <c r="CK2169" s="262" t="str">
        <f t="shared" si="1372"/>
        <v>CK$2168</v>
      </c>
      <c r="CL2169" s="262" t="str">
        <f t="shared" si="1372"/>
        <v>CL$2168</v>
      </c>
      <c r="CM2169" s="262" t="str">
        <f t="shared" si="1372"/>
        <v>CM$2168</v>
      </c>
      <c r="CN2169" s="262" t="str">
        <f t="shared" si="1372"/>
        <v>CN$2168</v>
      </c>
    </row>
    <row r="2170" spans="1:92" x14ac:dyDescent="0.25">
      <c r="B2170" s="174" t="s">
        <v>638</v>
      </c>
      <c r="D2170" s="148" t="s">
        <v>1184</v>
      </c>
      <c r="E2170" s="102" t="s">
        <v>203</v>
      </c>
      <c r="I2170" s="102"/>
      <c r="J2170"/>
      <c r="T2170" s="205"/>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143</v>
      </c>
      <c r="B2171" s="377" t="s">
        <v>639</v>
      </c>
      <c r="C2171" s="378"/>
      <c r="D2171" s="148" t="s">
        <v>1184</v>
      </c>
      <c r="E2171" s="192"/>
      <c r="F2171" s="192"/>
      <c r="G2171" s="192"/>
      <c r="I2171" s="194">
        <v>6</v>
      </c>
      <c r="J2171" s="378"/>
      <c r="K2171" s="148"/>
      <c r="L2171" s="148"/>
      <c r="M2171" s="148"/>
      <c r="N2171" s="148"/>
      <c r="O2171" s="148"/>
      <c r="P2171" s="148"/>
      <c r="Q2171" s="148"/>
      <c r="T2171" s="269"/>
      <c r="U2171" s="226"/>
      <c r="V2171" s="226"/>
      <c r="W2171" s="226"/>
      <c r="X2171" s="226"/>
      <c r="Y2171" s="226"/>
      <c r="Z2171" s="226"/>
      <c r="AA2171" s="226"/>
      <c r="AB2171" s="226"/>
      <c r="AC2171" s="226"/>
      <c r="AD2171" s="226"/>
      <c r="AE2171" s="226"/>
      <c r="AF2171" s="226"/>
      <c r="AG2171" s="226"/>
      <c r="AH2171" s="226"/>
      <c r="AI2171" s="226"/>
      <c r="AJ2171" s="226"/>
      <c r="AK2171" s="226"/>
      <c r="AL2171" s="226"/>
      <c r="AM2171" s="226"/>
      <c r="AN2171" s="226"/>
      <c r="AO2171" s="226"/>
      <c r="AP2171" s="226"/>
      <c r="AQ2171" s="226"/>
      <c r="AR2171" s="226"/>
      <c r="AS2171" s="226"/>
      <c r="AT2171" s="226"/>
      <c r="AU2171" s="226"/>
      <c r="AV2171" s="226"/>
      <c r="AW2171" s="226"/>
      <c r="AX2171" s="226"/>
      <c r="AY2171" s="226"/>
      <c r="AZ2171" s="226"/>
      <c r="BA2171" s="226"/>
      <c r="BB2171" s="226"/>
      <c r="BC2171" s="226"/>
      <c r="BD2171" s="226"/>
      <c r="BE2171" s="226"/>
      <c r="BF2171" s="226"/>
      <c r="BG2171" s="226"/>
      <c r="BH2171" s="226"/>
      <c r="BI2171" s="226"/>
      <c r="BJ2171" s="226"/>
      <c r="BK2171" s="226"/>
      <c r="BL2171" s="226"/>
      <c r="BM2171" s="226"/>
      <c r="BN2171" s="226"/>
      <c r="BO2171" s="226"/>
      <c r="BP2171" s="226"/>
      <c r="BQ2171" s="226"/>
      <c r="BR2171" s="226"/>
      <c r="BS2171" s="226"/>
      <c r="BT2171" s="226"/>
      <c r="BU2171" s="226"/>
      <c r="BV2171" s="226"/>
      <c r="BW2171" s="226"/>
      <c r="BX2171" s="226"/>
      <c r="BY2171" s="226"/>
      <c r="BZ2171" s="226"/>
      <c r="CA2171" s="226"/>
      <c r="CB2171" s="226"/>
      <c r="CC2171" s="226"/>
      <c r="CD2171" s="226"/>
      <c r="CE2171" s="226"/>
      <c r="CF2171" s="226"/>
      <c r="CG2171" s="226"/>
      <c r="CH2171" s="226"/>
      <c r="CI2171" s="226"/>
      <c r="CJ2171" s="226"/>
      <c r="CK2171" s="226"/>
      <c r="CL2171" s="226"/>
      <c r="CM2171" s="226"/>
      <c r="CN2171" s="226"/>
    </row>
    <row r="2172" spans="1:92" x14ac:dyDescent="0.25">
      <c r="B2172" s="377" t="s">
        <v>600</v>
      </c>
      <c r="C2172" s="378"/>
      <c r="D2172" s="148" t="s">
        <v>1184</v>
      </c>
      <c r="E2172" s="192" t="s">
        <v>203</v>
      </c>
      <c r="F2172" s="192"/>
      <c r="G2172" s="192"/>
      <c r="I2172" s="192">
        <v>0.1</v>
      </c>
      <c r="J2172" s="148"/>
      <c r="K2172" s="148"/>
      <c r="L2172" s="148"/>
      <c r="M2172" s="148"/>
      <c r="N2172" s="148"/>
      <c r="O2172" s="148"/>
      <c r="P2172" s="148"/>
      <c r="Q2172" s="148"/>
      <c r="T2172" s="269"/>
      <c r="U2172" s="226"/>
      <c r="V2172" s="226"/>
      <c r="W2172" s="226"/>
      <c r="X2172" s="226"/>
      <c r="Y2172" s="226"/>
      <c r="Z2172" s="226"/>
      <c r="AA2172" s="226"/>
      <c r="AB2172" s="226"/>
      <c r="AC2172" s="226"/>
      <c r="AD2172" s="226"/>
      <c r="AE2172" s="226"/>
      <c r="AF2172" s="226"/>
      <c r="AG2172" s="226"/>
      <c r="AH2172" s="226"/>
      <c r="AI2172" s="226"/>
      <c r="AJ2172" s="226"/>
      <c r="AK2172" s="226"/>
      <c r="AL2172" s="226"/>
      <c r="AM2172" s="226"/>
      <c r="AN2172" s="226"/>
      <c r="AO2172" s="226"/>
      <c r="AP2172" s="226"/>
      <c r="AQ2172" s="226"/>
      <c r="AR2172" s="226"/>
      <c r="AS2172" s="226"/>
      <c r="AT2172" s="226"/>
      <c r="AU2172" s="226"/>
      <c r="AV2172" s="226"/>
      <c r="AW2172" s="226"/>
      <c r="AX2172" s="226"/>
      <c r="AY2172" s="226"/>
      <c r="AZ2172" s="226"/>
      <c r="BA2172" s="226"/>
      <c r="BB2172" s="226"/>
      <c r="BC2172" s="226"/>
      <c r="BD2172" s="226"/>
      <c r="BE2172" s="226"/>
      <c r="BF2172" s="226"/>
      <c r="BG2172" s="226"/>
      <c r="BH2172" s="226"/>
      <c r="BI2172" s="226"/>
      <c r="BJ2172" s="226"/>
      <c r="BK2172" s="226"/>
      <c r="BL2172" s="226"/>
      <c r="BM2172" s="226"/>
      <c r="BN2172" s="226"/>
      <c r="BO2172" s="226"/>
      <c r="BP2172" s="226"/>
      <c r="BQ2172" s="226"/>
      <c r="BR2172" s="226"/>
      <c r="BS2172" s="226"/>
      <c r="BT2172" s="226"/>
      <c r="BU2172" s="226"/>
      <c r="BV2172" s="226"/>
      <c r="BW2172" s="226"/>
      <c r="BX2172" s="226"/>
      <c r="BY2172" s="226"/>
      <c r="BZ2172" s="226"/>
      <c r="CA2172" s="226"/>
      <c r="CB2172" s="226"/>
      <c r="CC2172" s="226"/>
      <c r="CD2172" s="226"/>
      <c r="CE2172" s="226"/>
      <c r="CF2172" s="226"/>
      <c r="CG2172" s="226"/>
      <c r="CH2172" s="226"/>
      <c r="CI2172" s="226"/>
      <c r="CJ2172" s="226"/>
      <c r="CK2172" s="226"/>
      <c r="CL2172" s="226"/>
      <c r="CM2172" s="226"/>
      <c r="CN2172" s="226"/>
    </row>
    <row r="2173" spans="1:92" x14ac:dyDescent="0.25">
      <c r="B2173" s="377"/>
      <c r="C2173" s="378"/>
      <c r="D2173" s="148" t="s">
        <v>1184</v>
      </c>
      <c r="E2173" s="192"/>
      <c r="F2173" s="192"/>
      <c r="G2173" s="192"/>
      <c r="I2173" s="192"/>
      <c r="J2173" s="148"/>
      <c r="K2173" s="148"/>
      <c r="L2173" s="148"/>
      <c r="M2173" s="148"/>
      <c r="N2173" s="148"/>
      <c r="O2173" s="148"/>
      <c r="P2173" s="148"/>
      <c r="Q2173" s="148"/>
      <c r="T2173" s="269"/>
      <c r="U2173" s="226"/>
      <c r="V2173" s="226"/>
      <c r="W2173" s="226"/>
      <c r="X2173" s="226"/>
      <c r="Y2173" s="226"/>
      <c r="Z2173" s="226"/>
      <c r="AA2173" s="226"/>
      <c r="AB2173" s="226"/>
      <c r="AC2173" s="226"/>
      <c r="AD2173" s="226"/>
      <c r="AE2173" s="226"/>
      <c r="AF2173" s="226"/>
      <c r="AG2173" s="226"/>
      <c r="AH2173" s="226"/>
      <c r="AI2173" s="226"/>
      <c r="AJ2173" s="226"/>
      <c r="AK2173" s="226"/>
      <c r="AL2173" s="226"/>
      <c r="AM2173" s="226"/>
      <c r="AN2173" s="226"/>
      <c r="AO2173" s="226"/>
      <c r="AP2173" s="226"/>
      <c r="AQ2173" s="226"/>
      <c r="AR2173" s="226"/>
      <c r="AS2173" s="226"/>
      <c r="AT2173" s="226"/>
      <c r="AU2173" s="226"/>
      <c r="AV2173" s="226"/>
      <c r="AW2173" s="226"/>
      <c r="AX2173" s="226"/>
      <c r="AY2173" s="226"/>
      <c r="AZ2173" s="226"/>
      <c r="BA2173" s="226"/>
      <c r="BB2173" s="226"/>
      <c r="BC2173" s="226"/>
      <c r="BD2173" s="226"/>
      <c r="BE2173" s="226"/>
      <c r="BF2173" s="226"/>
      <c r="BG2173" s="226"/>
      <c r="BH2173" s="226"/>
      <c r="BI2173" s="226"/>
      <c r="BJ2173" s="226"/>
      <c r="BK2173" s="226"/>
      <c r="BL2173" s="226"/>
      <c r="BM2173" s="226"/>
      <c r="BN2173" s="226"/>
      <c r="BO2173" s="226"/>
      <c r="BP2173" s="226"/>
      <c r="BQ2173" s="226"/>
      <c r="BR2173" s="226"/>
      <c r="BS2173" s="226"/>
      <c r="BT2173" s="226"/>
      <c r="BU2173" s="226"/>
      <c r="BV2173" s="226"/>
      <c r="BW2173" s="226"/>
      <c r="BX2173" s="226"/>
      <c r="BY2173" s="226"/>
      <c r="BZ2173" s="226"/>
      <c r="CA2173" s="226"/>
      <c r="CB2173" s="226"/>
      <c r="CC2173" s="226"/>
      <c r="CD2173" s="226"/>
      <c r="CE2173" s="226"/>
      <c r="CF2173" s="226"/>
      <c r="CG2173" s="226"/>
      <c r="CH2173" s="226"/>
      <c r="CI2173" s="226"/>
      <c r="CJ2173" s="226"/>
      <c r="CK2173" s="226"/>
      <c r="CL2173" s="226"/>
      <c r="CM2173" s="226"/>
      <c r="CN2173" s="226"/>
    </row>
    <row r="2174" spans="1:92" x14ac:dyDescent="0.25">
      <c r="B2174" s="174" t="s">
        <v>602</v>
      </c>
      <c r="D2174" s="148" t="s">
        <v>1184</v>
      </c>
      <c r="E2174" s="102" t="s">
        <v>203</v>
      </c>
      <c r="T2174" s="327"/>
      <c r="U2174" s="379"/>
      <c r="V2174" s="379"/>
      <c r="W2174" s="379"/>
      <c r="X2174" s="379"/>
      <c r="Y2174" s="379"/>
      <c r="Z2174" s="379"/>
      <c r="AA2174" s="379"/>
      <c r="AB2174" s="379"/>
      <c r="AC2174" s="379"/>
      <c r="AD2174" s="379"/>
      <c r="AE2174" s="379"/>
      <c r="AF2174" s="379"/>
      <c r="AG2174" s="379"/>
      <c r="AH2174" s="379"/>
      <c r="AI2174" s="379"/>
      <c r="AJ2174" s="379"/>
      <c r="AK2174" s="379"/>
      <c r="AL2174" s="379"/>
      <c r="AM2174" s="379"/>
      <c r="AN2174" s="379"/>
      <c r="AO2174" s="379"/>
      <c r="AP2174" s="379"/>
      <c r="AQ2174" s="379"/>
      <c r="AR2174" s="379"/>
      <c r="AS2174" s="379"/>
      <c r="AT2174" s="379"/>
      <c r="AU2174" s="379"/>
      <c r="AV2174" s="379"/>
      <c r="AW2174" s="379"/>
      <c r="AX2174" s="379"/>
      <c r="AY2174" s="379"/>
      <c r="AZ2174" s="379"/>
      <c r="BA2174" s="379"/>
      <c r="BB2174" s="379"/>
      <c r="BC2174" s="379"/>
      <c r="BD2174" s="379"/>
      <c r="BE2174" s="379"/>
      <c r="BF2174" s="379"/>
      <c r="BG2174" s="379"/>
      <c r="BH2174" s="379"/>
      <c r="BI2174" s="379"/>
      <c r="BJ2174" s="379"/>
      <c r="BK2174" s="379"/>
      <c r="BL2174" s="379"/>
      <c r="BM2174" s="379"/>
      <c r="BN2174" s="379"/>
      <c r="BO2174" s="379"/>
      <c r="BP2174" s="379"/>
      <c r="BQ2174" s="379"/>
      <c r="BR2174" s="379"/>
      <c r="BS2174" s="379"/>
      <c r="BT2174" s="379"/>
      <c r="BU2174" s="379"/>
      <c r="BV2174" s="379"/>
      <c r="BW2174" s="379"/>
      <c r="BX2174" s="379"/>
      <c r="BY2174" s="379"/>
      <c r="BZ2174" s="379"/>
      <c r="CA2174" s="379"/>
      <c r="CB2174" s="379"/>
      <c r="CC2174" s="379"/>
      <c r="CD2174" s="379"/>
      <c r="CE2174" s="379"/>
      <c r="CF2174" s="379"/>
      <c r="CG2174" s="379"/>
      <c r="CH2174" s="379"/>
      <c r="CI2174" s="379"/>
      <c r="CJ2174" s="379"/>
      <c r="CK2174" s="379"/>
      <c r="CL2174" s="379"/>
      <c r="CM2174" s="379"/>
      <c r="CN2174" s="379"/>
    </row>
    <row r="2175" spans="1:92" x14ac:dyDescent="0.25">
      <c r="A2175" t="s">
        <v>620</v>
      </c>
      <c r="B2175" s="223" t="s">
        <v>603</v>
      </c>
      <c r="D2175" s="148" t="s">
        <v>1184</v>
      </c>
      <c r="K2175" s="56">
        <v>0</v>
      </c>
      <c r="L2175" s="50">
        <f ca="1">+K2178</f>
        <v>0</v>
      </c>
      <c r="M2175" s="50">
        <f ca="1">+L2178</f>
        <v>0</v>
      </c>
      <c r="N2175" s="50">
        <f ca="1">+M2178</f>
        <v>0</v>
      </c>
      <c r="O2175" s="50">
        <f ca="1">+N2178</f>
        <v>0</v>
      </c>
      <c r="P2175" s="50">
        <f ca="1">+O2178</f>
        <v>0</v>
      </c>
      <c r="Q2175" s="50"/>
      <c r="T2175" s="319"/>
      <c r="U2175" s="380">
        <f t="shared" ref="U2175:CF2175" ca="1" si="1373">T2178</f>
        <v>0</v>
      </c>
      <c r="V2175" s="380">
        <f t="shared" ca="1" si="1373"/>
        <v>100</v>
      </c>
      <c r="W2175" s="380">
        <f t="shared" ca="1" si="1373"/>
        <v>200</v>
      </c>
      <c r="X2175" s="380">
        <f t="shared" ca="1" si="1373"/>
        <v>200</v>
      </c>
      <c r="Y2175" s="380">
        <f t="shared" ca="1" si="1373"/>
        <v>200</v>
      </c>
      <c r="Z2175" s="380">
        <f t="shared" ca="1" si="1373"/>
        <v>200</v>
      </c>
      <c r="AA2175" s="380">
        <f t="shared" ca="1" si="1373"/>
        <v>100</v>
      </c>
      <c r="AB2175" s="380">
        <f t="shared" ca="1" si="1373"/>
        <v>0</v>
      </c>
      <c r="AC2175" s="380">
        <f t="shared" ca="1" si="1373"/>
        <v>0</v>
      </c>
      <c r="AD2175" s="380">
        <f t="shared" ca="1" si="1373"/>
        <v>0</v>
      </c>
      <c r="AE2175" s="380">
        <f t="shared" ca="1" si="1373"/>
        <v>0</v>
      </c>
      <c r="AF2175" s="380">
        <f t="shared" ca="1" si="1373"/>
        <v>0</v>
      </c>
      <c r="AG2175" s="380">
        <f t="shared" ca="1" si="1373"/>
        <v>0</v>
      </c>
      <c r="AH2175" s="380">
        <f t="shared" ca="1" si="1373"/>
        <v>0</v>
      </c>
      <c r="AI2175" s="380">
        <f t="shared" ca="1" si="1373"/>
        <v>0</v>
      </c>
      <c r="AJ2175" s="380">
        <f t="shared" ca="1" si="1373"/>
        <v>0</v>
      </c>
      <c r="AK2175" s="380">
        <f t="shared" ca="1" si="1373"/>
        <v>0</v>
      </c>
      <c r="AL2175" s="380">
        <f t="shared" ca="1" si="1373"/>
        <v>0</v>
      </c>
      <c r="AM2175" s="380">
        <f t="shared" ca="1" si="1373"/>
        <v>0</v>
      </c>
      <c r="AN2175" s="380">
        <f t="shared" ca="1" si="1373"/>
        <v>0</v>
      </c>
      <c r="AO2175" s="380">
        <f t="shared" ca="1" si="1373"/>
        <v>0</v>
      </c>
      <c r="AP2175" s="380">
        <f t="shared" ca="1" si="1373"/>
        <v>0</v>
      </c>
      <c r="AQ2175" s="380">
        <f t="shared" ca="1" si="1373"/>
        <v>0</v>
      </c>
      <c r="AR2175" s="380">
        <f t="shared" ca="1" si="1373"/>
        <v>0</v>
      </c>
      <c r="AS2175" s="380">
        <f t="shared" ca="1" si="1373"/>
        <v>0</v>
      </c>
      <c r="AT2175" s="380">
        <f t="shared" ca="1" si="1373"/>
        <v>0</v>
      </c>
      <c r="AU2175" s="380">
        <f t="shared" ca="1" si="1373"/>
        <v>0</v>
      </c>
      <c r="AV2175" s="380">
        <f t="shared" ca="1" si="1373"/>
        <v>0</v>
      </c>
      <c r="AW2175" s="380">
        <f t="shared" ca="1" si="1373"/>
        <v>0</v>
      </c>
      <c r="AX2175" s="380">
        <f t="shared" ca="1" si="1373"/>
        <v>0</v>
      </c>
      <c r="AY2175" s="380">
        <f t="shared" ca="1" si="1373"/>
        <v>0</v>
      </c>
      <c r="AZ2175" s="380">
        <f t="shared" ca="1" si="1373"/>
        <v>0</v>
      </c>
      <c r="BA2175" s="380">
        <f t="shared" ca="1" si="1373"/>
        <v>0</v>
      </c>
      <c r="BB2175" s="380">
        <f t="shared" ca="1" si="1373"/>
        <v>0</v>
      </c>
      <c r="BC2175" s="380">
        <f t="shared" ca="1" si="1373"/>
        <v>0</v>
      </c>
      <c r="BD2175" s="380">
        <f t="shared" ca="1" si="1373"/>
        <v>0</v>
      </c>
      <c r="BE2175" s="380">
        <f t="shared" ca="1" si="1373"/>
        <v>0</v>
      </c>
      <c r="BF2175" s="380">
        <f t="shared" ca="1" si="1373"/>
        <v>0</v>
      </c>
      <c r="BG2175" s="380">
        <f t="shared" ca="1" si="1373"/>
        <v>0</v>
      </c>
      <c r="BH2175" s="380">
        <f t="shared" ca="1" si="1373"/>
        <v>0</v>
      </c>
      <c r="BI2175" s="380">
        <f t="shared" ca="1" si="1373"/>
        <v>0</v>
      </c>
      <c r="BJ2175" s="380">
        <f t="shared" ca="1" si="1373"/>
        <v>0</v>
      </c>
      <c r="BK2175" s="380">
        <f t="shared" ca="1" si="1373"/>
        <v>0</v>
      </c>
      <c r="BL2175" s="380">
        <f t="shared" ca="1" si="1373"/>
        <v>0</v>
      </c>
      <c r="BM2175" s="380">
        <f t="shared" ca="1" si="1373"/>
        <v>0</v>
      </c>
      <c r="BN2175" s="380">
        <f t="shared" ca="1" si="1373"/>
        <v>0</v>
      </c>
      <c r="BO2175" s="380">
        <f t="shared" ca="1" si="1373"/>
        <v>0</v>
      </c>
      <c r="BP2175" s="380">
        <f t="shared" ca="1" si="1373"/>
        <v>0</v>
      </c>
      <c r="BQ2175" s="380">
        <f t="shared" ca="1" si="1373"/>
        <v>0</v>
      </c>
      <c r="BR2175" s="380">
        <f t="shared" ca="1" si="1373"/>
        <v>0</v>
      </c>
      <c r="BS2175" s="380">
        <f t="shared" ca="1" si="1373"/>
        <v>0</v>
      </c>
      <c r="BT2175" s="380">
        <f t="shared" ca="1" si="1373"/>
        <v>0</v>
      </c>
      <c r="BU2175" s="380">
        <f t="shared" ca="1" si="1373"/>
        <v>0</v>
      </c>
      <c r="BV2175" s="380">
        <f t="shared" ca="1" si="1373"/>
        <v>0</v>
      </c>
      <c r="BW2175" s="380">
        <f t="shared" ca="1" si="1373"/>
        <v>0</v>
      </c>
      <c r="BX2175" s="380">
        <f t="shared" ca="1" si="1373"/>
        <v>0</v>
      </c>
      <c r="BY2175" s="380">
        <f t="shared" ca="1" si="1373"/>
        <v>0</v>
      </c>
      <c r="BZ2175" s="380">
        <f t="shared" ca="1" si="1373"/>
        <v>0</v>
      </c>
      <c r="CA2175" s="380">
        <f t="shared" ca="1" si="1373"/>
        <v>0</v>
      </c>
      <c r="CB2175" s="380">
        <f t="shared" ca="1" si="1373"/>
        <v>0</v>
      </c>
      <c r="CC2175" s="380">
        <f t="shared" ca="1" si="1373"/>
        <v>0</v>
      </c>
      <c r="CD2175" s="380">
        <f t="shared" ca="1" si="1373"/>
        <v>0</v>
      </c>
      <c r="CE2175" s="380">
        <f t="shared" ca="1" si="1373"/>
        <v>0</v>
      </c>
      <c r="CF2175" s="380">
        <f t="shared" ca="1" si="1373"/>
        <v>0</v>
      </c>
      <c r="CG2175" s="380">
        <f t="shared" ref="CG2175:CN2175" ca="1" si="1374">CF2178</f>
        <v>0</v>
      </c>
      <c r="CH2175" s="380">
        <f t="shared" ca="1" si="1374"/>
        <v>0</v>
      </c>
      <c r="CI2175" s="380">
        <f t="shared" ca="1" si="1374"/>
        <v>0</v>
      </c>
      <c r="CJ2175" s="380">
        <f t="shared" ca="1" si="1374"/>
        <v>0</v>
      </c>
      <c r="CK2175" s="380">
        <f t="shared" ca="1" si="1374"/>
        <v>0</v>
      </c>
      <c r="CL2175" s="380">
        <f t="shared" ca="1" si="1374"/>
        <v>0</v>
      </c>
      <c r="CM2175" s="380">
        <f t="shared" ca="1" si="1374"/>
        <v>0</v>
      </c>
      <c r="CN2175" s="380">
        <f t="shared" ca="1" si="1374"/>
        <v>0</v>
      </c>
    </row>
    <row r="2176" spans="1:92" x14ac:dyDescent="0.25">
      <c r="A2176" t="s">
        <v>362</v>
      </c>
      <c r="B2176" s="223" t="s">
        <v>640</v>
      </c>
      <c r="C2176" t="s">
        <v>76</v>
      </c>
      <c r="D2176" s="148" t="s">
        <v>1184</v>
      </c>
      <c r="E2176" s="102" t="s">
        <v>203</v>
      </c>
      <c r="K2176" s="50">
        <f t="shared" ref="K2176:P2177" ca="1" si="1375">SUMIF($3:$3, K$2, INDIRECT(ROW() &amp; ":" &amp; ROW()))</f>
        <v>200</v>
      </c>
      <c r="L2176" s="50">
        <f t="shared" ca="1" si="1375"/>
        <v>0</v>
      </c>
      <c r="M2176" s="50">
        <f t="shared" ca="1" si="1375"/>
        <v>0</v>
      </c>
      <c r="N2176" s="50">
        <f t="shared" ca="1" si="1375"/>
        <v>0</v>
      </c>
      <c r="O2176" s="50">
        <f t="shared" ca="1" si="1375"/>
        <v>0</v>
      </c>
      <c r="P2176" s="50">
        <f t="shared" ca="1" si="1375"/>
        <v>0</v>
      </c>
      <c r="Q2176" s="50"/>
      <c r="T2176" s="319">
        <f t="shared" ref="T2176:T2178" ca="1" si="1376">IFERROR(INDEX(INDIRECT("Financials!$A:$AD"), MATCH(INDIRECT(ADDRESS(ROW(),2)), INDIRECT("Financials!$B:$B"), 0), MATCH(INDIRECT(ADDRESS(1,COLUMN())), INDIRECT("Financials!$1:$1"), 0)),0)</f>
        <v>0</v>
      </c>
      <c r="U2176" s="275" cm="1">
        <f t="array" aca="1" ref="U2176" ca="1">+ABS(INDIRECT(U2169))</f>
        <v>100</v>
      </c>
      <c r="V2176" s="275" cm="1">
        <f t="array" aca="1" ref="V2176" ca="1">+ABS(INDIRECT(V2169))</f>
        <v>100</v>
      </c>
      <c r="W2176" s="275" cm="1">
        <f t="array" aca="1" ref="W2176" ca="1">+ABS(INDIRECT(W2169))</f>
        <v>0</v>
      </c>
      <c r="X2176" s="275" cm="1">
        <f t="array" aca="1" ref="X2176" ca="1">+ABS(INDIRECT(X2169))</f>
        <v>0</v>
      </c>
      <c r="Y2176" s="275" cm="1">
        <f t="array" aca="1" ref="Y2176" ca="1">+ABS(INDIRECT(Y2169))</f>
        <v>0</v>
      </c>
      <c r="Z2176" s="275" cm="1">
        <f t="array" aca="1" ref="Z2176" ca="1">+ABS(INDIRECT(Z2169))</f>
        <v>0</v>
      </c>
      <c r="AA2176" s="275" cm="1">
        <f t="array" aca="1" ref="AA2176" ca="1">+ABS(INDIRECT(AA2169))</f>
        <v>0</v>
      </c>
      <c r="AB2176" s="275" cm="1">
        <f t="array" aca="1" ref="AB2176" ca="1">+ABS(INDIRECT(AB2169))</f>
        <v>0</v>
      </c>
      <c r="AC2176" s="275" cm="1">
        <f t="array" aca="1" ref="AC2176" ca="1">+ABS(INDIRECT(AC2169))</f>
        <v>0</v>
      </c>
      <c r="AD2176" s="275" cm="1">
        <f t="array" aca="1" ref="AD2176" ca="1">+ABS(INDIRECT(AD2169))</f>
        <v>0</v>
      </c>
      <c r="AE2176" s="275" cm="1">
        <f t="array" aca="1" ref="AE2176" ca="1">+ABS(INDIRECT(AE2169))</f>
        <v>0</v>
      </c>
      <c r="AF2176" s="275" cm="1">
        <f t="array" aca="1" ref="AF2176" ca="1">+ABS(INDIRECT(AF2169))</f>
        <v>0</v>
      </c>
      <c r="AG2176" s="275" cm="1">
        <f t="array" aca="1" ref="AG2176" ca="1">+ABS(INDIRECT(AG2169))</f>
        <v>0</v>
      </c>
      <c r="AH2176" s="275" cm="1">
        <f t="array" aca="1" ref="AH2176" ca="1">+ABS(INDIRECT(AH2169))</f>
        <v>0</v>
      </c>
      <c r="AI2176" s="275" cm="1">
        <f t="array" aca="1" ref="AI2176" ca="1">+ABS(INDIRECT(AI2169))</f>
        <v>0</v>
      </c>
      <c r="AJ2176" s="275" cm="1">
        <f t="array" aca="1" ref="AJ2176" ca="1">+ABS(INDIRECT(AJ2169))</f>
        <v>0</v>
      </c>
      <c r="AK2176" s="275" cm="1">
        <f t="array" aca="1" ref="AK2176" ca="1">+ABS(INDIRECT(AK2169))</f>
        <v>0</v>
      </c>
      <c r="AL2176" s="275" cm="1">
        <f t="array" aca="1" ref="AL2176" ca="1">+ABS(INDIRECT(AL2169))</f>
        <v>0</v>
      </c>
      <c r="AM2176" s="275" cm="1">
        <f t="array" aca="1" ref="AM2176" ca="1">+ABS(INDIRECT(AM2169))</f>
        <v>0</v>
      </c>
      <c r="AN2176" s="275" cm="1">
        <f t="array" aca="1" ref="AN2176" ca="1">+ABS(INDIRECT(AN2169))</f>
        <v>0</v>
      </c>
      <c r="AO2176" s="275" cm="1">
        <f t="array" aca="1" ref="AO2176" ca="1">+ABS(INDIRECT(AO2169))</f>
        <v>0</v>
      </c>
      <c r="AP2176" s="275" cm="1">
        <f t="array" aca="1" ref="AP2176" ca="1">+ABS(INDIRECT(AP2169))</f>
        <v>0</v>
      </c>
      <c r="AQ2176" s="275" cm="1">
        <f t="array" aca="1" ref="AQ2176" ca="1">+ABS(INDIRECT(AQ2169))</f>
        <v>0</v>
      </c>
      <c r="AR2176" s="275" cm="1">
        <f t="array" aca="1" ref="AR2176" ca="1">+ABS(INDIRECT(AR2169))</f>
        <v>0</v>
      </c>
      <c r="AS2176" s="275" cm="1">
        <f t="array" aca="1" ref="AS2176" ca="1">+ABS(INDIRECT(AS2169))</f>
        <v>0</v>
      </c>
      <c r="AT2176" s="275" cm="1">
        <f t="array" aca="1" ref="AT2176" ca="1">+ABS(INDIRECT(AT2169))</f>
        <v>0</v>
      </c>
      <c r="AU2176" s="275" cm="1">
        <f t="array" aca="1" ref="AU2176" ca="1">+ABS(INDIRECT(AU2169))</f>
        <v>0</v>
      </c>
      <c r="AV2176" s="275" cm="1">
        <f t="array" aca="1" ref="AV2176" ca="1">+ABS(INDIRECT(AV2169))</f>
        <v>0</v>
      </c>
      <c r="AW2176" s="275" cm="1">
        <f t="array" aca="1" ref="AW2176" ca="1">+ABS(INDIRECT(AW2169))</f>
        <v>0</v>
      </c>
      <c r="AX2176" s="275" cm="1">
        <f t="array" aca="1" ref="AX2176" ca="1">+ABS(INDIRECT(AX2169))</f>
        <v>0</v>
      </c>
      <c r="AY2176" s="275" cm="1">
        <f t="array" aca="1" ref="AY2176" ca="1">+ABS(INDIRECT(AY2169))</f>
        <v>0</v>
      </c>
      <c r="AZ2176" s="275" cm="1">
        <f t="array" aca="1" ref="AZ2176" ca="1">+ABS(INDIRECT(AZ2169))</f>
        <v>0</v>
      </c>
      <c r="BA2176" s="275" cm="1">
        <f t="array" aca="1" ref="BA2176" ca="1">+ABS(INDIRECT(BA2169))</f>
        <v>0</v>
      </c>
      <c r="BB2176" s="275" cm="1">
        <f t="array" aca="1" ref="BB2176" ca="1">+ABS(INDIRECT(BB2169))</f>
        <v>0</v>
      </c>
      <c r="BC2176" s="275" cm="1">
        <f t="array" aca="1" ref="BC2176" ca="1">+ABS(INDIRECT(BC2169))</f>
        <v>0</v>
      </c>
      <c r="BD2176" s="275" cm="1">
        <f t="array" aca="1" ref="BD2176" ca="1">+ABS(INDIRECT(BD2169))</f>
        <v>0</v>
      </c>
      <c r="BE2176" s="275" cm="1">
        <f t="array" aca="1" ref="BE2176" ca="1">+ABS(INDIRECT(BE2169))</f>
        <v>0</v>
      </c>
      <c r="BF2176" s="275" cm="1">
        <f t="array" aca="1" ref="BF2176" ca="1">+ABS(INDIRECT(BF2169))</f>
        <v>0</v>
      </c>
      <c r="BG2176" s="275" cm="1">
        <f t="array" aca="1" ref="BG2176" ca="1">+ABS(INDIRECT(BG2169))</f>
        <v>0</v>
      </c>
      <c r="BH2176" s="275" cm="1">
        <f t="array" aca="1" ref="BH2176" ca="1">+ABS(INDIRECT(BH2169))</f>
        <v>0</v>
      </c>
      <c r="BI2176" s="275" cm="1">
        <f t="array" aca="1" ref="BI2176" ca="1">+ABS(INDIRECT(BI2169))</f>
        <v>0</v>
      </c>
      <c r="BJ2176" s="275" cm="1">
        <f t="array" aca="1" ref="BJ2176" ca="1">+ABS(INDIRECT(BJ2169))</f>
        <v>0</v>
      </c>
      <c r="BK2176" s="275" cm="1">
        <f t="array" aca="1" ref="BK2176" ca="1">+ABS(INDIRECT(BK2169))</f>
        <v>0</v>
      </c>
      <c r="BL2176" s="275" cm="1">
        <f t="array" aca="1" ref="BL2176" ca="1">+ABS(INDIRECT(BL2169))</f>
        <v>0</v>
      </c>
      <c r="BM2176" s="275" cm="1">
        <f t="array" aca="1" ref="BM2176" ca="1">+ABS(INDIRECT(BM2169))</f>
        <v>0</v>
      </c>
      <c r="BN2176" s="275" cm="1">
        <f t="array" aca="1" ref="BN2176" ca="1">+ABS(INDIRECT(BN2169))</f>
        <v>0</v>
      </c>
      <c r="BO2176" s="275" cm="1">
        <f t="array" aca="1" ref="BO2176" ca="1">+ABS(INDIRECT(BO2169))</f>
        <v>0</v>
      </c>
      <c r="BP2176" s="275" cm="1">
        <f t="array" aca="1" ref="BP2176" ca="1">+ABS(INDIRECT(BP2169))</f>
        <v>0</v>
      </c>
      <c r="BQ2176" s="275" cm="1">
        <f t="array" aca="1" ref="BQ2176" ca="1">+ABS(INDIRECT(BQ2169))</f>
        <v>0</v>
      </c>
      <c r="BR2176" s="275" cm="1">
        <f t="array" aca="1" ref="BR2176" ca="1">+ABS(INDIRECT(BR2169))</f>
        <v>0</v>
      </c>
      <c r="BS2176" s="275" cm="1">
        <f t="array" aca="1" ref="BS2176" ca="1">+ABS(INDIRECT(BS2169))</f>
        <v>0</v>
      </c>
      <c r="BT2176" s="275" cm="1">
        <f t="array" aca="1" ref="BT2176" ca="1">+ABS(INDIRECT(BT2169))</f>
        <v>0</v>
      </c>
      <c r="BU2176" s="275" cm="1">
        <f t="array" aca="1" ref="BU2176" ca="1">+ABS(INDIRECT(BU2169))</f>
        <v>0</v>
      </c>
      <c r="BV2176" s="275" cm="1">
        <f t="array" aca="1" ref="BV2176" ca="1">+ABS(INDIRECT(BV2169))</f>
        <v>0</v>
      </c>
      <c r="BW2176" s="275" cm="1">
        <f t="array" aca="1" ref="BW2176" ca="1">+ABS(INDIRECT(BW2169))</f>
        <v>0</v>
      </c>
      <c r="BX2176" s="275" cm="1">
        <f t="array" aca="1" ref="BX2176" ca="1">+ABS(INDIRECT(BX2169))</f>
        <v>0</v>
      </c>
      <c r="BY2176" s="275" cm="1">
        <f t="array" aca="1" ref="BY2176" ca="1">+ABS(INDIRECT(BY2169))</f>
        <v>0</v>
      </c>
      <c r="BZ2176" s="275" cm="1">
        <f t="array" aca="1" ref="BZ2176" ca="1">+ABS(INDIRECT(BZ2169))</f>
        <v>0</v>
      </c>
      <c r="CA2176" s="275" cm="1">
        <f t="array" aca="1" ref="CA2176" ca="1">+ABS(INDIRECT(CA2169))</f>
        <v>0</v>
      </c>
      <c r="CB2176" s="275" cm="1">
        <f t="array" aca="1" ref="CB2176" ca="1">+ABS(INDIRECT(CB2169))</f>
        <v>0</v>
      </c>
      <c r="CC2176" s="275" cm="1">
        <f t="array" aca="1" ref="CC2176" ca="1">+ABS(INDIRECT(CC2169))</f>
        <v>0</v>
      </c>
      <c r="CD2176" s="275" cm="1">
        <f t="array" aca="1" ref="CD2176" ca="1">+ABS(INDIRECT(CD2169))</f>
        <v>0</v>
      </c>
      <c r="CE2176" s="275" cm="1">
        <f t="array" aca="1" ref="CE2176" ca="1">+ABS(INDIRECT(CE2169))</f>
        <v>0</v>
      </c>
      <c r="CF2176" s="275" cm="1">
        <f t="array" aca="1" ref="CF2176" ca="1">+ABS(INDIRECT(CF2169))</f>
        <v>0</v>
      </c>
      <c r="CG2176" s="275" cm="1">
        <f t="array" aca="1" ref="CG2176" ca="1">+ABS(INDIRECT(CG2169))</f>
        <v>0</v>
      </c>
      <c r="CH2176" s="275" cm="1">
        <f t="array" aca="1" ref="CH2176" ca="1">+ABS(INDIRECT(CH2169))</f>
        <v>0</v>
      </c>
      <c r="CI2176" s="275" cm="1">
        <f t="array" aca="1" ref="CI2176" ca="1">+ABS(INDIRECT(CI2169))</f>
        <v>0</v>
      </c>
      <c r="CJ2176" s="275" cm="1">
        <f t="array" aca="1" ref="CJ2176" ca="1">+ABS(INDIRECT(CJ2169))</f>
        <v>0</v>
      </c>
      <c r="CK2176" s="275" cm="1">
        <f t="array" aca="1" ref="CK2176" ca="1">+ABS(INDIRECT(CK2169))</f>
        <v>0</v>
      </c>
      <c r="CL2176" s="275" cm="1">
        <f t="array" aca="1" ref="CL2176" ca="1">+ABS(INDIRECT(CL2169))</f>
        <v>0</v>
      </c>
      <c r="CM2176" s="275" cm="1">
        <f t="array" aca="1" ref="CM2176" ca="1">+ABS(INDIRECT(CM2169))</f>
        <v>0</v>
      </c>
      <c r="CN2176" s="275" cm="1">
        <f t="array" aca="1" ref="CN2176" ca="1">+ABS(INDIRECT(CN2169))</f>
        <v>0</v>
      </c>
    </row>
    <row r="2177" spans="1:92" x14ac:dyDescent="0.25">
      <c r="A2177" t="s">
        <v>362</v>
      </c>
      <c r="B2177" s="223" t="s">
        <v>641</v>
      </c>
      <c r="C2177" t="s">
        <v>76</v>
      </c>
      <c r="D2177" s="148" t="s">
        <v>1184</v>
      </c>
      <c r="E2177" s="102" t="s">
        <v>203</v>
      </c>
      <c r="K2177" s="365">
        <f t="shared" ca="1" si="1375"/>
        <v>-200</v>
      </c>
      <c r="L2177" s="365">
        <f t="shared" ca="1" si="1375"/>
        <v>0</v>
      </c>
      <c r="M2177" s="365">
        <f t="shared" ca="1" si="1375"/>
        <v>0</v>
      </c>
      <c r="N2177" s="365">
        <f t="shared" ca="1" si="1375"/>
        <v>0</v>
      </c>
      <c r="O2177" s="365">
        <f t="shared" ca="1" si="1375"/>
        <v>0</v>
      </c>
      <c r="P2177" s="365">
        <f t="shared" ca="1" si="1375"/>
        <v>0</v>
      </c>
      <c r="Q2177" s="50"/>
      <c r="T2177" s="366">
        <f t="shared" ca="1" si="1376"/>
        <v>0</v>
      </c>
      <c r="U2177" s="382">
        <f t="shared" ref="U2177:CF2177" ca="1" si="1377">+-OFFSET(U2176,0,-MIN(COLUMN()-COLUMN($U2176)+1,$I2171-1))</f>
        <v>0</v>
      </c>
      <c r="V2177" s="382">
        <f t="shared" ca="1" si="1377"/>
        <v>0</v>
      </c>
      <c r="W2177" s="382">
        <f t="shared" ca="1" si="1377"/>
        <v>0</v>
      </c>
      <c r="X2177" s="382">
        <f t="shared" ca="1" si="1377"/>
        <v>0</v>
      </c>
      <c r="Y2177" s="382">
        <f t="shared" ca="1" si="1377"/>
        <v>0</v>
      </c>
      <c r="Z2177" s="382">
        <f t="shared" ca="1" si="1377"/>
        <v>-100</v>
      </c>
      <c r="AA2177" s="382">
        <f t="shared" ca="1" si="1377"/>
        <v>-100</v>
      </c>
      <c r="AB2177" s="382">
        <f t="shared" ca="1" si="1377"/>
        <v>0</v>
      </c>
      <c r="AC2177" s="382">
        <f t="shared" ca="1" si="1377"/>
        <v>0</v>
      </c>
      <c r="AD2177" s="382">
        <f t="shared" ca="1" si="1377"/>
        <v>0</v>
      </c>
      <c r="AE2177" s="382">
        <f t="shared" ca="1" si="1377"/>
        <v>0</v>
      </c>
      <c r="AF2177" s="382">
        <f t="shared" ca="1" si="1377"/>
        <v>0</v>
      </c>
      <c r="AG2177" s="382">
        <f t="shared" ca="1" si="1377"/>
        <v>0</v>
      </c>
      <c r="AH2177" s="382">
        <f t="shared" ca="1" si="1377"/>
        <v>0</v>
      </c>
      <c r="AI2177" s="382">
        <f t="shared" ca="1" si="1377"/>
        <v>0</v>
      </c>
      <c r="AJ2177" s="382">
        <f t="shared" ca="1" si="1377"/>
        <v>0</v>
      </c>
      <c r="AK2177" s="382">
        <f t="shared" ca="1" si="1377"/>
        <v>0</v>
      </c>
      <c r="AL2177" s="382">
        <f t="shared" ca="1" si="1377"/>
        <v>0</v>
      </c>
      <c r="AM2177" s="382">
        <f t="shared" ca="1" si="1377"/>
        <v>0</v>
      </c>
      <c r="AN2177" s="382">
        <f t="shared" ca="1" si="1377"/>
        <v>0</v>
      </c>
      <c r="AO2177" s="382">
        <f t="shared" ca="1" si="1377"/>
        <v>0</v>
      </c>
      <c r="AP2177" s="382">
        <f t="shared" ca="1" si="1377"/>
        <v>0</v>
      </c>
      <c r="AQ2177" s="382">
        <f t="shared" ca="1" si="1377"/>
        <v>0</v>
      </c>
      <c r="AR2177" s="382">
        <f t="shared" ca="1" si="1377"/>
        <v>0</v>
      </c>
      <c r="AS2177" s="382">
        <f t="shared" ca="1" si="1377"/>
        <v>0</v>
      </c>
      <c r="AT2177" s="382">
        <f t="shared" ca="1" si="1377"/>
        <v>0</v>
      </c>
      <c r="AU2177" s="382">
        <f t="shared" ca="1" si="1377"/>
        <v>0</v>
      </c>
      <c r="AV2177" s="382">
        <f t="shared" ca="1" si="1377"/>
        <v>0</v>
      </c>
      <c r="AW2177" s="382">
        <f t="shared" ca="1" si="1377"/>
        <v>0</v>
      </c>
      <c r="AX2177" s="382">
        <f t="shared" ca="1" si="1377"/>
        <v>0</v>
      </c>
      <c r="AY2177" s="382">
        <f t="shared" ca="1" si="1377"/>
        <v>0</v>
      </c>
      <c r="AZ2177" s="382">
        <f t="shared" ca="1" si="1377"/>
        <v>0</v>
      </c>
      <c r="BA2177" s="382">
        <f t="shared" ca="1" si="1377"/>
        <v>0</v>
      </c>
      <c r="BB2177" s="382">
        <f t="shared" ca="1" si="1377"/>
        <v>0</v>
      </c>
      <c r="BC2177" s="382">
        <f t="shared" ca="1" si="1377"/>
        <v>0</v>
      </c>
      <c r="BD2177" s="382">
        <f t="shared" ca="1" si="1377"/>
        <v>0</v>
      </c>
      <c r="BE2177" s="382">
        <f t="shared" ca="1" si="1377"/>
        <v>0</v>
      </c>
      <c r="BF2177" s="382">
        <f t="shared" ca="1" si="1377"/>
        <v>0</v>
      </c>
      <c r="BG2177" s="382">
        <f t="shared" ca="1" si="1377"/>
        <v>0</v>
      </c>
      <c r="BH2177" s="382">
        <f t="shared" ca="1" si="1377"/>
        <v>0</v>
      </c>
      <c r="BI2177" s="382">
        <f t="shared" ca="1" si="1377"/>
        <v>0</v>
      </c>
      <c r="BJ2177" s="382">
        <f t="shared" ca="1" si="1377"/>
        <v>0</v>
      </c>
      <c r="BK2177" s="382">
        <f t="shared" ca="1" si="1377"/>
        <v>0</v>
      </c>
      <c r="BL2177" s="382">
        <f t="shared" ca="1" si="1377"/>
        <v>0</v>
      </c>
      <c r="BM2177" s="382">
        <f t="shared" ca="1" si="1377"/>
        <v>0</v>
      </c>
      <c r="BN2177" s="382">
        <f t="shared" ca="1" si="1377"/>
        <v>0</v>
      </c>
      <c r="BO2177" s="382">
        <f t="shared" ca="1" si="1377"/>
        <v>0</v>
      </c>
      <c r="BP2177" s="382">
        <f t="shared" ca="1" si="1377"/>
        <v>0</v>
      </c>
      <c r="BQ2177" s="382">
        <f t="shared" ca="1" si="1377"/>
        <v>0</v>
      </c>
      <c r="BR2177" s="382">
        <f t="shared" ca="1" si="1377"/>
        <v>0</v>
      </c>
      <c r="BS2177" s="382">
        <f t="shared" ca="1" si="1377"/>
        <v>0</v>
      </c>
      <c r="BT2177" s="382">
        <f t="shared" ca="1" si="1377"/>
        <v>0</v>
      </c>
      <c r="BU2177" s="382">
        <f t="shared" ca="1" si="1377"/>
        <v>0</v>
      </c>
      <c r="BV2177" s="382">
        <f t="shared" ca="1" si="1377"/>
        <v>0</v>
      </c>
      <c r="BW2177" s="382">
        <f t="shared" ca="1" si="1377"/>
        <v>0</v>
      </c>
      <c r="BX2177" s="382">
        <f t="shared" ca="1" si="1377"/>
        <v>0</v>
      </c>
      <c r="BY2177" s="382">
        <f t="shared" ca="1" si="1377"/>
        <v>0</v>
      </c>
      <c r="BZ2177" s="382">
        <f t="shared" ca="1" si="1377"/>
        <v>0</v>
      </c>
      <c r="CA2177" s="382">
        <f t="shared" ca="1" si="1377"/>
        <v>0</v>
      </c>
      <c r="CB2177" s="382">
        <f t="shared" ca="1" si="1377"/>
        <v>0</v>
      </c>
      <c r="CC2177" s="382">
        <f t="shared" ca="1" si="1377"/>
        <v>0</v>
      </c>
      <c r="CD2177" s="382">
        <f t="shared" ca="1" si="1377"/>
        <v>0</v>
      </c>
      <c r="CE2177" s="382">
        <f t="shared" ca="1" si="1377"/>
        <v>0</v>
      </c>
      <c r="CF2177" s="382">
        <f t="shared" ca="1" si="1377"/>
        <v>0</v>
      </c>
      <c r="CG2177" s="382">
        <f t="shared" ref="CG2177:CN2177" ca="1" si="1378">+-OFFSET(CG2176,0,-MIN(COLUMN()-COLUMN($U2176)+1,$I2171-1))</f>
        <v>0</v>
      </c>
      <c r="CH2177" s="382">
        <f t="shared" ca="1" si="1378"/>
        <v>0</v>
      </c>
      <c r="CI2177" s="382">
        <f t="shared" ca="1" si="1378"/>
        <v>0</v>
      </c>
      <c r="CJ2177" s="382">
        <f t="shared" ca="1" si="1378"/>
        <v>0</v>
      </c>
      <c r="CK2177" s="382">
        <f t="shared" ca="1" si="1378"/>
        <v>0</v>
      </c>
      <c r="CL2177" s="382">
        <f t="shared" ca="1" si="1378"/>
        <v>0</v>
      </c>
      <c r="CM2177" s="382">
        <f t="shared" ca="1" si="1378"/>
        <v>0</v>
      </c>
      <c r="CN2177" s="382">
        <f t="shared" ca="1" si="1378"/>
        <v>0</v>
      </c>
    </row>
    <row r="2178" spans="1:92" x14ac:dyDescent="0.25">
      <c r="A2178" t="s">
        <v>627</v>
      </c>
      <c r="B2178" s="216" t="s">
        <v>642</v>
      </c>
      <c r="C2178" t="s">
        <v>609</v>
      </c>
      <c r="D2178" s="148" t="s">
        <v>1184</v>
      </c>
      <c r="E2178" s="102" t="s">
        <v>203</v>
      </c>
      <c r="I2178" s="368"/>
      <c r="J2178" s="368"/>
      <c r="K2178" s="30">
        <f t="shared" ref="K2178:P2178" ca="1" si="1379">SUMIF($4:$4, K$2, INDIRECT(ROW() &amp; ":" &amp; ROW()))</f>
        <v>0</v>
      </c>
      <c r="L2178" s="30">
        <f t="shared" ca="1" si="1379"/>
        <v>0</v>
      </c>
      <c r="M2178" s="30">
        <f t="shared" ca="1" si="1379"/>
        <v>0</v>
      </c>
      <c r="N2178" s="30">
        <f t="shared" ca="1" si="1379"/>
        <v>0</v>
      </c>
      <c r="O2178" s="30">
        <f t="shared" ca="1" si="1379"/>
        <v>0</v>
      </c>
      <c r="P2178" s="30">
        <f t="shared" ca="1" si="1379"/>
        <v>0</v>
      </c>
      <c r="Q2178" s="30"/>
      <c r="T2178" s="327">
        <f t="shared" ca="1" si="1376"/>
        <v>0</v>
      </c>
      <c r="U2178" s="383">
        <f t="shared" ref="U2178:CF2178" ca="1" si="1380">+U2175+U2176+U2177</f>
        <v>100</v>
      </c>
      <c r="V2178" s="383">
        <f t="shared" ca="1" si="1380"/>
        <v>200</v>
      </c>
      <c r="W2178" s="383">
        <f t="shared" ca="1" si="1380"/>
        <v>200</v>
      </c>
      <c r="X2178" s="383">
        <f t="shared" ca="1" si="1380"/>
        <v>200</v>
      </c>
      <c r="Y2178" s="383">
        <f t="shared" ca="1" si="1380"/>
        <v>200</v>
      </c>
      <c r="Z2178" s="383">
        <f t="shared" ca="1" si="1380"/>
        <v>100</v>
      </c>
      <c r="AA2178" s="383">
        <f t="shared" ca="1" si="1380"/>
        <v>0</v>
      </c>
      <c r="AB2178" s="383">
        <f t="shared" ca="1" si="1380"/>
        <v>0</v>
      </c>
      <c r="AC2178" s="383">
        <f t="shared" ca="1" si="1380"/>
        <v>0</v>
      </c>
      <c r="AD2178" s="383">
        <f t="shared" ca="1" si="1380"/>
        <v>0</v>
      </c>
      <c r="AE2178" s="383">
        <f t="shared" ca="1" si="1380"/>
        <v>0</v>
      </c>
      <c r="AF2178" s="383">
        <f t="shared" ca="1" si="1380"/>
        <v>0</v>
      </c>
      <c r="AG2178" s="383">
        <f t="shared" ca="1" si="1380"/>
        <v>0</v>
      </c>
      <c r="AH2178" s="383">
        <f t="shared" ca="1" si="1380"/>
        <v>0</v>
      </c>
      <c r="AI2178" s="383">
        <f t="shared" ca="1" si="1380"/>
        <v>0</v>
      </c>
      <c r="AJ2178" s="383">
        <f t="shared" ca="1" si="1380"/>
        <v>0</v>
      </c>
      <c r="AK2178" s="383">
        <f t="shared" ca="1" si="1380"/>
        <v>0</v>
      </c>
      <c r="AL2178" s="383">
        <f t="shared" ca="1" si="1380"/>
        <v>0</v>
      </c>
      <c r="AM2178" s="383">
        <f t="shared" ca="1" si="1380"/>
        <v>0</v>
      </c>
      <c r="AN2178" s="383">
        <f t="shared" ca="1" si="1380"/>
        <v>0</v>
      </c>
      <c r="AO2178" s="383">
        <f t="shared" ca="1" si="1380"/>
        <v>0</v>
      </c>
      <c r="AP2178" s="383">
        <f t="shared" ca="1" si="1380"/>
        <v>0</v>
      </c>
      <c r="AQ2178" s="383">
        <f t="shared" ca="1" si="1380"/>
        <v>0</v>
      </c>
      <c r="AR2178" s="383">
        <f t="shared" ca="1" si="1380"/>
        <v>0</v>
      </c>
      <c r="AS2178" s="383">
        <f t="shared" ca="1" si="1380"/>
        <v>0</v>
      </c>
      <c r="AT2178" s="383">
        <f t="shared" ca="1" si="1380"/>
        <v>0</v>
      </c>
      <c r="AU2178" s="383">
        <f t="shared" ca="1" si="1380"/>
        <v>0</v>
      </c>
      <c r="AV2178" s="383">
        <f t="shared" ca="1" si="1380"/>
        <v>0</v>
      </c>
      <c r="AW2178" s="383">
        <f t="shared" ca="1" si="1380"/>
        <v>0</v>
      </c>
      <c r="AX2178" s="383">
        <f t="shared" ca="1" si="1380"/>
        <v>0</v>
      </c>
      <c r="AY2178" s="383">
        <f t="shared" ca="1" si="1380"/>
        <v>0</v>
      </c>
      <c r="AZ2178" s="383">
        <f t="shared" ca="1" si="1380"/>
        <v>0</v>
      </c>
      <c r="BA2178" s="383">
        <f t="shared" ca="1" si="1380"/>
        <v>0</v>
      </c>
      <c r="BB2178" s="383">
        <f t="shared" ca="1" si="1380"/>
        <v>0</v>
      </c>
      <c r="BC2178" s="383">
        <f t="shared" ca="1" si="1380"/>
        <v>0</v>
      </c>
      <c r="BD2178" s="383">
        <f t="shared" ca="1" si="1380"/>
        <v>0</v>
      </c>
      <c r="BE2178" s="383">
        <f t="shared" ca="1" si="1380"/>
        <v>0</v>
      </c>
      <c r="BF2178" s="383">
        <f t="shared" ca="1" si="1380"/>
        <v>0</v>
      </c>
      <c r="BG2178" s="383">
        <f t="shared" ca="1" si="1380"/>
        <v>0</v>
      </c>
      <c r="BH2178" s="383">
        <f t="shared" ca="1" si="1380"/>
        <v>0</v>
      </c>
      <c r="BI2178" s="383">
        <f t="shared" ca="1" si="1380"/>
        <v>0</v>
      </c>
      <c r="BJ2178" s="383">
        <f t="shared" ca="1" si="1380"/>
        <v>0</v>
      </c>
      <c r="BK2178" s="383">
        <f t="shared" ca="1" si="1380"/>
        <v>0</v>
      </c>
      <c r="BL2178" s="383">
        <f t="shared" ca="1" si="1380"/>
        <v>0</v>
      </c>
      <c r="BM2178" s="383">
        <f t="shared" ca="1" si="1380"/>
        <v>0</v>
      </c>
      <c r="BN2178" s="383">
        <f t="shared" ca="1" si="1380"/>
        <v>0</v>
      </c>
      <c r="BO2178" s="383">
        <f t="shared" ca="1" si="1380"/>
        <v>0</v>
      </c>
      <c r="BP2178" s="383">
        <f t="shared" ca="1" si="1380"/>
        <v>0</v>
      </c>
      <c r="BQ2178" s="383">
        <f t="shared" ca="1" si="1380"/>
        <v>0</v>
      </c>
      <c r="BR2178" s="383">
        <f t="shared" ca="1" si="1380"/>
        <v>0</v>
      </c>
      <c r="BS2178" s="383">
        <f t="shared" ca="1" si="1380"/>
        <v>0</v>
      </c>
      <c r="BT2178" s="383">
        <f t="shared" ca="1" si="1380"/>
        <v>0</v>
      </c>
      <c r="BU2178" s="383">
        <f t="shared" ca="1" si="1380"/>
        <v>0</v>
      </c>
      <c r="BV2178" s="383">
        <f t="shared" ca="1" si="1380"/>
        <v>0</v>
      </c>
      <c r="BW2178" s="383">
        <f t="shared" ca="1" si="1380"/>
        <v>0</v>
      </c>
      <c r="BX2178" s="383">
        <f t="shared" ca="1" si="1380"/>
        <v>0</v>
      </c>
      <c r="BY2178" s="383">
        <f t="shared" ca="1" si="1380"/>
        <v>0</v>
      </c>
      <c r="BZ2178" s="383">
        <f t="shared" ca="1" si="1380"/>
        <v>0</v>
      </c>
      <c r="CA2178" s="383">
        <f t="shared" ca="1" si="1380"/>
        <v>0</v>
      </c>
      <c r="CB2178" s="383">
        <f t="shared" ca="1" si="1380"/>
        <v>0</v>
      </c>
      <c r="CC2178" s="383">
        <f t="shared" ca="1" si="1380"/>
        <v>0</v>
      </c>
      <c r="CD2178" s="383">
        <f t="shared" ca="1" si="1380"/>
        <v>0</v>
      </c>
      <c r="CE2178" s="383">
        <f t="shared" ca="1" si="1380"/>
        <v>0</v>
      </c>
      <c r="CF2178" s="383">
        <f t="shared" ca="1" si="1380"/>
        <v>0</v>
      </c>
      <c r="CG2178" s="383">
        <f t="shared" ref="CG2178:CN2178" ca="1" si="1381">+CG2175+CG2176+CG2177</f>
        <v>0</v>
      </c>
      <c r="CH2178" s="383">
        <f t="shared" ca="1" si="1381"/>
        <v>0</v>
      </c>
      <c r="CI2178" s="383">
        <f t="shared" ca="1" si="1381"/>
        <v>0</v>
      </c>
      <c r="CJ2178" s="383">
        <f t="shared" ca="1" si="1381"/>
        <v>0</v>
      </c>
      <c r="CK2178" s="383">
        <f t="shared" ca="1" si="1381"/>
        <v>0</v>
      </c>
      <c r="CL2178" s="383">
        <f t="shared" ca="1" si="1381"/>
        <v>0</v>
      </c>
      <c r="CM2178" s="383">
        <f t="shared" ca="1" si="1381"/>
        <v>0</v>
      </c>
      <c r="CN2178" s="383">
        <f t="shared" ca="1" si="1381"/>
        <v>0</v>
      </c>
    </row>
    <row r="2179" spans="1:92" x14ac:dyDescent="0.25">
      <c r="B2179" s="178"/>
      <c r="D2179" s="148" t="s">
        <v>1184</v>
      </c>
      <c r="E2179" s="102" t="s">
        <v>203</v>
      </c>
      <c r="T2179" s="319"/>
      <c r="U2179" s="380"/>
      <c r="V2179" s="380"/>
      <c r="W2179" s="380"/>
      <c r="X2179" s="380"/>
      <c r="Y2179" s="380"/>
      <c r="Z2179" s="380"/>
      <c r="AA2179" s="380"/>
      <c r="AB2179" s="380"/>
      <c r="AC2179" s="380"/>
      <c r="AD2179" s="380"/>
      <c r="AE2179" s="380"/>
      <c r="AF2179" s="380"/>
      <c r="AG2179" s="380"/>
      <c r="AH2179" s="380"/>
      <c r="AI2179" s="380"/>
      <c r="AJ2179" s="380"/>
      <c r="AK2179" s="380"/>
      <c r="AL2179" s="380"/>
      <c r="AM2179" s="380"/>
      <c r="AN2179" s="380"/>
      <c r="AO2179" s="380"/>
      <c r="AP2179" s="380"/>
      <c r="AQ2179" s="380"/>
      <c r="AR2179" s="380"/>
      <c r="AS2179" s="380"/>
      <c r="AT2179" s="380"/>
      <c r="AU2179" s="380"/>
      <c r="AV2179" s="380"/>
      <c r="AW2179" s="380"/>
      <c r="AX2179" s="380"/>
      <c r="AY2179" s="380"/>
      <c r="AZ2179" s="380"/>
      <c r="BA2179" s="380"/>
      <c r="BB2179" s="380"/>
      <c r="BC2179" s="380"/>
      <c r="BD2179" s="380"/>
      <c r="BE2179" s="380"/>
      <c r="BF2179" s="380"/>
      <c r="BG2179" s="380"/>
      <c r="BH2179" s="380"/>
      <c r="BI2179" s="380"/>
      <c r="BJ2179" s="380"/>
      <c r="BK2179" s="380"/>
      <c r="BL2179" s="380"/>
      <c r="BM2179" s="380"/>
      <c r="BN2179" s="380"/>
      <c r="BO2179" s="380"/>
      <c r="BP2179" s="380"/>
      <c r="BQ2179" s="380"/>
      <c r="BR2179" s="380"/>
      <c r="BS2179" s="380"/>
      <c r="BT2179" s="380"/>
      <c r="BU2179" s="380"/>
      <c r="BV2179" s="380"/>
      <c r="BW2179" s="380"/>
      <c r="BX2179" s="380"/>
      <c r="BY2179" s="380"/>
      <c r="BZ2179" s="380"/>
      <c r="CA2179" s="380"/>
      <c r="CB2179" s="380"/>
      <c r="CC2179" s="380"/>
      <c r="CD2179" s="380"/>
      <c r="CE2179" s="380"/>
      <c r="CF2179" s="380"/>
      <c r="CG2179" s="380"/>
      <c r="CH2179" s="380"/>
      <c r="CI2179" s="380"/>
      <c r="CJ2179" s="380"/>
      <c r="CK2179" s="380"/>
      <c r="CL2179" s="380"/>
      <c r="CM2179" s="380"/>
      <c r="CN2179" s="380"/>
    </row>
    <row r="2180" spans="1:92" x14ac:dyDescent="0.25">
      <c r="A2180" t="s">
        <v>385</v>
      </c>
      <c r="B2180" s="216" t="s">
        <v>643</v>
      </c>
      <c r="C2180" t="s">
        <v>33</v>
      </c>
      <c r="D2180" s="148" t="s">
        <v>1184</v>
      </c>
      <c r="E2180" s="102" t="s">
        <v>203</v>
      </c>
      <c r="K2180" s="31">
        <f t="shared" ref="K2180:P2180" ca="1" si="1382">SUMIF($3:$3, K$2, INDIRECT(ROW() &amp; ":" &amp; ROW()))</f>
        <v>-8.3333333333333339</v>
      </c>
      <c r="L2180" s="31">
        <f t="shared" ca="1" si="1382"/>
        <v>0</v>
      </c>
      <c r="M2180" s="31">
        <f t="shared" ca="1" si="1382"/>
        <v>0</v>
      </c>
      <c r="N2180" s="31">
        <f t="shared" ca="1" si="1382"/>
        <v>0</v>
      </c>
      <c r="O2180" s="31">
        <f t="shared" ca="1" si="1382"/>
        <v>0</v>
      </c>
      <c r="P2180" s="31">
        <f t="shared" ca="1" si="1382"/>
        <v>0</v>
      </c>
      <c r="Q2180" s="31"/>
      <c r="T2180" s="327">
        <f t="shared" ref="T2180" ca="1" si="1383">IFERROR(INDEX(INDIRECT("Financials!$A:$AD"), MATCH(INDIRECT(ADDRESS(ROW(),2)), INDIRECT("Financials!$B:$B"), 0), MATCH(INDIRECT(ADDRESS(1,COLUMN())), INDIRECT("Financials!$1:$1"), 0)),0)</f>
        <v>0</v>
      </c>
      <c r="U2180" s="383">
        <f ca="1">-AVERAGE(U2178,U2175)*$I2172/12</f>
        <v>-0.41666666666666669</v>
      </c>
      <c r="V2180" s="383">
        <f t="shared" ref="V2180:CG2180" ca="1" si="1384">-AVERAGE(V2178,V2175)*$I2172/12</f>
        <v>-1.25</v>
      </c>
      <c r="W2180" s="383">
        <f t="shared" ca="1" si="1384"/>
        <v>-1.6666666666666667</v>
      </c>
      <c r="X2180" s="383">
        <f t="shared" ca="1" si="1384"/>
        <v>-1.6666666666666667</v>
      </c>
      <c r="Y2180" s="383">
        <f t="shared" ca="1" si="1384"/>
        <v>-1.6666666666666667</v>
      </c>
      <c r="Z2180" s="383">
        <f t="shared" ca="1" si="1384"/>
        <v>-1.25</v>
      </c>
      <c r="AA2180" s="383">
        <f t="shared" ca="1" si="1384"/>
        <v>-0.41666666666666669</v>
      </c>
      <c r="AB2180" s="383">
        <f t="shared" ca="1" si="1384"/>
        <v>0</v>
      </c>
      <c r="AC2180" s="383">
        <f t="shared" ca="1" si="1384"/>
        <v>0</v>
      </c>
      <c r="AD2180" s="383">
        <f t="shared" ca="1" si="1384"/>
        <v>0</v>
      </c>
      <c r="AE2180" s="383">
        <f t="shared" ca="1" si="1384"/>
        <v>0</v>
      </c>
      <c r="AF2180" s="383">
        <f t="shared" ca="1" si="1384"/>
        <v>0</v>
      </c>
      <c r="AG2180" s="383">
        <f t="shared" ca="1" si="1384"/>
        <v>0</v>
      </c>
      <c r="AH2180" s="383">
        <f t="shared" ca="1" si="1384"/>
        <v>0</v>
      </c>
      <c r="AI2180" s="383">
        <f t="shared" ca="1" si="1384"/>
        <v>0</v>
      </c>
      <c r="AJ2180" s="383">
        <f t="shared" ca="1" si="1384"/>
        <v>0</v>
      </c>
      <c r="AK2180" s="383">
        <f t="shared" ca="1" si="1384"/>
        <v>0</v>
      </c>
      <c r="AL2180" s="383">
        <f t="shared" ca="1" si="1384"/>
        <v>0</v>
      </c>
      <c r="AM2180" s="383">
        <f t="shared" ca="1" si="1384"/>
        <v>0</v>
      </c>
      <c r="AN2180" s="383">
        <f t="shared" ca="1" si="1384"/>
        <v>0</v>
      </c>
      <c r="AO2180" s="383">
        <f t="shared" ca="1" si="1384"/>
        <v>0</v>
      </c>
      <c r="AP2180" s="383">
        <f t="shared" ca="1" si="1384"/>
        <v>0</v>
      </c>
      <c r="AQ2180" s="383">
        <f t="shared" ca="1" si="1384"/>
        <v>0</v>
      </c>
      <c r="AR2180" s="383">
        <f t="shared" ca="1" si="1384"/>
        <v>0</v>
      </c>
      <c r="AS2180" s="383">
        <f t="shared" ca="1" si="1384"/>
        <v>0</v>
      </c>
      <c r="AT2180" s="383">
        <f t="shared" ca="1" si="1384"/>
        <v>0</v>
      </c>
      <c r="AU2180" s="383">
        <f t="shared" ca="1" si="1384"/>
        <v>0</v>
      </c>
      <c r="AV2180" s="383">
        <f t="shared" ca="1" si="1384"/>
        <v>0</v>
      </c>
      <c r="AW2180" s="383">
        <f t="shared" ca="1" si="1384"/>
        <v>0</v>
      </c>
      <c r="AX2180" s="383">
        <f t="shared" ca="1" si="1384"/>
        <v>0</v>
      </c>
      <c r="AY2180" s="383">
        <f t="shared" ca="1" si="1384"/>
        <v>0</v>
      </c>
      <c r="AZ2180" s="383">
        <f t="shared" ca="1" si="1384"/>
        <v>0</v>
      </c>
      <c r="BA2180" s="383">
        <f t="shared" ca="1" si="1384"/>
        <v>0</v>
      </c>
      <c r="BB2180" s="383">
        <f t="shared" ca="1" si="1384"/>
        <v>0</v>
      </c>
      <c r="BC2180" s="383">
        <f t="shared" ca="1" si="1384"/>
        <v>0</v>
      </c>
      <c r="BD2180" s="383">
        <f t="shared" ca="1" si="1384"/>
        <v>0</v>
      </c>
      <c r="BE2180" s="383">
        <f t="shared" ca="1" si="1384"/>
        <v>0</v>
      </c>
      <c r="BF2180" s="383">
        <f t="shared" ca="1" si="1384"/>
        <v>0</v>
      </c>
      <c r="BG2180" s="383">
        <f t="shared" ca="1" si="1384"/>
        <v>0</v>
      </c>
      <c r="BH2180" s="383">
        <f t="shared" ca="1" si="1384"/>
        <v>0</v>
      </c>
      <c r="BI2180" s="383">
        <f t="shared" ca="1" si="1384"/>
        <v>0</v>
      </c>
      <c r="BJ2180" s="383">
        <f t="shared" ca="1" si="1384"/>
        <v>0</v>
      </c>
      <c r="BK2180" s="383">
        <f t="shared" ca="1" si="1384"/>
        <v>0</v>
      </c>
      <c r="BL2180" s="383">
        <f t="shared" ca="1" si="1384"/>
        <v>0</v>
      </c>
      <c r="BM2180" s="383">
        <f t="shared" ca="1" si="1384"/>
        <v>0</v>
      </c>
      <c r="BN2180" s="383">
        <f t="shared" ca="1" si="1384"/>
        <v>0</v>
      </c>
      <c r="BO2180" s="383">
        <f t="shared" ca="1" si="1384"/>
        <v>0</v>
      </c>
      <c r="BP2180" s="383">
        <f t="shared" ca="1" si="1384"/>
        <v>0</v>
      </c>
      <c r="BQ2180" s="383">
        <f t="shared" ca="1" si="1384"/>
        <v>0</v>
      </c>
      <c r="BR2180" s="383">
        <f t="shared" ca="1" si="1384"/>
        <v>0</v>
      </c>
      <c r="BS2180" s="383">
        <f t="shared" ca="1" si="1384"/>
        <v>0</v>
      </c>
      <c r="BT2180" s="383">
        <f t="shared" ca="1" si="1384"/>
        <v>0</v>
      </c>
      <c r="BU2180" s="383">
        <f t="shared" ca="1" si="1384"/>
        <v>0</v>
      </c>
      <c r="BV2180" s="383">
        <f t="shared" ca="1" si="1384"/>
        <v>0</v>
      </c>
      <c r="BW2180" s="383">
        <f t="shared" ca="1" si="1384"/>
        <v>0</v>
      </c>
      <c r="BX2180" s="383">
        <f t="shared" ca="1" si="1384"/>
        <v>0</v>
      </c>
      <c r="BY2180" s="383">
        <f t="shared" ca="1" si="1384"/>
        <v>0</v>
      </c>
      <c r="BZ2180" s="383">
        <f t="shared" ca="1" si="1384"/>
        <v>0</v>
      </c>
      <c r="CA2180" s="383">
        <f t="shared" ca="1" si="1384"/>
        <v>0</v>
      </c>
      <c r="CB2180" s="383">
        <f t="shared" ca="1" si="1384"/>
        <v>0</v>
      </c>
      <c r="CC2180" s="383">
        <f t="shared" ca="1" si="1384"/>
        <v>0</v>
      </c>
      <c r="CD2180" s="383">
        <f t="shared" ca="1" si="1384"/>
        <v>0</v>
      </c>
      <c r="CE2180" s="383">
        <f t="shared" ca="1" si="1384"/>
        <v>0</v>
      </c>
      <c r="CF2180" s="383">
        <f t="shared" ca="1" si="1384"/>
        <v>0</v>
      </c>
      <c r="CG2180" s="383">
        <f t="shared" ca="1" si="1384"/>
        <v>0</v>
      </c>
      <c r="CH2180" s="383">
        <f t="shared" ref="CH2180:CN2180" ca="1" si="1385">-AVERAGE(CH2178,CH2175)*$I2172/12</f>
        <v>0</v>
      </c>
      <c r="CI2180" s="383">
        <f t="shared" ca="1" si="1385"/>
        <v>0</v>
      </c>
      <c r="CJ2180" s="383">
        <f t="shared" ca="1" si="1385"/>
        <v>0</v>
      </c>
      <c r="CK2180" s="383">
        <f t="shared" ca="1" si="1385"/>
        <v>0</v>
      </c>
      <c r="CL2180" s="383">
        <f t="shared" ca="1" si="1385"/>
        <v>0</v>
      </c>
      <c r="CM2180" s="383">
        <f t="shared" ca="1" si="1385"/>
        <v>0</v>
      </c>
      <c r="CN2180" s="383">
        <f t="shared" ca="1" si="1385"/>
        <v>0</v>
      </c>
    </row>
    <row r="2181" spans="1:92" s="295" customFormat="1" x14ac:dyDescent="0.25">
      <c r="A2181"/>
      <c r="C2181"/>
      <c r="D2181"/>
      <c r="E2181" s="102"/>
      <c r="F2181" s="102"/>
      <c r="G2181" s="102"/>
      <c r="H2181" s="102"/>
      <c r="I2181" s="91"/>
      <c r="J2181" s="297"/>
      <c r="K2181"/>
      <c r="L2181"/>
      <c r="M2181"/>
      <c r="N2181"/>
      <c r="O2181"/>
      <c r="P2181"/>
      <c r="Q2181"/>
      <c r="R2181"/>
      <c r="S2181"/>
    </row>
    <row r="2182" spans="1:92" s="295" customFormat="1" x14ac:dyDescent="0.25">
      <c r="A2182"/>
      <c r="C2182"/>
      <c r="D2182"/>
      <c r="E2182" s="102"/>
      <c r="F2182" s="102"/>
      <c r="G2182" s="102"/>
      <c r="H2182" s="102"/>
      <c r="I2182" s="91"/>
      <c r="J2182" s="297"/>
      <c r="K2182"/>
      <c r="L2182"/>
      <c r="M2182"/>
      <c r="N2182"/>
      <c r="O2182"/>
      <c r="P2182"/>
      <c r="Q2182"/>
      <c r="R2182"/>
      <c r="S2182"/>
    </row>
    <row r="2183" spans="1:92" s="295" customFormat="1" x14ac:dyDescent="0.25">
      <c r="A2183"/>
      <c r="C2183"/>
      <c r="D2183"/>
      <c r="E2183" s="102"/>
      <c r="F2183" s="102"/>
      <c r="G2183" s="102"/>
      <c r="H2183" s="102"/>
      <c r="I2183" s="91"/>
      <c r="J2183" s="297"/>
      <c r="K2183"/>
      <c r="L2183"/>
      <c r="M2183"/>
      <c r="N2183"/>
      <c r="O2183"/>
      <c r="P2183"/>
      <c r="Q2183"/>
      <c r="R2183"/>
      <c r="S2183"/>
    </row>
    <row r="2184" spans="1:92" s="295" customFormat="1" x14ac:dyDescent="0.25">
      <c r="A2184" s="137"/>
      <c r="B2184" s="208"/>
      <c r="C2184" s="139"/>
      <c r="D2184" s="137" t="s">
        <v>1185</v>
      </c>
      <c r="E2184" s="140" t="s">
        <v>1185</v>
      </c>
      <c r="F2184" s="140"/>
      <c r="G2184" s="140"/>
      <c r="H2184" s="141"/>
      <c r="I2184" s="221"/>
      <c r="J2184" s="222"/>
      <c r="K2184" s="139"/>
      <c r="L2184" s="139"/>
      <c r="M2184" s="139"/>
      <c r="N2184" s="139"/>
      <c r="O2184" s="139"/>
      <c r="P2184" s="139"/>
      <c r="Q2184" s="139"/>
      <c r="R2184"/>
      <c r="S2184"/>
      <c r="T2184" s="262"/>
      <c r="U2184" s="262" t="str">
        <f>+ADDRESS(ROW(U2183),COLUMN(U2183),2)</f>
        <v>U$2183</v>
      </c>
      <c r="V2184" s="262" t="str">
        <f t="shared" ref="V2184:CG2184" si="1386">+ADDRESS(ROW(V2183),COLUMN(V2183),2)</f>
        <v>V$2183</v>
      </c>
      <c r="W2184" s="262" t="str">
        <f t="shared" si="1386"/>
        <v>W$2183</v>
      </c>
      <c r="X2184" s="262" t="str">
        <f t="shared" si="1386"/>
        <v>X$2183</v>
      </c>
      <c r="Y2184" s="262" t="str">
        <f t="shared" si="1386"/>
        <v>Y$2183</v>
      </c>
      <c r="Z2184" s="262" t="str">
        <f t="shared" si="1386"/>
        <v>Z$2183</v>
      </c>
      <c r="AA2184" s="262" t="str">
        <f t="shared" si="1386"/>
        <v>AA$2183</v>
      </c>
      <c r="AB2184" s="262" t="str">
        <f t="shared" si="1386"/>
        <v>AB$2183</v>
      </c>
      <c r="AC2184" s="262" t="str">
        <f t="shared" si="1386"/>
        <v>AC$2183</v>
      </c>
      <c r="AD2184" s="262" t="str">
        <f t="shared" si="1386"/>
        <v>AD$2183</v>
      </c>
      <c r="AE2184" s="262" t="str">
        <f t="shared" si="1386"/>
        <v>AE$2183</v>
      </c>
      <c r="AF2184" s="262" t="str">
        <f t="shared" si="1386"/>
        <v>AF$2183</v>
      </c>
      <c r="AG2184" s="262" t="str">
        <f t="shared" si="1386"/>
        <v>AG$2183</v>
      </c>
      <c r="AH2184" s="262" t="str">
        <f t="shared" si="1386"/>
        <v>AH$2183</v>
      </c>
      <c r="AI2184" s="262" t="str">
        <f t="shared" si="1386"/>
        <v>AI$2183</v>
      </c>
      <c r="AJ2184" s="262" t="str">
        <f t="shared" si="1386"/>
        <v>AJ$2183</v>
      </c>
      <c r="AK2184" s="262" t="str">
        <f t="shared" si="1386"/>
        <v>AK$2183</v>
      </c>
      <c r="AL2184" s="262" t="str">
        <f t="shared" si="1386"/>
        <v>AL$2183</v>
      </c>
      <c r="AM2184" s="262" t="str">
        <f t="shared" si="1386"/>
        <v>AM$2183</v>
      </c>
      <c r="AN2184" s="262" t="str">
        <f t="shared" si="1386"/>
        <v>AN$2183</v>
      </c>
      <c r="AO2184" s="262" t="str">
        <f t="shared" si="1386"/>
        <v>AO$2183</v>
      </c>
      <c r="AP2184" s="262" t="str">
        <f t="shared" si="1386"/>
        <v>AP$2183</v>
      </c>
      <c r="AQ2184" s="262" t="str">
        <f t="shared" si="1386"/>
        <v>AQ$2183</v>
      </c>
      <c r="AR2184" s="262" t="str">
        <f t="shared" si="1386"/>
        <v>AR$2183</v>
      </c>
      <c r="AS2184" s="262" t="str">
        <f t="shared" si="1386"/>
        <v>AS$2183</v>
      </c>
      <c r="AT2184" s="262" t="str">
        <f t="shared" si="1386"/>
        <v>AT$2183</v>
      </c>
      <c r="AU2184" s="262" t="str">
        <f t="shared" si="1386"/>
        <v>AU$2183</v>
      </c>
      <c r="AV2184" s="262" t="str">
        <f t="shared" si="1386"/>
        <v>AV$2183</v>
      </c>
      <c r="AW2184" s="262" t="str">
        <f t="shared" si="1386"/>
        <v>AW$2183</v>
      </c>
      <c r="AX2184" s="262" t="str">
        <f t="shared" si="1386"/>
        <v>AX$2183</v>
      </c>
      <c r="AY2184" s="262" t="str">
        <f t="shared" si="1386"/>
        <v>AY$2183</v>
      </c>
      <c r="AZ2184" s="262" t="str">
        <f t="shared" si="1386"/>
        <v>AZ$2183</v>
      </c>
      <c r="BA2184" s="262" t="str">
        <f t="shared" si="1386"/>
        <v>BA$2183</v>
      </c>
      <c r="BB2184" s="262" t="str">
        <f t="shared" si="1386"/>
        <v>BB$2183</v>
      </c>
      <c r="BC2184" s="262" t="str">
        <f t="shared" si="1386"/>
        <v>BC$2183</v>
      </c>
      <c r="BD2184" s="262" t="str">
        <f t="shared" si="1386"/>
        <v>BD$2183</v>
      </c>
      <c r="BE2184" s="262" t="str">
        <f t="shared" si="1386"/>
        <v>BE$2183</v>
      </c>
      <c r="BF2184" s="262" t="str">
        <f t="shared" si="1386"/>
        <v>BF$2183</v>
      </c>
      <c r="BG2184" s="262" t="str">
        <f t="shared" si="1386"/>
        <v>BG$2183</v>
      </c>
      <c r="BH2184" s="262" t="str">
        <f t="shared" si="1386"/>
        <v>BH$2183</v>
      </c>
      <c r="BI2184" s="262" t="str">
        <f t="shared" si="1386"/>
        <v>BI$2183</v>
      </c>
      <c r="BJ2184" s="262" t="str">
        <f t="shared" si="1386"/>
        <v>BJ$2183</v>
      </c>
      <c r="BK2184" s="262" t="str">
        <f t="shared" si="1386"/>
        <v>BK$2183</v>
      </c>
      <c r="BL2184" s="262" t="str">
        <f t="shared" si="1386"/>
        <v>BL$2183</v>
      </c>
      <c r="BM2184" s="262" t="str">
        <f t="shared" si="1386"/>
        <v>BM$2183</v>
      </c>
      <c r="BN2184" s="262" t="str">
        <f t="shared" si="1386"/>
        <v>BN$2183</v>
      </c>
      <c r="BO2184" s="262" t="str">
        <f t="shared" si="1386"/>
        <v>BO$2183</v>
      </c>
      <c r="BP2184" s="262" t="str">
        <f t="shared" si="1386"/>
        <v>BP$2183</v>
      </c>
      <c r="BQ2184" s="262" t="str">
        <f t="shared" si="1386"/>
        <v>BQ$2183</v>
      </c>
      <c r="BR2184" s="262" t="str">
        <f t="shared" si="1386"/>
        <v>BR$2183</v>
      </c>
      <c r="BS2184" s="262" t="str">
        <f t="shared" si="1386"/>
        <v>BS$2183</v>
      </c>
      <c r="BT2184" s="262" t="str">
        <f t="shared" si="1386"/>
        <v>BT$2183</v>
      </c>
      <c r="BU2184" s="262" t="str">
        <f t="shared" si="1386"/>
        <v>BU$2183</v>
      </c>
      <c r="BV2184" s="262" t="str">
        <f t="shared" si="1386"/>
        <v>BV$2183</v>
      </c>
      <c r="BW2184" s="262" t="str">
        <f t="shared" si="1386"/>
        <v>BW$2183</v>
      </c>
      <c r="BX2184" s="262" t="str">
        <f t="shared" si="1386"/>
        <v>BX$2183</v>
      </c>
      <c r="BY2184" s="262" t="str">
        <f t="shared" si="1386"/>
        <v>BY$2183</v>
      </c>
      <c r="BZ2184" s="262" t="str">
        <f t="shared" si="1386"/>
        <v>BZ$2183</v>
      </c>
      <c r="CA2184" s="262" t="str">
        <f t="shared" si="1386"/>
        <v>CA$2183</v>
      </c>
      <c r="CB2184" s="262" t="str">
        <f t="shared" si="1386"/>
        <v>CB$2183</v>
      </c>
      <c r="CC2184" s="262" t="str">
        <f t="shared" si="1386"/>
        <v>CC$2183</v>
      </c>
      <c r="CD2184" s="262" t="str">
        <f t="shared" si="1386"/>
        <v>CD$2183</v>
      </c>
      <c r="CE2184" s="262" t="str">
        <f t="shared" si="1386"/>
        <v>CE$2183</v>
      </c>
      <c r="CF2184" s="262" t="str">
        <f t="shared" si="1386"/>
        <v>CF$2183</v>
      </c>
      <c r="CG2184" s="262" t="str">
        <f t="shared" si="1386"/>
        <v>CG$2183</v>
      </c>
      <c r="CH2184" s="262" t="str">
        <f t="shared" ref="CH2184:CN2184" si="1387">+ADDRESS(ROW(CH2183),COLUMN(CH2183),2)</f>
        <v>CH$2183</v>
      </c>
      <c r="CI2184" s="262" t="str">
        <f t="shared" si="1387"/>
        <v>CI$2183</v>
      </c>
      <c r="CJ2184" s="262" t="str">
        <f t="shared" si="1387"/>
        <v>CJ$2183</v>
      </c>
      <c r="CK2184" s="262" t="str">
        <f t="shared" si="1387"/>
        <v>CK$2183</v>
      </c>
      <c r="CL2184" s="262" t="str">
        <f t="shared" si="1387"/>
        <v>CL$2183</v>
      </c>
      <c r="CM2184" s="262" t="str">
        <f t="shared" si="1387"/>
        <v>CM$2183</v>
      </c>
      <c r="CN2184" s="262" t="str">
        <f t="shared" si="1387"/>
        <v>CN$2183</v>
      </c>
    </row>
    <row r="2185" spans="1:92" x14ac:dyDescent="0.25">
      <c r="B2185" s="174" t="s">
        <v>598</v>
      </c>
      <c r="D2185" s="295" t="s">
        <v>1185</v>
      </c>
      <c r="E2185" s="102" t="s">
        <v>203</v>
      </c>
      <c r="I2185" s="102"/>
      <c r="J2185"/>
      <c r="T2185" s="20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143</v>
      </c>
      <c r="B2186" s="377" t="s">
        <v>599</v>
      </c>
      <c r="C2186" s="369"/>
      <c r="D2186" s="295" t="s">
        <v>1185</v>
      </c>
      <c r="E2186" s="194" t="s">
        <v>203</v>
      </c>
      <c r="F2186" s="194"/>
      <c r="G2186" s="194"/>
      <c r="I2186" s="194">
        <v>12</v>
      </c>
      <c r="J2186" s="369"/>
      <c r="K2186" s="148"/>
      <c r="L2186" s="148"/>
      <c r="M2186" s="148"/>
      <c r="N2186" s="148"/>
      <c r="O2186" s="148"/>
      <c r="P2186" s="148"/>
      <c r="Q2186" s="148"/>
      <c r="T2186" s="269"/>
      <c r="U2186" s="226"/>
      <c r="V2186" s="226"/>
      <c r="W2186" s="226"/>
      <c r="X2186" s="226"/>
      <c r="Y2186" s="226"/>
      <c r="Z2186" s="226"/>
      <c r="AA2186" s="226"/>
      <c r="AB2186" s="226"/>
      <c r="AC2186" s="226"/>
      <c r="AD2186" s="226"/>
      <c r="AE2186" s="226"/>
      <c r="AF2186" s="226"/>
      <c r="AG2186" s="226"/>
      <c r="AH2186" s="226"/>
      <c r="AI2186" s="226"/>
      <c r="AJ2186" s="226"/>
      <c r="AK2186" s="226"/>
      <c r="AL2186" s="226"/>
      <c r="AM2186" s="226"/>
      <c r="AN2186" s="226"/>
      <c r="AO2186" s="226"/>
      <c r="AP2186" s="226"/>
      <c r="AQ2186" s="226"/>
      <c r="AR2186" s="226"/>
      <c r="AS2186" s="226"/>
      <c r="AT2186" s="226"/>
      <c r="AU2186" s="226"/>
      <c r="AV2186" s="226"/>
      <c r="AW2186" s="226"/>
      <c r="AX2186" s="226"/>
      <c r="AY2186" s="226"/>
      <c r="AZ2186" s="226"/>
      <c r="BA2186" s="226"/>
      <c r="BB2186" s="226"/>
      <c r="BC2186" s="226"/>
      <c r="BD2186" s="226"/>
      <c r="BE2186" s="226"/>
      <c r="BF2186" s="226"/>
      <c r="BG2186" s="226"/>
      <c r="BH2186" s="226"/>
      <c r="BI2186" s="226"/>
      <c r="BJ2186" s="226"/>
      <c r="BK2186" s="226"/>
      <c r="BL2186" s="226"/>
      <c r="BM2186" s="226"/>
      <c r="BN2186" s="226"/>
      <c r="BO2186" s="226"/>
      <c r="BP2186" s="226"/>
      <c r="BQ2186" s="226"/>
      <c r="BR2186" s="226"/>
      <c r="BS2186" s="226"/>
      <c r="BT2186" s="226"/>
      <c r="BU2186" s="226"/>
      <c r="BV2186" s="226"/>
      <c r="BW2186" s="226"/>
      <c r="BX2186" s="226"/>
      <c r="BY2186" s="226"/>
      <c r="BZ2186" s="226"/>
      <c r="CA2186" s="226"/>
      <c r="CB2186" s="226"/>
      <c r="CC2186" s="226"/>
      <c r="CD2186" s="226"/>
      <c r="CE2186" s="226"/>
      <c r="CF2186" s="226"/>
      <c r="CG2186" s="226"/>
      <c r="CH2186" s="226"/>
      <c r="CI2186" s="226"/>
      <c r="CJ2186" s="226"/>
      <c r="CK2186" s="226"/>
      <c r="CL2186" s="226"/>
      <c r="CM2186" s="226"/>
      <c r="CN2186" s="226"/>
    </row>
    <row r="2187" spans="1:92" x14ac:dyDescent="0.25">
      <c r="A2187" t="s">
        <v>143</v>
      </c>
      <c r="B2187" s="377" t="s">
        <v>600</v>
      </c>
      <c r="C2187" s="378"/>
      <c r="D2187" s="34" t="s">
        <v>1185</v>
      </c>
      <c r="E2187" s="192" t="s">
        <v>203</v>
      </c>
      <c r="F2187" s="192"/>
      <c r="G2187" s="192"/>
      <c r="I2187" s="192">
        <v>0.1</v>
      </c>
      <c r="J2187" s="378"/>
      <c r="K2187" s="148"/>
      <c r="L2187" s="148"/>
      <c r="M2187" s="148"/>
      <c r="N2187" s="148"/>
      <c r="O2187" s="148"/>
      <c r="P2187" s="148"/>
      <c r="Q2187" s="148"/>
      <c r="T2187" s="269"/>
      <c r="U2187" s="226"/>
      <c r="V2187" s="226"/>
      <c r="W2187" s="226"/>
      <c r="X2187" s="226"/>
      <c r="Y2187" s="226"/>
      <c r="Z2187" s="226"/>
      <c r="AA2187" s="226"/>
      <c r="AB2187" s="226"/>
      <c r="AC2187" s="226"/>
      <c r="AD2187" s="226"/>
      <c r="AE2187" s="226"/>
      <c r="AF2187" s="226"/>
      <c r="AG2187" s="226"/>
      <c r="AH2187" s="226"/>
      <c r="AI2187" s="226"/>
      <c r="AJ2187" s="226"/>
      <c r="AK2187" s="226"/>
      <c r="AL2187" s="226"/>
      <c r="AM2187" s="226"/>
      <c r="AN2187" s="226"/>
      <c r="AO2187" s="226"/>
      <c r="AP2187" s="226"/>
      <c r="AQ2187" s="226"/>
      <c r="AR2187" s="226"/>
      <c r="AS2187" s="226"/>
      <c r="AT2187" s="226"/>
      <c r="AU2187" s="226"/>
      <c r="AV2187" s="226"/>
      <c r="AW2187" s="226"/>
      <c r="AX2187" s="226"/>
      <c r="AY2187" s="226"/>
      <c r="AZ2187" s="226"/>
      <c r="BA2187" s="226"/>
      <c r="BB2187" s="226"/>
      <c r="BC2187" s="226"/>
      <c r="BD2187" s="226"/>
      <c r="BE2187" s="226"/>
      <c r="BF2187" s="226"/>
      <c r="BG2187" s="226"/>
      <c r="BH2187" s="226"/>
      <c r="BI2187" s="226"/>
      <c r="BJ2187" s="226"/>
      <c r="BK2187" s="226"/>
      <c r="BL2187" s="226"/>
      <c r="BM2187" s="226"/>
      <c r="BN2187" s="226"/>
      <c r="BO2187" s="226"/>
      <c r="BP2187" s="226"/>
      <c r="BQ2187" s="226"/>
      <c r="BR2187" s="226"/>
      <c r="BS2187" s="226"/>
      <c r="BT2187" s="226"/>
      <c r="BU2187" s="226"/>
      <c r="BV2187" s="226"/>
      <c r="BW2187" s="226"/>
      <c r="BX2187" s="226"/>
      <c r="BY2187" s="226"/>
      <c r="BZ2187" s="226"/>
      <c r="CA2187" s="226"/>
      <c r="CB2187" s="226"/>
      <c r="CC2187" s="226"/>
      <c r="CD2187" s="226"/>
      <c r="CE2187" s="226"/>
      <c r="CF2187" s="226"/>
      <c r="CG2187" s="226"/>
      <c r="CH2187" s="226"/>
      <c r="CI2187" s="226"/>
      <c r="CJ2187" s="226"/>
      <c r="CK2187" s="226"/>
      <c r="CL2187" s="226"/>
      <c r="CM2187" s="226"/>
      <c r="CN2187" s="226"/>
    </row>
    <row r="2188" spans="1:92" x14ac:dyDescent="0.25">
      <c r="B2188" s="209"/>
      <c r="C2188" s="148"/>
      <c r="D2188" s="238" t="s">
        <v>1185</v>
      </c>
      <c r="E2188" s="149" t="s">
        <v>203</v>
      </c>
      <c r="F2188" s="149"/>
      <c r="G2188" s="149"/>
      <c r="H2188" s="106"/>
      <c r="I2188" s="149"/>
      <c r="J2188" s="148"/>
      <c r="K2188" s="148"/>
      <c r="L2188" s="148"/>
      <c r="M2188" s="148"/>
      <c r="N2188" s="148"/>
      <c r="O2188" s="148"/>
      <c r="P2188" s="148"/>
      <c r="Q2188" s="148"/>
      <c r="T2188" s="269"/>
      <c r="U2188" s="226"/>
      <c r="V2188" s="226"/>
      <c r="W2188" s="226"/>
      <c r="X2188" s="226"/>
      <c r="Y2188" s="226"/>
      <c r="Z2188" s="226"/>
      <c r="AA2188" s="226"/>
      <c r="AB2188" s="226"/>
      <c r="AC2188" s="226"/>
      <c r="AD2188" s="226"/>
      <c r="AE2188" s="226"/>
      <c r="AF2188" s="226"/>
      <c r="AG2188" s="226"/>
      <c r="AH2188" s="226"/>
      <c r="AI2188" s="226"/>
      <c r="AJ2188" s="226"/>
      <c r="AK2188" s="226"/>
      <c r="AL2188" s="226"/>
      <c r="AM2188" s="226"/>
      <c r="AN2188" s="226"/>
      <c r="AO2188" s="226"/>
      <c r="AP2188" s="226"/>
      <c r="AQ2188" s="226"/>
      <c r="AR2188" s="226"/>
      <c r="AS2188" s="226"/>
      <c r="AT2188" s="226"/>
      <c r="AU2188" s="226"/>
      <c r="AV2188" s="226"/>
      <c r="AW2188" s="226"/>
      <c r="AX2188" s="226"/>
      <c r="AY2188" s="226"/>
      <c r="AZ2188" s="226"/>
      <c r="BA2188" s="226"/>
      <c r="BB2188" s="226"/>
      <c r="BC2188" s="226"/>
      <c r="BD2188" s="226"/>
      <c r="BE2188" s="226"/>
      <c r="BF2188" s="226"/>
      <c r="BG2188" s="226"/>
      <c r="BH2188" s="226"/>
      <c r="BI2188" s="226"/>
      <c r="BJ2188" s="226"/>
      <c r="BK2188" s="226"/>
      <c r="BL2188" s="226"/>
      <c r="BM2188" s="226"/>
      <c r="BN2188" s="226"/>
      <c r="BO2188" s="226"/>
      <c r="BP2188" s="226"/>
      <c r="BQ2188" s="226"/>
      <c r="BR2188" s="226"/>
      <c r="BS2188" s="226"/>
      <c r="BT2188" s="226"/>
      <c r="BU2188" s="226"/>
      <c r="BV2188" s="226"/>
      <c r="BW2188" s="226"/>
      <c r="BX2188" s="226"/>
      <c r="BY2188" s="226"/>
      <c r="BZ2188" s="226"/>
      <c r="CA2188" s="226"/>
      <c r="CB2188" s="226"/>
      <c r="CC2188" s="226"/>
      <c r="CD2188" s="226"/>
      <c r="CE2188" s="226"/>
      <c r="CF2188" s="226"/>
      <c r="CG2188" s="226"/>
      <c r="CH2188" s="226"/>
      <c r="CI2188" s="226"/>
      <c r="CJ2188" s="226"/>
      <c r="CK2188" s="226"/>
      <c r="CL2188" s="226"/>
      <c r="CM2188" s="226"/>
      <c r="CN2188" s="226"/>
    </row>
    <row r="2189" spans="1:92" x14ac:dyDescent="0.25">
      <c r="B2189" s="174" t="s">
        <v>1186</v>
      </c>
      <c r="D2189" s="295" t="s">
        <v>1185</v>
      </c>
      <c r="E2189" s="102" t="s">
        <v>203</v>
      </c>
      <c r="T2189" s="327"/>
      <c r="U2189" s="379"/>
      <c r="V2189" s="379"/>
      <c r="W2189" s="379"/>
      <c r="X2189" s="379"/>
      <c r="Y2189" s="379"/>
      <c r="Z2189" s="379"/>
      <c r="AA2189" s="379"/>
      <c r="AB2189" s="379"/>
      <c r="AC2189" s="379"/>
      <c r="AD2189" s="379"/>
      <c r="AE2189" s="379"/>
      <c r="AF2189" s="379"/>
      <c r="AG2189" s="379"/>
      <c r="AH2189" s="379"/>
      <c r="AI2189" s="379"/>
      <c r="AJ2189" s="379"/>
      <c r="AK2189" s="379"/>
      <c r="AL2189" s="379"/>
      <c r="AM2189" s="379"/>
      <c r="AN2189" s="379"/>
      <c r="AO2189" s="379"/>
      <c r="AP2189" s="379"/>
      <c r="AQ2189" s="379"/>
      <c r="AR2189" s="379"/>
      <c r="AS2189" s="379"/>
      <c r="AT2189" s="379"/>
      <c r="AU2189" s="379"/>
      <c r="AV2189" s="379"/>
      <c r="AW2189" s="379"/>
      <c r="AX2189" s="379"/>
      <c r="AY2189" s="379"/>
      <c r="AZ2189" s="379"/>
      <c r="BA2189" s="379"/>
      <c r="BB2189" s="379"/>
      <c r="BC2189" s="379"/>
      <c r="BD2189" s="379"/>
      <c r="BE2189" s="379"/>
      <c r="BF2189" s="379"/>
      <c r="BG2189" s="379"/>
      <c r="BH2189" s="379"/>
      <c r="BI2189" s="379"/>
      <c r="BJ2189" s="379"/>
      <c r="BK2189" s="379"/>
      <c r="BL2189" s="379"/>
      <c r="BM2189" s="379"/>
      <c r="BN2189" s="379"/>
      <c r="BO2189" s="379"/>
      <c r="BP2189" s="379"/>
      <c r="BQ2189" s="379"/>
      <c r="BR2189" s="379"/>
      <c r="BS2189" s="379"/>
      <c r="BT2189" s="379"/>
      <c r="BU2189" s="379"/>
      <c r="BV2189" s="379"/>
      <c r="BW2189" s="379"/>
      <c r="BX2189" s="379"/>
      <c r="BY2189" s="379"/>
      <c r="BZ2189" s="379"/>
      <c r="CA2189" s="379"/>
      <c r="CB2189" s="379"/>
      <c r="CC2189" s="379"/>
      <c r="CD2189" s="379"/>
      <c r="CE2189" s="379"/>
      <c r="CF2189" s="379"/>
      <c r="CG2189" s="379"/>
      <c r="CH2189" s="379"/>
      <c r="CI2189" s="379"/>
      <c r="CJ2189" s="379"/>
      <c r="CK2189" s="379"/>
      <c r="CL2189" s="379"/>
      <c r="CM2189" s="379"/>
      <c r="CN2189" s="379"/>
    </row>
    <row r="2190" spans="1:92" x14ac:dyDescent="0.25">
      <c r="A2190" t="s">
        <v>143</v>
      </c>
      <c r="B2190" s="223" t="s">
        <v>603</v>
      </c>
      <c r="D2190" s="295" t="s">
        <v>1185</v>
      </c>
      <c r="K2190" s="56">
        <v>0</v>
      </c>
      <c r="L2190" s="50">
        <f ca="1">+K2193</f>
        <v>0</v>
      </c>
      <c r="M2190" s="50">
        <f ca="1">+L2193</f>
        <v>0</v>
      </c>
      <c r="N2190" s="50">
        <f ca="1">+M2193</f>
        <v>0</v>
      </c>
      <c r="O2190" s="50">
        <f ca="1">+N2193</f>
        <v>0</v>
      </c>
      <c r="P2190" s="50">
        <f ca="1">+O2193</f>
        <v>0</v>
      </c>
      <c r="Q2190" s="50"/>
      <c r="T2190" s="319"/>
      <c r="U2190" s="380">
        <f ca="1">+T2193</f>
        <v>0</v>
      </c>
      <c r="V2190" s="380">
        <f t="shared" ref="V2190:CG2190" ca="1" si="1388">+U2193</f>
        <v>0</v>
      </c>
      <c r="W2190" s="380">
        <f t="shared" ca="1" si="1388"/>
        <v>0</v>
      </c>
      <c r="X2190" s="380">
        <f t="shared" ca="1" si="1388"/>
        <v>0</v>
      </c>
      <c r="Y2190" s="380">
        <f t="shared" ca="1" si="1388"/>
        <v>0</v>
      </c>
      <c r="Z2190" s="380">
        <f t="shared" ca="1" si="1388"/>
        <v>0</v>
      </c>
      <c r="AA2190" s="380">
        <f t="shared" ca="1" si="1388"/>
        <v>0</v>
      </c>
      <c r="AB2190" s="380">
        <f t="shared" ca="1" si="1388"/>
        <v>0</v>
      </c>
      <c r="AC2190" s="380">
        <f t="shared" ca="1" si="1388"/>
        <v>0</v>
      </c>
      <c r="AD2190" s="380">
        <f t="shared" ca="1" si="1388"/>
        <v>0</v>
      </c>
      <c r="AE2190" s="380">
        <f t="shared" ca="1" si="1388"/>
        <v>0</v>
      </c>
      <c r="AF2190" s="380">
        <f t="shared" ca="1" si="1388"/>
        <v>0</v>
      </c>
      <c r="AG2190" s="380">
        <f t="shared" ca="1" si="1388"/>
        <v>0</v>
      </c>
      <c r="AH2190" s="380">
        <f t="shared" ca="1" si="1388"/>
        <v>0</v>
      </c>
      <c r="AI2190" s="380">
        <f t="shared" ca="1" si="1388"/>
        <v>0</v>
      </c>
      <c r="AJ2190" s="380">
        <f t="shared" ca="1" si="1388"/>
        <v>0</v>
      </c>
      <c r="AK2190" s="380">
        <f t="shared" ca="1" si="1388"/>
        <v>0</v>
      </c>
      <c r="AL2190" s="380">
        <f t="shared" ca="1" si="1388"/>
        <v>0</v>
      </c>
      <c r="AM2190" s="380">
        <f t="shared" ca="1" si="1388"/>
        <v>0</v>
      </c>
      <c r="AN2190" s="380">
        <f t="shared" ca="1" si="1388"/>
        <v>0</v>
      </c>
      <c r="AO2190" s="380">
        <f t="shared" ca="1" si="1388"/>
        <v>0</v>
      </c>
      <c r="AP2190" s="380">
        <f t="shared" ca="1" si="1388"/>
        <v>0</v>
      </c>
      <c r="AQ2190" s="380">
        <f t="shared" ca="1" si="1388"/>
        <v>0</v>
      </c>
      <c r="AR2190" s="380">
        <f t="shared" ca="1" si="1388"/>
        <v>0</v>
      </c>
      <c r="AS2190" s="380">
        <f t="shared" ca="1" si="1388"/>
        <v>0</v>
      </c>
      <c r="AT2190" s="380">
        <f t="shared" ca="1" si="1388"/>
        <v>0</v>
      </c>
      <c r="AU2190" s="380">
        <f t="shared" ca="1" si="1388"/>
        <v>0</v>
      </c>
      <c r="AV2190" s="380">
        <f t="shared" ca="1" si="1388"/>
        <v>0</v>
      </c>
      <c r="AW2190" s="380">
        <f t="shared" ca="1" si="1388"/>
        <v>0</v>
      </c>
      <c r="AX2190" s="380">
        <f t="shared" ca="1" si="1388"/>
        <v>0</v>
      </c>
      <c r="AY2190" s="380">
        <f t="shared" ca="1" si="1388"/>
        <v>0</v>
      </c>
      <c r="AZ2190" s="380">
        <f t="shared" ca="1" si="1388"/>
        <v>0</v>
      </c>
      <c r="BA2190" s="380">
        <f t="shared" ca="1" si="1388"/>
        <v>0</v>
      </c>
      <c r="BB2190" s="380">
        <f t="shared" ca="1" si="1388"/>
        <v>0</v>
      </c>
      <c r="BC2190" s="380">
        <f t="shared" ca="1" si="1388"/>
        <v>0</v>
      </c>
      <c r="BD2190" s="380">
        <f t="shared" ca="1" si="1388"/>
        <v>0</v>
      </c>
      <c r="BE2190" s="380">
        <f t="shared" ca="1" si="1388"/>
        <v>0</v>
      </c>
      <c r="BF2190" s="380">
        <f t="shared" ca="1" si="1388"/>
        <v>0</v>
      </c>
      <c r="BG2190" s="380">
        <f t="shared" ca="1" si="1388"/>
        <v>0</v>
      </c>
      <c r="BH2190" s="380">
        <f t="shared" ca="1" si="1388"/>
        <v>0</v>
      </c>
      <c r="BI2190" s="380">
        <f t="shared" ca="1" si="1388"/>
        <v>0</v>
      </c>
      <c r="BJ2190" s="380">
        <f t="shared" ca="1" si="1388"/>
        <v>0</v>
      </c>
      <c r="BK2190" s="380">
        <f t="shared" ca="1" si="1388"/>
        <v>0</v>
      </c>
      <c r="BL2190" s="380">
        <f t="shared" ca="1" si="1388"/>
        <v>0</v>
      </c>
      <c r="BM2190" s="380">
        <f t="shared" ca="1" si="1388"/>
        <v>0</v>
      </c>
      <c r="BN2190" s="380">
        <f t="shared" ca="1" si="1388"/>
        <v>0</v>
      </c>
      <c r="BO2190" s="380">
        <f t="shared" ca="1" si="1388"/>
        <v>0</v>
      </c>
      <c r="BP2190" s="380">
        <f t="shared" ca="1" si="1388"/>
        <v>0</v>
      </c>
      <c r="BQ2190" s="380">
        <f t="shared" ca="1" si="1388"/>
        <v>0</v>
      </c>
      <c r="BR2190" s="380">
        <f t="shared" ca="1" si="1388"/>
        <v>0</v>
      </c>
      <c r="BS2190" s="380">
        <f t="shared" ca="1" si="1388"/>
        <v>0</v>
      </c>
      <c r="BT2190" s="380">
        <f t="shared" ca="1" si="1388"/>
        <v>0</v>
      </c>
      <c r="BU2190" s="380">
        <f t="shared" ca="1" si="1388"/>
        <v>0</v>
      </c>
      <c r="BV2190" s="380">
        <f t="shared" ca="1" si="1388"/>
        <v>0</v>
      </c>
      <c r="BW2190" s="380">
        <f t="shared" ca="1" si="1388"/>
        <v>0</v>
      </c>
      <c r="BX2190" s="380">
        <f t="shared" ca="1" si="1388"/>
        <v>0</v>
      </c>
      <c r="BY2190" s="380">
        <f t="shared" ca="1" si="1388"/>
        <v>0</v>
      </c>
      <c r="BZ2190" s="380">
        <f t="shared" ca="1" si="1388"/>
        <v>0</v>
      </c>
      <c r="CA2190" s="380">
        <f t="shared" ca="1" si="1388"/>
        <v>0</v>
      </c>
      <c r="CB2190" s="380">
        <f t="shared" ca="1" si="1388"/>
        <v>0</v>
      </c>
      <c r="CC2190" s="380">
        <f t="shared" ca="1" si="1388"/>
        <v>0</v>
      </c>
      <c r="CD2190" s="380">
        <f t="shared" ca="1" si="1388"/>
        <v>0</v>
      </c>
      <c r="CE2190" s="380">
        <f t="shared" ca="1" si="1388"/>
        <v>0</v>
      </c>
      <c r="CF2190" s="380">
        <f t="shared" ca="1" si="1388"/>
        <v>0</v>
      </c>
      <c r="CG2190" s="380">
        <f t="shared" ca="1" si="1388"/>
        <v>0</v>
      </c>
      <c r="CH2190" s="380">
        <f t="shared" ref="CH2190:CN2190" ca="1" si="1389">+CG2193</f>
        <v>0</v>
      </c>
      <c r="CI2190" s="380">
        <f t="shared" ca="1" si="1389"/>
        <v>0</v>
      </c>
      <c r="CJ2190" s="380">
        <f t="shared" ca="1" si="1389"/>
        <v>0</v>
      </c>
      <c r="CK2190" s="380">
        <f t="shared" ca="1" si="1389"/>
        <v>0</v>
      </c>
      <c r="CL2190" s="380">
        <f t="shared" ca="1" si="1389"/>
        <v>0</v>
      </c>
      <c r="CM2190" s="380">
        <f t="shared" ca="1" si="1389"/>
        <v>0</v>
      </c>
      <c r="CN2190" s="380">
        <f t="shared" ca="1" si="1389"/>
        <v>0</v>
      </c>
    </row>
    <row r="2191" spans="1:92" x14ac:dyDescent="0.25">
      <c r="B2191" s="223" t="s">
        <v>1187</v>
      </c>
      <c r="D2191" s="295" t="s">
        <v>1185</v>
      </c>
      <c r="E2191" s="102" t="s">
        <v>203</v>
      </c>
      <c r="K2191" s="50">
        <f t="shared" ref="K2191:P2192" ca="1" si="1390">SUMIF($3:$3, K$2, INDIRECT(ROW() &amp; ":" &amp; ROW()))</f>
        <v>0</v>
      </c>
      <c r="L2191" s="50">
        <f t="shared" ca="1" si="1390"/>
        <v>0</v>
      </c>
      <c r="M2191" s="50">
        <f t="shared" ca="1" si="1390"/>
        <v>0</v>
      </c>
      <c r="N2191" s="50">
        <f t="shared" ca="1" si="1390"/>
        <v>0</v>
      </c>
      <c r="O2191" s="50">
        <f t="shared" ca="1" si="1390"/>
        <v>0</v>
      </c>
      <c r="P2191" s="50">
        <f t="shared" ca="1" si="1390"/>
        <v>0</v>
      </c>
      <c r="Q2191" s="50"/>
      <c r="T2191" s="319">
        <f t="shared" ref="T2191:T2193" ca="1" si="1391">IFERROR(INDEX(INDIRECT("Financials!$A:$AD"), MATCH(INDIRECT(ADDRESS(ROW(),2)), INDIRECT("Financials!$B:$B"), 0), MATCH(INDIRECT(ADDRESS(1,COLUMN())), INDIRECT("Financials!$1:$1"), 0)),0)</f>
        <v>0</v>
      </c>
      <c r="U2191" s="275" cm="1">
        <f t="array" aca="1" ref="U2191" ca="1">ABS(INDIRECT(U2184))</f>
        <v>0</v>
      </c>
      <c r="V2191" s="275" cm="1">
        <f t="array" aca="1" ref="V2191" ca="1">ABS(INDIRECT(V2184))</f>
        <v>0</v>
      </c>
      <c r="W2191" s="275" cm="1">
        <f t="array" aca="1" ref="W2191" ca="1">ABS(INDIRECT(W2184))</f>
        <v>0</v>
      </c>
      <c r="X2191" s="275" cm="1">
        <f t="array" aca="1" ref="X2191" ca="1">ABS(INDIRECT(X2184))</f>
        <v>0</v>
      </c>
      <c r="Y2191" s="275" cm="1">
        <f t="array" aca="1" ref="Y2191" ca="1">ABS(INDIRECT(Y2184))</f>
        <v>0</v>
      </c>
      <c r="Z2191" s="275" cm="1">
        <f t="array" aca="1" ref="Z2191" ca="1">ABS(INDIRECT(Z2184))</f>
        <v>0</v>
      </c>
      <c r="AA2191" s="275" cm="1">
        <f t="array" aca="1" ref="AA2191" ca="1">ABS(INDIRECT(AA2184))</f>
        <v>0</v>
      </c>
      <c r="AB2191" s="275" cm="1">
        <f t="array" aca="1" ref="AB2191" ca="1">ABS(INDIRECT(AB2184))</f>
        <v>0</v>
      </c>
      <c r="AC2191" s="275" cm="1">
        <f t="array" aca="1" ref="AC2191" ca="1">ABS(INDIRECT(AC2184))</f>
        <v>0</v>
      </c>
      <c r="AD2191" s="275" cm="1">
        <f t="array" aca="1" ref="AD2191" ca="1">ABS(INDIRECT(AD2184))</f>
        <v>0</v>
      </c>
      <c r="AE2191" s="275" cm="1">
        <f t="array" aca="1" ref="AE2191" ca="1">ABS(INDIRECT(AE2184))</f>
        <v>0</v>
      </c>
      <c r="AF2191" s="275" cm="1">
        <f t="array" aca="1" ref="AF2191" ca="1">ABS(INDIRECT(AF2184))</f>
        <v>0</v>
      </c>
      <c r="AG2191" s="275" cm="1">
        <f t="array" aca="1" ref="AG2191" ca="1">ABS(INDIRECT(AG2184))</f>
        <v>0</v>
      </c>
      <c r="AH2191" s="275" cm="1">
        <f t="array" aca="1" ref="AH2191" ca="1">ABS(INDIRECT(AH2184))</f>
        <v>0</v>
      </c>
      <c r="AI2191" s="275" cm="1">
        <f t="array" aca="1" ref="AI2191" ca="1">ABS(INDIRECT(AI2184))</f>
        <v>0</v>
      </c>
      <c r="AJ2191" s="275" cm="1">
        <f t="array" aca="1" ref="AJ2191" ca="1">ABS(INDIRECT(AJ2184))</f>
        <v>0</v>
      </c>
      <c r="AK2191" s="275" cm="1">
        <f t="array" aca="1" ref="AK2191" ca="1">ABS(INDIRECT(AK2184))</f>
        <v>0</v>
      </c>
      <c r="AL2191" s="275" cm="1">
        <f t="array" aca="1" ref="AL2191" ca="1">ABS(INDIRECT(AL2184))</f>
        <v>0</v>
      </c>
      <c r="AM2191" s="275" cm="1">
        <f t="array" aca="1" ref="AM2191" ca="1">ABS(INDIRECT(AM2184))</f>
        <v>0</v>
      </c>
      <c r="AN2191" s="275" cm="1">
        <f t="array" aca="1" ref="AN2191" ca="1">ABS(INDIRECT(AN2184))</f>
        <v>0</v>
      </c>
      <c r="AO2191" s="275" cm="1">
        <f t="array" aca="1" ref="AO2191" ca="1">ABS(INDIRECT(AO2184))</f>
        <v>0</v>
      </c>
      <c r="AP2191" s="275" cm="1">
        <f t="array" aca="1" ref="AP2191" ca="1">ABS(INDIRECT(AP2184))</f>
        <v>0</v>
      </c>
      <c r="AQ2191" s="275" cm="1">
        <f t="array" aca="1" ref="AQ2191" ca="1">ABS(INDIRECT(AQ2184))</f>
        <v>0</v>
      </c>
      <c r="AR2191" s="275" cm="1">
        <f t="array" aca="1" ref="AR2191" ca="1">ABS(INDIRECT(AR2184))</f>
        <v>0</v>
      </c>
      <c r="AS2191" s="275" cm="1">
        <f t="array" aca="1" ref="AS2191" ca="1">ABS(INDIRECT(AS2184))</f>
        <v>0</v>
      </c>
      <c r="AT2191" s="275" cm="1">
        <f t="array" aca="1" ref="AT2191" ca="1">ABS(INDIRECT(AT2184))</f>
        <v>0</v>
      </c>
      <c r="AU2191" s="275" cm="1">
        <f t="array" aca="1" ref="AU2191" ca="1">ABS(INDIRECT(AU2184))</f>
        <v>0</v>
      </c>
      <c r="AV2191" s="275" cm="1">
        <f t="array" aca="1" ref="AV2191" ca="1">ABS(INDIRECT(AV2184))</f>
        <v>0</v>
      </c>
      <c r="AW2191" s="275" cm="1">
        <f t="array" aca="1" ref="AW2191" ca="1">ABS(INDIRECT(AW2184))</f>
        <v>0</v>
      </c>
      <c r="AX2191" s="275" cm="1">
        <f t="array" aca="1" ref="AX2191" ca="1">ABS(INDIRECT(AX2184))</f>
        <v>0</v>
      </c>
      <c r="AY2191" s="275" cm="1">
        <f t="array" aca="1" ref="AY2191" ca="1">ABS(INDIRECT(AY2184))</f>
        <v>0</v>
      </c>
      <c r="AZ2191" s="275" cm="1">
        <f t="array" aca="1" ref="AZ2191" ca="1">ABS(INDIRECT(AZ2184))</f>
        <v>0</v>
      </c>
      <c r="BA2191" s="275" cm="1">
        <f t="array" aca="1" ref="BA2191" ca="1">ABS(INDIRECT(BA2184))</f>
        <v>0</v>
      </c>
      <c r="BB2191" s="275" cm="1">
        <f t="array" aca="1" ref="BB2191" ca="1">ABS(INDIRECT(BB2184))</f>
        <v>0</v>
      </c>
      <c r="BC2191" s="275" cm="1">
        <f t="array" aca="1" ref="BC2191" ca="1">ABS(INDIRECT(BC2184))</f>
        <v>0</v>
      </c>
      <c r="BD2191" s="275" cm="1">
        <f t="array" aca="1" ref="BD2191" ca="1">ABS(INDIRECT(BD2184))</f>
        <v>0</v>
      </c>
      <c r="BE2191" s="275" cm="1">
        <f t="array" aca="1" ref="BE2191" ca="1">ABS(INDIRECT(BE2184))</f>
        <v>0</v>
      </c>
      <c r="BF2191" s="275" cm="1">
        <f t="array" aca="1" ref="BF2191" ca="1">ABS(INDIRECT(BF2184))</f>
        <v>0</v>
      </c>
      <c r="BG2191" s="275" cm="1">
        <f t="array" aca="1" ref="BG2191" ca="1">ABS(INDIRECT(BG2184))</f>
        <v>0</v>
      </c>
      <c r="BH2191" s="275" cm="1">
        <f t="array" aca="1" ref="BH2191" ca="1">ABS(INDIRECT(BH2184))</f>
        <v>0</v>
      </c>
      <c r="BI2191" s="275" cm="1">
        <f t="array" aca="1" ref="BI2191" ca="1">ABS(INDIRECT(BI2184))</f>
        <v>0</v>
      </c>
      <c r="BJ2191" s="275" cm="1">
        <f t="array" aca="1" ref="BJ2191" ca="1">ABS(INDIRECT(BJ2184))</f>
        <v>0</v>
      </c>
      <c r="BK2191" s="275" cm="1">
        <f t="array" aca="1" ref="BK2191" ca="1">ABS(INDIRECT(BK2184))</f>
        <v>0</v>
      </c>
      <c r="BL2191" s="275" cm="1">
        <f t="array" aca="1" ref="BL2191" ca="1">ABS(INDIRECT(BL2184))</f>
        <v>0</v>
      </c>
      <c r="BM2191" s="275" cm="1">
        <f t="array" aca="1" ref="BM2191" ca="1">ABS(INDIRECT(BM2184))</f>
        <v>0</v>
      </c>
      <c r="BN2191" s="275" cm="1">
        <f t="array" aca="1" ref="BN2191" ca="1">ABS(INDIRECT(BN2184))</f>
        <v>0</v>
      </c>
      <c r="BO2191" s="275" cm="1">
        <f t="array" aca="1" ref="BO2191" ca="1">ABS(INDIRECT(BO2184))</f>
        <v>0</v>
      </c>
      <c r="BP2191" s="275" cm="1">
        <f t="array" aca="1" ref="BP2191" ca="1">ABS(INDIRECT(BP2184))</f>
        <v>0</v>
      </c>
      <c r="BQ2191" s="275" cm="1">
        <f t="array" aca="1" ref="BQ2191" ca="1">ABS(INDIRECT(BQ2184))</f>
        <v>0</v>
      </c>
      <c r="BR2191" s="275" cm="1">
        <f t="array" aca="1" ref="BR2191" ca="1">ABS(INDIRECT(BR2184))</f>
        <v>0</v>
      </c>
      <c r="BS2191" s="275" cm="1">
        <f t="array" aca="1" ref="BS2191" ca="1">ABS(INDIRECT(BS2184))</f>
        <v>0</v>
      </c>
      <c r="BT2191" s="275" cm="1">
        <f t="array" aca="1" ref="BT2191" ca="1">ABS(INDIRECT(BT2184))</f>
        <v>0</v>
      </c>
      <c r="BU2191" s="275" cm="1">
        <f t="array" aca="1" ref="BU2191" ca="1">ABS(INDIRECT(BU2184))</f>
        <v>0</v>
      </c>
      <c r="BV2191" s="275" cm="1">
        <f t="array" aca="1" ref="BV2191" ca="1">ABS(INDIRECT(BV2184))</f>
        <v>0</v>
      </c>
      <c r="BW2191" s="275" cm="1">
        <f t="array" aca="1" ref="BW2191" ca="1">ABS(INDIRECT(BW2184))</f>
        <v>0</v>
      </c>
      <c r="BX2191" s="275" cm="1">
        <f t="array" aca="1" ref="BX2191" ca="1">ABS(INDIRECT(BX2184))</f>
        <v>0</v>
      </c>
      <c r="BY2191" s="275" cm="1">
        <f t="array" aca="1" ref="BY2191" ca="1">ABS(INDIRECT(BY2184))</f>
        <v>0</v>
      </c>
      <c r="BZ2191" s="275" cm="1">
        <f t="array" aca="1" ref="BZ2191" ca="1">ABS(INDIRECT(BZ2184))</f>
        <v>0</v>
      </c>
      <c r="CA2191" s="275" cm="1">
        <f t="array" aca="1" ref="CA2191" ca="1">ABS(INDIRECT(CA2184))</f>
        <v>0</v>
      </c>
      <c r="CB2191" s="275" cm="1">
        <f t="array" aca="1" ref="CB2191" ca="1">ABS(INDIRECT(CB2184))</f>
        <v>0</v>
      </c>
      <c r="CC2191" s="275" cm="1">
        <f t="array" aca="1" ref="CC2191" ca="1">ABS(INDIRECT(CC2184))</f>
        <v>0</v>
      </c>
      <c r="CD2191" s="275" cm="1">
        <f t="array" aca="1" ref="CD2191" ca="1">ABS(INDIRECT(CD2184))</f>
        <v>0</v>
      </c>
      <c r="CE2191" s="275" cm="1">
        <f t="array" aca="1" ref="CE2191" ca="1">ABS(INDIRECT(CE2184))</f>
        <v>0</v>
      </c>
      <c r="CF2191" s="275" cm="1">
        <f t="array" aca="1" ref="CF2191" ca="1">ABS(INDIRECT(CF2184))</f>
        <v>0</v>
      </c>
      <c r="CG2191" s="275" cm="1">
        <f t="array" aca="1" ref="CG2191" ca="1">ABS(INDIRECT(CG2184))</f>
        <v>0</v>
      </c>
      <c r="CH2191" s="275" cm="1">
        <f t="array" aca="1" ref="CH2191" ca="1">ABS(INDIRECT(CH2184))</f>
        <v>0</v>
      </c>
      <c r="CI2191" s="275" cm="1">
        <f t="array" aca="1" ref="CI2191" ca="1">ABS(INDIRECT(CI2184))</f>
        <v>0</v>
      </c>
      <c r="CJ2191" s="275" cm="1">
        <f t="array" aca="1" ref="CJ2191" ca="1">ABS(INDIRECT(CJ2184))</f>
        <v>0</v>
      </c>
      <c r="CK2191" s="275" cm="1">
        <f t="array" aca="1" ref="CK2191" ca="1">ABS(INDIRECT(CK2184))</f>
        <v>0</v>
      </c>
      <c r="CL2191" s="275" cm="1">
        <f t="array" aca="1" ref="CL2191" ca="1">ABS(INDIRECT(CL2184))</f>
        <v>0</v>
      </c>
      <c r="CM2191" s="275" cm="1">
        <f t="array" aca="1" ref="CM2191" ca="1">ABS(INDIRECT(CM2184))</f>
        <v>0</v>
      </c>
      <c r="CN2191" s="275" cm="1">
        <f t="array" aca="1" ref="CN2191" ca="1">ABS(INDIRECT(CN2184))</f>
        <v>0</v>
      </c>
    </row>
    <row r="2192" spans="1:92" x14ac:dyDescent="0.25">
      <c r="A2192" t="s">
        <v>362</v>
      </c>
      <c r="B2192" s="223" t="s">
        <v>1188</v>
      </c>
      <c r="D2192" s="295" t="s">
        <v>1185</v>
      </c>
      <c r="E2192" s="102" t="s">
        <v>203</v>
      </c>
      <c r="K2192" s="365">
        <f t="shared" ca="1" si="1390"/>
        <v>0</v>
      </c>
      <c r="L2192" s="365">
        <f t="shared" ca="1" si="1390"/>
        <v>0</v>
      </c>
      <c r="M2192" s="365">
        <f t="shared" ca="1" si="1390"/>
        <v>0</v>
      </c>
      <c r="N2192" s="365">
        <f t="shared" ca="1" si="1390"/>
        <v>0</v>
      </c>
      <c r="O2192" s="365">
        <f t="shared" ca="1" si="1390"/>
        <v>0</v>
      </c>
      <c r="P2192" s="365">
        <f t="shared" ca="1" si="1390"/>
        <v>0</v>
      </c>
      <c r="Q2192" s="50"/>
      <c r="T2192" s="366">
        <f t="shared" ca="1" si="1391"/>
        <v>0</v>
      </c>
      <c r="U2192" s="382">
        <f ca="1">U2199+U2195</f>
        <v>0</v>
      </c>
      <c r="V2192" s="382">
        <f t="shared" ref="V2192:CG2192" ca="1" si="1392">V2199-V2195</f>
        <v>0</v>
      </c>
      <c r="W2192" s="382">
        <f t="shared" ca="1" si="1392"/>
        <v>0</v>
      </c>
      <c r="X2192" s="382">
        <f t="shared" ca="1" si="1392"/>
        <v>0</v>
      </c>
      <c r="Y2192" s="382">
        <f t="shared" ca="1" si="1392"/>
        <v>0</v>
      </c>
      <c r="Z2192" s="382">
        <f t="shared" ca="1" si="1392"/>
        <v>0</v>
      </c>
      <c r="AA2192" s="382">
        <f t="shared" ca="1" si="1392"/>
        <v>0</v>
      </c>
      <c r="AB2192" s="382">
        <f t="shared" ca="1" si="1392"/>
        <v>0</v>
      </c>
      <c r="AC2192" s="382">
        <f t="shared" ca="1" si="1392"/>
        <v>0</v>
      </c>
      <c r="AD2192" s="382">
        <f t="shared" ca="1" si="1392"/>
        <v>0</v>
      </c>
      <c r="AE2192" s="382">
        <f t="shared" ca="1" si="1392"/>
        <v>0</v>
      </c>
      <c r="AF2192" s="382">
        <f t="shared" ca="1" si="1392"/>
        <v>0</v>
      </c>
      <c r="AG2192" s="382">
        <f t="shared" ca="1" si="1392"/>
        <v>0</v>
      </c>
      <c r="AH2192" s="382">
        <f t="shared" ca="1" si="1392"/>
        <v>0</v>
      </c>
      <c r="AI2192" s="382">
        <f t="shared" ca="1" si="1392"/>
        <v>0</v>
      </c>
      <c r="AJ2192" s="382">
        <f t="shared" ca="1" si="1392"/>
        <v>0</v>
      </c>
      <c r="AK2192" s="382">
        <f t="shared" ca="1" si="1392"/>
        <v>0</v>
      </c>
      <c r="AL2192" s="382">
        <f t="shared" ca="1" si="1392"/>
        <v>0</v>
      </c>
      <c r="AM2192" s="382">
        <f t="shared" ca="1" si="1392"/>
        <v>0</v>
      </c>
      <c r="AN2192" s="382">
        <f t="shared" ca="1" si="1392"/>
        <v>0</v>
      </c>
      <c r="AO2192" s="382">
        <f t="shared" ca="1" si="1392"/>
        <v>0</v>
      </c>
      <c r="AP2192" s="382">
        <f t="shared" ca="1" si="1392"/>
        <v>0</v>
      </c>
      <c r="AQ2192" s="382">
        <f t="shared" ca="1" si="1392"/>
        <v>0</v>
      </c>
      <c r="AR2192" s="382">
        <f t="shared" ca="1" si="1392"/>
        <v>0</v>
      </c>
      <c r="AS2192" s="382">
        <f t="shared" ca="1" si="1392"/>
        <v>0</v>
      </c>
      <c r="AT2192" s="382">
        <f t="shared" ca="1" si="1392"/>
        <v>0</v>
      </c>
      <c r="AU2192" s="382">
        <f t="shared" ca="1" si="1392"/>
        <v>0</v>
      </c>
      <c r="AV2192" s="382">
        <f t="shared" ca="1" si="1392"/>
        <v>0</v>
      </c>
      <c r="AW2192" s="382">
        <f t="shared" ca="1" si="1392"/>
        <v>0</v>
      </c>
      <c r="AX2192" s="382">
        <f t="shared" ca="1" si="1392"/>
        <v>0</v>
      </c>
      <c r="AY2192" s="382">
        <f t="shared" ca="1" si="1392"/>
        <v>0</v>
      </c>
      <c r="AZ2192" s="382">
        <f t="shared" ca="1" si="1392"/>
        <v>0</v>
      </c>
      <c r="BA2192" s="382">
        <f t="shared" ca="1" si="1392"/>
        <v>0</v>
      </c>
      <c r="BB2192" s="382">
        <f t="shared" ca="1" si="1392"/>
        <v>0</v>
      </c>
      <c r="BC2192" s="382">
        <f t="shared" ca="1" si="1392"/>
        <v>0</v>
      </c>
      <c r="BD2192" s="382">
        <f t="shared" ca="1" si="1392"/>
        <v>0</v>
      </c>
      <c r="BE2192" s="382">
        <f t="shared" ca="1" si="1392"/>
        <v>0</v>
      </c>
      <c r="BF2192" s="382">
        <f t="shared" ca="1" si="1392"/>
        <v>0</v>
      </c>
      <c r="BG2192" s="382">
        <f t="shared" ca="1" si="1392"/>
        <v>0</v>
      </c>
      <c r="BH2192" s="382">
        <f t="shared" ca="1" si="1392"/>
        <v>0</v>
      </c>
      <c r="BI2192" s="382">
        <f t="shared" ca="1" si="1392"/>
        <v>0</v>
      </c>
      <c r="BJ2192" s="382">
        <f t="shared" ca="1" si="1392"/>
        <v>0</v>
      </c>
      <c r="BK2192" s="382">
        <f t="shared" ca="1" si="1392"/>
        <v>0</v>
      </c>
      <c r="BL2192" s="382">
        <f t="shared" ca="1" si="1392"/>
        <v>0</v>
      </c>
      <c r="BM2192" s="382">
        <f t="shared" ca="1" si="1392"/>
        <v>0</v>
      </c>
      <c r="BN2192" s="382">
        <f t="shared" ca="1" si="1392"/>
        <v>0</v>
      </c>
      <c r="BO2192" s="382">
        <f t="shared" ca="1" si="1392"/>
        <v>0</v>
      </c>
      <c r="BP2192" s="382">
        <f t="shared" ca="1" si="1392"/>
        <v>0</v>
      </c>
      <c r="BQ2192" s="382">
        <f t="shared" ca="1" si="1392"/>
        <v>0</v>
      </c>
      <c r="BR2192" s="382">
        <f t="shared" ca="1" si="1392"/>
        <v>0</v>
      </c>
      <c r="BS2192" s="382">
        <f t="shared" ca="1" si="1392"/>
        <v>0</v>
      </c>
      <c r="BT2192" s="382">
        <f t="shared" ca="1" si="1392"/>
        <v>0</v>
      </c>
      <c r="BU2192" s="382">
        <f t="shared" ca="1" si="1392"/>
        <v>0</v>
      </c>
      <c r="BV2192" s="382">
        <f t="shared" ca="1" si="1392"/>
        <v>0</v>
      </c>
      <c r="BW2192" s="382">
        <f t="shared" ca="1" si="1392"/>
        <v>0</v>
      </c>
      <c r="BX2192" s="382">
        <f t="shared" ca="1" si="1392"/>
        <v>0</v>
      </c>
      <c r="BY2192" s="382">
        <f t="shared" ca="1" si="1392"/>
        <v>0</v>
      </c>
      <c r="BZ2192" s="382">
        <f t="shared" ca="1" si="1392"/>
        <v>0</v>
      </c>
      <c r="CA2192" s="382">
        <f t="shared" ca="1" si="1392"/>
        <v>0</v>
      </c>
      <c r="CB2192" s="382">
        <f t="shared" ca="1" si="1392"/>
        <v>0</v>
      </c>
      <c r="CC2192" s="382">
        <f t="shared" ca="1" si="1392"/>
        <v>0</v>
      </c>
      <c r="CD2192" s="382">
        <f t="shared" ca="1" si="1392"/>
        <v>0</v>
      </c>
      <c r="CE2192" s="382">
        <f t="shared" ca="1" si="1392"/>
        <v>0</v>
      </c>
      <c r="CF2192" s="382">
        <f t="shared" ca="1" si="1392"/>
        <v>0</v>
      </c>
      <c r="CG2192" s="382">
        <f t="shared" ca="1" si="1392"/>
        <v>0</v>
      </c>
      <c r="CH2192" s="382">
        <f t="shared" ref="CH2192:CO2192" ca="1" si="1393">CH2199-CH2195</f>
        <v>0</v>
      </c>
      <c r="CI2192" s="382">
        <f t="shared" ca="1" si="1393"/>
        <v>0</v>
      </c>
      <c r="CJ2192" s="382">
        <f t="shared" ca="1" si="1393"/>
        <v>0</v>
      </c>
      <c r="CK2192" s="382">
        <f t="shared" ca="1" si="1393"/>
        <v>0</v>
      </c>
      <c r="CL2192" s="382">
        <f t="shared" ca="1" si="1393"/>
        <v>0</v>
      </c>
      <c r="CM2192" s="382">
        <f t="shared" ca="1" si="1393"/>
        <v>0</v>
      </c>
      <c r="CN2192" s="382">
        <f t="shared" ca="1" si="1393"/>
        <v>0</v>
      </c>
    </row>
    <row r="2193" spans="1:92" x14ac:dyDescent="0.25">
      <c r="A2193" t="s">
        <v>143</v>
      </c>
      <c r="B2193" s="216" t="s">
        <v>1189</v>
      </c>
      <c r="C2193" t="s">
        <v>48</v>
      </c>
      <c r="D2193" s="295" t="s">
        <v>1185</v>
      </c>
      <c r="E2193" s="102" t="s">
        <v>203</v>
      </c>
      <c r="I2193" s="368"/>
      <c r="J2193" s="368"/>
      <c r="K2193" s="30">
        <f t="shared" ref="K2193:P2193" ca="1" si="1394">SUMIF($4:$4, K$2, INDIRECT(ROW() &amp; ":" &amp; ROW()))</f>
        <v>0</v>
      </c>
      <c r="L2193" s="30">
        <f t="shared" ca="1" si="1394"/>
        <v>0</v>
      </c>
      <c r="M2193" s="30">
        <f t="shared" ca="1" si="1394"/>
        <v>0</v>
      </c>
      <c r="N2193" s="30">
        <f t="shared" ca="1" si="1394"/>
        <v>0</v>
      </c>
      <c r="O2193" s="30">
        <f t="shared" ca="1" si="1394"/>
        <v>0</v>
      </c>
      <c r="P2193" s="30">
        <f t="shared" ca="1" si="1394"/>
        <v>0</v>
      </c>
      <c r="Q2193" s="30"/>
      <c r="T2193" s="327">
        <f t="shared" ca="1" si="1391"/>
        <v>0</v>
      </c>
      <c r="U2193" s="383">
        <f ca="1">+U2190+U2191+U2192</f>
        <v>0</v>
      </c>
      <c r="V2193" s="383">
        <f t="shared" ref="V2193:CG2193" ca="1" si="1395">+V2190+V2191+V2192</f>
        <v>0</v>
      </c>
      <c r="W2193" s="383">
        <f t="shared" ca="1" si="1395"/>
        <v>0</v>
      </c>
      <c r="X2193" s="383">
        <f t="shared" ca="1" si="1395"/>
        <v>0</v>
      </c>
      <c r="Y2193" s="383">
        <f t="shared" ca="1" si="1395"/>
        <v>0</v>
      </c>
      <c r="Z2193" s="383">
        <f t="shared" ca="1" si="1395"/>
        <v>0</v>
      </c>
      <c r="AA2193" s="383">
        <f t="shared" ca="1" si="1395"/>
        <v>0</v>
      </c>
      <c r="AB2193" s="383">
        <f t="shared" ca="1" si="1395"/>
        <v>0</v>
      </c>
      <c r="AC2193" s="383">
        <f t="shared" ca="1" si="1395"/>
        <v>0</v>
      </c>
      <c r="AD2193" s="383">
        <f t="shared" ca="1" si="1395"/>
        <v>0</v>
      </c>
      <c r="AE2193" s="383">
        <f t="shared" ca="1" si="1395"/>
        <v>0</v>
      </c>
      <c r="AF2193" s="383">
        <f t="shared" ca="1" si="1395"/>
        <v>0</v>
      </c>
      <c r="AG2193" s="383">
        <f t="shared" ca="1" si="1395"/>
        <v>0</v>
      </c>
      <c r="AH2193" s="383">
        <f t="shared" ca="1" si="1395"/>
        <v>0</v>
      </c>
      <c r="AI2193" s="383">
        <f t="shared" ca="1" si="1395"/>
        <v>0</v>
      </c>
      <c r="AJ2193" s="383">
        <f t="shared" ca="1" si="1395"/>
        <v>0</v>
      </c>
      <c r="AK2193" s="383">
        <f t="shared" ca="1" si="1395"/>
        <v>0</v>
      </c>
      <c r="AL2193" s="383">
        <f t="shared" ca="1" si="1395"/>
        <v>0</v>
      </c>
      <c r="AM2193" s="383">
        <f t="shared" ca="1" si="1395"/>
        <v>0</v>
      </c>
      <c r="AN2193" s="383">
        <f t="shared" ca="1" si="1395"/>
        <v>0</v>
      </c>
      <c r="AO2193" s="383">
        <f t="shared" ca="1" si="1395"/>
        <v>0</v>
      </c>
      <c r="AP2193" s="383">
        <f t="shared" ca="1" si="1395"/>
        <v>0</v>
      </c>
      <c r="AQ2193" s="383">
        <f t="shared" ca="1" si="1395"/>
        <v>0</v>
      </c>
      <c r="AR2193" s="383">
        <f t="shared" ca="1" si="1395"/>
        <v>0</v>
      </c>
      <c r="AS2193" s="383">
        <f t="shared" ca="1" si="1395"/>
        <v>0</v>
      </c>
      <c r="AT2193" s="383">
        <f t="shared" ca="1" si="1395"/>
        <v>0</v>
      </c>
      <c r="AU2193" s="383">
        <f t="shared" ca="1" si="1395"/>
        <v>0</v>
      </c>
      <c r="AV2193" s="383">
        <f t="shared" ca="1" si="1395"/>
        <v>0</v>
      </c>
      <c r="AW2193" s="383">
        <f t="shared" ca="1" si="1395"/>
        <v>0</v>
      </c>
      <c r="AX2193" s="383">
        <f t="shared" ca="1" si="1395"/>
        <v>0</v>
      </c>
      <c r="AY2193" s="383">
        <f t="shared" ca="1" si="1395"/>
        <v>0</v>
      </c>
      <c r="AZ2193" s="383">
        <f t="shared" ca="1" si="1395"/>
        <v>0</v>
      </c>
      <c r="BA2193" s="383">
        <f t="shared" ca="1" si="1395"/>
        <v>0</v>
      </c>
      <c r="BB2193" s="383">
        <f t="shared" ca="1" si="1395"/>
        <v>0</v>
      </c>
      <c r="BC2193" s="383">
        <f t="shared" ca="1" si="1395"/>
        <v>0</v>
      </c>
      <c r="BD2193" s="383">
        <f t="shared" ca="1" si="1395"/>
        <v>0</v>
      </c>
      <c r="BE2193" s="383">
        <f t="shared" ca="1" si="1395"/>
        <v>0</v>
      </c>
      <c r="BF2193" s="383">
        <f t="shared" ca="1" si="1395"/>
        <v>0</v>
      </c>
      <c r="BG2193" s="383">
        <f t="shared" ca="1" si="1395"/>
        <v>0</v>
      </c>
      <c r="BH2193" s="383">
        <f t="shared" ca="1" si="1395"/>
        <v>0</v>
      </c>
      <c r="BI2193" s="383">
        <f t="shared" ca="1" si="1395"/>
        <v>0</v>
      </c>
      <c r="BJ2193" s="383">
        <f t="shared" ca="1" si="1395"/>
        <v>0</v>
      </c>
      <c r="BK2193" s="383">
        <f t="shared" ca="1" si="1395"/>
        <v>0</v>
      </c>
      <c r="BL2193" s="383">
        <f t="shared" ca="1" si="1395"/>
        <v>0</v>
      </c>
      <c r="BM2193" s="383">
        <f t="shared" ca="1" si="1395"/>
        <v>0</v>
      </c>
      <c r="BN2193" s="383">
        <f t="shared" ca="1" si="1395"/>
        <v>0</v>
      </c>
      <c r="BO2193" s="383">
        <f t="shared" ca="1" si="1395"/>
        <v>0</v>
      </c>
      <c r="BP2193" s="383">
        <f t="shared" ca="1" si="1395"/>
        <v>0</v>
      </c>
      <c r="BQ2193" s="383">
        <f t="shared" ca="1" si="1395"/>
        <v>0</v>
      </c>
      <c r="BR2193" s="383">
        <f t="shared" ca="1" si="1395"/>
        <v>0</v>
      </c>
      <c r="BS2193" s="383">
        <f t="shared" ca="1" si="1395"/>
        <v>0</v>
      </c>
      <c r="BT2193" s="383">
        <f t="shared" ca="1" si="1395"/>
        <v>0</v>
      </c>
      <c r="BU2193" s="383">
        <f t="shared" ca="1" si="1395"/>
        <v>0</v>
      </c>
      <c r="BV2193" s="383">
        <f t="shared" ca="1" si="1395"/>
        <v>0</v>
      </c>
      <c r="BW2193" s="383">
        <f t="shared" ca="1" si="1395"/>
        <v>0</v>
      </c>
      <c r="BX2193" s="383">
        <f t="shared" ca="1" si="1395"/>
        <v>0</v>
      </c>
      <c r="BY2193" s="383">
        <f t="shared" ca="1" si="1395"/>
        <v>0</v>
      </c>
      <c r="BZ2193" s="383">
        <f t="shared" ca="1" si="1395"/>
        <v>0</v>
      </c>
      <c r="CA2193" s="383">
        <f t="shared" ca="1" si="1395"/>
        <v>0</v>
      </c>
      <c r="CB2193" s="383">
        <f t="shared" ca="1" si="1395"/>
        <v>0</v>
      </c>
      <c r="CC2193" s="383">
        <f t="shared" ca="1" si="1395"/>
        <v>0</v>
      </c>
      <c r="CD2193" s="383">
        <f t="shared" ca="1" si="1395"/>
        <v>0</v>
      </c>
      <c r="CE2193" s="383">
        <f t="shared" ca="1" si="1395"/>
        <v>0</v>
      </c>
      <c r="CF2193" s="383">
        <f t="shared" ca="1" si="1395"/>
        <v>0</v>
      </c>
      <c r="CG2193" s="383">
        <f t="shared" ca="1" si="1395"/>
        <v>0</v>
      </c>
      <c r="CH2193" s="383">
        <f t="shared" ref="CH2193:CN2193" ca="1" si="1396">+CH2190+CH2191+CH2192</f>
        <v>0</v>
      </c>
      <c r="CI2193" s="383">
        <f t="shared" ca="1" si="1396"/>
        <v>0</v>
      </c>
      <c r="CJ2193" s="383">
        <f t="shared" ca="1" si="1396"/>
        <v>0</v>
      </c>
      <c r="CK2193" s="383">
        <f t="shared" ca="1" si="1396"/>
        <v>0</v>
      </c>
      <c r="CL2193" s="383">
        <f t="shared" ca="1" si="1396"/>
        <v>0</v>
      </c>
      <c r="CM2193" s="383">
        <f t="shared" ca="1" si="1396"/>
        <v>0</v>
      </c>
      <c r="CN2193" s="383">
        <f t="shared" ca="1" si="1396"/>
        <v>0</v>
      </c>
    </row>
    <row r="2194" spans="1:92" x14ac:dyDescent="0.25">
      <c r="B2194" s="178"/>
      <c r="D2194" s="295" t="s">
        <v>1185</v>
      </c>
      <c r="E2194" s="102" t="s">
        <v>203</v>
      </c>
      <c r="T2194" s="319"/>
      <c r="U2194" s="380"/>
      <c r="V2194" s="380"/>
      <c r="W2194" s="380"/>
      <c r="X2194" s="380"/>
      <c r="Y2194" s="380"/>
      <c r="Z2194" s="380"/>
      <c r="AA2194" s="380"/>
      <c r="AB2194" s="380"/>
      <c r="AC2194" s="380"/>
      <c r="AD2194" s="380"/>
      <c r="AE2194" s="380"/>
      <c r="AF2194" s="380"/>
      <c r="AG2194" s="380"/>
      <c r="AH2194" s="380"/>
      <c r="AI2194" s="380"/>
      <c r="AJ2194" s="380"/>
      <c r="AK2194" s="380"/>
      <c r="AL2194" s="380"/>
      <c r="AM2194" s="380"/>
      <c r="AN2194" s="380"/>
      <c r="AO2194" s="380"/>
      <c r="AP2194" s="380"/>
      <c r="AQ2194" s="380"/>
      <c r="AR2194" s="380"/>
      <c r="AS2194" s="380"/>
      <c r="AT2194" s="380"/>
      <c r="AU2194" s="380"/>
      <c r="AV2194" s="380"/>
      <c r="AW2194" s="380"/>
      <c r="AX2194" s="380"/>
      <c r="AY2194" s="380"/>
      <c r="AZ2194" s="380"/>
      <c r="BA2194" s="380"/>
      <c r="BB2194" s="380"/>
      <c r="BC2194" s="380"/>
      <c r="BD2194" s="380"/>
      <c r="BE2194" s="380"/>
      <c r="BF2194" s="380"/>
      <c r="BG2194" s="380"/>
      <c r="BH2194" s="380"/>
      <c r="BI2194" s="380"/>
      <c r="BJ2194" s="380"/>
      <c r="BK2194" s="380"/>
      <c r="BL2194" s="380"/>
      <c r="BM2194" s="380"/>
      <c r="BN2194" s="380"/>
      <c r="BO2194" s="380"/>
      <c r="BP2194" s="380"/>
      <c r="BQ2194" s="380"/>
      <c r="BR2194" s="380"/>
      <c r="BS2194" s="380"/>
      <c r="BT2194" s="380"/>
      <c r="BU2194" s="380"/>
      <c r="BV2194" s="380"/>
      <c r="BW2194" s="380"/>
      <c r="BX2194" s="380"/>
      <c r="BY2194" s="380"/>
      <c r="BZ2194" s="380"/>
      <c r="CA2194" s="380"/>
      <c r="CB2194" s="380"/>
      <c r="CC2194" s="380"/>
      <c r="CD2194" s="380"/>
      <c r="CE2194" s="380"/>
      <c r="CF2194" s="380"/>
      <c r="CG2194" s="380"/>
      <c r="CH2194" s="380"/>
      <c r="CI2194" s="380"/>
      <c r="CJ2194" s="380"/>
      <c r="CK2194" s="380"/>
      <c r="CL2194" s="380"/>
      <c r="CM2194" s="380"/>
      <c r="CN2194" s="380"/>
    </row>
    <row r="2195" spans="1:92" x14ac:dyDescent="0.25">
      <c r="A2195" t="s">
        <v>160</v>
      </c>
      <c r="B2195" s="216" t="s">
        <v>1190</v>
      </c>
      <c r="C2195" t="s">
        <v>16</v>
      </c>
      <c r="D2195" s="295" t="s">
        <v>1185</v>
      </c>
      <c r="E2195" s="102" t="s">
        <v>203</v>
      </c>
      <c r="K2195" s="31">
        <f t="shared" ref="K2195:P2195" ca="1" si="1397">SUMIF($3:$3, K$2, INDIRECT(ROW() &amp; ":" &amp; ROW()))</f>
        <v>0</v>
      </c>
      <c r="L2195" s="31">
        <f t="shared" ca="1" si="1397"/>
        <v>0</v>
      </c>
      <c r="M2195" s="31">
        <f t="shared" ca="1" si="1397"/>
        <v>0</v>
      </c>
      <c r="N2195" s="31">
        <f t="shared" ca="1" si="1397"/>
        <v>0</v>
      </c>
      <c r="O2195" s="31">
        <f t="shared" ca="1" si="1397"/>
        <v>0</v>
      </c>
      <c r="P2195" s="31">
        <f t="shared" ca="1" si="1397"/>
        <v>0</v>
      </c>
      <c r="Q2195" s="31"/>
      <c r="T2195" s="327">
        <f t="shared" ref="T2195" ca="1" si="1398">IFERROR(INDEX(INDIRECT("Financials!$A:$AD"), MATCH(INDIRECT(ADDRESS(ROW(),2)), INDIRECT("Financials!$B:$B"), 0), MATCH(INDIRECT(ADDRESS(1,COLUMN())), INDIRECT("Financials!$1:$1"), 0)),0)</f>
        <v>0</v>
      </c>
      <c r="U2195" s="383">
        <f ca="1">SUM(U2190:U2191)*$I2187/12</f>
        <v>0</v>
      </c>
      <c r="V2195" s="383">
        <f t="shared" ref="V2195:CG2195" ca="1" si="1399">SUM(V2190:V2191)*$I2187/12</f>
        <v>0</v>
      </c>
      <c r="W2195" s="383">
        <f t="shared" ca="1" si="1399"/>
        <v>0</v>
      </c>
      <c r="X2195" s="383">
        <f t="shared" ca="1" si="1399"/>
        <v>0</v>
      </c>
      <c r="Y2195" s="383">
        <f t="shared" ca="1" si="1399"/>
        <v>0</v>
      </c>
      <c r="Z2195" s="383">
        <f t="shared" ca="1" si="1399"/>
        <v>0</v>
      </c>
      <c r="AA2195" s="383">
        <f t="shared" ca="1" si="1399"/>
        <v>0</v>
      </c>
      <c r="AB2195" s="383">
        <f t="shared" ca="1" si="1399"/>
        <v>0</v>
      </c>
      <c r="AC2195" s="383">
        <f t="shared" ca="1" si="1399"/>
        <v>0</v>
      </c>
      <c r="AD2195" s="383">
        <f t="shared" ca="1" si="1399"/>
        <v>0</v>
      </c>
      <c r="AE2195" s="383">
        <f t="shared" ca="1" si="1399"/>
        <v>0</v>
      </c>
      <c r="AF2195" s="383">
        <f t="shared" ca="1" si="1399"/>
        <v>0</v>
      </c>
      <c r="AG2195" s="383">
        <f t="shared" ca="1" si="1399"/>
        <v>0</v>
      </c>
      <c r="AH2195" s="383">
        <f t="shared" ca="1" si="1399"/>
        <v>0</v>
      </c>
      <c r="AI2195" s="383">
        <f t="shared" ca="1" si="1399"/>
        <v>0</v>
      </c>
      <c r="AJ2195" s="383">
        <f t="shared" ca="1" si="1399"/>
        <v>0</v>
      </c>
      <c r="AK2195" s="383">
        <f t="shared" ca="1" si="1399"/>
        <v>0</v>
      </c>
      <c r="AL2195" s="383">
        <f t="shared" ca="1" si="1399"/>
        <v>0</v>
      </c>
      <c r="AM2195" s="383">
        <f t="shared" ca="1" si="1399"/>
        <v>0</v>
      </c>
      <c r="AN2195" s="383">
        <f t="shared" ca="1" si="1399"/>
        <v>0</v>
      </c>
      <c r="AO2195" s="383">
        <f t="shared" ca="1" si="1399"/>
        <v>0</v>
      </c>
      <c r="AP2195" s="383">
        <f t="shared" ca="1" si="1399"/>
        <v>0</v>
      </c>
      <c r="AQ2195" s="383">
        <f t="shared" ca="1" si="1399"/>
        <v>0</v>
      </c>
      <c r="AR2195" s="383">
        <f t="shared" ca="1" si="1399"/>
        <v>0</v>
      </c>
      <c r="AS2195" s="383">
        <f t="shared" ca="1" si="1399"/>
        <v>0</v>
      </c>
      <c r="AT2195" s="383">
        <f t="shared" ca="1" si="1399"/>
        <v>0</v>
      </c>
      <c r="AU2195" s="383">
        <f t="shared" ca="1" si="1399"/>
        <v>0</v>
      </c>
      <c r="AV2195" s="383">
        <f t="shared" ca="1" si="1399"/>
        <v>0</v>
      </c>
      <c r="AW2195" s="383">
        <f t="shared" ca="1" si="1399"/>
        <v>0</v>
      </c>
      <c r="AX2195" s="383">
        <f t="shared" ca="1" si="1399"/>
        <v>0</v>
      </c>
      <c r="AY2195" s="383">
        <f t="shared" ca="1" si="1399"/>
        <v>0</v>
      </c>
      <c r="AZ2195" s="383">
        <f t="shared" ca="1" si="1399"/>
        <v>0</v>
      </c>
      <c r="BA2195" s="383">
        <f t="shared" ca="1" si="1399"/>
        <v>0</v>
      </c>
      <c r="BB2195" s="383">
        <f t="shared" ca="1" si="1399"/>
        <v>0</v>
      </c>
      <c r="BC2195" s="383">
        <f t="shared" ca="1" si="1399"/>
        <v>0</v>
      </c>
      <c r="BD2195" s="383">
        <f t="shared" ca="1" si="1399"/>
        <v>0</v>
      </c>
      <c r="BE2195" s="383">
        <f t="shared" ca="1" si="1399"/>
        <v>0</v>
      </c>
      <c r="BF2195" s="383">
        <f t="shared" ca="1" si="1399"/>
        <v>0</v>
      </c>
      <c r="BG2195" s="383">
        <f t="shared" ca="1" si="1399"/>
        <v>0</v>
      </c>
      <c r="BH2195" s="383">
        <f t="shared" ca="1" si="1399"/>
        <v>0</v>
      </c>
      <c r="BI2195" s="383">
        <f t="shared" ca="1" si="1399"/>
        <v>0</v>
      </c>
      <c r="BJ2195" s="383">
        <f t="shared" ca="1" si="1399"/>
        <v>0</v>
      </c>
      <c r="BK2195" s="383">
        <f t="shared" ca="1" si="1399"/>
        <v>0</v>
      </c>
      <c r="BL2195" s="383">
        <f t="shared" ca="1" si="1399"/>
        <v>0</v>
      </c>
      <c r="BM2195" s="383">
        <f t="shared" ca="1" si="1399"/>
        <v>0</v>
      </c>
      <c r="BN2195" s="383">
        <f t="shared" ca="1" si="1399"/>
        <v>0</v>
      </c>
      <c r="BO2195" s="383">
        <f t="shared" ca="1" si="1399"/>
        <v>0</v>
      </c>
      <c r="BP2195" s="383">
        <f t="shared" ca="1" si="1399"/>
        <v>0</v>
      </c>
      <c r="BQ2195" s="383">
        <f t="shared" ca="1" si="1399"/>
        <v>0</v>
      </c>
      <c r="BR2195" s="383">
        <f t="shared" ca="1" si="1399"/>
        <v>0</v>
      </c>
      <c r="BS2195" s="383">
        <f t="shared" ca="1" si="1399"/>
        <v>0</v>
      </c>
      <c r="BT2195" s="383">
        <f t="shared" ca="1" si="1399"/>
        <v>0</v>
      </c>
      <c r="BU2195" s="383">
        <f t="shared" ca="1" si="1399"/>
        <v>0</v>
      </c>
      <c r="BV2195" s="383">
        <f t="shared" ca="1" si="1399"/>
        <v>0</v>
      </c>
      <c r="BW2195" s="383">
        <f t="shared" ca="1" si="1399"/>
        <v>0</v>
      </c>
      <c r="BX2195" s="383">
        <f t="shared" ca="1" si="1399"/>
        <v>0</v>
      </c>
      <c r="BY2195" s="383">
        <f t="shared" ca="1" si="1399"/>
        <v>0</v>
      </c>
      <c r="BZ2195" s="383">
        <f t="shared" ca="1" si="1399"/>
        <v>0</v>
      </c>
      <c r="CA2195" s="383">
        <f t="shared" ca="1" si="1399"/>
        <v>0</v>
      </c>
      <c r="CB2195" s="383">
        <f t="shared" ca="1" si="1399"/>
        <v>0</v>
      </c>
      <c r="CC2195" s="383">
        <f t="shared" ca="1" si="1399"/>
        <v>0</v>
      </c>
      <c r="CD2195" s="383">
        <f t="shared" ca="1" si="1399"/>
        <v>0</v>
      </c>
      <c r="CE2195" s="383">
        <f t="shared" ca="1" si="1399"/>
        <v>0</v>
      </c>
      <c r="CF2195" s="383">
        <f t="shared" ca="1" si="1399"/>
        <v>0</v>
      </c>
      <c r="CG2195" s="383">
        <f t="shared" ca="1" si="1399"/>
        <v>0</v>
      </c>
      <c r="CH2195" s="383">
        <f t="shared" ref="CH2195:CN2195" ca="1" si="1400">SUM(CH2190:CH2191)*$I2187/12</f>
        <v>0</v>
      </c>
      <c r="CI2195" s="383">
        <f t="shared" ca="1" si="1400"/>
        <v>0</v>
      </c>
      <c r="CJ2195" s="383">
        <f t="shared" ca="1" si="1400"/>
        <v>0</v>
      </c>
      <c r="CK2195" s="383">
        <f t="shared" ca="1" si="1400"/>
        <v>0</v>
      </c>
      <c r="CL2195" s="383">
        <f t="shared" ca="1" si="1400"/>
        <v>0</v>
      </c>
      <c r="CM2195" s="383">
        <f t="shared" ca="1" si="1400"/>
        <v>0</v>
      </c>
      <c r="CN2195" s="383">
        <f t="shared" ca="1" si="1400"/>
        <v>0</v>
      </c>
    </row>
    <row r="2196" spans="1:92" x14ac:dyDescent="0.25">
      <c r="B2196" s="178"/>
      <c r="D2196" s="295" t="s">
        <v>1185</v>
      </c>
      <c r="E2196" s="102" t="s">
        <v>203</v>
      </c>
      <c r="T2196" s="355"/>
      <c r="U2196" s="297"/>
      <c r="V2196" s="297"/>
      <c r="W2196" s="297"/>
      <c r="X2196" s="297"/>
      <c r="Y2196" s="297"/>
      <c r="Z2196" s="297"/>
      <c r="AA2196" s="297"/>
      <c r="AB2196" s="297"/>
      <c r="AC2196" s="297"/>
      <c r="AD2196" s="297"/>
      <c r="AE2196" s="297"/>
      <c r="AF2196" s="297"/>
      <c r="AG2196" s="297"/>
      <c r="AH2196" s="297"/>
      <c r="AI2196" s="297"/>
      <c r="AJ2196" s="297"/>
      <c r="AK2196" s="297"/>
      <c r="AL2196" s="297"/>
      <c r="AM2196" s="297"/>
      <c r="AN2196" s="297"/>
      <c r="AO2196" s="297"/>
      <c r="AP2196" s="297"/>
      <c r="AQ2196" s="297"/>
      <c r="AR2196" s="297"/>
      <c r="AS2196" s="297"/>
      <c r="AT2196" s="297"/>
      <c r="AU2196" s="297"/>
      <c r="AV2196" s="297"/>
      <c r="AW2196" s="297"/>
      <c r="AX2196" s="297"/>
      <c r="AY2196" s="297"/>
      <c r="AZ2196" s="297"/>
      <c r="BA2196" s="297"/>
      <c r="BB2196" s="297"/>
      <c r="BC2196" s="297"/>
      <c r="BD2196" s="297"/>
      <c r="BE2196" s="297"/>
      <c r="BF2196" s="297"/>
      <c r="BG2196" s="297"/>
      <c r="BH2196" s="297"/>
      <c r="BI2196" s="297"/>
      <c r="BJ2196" s="297"/>
      <c r="BK2196" s="297"/>
      <c r="BL2196" s="297"/>
      <c r="BM2196" s="297"/>
      <c r="BN2196" s="297"/>
      <c r="BO2196" s="297"/>
      <c r="BP2196" s="297"/>
      <c r="BQ2196" s="297"/>
      <c r="BR2196" s="297"/>
      <c r="BS2196" s="297"/>
      <c r="BT2196" s="297"/>
      <c r="BU2196" s="297"/>
      <c r="BV2196" s="297"/>
      <c r="BW2196" s="297"/>
      <c r="BX2196" s="297"/>
      <c r="BY2196" s="297"/>
      <c r="BZ2196" s="297"/>
      <c r="CA2196" s="297"/>
      <c r="CB2196" s="297"/>
      <c r="CC2196" s="297"/>
      <c r="CD2196" s="297"/>
      <c r="CE2196" s="297"/>
      <c r="CF2196" s="297"/>
      <c r="CG2196" s="297"/>
      <c r="CH2196" s="297"/>
      <c r="CI2196" s="297"/>
      <c r="CJ2196" s="297"/>
      <c r="CK2196" s="297"/>
      <c r="CL2196" s="297"/>
      <c r="CM2196" s="297"/>
      <c r="CN2196" s="297"/>
    </row>
    <row r="2197" spans="1:92" x14ac:dyDescent="0.25">
      <c r="B2197" s="174" t="s">
        <v>611</v>
      </c>
      <c r="D2197" s="295" t="s">
        <v>1185</v>
      </c>
      <c r="E2197" s="102" t="s">
        <v>203</v>
      </c>
      <c r="T2197" s="355"/>
      <c r="U2197" s="297"/>
      <c r="V2197" s="297"/>
      <c r="W2197" s="297"/>
      <c r="X2197" s="297"/>
      <c r="Y2197" s="297"/>
      <c r="Z2197" s="297"/>
      <c r="AA2197" s="297"/>
      <c r="AB2197" s="297"/>
      <c r="AC2197" s="297"/>
      <c r="AD2197" s="297"/>
      <c r="AE2197" s="297"/>
      <c r="AF2197" s="297"/>
      <c r="AG2197" s="297"/>
      <c r="AH2197" s="297"/>
      <c r="AI2197" s="297"/>
      <c r="AJ2197" s="297"/>
      <c r="AK2197" s="297"/>
      <c r="AL2197" s="297"/>
      <c r="AM2197" s="297"/>
      <c r="AN2197" s="297"/>
      <c r="AO2197" s="297"/>
      <c r="AP2197" s="297"/>
      <c r="AQ2197" s="297"/>
      <c r="AR2197" s="297"/>
      <c r="AS2197" s="297"/>
      <c r="AT2197" s="297"/>
      <c r="AU2197" s="297"/>
      <c r="AV2197" s="297"/>
      <c r="AW2197" s="297"/>
      <c r="AX2197" s="297"/>
      <c r="AY2197" s="297"/>
      <c r="AZ2197" s="297"/>
      <c r="BA2197" s="297"/>
      <c r="BB2197" s="297"/>
      <c r="BC2197" s="297"/>
      <c r="BD2197" s="297"/>
      <c r="BE2197" s="297"/>
      <c r="BF2197" s="297"/>
      <c r="BG2197" s="297"/>
      <c r="BH2197" s="297"/>
      <c r="BI2197" s="297"/>
      <c r="BJ2197" s="297"/>
      <c r="BK2197" s="297"/>
      <c r="BL2197" s="297"/>
      <c r="BM2197" s="297"/>
      <c r="BN2197" s="297"/>
      <c r="BO2197" s="297"/>
      <c r="BP2197" s="297"/>
      <c r="BQ2197" s="297"/>
      <c r="BR2197" s="297"/>
      <c r="BS2197" s="297"/>
      <c r="BT2197" s="297"/>
      <c r="BU2197" s="297"/>
      <c r="BV2197" s="297"/>
      <c r="BW2197" s="297"/>
      <c r="BX2197" s="297"/>
      <c r="BY2197" s="297"/>
      <c r="BZ2197" s="297"/>
      <c r="CA2197" s="297"/>
      <c r="CB2197" s="297"/>
      <c r="CC2197" s="297"/>
      <c r="CD2197" s="297"/>
      <c r="CE2197" s="297"/>
      <c r="CF2197" s="297"/>
      <c r="CG2197" s="297"/>
      <c r="CH2197" s="297"/>
      <c r="CI2197" s="297"/>
      <c r="CJ2197" s="297"/>
      <c r="CK2197" s="297"/>
      <c r="CL2197" s="297"/>
      <c r="CM2197" s="297"/>
      <c r="CN2197" s="297"/>
    </row>
    <row r="2198" spans="1:92" x14ac:dyDescent="0.25">
      <c r="B2198" s="223" t="s">
        <v>612</v>
      </c>
      <c r="D2198" s="295" t="s">
        <v>1185</v>
      </c>
      <c r="E2198" s="102" t="s">
        <v>203</v>
      </c>
      <c r="K2198" s="365">
        <f t="shared" ref="K2198:P2198" ca="1" si="1401">SUMIF($3:$3, K$2, INDIRECT(ROW() &amp; ":" &amp; ROW()))</f>
        <v>0</v>
      </c>
      <c r="L2198" s="365">
        <f t="shared" ca="1" si="1401"/>
        <v>0</v>
      </c>
      <c r="M2198" s="365">
        <f t="shared" ca="1" si="1401"/>
        <v>0</v>
      </c>
      <c r="N2198" s="365">
        <f t="shared" ca="1" si="1401"/>
        <v>0</v>
      </c>
      <c r="O2198" s="365">
        <f t="shared" ca="1" si="1401"/>
        <v>0</v>
      </c>
      <c r="P2198" s="365">
        <f t="shared" ca="1" si="1401"/>
        <v>0</v>
      </c>
      <c r="Q2198" s="50"/>
      <c r="T2198" s="366"/>
      <c r="U2198" s="382">
        <f ca="1">+PMT($I2187/U$7,$I2186,U2191,0)</f>
        <v>0</v>
      </c>
      <c r="V2198" s="382">
        <f t="shared" ref="V2198:CG2198" ca="1" si="1402">+PMT($I2187/V$7,$I2186,V2191,0)</f>
        <v>0</v>
      </c>
      <c r="W2198" s="382">
        <f t="shared" ca="1" si="1402"/>
        <v>0</v>
      </c>
      <c r="X2198" s="382">
        <f t="shared" ca="1" si="1402"/>
        <v>0</v>
      </c>
      <c r="Y2198" s="382">
        <f t="shared" ca="1" si="1402"/>
        <v>0</v>
      </c>
      <c r="Z2198" s="382">
        <f t="shared" ca="1" si="1402"/>
        <v>0</v>
      </c>
      <c r="AA2198" s="382">
        <f t="shared" ca="1" si="1402"/>
        <v>0</v>
      </c>
      <c r="AB2198" s="382">
        <f t="shared" ca="1" si="1402"/>
        <v>0</v>
      </c>
      <c r="AC2198" s="382">
        <f t="shared" ca="1" si="1402"/>
        <v>0</v>
      </c>
      <c r="AD2198" s="382">
        <f t="shared" ca="1" si="1402"/>
        <v>0</v>
      </c>
      <c r="AE2198" s="382">
        <f t="shared" ca="1" si="1402"/>
        <v>0</v>
      </c>
      <c r="AF2198" s="382">
        <f t="shared" ca="1" si="1402"/>
        <v>0</v>
      </c>
      <c r="AG2198" s="382">
        <f t="shared" ca="1" si="1402"/>
        <v>0</v>
      </c>
      <c r="AH2198" s="382">
        <f t="shared" ca="1" si="1402"/>
        <v>0</v>
      </c>
      <c r="AI2198" s="382">
        <f t="shared" ca="1" si="1402"/>
        <v>0</v>
      </c>
      <c r="AJ2198" s="382">
        <f t="shared" ca="1" si="1402"/>
        <v>0</v>
      </c>
      <c r="AK2198" s="382">
        <f t="shared" ca="1" si="1402"/>
        <v>0</v>
      </c>
      <c r="AL2198" s="382">
        <f t="shared" ca="1" si="1402"/>
        <v>0</v>
      </c>
      <c r="AM2198" s="382">
        <f t="shared" ca="1" si="1402"/>
        <v>0</v>
      </c>
      <c r="AN2198" s="382">
        <f t="shared" ca="1" si="1402"/>
        <v>0</v>
      </c>
      <c r="AO2198" s="382">
        <f t="shared" ca="1" si="1402"/>
        <v>0</v>
      </c>
      <c r="AP2198" s="382">
        <f t="shared" ca="1" si="1402"/>
        <v>0</v>
      </c>
      <c r="AQ2198" s="382">
        <f t="shared" ca="1" si="1402"/>
        <v>0</v>
      </c>
      <c r="AR2198" s="382">
        <f t="shared" ca="1" si="1402"/>
        <v>0</v>
      </c>
      <c r="AS2198" s="382">
        <f t="shared" ca="1" si="1402"/>
        <v>0</v>
      </c>
      <c r="AT2198" s="382">
        <f t="shared" ca="1" si="1402"/>
        <v>0</v>
      </c>
      <c r="AU2198" s="382">
        <f t="shared" ca="1" si="1402"/>
        <v>0</v>
      </c>
      <c r="AV2198" s="382">
        <f t="shared" ca="1" si="1402"/>
        <v>0</v>
      </c>
      <c r="AW2198" s="382">
        <f t="shared" ca="1" si="1402"/>
        <v>0</v>
      </c>
      <c r="AX2198" s="382">
        <f t="shared" ca="1" si="1402"/>
        <v>0</v>
      </c>
      <c r="AY2198" s="382">
        <f t="shared" ca="1" si="1402"/>
        <v>0</v>
      </c>
      <c r="AZ2198" s="382">
        <f t="shared" ca="1" si="1402"/>
        <v>0</v>
      </c>
      <c r="BA2198" s="382">
        <f t="shared" ca="1" si="1402"/>
        <v>0</v>
      </c>
      <c r="BB2198" s="382">
        <f t="shared" ca="1" si="1402"/>
        <v>0</v>
      </c>
      <c r="BC2198" s="382">
        <f t="shared" ca="1" si="1402"/>
        <v>0</v>
      </c>
      <c r="BD2198" s="382">
        <f t="shared" ca="1" si="1402"/>
        <v>0</v>
      </c>
      <c r="BE2198" s="382">
        <f t="shared" ca="1" si="1402"/>
        <v>0</v>
      </c>
      <c r="BF2198" s="382">
        <f t="shared" ca="1" si="1402"/>
        <v>0</v>
      </c>
      <c r="BG2198" s="382">
        <f t="shared" ca="1" si="1402"/>
        <v>0</v>
      </c>
      <c r="BH2198" s="382">
        <f t="shared" ca="1" si="1402"/>
        <v>0</v>
      </c>
      <c r="BI2198" s="382">
        <f t="shared" ca="1" si="1402"/>
        <v>0</v>
      </c>
      <c r="BJ2198" s="382">
        <f t="shared" ca="1" si="1402"/>
        <v>0</v>
      </c>
      <c r="BK2198" s="382">
        <f t="shared" ca="1" si="1402"/>
        <v>0</v>
      </c>
      <c r="BL2198" s="382">
        <f t="shared" ca="1" si="1402"/>
        <v>0</v>
      </c>
      <c r="BM2198" s="382">
        <f t="shared" ca="1" si="1402"/>
        <v>0</v>
      </c>
      <c r="BN2198" s="382">
        <f t="shared" ca="1" si="1402"/>
        <v>0</v>
      </c>
      <c r="BO2198" s="382">
        <f t="shared" ca="1" si="1402"/>
        <v>0</v>
      </c>
      <c r="BP2198" s="382">
        <f t="shared" ca="1" si="1402"/>
        <v>0</v>
      </c>
      <c r="BQ2198" s="382">
        <f t="shared" ca="1" si="1402"/>
        <v>0</v>
      </c>
      <c r="BR2198" s="382">
        <f t="shared" ca="1" si="1402"/>
        <v>0</v>
      </c>
      <c r="BS2198" s="382">
        <f t="shared" ca="1" si="1402"/>
        <v>0</v>
      </c>
      <c r="BT2198" s="382">
        <f t="shared" ca="1" si="1402"/>
        <v>0</v>
      </c>
      <c r="BU2198" s="382">
        <f t="shared" ca="1" si="1402"/>
        <v>0</v>
      </c>
      <c r="BV2198" s="382">
        <f t="shared" ca="1" si="1402"/>
        <v>0</v>
      </c>
      <c r="BW2198" s="382">
        <f t="shared" ca="1" si="1402"/>
        <v>0</v>
      </c>
      <c r="BX2198" s="382">
        <f t="shared" ca="1" si="1402"/>
        <v>0</v>
      </c>
      <c r="BY2198" s="382">
        <f t="shared" ca="1" si="1402"/>
        <v>0</v>
      </c>
      <c r="BZ2198" s="382">
        <f t="shared" ca="1" si="1402"/>
        <v>0</v>
      </c>
      <c r="CA2198" s="382">
        <f t="shared" ca="1" si="1402"/>
        <v>0</v>
      </c>
      <c r="CB2198" s="382">
        <f t="shared" ca="1" si="1402"/>
        <v>0</v>
      </c>
      <c r="CC2198" s="382">
        <f t="shared" ca="1" si="1402"/>
        <v>0</v>
      </c>
      <c r="CD2198" s="382">
        <f t="shared" ca="1" si="1402"/>
        <v>0</v>
      </c>
      <c r="CE2198" s="382">
        <f t="shared" ca="1" si="1402"/>
        <v>0</v>
      </c>
      <c r="CF2198" s="382">
        <f t="shared" ca="1" si="1402"/>
        <v>0</v>
      </c>
      <c r="CG2198" s="382">
        <f t="shared" ca="1" si="1402"/>
        <v>0</v>
      </c>
      <c r="CH2198" s="382">
        <f t="shared" ref="CH2198:CN2198" ca="1" si="1403">+PMT($I2187/CH$7,$I2186,CH2191,0)</f>
        <v>0</v>
      </c>
      <c r="CI2198" s="382">
        <f t="shared" ca="1" si="1403"/>
        <v>0</v>
      </c>
      <c r="CJ2198" s="382">
        <f t="shared" ca="1" si="1403"/>
        <v>0</v>
      </c>
      <c r="CK2198" s="382">
        <f t="shared" ca="1" si="1403"/>
        <v>0</v>
      </c>
      <c r="CL2198" s="382">
        <f t="shared" ca="1" si="1403"/>
        <v>0</v>
      </c>
      <c r="CM2198" s="382">
        <f t="shared" ca="1" si="1403"/>
        <v>0</v>
      </c>
      <c r="CN2198" s="382">
        <f t="shared" ca="1" si="1403"/>
        <v>0</v>
      </c>
    </row>
    <row r="2199" spans="1:92" x14ac:dyDescent="0.25">
      <c r="B2199" s="216" t="s">
        <v>613</v>
      </c>
      <c r="C2199" s="53"/>
      <c r="D2199" s="384" t="s">
        <v>1185</v>
      </c>
      <c r="E2199" s="229" t="s">
        <v>203</v>
      </c>
      <c r="F2199" s="229"/>
      <c r="G2199" s="229"/>
      <c r="K2199" s="30">
        <f t="shared" ref="K2199:P2199" ca="1" si="1404">SUMIF($4:$4, K$2, INDIRECT(ROW() &amp; ":" &amp; ROW()))</f>
        <v>0</v>
      </c>
      <c r="L2199" s="30">
        <f t="shared" ca="1" si="1404"/>
        <v>0</v>
      </c>
      <c r="M2199" s="30">
        <f t="shared" ca="1" si="1404"/>
        <v>0</v>
      </c>
      <c r="N2199" s="30">
        <f t="shared" ca="1" si="1404"/>
        <v>0</v>
      </c>
      <c r="O2199" s="30">
        <f t="shared" ca="1" si="1404"/>
        <v>0</v>
      </c>
      <c r="P2199" s="30">
        <f t="shared" ca="1" si="1404"/>
        <v>0</v>
      </c>
      <c r="Q2199" s="30"/>
      <c r="T2199" s="327"/>
      <c r="U2199" s="383">
        <f ca="1">+MIN(0,MAX(SUM(U2198:OFFSET(U2198,0,-MIN($I2186-1,COLUMN()-COLUMN($U2198)))),-SUM(U2190:U2191,-U2195)))</f>
        <v>0</v>
      </c>
      <c r="V2199" s="383">
        <f ca="1">+MIN(0,MAX(SUM(V2198:OFFSET(V2198,0,-MIN($I2186-1,COLUMN()-COLUMN($U2198)))),-SUM(V2190:V2191,-V2195)))</f>
        <v>0</v>
      </c>
      <c r="W2199" s="383">
        <f ca="1">+MIN(0,MAX(SUM(W2198:OFFSET(W2198,0,-MIN($I2186-1,COLUMN()-COLUMN($U2198)))),-SUM(W2190:W2191,-W2195)))</f>
        <v>0</v>
      </c>
      <c r="X2199" s="383">
        <f ca="1">+MIN(0,MAX(SUM(X2198:OFFSET(X2198,0,-MIN($I2186-1,COLUMN()-COLUMN($U2198)))),-SUM(X2190:X2191,-X2195)))</f>
        <v>0</v>
      </c>
      <c r="Y2199" s="383">
        <f ca="1">+MIN(0,MAX(SUM(Y2198:OFFSET(Y2198,0,-MIN($I2186-1,COLUMN()-COLUMN($U2198)))),-SUM(Y2190:Y2191,-Y2195)))</f>
        <v>0</v>
      </c>
      <c r="Z2199" s="383">
        <f ca="1">+MIN(0,MAX(SUM(Z2198:OFFSET(Z2198,0,-MIN($I2186-1,COLUMN()-COLUMN($U2198)))),-SUM(Z2190:Z2191,-Z2195)))</f>
        <v>0</v>
      </c>
      <c r="AA2199" s="383">
        <f ca="1">+MIN(0,MAX(SUM(AA2198:OFFSET(AA2198,0,-MIN($I2186-1,COLUMN()-COLUMN($U2198)))),-SUM(AA2190:AA2191,-AA2195)))</f>
        <v>0</v>
      </c>
      <c r="AB2199" s="383">
        <f ca="1">+MIN(0,MAX(SUM(AB2198:OFFSET(AB2198,0,-MIN($I2186-1,COLUMN()-COLUMN($U2198)))),-SUM(AB2190:AB2191,-AB2195)))</f>
        <v>0</v>
      </c>
      <c r="AC2199" s="383">
        <f ca="1">+MIN(0,MAX(SUM(AC2198:OFFSET(AC2198,0,-MIN($I2186-1,COLUMN()-COLUMN($U2198)))),-SUM(AC2190:AC2191,-AC2195)))</f>
        <v>0</v>
      </c>
      <c r="AD2199" s="383">
        <f ca="1">+MIN(0,MAX(SUM(AD2198:OFFSET(AD2198,0,-MIN($I2186-1,COLUMN()-COLUMN($U2198)))),-SUM(AD2190:AD2191,-AD2195)))</f>
        <v>0</v>
      </c>
      <c r="AE2199" s="383">
        <f ca="1">+MIN(0,MAX(SUM(AE2198:OFFSET(AE2198,0,-MIN($I2186-1,COLUMN()-COLUMN($U2198)))),-SUM(AE2190:AE2191,-AE2195)))</f>
        <v>0</v>
      </c>
      <c r="AF2199" s="383">
        <f ca="1">+MIN(0,MAX(SUM(AF2198:OFFSET(AF2198,0,-MIN($I2186-1,COLUMN()-COLUMN($U2198)))),-SUM(AF2190:AF2191,-AF2195)))</f>
        <v>0</v>
      </c>
      <c r="AG2199" s="383">
        <f ca="1">+MIN(0,MAX(SUM(AG2198:OFFSET(AG2198,0,-MIN($I2186-1,COLUMN()-COLUMN($U2198)))),-SUM(AG2190:AG2191,-AG2195)))</f>
        <v>0</v>
      </c>
      <c r="AH2199" s="383">
        <f ca="1">+MIN(0,MAX(SUM(AH2198:OFFSET(AH2198,0,-MIN($I2186-1,COLUMN()-COLUMN($U2198)))),-SUM(AH2190:AH2191,-AH2195)))</f>
        <v>0</v>
      </c>
      <c r="AI2199" s="383">
        <f ca="1">+MIN(0,MAX(SUM(AI2198:OFFSET(AI2198,0,-MIN($I2186-1,COLUMN()-COLUMN($U2198)))),-SUM(AI2190:AI2191,-AI2195)))</f>
        <v>0</v>
      </c>
      <c r="AJ2199" s="383">
        <f ca="1">+MIN(0,MAX(SUM(AJ2198:OFFSET(AJ2198,0,-MIN($I2186-1,COLUMN()-COLUMN($U2198)))),-SUM(AJ2190:AJ2191,-AJ2195)))</f>
        <v>0</v>
      </c>
      <c r="AK2199" s="383">
        <f ca="1">+MIN(0,MAX(SUM(AK2198:OFFSET(AK2198,0,-MIN($I2186-1,COLUMN()-COLUMN($U2198)))),-SUM(AK2190:AK2191,-AK2195)))</f>
        <v>0</v>
      </c>
      <c r="AL2199" s="383">
        <f ca="1">+MIN(0,MAX(SUM(AL2198:OFFSET(AL2198,0,-MIN($I2186-1,COLUMN()-COLUMN($U2198)))),-SUM(AL2190:AL2191,-AL2195)))</f>
        <v>0</v>
      </c>
      <c r="AM2199" s="383">
        <f ca="1">+MIN(0,MAX(SUM(AM2198:OFFSET(AM2198,0,-MIN($I2186-1,COLUMN()-COLUMN($U2198)))),-SUM(AM2190:AM2191,-AM2195)))</f>
        <v>0</v>
      </c>
      <c r="AN2199" s="383">
        <f ca="1">+MIN(0,MAX(SUM(AN2198:OFFSET(AN2198,0,-MIN($I2186-1,COLUMN()-COLUMN($U2198)))),-SUM(AN2190:AN2191,-AN2195)))</f>
        <v>0</v>
      </c>
      <c r="AO2199" s="383">
        <f ca="1">+MIN(0,MAX(SUM(AO2198:OFFSET(AO2198,0,-MIN($I2186-1,COLUMN()-COLUMN($U2198)))),-SUM(AO2190:AO2191,-AO2195)))</f>
        <v>0</v>
      </c>
      <c r="AP2199" s="383">
        <f ca="1">+MIN(0,MAX(SUM(AP2198:OFFSET(AP2198,0,-MIN($I2186-1,COLUMN()-COLUMN($U2198)))),-SUM(AP2190:AP2191,-AP2195)))</f>
        <v>0</v>
      </c>
      <c r="AQ2199" s="383">
        <f ca="1">+MIN(0,MAX(SUM(AQ2198:OFFSET(AQ2198,0,-MIN($I2186-1,COLUMN()-COLUMN($U2198)))),-SUM(AQ2190:AQ2191,-AQ2195)))</f>
        <v>0</v>
      </c>
      <c r="AR2199" s="383">
        <f ca="1">+MIN(0,MAX(SUM(AR2198:OFFSET(AR2198,0,-MIN($I2186-1,COLUMN()-COLUMN($U2198)))),-SUM(AR2190:AR2191,-AR2195)))</f>
        <v>0</v>
      </c>
      <c r="AS2199" s="383">
        <f ca="1">+MIN(0,MAX(SUM(AS2198:OFFSET(AS2198,0,-MIN($I2186-1,COLUMN()-COLUMN($U2198)))),-SUM(AS2190:AS2191,-AS2195)))</f>
        <v>0</v>
      </c>
      <c r="AT2199" s="383">
        <f ca="1">+MIN(0,MAX(SUM(AT2198:OFFSET(AT2198,0,-MIN($I2186-1,COLUMN()-COLUMN($U2198)))),-SUM(AT2190:AT2191,-AT2195)))</f>
        <v>0</v>
      </c>
      <c r="AU2199" s="383">
        <f ca="1">+MIN(0,MAX(SUM(AU2198:OFFSET(AU2198,0,-MIN($I2186-1,COLUMN()-COLUMN($U2198)))),-SUM(AU2190:AU2191,-AU2195)))</f>
        <v>0</v>
      </c>
      <c r="AV2199" s="383">
        <f ca="1">+MIN(0,MAX(SUM(AV2198:OFFSET(AV2198,0,-MIN($I2186-1,COLUMN()-COLUMN($U2198)))),-SUM(AV2190:AV2191,-AV2195)))</f>
        <v>0</v>
      </c>
      <c r="AW2199" s="383">
        <f ca="1">+MIN(0,MAX(SUM(AW2198:OFFSET(AW2198,0,-MIN($I2186-1,COLUMN()-COLUMN($U2198)))),-SUM(AW2190:AW2191,-AW2195)))</f>
        <v>0</v>
      </c>
      <c r="AX2199" s="383">
        <f ca="1">+MIN(0,MAX(SUM(AX2198:OFFSET(AX2198,0,-MIN($I2186-1,COLUMN()-COLUMN($U2198)))),-SUM(AX2190:AX2191,-AX2195)))</f>
        <v>0</v>
      </c>
      <c r="AY2199" s="383">
        <f ca="1">+MIN(0,MAX(SUM(AY2198:OFFSET(AY2198,0,-MIN($I2186-1,COLUMN()-COLUMN($U2198)))),-SUM(AY2190:AY2191,-AY2195)))</f>
        <v>0</v>
      </c>
      <c r="AZ2199" s="383">
        <f ca="1">+MIN(0,MAX(SUM(AZ2198:OFFSET(AZ2198,0,-MIN($I2186-1,COLUMN()-COLUMN($U2198)))),-SUM(AZ2190:AZ2191,-AZ2195)))</f>
        <v>0</v>
      </c>
      <c r="BA2199" s="383">
        <f ca="1">+MIN(0,MAX(SUM(BA2198:OFFSET(BA2198,0,-MIN($I2186-1,COLUMN()-COLUMN($U2198)))),-SUM(BA2190:BA2191,-BA2195)))</f>
        <v>0</v>
      </c>
      <c r="BB2199" s="383">
        <f ca="1">+MIN(0,MAX(SUM(BB2198:OFFSET(BB2198,0,-MIN($I2186-1,COLUMN()-COLUMN($U2198)))),-SUM(BB2190:BB2191,-BB2195)))</f>
        <v>0</v>
      </c>
      <c r="BC2199" s="383">
        <f ca="1">+MIN(0,MAX(SUM(BC2198:OFFSET(BC2198,0,-MIN($I2186-1,COLUMN()-COLUMN($U2198)))),-SUM(BC2190:BC2191,-BC2195)))</f>
        <v>0</v>
      </c>
      <c r="BD2199" s="383">
        <f ca="1">+MIN(0,MAX(SUM(BD2198:OFFSET(BD2198,0,-MIN($I2186-1,COLUMN()-COLUMN($U2198)))),-SUM(BD2190:BD2191,-BD2195)))</f>
        <v>0</v>
      </c>
      <c r="BE2199" s="383">
        <f ca="1">+MIN(0,MAX(SUM(BE2198:OFFSET(BE2198,0,-MIN($I2186-1,COLUMN()-COLUMN($U2198)))),-SUM(BE2190:BE2191,-BE2195)))</f>
        <v>0</v>
      </c>
      <c r="BF2199" s="383">
        <f ca="1">+MIN(0,MAX(SUM(BF2198:OFFSET(BF2198,0,-MIN($I2186-1,COLUMN()-COLUMN($U2198)))),-SUM(BF2190:BF2191,-BF2195)))</f>
        <v>0</v>
      </c>
      <c r="BG2199" s="383">
        <f ca="1">+MIN(0,MAX(SUM(BG2198:OFFSET(BG2198,0,-MIN($I2186-1,COLUMN()-COLUMN($U2198)))),-SUM(BG2190:BG2191,-BG2195)))</f>
        <v>0</v>
      </c>
      <c r="BH2199" s="383">
        <f ca="1">+MIN(0,MAX(SUM(BH2198:OFFSET(BH2198,0,-MIN($I2186-1,COLUMN()-COLUMN($U2198)))),-SUM(BH2190:BH2191,-BH2195)))</f>
        <v>0</v>
      </c>
      <c r="BI2199" s="383">
        <f ca="1">+MIN(0,MAX(SUM(BI2198:OFFSET(BI2198,0,-MIN($I2186-1,COLUMN()-COLUMN($U2198)))),-SUM(BI2190:BI2191,-BI2195)))</f>
        <v>0</v>
      </c>
      <c r="BJ2199" s="383">
        <f ca="1">+MIN(0,MAX(SUM(BJ2198:OFFSET(BJ2198,0,-MIN($I2186-1,COLUMN()-COLUMN($U2198)))),-SUM(BJ2190:BJ2191,-BJ2195)))</f>
        <v>0</v>
      </c>
      <c r="BK2199" s="383">
        <f ca="1">+MIN(0,MAX(SUM(BK2198:OFFSET(BK2198,0,-MIN($I2186-1,COLUMN()-COLUMN($U2198)))),-SUM(BK2190:BK2191,-BK2195)))</f>
        <v>0</v>
      </c>
      <c r="BL2199" s="383">
        <f ca="1">+MIN(0,MAX(SUM(BL2198:OFFSET(BL2198,0,-MIN($I2186-1,COLUMN()-COLUMN($U2198)))),-SUM(BL2190:BL2191,-BL2195)))</f>
        <v>0</v>
      </c>
      <c r="BM2199" s="383">
        <f ca="1">+MIN(0,MAX(SUM(BM2198:OFFSET(BM2198,0,-MIN($I2186-1,COLUMN()-COLUMN($U2198)))),-SUM(BM2190:BM2191,-BM2195)))</f>
        <v>0</v>
      </c>
      <c r="BN2199" s="383">
        <f ca="1">+MIN(0,MAX(SUM(BN2198:OFFSET(BN2198,0,-MIN($I2186-1,COLUMN()-COLUMN($U2198)))),-SUM(BN2190:BN2191,-BN2195)))</f>
        <v>0</v>
      </c>
      <c r="BO2199" s="383">
        <f ca="1">+MIN(0,MAX(SUM(BO2198:OFFSET(BO2198,0,-MIN($I2186-1,COLUMN()-COLUMN($U2198)))),-SUM(BO2190:BO2191,-BO2195)))</f>
        <v>0</v>
      </c>
      <c r="BP2199" s="383">
        <f ca="1">+MIN(0,MAX(SUM(BP2198:OFFSET(BP2198,0,-MIN($I2186-1,COLUMN()-COLUMN($U2198)))),-SUM(BP2190:BP2191,-BP2195)))</f>
        <v>0</v>
      </c>
      <c r="BQ2199" s="383">
        <f ca="1">+MIN(0,MAX(SUM(BQ2198:OFFSET(BQ2198,0,-MIN($I2186-1,COLUMN()-COLUMN($U2198)))),-SUM(BQ2190:BQ2191,-BQ2195)))</f>
        <v>0</v>
      </c>
      <c r="BR2199" s="383">
        <f ca="1">+MIN(0,MAX(SUM(BR2198:OFFSET(BR2198,0,-MIN($I2186-1,COLUMN()-COLUMN($U2198)))),-SUM(BR2190:BR2191,-BR2195)))</f>
        <v>0</v>
      </c>
      <c r="BS2199" s="383">
        <f ca="1">+MIN(0,MAX(SUM(BS2198:OFFSET(BS2198,0,-MIN($I2186-1,COLUMN()-COLUMN($U2198)))),-SUM(BS2190:BS2191,-BS2195)))</f>
        <v>0</v>
      </c>
      <c r="BT2199" s="383">
        <f ca="1">+MIN(0,MAX(SUM(BT2198:OFFSET(BT2198,0,-MIN($I2186-1,COLUMN()-COLUMN($U2198)))),-SUM(BT2190:BT2191,-BT2195)))</f>
        <v>0</v>
      </c>
      <c r="BU2199" s="383">
        <f ca="1">+MIN(0,MAX(SUM(BU2198:OFFSET(BU2198,0,-MIN($I2186-1,COLUMN()-COLUMN($U2198)))),-SUM(BU2190:BU2191,-BU2195)))</f>
        <v>0</v>
      </c>
      <c r="BV2199" s="383">
        <f ca="1">+MIN(0,MAX(SUM(BV2198:OFFSET(BV2198,0,-MIN($I2186-1,COLUMN()-COLUMN($U2198)))),-SUM(BV2190:BV2191,-BV2195)))</f>
        <v>0</v>
      </c>
      <c r="BW2199" s="383">
        <f ca="1">+MIN(0,MAX(SUM(BW2198:OFFSET(BW2198,0,-MIN($I2186-1,COLUMN()-COLUMN($U2198)))),-SUM(BW2190:BW2191,-BW2195)))</f>
        <v>0</v>
      </c>
      <c r="BX2199" s="383">
        <f ca="1">+MIN(0,MAX(SUM(BX2198:OFFSET(BX2198,0,-MIN($I2186-1,COLUMN()-COLUMN($U2198)))),-SUM(BX2190:BX2191,-BX2195)))</f>
        <v>0</v>
      </c>
      <c r="BY2199" s="383">
        <f ca="1">+MIN(0,MAX(SUM(BY2198:OFFSET(BY2198,0,-MIN($I2186-1,COLUMN()-COLUMN($U2198)))),-SUM(BY2190:BY2191,-BY2195)))</f>
        <v>0</v>
      </c>
      <c r="BZ2199" s="383">
        <f ca="1">+MIN(0,MAX(SUM(BZ2198:OFFSET(BZ2198,0,-MIN($I2186-1,COLUMN()-COLUMN($U2198)))),-SUM(BZ2190:BZ2191,-BZ2195)))</f>
        <v>0</v>
      </c>
      <c r="CA2199" s="383">
        <f ca="1">+MIN(0,MAX(SUM(CA2198:OFFSET(CA2198,0,-MIN($I2186-1,COLUMN()-COLUMN($U2198)))),-SUM(CA2190:CA2191,-CA2195)))</f>
        <v>0</v>
      </c>
      <c r="CB2199" s="383">
        <f ca="1">+MIN(0,MAX(SUM(CB2198:OFFSET(CB2198,0,-MIN($I2186-1,COLUMN()-COLUMN($U2198)))),-SUM(CB2190:CB2191,-CB2195)))</f>
        <v>0</v>
      </c>
      <c r="CC2199" s="383">
        <f ca="1">+MIN(0,MAX(SUM(CC2198:OFFSET(CC2198,0,-MIN($I2186-1,COLUMN()-COLUMN($U2198)))),-SUM(CC2190:CC2191,-CC2195)))</f>
        <v>0</v>
      </c>
      <c r="CD2199" s="383">
        <f ca="1">+MIN(0,MAX(SUM(CD2198:OFFSET(CD2198,0,-MIN($I2186-1,COLUMN()-COLUMN($U2198)))),-SUM(CD2190:CD2191,-CD2195)))</f>
        <v>0</v>
      </c>
      <c r="CE2199" s="383">
        <f ca="1">+MIN(0,MAX(SUM(CE2198:OFFSET(CE2198,0,-MIN($I2186-1,COLUMN()-COLUMN($U2198)))),-SUM(CE2190:CE2191,-CE2195)))</f>
        <v>0</v>
      </c>
      <c r="CF2199" s="383">
        <f ca="1">+MIN(0,MAX(SUM(CF2198:OFFSET(CF2198,0,-MIN($I2186-1,COLUMN()-COLUMN($U2198)))),-SUM(CF2190:CF2191,-CF2195)))</f>
        <v>0</v>
      </c>
      <c r="CG2199" s="383">
        <f ca="1">+MIN(0,MAX(SUM(CG2198:OFFSET(CG2198,0,-MIN($I2186-1,COLUMN()-COLUMN($U2198)))),-SUM(CG2190:CG2191,-CG2195)))</f>
        <v>0</v>
      </c>
      <c r="CH2199" s="383">
        <f ca="1">+MIN(0,MAX(SUM(CH2198:OFFSET(CH2198,0,-MIN($I2186-1,COLUMN()-COLUMN($U2198)))),-SUM(CH2190:CH2191,-CH2195)))</f>
        <v>0</v>
      </c>
      <c r="CI2199" s="383">
        <f ca="1">+MIN(0,MAX(SUM(CI2198:OFFSET(CI2198,0,-MIN($I2186-1,COLUMN()-COLUMN($U2198)))),-SUM(CI2190:CI2191,-CI2195)))</f>
        <v>0</v>
      </c>
      <c r="CJ2199" s="383">
        <f ca="1">+MIN(0,MAX(SUM(CJ2198:OFFSET(CJ2198,0,-MIN($I2186-1,COLUMN()-COLUMN($U2198)))),-SUM(CJ2190:CJ2191,-CJ2195)))</f>
        <v>0</v>
      </c>
      <c r="CK2199" s="383">
        <f ca="1">+MIN(0,MAX(SUM(CK2198:OFFSET(CK2198,0,-MIN($I2186-1,COLUMN()-COLUMN($U2198)))),-SUM(CK2190:CK2191,-CK2195)))</f>
        <v>0</v>
      </c>
      <c r="CL2199" s="383">
        <f ca="1">+MIN(0,MAX(SUM(CL2198:OFFSET(CL2198,0,-MIN($I2186-1,COLUMN()-COLUMN($U2198)))),-SUM(CL2190:CL2191,-CL2195)))</f>
        <v>0</v>
      </c>
      <c r="CM2199" s="383">
        <f ca="1">+MIN(0,MAX(SUM(CM2198:OFFSET(CM2198,0,-MIN($I2186-1,COLUMN()-COLUMN($U2198)))),-SUM(CM2190:CM2191,-CM2195)))</f>
        <v>0</v>
      </c>
      <c r="CN2199" s="383">
        <f ca="1">+MIN(0,MAX(SUM(CN2198:OFFSET(CN2198,0,-MIN($I2186-1,COLUMN()-COLUMN($U2198)))),-SUM(CN2190:CN2191,-CN2195)))</f>
        <v>0</v>
      </c>
    </row>
    <row r="2200" spans="1:92" s="295" customFormat="1" x14ac:dyDescent="0.25">
      <c r="A2200"/>
      <c r="C2200"/>
      <c r="D2200" s="384" t="s">
        <v>1185</v>
      </c>
      <c r="E2200" s="102"/>
      <c r="F2200" s="102"/>
      <c r="G2200" s="102"/>
      <c r="H2200" s="102"/>
      <c r="I2200" s="91"/>
      <c r="J2200" s="297"/>
      <c r="K2200"/>
      <c r="L2200"/>
      <c r="M2200"/>
      <c r="N2200"/>
      <c r="O2200"/>
      <c r="P2200"/>
      <c r="Q2200"/>
      <c r="R2200"/>
      <c r="S2200"/>
    </row>
    <row r="2201" spans="1:92" s="295" customFormat="1" x14ac:dyDescent="0.25">
      <c r="A2201"/>
      <c r="B2201" s="174" t="s">
        <v>662</v>
      </c>
      <c r="C2201"/>
      <c r="D2201" s="384" t="s">
        <v>1185</v>
      </c>
      <c r="E2201" s="102"/>
      <c r="F2201" s="102"/>
      <c r="G2201" s="102"/>
      <c r="H2201" s="102"/>
      <c r="I2201" s="91"/>
      <c r="J2201" s="297"/>
      <c r="K2201"/>
      <c r="L2201"/>
      <c r="M2201"/>
      <c r="N2201"/>
      <c r="O2201"/>
      <c r="P2201"/>
      <c r="Q2201"/>
      <c r="R2201"/>
      <c r="S2201"/>
    </row>
    <row r="2202" spans="1:92" s="295" customFormat="1" x14ac:dyDescent="0.25">
      <c r="A2202"/>
      <c r="B2202" s="223" t="s">
        <v>1187</v>
      </c>
      <c r="C2202" t="s">
        <v>73</v>
      </c>
      <c r="D2202" s="384" t="s">
        <v>1185</v>
      </c>
      <c r="E2202" s="102"/>
      <c r="F2202" s="102"/>
      <c r="G2202" s="102"/>
      <c r="H2202" s="102"/>
      <c r="I2202" s="91"/>
      <c r="J2202" s="275"/>
      <c r="K2202" s="50">
        <f t="shared" ref="K2202:P2203" ca="1" si="1405">SUMIF($3:$3, INDIRECT(ADDRESS(2,COLUMN(),2)), INDIRECT(ROW() &amp; ":" &amp; ROW()))</f>
        <v>0</v>
      </c>
      <c r="L2202" s="50">
        <f t="shared" ca="1" si="1405"/>
        <v>0</v>
      </c>
      <c r="M2202" s="50">
        <f t="shared" ca="1" si="1405"/>
        <v>0</v>
      </c>
      <c r="N2202" s="50">
        <f t="shared" ca="1" si="1405"/>
        <v>0</v>
      </c>
      <c r="O2202" s="50">
        <f t="shared" ca="1" si="1405"/>
        <v>0</v>
      </c>
      <c r="P2202" s="50">
        <f t="shared" ca="1" si="1405"/>
        <v>0</v>
      </c>
      <c r="Q2202" s="50"/>
      <c r="R2202"/>
      <c r="S2202"/>
      <c r="U2202" s="50">
        <f ca="1">-U2191</f>
        <v>0</v>
      </c>
      <c r="V2202" s="50">
        <f t="shared" ref="V2202:CG2203" ca="1" si="1406">-V2191</f>
        <v>0</v>
      </c>
      <c r="W2202" s="50">
        <f t="shared" ca="1" si="1406"/>
        <v>0</v>
      </c>
      <c r="X2202" s="50">
        <f t="shared" ca="1" si="1406"/>
        <v>0</v>
      </c>
      <c r="Y2202" s="50">
        <f t="shared" ca="1" si="1406"/>
        <v>0</v>
      </c>
      <c r="Z2202" s="50">
        <f t="shared" ca="1" si="1406"/>
        <v>0</v>
      </c>
      <c r="AA2202" s="50">
        <f t="shared" ca="1" si="1406"/>
        <v>0</v>
      </c>
      <c r="AB2202" s="50">
        <f t="shared" ca="1" si="1406"/>
        <v>0</v>
      </c>
      <c r="AC2202" s="50">
        <f t="shared" ca="1" si="1406"/>
        <v>0</v>
      </c>
      <c r="AD2202" s="50">
        <f t="shared" ca="1" si="1406"/>
        <v>0</v>
      </c>
      <c r="AE2202" s="50">
        <f t="shared" ca="1" si="1406"/>
        <v>0</v>
      </c>
      <c r="AF2202" s="50">
        <f t="shared" ca="1" si="1406"/>
        <v>0</v>
      </c>
      <c r="AG2202" s="50">
        <f t="shared" ca="1" si="1406"/>
        <v>0</v>
      </c>
      <c r="AH2202" s="50">
        <f t="shared" ca="1" si="1406"/>
        <v>0</v>
      </c>
      <c r="AI2202" s="50">
        <f t="shared" ca="1" si="1406"/>
        <v>0</v>
      </c>
      <c r="AJ2202" s="50">
        <f t="shared" ca="1" si="1406"/>
        <v>0</v>
      </c>
      <c r="AK2202" s="50">
        <f t="shared" ca="1" si="1406"/>
        <v>0</v>
      </c>
      <c r="AL2202" s="50">
        <f t="shared" ca="1" si="1406"/>
        <v>0</v>
      </c>
      <c r="AM2202" s="50">
        <f t="shared" ca="1" si="1406"/>
        <v>0</v>
      </c>
      <c r="AN2202" s="50">
        <f t="shared" ca="1" si="1406"/>
        <v>0</v>
      </c>
      <c r="AO2202" s="50">
        <f t="shared" ca="1" si="1406"/>
        <v>0</v>
      </c>
      <c r="AP2202" s="50">
        <f t="shared" ca="1" si="1406"/>
        <v>0</v>
      </c>
      <c r="AQ2202" s="50">
        <f t="shared" ca="1" si="1406"/>
        <v>0</v>
      </c>
      <c r="AR2202" s="50">
        <f t="shared" ca="1" si="1406"/>
        <v>0</v>
      </c>
      <c r="AS2202" s="50">
        <f t="shared" ca="1" si="1406"/>
        <v>0</v>
      </c>
      <c r="AT2202" s="50">
        <f t="shared" ca="1" si="1406"/>
        <v>0</v>
      </c>
      <c r="AU2202" s="50">
        <f t="shared" ca="1" si="1406"/>
        <v>0</v>
      </c>
      <c r="AV2202" s="50">
        <f t="shared" ca="1" si="1406"/>
        <v>0</v>
      </c>
      <c r="AW2202" s="50">
        <f t="shared" ca="1" si="1406"/>
        <v>0</v>
      </c>
      <c r="AX2202" s="50">
        <f t="shared" ca="1" si="1406"/>
        <v>0</v>
      </c>
      <c r="AY2202" s="50">
        <f t="shared" ca="1" si="1406"/>
        <v>0</v>
      </c>
      <c r="AZ2202" s="50">
        <f t="shared" ca="1" si="1406"/>
        <v>0</v>
      </c>
      <c r="BA2202" s="50">
        <f t="shared" ca="1" si="1406"/>
        <v>0</v>
      </c>
      <c r="BB2202" s="50">
        <f t="shared" ca="1" si="1406"/>
        <v>0</v>
      </c>
      <c r="BC2202" s="50">
        <f t="shared" ca="1" si="1406"/>
        <v>0</v>
      </c>
      <c r="BD2202" s="50">
        <f t="shared" ca="1" si="1406"/>
        <v>0</v>
      </c>
      <c r="BE2202" s="50">
        <f t="shared" ca="1" si="1406"/>
        <v>0</v>
      </c>
      <c r="BF2202" s="50">
        <f t="shared" ca="1" si="1406"/>
        <v>0</v>
      </c>
      <c r="BG2202" s="50">
        <f t="shared" ca="1" si="1406"/>
        <v>0</v>
      </c>
      <c r="BH2202" s="50">
        <f t="shared" ca="1" si="1406"/>
        <v>0</v>
      </c>
      <c r="BI2202" s="50">
        <f t="shared" ca="1" si="1406"/>
        <v>0</v>
      </c>
      <c r="BJ2202" s="50">
        <f t="shared" ca="1" si="1406"/>
        <v>0</v>
      </c>
      <c r="BK2202" s="50">
        <f t="shared" ca="1" si="1406"/>
        <v>0</v>
      </c>
      <c r="BL2202" s="50">
        <f t="shared" ca="1" si="1406"/>
        <v>0</v>
      </c>
      <c r="BM2202" s="50">
        <f t="shared" ca="1" si="1406"/>
        <v>0</v>
      </c>
      <c r="BN2202" s="50">
        <f t="shared" ca="1" si="1406"/>
        <v>0</v>
      </c>
      <c r="BO2202" s="50">
        <f t="shared" ca="1" si="1406"/>
        <v>0</v>
      </c>
      <c r="BP2202" s="50">
        <f t="shared" ca="1" si="1406"/>
        <v>0</v>
      </c>
      <c r="BQ2202" s="50">
        <f t="shared" ca="1" si="1406"/>
        <v>0</v>
      </c>
      <c r="BR2202" s="50">
        <f t="shared" ca="1" si="1406"/>
        <v>0</v>
      </c>
      <c r="BS2202" s="50">
        <f t="shared" ca="1" si="1406"/>
        <v>0</v>
      </c>
      <c r="BT2202" s="50">
        <f t="shared" ca="1" si="1406"/>
        <v>0</v>
      </c>
      <c r="BU2202" s="50">
        <f t="shared" ca="1" si="1406"/>
        <v>0</v>
      </c>
      <c r="BV2202" s="50">
        <f t="shared" ca="1" si="1406"/>
        <v>0</v>
      </c>
      <c r="BW2202" s="50">
        <f t="shared" ca="1" si="1406"/>
        <v>0</v>
      </c>
      <c r="BX2202" s="50">
        <f t="shared" ca="1" si="1406"/>
        <v>0</v>
      </c>
      <c r="BY2202" s="50">
        <f t="shared" ca="1" si="1406"/>
        <v>0</v>
      </c>
      <c r="BZ2202" s="50">
        <f t="shared" ca="1" si="1406"/>
        <v>0</v>
      </c>
      <c r="CA2202" s="50">
        <f t="shared" ca="1" si="1406"/>
        <v>0</v>
      </c>
      <c r="CB2202" s="50">
        <f t="shared" ca="1" si="1406"/>
        <v>0</v>
      </c>
      <c r="CC2202" s="50">
        <f t="shared" ca="1" si="1406"/>
        <v>0</v>
      </c>
      <c r="CD2202" s="50">
        <f t="shared" ca="1" si="1406"/>
        <v>0</v>
      </c>
      <c r="CE2202" s="50">
        <f t="shared" ca="1" si="1406"/>
        <v>0</v>
      </c>
      <c r="CF2202" s="50">
        <f t="shared" ca="1" si="1406"/>
        <v>0</v>
      </c>
      <c r="CG2202" s="50">
        <f t="shared" ca="1" si="1406"/>
        <v>0</v>
      </c>
      <c r="CH2202" s="50">
        <f t="shared" ref="CH2202:CN2203" ca="1" si="1407">-CH2191</f>
        <v>0</v>
      </c>
      <c r="CI2202" s="50">
        <f t="shared" ca="1" si="1407"/>
        <v>0</v>
      </c>
      <c r="CJ2202" s="50">
        <f t="shared" ca="1" si="1407"/>
        <v>0</v>
      </c>
      <c r="CK2202" s="50">
        <f t="shared" ca="1" si="1407"/>
        <v>0</v>
      </c>
      <c r="CL2202" s="50">
        <f t="shared" ca="1" si="1407"/>
        <v>0</v>
      </c>
      <c r="CM2202" s="50">
        <f t="shared" ca="1" si="1407"/>
        <v>0</v>
      </c>
      <c r="CN2202" s="50">
        <f t="shared" ca="1" si="1407"/>
        <v>0</v>
      </c>
    </row>
    <row r="2203" spans="1:92" s="295" customFormat="1" x14ac:dyDescent="0.25">
      <c r="A2203"/>
      <c r="B2203" s="223" t="s">
        <v>1188</v>
      </c>
      <c r="C2203" t="s">
        <v>73</v>
      </c>
      <c r="D2203" s="384" t="s">
        <v>1185</v>
      </c>
      <c r="E2203" s="102"/>
      <c r="F2203" s="102"/>
      <c r="G2203" s="102"/>
      <c r="H2203" s="102"/>
      <c r="I2203" s="91"/>
      <c r="J2203" s="275"/>
      <c r="K2203" s="50">
        <f t="shared" ca="1" si="1405"/>
        <v>0</v>
      </c>
      <c r="L2203" s="50">
        <f t="shared" ca="1" si="1405"/>
        <v>0</v>
      </c>
      <c r="M2203" s="50">
        <f t="shared" ca="1" si="1405"/>
        <v>0</v>
      </c>
      <c r="N2203" s="50">
        <f t="shared" ca="1" si="1405"/>
        <v>0</v>
      </c>
      <c r="O2203" s="50">
        <f t="shared" ca="1" si="1405"/>
        <v>0</v>
      </c>
      <c r="P2203" s="50">
        <f t="shared" ca="1" si="1405"/>
        <v>0</v>
      </c>
      <c r="Q2203" s="50"/>
      <c r="R2203"/>
      <c r="S2203"/>
      <c r="U2203" s="50">
        <f ca="1">-U2192</f>
        <v>0</v>
      </c>
      <c r="V2203" s="50">
        <f t="shared" ca="1" si="1406"/>
        <v>0</v>
      </c>
      <c r="W2203" s="50">
        <f t="shared" ca="1" si="1406"/>
        <v>0</v>
      </c>
      <c r="X2203" s="50">
        <f t="shared" ca="1" si="1406"/>
        <v>0</v>
      </c>
      <c r="Y2203" s="50">
        <f t="shared" ca="1" si="1406"/>
        <v>0</v>
      </c>
      <c r="Z2203" s="50">
        <f t="shared" ca="1" si="1406"/>
        <v>0</v>
      </c>
      <c r="AA2203" s="50">
        <f t="shared" ca="1" si="1406"/>
        <v>0</v>
      </c>
      <c r="AB2203" s="50">
        <f t="shared" ca="1" si="1406"/>
        <v>0</v>
      </c>
      <c r="AC2203" s="50">
        <f t="shared" ca="1" si="1406"/>
        <v>0</v>
      </c>
      <c r="AD2203" s="50">
        <f t="shared" ca="1" si="1406"/>
        <v>0</v>
      </c>
      <c r="AE2203" s="50">
        <f t="shared" ca="1" si="1406"/>
        <v>0</v>
      </c>
      <c r="AF2203" s="50">
        <f t="shared" ca="1" si="1406"/>
        <v>0</v>
      </c>
      <c r="AG2203" s="50">
        <f t="shared" ca="1" si="1406"/>
        <v>0</v>
      </c>
      <c r="AH2203" s="50">
        <f t="shared" ca="1" si="1406"/>
        <v>0</v>
      </c>
      <c r="AI2203" s="50">
        <f t="shared" ca="1" si="1406"/>
        <v>0</v>
      </c>
      <c r="AJ2203" s="50">
        <f t="shared" ca="1" si="1406"/>
        <v>0</v>
      </c>
      <c r="AK2203" s="50">
        <f t="shared" ca="1" si="1406"/>
        <v>0</v>
      </c>
      <c r="AL2203" s="50">
        <f t="shared" ca="1" si="1406"/>
        <v>0</v>
      </c>
      <c r="AM2203" s="50">
        <f t="shared" ca="1" si="1406"/>
        <v>0</v>
      </c>
      <c r="AN2203" s="50">
        <f t="shared" ca="1" si="1406"/>
        <v>0</v>
      </c>
      <c r="AO2203" s="50">
        <f t="shared" ca="1" si="1406"/>
        <v>0</v>
      </c>
      <c r="AP2203" s="50">
        <f t="shared" ca="1" si="1406"/>
        <v>0</v>
      </c>
      <c r="AQ2203" s="50">
        <f t="shared" ca="1" si="1406"/>
        <v>0</v>
      </c>
      <c r="AR2203" s="50">
        <f t="shared" ca="1" si="1406"/>
        <v>0</v>
      </c>
      <c r="AS2203" s="50">
        <f t="shared" ca="1" si="1406"/>
        <v>0</v>
      </c>
      <c r="AT2203" s="50">
        <f t="shared" ca="1" si="1406"/>
        <v>0</v>
      </c>
      <c r="AU2203" s="50">
        <f t="shared" ca="1" si="1406"/>
        <v>0</v>
      </c>
      <c r="AV2203" s="50">
        <f t="shared" ca="1" si="1406"/>
        <v>0</v>
      </c>
      <c r="AW2203" s="50">
        <f t="shared" ca="1" si="1406"/>
        <v>0</v>
      </c>
      <c r="AX2203" s="50">
        <f t="shared" ca="1" si="1406"/>
        <v>0</v>
      </c>
      <c r="AY2203" s="50">
        <f t="shared" ca="1" si="1406"/>
        <v>0</v>
      </c>
      <c r="AZ2203" s="50">
        <f t="shared" ca="1" si="1406"/>
        <v>0</v>
      </c>
      <c r="BA2203" s="50">
        <f t="shared" ca="1" si="1406"/>
        <v>0</v>
      </c>
      <c r="BB2203" s="50">
        <f t="shared" ca="1" si="1406"/>
        <v>0</v>
      </c>
      <c r="BC2203" s="50">
        <f t="shared" ca="1" si="1406"/>
        <v>0</v>
      </c>
      <c r="BD2203" s="50">
        <f t="shared" ca="1" si="1406"/>
        <v>0</v>
      </c>
      <c r="BE2203" s="50">
        <f t="shared" ca="1" si="1406"/>
        <v>0</v>
      </c>
      <c r="BF2203" s="50">
        <f t="shared" ca="1" si="1406"/>
        <v>0</v>
      </c>
      <c r="BG2203" s="50">
        <f t="shared" ca="1" si="1406"/>
        <v>0</v>
      </c>
      <c r="BH2203" s="50">
        <f t="shared" ca="1" si="1406"/>
        <v>0</v>
      </c>
      <c r="BI2203" s="50">
        <f t="shared" ca="1" si="1406"/>
        <v>0</v>
      </c>
      <c r="BJ2203" s="50">
        <f t="shared" ca="1" si="1406"/>
        <v>0</v>
      </c>
      <c r="BK2203" s="50">
        <f t="shared" ca="1" si="1406"/>
        <v>0</v>
      </c>
      <c r="BL2203" s="50">
        <f t="shared" ca="1" si="1406"/>
        <v>0</v>
      </c>
      <c r="BM2203" s="50">
        <f t="shared" ca="1" si="1406"/>
        <v>0</v>
      </c>
      <c r="BN2203" s="50">
        <f t="shared" ca="1" si="1406"/>
        <v>0</v>
      </c>
      <c r="BO2203" s="50">
        <f t="shared" ca="1" si="1406"/>
        <v>0</v>
      </c>
      <c r="BP2203" s="50">
        <f t="shared" ca="1" si="1406"/>
        <v>0</v>
      </c>
      <c r="BQ2203" s="50">
        <f t="shared" ca="1" si="1406"/>
        <v>0</v>
      </c>
      <c r="BR2203" s="50">
        <f t="shared" ca="1" si="1406"/>
        <v>0</v>
      </c>
      <c r="BS2203" s="50">
        <f t="shared" ca="1" si="1406"/>
        <v>0</v>
      </c>
      <c r="BT2203" s="50">
        <f t="shared" ca="1" si="1406"/>
        <v>0</v>
      </c>
      <c r="BU2203" s="50">
        <f t="shared" ca="1" si="1406"/>
        <v>0</v>
      </c>
      <c r="BV2203" s="50">
        <f t="shared" ca="1" si="1406"/>
        <v>0</v>
      </c>
      <c r="BW2203" s="50">
        <f t="shared" ca="1" si="1406"/>
        <v>0</v>
      </c>
      <c r="BX2203" s="50">
        <f t="shared" ca="1" si="1406"/>
        <v>0</v>
      </c>
      <c r="BY2203" s="50">
        <f t="shared" ca="1" si="1406"/>
        <v>0</v>
      </c>
      <c r="BZ2203" s="50">
        <f t="shared" ca="1" si="1406"/>
        <v>0</v>
      </c>
      <c r="CA2203" s="50">
        <f t="shared" ca="1" si="1406"/>
        <v>0</v>
      </c>
      <c r="CB2203" s="50">
        <f t="shared" ca="1" si="1406"/>
        <v>0</v>
      </c>
      <c r="CC2203" s="50">
        <f t="shared" ca="1" si="1406"/>
        <v>0</v>
      </c>
      <c r="CD2203" s="50">
        <f t="shared" ca="1" si="1406"/>
        <v>0</v>
      </c>
      <c r="CE2203" s="50">
        <f t="shared" ca="1" si="1406"/>
        <v>0</v>
      </c>
      <c r="CF2203" s="50">
        <f t="shared" ca="1" si="1406"/>
        <v>0</v>
      </c>
      <c r="CG2203" s="50">
        <f t="shared" ca="1" si="1406"/>
        <v>0</v>
      </c>
      <c r="CH2203" s="50">
        <f t="shared" ca="1" si="1407"/>
        <v>0</v>
      </c>
      <c r="CI2203" s="50">
        <f t="shared" ca="1" si="1407"/>
        <v>0</v>
      </c>
      <c r="CJ2203" s="50">
        <f t="shared" ca="1" si="1407"/>
        <v>0</v>
      </c>
      <c r="CK2203" s="50">
        <f t="shared" ca="1" si="1407"/>
        <v>0</v>
      </c>
      <c r="CL2203" s="50">
        <f t="shared" ca="1" si="1407"/>
        <v>0</v>
      </c>
      <c r="CM2203" s="50">
        <f t="shared" ca="1" si="1407"/>
        <v>0</v>
      </c>
      <c r="CN2203" s="50">
        <f t="shared" ca="1" si="1407"/>
        <v>0</v>
      </c>
    </row>
    <row r="2204" spans="1:92" x14ac:dyDescent="0.25">
      <c r="U2204" s="532">
        <v>0.1</v>
      </c>
    </row>
    <row r="2205" spans="1:92" x14ac:dyDescent="0.25">
      <c r="U2205" s="295">
        <v>100</v>
      </c>
    </row>
    <row r="2206" spans="1:92" x14ac:dyDescent="0.25">
      <c r="A2206" s="137"/>
      <c r="B2206" s="208"/>
      <c r="C2206" s="139"/>
      <c r="D2206" s="139" t="s">
        <v>1191</v>
      </c>
      <c r="E2206" s="373" t="s">
        <v>1191</v>
      </c>
      <c r="F2206" s="373"/>
      <c r="G2206" s="373"/>
      <c r="H2206" s="141"/>
      <c r="I2206" s="221"/>
      <c r="J2206" s="222"/>
      <c r="K2206" s="139"/>
      <c r="L2206" s="139"/>
      <c r="M2206" s="139"/>
      <c r="N2206" s="139"/>
      <c r="O2206" s="139"/>
      <c r="P2206" s="139"/>
      <c r="Q2206" s="139"/>
      <c r="T2206" s="233"/>
      <c r="U2206" s="262" t="str">
        <f>+ADDRESS(ROW(U2205),COLUMN(U2205),2)</f>
        <v>U$2205</v>
      </c>
      <c r="V2206" s="262" t="str">
        <f t="shared" ref="V2206:CG2206" si="1408">+ADDRESS(ROW(V2205),COLUMN(V2205),2)</f>
        <v>V$2205</v>
      </c>
      <c r="W2206" s="262" t="str">
        <f t="shared" si="1408"/>
        <v>W$2205</v>
      </c>
      <c r="X2206" s="262" t="str">
        <f t="shared" si="1408"/>
        <v>X$2205</v>
      </c>
      <c r="Y2206" s="262" t="str">
        <f t="shared" si="1408"/>
        <v>Y$2205</v>
      </c>
      <c r="Z2206" s="262" t="str">
        <f t="shared" si="1408"/>
        <v>Z$2205</v>
      </c>
      <c r="AA2206" s="262" t="str">
        <f t="shared" si="1408"/>
        <v>AA$2205</v>
      </c>
      <c r="AB2206" s="262" t="str">
        <f t="shared" si="1408"/>
        <v>AB$2205</v>
      </c>
      <c r="AC2206" s="262" t="str">
        <f t="shared" si="1408"/>
        <v>AC$2205</v>
      </c>
      <c r="AD2206" s="262" t="str">
        <f t="shared" si="1408"/>
        <v>AD$2205</v>
      </c>
      <c r="AE2206" s="262" t="str">
        <f t="shared" si="1408"/>
        <v>AE$2205</v>
      </c>
      <c r="AF2206" s="262" t="str">
        <f t="shared" si="1408"/>
        <v>AF$2205</v>
      </c>
      <c r="AG2206" s="262" t="str">
        <f t="shared" si="1408"/>
        <v>AG$2205</v>
      </c>
      <c r="AH2206" s="262" t="str">
        <f t="shared" si="1408"/>
        <v>AH$2205</v>
      </c>
      <c r="AI2206" s="262" t="str">
        <f t="shared" si="1408"/>
        <v>AI$2205</v>
      </c>
      <c r="AJ2206" s="262" t="str">
        <f t="shared" si="1408"/>
        <v>AJ$2205</v>
      </c>
      <c r="AK2206" s="262" t="str">
        <f t="shared" si="1408"/>
        <v>AK$2205</v>
      </c>
      <c r="AL2206" s="262" t="str">
        <f t="shared" si="1408"/>
        <v>AL$2205</v>
      </c>
      <c r="AM2206" s="262" t="str">
        <f t="shared" si="1408"/>
        <v>AM$2205</v>
      </c>
      <c r="AN2206" s="262" t="str">
        <f t="shared" si="1408"/>
        <v>AN$2205</v>
      </c>
      <c r="AO2206" s="262" t="str">
        <f t="shared" si="1408"/>
        <v>AO$2205</v>
      </c>
      <c r="AP2206" s="262" t="str">
        <f t="shared" si="1408"/>
        <v>AP$2205</v>
      </c>
      <c r="AQ2206" s="262" t="str">
        <f t="shared" si="1408"/>
        <v>AQ$2205</v>
      </c>
      <c r="AR2206" s="262" t="str">
        <f t="shared" si="1408"/>
        <v>AR$2205</v>
      </c>
      <c r="AS2206" s="262" t="str">
        <f t="shared" si="1408"/>
        <v>AS$2205</v>
      </c>
      <c r="AT2206" s="262" t="str">
        <f t="shared" si="1408"/>
        <v>AT$2205</v>
      </c>
      <c r="AU2206" s="262" t="str">
        <f t="shared" si="1408"/>
        <v>AU$2205</v>
      </c>
      <c r="AV2206" s="262" t="str">
        <f t="shared" si="1408"/>
        <v>AV$2205</v>
      </c>
      <c r="AW2206" s="262" t="str">
        <f t="shared" si="1408"/>
        <v>AW$2205</v>
      </c>
      <c r="AX2206" s="262" t="str">
        <f t="shared" si="1408"/>
        <v>AX$2205</v>
      </c>
      <c r="AY2206" s="262" t="str">
        <f t="shared" si="1408"/>
        <v>AY$2205</v>
      </c>
      <c r="AZ2206" s="262" t="str">
        <f t="shared" si="1408"/>
        <v>AZ$2205</v>
      </c>
      <c r="BA2206" s="262" t="str">
        <f t="shared" si="1408"/>
        <v>BA$2205</v>
      </c>
      <c r="BB2206" s="262" t="str">
        <f t="shared" si="1408"/>
        <v>BB$2205</v>
      </c>
      <c r="BC2206" s="262" t="str">
        <f t="shared" si="1408"/>
        <v>BC$2205</v>
      </c>
      <c r="BD2206" s="262" t="str">
        <f t="shared" si="1408"/>
        <v>BD$2205</v>
      </c>
      <c r="BE2206" s="262" t="str">
        <f t="shared" si="1408"/>
        <v>BE$2205</v>
      </c>
      <c r="BF2206" s="262" t="str">
        <f t="shared" si="1408"/>
        <v>BF$2205</v>
      </c>
      <c r="BG2206" s="262" t="str">
        <f t="shared" si="1408"/>
        <v>BG$2205</v>
      </c>
      <c r="BH2206" s="262" t="str">
        <f t="shared" si="1408"/>
        <v>BH$2205</v>
      </c>
      <c r="BI2206" s="262" t="str">
        <f t="shared" si="1408"/>
        <v>BI$2205</v>
      </c>
      <c r="BJ2206" s="262" t="str">
        <f t="shared" si="1408"/>
        <v>BJ$2205</v>
      </c>
      <c r="BK2206" s="262" t="str">
        <f t="shared" si="1408"/>
        <v>BK$2205</v>
      </c>
      <c r="BL2206" s="262" t="str">
        <f t="shared" si="1408"/>
        <v>BL$2205</v>
      </c>
      <c r="BM2206" s="262" t="str">
        <f t="shared" si="1408"/>
        <v>BM$2205</v>
      </c>
      <c r="BN2206" s="262" t="str">
        <f t="shared" si="1408"/>
        <v>BN$2205</v>
      </c>
      <c r="BO2206" s="262" t="str">
        <f t="shared" si="1408"/>
        <v>BO$2205</v>
      </c>
      <c r="BP2206" s="262" t="str">
        <f t="shared" si="1408"/>
        <v>BP$2205</v>
      </c>
      <c r="BQ2206" s="262" t="str">
        <f t="shared" si="1408"/>
        <v>BQ$2205</v>
      </c>
      <c r="BR2206" s="262" t="str">
        <f t="shared" si="1408"/>
        <v>BR$2205</v>
      </c>
      <c r="BS2206" s="262" t="str">
        <f t="shared" si="1408"/>
        <v>BS$2205</v>
      </c>
      <c r="BT2206" s="262" t="str">
        <f t="shared" si="1408"/>
        <v>BT$2205</v>
      </c>
      <c r="BU2206" s="262" t="str">
        <f t="shared" si="1408"/>
        <v>BU$2205</v>
      </c>
      <c r="BV2206" s="262" t="str">
        <f t="shared" si="1408"/>
        <v>BV$2205</v>
      </c>
      <c r="BW2206" s="262" t="str">
        <f t="shared" si="1408"/>
        <v>BW$2205</v>
      </c>
      <c r="BX2206" s="262" t="str">
        <f t="shared" si="1408"/>
        <v>BX$2205</v>
      </c>
      <c r="BY2206" s="262" t="str">
        <f t="shared" si="1408"/>
        <v>BY$2205</v>
      </c>
      <c r="BZ2206" s="262" t="str">
        <f t="shared" si="1408"/>
        <v>BZ$2205</v>
      </c>
      <c r="CA2206" s="262" t="str">
        <f t="shared" si="1408"/>
        <v>CA$2205</v>
      </c>
      <c r="CB2206" s="262" t="str">
        <f t="shared" si="1408"/>
        <v>CB$2205</v>
      </c>
      <c r="CC2206" s="262" t="str">
        <f t="shared" si="1408"/>
        <v>CC$2205</v>
      </c>
      <c r="CD2206" s="262" t="str">
        <f t="shared" si="1408"/>
        <v>CD$2205</v>
      </c>
      <c r="CE2206" s="262" t="str">
        <f t="shared" si="1408"/>
        <v>CE$2205</v>
      </c>
      <c r="CF2206" s="262" t="str">
        <f t="shared" si="1408"/>
        <v>CF$2205</v>
      </c>
      <c r="CG2206" s="262" t="str">
        <f t="shared" si="1408"/>
        <v>CG$2205</v>
      </c>
      <c r="CH2206" s="262" t="str">
        <f t="shared" ref="CH2206:CN2206" si="1409">+ADDRESS(ROW(CH2205),COLUMN(CH2205),2)</f>
        <v>CH$2205</v>
      </c>
      <c r="CI2206" s="262" t="str">
        <f t="shared" si="1409"/>
        <v>CI$2205</v>
      </c>
      <c r="CJ2206" s="262" t="str">
        <f t="shared" si="1409"/>
        <v>CJ$2205</v>
      </c>
      <c r="CK2206" s="262" t="str">
        <f t="shared" si="1409"/>
        <v>CK$2205</v>
      </c>
      <c r="CL2206" s="262" t="str">
        <f t="shared" si="1409"/>
        <v>CL$2205</v>
      </c>
      <c r="CM2206" s="262" t="str">
        <f t="shared" si="1409"/>
        <v>CM$2205</v>
      </c>
      <c r="CN2206" s="262" t="str">
        <f t="shared" si="1409"/>
        <v>CN$2205</v>
      </c>
    </row>
    <row r="2207" spans="1:92" x14ac:dyDescent="0.25">
      <c r="B2207" s="174" t="s">
        <v>638</v>
      </c>
      <c r="D2207" s="295" t="s">
        <v>1191</v>
      </c>
      <c r="E2207" s="102" t="s">
        <v>203</v>
      </c>
      <c r="I2207" s="102"/>
      <c r="J2207"/>
      <c r="T2207" s="205"/>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143</v>
      </c>
      <c r="B2208" s="377" t="s">
        <v>639</v>
      </c>
      <c r="C2208" s="378"/>
      <c r="D2208" s="34" t="s">
        <v>1191</v>
      </c>
      <c r="E2208" s="192"/>
      <c r="F2208" s="192"/>
      <c r="G2208" s="192"/>
      <c r="I2208" s="194">
        <v>6</v>
      </c>
      <c r="J2208" s="378"/>
      <c r="K2208" s="148"/>
      <c r="L2208" s="148"/>
      <c r="M2208" s="148"/>
      <c r="N2208" s="148"/>
      <c r="O2208" s="148"/>
      <c r="P2208" s="148"/>
      <c r="Q2208" s="148"/>
      <c r="T2208" s="269"/>
      <c r="U2208" s="226"/>
      <c r="V2208" s="226"/>
      <c r="W2208" s="226"/>
      <c r="X2208" s="226"/>
      <c r="Y2208" s="226"/>
      <c r="Z2208" s="226"/>
      <c r="AA2208" s="226"/>
      <c r="AB2208" s="226"/>
      <c r="AC2208" s="226"/>
      <c r="AD2208" s="226"/>
      <c r="AE2208" s="226"/>
      <c r="AF2208" s="226"/>
      <c r="AG2208" s="226"/>
      <c r="AH2208" s="226"/>
      <c r="AI2208" s="226"/>
      <c r="AJ2208" s="226"/>
      <c r="AK2208" s="226"/>
      <c r="AL2208" s="226"/>
      <c r="AM2208" s="226"/>
      <c r="AN2208" s="226"/>
      <c r="AO2208" s="226"/>
      <c r="AP2208" s="226"/>
      <c r="AQ2208" s="226"/>
      <c r="AR2208" s="226"/>
      <c r="AS2208" s="226"/>
      <c r="AT2208" s="226"/>
      <c r="AU2208" s="226"/>
      <c r="AV2208" s="226"/>
      <c r="AW2208" s="226"/>
      <c r="AX2208" s="226"/>
      <c r="AY2208" s="226"/>
      <c r="AZ2208" s="226"/>
      <c r="BA2208" s="226"/>
      <c r="BB2208" s="226"/>
      <c r="BC2208" s="226"/>
      <c r="BD2208" s="226"/>
      <c r="BE2208" s="226"/>
      <c r="BF2208" s="226"/>
      <c r="BG2208" s="226"/>
      <c r="BH2208" s="226"/>
      <c r="BI2208" s="226"/>
      <c r="BJ2208" s="226"/>
      <c r="BK2208" s="226"/>
      <c r="BL2208" s="226"/>
      <c r="BM2208" s="226"/>
      <c r="BN2208" s="226"/>
      <c r="BO2208" s="226"/>
      <c r="BP2208" s="226"/>
      <c r="BQ2208" s="226"/>
      <c r="BR2208" s="226"/>
      <c r="BS2208" s="226"/>
      <c r="BT2208" s="226"/>
      <c r="BU2208" s="226"/>
      <c r="BV2208" s="226"/>
      <c r="BW2208" s="226"/>
      <c r="BX2208" s="226"/>
      <c r="BY2208" s="226"/>
      <c r="BZ2208" s="226"/>
      <c r="CA2208" s="226"/>
      <c r="CB2208" s="226"/>
      <c r="CC2208" s="226"/>
      <c r="CD2208" s="226"/>
      <c r="CE2208" s="226"/>
      <c r="CF2208" s="226"/>
      <c r="CG2208" s="226"/>
      <c r="CH2208" s="226"/>
      <c r="CI2208" s="226"/>
      <c r="CJ2208" s="226"/>
      <c r="CK2208" s="226"/>
      <c r="CL2208" s="226"/>
      <c r="CM2208" s="226"/>
      <c r="CN2208" s="226"/>
    </row>
    <row r="2209" spans="1:92" x14ac:dyDescent="0.25">
      <c r="B2209" s="377" t="s">
        <v>600</v>
      </c>
      <c r="C2209" s="378"/>
      <c r="D2209" s="34" t="s">
        <v>1191</v>
      </c>
      <c r="E2209" s="192"/>
      <c r="F2209" s="192"/>
      <c r="G2209" s="192"/>
      <c r="I2209" s="192">
        <v>0.1</v>
      </c>
      <c r="J2209" s="378"/>
      <c r="K2209" s="148"/>
      <c r="L2209" s="148"/>
      <c r="M2209" s="148"/>
      <c r="N2209" s="148"/>
      <c r="O2209" s="148"/>
      <c r="P2209" s="148"/>
      <c r="Q2209" s="148"/>
      <c r="T2209" s="269"/>
      <c r="U2209" s="226"/>
      <c r="V2209" s="226"/>
      <c r="W2209" s="226"/>
      <c r="X2209" s="226"/>
      <c r="Y2209" s="226"/>
      <c r="Z2209" s="226"/>
      <c r="AA2209" s="226"/>
      <c r="AB2209" s="226"/>
      <c r="AC2209" s="226"/>
      <c r="AD2209" s="226"/>
      <c r="AE2209" s="226"/>
      <c r="AF2209" s="226"/>
      <c r="AG2209" s="226"/>
      <c r="AH2209" s="226"/>
      <c r="AI2209" s="226"/>
      <c r="AJ2209" s="226"/>
      <c r="AK2209" s="226"/>
      <c r="AL2209" s="226"/>
      <c r="AM2209" s="226"/>
      <c r="AN2209" s="226"/>
      <c r="AO2209" s="226"/>
      <c r="AP2209" s="226"/>
      <c r="AQ2209" s="226"/>
      <c r="AR2209" s="226"/>
      <c r="AS2209" s="226"/>
      <c r="AT2209" s="226"/>
      <c r="AU2209" s="226"/>
      <c r="AV2209" s="226"/>
      <c r="AW2209" s="226"/>
      <c r="AX2209" s="226"/>
      <c r="AY2209" s="226"/>
      <c r="AZ2209" s="226"/>
      <c r="BA2209" s="226"/>
      <c r="BB2209" s="226"/>
      <c r="BC2209" s="226"/>
      <c r="BD2209" s="226"/>
      <c r="BE2209" s="226"/>
      <c r="BF2209" s="226"/>
      <c r="BG2209" s="226"/>
      <c r="BH2209" s="226"/>
      <c r="BI2209" s="226"/>
      <c r="BJ2209" s="226"/>
      <c r="BK2209" s="226"/>
      <c r="BL2209" s="226"/>
      <c r="BM2209" s="226"/>
      <c r="BN2209" s="226"/>
      <c r="BO2209" s="226"/>
      <c r="BP2209" s="226"/>
      <c r="BQ2209" s="226"/>
      <c r="BR2209" s="226"/>
      <c r="BS2209" s="226"/>
      <c r="BT2209" s="226"/>
      <c r="BU2209" s="226"/>
      <c r="BV2209" s="226"/>
      <c r="BW2209" s="226"/>
      <c r="BX2209" s="226"/>
      <c r="BY2209" s="226"/>
      <c r="BZ2209" s="226"/>
      <c r="CA2209" s="226"/>
      <c r="CB2209" s="226"/>
      <c r="CC2209" s="226"/>
      <c r="CD2209" s="226"/>
      <c r="CE2209" s="226"/>
      <c r="CF2209" s="226"/>
      <c r="CG2209" s="226"/>
      <c r="CH2209" s="226"/>
      <c r="CI2209" s="226"/>
      <c r="CJ2209" s="226"/>
      <c r="CK2209" s="226"/>
      <c r="CL2209" s="226"/>
      <c r="CM2209" s="226"/>
      <c r="CN2209" s="226"/>
    </row>
    <row r="2210" spans="1:92" x14ac:dyDescent="0.25">
      <c r="B2210" s="209"/>
      <c r="C2210" s="148"/>
      <c r="D2210" s="238" t="s">
        <v>1191</v>
      </c>
      <c r="E2210" s="149" t="s">
        <v>203</v>
      </c>
      <c r="F2210" s="149"/>
      <c r="G2210" s="149"/>
      <c r="H2210" s="106"/>
      <c r="I2210" s="149"/>
      <c r="J2210" s="148"/>
      <c r="K2210" s="148"/>
      <c r="L2210" s="148"/>
      <c r="M2210" s="148"/>
      <c r="N2210" s="148"/>
      <c r="O2210" s="148"/>
      <c r="P2210" s="148"/>
      <c r="Q2210" s="148"/>
      <c r="T2210" s="269"/>
      <c r="U2210" s="226"/>
      <c r="V2210" s="226"/>
      <c r="W2210" s="226"/>
      <c r="X2210" s="226"/>
      <c r="Y2210" s="226"/>
      <c r="Z2210" s="226"/>
      <c r="AA2210" s="226"/>
      <c r="AB2210" s="226"/>
      <c r="AC2210" s="226"/>
      <c r="AD2210" s="226"/>
      <c r="AE2210" s="226"/>
      <c r="AF2210" s="226"/>
      <c r="AG2210" s="226"/>
      <c r="AH2210" s="226"/>
      <c r="AI2210" s="226"/>
      <c r="AJ2210" s="226"/>
      <c r="AK2210" s="226"/>
      <c r="AL2210" s="226"/>
      <c r="AM2210" s="226"/>
      <c r="AN2210" s="226"/>
      <c r="AO2210" s="226"/>
      <c r="AP2210" s="226"/>
      <c r="AQ2210" s="226"/>
      <c r="AR2210" s="226"/>
      <c r="AS2210" s="226"/>
      <c r="AT2210" s="226"/>
      <c r="AU2210" s="226"/>
      <c r="AV2210" s="226"/>
      <c r="AW2210" s="226"/>
      <c r="AX2210" s="226"/>
      <c r="AY2210" s="226"/>
      <c r="AZ2210" s="226"/>
      <c r="BA2210" s="226"/>
      <c r="BB2210" s="226"/>
      <c r="BC2210" s="226"/>
      <c r="BD2210" s="226"/>
      <c r="BE2210" s="226"/>
      <c r="BF2210" s="226"/>
      <c r="BG2210" s="226"/>
      <c r="BH2210" s="226"/>
      <c r="BI2210" s="226"/>
      <c r="BJ2210" s="226"/>
      <c r="BK2210" s="226"/>
      <c r="BL2210" s="226"/>
      <c r="BM2210" s="226"/>
      <c r="BN2210" s="226"/>
      <c r="BO2210" s="226"/>
      <c r="BP2210" s="226"/>
      <c r="BQ2210" s="226"/>
      <c r="BR2210" s="226"/>
      <c r="BS2210" s="226"/>
      <c r="BT2210" s="226"/>
      <c r="BU2210" s="226"/>
      <c r="BV2210" s="226"/>
      <c r="BW2210" s="226"/>
      <c r="BX2210" s="226"/>
      <c r="BY2210" s="226"/>
      <c r="BZ2210" s="226"/>
      <c r="CA2210" s="226"/>
      <c r="CB2210" s="226"/>
      <c r="CC2210" s="226"/>
      <c r="CD2210" s="226"/>
      <c r="CE2210" s="226"/>
      <c r="CF2210" s="226"/>
      <c r="CG2210" s="226"/>
      <c r="CH2210" s="226"/>
      <c r="CI2210" s="226"/>
      <c r="CJ2210" s="226"/>
      <c r="CK2210" s="226"/>
      <c r="CL2210" s="226"/>
      <c r="CM2210" s="226"/>
      <c r="CN2210" s="226"/>
    </row>
    <row r="2211" spans="1:92" x14ac:dyDescent="0.25">
      <c r="B2211" s="174" t="s">
        <v>602</v>
      </c>
      <c r="D2211" s="295" t="s">
        <v>1191</v>
      </c>
      <c r="E2211" s="102" t="s">
        <v>203</v>
      </c>
      <c r="T2211" s="327"/>
      <c r="U2211" s="379"/>
      <c r="V2211" s="379"/>
      <c r="W2211" s="379"/>
      <c r="X2211" s="379"/>
      <c r="Y2211" s="379"/>
      <c r="Z2211" s="379"/>
      <c r="AA2211" s="379"/>
      <c r="AB2211" s="379"/>
      <c r="AC2211" s="379"/>
      <c r="AD2211" s="379"/>
      <c r="AE2211" s="379"/>
      <c r="AF2211" s="379"/>
      <c r="AG2211" s="379"/>
      <c r="AH2211" s="379"/>
      <c r="AI2211" s="379"/>
      <c r="AJ2211" s="379"/>
      <c r="AK2211" s="379"/>
      <c r="AL2211" s="379"/>
      <c r="AM2211" s="379"/>
      <c r="AN2211" s="379"/>
      <c r="AO2211" s="379"/>
      <c r="AP2211" s="379"/>
      <c r="AQ2211" s="379"/>
      <c r="AR2211" s="379"/>
      <c r="AS2211" s="379"/>
      <c r="AT2211" s="379"/>
      <c r="AU2211" s="379"/>
      <c r="AV2211" s="379"/>
      <c r="AW2211" s="379"/>
      <c r="AX2211" s="379"/>
      <c r="AY2211" s="379"/>
      <c r="AZ2211" s="379"/>
      <c r="BA2211" s="379"/>
      <c r="BB2211" s="379"/>
      <c r="BC2211" s="379"/>
      <c r="BD2211" s="379"/>
      <c r="BE2211" s="379"/>
      <c r="BF2211" s="379"/>
      <c r="BG2211" s="379"/>
      <c r="BH2211" s="379"/>
      <c r="BI2211" s="379"/>
      <c r="BJ2211" s="379"/>
      <c r="BK2211" s="379"/>
      <c r="BL2211" s="379"/>
      <c r="BM2211" s="379"/>
      <c r="BN2211" s="379"/>
      <c r="BO2211" s="379"/>
      <c r="BP2211" s="379"/>
      <c r="BQ2211" s="379"/>
      <c r="BR2211" s="379"/>
      <c r="BS2211" s="379"/>
      <c r="BT2211" s="379"/>
      <c r="BU2211" s="379"/>
      <c r="BV2211" s="379"/>
      <c r="BW2211" s="379"/>
      <c r="BX2211" s="379"/>
      <c r="BY2211" s="379"/>
      <c r="BZ2211" s="379"/>
      <c r="CA2211" s="379"/>
      <c r="CB2211" s="379"/>
      <c r="CC2211" s="379"/>
      <c r="CD2211" s="379"/>
      <c r="CE2211" s="379"/>
      <c r="CF2211" s="379"/>
      <c r="CG2211" s="379"/>
      <c r="CH2211" s="379"/>
      <c r="CI2211" s="379"/>
      <c r="CJ2211" s="379"/>
      <c r="CK2211" s="379"/>
      <c r="CL2211" s="379"/>
      <c r="CM2211" s="379"/>
      <c r="CN2211" s="379"/>
    </row>
    <row r="2212" spans="1:92" x14ac:dyDescent="0.25">
      <c r="A2212" t="s">
        <v>620</v>
      </c>
      <c r="B2212" s="223" t="s">
        <v>603</v>
      </c>
      <c r="D2212" s="295" t="s">
        <v>1191</v>
      </c>
      <c r="K2212" s="56">
        <v>0</v>
      </c>
      <c r="L2212" s="50">
        <f ca="1">+K2215</f>
        <v>0</v>
      </c>
      <c r="M2212" s="50">
        <f ca="1">+L2215</f>
        <v>0</v>
      </c>
      <c r="N2212" s="50">
        <f ca="1">+M2215</f>
        <v>0</v>
      </c>
      <c r="O2212" s="50">
        <f ca="1">+N2215</f>
        <v>0</v>
      </c>
      <c r="P2212" s="50">
        <f ca="1">+O2215</f>
        <v>0</v>
      </c>
      <c r="Q2212" s="50"/>
      <c r="T2212" s="319"/>
      <c r="U2212" s="380">
        <f t="shared" ref="U2212:CF2212" ca="1" si="1410">T2215</f>
        <v>0</v>
      </c>
      <c r="V2212" s="380">
        <f t="shared" ca="1" si="1410"/>
        <v>100</v>
      </c>
      <c r="W2212" s="380">
        <f t="shared" ca="1" si="1410"/>
        <v>100</v>
      </c>
      <c r="X2212" s="380">
        <f t="shared" ca="1" si="1410"/>
        <v>100</v>
      </c>
      <c r="Y2212" s="380">
        <f t="shared" ca="1" si="1410"/>
        <v>100</v>
      </c>
      <c r="Z2212" s="380">
        <f t="shared" ca="1" si="1410"/>
        <v>100</v>
      </c>
      <c r="AA2212" s="380">
        <f t="shared" ca="1" si="1410"/>
        <v>0</v>
      </c>
      <c r="AB2212" s="380">
        <f t="shared" ca="1" si="1410"/>
        <v>0</v>
      </c>
      <c r="AC2212" s="380">
        <f t="shared" ca="1" si="1410"/>
        <v>0</v>
      </c>
      <c r="AD2212" s="380">
        <f t="shared" ca="1" si="1410"/>
        <v>0</v>
      </c>
      <c r="AE2212" s="380">
        <f t="shared" ca="1" si="1410"/>
        <v>0</v>
      </c>
      <c r="AF2212" s="380">
        <f t="shared" ca="1" si="1410"/>
        <v>0</v>
      </c>
      <c r="AG2212" s="380">
        <f t="shared" ca="1" si="1410"/>
        <v>0</v>
      </c>
      <c r="AH2212" s="380">
        <f t="shared" ca="1" si="1410"/>
        <v>0</v>
      </c>
      <c r="AI2212" s="380">
        <f t="shared" ca="1" si="1410"/>
        <v>0</v>
      </c>
      <c r="AJ2212" s="380">
        <f t="shared" ca="1" si="1410"/>
        <v>0</v>
      </c>
      <c r="AK2212" s="380">
        <f t="shared" ca="1" si="1410"/>
        <v>0</v>
      </c>
      <c r="AL2212" s="380">
        <f t="shared" ca="1" si="1410"/>
        <v>0</v>
      </c>
      <c r="AM2212" s="380">
        <f t="shared" ca="1" si="1410"/>
        <v>0</v>
      </c>
      <c r="AN2212" s="380">
        <f t="shared" ca="1" si="1410"/>
        <v>0</v>
      </c>
      <c r="AO2212" s="380">
        <f t="shared" ca="1" si="1410"/>
        <v>0</v>
      </c>
      <c r="AP2212" s="380">
        <f t="shared" ca="1" si="1410"/>
        <v>0</v>
      </c>
      <c r="AQ2212" s="380">
        <f t="shared" ca="1" si="1410"/>
        <v>0</v>
      </c>
      <c r="AR2212" s="380">
        <f t="shared" ca="1" si="1410"/>
        <v>0</v>
      </c>
      <c r="AS2212" s="380">
        <f t="shared" ca="1" si="1410"/>
        <v>0</v>
      </c>
      <c r="AT2212" s="380">
        <f t="shared" ca="1" si="1410"/>
        <v>0</v>
      </c>
      <c r="AU2212" s="380">
        <f t="shared" ca="1" si="1410"/>
        <v>0</v>
      </c>
      <c r="AV2212" s="380">
        <f t="shared" ca="1" si="1410"/>
        <v>0</v>
      </c>
      <c r="AW2212" s="380">
        <f t="shared" ca="1" si="1410"/>
        <v>0</v>
      </c>
      <c r="AX2212" s="380">
        <f t="shared" ca="1" si="1410"/>
        <v>0</v>
      </c>
      <c r="AY2212" s="380">
        <f t="shared" ca="1" si="1410"/>
        <v>0</v>
      </c>
      <c r="AZ2212" s="380">
        <f t="shared" ca="1" si="1410"/>
        <v>0</v>
      </c>
      <c r="BA2212" s="380">
        <f t="shared" ca="1" si="1410"/>
        <v>0</v>
      </c>
      <c r="BB2212" s="380">
        <f t="shared" ca="1" si="1410"/>
        <v>0</v>
      </c>
      <c r="BC2212" s="380">
        <f t="shared" ca="1" si="1410"/>
        <v>0</v>
      </c>
      <c r="BD2212" s="380">
        <f t="shared" ca="1" si="1410"/>
        <v>0</v>
      </c>
      <c r="BE2212" s="380">
        <f t="shared" ca="1" si="1410"/>
        <v>0</v>
      </c>
      <c r="BF2212" s="380">
        <f t="shared" ca="1" si="1410"/>
        <v>0</v>
      </c>
      <c r="BG2212" s="380">
        <f t="shared" ca="1" si="1410"/>
        <v>0</v>
      </c>
      <c r="BH2212" s="380">
        <f t="shared" ca="1" si="1410"/>
        <v>0</v>
      </c>
      <c r="BI2212" s="380">
        <f t="shared" ca="1" si="1410"/>
        <v>0</v>
      </c>
      <c r="BJ2212" s="380">
        <f t="shared" ca="1" si="1410"/>
        <v>0</v>
      </c>
      <c r="BK2212" s="380">
        <f t="shared" ca="1" si="1410"/>
        <v>0</v>
      </c>
      <c r="BL2212" s="380">
        <f t="shared" ca="1" si="1410"/>
        <v>0</v>
      </c>
      <c r="BM2212" s="380">
        <f t="shared" ca="1" si="1410"/>
        <v>0</v>
      </c>
      <c r="BN2212" s="380">
        <f t="shared" ca="1" si="1410"/>
        <v>0</v>
      </c>
      <c r="BO2212" s="380">
        <f t="shared" ca="1" si="1410"/>
        <v>0</v>
      </c>
      <c r="BP2212" s="380">
        <f t="shared" ca="1" si="1410"/>
        <v>0</v>
      </c>
      <c r="BQ2212" s="380">
        <f t="shared" ca="1" si="1410"/>
        <v>0</v>
      </c>
      <c r="BR2212" s="380">
        <f t="shared" ca="1" si="1410"/>
        <v>0</v>
      </c>
      <c r="BS2212" s="380">
        <f t="shared" ca="1" si="1410"/>
        <v>0</v>
      </c>
      <c r="BT2212" s="380">
        <f t="shared" ca="1" si="1410"/>
        <v>0</v>
      </c>
      <c r="BU2212" s="380">
        <f t="shared" ca="1" si="1410"/>
        <v>0</v>
      </c>
      <c r="BV2212" s="380">
        <f t="shared" ca="1" si="1410"/>
        <v>0</v>
      </c>
      <c r="BW2212" s="380">
        <f t="shared" ca="1" si="1410"/>
        <v>0</v>
      </c>
      <c r="BX2212" s="380">
        <f t="shared" ca="1" si="1410"/>
        <v>0</v>
      </c>
      <c r="BY2212" s="380">
        <f t="shared" ca="1" si="1410"/>
        <v>0</v>
      </c>
      <c r="BZ2212" s="380">
        <f t="shared" ca="1" si="1410"/>
        <v>0</v>
      </c>
      <c r="CA2212" s="380">
        <f t="shared" ca="1" si="1410"/>
        <v>0</v>
      </c>
      <c r="CB2212" s="380">
        <f t="shared" ca="1" si="1410"/>
        <v>0</v>
      </c>
      <c r="CC2212" s="380">
        <f t="shared" ca="1" si="1410"/>
        <v>0</v>
      </c>
      <c r="CD2212" s="380">
        <f t="shared" ca="1" si="1410"/>
        <v>0</v>
      </c>
      <c r="CE2212" s="380">
        <f t="shared" ca="1" si="1410"/>
        <v>0</v>
      </c>
      <c r="CF2212" s="380">
        <f t="shared" ca="1" si="1410"/>
        <v>0</v>
      </c>
      <c r="CG2212" s="380">
        <f t="shared" ref="CG2212:CN2212" ca="1" si="1411">CF2215</f>
        <v>0</v>
      </c>
      <c r="CH2212" s="380">
        <f t="shared" ca="1" si="1411"/>
        <v>0</v>
      </c>
      <c r="CI2212" s="380">
        <f t="shared" ca="1" si="1411"/>
        <v>0</v>
      </c>
      <c r="CJ2212" s="380">
        <f t="shared" ca="1" si="1411"/>
        <v>0</v>
      </c>
      <c r="CK2212" s="380">
        <f t="shared" ca="1" si="1411"/>
        <v>0</v>
      </c>
      <c r="CL2212" s="380">
        <f t="shared" ca="1" si="1411"/>
        <v>0</v>
      </c>
      <c r="CM2212" s="380">
        <f t="shared" ca="1" si="1411"/>
        <v>0</v>
      </c>
      <c r="CN2212" s="380">
        <f t="shared" ca="1" si="1411"/>
        <v>0</v>
      </c>
    </row>
    <row r="2213" spans="1:92" x14ac:dyDescent="0.25">
      <c r="A2213" t="s">
        <v>362</v>
      </c>
      <c r="B2213" s="223" t="s">
        <v>640</v>
      </c>
      <c r="D2213" s="295" t="s">
        <v>1191</v>
      </c>
      <c r="E2213" s="102" t="s">
        <v>203</v>
      </c>
      <c r="K2213" s="50">
        <f t="shared" ref="K2213:P2214" ca="1" si="1412">SUMIF($3:$3, K$2, INDIRECT(ROW() &amp; ":" &amp; ROW()))</f>
        <v>100</v>
      </c>
      <c r="L2213" s="50">
        <f t="shared" ca="1" si="1412"/>
        <v>0</v>
      </c>
      <c r="M2213" s="50">
        <f t="shared" ca="1" si="1412"/>
        <v>0</v>
      </c>
      <c r="N2213" s="50">
        <f t="shared" ca="1" si="1412"/>
        <v>0</v>
      </c>
      <c r="O2213" s="50">
        <f t="shared" ca="1" si="1412"/>
        <v>0</v>
      </c>
      <c r="P2213" s="50">
        <f t="shared" ca="1" si="1412"/>
        <v>0</v>
      </c>
      <c r="Q2213" s="50"/>
      <c r="T2213" s="319">
        <f t="shared" ref="T2213:T2215" ca="1" si="1413">IFERROR(INDEX(INDIRECT("Financials!$A:$AD"), MATCH(INDIRECT(ADDRESS(ROW(),2)), INDIRECT("Financials!$B:$B"), 0), MATCH(INDIRECT(ADDRESS(1,COLUMN())), INDIRECT("Financials!$1:$1"), 0)),0)</f>
        <v>0</v>
      </c>
      <c r="U2213" s="275" cm="1">
        <f t="array" aca="1" ref="U2213" ca="1">+ABS(INDIRECT(U2206))</f>
        <v>100</v>
      </c>
      <c r="V2213" s="275" cm="1">
        <f t="array" aca="1" ref="V2213" ca="1">+ABS(INDIRECT(V2206))</f>
        <v>0</v>
      </c>
      <c r="W2213" s="275" cm="1">
        <f t="array" aca="1" ref="W2213" ca="1">+ABS(INDIRECT(W2206))</f>
        <v>0</v>
      </c>
      <c r="X2213" s="275" cm="1">
        <f t="array" aca="1" ref="X2213" ca="1">+ABS(INDIRECT(X2206))</f>
        <v>0</v>
      </c>
      <c r="Y2213" s="275" cm="1">
        <f t="array" aca="1" ref="Y2213" ca="1">+ABS(INDIRECT(Y2206))</f>
        <v>0</v>
      </c>
      <c r="Z2213" s="275" cm="1">
        <f t="array" aca="1" ref="Z2213" ca="1">+ABS(INDIRECT(Z2206))</f>
        <v>0</v>
      </c>
      <c r="AA2213" s="275" cm="1">
        <f t="array" aca="1" ref="AA2213" ca="1">+ABS(INDIRECT(AA2206))</f>
        <v>0</v>
      </c>
      <c r="AB2213" s="275" cm="1">
        <f t="array" aca="1" ref="AB2213" ca="1">+ABS(INDIRECT(AB2206))</f>
        <v>0</v>
      </c>
      <c r="AC2213" s="275" cm="1">
        <f t="array" aca="1" ref="AC2213" ca="1">+ABS(INDIRECT(AC2206))</f>
        <v>0</v>
      </c>
      <c r="AD2213" s="275" cm="1">
        <f t="array" aca="1" ref="AD2213" ca="1">+ABS(INDIRECT(AD2206))</f>
        <v>0</v>
      </c>
      <c r="AE2213" s="275" cm="1">
        <f t="array" aca="1" ref="AE2213" ca="1">+ABS(INDIRECT(AE2206))</f>
        <v>0</v>
      </c>
      <c r="AF2213" s="275" cm="1">
        <f t="array" aca="1" ref="AF2213" ca="1">+ABS(INDIRECT(AF2206))</f>
        <v>0</v>
      </c>
      <c r="AG2213" s="275" cm="1">
        <f t="array" aca="1" ref="AG2213" ca="1">+ABS(INDIRECT(AG2206))</f>
        <v>0</v>
      </c>
      <c r="AH2213" s="275" cm="1">
        <f t="array" aca="1" ref="AH2213" ca="1">+ABS(INDIRECT(AH2206))</f>
        <v>0</v>
      </c>
      <c r="AI2213" s="275" cm="1">
        <f t="array" aca="1" ref="AI2213" ca="1">+ABS(INDIRECT(AI2206))</f>
        <v>0</v>
      </c>
      <c r="AJ2213" s="275" cm="1">
        <f t="array" aca="1" ref="AJ2213" ca="1">+ABS(INDIRECT(AJ2206))</f>
        <v>0</v>
      </c>
      <c r="AK2213" s="275" cm="1">
        <f t="array" aca="1" ref="AK2213" ca="1">+ABS(INDIRECT(AK2206))</f>
        <v>0</v>
      </c>
      <c r="AL2213" s="275" cm="1">
        <f t="array" aca="1" ref="AL2213" ca="1">+ABS(INDIRECT(AL2206))</f>
        <v>0</v>
      </c>
      <c r="AM2213" s="275" cm="1">
        <f t="array" aca="1" ref="AM2213" ca="1">+ABS(INDIRECT(AM2206))</f>
        <v>0</v>
      </c>
      <c r="AN2213" s="275" cm="1">
        <f t="array" aca="1" ref="AN2213" ca="1">+ABS(INDIRECT(AN2206))</f>
        <v>0</v>
      </c>
      <c r="AO2213" s="275" cm="1">
        <f t="array" aca="1" ref="AO2213" ca="1">+ABS(INDIRECT(AO2206))</f>
        <v>0</v>
      </c>
      <c r="AP2213" s="275" cm="1">
        <f t="array" aca="1" ref="AP2213" ca="1">+ABS(INDIRECT(AP2206))</f>
        <v>0</v>
      </c>
      <c r="AQ2213" s="275" cm="1">
        <f t="array" aca="1" ref="AQ2213" ca="1">+ABS(INDIRECT(AQ2206))</f>
        <v>0</v>
      </c>
      <c r="AR2213" s="275" cm="1">
        <f t="array" aca="1" ref="AR2213" ca="1">+ABS(INDIRECT(AR2206))</f>
        <v>0</v>
      </c>
      <c r="AS2213" s="275" cm="1">
        <f t="array" aca="1" ref="AS2213" ca="1">+ABS(INDIRECT(AS2206))</f>
        <v>0</v>
      </c>
      <c r="AT2213" s="275" cm="1">
        <f t="array" aca="1" ref="AT2213" ca="1">+ABS(INDIRECT(AT2206))</f>
        <v>0</v>
      </c>
      <c r="AU2213" s="275" cm="1">
        <f t="array" aca="1" ref="AU2213" ca="1">+ABS(INDIRECT(AU2206))</f>
        <v>0</v>
      </c>
      <c r="AV2213" s="275" cm="1">
        <f t="array" aca="1" ref="AV2213" ca="1">+ABS(INDIRECT(AV2206))</f>
        <v>0</v>
      </c>
      <c r="AW2213" s="275" cm="1">
        <f t="array" aca="1" ref="AW2213" ca="1">+ABS(INDIRECT(AW2206))</f>
        <v>0</v>
      </c>
      <c r="AX2213" s="275" cm="1">
        <f t="array" aca="1" ref="AX2213" ca="1">+ABS(INDIRECT(AX2206))</f>
        <v>0</v>
      </c>
      <c r="AY2213" s="275" cm="1">
        <f t="array" aca="1" ref="AY2213" ca="1">+ABS(INDIRECT(AY2206))</f>
        <v>0</v>
      </c>
      <c r="AZ2213" s="275" cm="1">
        <f t="array" aca="1" ref="AZ2213" ca="1">+ABS(INDIRECT(AZ2206))</f>
        <v>0</v>
      </c>
      <c r="BA2213" s="275" cm="1">
        <f t="array" aca="1" ref="BA2213" ca="1">+ABS(INDIRECT(BA2206))</f>
        <v>0</v>
      </c>
      <c r="BB2213" s="275" cm="1">
        <f t="array" aca="1" ref="BB2213" ca="1">+ABS(INDIRECT(BB2206))</f>
        <v>0</v>
      </c>
      <c r="BC2213" s="275" cm="1">
        <f t="array" aca="1" ref="BC2213" ca="1">+ABS(INDIRECT(BC2206))</f>
        <v>0</v>
      </c>
      <c r="BD2213" s="275" cm="1">
        <f t="array" aca="1" ref="BD2213" ca="1">+ABS(INDIRECT(BD2206))</f>
        <v>0</v>
      </c>
      <c r="BE2213" s="275" cm="1">
        <f t="array" aca="1" ref="BE2213" ca="1">+ABS(INDIRECT(BE2206))</f>
        <v>0</v>
      </c>
      <c r="BF2213" s="275" cm="1">
        <f t="array" aca="1" ref="BF2213" ca="1">+ABS(INDIRECT(BF2206))</f>
        <v>0</v>
      </c>
      <c r="BG2213" s="275" cm="1">
        <f t="array" aca="1" ref="BG2213" ca="1">+ABS(INDIRECT(BG2206))</f>
        <v>0</v>
      </c>
      <c r="BH2213" s="275" cm="1">
        <f t="array" aca="1" ref="BH2213" ca="1">+ABS(INDIRECT(BH2206))</f>
        <v>0</v>
      </c>
      <c r="BI2213" s="275" cm="1">
        <f t="array" aca="1" ref="BI2213" ca="1">+ABS(INDIRECT(BI2206))</f>
        <v>0</v>
      </c>
      <c r="BJ2213" s="275" cm="1">
        <f t="array" aca="1" ref="BJ2213" ca="1">+ABS(INDIRECT(BJ2206))</f>
        <v>0</v>
      </c>
      <c r="BK2213" s="275" cm="1">
        <f t="array" aca="1" ref="BK2213" ca="1">+ABS(INDIRECT(BK2206))</f>
        <v>0</v>
      </c>
      <c r="BL2213" s="275" cm="1">
        <f t="array" aca="1" ref="BL2213" ca="1">+ABS(INDIRECT(BL2206))</f>
        <v>0</v>
      </c>
      <c r="BM2213" s="275" cm="1">
        <f t="array" aca="1" ref="BM2213" ca="1">+ABS(INDIRECT(BM2206))</f>
        <v>0</v>
      </c>
      <c r="BN2213" s="275" cm="1">
        <f t="array" aca="1" ref="BN2213" ca="1">+ABS(INDIRECT(BN2206))</f>
        <v>0</v>
      </c>
      <c r="BO2213" s="275" cm="1">
        <f t="array" aca="1" ref="BO2213" ca="1">+ABS(INDIRECT(BO2206))</f>
        <v>0</v>
      </c>
      <c r="BP2213" s="275" cm="1">
        <f t="array" aca="1" ref="BP2213" ca="1">+ABS(INDIRECT(BP2206))</f>
        <v>0</v>
      </c>
      <c r="BQ2213" s="275" cm="1">
        <f t="array" aca="1" ref="BQ2213" ca="1">+ABS(INDIRECT(BQ2206))</f>
        <v>0</v>
      </c>
      <c r="BR2213" s="275" cm="1">
        <f t="array" aca="1" ref="BR2213" ca="1">+ABS(INDIRECT(BR2206))</f>
        <v>0</v>
      </c>
      <c r="BS2213" s="275" cm="1">
        <f t="array" aca="1" ref="BS2213" ca="1">+ABS(INDIRECT(BS2206))</f>
        <v>0</v>
      </c>
      <c r="BT2213" s="275" cm="1">
        <f t="array" aca="1" ref="BT2213" ca="1">+ABS(INDIRECT(BT2206))</f>
        <v>0</v>
      </c>
      <c r="BU2213" s="275" cm="1">
        <f t="array" aca="1" ref="BU2213" ca="1">+ABS(INDIRECT(BU2206))</f>
        <v>0</v>
      </c>
      <c r="BV2213" s="275" cm="1">
        <f t="array" aca="1" ref="BV2213" ca="1">+ABS(INDIRECT(BV2206))</f>
        <v>0</v>
      </c>
      <c r="BW2213" s="275" cm="1">
        <f t="array" aca="1" ref="BW2213" ca="1">+ABS(INDIRECT(BW2206))</f>
        <v>0</v>
      </c>
      <c r="BX2213" s="275" cm="1">
        <f t="array" aca="1" ref="BX2213" ca="1">+ABS(INDIRECT(BX2206))</f>
        <v>0</v>
      </c>
      <c r="BY2213" s="275" cm="1">
        <f t="array" aca="1" ref="BY2213" ca="1">+ABS(INDIRECT(BY2206))</f>
        <v>0</v>
      </c>
      <c r="BZ2213" s="275" cm="1">
        <f t="array" aca="1" ref="BZ2213" ca="1">+ABS(INDIRECT(BZ2206))</f>
        <v>0</v>
      </c>
      <c r="CA2213" s="275" cm="1">
        <f t="array" aca="1" ref="CA2213" ca="1">+ABS(INDIRECT(CA2206))</f>
        <v>0</v>
      </c>
      <c r="CB2213" s="275" cm="1">
        <f t="array" aca="1" ref="CB2213" ca="1">+ABS(INDIRECT(CB2206))</f>
        <v>0</v>
      </c>
      <c r="CC2213" s="275" cm="1">
        <f t="array" aca="1" ref="CC2213" ca="1">+ABS(INDIRECT(CC2206))</f>
        <v>0</v>
      </c>
      <c r="CD2213" s="275" cm="1">
        <f t="array" aca="1" ref="CD2213" ca="1">+ABS(INDIRECT(CD2206))</f>
        <v>0</v>
      </c>
      <c r="CE2213" s="275" cm="1">
        <f t="array" aca="1" ref="CE2213" ca="1">+ABS(INDIRECT(CE2206))</f>
        <v>0</v>
      </c>
      <c r="CF2213" s="275" cm="1">
        <f t="array" aca="1" ref="CF2213" ca="1">+ABS(INDIRECT(CF2206))</f>
        <v>0</v>
      </c>
      <c r="CG2213" s="275" cm="1">
        <f t="array" aca="1" ref="CG2213" ca="1">+ABS(INDIRECT(CG2206))</f>
        <v>0</v>
      </c>
      <c r="CH2213" s="275" cm="1">
        <f t="array" aca="1" ref="CH2213" ca="1">+ABS(INDIRECT(CH2206))</f>
        <v>0</v>
      </c>
      <c r="CI2213" s="275" cm="1">
        <f t="array" aca="1" ref="CI2213" ca="1">+ABS(INDIRECT(CI2206))</f>
        <v>0</v>
      </c>
      <c r="CJ2213" s="275" cm="1">
        <f t="array" aca="1" ref="CJ2213" ca="1">+ABS(INDIRECT(CJ2206))</f>
        <v>0</v>
      </c>
      <c r="CK2213" s="275" cm="1">
        <f t="array" aca="1" ref="CK2213" ca="1">+ABS(INDIRECT(CK2206))</f>
        <v>0</v>
      </c>
      <c r="CL2213" s="275" cm="1">
        <f t="array" aca="1" ref="CL2213" ca="1">+ABS(INDIRECT(CL2206))</f>
        <v>0</v>
      </c>
      <c r="CM2213" s="275" cm="1">
        <f t="array" aca="1" ref="CM2213" ca="1">+ABS(INDIRECT(CM2206))</f>
        <v>0</v>
      </c>
      <c r="CN2213" s="275" cm="1">
        <f t="array" aca="1" ref="CN2213" ca="1">+ABS(INDIRECT(CN2206))</f>
        <v>0</v>
      </c>
    </row>
    <row r="2214" spans="1:92" x14ac:dyDescent="0.25">
      <c r="A2214" t="s">
        <v>362</v>
      </c>
      <c r="B2214" s="223" t="s">
        <v>641</v>
      </c>
      <c r="D2214" s="295" t="s">
        <v>1191</v>
      </c>
      <c r="E2214" s="102" t="s">
        <v>203</v>
      </c>
      <c r="K2214" s="365">
        <f t="shared" ca="1" si="1412"/>
        <v>-100</v>
      </c>
      <c r="L2214" s="365">
        <f t="shared" ca="1" si="1412"/>
        <v>0</v>
      </c>
      <c r="M2214" s="365">
        <f t="shared" ca="1" si="1412"/>
        <v>0</v>
      </c>
      <c r="N2214" s="365">
        <f t="shared" ca="1" si="1412"/>
        <v>0</v>
      </c>
      <c r="O2214" s="365">
        <f t="shared" ca="1" si="1412"/>
        <v>0</v>
      </c>
      <c r="P2214" s="365">
        <f t="shared" ca="1" si="1412"/>
        <v>0</v>
      </c>
      <c r="Q2214" s="50"/>
      <c r="T2214" s="366">
        <f t="shared" ca="1" si="1413"/>
        <v>0</v>
      </c>
      <c r="U2214" s="382">
        <f t="shared" ref="U2214:CF2214" ca="1" si="1414">+-OFFSET(U2213,0,-MIN(COLUMN()-COLUMN($U2213)+1,$I2208-1))</f>
        <v>0</v>
      </c>
      <c r="V2214" s="382">
        <f t="shared" ca="1" si="1414"/>
        <v>0</v>
      </c>
      <c r="W2214" s="382">
        <f t="shared" ca="1" si="1414"/>
        <v>0</v>
      </c>
      <c r="X2214" s="382">
        <f t="shared" ca="1" si="1414"/>
        <v>0</v>
      </c>
      <c r="Y2214" s="382">
        <f t="shared" ca="1" si="1414"/>
        <v>0</v>
      </c>
      <c r="Z2214" s="382">
        <f t="shared" ca="1" si="1414"/>
        <v>-100</v>
      </c>
      <c r="AA2214" s="382">
        <f t="shared" ca="1" si="1414"/>
        <v>0</v>
      </c>
      <c r="AB2214" s="382">
        <f t="shared" ca="1" si="1414"/>
        <v>0</v>
      </c>
      <c r="AC2214" s="382">
        <f t="shared" ca="1" si="1414"/>
        <v>0</v>
      </c>
      <c r="AD2214" s="382">
        <f t="shared" ca="1" si="1414"/>
        <v>0</v>
      </c>
      <c r="AE2214" s="382">
        <f t="shared" ca="1" si="1414"/>
        <v>0</v>
      </c>
      <c r="AF2214" s="382">
        <f t="shared" ca="1" si="1414"/>
        <v>0</v>
      </c>
      <c r="AG2214" s="382">
        <f t="shared" ca="1" si="1414"/>
        <v>0</v>
      </c>
      <c r="AH2214" s="382">
        <f t="shared" ca="1" si="1414"/>
        <v>0</v>
      </c>
      <c r="AI2214" s="382">
        <f t="shared" ca="1" si="1414"/>
        <v>0</v>
      </c>
      <c r="AJ2214" s="382">
        <f t="shared" ca="1" si="1414"/>
        <v>0</v>
      </c>
      <c r="AK2214" s="382">
        <f t="shared" ca="1" si="1414"/>
        <v>0</v>
      </c>
      <c r="AL2214" s="382">
        <f t="shared" ca="1" si="1414"/>
        <v>0</v>
      </c>
      <c r="AM2214" s="382">
        <f t="shared" ca="1" si="1414"/>
        <v>0</v>
      </c>
      <c r="AN2214" s="382">
        <f t="shared" ca="1" si="1414"/>
        <v>0</v>
      </c>
      <c r="AO2214" s="382">
        <f t="shared" ca="1" si="1414"/>
        <v>0</v>
      </c>
      <c r="AP2214" s="382">
        <f t="shared" ca="1" si="1414"/>
        <v>0</v>
      </c>
      <c r="AQ2214" s="382">
        <f t="shared" ca="1" si="1414"/>
        <v>0</v>
      </c>
      <c r="AR2214" s="382">
        <f t="shared" ca="1" si="1414"/>
        <v>0</v>
      </c>
      <c r="AS2214" s="382">
        <f t="shared" ca="1" si="1414"/>
        <v>0</v>
      </c>
      <c r="AT2214" s="382">
        <f t="shared" ca="1" si="1414"/>
        <v>0</v>
      </c>
      <c r="AU2214" s="382">
        <f t="shared" ca="1" si="1414"/>
        <v>0</v>
      </c>
      <c r="AV2214" s="382">
        <f t="shared" ca="1" si="1414"/>
        <v>0</v>
      </c>
      <c r="AW2214" s="382">
        <f t="shared" ca="1" si="1414"/>
        <v>0</v>
      </c>
      <c r="AX2214" s="382">
        <f t="shared" ca="1" si="1414"/>
        <v>0</v>
      </c>
      <c r="AY2214" s="382">
        <f t="shared" ca="1" si="1414"/>
        <v>0</v>
      </c>
      <c r="AZ2214" s="382">
        <f t="shared" ca="1" si="1414"/>
        <v>0</v>
      </c>
      <c r="BA2214" s="382">
        <f t="shared" ca="1" si="1414"/>
        <v>0</v>
      </c>
      <c r="BB2214" s="382">
        <f t="shared" ca="1" si="1414"/>
        <v>0</v>
      </c>
      <c r="BC2214" s="382">
        <f t="shared" ca="1" si="1414"/>
        <v>0</v>
      </c>
      <c r="BD2214" s="382">
        <f t="shared" ca="1" si="1414"/>
        <v>0</v>
      </c>
      <c r="BE2214" s="382">
        <f t="shared" ca="1" si="1414"/>
        <v>0</v>
      </c>
      <c r="BF2214" s="382">
        <f t="shared" ca="1" si="1414"/>
        <v>0</v>
      </c>
      <c r="BG2214" s="382">
        <f t="shared" ca="1" si="1414"/>
        <v>0</v>
      </c>
      <c r="BH2214" s="382">
        <f t="shared" ca="1" si="1414"/>
        <v>0</v>
      </c>
      <c r="BI2214" s="382">
        <f t="shared" ca="1" si="1414"/>
        <v>0</v>
      </c>
      <c r="BJ2214" s="382">
        <f t="shared" ca="1" si="1414"/>
        <v>0</v>
      </c>
      <c r="BK2214" s="382">
        <f t="shared" ca="1" si="1414"/>
        <v>0</v>
      </c>
      <c r="BL2214" s="382">
        <f t="shared" ca="1" si="1414"/>
        <v>0</v>
      </c>
      <c r="BM2214" s="382">
        <f t="shared" ca="1" si="1414"/>
        <v>0</v>
      </c>
      <c r="BN2214" s="382">
        <f t="shared" ca="1" si="1414"/>
        <v>0</v>
      </c>
      <c r="BO2214" s="382">
        <f t="shared" ca="1" si="1414"/>
        <v>0</v>
      </c>
      <c r="BP2214" s="382">
        <f t="shared" ca="1" si="1414"/>
        <v>0</v>
      </c>
      <c r="BQ2214" s="382">
        <f t="shared" ca="1" si="1414"/>
        <v>0</v>
      </c>
      <c r="BR2214" s="382">
        <f t="shared" ca="1" si="1414"/>
        <v>0</v>
      </c>
      <c r="BS2214" s="382">
        <f t="shared" ca="1" si="1414"/>
        <v>0</v>
      </c>
      <c r="BT2214" s="382">
        <f t="shared" ca="1" si="1414"/>
        <v>0</v>
      </c>
      <c r="BU2214" s="382">
        <f t="shared" ca="1" si="1414"/>
        <v>0</v>
      </c>
      <c r="BV2214" s="382">
        <f t="shared" ca="1" si="1414"/>
        <v>0</v>
      </c>
      <c r="BW2214" s="382">
        <f t="shared" ca="1" si="1414"/>
        <v>0</v>
      </c>
      <c r="BX2214" s="382">
        <f t="shared" ca="1" si="1414"/>
        <v>0</v>
      </c>
      <c r="BY2214" s="382">
        <f t="shared" ca="1" si="1414"/>
        <v>0</v>
      </c>
      <c r="BZ2214" s="382">
        <f t="shared" ca="1" si="1414"/>
        <v>0</v>
      </c>
      <c r="CA2214" s="382">
        <f t="shared" ca="1" si="1414"/>
        <v>0</v>
      </c>
      <c r="CB2214" s="382">
        <f t="shared" ca="1" si="1414"/>
        <v>0</v>
      </c>
      <c r="CC2214" s="382">
        <f t="shared" ca="1" si="1414"/>
        <v>0</v>
      </c>
      <c r="CD2214" s="382">
        <f t="shared" ca="1" si="1414"/>
        <v>0</v>
      </c>
      <c r="CE2214" s="382">
        <f t="shared" ca="1" si="1414"/>
        <v>0</v>
      </c>
      <c r="CF2214" s="382">
        <f t="shared" ca="1" si="1414"/>
        <v>0</v>
      </c>
      <c r="CG2214" s="382">
        <f t="shared" ref="CG2214:CN2214" ca="1" si="1415">+-OFFSET(CG2213,0,-MIN(COLUMN()-COLUMN($U2213)+1,$I2208-1))</f>
        <v>0</v>
      </c>
      <c r="CH2214" s="382">
        <f t="shared" ca="1" si="1415"/>
        <v>0</v>
      </c>
      <c r="CI2214" s="382">
        <f t="shared" ca="1" si="1415"/>
        <v>0</v>
      </c>
      <c r="CJ2214" s="382">
        <f t="shared" ca="1" si="1415"/>
        <v>0</v>
      </c>
      <c r="CK2214" s="382">
        <f t="shared" ca="1" si="1415"/>
        <v>0</v>
      </c>
      <c r="CL2214" s="382">
        <f t="shared" ca="1" si="1415"/>
        <v>0</v>
      </c>
      <c r="CM2214" s="382">
        <f t="shared" ca="1" si="1415"/>
        <v>0</v>
      </c>
      <c r="CN2214" s="382">
        <f t="shared" ca="1" si="1415"/>
        <v>0</v>
      </c>
    </row>
    <row r="2215" spans="1:92" x14ac:dyDescent="0.25">
      <c r="A2215" t="s">
        <v>627</v>
      </c>
      <c r="B2215" s="216" t="s">
        <v>1192</v>
      </c>
      <c r="C2215" t="s">
        <v>48</v>
      </c>
      <c r="D2215" s="295" t="s">
        <v>1191</v>
      </c>
      <c r="E2215" s="102" t="s">
        <v>203</v>
      </c>
      <c r="I2215" s="368"/>
      <c r="J2215" s="368"/>
      <c r="K2215" s="30">
        <f t="shared" ref="K2215:P2215" ca="1" si="1416">SUMIF($4:$4, K$2, INDIRECT(ROW() &amp; ":" &amp; ROW()))</f>
        <v>0</v>
      </c>
      <c r="L2215" s="30">
        <f t="shared" ca="1" si="1416"/>
        <v>0</v>
      </c>
      <c r="M2215" s="30">
        <f t="shared" ca="1" si="1416"/>
        <v>0</v>
      </c>
      <c r="N2215" s="30">
        <f t="shared" ca="1" si="1416"/>
        <v>0</v>
      </c>
      <c r="O2215" s="30">
        <f t="shared" ca="1" si="1416"/>
        <v>0</v>
      </c>
      <c r="P2215" s="30">
        <f t="shared" ca="1" si="1416"/>
        <v>0</v>
      </c>
      <c r="Q2215" s="30"/>
      <c r="T2215" s="327">
        <f t="shared" ca="1" si="1413"/>
        <v>0</v>
      </c>
      <c r="U2215" s="383">
        <f t="shared" ref="U2215:CF2215" ca="1" si="1417">+U2212+U2213+U2214</f>
        <v>100</v>
      </c>
      <c r="V2215" s="383">
        <f t="shared" ca="1" si="1417"/>
        <v>100</v>
      </c>
      <c r="W2215" s="383">
        <f t="shared" ca="1" si="1417"/>
        <v>100</v>
      </c>
      <c r="X2215" s="383">
        <f t="shared" ca="1" si="1417"/>
        <v>100</v>
      </c>
      <c r="Y2215" s="383">
        <f t="shared" ca="1" si="1417"/>
        <v>100</v>
      </c>
      <c r="Z2215" s="383">
        <f t="shared" ca="1" si="1417"/>
        <v>0</v>
      </c>
      <c r="AA2215" s="383">
        <f t="shared" ca="1" si="1417"/>
        <v>0</v>
      </c>
      <c r="AB2215" s="383">
        <f t="shared" ca="1" si="1417"/>
        <v>0</v>
      </c>
      <c r="AC2215" s="383">
        <f t="shared" ca="1" si="1417"/>
        <v>0</v>
      </c>
      <c r="AD2215" s="383">
        <f t="shared" ca="1" si="1417"/>
        <v>0</v>
      </c>
      <c r="AE2215" s="383">
        <f t="shared" ca="1" si="1417"/>
        <v>0</v>
      </c>
      <c r="AF2215" s="383">
        <f t="shared" ca="1" si="1417"/>
        <v>0</v>
      </c>
      <c r="AG2215" s="383">
        <f t="shared" ca="1" si="1417"/>
        <v>0</v>
      </c>
      <c r="AH2215" s="383">
        <f t="shared" ca="1" si="1417"/>
        <v>0</v>
      </c>
      <c r="AI2215" s="383">
        <f t="shared" ca="1" si="1417"/>
        <v>0</v>
      </c>
      <c r="AJ2215" s="383">
        <f t="shared" ca="1" si="1417"/>
        <v>0</v>
      </c>
      <c r="AK2215" s="383">
        <f t="shared" ca="1" si="1417"/>
        <v>0</v>
      </c>
      <c r="AL2215" s="383">
        <f t="shared" ca="1" si="1417"/>
        <v>0</v>
      </c>
      <c r="AM2215" s="383">
        <f t="shared" ca="1" si="1417"/>
        <v>0</v>
      </c>
      <c r="AN2215" s="383">
        <f t="shared" ca="1" si="1417"/>
        <v>0</v>
      </c>
      <c r="AO2215" s="383">
        <f t="shared" ca="1" si="1417"/>
        <v>0</v>
      </c>
      <c r="AP2215" s="383">
        <f t="shared" ca="1" si="1417"/>
        <v>0</v>
      </c>
      <c r="AQ2215" s="383">
        <f t="shared" ca="1" si="1417"/>
        <v>0</v>
      </c>
      <c r="AR2215" s="383">
        <f t="shared" ca="1" si="1417"/>
        <v>0</v>
      </c>
      <c r="AS2215" s="383">
        <f t="shared" ca="1" si="1417"/>
        <v>0</v>
      </c>
      <c r="AT2215" s="383">
        <f t="shared" ca="1" si="1417"/>
        <v>0</v>
      </c>
      <c r="AU2215" s="383">
        <f t="shared" ca="1" si="1417"/>
        <v>0</v>
      </c>
      <c r="AV2215" s="383">
        <f t="shared" ca="1" si="1417"/>
        <v>0</v>
      </c>
      <c r="AW2215" s="383">
        <f t="shared" ca="1" si="1417"/>
        <v>0</v>
      </c>
      <c r="AX2215" s="383">
        <f t="shared" ca="1" si="1417"/>
        <v>0</v>
      </c>
      <c r="AY2215" s="383">
        <f t="shared" ca="1" si="1417"/>
        <v>0</v>
      </c>
      <c r="AZ2215" s="383">
        <f t="shared" ca="1" si="1417"/>
        <v>0</v>
      </c>
      <c r="BA2215" s="383">
        <f t="shared" ca="1" si="1417"/>
        <v>0</v>
      </c>
      <c r="BB2215" s="383">
        <f t="shared" ca="1" si="1417"/>
        <v>0</v>
      </c>
      <c r="BC2215" s="383">
        <f t="shared" ca="1" si="1417"/>
        <v>0</v>
      </c>
      <c r="BD2215" s="383">
        <f t="shared" ca="1" si="1417"/>
        <v>0</v>
      </c>
      <c r="BE2215" s="383">
        <f t="shared" ca="1" si="1417"/>
        <v>0</v>
      </c>
      <c r="BF2215" s="383">
        <f t="shared" ca="1" si="1417"/>
        <v>0</v>
      </c>
      <c r="BG2215" s="383">
        <f t="shared" ca="1" si="1417"/>
        <v>0</v>
      </c>
      <c r="BH2215" s="383">
        <f t="shared" ca="1" si="1417"/>
        <v>0</v>
      </c>
      <c r="BI2215" s="383">
        <f t="shared" ca="1" si="1417"/>
        <v>0</v>
      </c>
      <c r="BJ2215" s="383">
        <f t="shared" ca="1" si="1417"/>
        <v>0</v>
      </c>
      <c r="BK2215" s="383">
        <f t="shared" ca="1" si="1417"/>
        <v>0</v>
      </c>
      <c r="BL2215" s="383">
        <f t="shared" ca="1" si="1417"/>
        <v>0</v>
      </c>
      <c r="BM2215" s="383">
        <f t="shared" ca="1" si="1417"/>
        <v>0</v>
      </c>
      <c r="BN2215" s="383">
        <f t="shared" ca="1" si="1417"/>
        <v>0</v>
      </c>
      <c r="BO2215" s="383">
        <f t="shared" ca="1" si="1417"/>
        <v>0</v>
      </c>
      <c r="BP2215" s="383">
        <f t="shared" ca="1" si="1417"/>
        <v>0</v>
      </c>
      <c r="BQ2215" s="383">
        <f t="shared" ca="1" si="1417"/>
        <v>0</v>
      </c>
      <c r="BR2215" s="383">
        <f t="shared" ca="1" si="1417"/>
        <v>0</v>
      </c>
      <c r="BS2215" s="383">
        <f t="shared" ca="1" si="1417"/>
        <v>0</v>
      </c>
      <c r="BT2215" s="383">
        <f t="shared" ca="1" si="1417"/>
        <v>0</v>
      </c>
      <c r="BU2215" s="383">
        <f t="shared" ca="1" si="1417"/>
        <v>0</v>
      </c>
      <c r="BV2215" s="383">
        <f t="shared" ca="1" si="1417"/>
        <v>0</v>
      </c>
      <c r="BW2215" s="383">
        <f t="shared" ca="1" si="1417"/>
        <v>0</v>
      </c>
      <c r="BX2215" s="383">
        <f t="shared" ca="1" si="1417"/>
        <v>0</v>
      </c>
      <c r="BY2215" s="383">
        <f t="shared" ca="1" si="1417"/>
        <v>0</v>
      </c>
      <c r="BZ2215" s="383">
        <f t="shared" ca="1" si="1417"/>
        <v>0</v>
      </c>
      <c r="CA2215" s="383">
        <f t="shared" ca="1" si="1417"/>
        <v>0</v>
      </c>
      <c r="CB2215" s="383">
        <f t="shared" ca="1" si="1417"/>
        <v>0</v>
      </c>
      <c r="CC2215" s="383">
        <f t="shared" ca="1" si="1417"/>
        <v>0</v>
      </c>
      <c r="CD2215" s="383">
        <f t="shared" ca="1" si="1417"/>
        <v>0</v>
      </c>
      <c r="CE2215" s="383">
        <f t="shared" ca="1" si="1417"/>
        <v>0</v>
      </c>
      <c r="CF2215" s="383">
        <f t="shared" ca="1" si="1417"/>
        <v>0</v>
      </c>
      <c r="CG2215" s="383">
        <f t="shared" ref="CG2215:CN2215" ca="1" si="1418">+CG2212+CG2213+CG2214</f>
        <v>0</v>
      </c>
      <c r="CH2215" s="383">
        <f t="shared" ca="1" si="1418"/>
        <v>0</v>
      </c>
      <c r="CI2215" s="383">
        <f t="shared" ca="1" si="1418"/>
        <v>0</v>
      </c>
      <c r="CJ2215" s="383">
        <f t="shared" ca="1" si="1418"/>
        <v>0</v>
      </c>
      <c r="CK2215" s="383">
        <f t="shared" ca="1" si="1418"/>
        <v>0</v>
      </c>
      <c r="CL2215" s="383">
        <f t="shared" ca="1" si="1418"/>
        <v>0</v>
      </c>
      <c r="CM2215" s="383">
        <f t="shared" ca="1" si="1418"/>
        <v>0</v>
      </c>
      <c r="CN2215" s="383">
        <f t="shared" ca="1" si="1418"/>
        <v>0</v>
      </c>
    </row>
    <row r="2216" spans="1:92" x14ac:dyDescent="0.25">
      <c r="B2216" s="178"/>
      <c r="D2216" s="295" t="s">
        <v>1191</v>
      </c>
      <c r="E2216" s="102" t="s">
        <v>203</v>
      </c>
      <c r="T2216" s="319"/>
      <c r="U2216" s="380"/>
      <c r="V2216" s="380"/>
      <c r="W2216" s="380"/>
      <c r="X2216" s="380"/>
      <c r="Y2216" s="380"/>
      <c r="Z2216" s="380"/>
      <c r="AA2216" s="380"/>
      <c r="AB2216" s="380"/>
      <c r="AC2216" s="380"/>
      <c r="AD2216" s="380"/>
      <c r="AE2216" s="380"/>
      <c r="AF2216" s="380"/>
      <c r="AG2216" s="380"/>
      <c r="AH2216" s="380"/>
      <c r="AI2216" s="380"/>
      <c r="AJ2216" s="380"/>
      <c r="AK2216" s="380"/>
      <c r="AL2216" s="380"/>
      <c r="AM2216" s="380"/>
      <c r="AN2216" s="380"/>
      <c r="AO2216" s="380"/>
      <c r="AP2216" s="380"/>
      <c r="AQ2216" s="380"/>
      <c r="AR2216" s="380"/>
      <c r="AS2216" s="380"/>
      <c r="AT2216" s="380"/>
      <c r="AU2216" s="380"/>
      <c r="AV2216" s="380"/>
      <c r="AW2216" s="380"/>
      <c r="AX2216" s="380"/>
      <c r="AY2216" s="380"/>
      <c r="AZ2216" s="380"/>
      <c r="BA2216" s="380"/>
      <c r="BB2216" s="380"/>
      <c r="BC2216" s="380"/>
      <c r="BD2216" s="380"/>
      <c r="BE2216" s="380"/>
      <c r="BF2216" s="380"/>
      <c r="BG2216" s="380"/>
      <c r="BH2216" s="380"/>
      <c r="BI2216" s="380"/>
      <c r="BJ2216" s="380"/>
      <c r="BK2216" s="380"/>
      <c r="BL2216" s="380"/>
      <c r="BM2216" s="380"/>
      <c r="BN2216" s="380"/>
      <c r="BO2216" s="380"/>
      <c r="BP2216" s="380"/>
      <c r="BQ2216" s="380"/>
      <c r="BR2216" s="380"/>
      <c r="BS2216" s="380"/>
      <c r="BT2216" s="380"/>
      <c r="BU2216" s="380"/>
      <c r="BV2216" s="380"/>
      <c r="BW2216" s="380"/>
      <c r="BX2216" s="380"/>
      <c r="BY2216" s="380"/>
      <c r="BZ2216" s="380"/>
      <c r="CA2216" s="380"/>
      <c r="CB2216" s="380"/>
      <c r="CC2216" s="380"/>
      <c r="CD2216" s="380"/>
      <c r="CE2216" s="380"/>
      <c r="CF2216" s="380"/>
      <c r="CG2216" s="380"/>
      <c r="CH2216" s="380"/>
      <c r="CI2216" s="380"/>
      <c r="CJ2216" s="380"/>
      <c r="CK2216" s="380"/>
      <c r="CL2216" s="380"/>
      <c r="CM2216" s="380"/>
      <c r="CN2216" s="380"/>
    </row>
    <row r="2217" spans="1:92" x14ac:dyDescent="0.25">
      <c r="A2217" t="s">
        <v>385</v>
      </c>
      <c r="B2217" s="216" t="s">
        <v>1193</v>
      </c>
      <c r="C2217" t="s">
        <v>33</v>
      </c>
      <c r="D2217" s="295" t="s">
        <v>1191</v>
      </c>
      <c r="E2217" s="102" t="s">
        <v>203</v>
      </c>
      <c r="K2217" s="31">
        <f t="shared" ref="K2217:P2217" ca="1" si="1419">SUMIF($3:$3, K$2, INDIRECT(ROW() &amp; ":" &amp; ROW()))</f>
        <v>4.166666666666667</v>
      </c>
      <c r="L2217" s="31">
        <f t="shared" ca="1" si="1419"/>
        <v>0</v>
      </c>
      <c r="M2217" s="31">
        <f t="shared" ca="1" si="1419"/>
        <v>0</v>
      </c>
      <c r="N2217" s="31">
        <f t="shared" ca="1" si="1419"/>
        <v>0</v>
      </c>
      <c r="O2217" s="31">
        <f t="shared" ca="1" si="1419"/>
        <v>0</v>
      </c>
      <c r="P2217" s="31">
        <f t="shared" ca="1" si="1419"/>
        <v>0</v>
      </c>
      <c r="Q2217" s="31"/>
      <c r="T2217" s="327">
        <f t="shared" ref="T2217" ca="1" si="1420">IFERROR(INDEX(INDIRECT("Financials!$A:$AD"), MATCH(INDIRECT(ADDRESS(ROW(),2)), INDIRECT("Financials!$B:$B"), 0), MATCH(INDIRECT(ADDRESS(1,COLUMN())), INDIRECT("Financials!$1:$1"), 0)),0)</f>
        <v>0</v>
      </c>
      <c r="U2217" s="383">
        <f ca="1">AVERAGE(U2215,U2212)*$I2209/U$7</f>
        <v>0.41666666666666669</v>
      </c>
      <c r="V2217" s="383">
        <f t="shared" ref="V2217:CG2217" ca="1" si="1421">AVERAGE(V2215,V2212)*$I2209/V$7</f>
        <v>0.83333333333333337</v>
      </c>
      <c r="W2217" s="383">
        <f t="shared" ca="1" si="1421"/>
        <v>0.83333333333333337</v>
      </c>
      <c r="X2217" s="383">
        <f t="shared" ca="1" si="1421"/>
        <v>0.83333333333333337</v>
      </c>
      <c r="Y2217" s="383">
        <f t="shared" ca="1" si="1421"/>
        <v>0.83333333333333337</v>
      </c>
      <c r="Z2217" s="383">
        <f t="shared" ca="1" si="1421"/>
        <v>0.41666666666666669</v>
      </c>
      <c r="AA2217" s="383">
        <f t="shared" ca="1" si="1421"/>
        <v>0</v>
      </c>
      <c r="AB2217" s="383">
        <f t="shared" ca="1" si="1421"/>
        <v>0</v>
      </c>
      <c r="AC2217" s="383">
        <f t="shared" ca="1" si="1421"/>
        <v>0</v>
      </c>
      <c r="AD2217" s="383">
        <f t="shared" ca="1" si="1421"/>
        <v>0</v>
      </c>
      <c r="AE2217" s="383">
        <f t="shared" ca="1" si="1421"/>
        <v>0</v>
      </c>
      <c r="AF2217" s="383">
        <f t="shared" ca="1" si="1421"/>
        <v>0</v>
      </c>
      <c r="AG2217" s="383">
        <f t="shared" ca="1" si="1421"/>
        <v>0</v>
      </c>
      <c r="AH2217" s="383">
        <f t="shared" ca="1" si="1421"/>
        <v>0</v>
      </c>
      <c r="AI2217" s="383">
        <f t="shared" ca="1" si="1421"/>
        <v>0</v>
      </c>
      <c r="AJ2217" s="383">
        <f t="shared" ca="1" si="1421"/>
        <v>0</v>
      </c>
      <c r="AK2217" s="383">
        <f t="shared" ca="1" si="1421"/>
        <v>0</v>
      </c>
      <c r="AL2217" s="383">
        <f t="shared" ca="1" si="1421"/>
        <v>0</v>
      </c>
      <c r="AM2217" s="383">
        <f t="shared" ca="1" si="1421"/>
        <v>0</v>
      </c>
      <c r="AN2217" s="383">
        <f t="shared" ca="1" si="1421"/>
        <v>0</v>
      </c>
      <c r="AO2217" s="383">
        <f t="shared" ca="1" si="1421"/>
        <v>0</v>
      </c>
      <c r="AP2217" s="383">
        <f t="shared" ca="1" si="1421"/>
        <v>0</v>
      </c>
      <c r="AQ2217" s="383">
        <f t="shared" ca="1" si="1421"/>
        <v>0</v>
      </c>
      <c r="AR2217" s="383">
        <f t="shared" ca="1" si="1421"/>
        <v>0</v>
      </c>
      <c r="AS2217" s="383">
        <f t="shared" ca="1" si="1421"/>
        <v>0</v>
      </c>
      <c r="AT2217" s="383">
        <f t="shared" ca="1" si="1421"/>
        <v>0</v>
      </c>
      <c r="AU2217" s="383">
        <f t="shared" ca="1" si="1421"/>
        <v>0</v>
      </c>
      <c r="AV2217" s="383">
        <f t="shared" ca="1" si="1421"/>
        <v>0</v>
      </c>
      <c r="AW2217" s="383">
        <f t="shared" ca="1" si="1421"/>
        <v>0</v>
      </c>
      <c r="AX2217" s="383">
        <f t="shared" ca="1" si="1421"/>
        <v>0</v>
      </c>
      <c r="AY2217" s="383">
        <f t="shared" ca="1" si="1421"/>
        <v>0</v>
      </c>
      <c r="AZ2217" s="383">
        <f t="shared" ca="1" si="1421"/>
        <v>0</v>
      </c>
      <c r="BA2217" s="383">
        <f t="shared" ca="1" si="1421"/>
        <v>0</v>
      </c>
      <c r="BB2217" s="383">
        <f t="shared" ca="1" si="1421"/>
        <v>0</v>
      </c>
      <c r="BC2217" s="383">
        <f t="shared" ca="1" si="1421"/>
        <v>0</v>
      </c>
      <c r="BD2217" s="383">
        <f t="shared" ca="1" si="1421"/>
        <v>0</v>
      </c>
      <c r="BE2217" s="383">
        <f t="shared" ca="1" si="1421"/>
        <v>0</v>
      </c>
      <c r="BF2217" s="383">
        <f t="shared" ca="1" si="1421"/>
        <v>0</v>
      </c>
      <c r="BG2217" s="383">
        <f t="shared" ca="1" si="1421"/>
        <v>0</v>
      </c>
      <c r="BH2217" s="383">
        <f t="shared" ca="1" si="1421"/>
        <v>0</v>
      </c>
      <c r="BI2217" s="383">
        <f t="shared" ca="1" si="1421"/>
        <v>0</v>
      </c>
      <c r="BJ2217" s="383">
        <f t="shared" ca="1" si="1421"/>
        <v>0</v>
      </c>
      <c r="BK2217" s="383">
        <f t="shared" ca="1" si="1421"/>
        <v>0</v>
      </c>
      <c r="BL2217" s="383">
        <f t="shared" ca="1" si="1421"/>
        <v>0</v>
      </c>
      <c r="BM2217" s="383">
        <f t="shared" ca="1" si="1421"/>
        <v>0</v>
      </c>
      <c r="BN2217" s="383">
        <f t="shared" ca="1" si="1421"/>
        <v>0</v>
      </c>
      <c r="BO2217" s="383">
        <f t="shared" ca="1" si="1421"/>
        <v>0</v>
      </c>
      <c r="BP2217" s="383">
        <f t="shared" ca="1" si="1421"/>
        <v>0</v>
      </c>
      <c r="BQ2217" s="383">
        <f t="shared" ca="1" si="1421"/>
        <v>0</v>
      </c>
      <c r="BR2217" s="383">
        <f t="shared" ca="1" si="1421"/>
        <v>0</v>
      </c>
      <c r="BS2217" s="383">
        <f t="shared" ca="1" si="1421"/>
        <v>0</v>
      </c>
      <c r="BT2217" s="383">
        <f t="shared" ca="1" si="1421"/>
        <v>0</v>
      </c>
      <c r="BU2217" s="383">
        <f t="shared" ca="1" si="1421"/>
        <v>0</v>
      </c>
      <c r="BV2217" s="383">
        <f t="shared" ca="1" si="1421"/>
        <v>0</v>
      </c>
      <c r="BW2217" s="383">
        <f t="shared" ca="1" si="1421"/>
        <v>0</v>
      </c>
      <c r="BX2217" s="383">
        <f t="shared" ca="1" si="1421"/>
        <v>0</v>
      </c>
      <c r="BY2217" s="383">
        <f t="shared" ca="1" si="1421"/>
        <v>0</v>
      </c>
      <c r="BZ2217" s="383">
        <f t="shared" ca="1" si="1421"/>
        <v>0</v>
      </c>
      <c r="CA2217" s="383">
        <f t="shared" ca="1" si="1421"/>
        <v>0</v>
      </c>
      <c r="CB2217" s="383">
        <f t="shared" ca="1" si="1421"/>
        <v>0</v>
      </c>
      <c r="CC2217" s="383">
        <f t="shared" ca="1" si="1421"/>
        <v>0</v>
      </c>
      <c r="CD2217" s="383">
        <f t="shared" ca="1" si="1421"/>
        <v>0</v>
      </c>
      <c r="CE2217" s="383">
        <f t="shared" ca="1" si="1421"/>
        <v>0</v>
      </c>
      <c r="CF2217" s="383">
        <f t="shared" ca="1" si="1421"/>
        <v>0</v>
      </c>
      <c r="CG2217" s="383">
        <f t="shared" ca="1" si="1421"/>
        <v>0</v>
      </c>
      <c r="CH2217" s="383">
        <f t="shared" ref="CH2217:CN2217" ca="1" si="1422">AVERAGE(CH2215,CH2212)*$I2209/CH$7</f>
        <v>0</v>
      </c>
      <c r="CI2217" s="383">
        <f t="shared" ca="1" si="1422"/>
        <v>0</v>
      </c>
      <c r="CJ2217" s="383">
        <f t="shared" ca="1" si="1422"/>
        <v>0</v>
      </c>
      <c r="CK2217" s="383">
        <f t="shared" ca="1" si="1422"/>
        <v>0</v>
      </c>
      <c r="CL2217" s="383">
        <f t="shared" ca="1" si="1422"/>
        <v>0</v>
      </c>
      <c r="CM2217" s="383">
        <f t="shared" ca="1" si="1422"/>
        <v>0</v>
      </c>
      <c r="CN2217" s="383">
        <f t="shared" ca="1" si="1422"/>
        <v>0</v>
      </c>
    </row>
    <row r="2218" spans="1:92" x14ac:dyDescent="0.25">
      <c r="B2218" s="216"/>
      <c r="D2218" s="295" t="s">
        <v>1191</v>
      </c>
      <c r="K2218" s="31"/>
      <c r="L2218" s="31"/>
      <c r="M2218" s="31"/>
      <c r="N2218" s="31"/>
      <c r="O2218" s="31"/>
      <c r="P2218" s="31"/>
      <c r="Q2218" s="31"/>
      <c r="T2218" s="327"/>
      <c r="U2218" s="383"/>
      <c r="V2218" s="383"/>
      <c r="W2218" s="383"/>
      <c r="X2218" s="383"/>
      <c r="Y2218" s="383"/>
      <c r="Z2218" s="383"/>
      <c r="AA2218" s="383"/>
      <c r="AB2218" s="383"/>
      <c r="AC2218" s="383"/>
      <c r="AD2218" s="383"/>
      <c r="AE2218" s="383"/>
      <c r="AF2218" s="383"/>
      <c r="AG2218" s="383"/>
      <c r="AH2218" s="383"/>
      <c r="AI2218" s="383"/>
      <c r="AJ2218" s="383"/>
      <c r="AK2218" s="383"/>
      <c r="AL2218" s="383"/>
      <c r="AM2218" s="383"/>
      <c r="AN2218" s="383"/>
      <c r="AO2218" s="383"/>
      <c r="AP2218" s="383"/>
      <c r="AQ2218" s="383"/>
      <c r="AR2218" s="383"/>
      <c r="AS2218" s="383"/>
      <c r="AT2218" s="383"/>
      <c r="AU2218" s="383"/>
      <c r="AV2218" s="383"/>
      <c r="AW2218" s="383"/>
      <c r="AX2218" s="383"/>
      <c r="AY2218" s="383"/>
      <c r="AZ2218" s="383"/>
      <c r="BA2218" s="383"/>
      <c r="BB2218" s="383"/>
      <c r="BC2218" s="383"/>
      <c r="BD2218" s="383"/>
      <c r="BE2218" s="383"/>
      <c r="BF2218" s="383"/>
      <c r="BG2218" s="383"/>
      <c r="BH2218" s="383"/>
      <c r="BI2218" s="383"/>
      <c r="BJ2218" s="383"/>
      <c r="BK2218" s="383"/>
      <c r="BL2218" s="383"/>
      <c r="BM2218" s="383"/>
      <c r="BN2218" s="383"/>
      <c r="BO2218" s="383"/>
      <c r="BP2218" s="383"/>
      <c r="BQ2218" s="383"/>
      <c r="BR2218" s="383"/>
      <c r="BS2218" s="383"/>
      <c r="BT2218" s="383"/>
      <c r="BU2218" s="383"/>
      <c r="BV2218" s="383"/>
      <c r="BW2218" s="383"/>
      <c r="BX2218" s="383"/>
      <c r="BY2218" s="383"/>
      <c r="BZ2218" s="383"/>
      <c r="CA2218" s="383"/>
      <c r="CB2218" s="383"/>
      <c r="CC2218" s="383"/>
      <c r="CD2218" s="383"/>
      <c r="CE2218" s="383"/>
      <c r="CF2218" s="383"/>
      <c r="CG2218" s="383"/>
      <c r="CH2218" s="383"/>
      <c r="CI2218" s="383"/>
      <c r="CJ2218" s="383"/>
      <c r="CK2218" s="383"/>
      <c r="CL2218" s="383"/>
      <c r="CM2218" s="383"/>
      <c r="CN2218" s="383"/>
    </row>
    <row r="2219" spans="1:92" s="295" customFormat="1" x14ac:dyDescent="0.25">
      <c r="A2219"/>
      <c r="B2219" s="174" t="s">
        <v>662</v>
      </c>
      <c r="C2219"/>
      <c r="D2219" s="295" t="s">
        <v>1191</v>
      </c>
      <c r="E2219" s="102"/>
      <c r="F2219" s="102"/>
      <c r="G2219" s="102"/>
      <c r="H2219" s="102"/>
      <c r="I2219" s="91"/>
      <c r="J2219" s="297"/>
      <c r="K2219"/>
      <c r="L2219"/>
      <c r="M2219"/>
      <c r="N2219"/>
      <c r="O2219"/>
      <c r="P2219"/>
      <c r="Q2219"/>
      <c r="R2219"/>
      <c r="S2219"/>
    </row>
    <row r="2220" spans="1:92" s="295" customFormat="1" x14ac:dyDescent="0.25">
      <c r="A2220"/>
      <c r="B2220" s="223" t="s">
        <v>1187</v>
      </c>
      <c r="C2220" t="s">
        <v>73</v>
      </c>
      <c r="D2220" s="295" t="s">
        <v>1191</v>
      </c>
      <c r="E2220" s="102"/>
      <c r="F2220" s="102"/>
      <c r="G2220" s="102"/>
      <c r="H2220" s="102"/>
      <c r="I2220" s="91"/>
      <c r="J2220" s="275"/>
      <c r="K2220" s="50">
        <f t="shared" ref="K2220:P2221" ca="1" si="1423">SUMIF($3:$3, INDIRECT(ADDRESS(2,COLUMN(),2)), INDIRECT(ROW() &amp; ":" &amp; ROW()))</f>
        <v>-100</v>
      </c>
      <c r="L2220" s="50">
        <f t="shared" ca="1" si="1423"/>
        <v>0</v>
      </c>
      <c r="M2220" s="50">
        <f t="shared" ca="1" si="1423"/>
        <v>0</v>
      </c>
      <c r="N2220" s="50">
        <f t="shared" ca="1" si="1423"/>
        <v>0</v>
      </c>
      <c r="O2220" s="50">
        <f t="shared" ca="1" si="1423"/>
        <v>0</v>
      </c>
      <c r="P2220" s="50">
        <f t="shared" ca="1" si="1423"/>
        <v>0</v>
      </c>
      <c r="Q2220" s="50"/>
      <c r="R2220"/>
      <c r="S2220"/>
      <c r="U2220" s="50">
        <f ca="1">-U2213</f>
        <v>-100</v>
      </c>
      <c r="V2220" s="50">
        <f t="shared" ref="V2220:CG2221" ca="1" si="1424">-V2213</f>
        <v>0</v>
      </c>
      <c r="W2220" s="50">
        <f t="shared" ca="1" si="1424"/>
        <v>0</v>
      </c>
      <c r="X2220" s="50">
        <f t="shared" ca="1" si="1424"/>
        <v>0</v>
      </c>
      <c r="Y2220" s="50">
        <f t="shared" ca="1" si="1424"/>
        <v>0</v>
      </c>
      <c r="Z2220" s="50">
        <f t="shared" ca="1" si="1424"/>
        <v>0</v>
      </c>
      <c r="AA2220" s="50">
        <f t="shared" ca="1" si="1424"/>
        <v>0</v>
      </c>
      <c r="AB2220" s="50">
        <f t="shared" ca="1" si="1424"/>
        <v>0</v>
      </c>
      <c r="AC2220" s="50">
        <f t="shared" ca="1" si="1424"/>
        <v>0</v>
      </c>
      <c r="AD2220" s="50">
        <f t="shared" ca="1" si="1424"/>
        <v>0</v>
      </c>
      <c r="AE2220" s="50">
        <f t="shared" ca="1" si="1424"/>
        <v>0</v>
      </c>
      <c r="AF2220" s="50">
        <f t="shared" ca="1" si="1424"/>
        <v>0</v>
      </c>
      <c r="AG2220" s="50">
        <f t="shared" ca="1" si="1424"/>
        <v>0</v>
      </c>
      <c r="AH2220" s="50">
        <f t="shared" ca="1" si="1424"/>
        <v>0</v>
      </c>
      <c r="AI2220" s="50">
        <f t="shared" ca="1" si="1424"/>
        <v>0</v>
      </c>
      <c r="AJ2220" s="50">
        <f t="shared" ca="1" si="1424"/>
        <v>0</v>
      </c>
      <c r="AK2220" s="50">
        <f t="shared" ca="1" si="1424"/>
        <v>0</v>
      </c>
      <c r="AL2220" s="50">
        <f t="shared" ca="1" si="1424"/>
        <v>0</v>
      </c>
      <c r="AM2220" s="50">
        <f t="shared" ca="1" si="1424"/>
        <v>0</v>
      </c>
      <c r="AN2220" s="50">
        <f t="shared" ca="1" si="1424"/>
        <v>0</v>
      </c>
      <c r="AO2220" s="50">
        <f t="shared" ca="1" si="1424"/>
        <v>0</v>
      </c>
      <c r="AP2220" s="50">
        <f t="shared" ca="1" si="1424"/>
        <v>0</v>
      </c>
      <c r="AQ2220" s="50">
        <f t="shared" ca="1" si="1424"/>
        <v>0</v>
      </c>
      <c r="AR2220" s="50">
        <f t="shared" ca="1" si="1424"/>
        <v>0</v>
      </c>
      <c r="AS2220" s="50">
        <f t="shared" ca="1" si="1424"/>
        <v>0</v>
      </c>
      <c r="AT2220" s="50">
        <f t="shared" ca="1" si="1424"/>
        <v>0</v>
      </c>
      <c r="AU2220" s="50">
        <f t="shared" ca="1" si="1424"/>
        <v>0</v>
      </c>
      <c r="AV2220" s="50">
        <f t="shared" ca="1" si="1424"/>
        <v>0</v>
      </c>
      <c r="AW2220" s="50">
        <f t="shared" ca="1" si="1424"/>
        <v>0</v>
      </c>
      <c r="AX2220" s="50">
        <f t="shared" ca="1" si="1424"/>
        <v>0</v>
      </c>
      <c r="AY2220" s="50">
        <f t="shared" ca="1" si="1424"/>
        <v>0</v>
      </c>
      <c r="AZ2220" s="50">
        <f t="shared" ca="1" si="1424"/>
        <v>0</v>
      </c>
      <c r="BA2220" s="50">
        <f t="shared" ca="1" si="1424"/>
        <v>0</v>
      </c>
      <c r="BB2220" s="50">
        <f t="shared" ca="1" si="1424"/>
        <v>0</v>
      </c>
      <c r="BC2220" s="50">
        <f t="shared" ca="1" si="1424"/>
        <v>0</v>
      </c>
      <c r="BD2220" s="50">
        <f t="shared" ca="1" si="1424"/>
        <v>0</v>
      </c>
      <c r="BE2220" s="50">
        <f t="shared" ca="1" si="1424"/>
        <v>0</v>
      </c>
      <c r="BF2220" s="50">
        <f t="shared" ca="1" si="1424"/>
        <v>0</v>
      </c>
      <c r="BG2220" s="50">
        <f t="shared" ca="1" si="1424"/>
        <v>0</v>
      </c>
      <c r="BH2220" s="50">
        <f t="shared" ca="1" si="1424"/>
        <v>0</v>
      </c>
      <c r="BI2220" s="50">
        <f t="shared" ca="1" si="1424"/>
        <v>0</v>
      </c>
      <c r="BJ2220" s="50">
        <f t="shared" ca="1" si="1424"/>
        <v>0</v>
      </c>
      <c r="BK2220" s="50">
        <f t="shared" ca="1" si="1424"/>
        <v>0</v>
      </c>
      <c r="BL2220" s="50">
        <f t="shared" ca="1" si="1424"/>
        <v>0</v>
      </c>
      <c r="BM2220" s="50">
        <f t="shared" ca="1" si="1424"/>
        <v>0</v>
      </c>
      <c r="BN2220" s="50">
        <f t="shared" ca="1" si="1424"/>
        <v>0</v>
      </c>
      <c r="BO2220" s="50">
        <f t="shared" ca="1" si="1424"/>
        <v>0</v>
      </c>
      <c r="BP2220" s="50">
        <f t="shared" ca="1" si="1424"/>
        <v>0</v>
      </c>
      <c r="BQ2220" s="50">
        <f t="shared" ca="1" si="1424"/>
        <v>0</v>
      </c>
      <c r="BR2220" s="50">
        <f t="shared" ca="1" si="1424"/>
        <v>0</v>
      </c>
      <c r="BS2220" s="50">
        <f t="shared" ca="1" si="1424"/>
        <v>0</v>
      </c>
      <c r="BT2220" s="50">
        <f t="shared" ca="1" si="1424"/>
        <v>0</v>
      </c>
      <c r="BU2220" s="50">
        <f t="shared" ca="1" si="1424"/>
        <v>0</v>
      </c>
      <c r="BV2220" s="50">
        <f t="shared" ca="1" si="1424"/>
        <v>0</v>
      </c>
      <c r="BW2220" s="50">
        <f t="shared" ca="1" si="1424"/>
        <v>0</v>
      </c>
      <c r="BX2220" s="50">
        <f t="shared" ca="1" si="1424"/>
        <v>0</v>
      </c>
      <c r="BY2220" s="50">
        <f t="shared" ca="1" si="1424"/>
        <v>0</v>
      </c>
      <c r="BZ2220" s="50">
        <f t="shared" ca="1" si="1424"/>
        <v>0</v>
      </c>
      <c r="CA2220" s="50">
        <f t="shared" ca="1" si="1424"/>
        <v>0</v>
      </c>
      <c r="CB2220" s="50">
        <f t="shared" ca="1" si="1424"/>
        <v>0</v>
      </c>
      <c r="CC2220" s="50">
        <f t="shared" ca="1" si="1424"/>
        <v>0</v>
      </c>
      <c r="CD2220" s="50">
        <f t="shared" ca="1" si="1424"/>
        <v>0</v>
      </c>
      <c r="CE2220" s="50">
        <f t="shared" ca="1" si="1424"/>
        <v>0</v>
      </c>
      <c r="CF2220" s="50">
        <f t="shared" ca="1" si="1424"/>
        <v>0</v>
      </c>
      <c r="CG2220" s="50">
        <f t="shared" ca="1" si="1424"/>
        <v>0</v>
      </c>
      <c r="CH2220" s="50">
        <f t="shared" ref="CH2220:CN2221" ca="1" si="1425">-CH2213</f>
        <v>0</v>
      </c>
      <c r="CI2220" s="50">
        <f t="shared" ca="1" si="1425"/>
        <v>0</v>
      </c>
      <c r="CJ2220" s="50">
        <f t="shared" ca="1" si="1425"/>
        <v>0</v>
      </c>
      <c r="CK2220" s="50">
        <f t="shared" ca="1" si="1425"/>
        <v>0</v>
      </c>
      <c r="CL2220" s="50">
        <f t="shared" ca="1" si="1425"/>
        <v>0</v>
      </c>
      <c r="CM2220" s="50">
        <f t="shared" ca="1" si="1425"/>
        <v>0</v>
      </c>
      <c r="CN2220" s="50">
        <f t="shared" ca="1" si="1425"/>
        <v>0</v>
      </c>
    </row>
    <row r="2221" spans="1:92" s="295" customFormat="1" x14ac:dyDescent="0.25">
      <c r="A2221"/>
      <c r="B2221" s="223" t="s">
        <v>1188</v>
      </c>
      <c r="C2221" t="s">
        <v>73</v>
      </c>
      <c r="D2221" s="295" t="s">
        <v>1191</v>
      </c>
      <c r="E2221" s="102"/>
      <c r="F2221" s="102"/>
      <c r="G2221" s="102"/>
      <c r="H2221" s="102"/>
      <c r="I2221" s="91"/>
      <c r="J2221" s="275"/>
      <c r="K2221" s="50">
        <f t="shared" ca="1" si="1423"/>
        <v>100</v>
      </c>
      <c r="L2221" s="50">
        <f t="shared" ca="1" si="1423"/>
        <v>0</v>
      </c>
      <c r="M2221" s="50">
        <f t="shared" ca="1" si="1423"/>
        <v>0</v>
      </c>
      <c r="N2221" s="50">
        <f t="shared" ca="1" si="1423"/>
        <v>0</v>
      </c>
      <c r="O2221" s="50">
        <f t="shared" ca="1" si="1423"/>
        <v>0</v>
      </c>
      <c r="P2221" s="50">
        <f t="shared" ca="1" si="1423"/>
        <v>0</v>
      </c>
      <c r="Q2221" s="50"/>
      <c r="R2221"/>
      <c r="S2221"/>
      <c r="U2221" s="50">
        <f ca="1">-U2214</f>
        <v>0</v>
      </c>
      <c r="V2221" s="50">
        <f t="shared" ca="1" si="1424"/>
        <v>0</v>
      </c>
      <c r="W2221" s="50">
        <f t="shared" ca="1" si="1424"/>
        <v>0</v>
      </c>
      <c r="X2221" s="50">
        <f t="shared" ca="1" si="1424"/>
        <v>0</v>
      </c>
      <c r="Y2221" s="50">
        <f t="shared" ca="1" si="1424"/>
        <v>0</v>
      </c>
      <c r="Z2221" s="50">
        <f t="shared" ca="1" si="1424"/>
        <v>100</v>
      </c>
      <c r="AA2221" s="50">
        <f t="shared" ca="1" si="1424"/>
        <v>0</v>
      </c>
      <c r="AB2221" s="50">
        <f t="shared" ca="1" si="1424"/>
        <v>0</v>
      </c>
      <c r="AC2221" s="50">
        <f t="shared" ca="1" si="1424"/>
        <v>0</v>
      </c>
      <c r="AD2221" s="50">
        <f t="shared" ca="1" si="1424"/>
        <v>0</v>
      </c>
      <c r="AE2221" s="50">
        <f t="shared" ca="1" si="1424"/>
        <v>0</v>
      </c>
      <c r="AF2221" s="50">
        <f t="shared" ca="1" si="1424"/>
        <v>0</v>
      </c>
      <c r="AG2221" s="50">
        <f t="shared" ca="1" si="1424"/>
        <v>0</v>
      </c>
      <c r="AH2221" s="50">
        <f t="shared" ca="1" si="1424"/>
        <v>0</v>
      </c>
      <c r="AI2221" s="50">
        <f t="shared" ca="1" si="1424"/>
        <v>0</v>
      </c>
      <c r="AJ2221" s="50">
        <f t="shared" ca="1" si="1424"/>
        <v>0</v>
      </c>
      <c r="AK2221" s="50">
        <f t="shared" ca="1" si="1424"/>
        <v>0</v>
      </c>
      <c r="AL2221" s="50">
        <f t="shared" ca="1" si="1424"/>
        <v>0</v>
      </c>
      <c r="AM2221" s="50">
        <f t="shared" ca="1" si="1424"/>
        <v>0</v>
      </c>
      <c r="AN2221" s="50">
        <f t="shared" ca="1" si="1424"/>
        <v>0</v>
      </c>
      <c r="AO2221" s="50">
        <f t="shared" ca="1" si="1424"/>
        <v>0</v>
      </c>
      <c r="AP2221" s="50">
        <f t="shared" ca="1" si="1424"/>
        <v>0</v>
      </c>
      <c r="AQ2221" s="50">
        <f t="shared" ca="1" si="1424"/>
        <v>0</v>
      </c>
      <c r="AR2221" s="50">
        <f t="shared" ca="1" si="1424"/>
        <v>0</v>
      </c>
      <c r="AS2221" s="50">
        <f t="shared" ca="1" si="1424"/>
        <v>0</v>
      </c>
      <c r="AT2221" s="50">
        <f t="shared" ca="1" si="1424"/>
        <v>0</v>
      </c>
      <c r="AU2221" s="50">
        <f t="shared" ca="1" si="1424"/>
        <v>0</v>
      </c>
      <c r="AV2221" s="50">
        <f t="shared" ca="1" si="1424"/>
        <v>0</v>
      </c>
      <c r="AW2221" s="50">
        <f t="shared" ca="1" si="1424"/>
        <v>0</v>
      </c>
      <c r="AX2221" s="50">
        <f t="shared" ca="1" si="1424"/>
        <v>0</v>
      </c>
      <c r="AY2221" s="50">
        <f t="shared" ca="1" si="1424"/>
        <v>0</v>
      </c>
      <c r="AZ2221" s="50">
        <f t="shared" ca="1" si="1424"/>
        <v>0</v>
      </c>
      <c r="BA2221" s="50">
        <f t="shared" ca="1" si="1424"/>
        <v>0</v>
      </c>
      <c r="BB2221" s="50">
        <f t="shared" ca="1" si="1424"/>
        <v>0</v>
      </c>
      <c r="BC2221" s="50">
        <f t="shared" ca="1" si="1424"/>
        <v>0</v>
      </c>
      <c r="BD2221" s="50">
        <f t="shared" ca="1" si="1424"/>
        <v>0</v>
      </c>
      <c r="BE2221" s="50">
        <f t="shared" ca="1" si="1424"/>
        <v>0</v>
      </c>
      <c r="BF2221" s="50">
        <f t="shared" ca="1" si="1424"/>
        <v>0</v>
      </c>
      <c r="BG2221" s="50">
        <f t="shared" ca="1" si="1424"/>
        <v>0</v>
      </c>
      <c r="BH2221" s="50">
        <f t="shared" ca="1" si="1424"/>
        <v>0</v>
      </c>
      <c r="BI2221" s="50">
        <f t="shared" ca="1" si="1424"/>
        <v>0</v>
      </c>
      <c r="BJ2221" s="50">
        <f t="shared" ca="1" si="1424"/>
        <v>0</v>
      </c>
      <c r="BK2221" s="50">
        <f t="shared" ca="1" si="1424"/>
        <v>0</v>
      </c>
      <c r="BL2221" s="50">
        <f t="shared" ca="1" si="1424"/>
        <v>0</v>
      </c>
      <c r="BM2221" s="50">
        <f t="shared" ca="1" si="1424"/>
        <v>0</v>
      </c>
      <c r="BN2221" s="50">
        <f t="shared" ca="1" si="1424"/>
        <v>0</v>
      </c>
      <c r="BO2221" s="50">
        <f t="shared" ca="1" si="1424"/>
        <v>0</v>
      </c>
      <c r="BP2221" s="50">
        <f t="shared" ca="1" si="1424"/>
        <v>0</v>
      </c>
      <c r="BQ2221" s="50">
        <f t="shared" ca="1" si="1424"/>
        <v>0</v>
      </c>
      <c r="BR2221" s="50">
        <f t="shared" ca="1" si="1424"/>
        <v>0</v>
      </c>
      <c r="BS2221" s="50">
        <f t="shared" ca="1" si="1424"/>
        <v>0</v>
      </c>
      <c r="BT2221" s="50">
        <f t="shared" ca="1" si="1424"/>
        <v>0</v>
      </c>
      <c r="BU2221" s="50">
        <f t="shared" ca="1" si="1424"/>
        <v>0</v>
      </c>
      <c r="BV2221" s="50">
        <f t="shared" ca="1" si="1424"/>
        <v>0</v>
      </c>
      <c r="BW2221" s="50">
        <f t="shared" ca="1" si="1424"/>
        <v>0</v>
      </c>
      <c r="BX2221" s="50">
        <f t="shared" ca="1" si="1424"/>
        <v>0</v>
      </c>
      <c r="BY2221" s="50">
        <f t="shared" ca="1" si="1424"/>
        <v>0</v>
      </c>
      <c r="BZ2221" s="50">
        <f t="shared" ca="1" si="1424"/>
        <v>0</v>
      </c>
      <c r="CA2221" s="50">
        <f t="shared" ca="1" si="1424"/>
        <v>0</v>
      </c>
      <c r="CB2221" s="50">
        <f t="shared" ca="1" si="1424"/>
        <v>0</v>
      </c>
      <c r="CC2221" s="50">
        <f t="shared" ca="1" si="1424"/>
        <v>0</v>
      </c>
      <c r="CD2221" s="50">
        <f t="shared" ca="1" si="1424"/>
        <v>0</v>
      </c>
      <c r="CE2221" s="50">
        <f t="shared" ca="1" si="1424"/>
        <v>0</v>
      </c>
      <c r="CF2221" s="50">
        <f t="shared" ca="1" si="1424"/>
        <v>0</v>
      </c>
      <c r="CG2221" s="50">
        <f t="shared" ca="1" si="1424"/>
        <v>0</v>
      </c>
      <c r="CH2221" s="50">
        <f t="shared" ca="1" si="1425"/>
        <v>0</v>
      </c>
      <c r="CI2221" s="50">
        <f t="shared" ca="1" si="1425"/>
        <v>0</v>
      </c>
      <c r="CJ2221" s="50">
        <f t="shared" ca="1" si="1425"/>
        <v>0</v>
      </c>
      <c r="CK2221" s="50">
        <f t="shared" ca="1" si="1425"/>
        <v>0</v>
      </c>
      <c r="CL2221" s="50">
        <f t="shared" ca="1" si="1425"/>
        <v>0</v>
      </c>
      <c r="CM2221" s="50">
        <f t="shared" ca="1" si="1425"/>
        <v>0</v>
      </c>
      <c r="CN2221" s="50">
        <f t="shared" ca="1" si="1425"/>
        <v>0</v>
      </c>
    </row>
    <row r="2224" spans="1:92" x14ac:dyDescent="0.25">
      <c r="A2224" s="137"/>
      <c r="B2224" s="208"/>
      <c r="C2224" s="139"/>
      <c r="D2224" s="137" t="s">
        <v>1194</v>
      </c>
      <c r="E2224" s="140" t="s">
        <v>1194</v>
      </c>
      <c r="F2224" s="140"/>
      <c r="G2224" s="141"/>
      <c r="H2224" s="141"/>
      <c r="I2224" s="142"/>
      <c r="J2224" s="143"/>
      <c r="K2224" s="139"/>
      <c r="L2224" s="139"/>
      <c r="M2224" s="139"/>
      <c r="N2224" s="139"/>
      <c r="O2224" s="139"/>
      <c r="P2224" s="139"/>
      <c r="Q2224" s="139"/>
      <c r="T2224" s="233"/>
      <c r="U2224" s="145"/>
      <c r="V2224" s="145"/>
      <c r="W2224" s="145"/>
      <c r="X2224" s="145"/>
      <c r="Y2224" s="145"/>
      <c r="Z2224" s="145"/>
      <c r="AA2224" s="145"/>
      <c r="AB2224" s="145"/>
      <c r="AC2224" s="145"/>
      <c r="AD2224" s="145"/>
      <c r="AE2224" s="145"/>
      <c r="AF2224" s="145"/>
      <c r="AG2224" s="145"/>
      <c r="AH2224" s="145"/>
      <c r="AI2224" s="145"/>
      <c r="AJ2224" s="145"/>
      <c r="AK2224" s="145"/>
      <c r="AL2224" s="145"/>
      <c r="AM2224" s="145"/>
      <c r="AN2224" s="145"/>
      <c r="AO2224" s="145"/>
      <c r="AP2224" s="145"/>
      <c r="AQ2224" s="145"/>
      <c r="AR2224" s="145"/>
      <c r="AS2224" s="145"/>
      <c r="AT2224" s="145"/>
      <c r="AU2224" s="145"/>
      <c r="AV2224" s="145"/>
      <c r="AW2224" s="145"/>
      <c r="AX2224" s="145"/>
      <c r="AY2224" s="145"/>
      <c r="AZ2224" s="145"/>
      <c r="BA2224" s="145"/>
      <c r="BB2224" s="145"/>
      <c r="BC2224" s="145"/>
      <c r="BD2224" s="145"/>
      <c r="BE2224" s="145"/>
      <c r="BF2224" s="145"/>
      <c r="BG2224" s="145"/>
      <c r="BH2224" s="145"/>
      <c r="BI2224" s="145"/>
      <c r="BJ2224" s="145"/>
      <c r="BK2224" s="145"/>
      <c r="BL2224" s="145"/>
      <c r="BM2224" s="145"/>
      <c r="BN2224" s="145"/>
      <c r="BO2224" s="145"/>
      <c r="BP2224" s="145"/>
      <c r="BQ2224" s="145"/>
      <c r="BR2224" s="145"/>
      <c r="BS2224" s="145"/>
      <c r="BT2224" s="145"/>
      <c r="BU2224" s="145"/>
      <c r="BV2224" s="145"/>
      <c r="BW2224" s="145"/>
      <c r="BX2224" s="145"/>
      <c r="BY2224" s="145"/>
      <c r="BZ2224" s="145"/>
      <c r="CA2224" s="145"/>
      <c r="CB2224" s="145"/>
      <c r="CC2224" s="145"/>
      <c r="CD2224" s="145"/>
      <c r="CE2224" s="145"/>
      <c r="CF2224" s="145"/>
      <c r="CG2224" s="145"/>
      <c r="CH2224" s="145"/>
      <c r="CI2224" s="145"/>
      <c r="CJ2224" s="145"/>
      <c r="CK2224" s="145"/>
      <c r="CL2224" s="145"/>
      <c r="CM2224" s="145"/>
      <c r="CN2224" s="145"/>
    </row>
    <row r="2225" spans="1:92" s="53" customFormat="1" x14ac:dyDescent="0.25">
      <c r="A2225" s="53" t="s">
        <v>9</v>
      </c>
      <c r="B2225" s="216" t="s">
        <v>575</v>
      </c>
      <c r="C2225" s="53" t="s">
        <v>48</v>
      </c>
      <c r="D2225" s="53" t="s">
        <v>1194</v>
      </c>
      <c r="E2225" s="229" t="s">
        <v>203</v>
      </c>
      <c r="F2225" s="229"/>
      <c r="G2225" s="229"/>
      <c r="H2225" s="229"/>
      <c r="I2225" s="267"/>
      <c r="J2225" s="268"/>
      <c r="K2225" s="30">
        <f t="shared" ref="K2225:P2225" ca="1" si="1426">SUMIF($4:$4, K$2, INDIRECT(ROW() &amp; ":" &amp; ROW()))</f>
        <v>0</v>
      </c>
      <c r="L2225" s="30">
        <f t="shared" ca="1" si="1426"/>
        <v>0</v>
      </c>
      <c r="M2225" s="30">
        <f t="shared" ca="1" si="1426"/>
        <v>0</v>
      </c>
      <c r="N2225" s="30">
        <f t="shared" ca="1" si="1426"/>
        <v>0</v>
      </c>
      <c r="O2225" s="30">
        <f t="shared" ca="1" si="1426"/>
        <v>0</v>
      </c>
      <c r="P2225" s="30">
        <f t="shared" ca="1" si="1426"/>
        <v>0</v>
      </c>
      <c r="Q2225" s="30"/>
      <c r="T2225" s="327">
        <f t="shared" ref="T2225" ca="1" si="1427">IFERROR(INDEX(INDIRECT("Financials!$A:$AD"), MATCH(INDIRECT(ADDRESS(ROW(),2)), INDIRECT("Financials!$B:$B"), 0), MATCH(INDIRECT(ADDRESS(1,COLUMN())), INDIRECT("Financials!$1:$1"), 0)),0)</f>
        <v>0</v>
      </c>
      <c r="U2225" s="328">
        <f t="shared" ref="U2225:CF2225" ca="1" si="1428">+T2225</f>
        <v>0</v>
      </c>
      <c r="V2225" s="328">
        <f t="shared" ca="1" si="1428"/>
        <v>0</v>
      </c>
      <c r="W2225" s="328">
        <f t="shared" ca="1" si="1428"/>
        <v>0</v>
      </c>
      <c r="X2225" s="328">
        <f t="shared" ca="1" si="1428"/>
        <v>0</v>
      </c>
      <c r="Y2225" s="328">
        <f t="shared" ca="1" si="1428"/>
        <v>0</v>
      </c>
      <c r="Z2225" s="328">
        <f t="shared" ca="1" si="1428"/>
        <v>0</v>
      </c>
      <c r="AA2225" s="328">
        <f t="shared" ca="1" si="1428"/>
        <v>0</v>
      </c>
      <c r="AB2225" s="328">
        <f t="shared" ca="1" si="1428"/>
        <v>0</v>
      </c>
      <c r="AC2225" s="328">
        <f t="shared" ca="1" si="1428"/>
        <v>0</v>
      </c>
      <c r="AD2225" s="328">
        <f t="shared" ca="1" si="1428"/>
        <v>0</v>
      </c>
      <c r="AE2225" s="328">
        <f t="shared" ca="1" si="1428"/>
        <v>0</v>
      </c>
      <c r="AF2225" s="328">
        <f t="shared" ca="1" si="1428"/>
        <v>0</v>
      </c>
      <c r="AG2225" s="328">
        <f t="shared" ca="1" si="1428"/>
        <v>0</v>
      </c>
      <c r="AH2225" s="328">
        <f t="shared" ca="1" si="1428"/>
        <v>0</v>
      </c>
      <c r="AI2225" s="328">
        <f t="shared" ca="1" si="1428"/>
        <v>0</v>
      </c>
      <c r="AJ2225" s="328">
        <f t="shared" ca="1" si="1428"/>
        <v>0</v>
      </c>
      <c r="AK2225" s="328">
        <f t="shared" ca="1" si="1428"/>
        <v>0</v>
      </c>
      <c r="AL2225" s="328">
        <f t="shared" ca="1" si="1428"/>
        <v>0</v>
      </c>
      <c r="AM2225" s="328">
        <f t="shared" ca="1" si="1428"/>
        <v>0</v>
      </c>
      <c r="AN2225" s="328">
        <f t="shared" ca="1" si="1428"/>
        <v>0</v>
      </c>
      <c r="AO2225" s="328">
        <f t="shared" ca="1" si="1428"/>
        <v>0</v>
      </c>
      <c r="AP2225" s="328">
        <f t="shared" ca="1" si="1428"/>
        <v>0</v>
      </c>
      <c r="AQ2225" s="328">
        <f t="shared" ca="1" si="1428"/>
        <v>0</v>
      </c>
      <c r="AR2225" s="328">
        <f t="shared" ca="1" si="1428"/>
        <v>0</v>
      </c>
      <c r="AS2225" s="328">
        <f t="shared" ca="1" si="1428"/>
        <v>0</v>
      </c>
      <c r="AT2225" s="328">
        <f t="shared" ca="1" si="1428"/>
        <v>0</v>
      </c>
      <c r="AU2225" s="328">
        <f t="shared" ca="1" si="1428"/>
        <v>0</v>
      </c>
      <c r="AV2225" s="328">
        <f t="shared" ca="1" si="1428"/>
        <v>0</v>
      </c>
      <c r="AW2225" s="328">
        <f t="shared" ca="1" si="1428"/>
        <v>0</v>
      </c>
      <c r="AX2225" s="328">
        <f t="shared" ca="1" si="1428"/>
        <v>0</v>
      </c>
      <c r="AY2225" s="328">
        <f t="shared" ca="1" si="1428"/>
        <v>0</v>
      </c>
      <c r="AZ2225" s="328">
        <f t="shared" ca="1" si="1428"/>
        <v>0</v>
      </c>
      <c r="BA2225" s="328">
        <f t="shared" ca="1" si="1428"/>
        <v>0</v>
      </c>
      <c r="BB2225" s="328">
        <f t="shared" ca="1" si="1428"/>
        <v>0</v>
      </c>
      <c r="BC2225" s="328">
        <f t="shared" ca="1" si="1428"/>
        <v>0</v>
      </c>
      <c r="BD2225" s="328">
        <f t="shared" ca="1" si="1428"/>
        <v>0</v>
      </c>
      <c r="BE2225" s="328">
        <f t="shared" ca="1" si="1428"/>
        <v>0</v>
      </c>
      <c r="BF2225" s="328">
        <f t="shared" ca="1" si="1428"/>
        <v>0</v>
      </c>
      <c r="BG2225" s="328">
        <f t="shared" ca="1" si="1428"/>
        <v>0</v>
      </c>
      <c r="BH2225" s="328">
        <f t="shared" ca="1" si="1428"/>
        <v>0</v>
      </c>
      <c r="BI2225" s="328">
        <f t="shared" ca="1" si="1428"/>
        <v>0</v>
      </c>
      <c r="BJ2225" s="328">
        <f t="shared" ca="1" si="1428"/>
        <v>0</v>
      </c>
      <c r="BK2225" s="328">
        <f t="shared" ca="1" si="1428"/>
        <v>0</v>
      </c>
      <c r="BL2225" s="328">
        <f t="shared" ca="1" si="1428"/>
        <v>0</v>
      </c>
      <c r="BM2225" s="328">
        <f t="shared" ca="1" si="1428"/>
        <v>0</v>
      </c>
      <c r="BN2225" s="328">
        <f t="shared" ca="1" si="1428"/>
        <v>0</v>
      </c>
      <c r="BO2225" s="328">
        <f t="shared" ca="1" si="1428"/>
        <v>0</v>
      </c>
      <c r="BP2225" s="328">
        <f t="shared" ca="1" si="1428"/>
        <v>0</v>
      </c>
      <c r="BQ2225" s="328">
        <f t="shared" ca="1" si="1428"/>
        <v>0</v>
      </c>
      <c r="BR2225" s="328">
        <f t="shared" ca="1" si="1428"/>
        <v>0</v>
      </c>
      <c r="BS2225" s="328">
        <f t="shared" ca="1" si="1428"/>
        <v>0</v>
      </c>
      <c r="BT2225" s="328">
        <f t="shared" ca="1" si="1428"/>
        <v>0</v>
      </c>
      <c r="BU2225" s="328">
        <f t="shared" ca="1" si="1428"/>
        <v>0</v>
      </c>
      <c r="BV2225" s="328">
        <f t="shared" ca="1" si="1428"/>
        <v>0</v>
      </c>
      <c r="BW2225" s="328">
        <f t="shared" ca="1" si="1428"/>
        <v>0</v>
      </c>
      <c r="BX2225" s="328">
        <f t="shared" ca="1" si="1428"/>
        <v>0</v>
      </c>
      <c r="BY2225" s="328">
        <f t="shared" ca="1" si="1428"/>
        <v>0</v>
      </c>
      <c r="BZ2225" s="328">
        <f t="shared" ca="1" si="1428"/>
        <v>0</v>
      </c>
      <c r="CA2225" s="328">
        <f t="shared" ca="1" si="1428"/>
        <v>0</v>
      </c>
      <c r="CB2225" s="328">
        <f t="shared" ca="1" si="1428"/>
        <v>0</v>
      </c>
      <c r="CC2225" s="328">
        <f t="shared" ca="1" si="1428"/>
        <v>0</v>
      </c>
      <c r="CD2225" s="328">
        <f t="shared" ca="1" si="1428"/>
        <v>0</v>
      </c>
      <c r="CE2225" s="328">
        <f t="shared" ca="1" si="1428"/>
        <v>0</v>
      </c>
      <c r="CF2225" s="328">
        <f t="shared" ca="1" si="1428"/>
        <v>0</v>
      </c>
      <c r="CG2225" s="328">
        <f t="shared" ref="CG2225:CN2225" ca="1" si="1429">+CF2225</f>
        <v>0</v>
      </c>
      <c r="CH2225" s="328">
        <f t="shared" ca="1" si="1429"/>
        <v>0</v>
      </c>
      <c r="CI2225" s="328">
        <f t="shared" ca="1" si="1429"/>
        <v>0</v>
      </c>
      <c r="CJ2225" s="328">
        <f t="shared" ca="1" si="1429"/>
        <v>0</v>
      </c>
      <c r="CK2225" s="328">
        <f t="shared" ca="1" si="1429"/>
        <v>0</v>
      </c>
      <c r="CL2225" s="328">
        <f t="shared" ca="1" si="1429"/>
        <v>0</v>
      </c>
      <c r="CM2225" s="328">
        <f t="shared" ca="1" si="1429"/>
        <v>0</v>
      </c>
      <c r="CN2225" s="328">
        <f t="shared" ca="1" si="1429"/>
        <v>0</v>
      </c>
    </row>
    <row r="2226" spans="1:92" x14ac:dyDescent="0.25">
      <c r="B2226" s="216"/>
      <c r="C2226" s="53"/>
      <c r="E2226" s="229"/>
      <c r="F2226" s="229"/>
      <c r="G2226" s="229"/>
      <c r="I2226" s="361"/>
      <c r="J2226" s="328"/>
      <c r="K2226" s="30"/>
      <c r="L2226" s="30"/>
      <c r="M2226" s="30"/>
      <c r="N2226" s="30"/>
      <c r="O2226" s="30"/>
      <c r="P2226" s="30"/>
      <c r="Q2226" s="30"/>
      <c r="T2226" s="327"/>
      <c r="U2226" s="328">
        <v>100</v>
      </c>
      <c r="V2226" s="328">
        <v>100</v>
      </c>
      <c r="W2226" s="328">
        <v>100</v>
      </c>
      <c r="X2226" s="328">
        <v>100</v>
      </c>
      <c r="Y2226" s="328">
        <v>100</v>
      </c>
      <c r="Z2226" s="328">
        <v>100</v>
      </c>
      <c r="AA2226" s="328">
        <v>100</v>
      </c>
      <c r="AB2226" s="328">
        <v>100</v>
      </c>
      <c r="AC2226" s="328">
        <v>100</v>
      </c>
      <c r="AD2226" s="328"/>
      <c r="AE2226" s="328"/>
      <c r="AF2226" s="328"/>
      <c r="AG2226" s="328"/>
      <c r="AH2226" s="328"/>
      <c r="AI2226" s="328"/>
      <c r="AJ2226" s="328"/>
      <c r="AK2226" s="328"/>
      <c r="AL2226" s="328"/>
      <c r="AM2226" s="328"/>
      <c r="AN2226" s="328"/>
      <c r="AO2226" s="328"/>
      <c r="AP2226" s="328"/>
      <c r="AQ2226" s="328"/>
      <c r="AR2226" s="328"/>
      <c r="AS2226" s="328"/>
      <c r="AT2226" s="328"/>
      <c r="AU2226" s="328"/>
      <c r="AV2226" s="328"/>
      <c r="AW2226" s="328"/>
      <c r="AX2226" s="328"/>
      <c r="AY2226" s="328"/>
      <c r="AZ2226" s="328"/>
      <c r="BA2226" s="328"/>
      <c r="BB2226" s="328"/>
      <c r="BC2226" s="328"/>
      <c r="BD2226" s="328"/>
      <c r="BE2226" s="328"/>
      <c r="BF2226" s="328"/>
      <c r="BG2226" s="328"/>
      <c r="BH2226" s="328"/>
      <c r="BI2226" s="328"/>
      <c r="BJ2226" s="328"/>
      <c r="BK2226" s="328"/>
      <c r="BL2226" s="328"/>
      <c r="BM2226" s="328"/>
      <c r="BN2226" s="328"/>
      <c r="BO2226" s="328"/>
      <c r="BP2226" s="328"/>
      <c r="BQ2226" s="328"/>
      <c r="BR2226" s="328"/>
      <c r="BS2226" s="328"/>
      <c r="BT2226" s="328"/>
      <c r="BU2226" s="328"/>
      <c r="BV2226" s="328"/>
      <c r="BW2226" s="328"/>
      <c r="BX2226" s="328"/>
      <c r="BY2226" s="328"/>
      <c r="BZ2226" s="328"/>
      <c r="CA2226" s="328"/>
      <c r="CB2226" s="328"/>
      <c r="CC2226" s="328"/>
      <c r="CD2226" s="328"/>
      <c r="CE2226" s="328"/>
      <c r="CF2226" s="328"/>
      <c r="CG2226" s="328"/>
      <c r="CH2226" s="328"/>
      <c r="CI2226" s="328"/>
      <c r="CJ2226" s="328"/>
      <c r="CK2226" s="328"/>
      <c r="CL2226" s="328"/>
      <c r="CM2226" s="328"/>
      <c r="CN2226" s="328"/>
    </row>
    <row r="2227" spans="1:92" x14ac:dyDescent="0.25">
      <c r="A2227" s="137"/>
      <c r="B2227" s="208"/>
      <c r="C2227" s="139"/>
      <c r="D2227" s="137" t="s">
        <v>1195</v>
      </c>
      <c r="E2227" s="140" t="s">
        <v>1195</v>
      </c>
      <c r="F2227" s="140"/>
      <c r="G2227" s="141"/>
      <c r="H2227" s="141"/>
      <c r="I2227" s="142"/>
      <c r="J2227" s="143"/>
      <c r="K2227" s="139"/>
      <c r="L2227" s="139"/>
      <c r="M2227" s="139"/>
      <c r="N2227" s="139"/>
      <c r="O2227" s="139"/>
      <c r="P2227" s="139"/>
      <c r="Q2227" s="139"/>
      <c r="T2227" s="233"/>
      <c r="U2227" s="262" t="str">
        <f>+ADDRESS(ROW(U2226),COLUMN(U2226),2)</f>
        <v>U$2226</v>
      </c>
      <c r="V2227" s="262" t="str">
        <f t="shared" ref="V2227:CG2227" si="1430">+ADDRESS(ROW(V2226),COLUMN(V2226),2)</f>
        <v>V$2226</v>
      </c>
      <c r="W2227" s="262" t="str">
        <f t="shared" si="1430"/>
        <v>W$2226</v>
      </c>
      <c r="X2227" s="262" t="str">
        <f t="shared" si="1430"/>
        <v>X$2226</v>
      </c>
      <c r="Y2227" s="262" t="str">
        <f t="shared" si="1430"/>
        <v>Y$2226</v>
      </c>
      <c r="Z2227" s="262" t="str">
        <f t="shared" si="1430"/>
        <v>Z$2226</v>
      </c>
      <c r="AA2227" s="262" t="str">
        <f t="shared" si="1430"/>
        <v>AA$2226</v>
      </c>
      <c r="AB2227" s="262" t="str">
        <f t="shared" si="1430"/>
        <v>AB$2226</v>
      </c>
      <c r="AC2227" s="262" t="str">
        <f t="shared" si="1430"/>
        <v>AC$2226</v>
      </c>
      <c r="AD2227" s="262" t="str">
        <f t="shared" si="1430"/>
        <v>AD$2226</v>
      </c>
      <c r="AE2227" s="262" t="str">
        <f t="shared" si="1430"/>
        <v>AE$2226</v>
      </c>
      <c r="AF2227" s="262" t="str">
        <f t="shared" si="1430"/>
        <v>AF$2226</v>
      </c>
      <c r="AG2227" s="262" t="str">
        <f t="shared" si="1430"/>
        <v>AG$2226</v>
      </c>
      <c r="AH2227" s="262" t="str">
        <f t="shared" si="1430"/>
        <v>AH$2226</v>
      </c>
      <c r="AI2227" s="262" t="str">
        <f t="shared" si="1430"/>
        <v>AI$2226</v>
      </c>
      <c r="AJ2227" s="262" t="str">
        <f t="shared" si="1430"/>
        <v>AJ$2226</v>
      </c>
      <c r="AK2227" s="262" t="str">
        <f t="shared" si="1430"/>
        <v>AK$2226</v>
      </c>
      <c r="AL2227" s="262" t="str">
        <f t="shared" si="1430"/>
        <v>AL$2226</v>
      </c>
      <c r="AM2227" s="262" t="str">
        <f t="shared" si="1430"/>
        <v>AM$2226</v>
      </c>
      <c r="AN2227" s="262" t="str">
        <f t="shared" si="1430"/>
        <v>AN$2226</v>
      </c>
      <c r="AO2227" s="262" t="str">
        <f t="shared" si="1430"/>
        <v>AO$2226</v>
      </c>
      <c r="AP2227" s="262" t="str">
        <f t="shared" si="1430"/>
        <v>AP$2226</v>
      </c>
      <c r="AQ2227" s="262" t="str">
        <f t="shared" si="1430"/>
        <v>AQ$2226</v>
      </c>
      <c r="AR2227" s="262" t="str">
        <f t="shared" si="1430"/>
        <v>AR$2226</v>
      </c>
      <c r="AS2227" s="262" t="str">
        <f t="shared" si="1430"/>
        <v>AS$2226</v>
      </c>
      <c r="AT2227" s="262" t="str">
        <f t="shared" si="1430"/>
        <v>AT$2226</v>
      </c>
      <c r="AU2227" s="262" t="str">
        <f t="shared" si="1430"/>
        <v>AU$2226</v>
      </c>
      <c r="AV2227" s="262" t="str">
        <f t="shared" si="1430"/>
        <v>AV$2226</v>
      </c>
      <c r="AW2227" s="262" t="str">
        <f t="shared" si="1430"/>
        <v>AW$2226</v>
      </c>
      <c r="AX2227" s="262" t="str">
        <f t="shared" si="1430"/>
        <v>AX$2226</v>
      </c>
      <c r="AY2227" s="262" t="str">
        <f t="shared" si="1430"/>
        <v>AY$2226</v>
      </c>
      <c r="AZ2227" s="262" t="str">
        <f t="shared" si="1430"/>
        <v>AZ$2226</v>
      </c>
      <c r="BA2227" s="262" t="str">
        <f t="shared" si="1430"/>
        <v>BA$2226</v>
      </c>
      <c r="BB2227" s="262" t="str">
        <f t="shared" si="1430"/>
        <v>BB$2226</v>
      </c>
      <c r="BC2227" s="262" t="str">
        <f t="shared" si="1430"/>
        <v>BC$2226</v>
      </c>
      <c r="BD2227" s="262" t="str">
        <f t="shared" si="1430"/>
        <v>BD$2226</v>
      </c>
      <c r="BE2227" s="262" t="str">
        <f t="shared" si="1430"/>
        <v>BE$2226</v>
      </c>
      <c r="BF2227" s="262" t="str">
        <f t="shared" si="1430"/>
        <v>BF$2226</v>
      </c>
      <c r="BG2227" s="262" t="str">
        <f t="shared" si="1430"/>
        <v>BG$2226</v>
      </c>
      <c r="BH2227" s="262" t="str">
        <f t="shared" si="1430"/>
        <v>BH$2226</v>
      </c>
      <c r="BI2227" s="262" t="str">
        <f t="shared" si="1430"/>
        <v>BI$2226</v>
      </c>
      <c r="BJ2227" s="262" t="str">
        <f t="shared" si="1430"/>
        <v>BJ$2226</v>
      </c>
      <c r="BK2227" s="262" t="str">
        <f t="shared" si="1430"/>
        <v>BK$2226</v>
      </c>
      <c r="BL2227" s="262" t="str">
        <f t="shared" si="1430"/>
        <v>BL$2226</v>
      </c>
      <c r="BM2227" s="262" t="str">
        <f t="shared" si="1430"/>
        <v>BM$2226</v>
      </c>
      <c r="BN2227" s="262" t="str">
        <f t="shared" si="1430"/>
        <v>BN$2226</v>
      </c>
      <c r="BO2227" s="262" t="str">
        <f t="shared" si="1430"/>
        <v>BO$2226</v>
      </c>
      <c r="BP2227" s="262" t="str">
        <f t="shared" si="1430"/>
        <v>BP$2226</v>
      </c>
      <c r="BQ2227" s="262" t="str">
        <f t="shared" si="1430"/>
        <v>BQ$2226</v>
      </c>
      <c r="BR2227" s="262" t="str">
        <f t="shared" si="1430"/>
        <v>BR$2226</v>
      </c>
      <c r="BS2227" s="262" t="str">
        <f t="shared" si="1430"/>
        <v>BS$2226</v>
      </c>
      <c r="BT2227" s="262" t="str">
        <f t="shared" si="1430"/>
        <v>BT$2226</v>
      </c>
      <c r="BU2227" s="262" t="str">
        <f t="shared" si="1430"/>
        <v>BU$2226</v>
      </c>
      <c r="BV2227" s="262" t="str">
        <f t="shared" si="1430"/>
        <v>BV$2226</v>
      </c>
      <c r="BW2227" s="262" t="str">
        <f t="shared" si="1430"/>
        <v>BW$2226</v>
      </c>
      <c r="BX2227" s="262" t="str">
        <f t="shared" si="1430"/>
        <v>BX$2226</v>
      </c>
      <c r="BY2227" s="262" t="str">
        <f t="shared" si="1430"/>
        <v>BY$2226</v>
      </c>
      <c r="BZ2227" s="262" t="str">
        <f t="shared" si="1430"/>
        <v>BZ$2226</v>
      </c>
      <c r="CA2227" s="262" t="str">
        <f t="shared" si="1430"/>
        <v>CA$2226</v>
      </c>
      <c r="CB2227" s="262" t="str">
        <f t="shared" si="1430"/>
        <v>CB$2226</v>
      </c>
      <c r="CC2227" s="262" t="str">
        <f t="shared" si="1430"/>
        <v>CC$2226</v>
      </c>
      <c r="CD2227" s="262" t="str">
        <f t="shared" si="1430"/>
        <v>CD$2226</v>
      </c>
      <c r="CE2227" s="262" t="str">
        <f t="shared" si="1430"/>
        <v>CE$2226</v>
      </c>
      <c r="CF2227" s="262" t="str">
        <f t="shared" si="1430"/>
        <v>CF$2226</v>
      </c>
      <c r="CG2227" s="262" t="str">
        <f t="shared" si="1430"/>
        <v>CG$2226</v>
      </c>
      <c r="CH2227" s="262" t="str">
        <f t="shared" ref="CH2227:CN2227" si="1431">+ADDRESS(ROW(CH2226),COLUMN(CH2226),2)</f>
        <v>CH$2226</v>
      </c>
      <c r="CI2227" s="262" t="str">
        <f t="shared" si="1431"/>
        <v>CI$2226</v>
      </c>
      <c r="CJ2227" s="262" t="str">
        <f t="shared" si="1431"/>
        <v>CJ$2226</v>
      </c>
      <c r="CK2227" s="262" t="str">
        <f t="shared" si="1431"/>
        <v>CK$2226</v>
      </c>
      <c r="CL2227" s="262" t="str">
        <f t="shared" si="1431"/>
        <v>CL$2226</v>
      </c>
      <c r="CM2227" s="262" t="str">
        <f t="shared" si="1431"/>
        <v>CM$2226</v>
      </c>
      <c r="CN2227" s="262" t="str">
        <f t="shared" si="1431"/>
        <v>CN$2226</v>
      </c>
    </row>
    <row r="2228" spans="1:92" x14ac:dyDescent="0.25">
      <c r="B2228" s="174" t="s">
        <v>1196</v>
      </c>
      <c r="C2228" s="148"/>
      <c r="D2228" t="s">
        <v>1195</v>
      </c>
      <c r="E2228" s="149"/>
      <c r="F2228" s="149"/>
      <c r="G2228" s="106"/>
      <c r="H2228" s="106"/>
      <c r="I2228" s="150"/>
      <c r="J2228" s="151"/>
      <c r="K2228" s="148"/>
      <c r="L2228" s="148"/>
      <c r="M2228" s="148"/>
      <c r="N2228" s="148"/>
      <c r="O2228" s="148"/>
      <c r="P2228" s="148"/>
      <c r="Q2228" s="148"/>
      <c r="T2228" s="292"/>
      <c r="U2228" s="153"/>
      <c r="V2228" s="153"/>
      <c r="W2228" s="153"/>
      <c r="X2228" s="153"/>
      <c r="Y2228" s="153"/>
      <c r="Z2228" s="153"/>
      <c r="AA2228" s="153"/>
      <c r="AB2228" s="153"/>
      <c r="AC2228" s="153"/>
      <c r="AD2228" s="153"/>
      <c r="AE2228" s="153"/>
      <c r="AF2228" s="153"/>
      <c r="AG2228" s="153"/>
      <c r="AH2228" s="153"/>
      <c r="AI2228" s="153"/>
      <c r="AJ2228" s="153"/>
      <c r="AK2228" s="153"/>
      <c r="AL2228" s="153"/>
      <c r="AM2228" s="153"/>
      <c r="AN2228" s="153"/>
      <c r="AO2228" s="153"/>
      <c r="AP2228" s="153"/>
      <c r="AQ2228" s="153"/>
      <c r="AR2228" s="153"/>
      <c r="AS2228" s="153"/>
      <c r="AT2228" s="153"/>
      <c r="AU2228" s="153"/>
      <c r="AV2228" s="153"/>
      <c r="AW2228" s="153"/>
      <c r="AX2228" s="153"/>
      <c r="AY2228" s="153"/>
      <c r="AZ2228" s="153"/>
      <c r="BA2228" s="153"/>
      <c r="BB2228" s="153"/>
      <c r="BC2228" s="153"/>
      <c r="BD2228" s="153"/>
      <c r="BE2228" s="153"/>
      <c r="BF2228" s="153"/>
      <c r="BG2228" s="153"/>
      <c r="BH2228" s="153"/>
      <c r="BI2228" s="153"/>
      <c r="BJ2228" s="153"/>
      <c r="BK2228" s="153"/>
      <c r="BL2228" s="153"/>
      <c r="BM2228" s="153"/>
      <c r="BN2228" s="153"/>
      <c r="BO2228" s="153"/>
      <c r="BP2228" s="153"/>
      <c r="BQ2228" s="153"/>
      <c r="BR2228" s="153"/>
      <c r="BS2228" s="153"/>
      <c r="BT2228" s="153"/>
      <c r="BU2228" s="153"/>
      <c r="BV2228" s="153"/>
      <c r="BW2228" s="153"/>
      <c r="BX2228" s="153"/>
      <c r="BY2228" s="153"/>
      <c r="BZ2228" s="153"/>
      <c r="CA2228" s="153"/>
      <c r="CB2228" s="153"/>
      <c r="CC2228" s="153"/>
      <c r="CD2228" s="153"/>
      <c r="CE2228" s="153"/>
      <c r="CF2228" s="153"/>
      <c r="CG2228" s="153"/>
      <c r="CH2228" s="153"/>
      <c r="CI2228" s="153"/>
      <c r="CJ2228" s="153"/>
      <c r="CK2228" s="153"/>
      <c r="CL2228" s="153"/>
      <c r="CM2228" s="153"/>
      <c r="CN2228" s="153"/>
    </row>
    <row r="2229" spans="1:92" x14ac:dyDescent="0.25">
      <c r="B2229" s="214" t="s">
        <v>1197</v>
      </c>
      <c r="C2229" s="148"/>
      <c r="D2229" t="s">
        <v>1195</v>
      </c>
      <c r="E2229" s="149"/>
      <c r="F2229" s="149"/>
      <c r="G2229" s="106"/>
      <c r="H2229" s="106"/>
      <c r="I2229" s="270">
        <v>0.1</v>
      </c>
      <c r="J2229" s="151"/>
      <c r="K2229" s="148"/>
      <c r="L2229" s="148"/>
      <c r="M2229" s="148"/>
      <c r="N2229" s="148"/>
      <c r="O2229" s="148"/>
      <c r="P2229" s="148"/>
      <c r="Q2229" s="148"/>
      <c r="T2229" s="292"/>
      <c r="U2229" s="153"/>
      <c r="V2229" s="153"/>
      <c r="W2229" s="153"/>
      <c r="X2229" s="153"/>
      <c r="Y2229" s="153"/>
      <c r="Z2229" s="153"/>
      <c r="AA2229" s="153"/>
      <c r="AB2229" s="153"/>
      <c r="AC2229" s="153"/>
      <c r="AD2229" s="153"/>
      <c r="AE2229" s="153"/>
      <c r="AF2229" s="153"/>
      <c r="AG2229" s="153"/>
      <c r="AH2229" s="153"/>
      <c r="AI2229" s="153"/>
      <c r="AJ2229" s="153"/>
      <c r="AK2229" s="153"/>
      <c r="AL2229" s="153"/>
      <c r="AM2229" s="153"/>
      <c r="AN2229" s="153"/>
      <c r="AO2229" s="153"/>
      <c r="AP2229" s="153"/>
      <c r="AQ2229" s="153"/>
      <c r="AR2229" s="153"/>
      <c r="AS2229" s="153"/>
      <c r="AT2229" s="153"/>
      <c r="AU2229" s="153"/>
      <c r="AV2229" s="153"/>
      <c r="AW2229" s="153"/>
      <c r="AX2229" s="153"/>
      <c r="AY2229" s="153"/>
      <c r="AZ2229" s="153"/>
      <c r="BA2229" s="153"/>
      <c r="BB2229" s="153"/>
      <c r="BC2229" s="153"/>
      <c r="BD2229" s="153"/>
      <c r="BE2229" s="153"/>
      <c r="BF2229" s="153"/>
      <c r="BG2229" s="153"/>
      <c r="BH2229" s="153"/>
      <c r="BI2229" s="153"/>
      <c r="BJ2229" s="153"/>
      <c r="BK2229" s="153"/>
      <c r="BL2229" s="153"/>
      <c r="BM2229" s="153"/>
      <c r="BN2229" s="153"/>
      <c r="BO2229" s="153"/>
      <c r="BP2229" s="153"/>
      <c r="BQ2229" s="153"/>
      <c r="BR2229" s="153"/>
      <c r="BS2229" s="153"/>
      <c r="BT2229" s="153"/>
      <c r="BU2229" s="153"/>
      <c r="BV2229" s="153"/>
      <c r="BW2229" s="153"/>
      <c r="BX2229" s="153"/>
      <c r="BY2229" s="153"/>
      <c r="BZ2229" s="153"/>
      <c r="CA2229" s="153"/>
      <c r="CB2229" s="153"/>
      <c r="CC2229" s="153"/>
      <c r="CD2229" s="153"/>
      <c r="CE2229" s="153"/>
      <c r="CF2229" s="153"/>
      <c r="CG2229" s="153"/>
      <c r="CH2229" s="153"/>
      <c r="CI2229" s="153"/>
      <c r="CJ2229" s="153"/>
      <c r="CK2229" s="153"/>
      <c r="CL2229" s="153"/>
      <c r="CM2229" s="153"/>
      <c r="CN2229" s="153"/>
    </row>
    <row r="2230" spans="1:92" s="53" customFormat="1" x14ac:dyDescent="0.25">
      <c r="A2230" s="53" t="s">
        <v>9</v>
      </c>
      <c r="B2230" s="216" t="s">
        <v>1198</v>
      </c>
      <c r="D2230" s="53" t="s">
        <v>1195</v>
      </c>
      <c r="E2230" s="229" t="s">
        <v>203</v>
      </c>
      <c r="F2230" s="229"/>
      <c r="G2230" s="229"/>
      <c r="H2230" s="229"/>
      <c r="I2230" s="581" cm="1">
        <f t="array" aca="1" ref="I2230" ca="1">NPV(I2229/$U$7,INDIRECT("U"&amp;ROW(INDIRECT(U2227))&amp;":CN"&amp;ROW(INDIRECT(U2227))))</f>
        <v>863.61779630330977</v>
      </c>
      <c r="J2230" s="268"/>
      <c r="K2230" s="30"/>
      <c r="L2230" s="30"/>
      <c r="M2230" s="30"/>
      <c r="N2230" s="30"/>
      <c r="O2230" s="30"/>
      <c r="P2230" s="30"/>
      <c r="Q2230" s="30"/>
      <c r="T2230" s="327"/>
      <c r="U2230" s="328"/>
      <c r="V2230" s="328"/>
      <c r="W2230" s="328"/>
      <c r="X2230" s="328"/>
      <c r="Y2230" s="328"/>
      <c r="Z2230" s="328"/>
      <c r="AA2230" s="328"/>
      <c r="AB2230" s="328"/>
      <c r="AC2230" s="328"/>
      <c r="AD2230" s="328"/>
      <c r="AE2230" s="328"/>
      <c r="AF2230" s="328"/>
      <c r="AG2230" s="328"/>
      <c r="AH2230" s="328"/>
      <c r="AI2230" s="328"/>
      <c r="AJ2230" s="328"/>
      <c r="AK2230" s="328"/>
      <c r="AL2230" s="328"/>
      <c r="AM2230" s="328"/>
      <c r="AN2230" s="328"/>
      <c r="AO2230" s="328"/>
      <c r="AP2230" s="328"/>
      <c r="AQ2230" s="328"/>
      <c r="AR2230" s="328"/>
      <c r="AS2230" s="328"/>
      <c r="AT2230" s="328"/>
      <c r="AU2230" s="328"/>
      <c r="AV2230" s="328"/>
      <c r="AW2230" s="328"/>
      <c r="AX2230" s="328"/>
      <c r="AY2230" s="328"/>
      <c r="AZ2230" s="328"/>
      <c r="BA2230" s="328"/>
      <c r="BB2230" s="328"/>
      <c r="BC2230" s="328"/>
      <c r="BD2230" s="328"/>
      <c r="BE2230" s="328"/>
      <c r="BF2230" s="328"/>
      <c r="BG2230" s="328"/>
      <c r="BH2230" s="328"/>
      <c r="BI2230" s="328"/>
      <c r="BJ2230" s="328"/>
      <c r="BK2230" s="328"/>
      <c r="BL2230" s="328"/>
      <c r="BM2230" s="328"/>
      <c r="BN2230" s="328"/>
      <c r="BO2230" s="328"/>
      <c r="BP2230" s="328"/>
      <c r="BQ2230" s="328"/>
      <c r="BR2230" s="328"/>
      <c r="BS2230" s="328"/>
      <c r="BT2230" s="328"/>
      <c r="BU2230" s="328"/>
      <c r="BV2230" s="328"/>
      <c r="BW2230" s="328"/>
      <c r="BX2230" s="328"/>
      <c r="BY2230" s="328"/>
      <c r="BZ2230" s="328"/>
      <c r="CA2230" s="328"/>
      <c r="CB2230" s="328"/>
      <c r="CC2230" s="328"/>
      <c r="CD2230" s="328"/>
      <c r="CE2230" s="328"/>
      <c r="CF2230" s="328"/>
      <c r="CG2230" s="328"/>
      <c r="CH2230" s="328"/>
      <c r="CI2230" s="328"/>
      <c r="CJ2230" s="328"/>
      <c r="CK2230" s="328"/>
      <c r="CL2230" s="328"/>
      <c r="CM2230" s="328"/>
      <c r="CN2230" s="328"/>
    </row>
    <row r="2232" spans="1:92" x14ac:dyDescent="0.25">
      <c r="B2232" s="216"/>
      <c r="C2232" s="53"/>
      <c r="E2232" s="229"/>
      <c r="F2232" s="229"/>
      <c r="G2232" s="229"/>
      <c r="I2232" s="361"/>
      <c r="J2232" s="328"/>
      <c r="K2232" s="30"/>
      <c r="L2232" s="30"/>
      <c r="M2232" s="30"/>
      <c r="N2232" s="30"/>
      <c r="O2232" s="30"/>
      <c r="P2232" s="30"/>
      <c r="Q2232" s="30"/>
      <c r="T2232" s="327"/>
      <c r="U2232" s="328">
        <v>-1000</v>
      </c>
      <c r="V2232" s="328">
        <v>100</v>
      </c>
      <c r="W2232" s="328">
        <v>100</v>
      </c>
      <c r="X2232" s="328">
        <v>100</v>
      </c>
      <c r="Y2232" s="328">
        <v>100</v>
      </c>
      <c r="Z2232" s="328">
        <v>100</v>
      </c>
      <c r="AA2232" s="328">
        <v>100</v>
      </c>
      <c r="AB2232" s="328">
        <v>100</v>
      </c>
      <c r="AC2232" s="328">
        <v>100</v>
      </c>
      <c r="AD2232" s="328">
        <v>100</v>
      </c>
      <c r="AE2232" s="328">
        <v>100</v>
      </c>
      <c r="AF2232" s="328">
        <v>100</v>
      </c>
      <c r="AG2232" s="328">
        <v>100</v>
      </c>
      <c r="AH2232" s="328">
        <v>100</v>
      </c>
      <c r="AI2232" s="328">
        <v>100</v>
      </c>
      <c r="AJ2232" s="328">
        <v>100</v>
      </c>
      <c r="AK2232" s="328">
        <v>100</v>
      </c>
      <c r="AL2232" s="328">
        <v>100</v>
      </c>
      <c r="AM2232" s="328">
        <v>100</v>
      </c>
      <c r="AN2232" s="328">
        <v>100</v>
      </c>
      <c r="AO2232" s="328">
        <v>100</v>
      </c>
      <c r="AP2232" s="328">
        <v>100</v>
      </c>
      <c r="AQ2232" s="328">
        <v>100</v>
      </c>
      <c r="AR2232" s="328">
        <v>100</v>
      </c>
      <c r="AS2232" s="328">
        <v>100</v>
      </c>
      <c r="AT2232" s="328">
        <v>100</v>
      </c>
      <c r="AU2232" s="328">
        <v>100</v>
      </c>
      <c r="AV2232" s="328">
        <v>100</v>
      </c>
      <c r="AW2232" s="328">
        <v>100</v>
      </c>
      <c r="AX2232" s="328">
        <v>100</v>
      </c>
      <c r="AY2232" s="328">
        <v>100</v>
      </c>
      <c r="AZ2232" s="328">
        <v>100</v>
      </c>
      <c r="BA2232" s="328">
        <v>100</v>
      </c>
      <c r="BB2232" s="328">
        <v>100</v>
      </c>
      <c r="BC2232" s="328">
        <v>100</v>
      </c>
      <c r="BD2232" s="328">
        <v>100</v>
      </c>
      <c r="BE2232" s="328">
        <v>100</v>
      </c>
      <c r="BF2232" s="328">
        <v>100</v>
      </c>
      <c r="BG2232" s="328">
        <v>100</v>
      </c>
      <c r="BH2232" s="328">
        <v>100</v>
      </c>
      <c r="BI2232" s="328">
        <v>100</v>
      </c>
      <c r="BJ2232" s="328">
        <v>100</v>
      </c>
      <c r="BK2232" s="328">
        <v>100</v>
      </c>
      <c r="BL2232" s="328">
        <v>100</v>
      </c>
      <c r="BM2232" s="328">
        <v>100</v>
      </c>
      <c r="BN2232" s="328">
        <v>100</v>
      </c>
      <c r="BO2232" s="328">
        <v>100</v>
      </c>
      <c r="BP2232" s="328">
        <v>100</v>
      </c>
      <c r="BQ2232" s="328">
        <v>100</v>
      </c>
      <c r="BR2232" s="328">
        <v>100</v>
      </c>
      <c r="BS2232" s="328">
        <v>100</v>
      </c>
      <c r="BT2232" s="328">
        <v>100</v>
      </c>
      <c r="BU2232" s="328">
        <v>100</v>
      </c>
      <c r="BV2232" s="328">
        <v>100</v>
      </c>
      <c r="BW2232" s="328">
        <v>100</v>
      </c>
      <c r="BX2232" s="328">
        <v>100</v>
      </c>
      <c r="BY2232" s="328">
        <v>100</v>
      </c>
      <c r="BZ2232" s="328">
        <v>100</v>
      </c>
      <c r="CA2232" s="328">
        <v>100</v>
      </c>
      <c r="CB2232" s="328">
        <v>100</v>
      </c>
      <c r="CC2232" s="328">
        <v>100</v>
      </c>
      <c r="CD2232" s="328">
        <v>100</v>
      </c>
      <c r="CE2232" s="328">
        <v>100</v>
      </c>
      <c r="CF2232" s="328">
        <v>100</v>
      </c>
      <c r="CG2232" s="328">
        <v>100</v>
      </c>
      <c r="CH2232" s="328">
        <v>100</v>
      </c>
      <c r="CI2232" s="328">
        <v>100</v>
      </c>
      <c r="CJ2232" s="328">
        <v>100</v>
      </c>
      <c r="CK2232" s="328">
        <v>100</v>
      </c>
      <c r="CL2232" s="328">
        <v>100</v>
      </c>
      <c r="CM2232" s="328">
        <v>100</v>
      </c>
      <c r="CN2232" s="328">
        <v>100</v>
      </c>
    </row>
    <row r="2233" spans="1:92" x14ac:dyDescent="0.25">
      <c r="A2233" s="137"/>
      <c r="B2233" s="208"/>
      <c r="C2233" s="139"/>
      <c r="D2233" s="137" t="s">
        <v>1199</v>
      </c>
      <c r="E2233" s="140" t="s">
        <v>1199</v>
      </c>
      <c r="F2233" s="140"/>
      <c r="G2233" s="141"/>
      <c r="H2233" s="141"/>
      <c r="I2233" s="142"/>
      <c r="J2233" s="143"/>
      <c r="K2233" s="139"/>
      <c r="L2233" s="139"/>
      <c r="M2233" s="139"/>
      <c r="N2233" s="139"/>
      <c r="O2233" s="139"/>
      <c r="P2233" s="139"/>
      <c r="Q2233" s="139"/>
      <c r="T2233" s="233"/>
      <c r="U2233" s="262" t="str">
        <f>+ADDRESS(ROW(U2232),COLUMN(U2232),2)</f>
        <v>U$2232</v>
      </c>
      <c r="V2233" s="262" t="str">
        <f t="shared" ref="V2233:CG2233" si="1432">+ADDRESS(ROW(V2232),COLUMN(V2232),2)</f>
        <v>V$2232</v>
      </c>
      <c r="W2233" s="262" t="str">
        <f t="shared" si="1432"/>
        <v>W$2232</v>
      </c>
      <c r="X2233" s="262" t="str">
        <f t="shared" si="1432"/>
        <v>X$2232</v>
      </c>
      <c r="Y2233" s="262" t="str">
        <f t="shared" si="1432"/>
        <v>Y$2232</v>
      </c>
      <c r="Z2233" s="262" t="str">
        <f t="shared" si="1432"/>
        <v>Z$2232</v>
      </c>
      <c r="AA2233" s="262" t="str">
        <f t="shared" si="1432"/>
        <v>AA$2232</v>
      </c>
      <c r="AB2233" s="262" t="str">
        <f t="shared" si="1432"/>
        <v>AB$2232</v>
      </c>
      <c r="AC2233" s="262" t="str">
        <f t="shared" si="1432"/>
        <v>AC$2232</v>
      </c>
      <c r="AD2233" s="262" t="str">
        <f t="shared" si="1432"/>
        <v>AD$2232</v>
      </c>
      <c r="AE2233" s="262" t="str">
        <f t="shared" si="1432"/>
        <v>AE$2232</v>
      </c>
      <c r="AF2233" s="262" t="str">
        <f t="shared" si="1432"/>
        <v>AF$2232</v>
      </c>
      <c r="AG2233" s="262" t="str">
        <f t="shared" si="1432"/>
        <v>AG$2232</v>
      </c>
      <c r="AH2233" s="262" t="str">
        <f t="shared" si="1432"/>
        <v>AH$2232</v>
      </c>
      <c r="AI2233" s="262" t="str">
        <f t="shared" si="1432"/>
        <v>AI$2232</v>
      </c>
      <c r="AJ2233" s="262" t="str">
        <f t="shared" si="1432"/>
        <v>AJ$2232</v>
      </c>
      <c r="AK2233" s="262" t="str">
        <f t="shared" si="1432"/>
        <v>AK$2232</v>
      </c>
      <c r="AL2233" s="262" t="str">
        <f t="shared" si="1432"/>
        <v>AL$2232</v>
      </c>
      <c r="AM2233" s="262" t="str">
        <f t="shared" si="1432"/>
        <v>AM$2232</v>
      </c>
      <c r="AN2233" s="262" t="str">
        <f t="shared" si="1432"/>
        <v>AN$2232</v>
      </c>
      <c r="AO2233" s="262" t="str">
        <f t="shared" si="1432"/>
        <v>AO$2232</v>
      </c>
      <c r="AP2233" s="262" t="str">
        <f t="shared" si="1432"/>
        <v>AP$2232</v>
      </c>
      <c r="AQ2233" s="262" t="str">
        <f t="shared" si="1432"/>
        <v>AQ$2232</v>
      </c>
      <c r="AR2233" s="262" t="str">
        <f t="shared" si="1432"/>
        <v>AR$2232</v>
      </c>
      <c r="AS2233" s="262" t="str">
        <f t="shared" si="1432"/>
        <v>AS$2232</v>
      </c>
      <c r="AT2233" s="262" t="str">
        <f t="shared" si="1432"/>
        <v>AT$2232</v>
      </c>
      <c r="AU2233" s="262" t="str">
        <f t="shared" si="1432"/>
        <v>AU$2232</v>
      </c>
      <c r="AV2233" s="262" t="str">
        <f t="shared" si="1432"/>
        <v>AV$2232</v>
      </c>
      <c r="AW2233" s="262" t="str">
        <f t="shared" si="1432"/>
        <v>AW$2232</v>
      </c>
      <c r="AX2233" s="262" t="str">
        <f t="shared" si="1432"/>
        <v>AX$2232</v>
      </c>
      <c r="AY2233" s="262" t="str">
        <f t="shared" si="1432"/>
        <v>AY$2232</v>
      </c>
      <c r="AZ2233" s="262" t="str">
        <f t="shared" si="1432"/>
        <v>AZ$2232</v>
      </c>
      <c r="BA2233" s="262" t="str">
        <f t="shared" si="1432"/>
        <v>BA$2232</v>
      </c>
      <c r="BB2233" s="262" t="str">
        <f t="shared" si="1432"/>
        <v>BB$2232</v>
      </c>
      <c r="BC2233" s="262" t="str">
        <f t="shared" si="1432"/>
        <v>BC$2232</v>
      </c>
      <c r="BD2233" s="262" t="str">
        <f t="shared" si="1432"/>
        <v>BD$2232</v>
      </c>
      <c r="BE2233" s="262" t="str">
        <f t="shared" si="1432"/>
        <v>BE$2232</v>
      </c>
      <c r="BF2233" s="262" t="str">
        <f t="shared" si="1432"/>
        <v>BF$2232</v>
      </c>
      <c r="BG2233" s="262" t="str">
        <f t="shared" si="1432"/>
        <v>BG$2232</v>
      </c>
      <c r="BH2233" s="262" t="str">
        <f t="shared" si="1432"/>
        <v>BH$2232</v>
      </c>
      <c r="BI2233" s="262" t="str">
        <f t="shared" si="1432"/>
        <v>BI$2232</v>
      </c>
      <c r="BJ2233" s="262" t="str">
        <f t="shared" si="1432"/>
        <v>BJ$2232</v>
      </c>
      <c r="BK2233" s="262" t="str">
        <f t="shared" si="1432"/>
        <v>BK$2232</v>
      </c>
      <c r="BL2233" s="262" t="str">
        <f t="shared" si="1432"/>
        <v>BL$2232</v>
      </c>
      <c r="BM2233" s="262" t="str">
        <f t="shared" si="1432"/>
        <v>BM$2232</v>
      </c>
      <c r="BN2233" s="262" t="str">
        <f t="shared" si="1432"/>
        <v>BN$2232</v>
      </c>
      <c r="BO2233" s="262" t="str">
        <f t="shared" si="1432"/>
        <v>BO$2232</v>
      </c>
      <c r="BP2233" s="262" t="str">
        <f t="shared" si="1432"/>
        <v>BP$2232</v>
      </c>
      <c r="BQ2233" s="262" t="str">
        <f t="shared" si="1432"/>
        <v>BQ$2232</v>
      </c>
      <c r="BR2233" s="262" t="str">
        <f t="shared" si="1432"/>
        <v>BR$2232</v>
      </c>
      <c r="BS2233" s="262" t="str">
        <f t="shared" si="1432"/>
        <v>BS$2232</v>
      </c>
      <c r="BT2233" s="262" t="str">
        <f t="shared" si="1432"/>
        <v>BT$2232</v>
      </c>
      <c r="BU2233" s="262" t="str">
        <f t="shared" si="1432"/>
        <v>BU$2232</v>
      </c>
      <c r="BV2233" s="262" t="str">
        <f t="shared" si="1432"/>
        <v>BV$2232</v>
      </c>
      <c r="BW2233" s="262" t="str">
        <f t="shared" si="1432"/>
        <v>BW$2232</v>
      </c>
      <c r="BX2233" s="262" t="str">
        <f t="shared" si="1432"/>
        <v>BX$2232</v>
      </c>
      <c r="BY2233" s="262" t="str">
        <f t="shared" si="1432"/>
        <v>BY$2232</v>
      </c>
      <c r="BZ2233" s="262" t="str">
        <f t="shared" si="1432"/>
        <v>BZ$2232</v>
      </c>
      <c r="CA2233" s="262" t="str">
        <f t="shared" si="1432"/>
        <v>CA$2232</v>
      </c>
      <c r="CB2233" s="262" t="str">
        <f t="shared" si="1432"/>
        <v>CB$2232</v>
      </c>
      <c r="CC2233" s="262" t="str">
        <f t="shared" si="1432"/>
        <v>CC$2232</v>
      </c>
      <c r="CD2233" s="262" t="str">
        <f t="shared" si="1432"/>
        <v>CD$2232</v>
      </c>
      <c r="CE2233" s="262" t="str">
        <f t="shared" si="1432"/>
        <v>CE$2232</v>
      </c>
      <c r="CF2233" s="262" t="str">
        <f t="shared" si="1432"/>
        <v>CF$2232</v>
      </c>
      <c r="CG2233" s="262" t="str">
        <f t="shared" si="1432"/>
        <v>CG$2232</v>
      </c>
      <c r="CH2233" s="262" t="str">
        <f t="shared" ref="CH2233:CN2233" si="1433">+ADDRESS(ROW(CH2232),COLUMN(CH2232),2)</f>
        <v>CH$2232</v>
      </c>
      <c r="CI2233" s="262" t="str">
        <f t="shared" si="1433"/>
        <v>CI$2232</v>
      </c>
      <c r="CJ2233" s="262" t="str">
        <f t="shared" si="1433"/>
        <v>CJ$2232</v>
      </c>
      <c r="CK2233" s="262" t="str">
        <f t="shared" si="1433"/>
        <v>CK$2232</v>
      </c>
      <c r="CL2233" s="262" t="str">
        <f t="shared" si="1433"/>
        <v>CL$2232</v>
      </c>
      <c r="CM2233" s="262" t="str">
        <f t="shared" si="1433"/>
        <v>CM$2232</v>
      </c>
      <c r="CN2233" s="262" t="str">
        <f t="shared" si="1433"/>
        <v>CN$2232</v>
      </c>
    </row>
    <row r="2234" spans="1:92" s="53" customFormat="1" x14ac:dyDescent="0.25">
      <c r="A2234" s="53" t="s">
        <v>9</v>
      </c>
      <c r="B2234" s="209" t="s">
        <v>1200</v>
      </c>
      <c r="D2234" s="53" t="s">
        <v>1199</v>
      </c>
      <c r="E2234" s="229" t="s">
        <v>203</v>
      </c>
      <c r="F2234" s="229"/>
      <c r="G2234" s="229"/>
      <c r="H2234" s="229"/>
      <c r="I2234" s="582" cm="1">
        <f t="array" aca="1" ref="I2234" ca="1">(IRR(_xlfn.LET(_xlpm.r,ROW(INDIRECT(U2233)),INDIRECT("U"&amp;_xlpm.r&amp;":CN"&amp;_xlpm.r)))+1)^12-1</f>
        <v>2.1344599395464758</v>
      </c>
      <c r="J2234" s="268"/>
      <c r="K2234" s="30"/>
      <c r="L2234" s="30"/>
      <c r="M2234" s="30"/>
      <c r="N2234" s="30"/>
      <c r="O2234" s="30"/>
      <c r="P2234" s="30"/>
      <c r="Q2234" s="30"/>
      <c r="T2234" s="327"/>
      <c r="U2234" s="328"/>
      <c r="V2234" s="328"/>
      <c r="W2234" s="328"/>
      <c r="X2234" s="328"/>
      <c r="Y2234" s="328"/>
      <c r="Z2234" s="328"/>
      <c r="AA2234" s="328"/>
      <c r="AB2234" s="328"/>
      <c r="AC2234" s="328"/>
      <c r="AD2234" s="328"/>
      <c r="AE2234" s="328"/>
      <c r="AF2234" s="328"/>
      <c r="AG2234" s="328"/>
      <c r="AH2234" s="328"/>
      <c r="AI2234" s="328"/>
      <c r="AJ2234" s="328"/>
      <c r="AK2234" s="328"/>
      <c r="AL2234" s="328"/>
      <c r="AM2234" s="328"/>
      <c r="AN2234" s="328"/>
      <c r="AO2234" s="328"/>
      <c r="AP2234" s="328"/>
      <c r="AQ2234" s="328"/>
      <c r="AR2234" s="328"/>
      <c r="AS2234" s="328"/>
      <c r="AT2234" s="328"/>
      <c r="AU2234" s="328"/>
      <c r="AV2234" s="328"/>
      <c r="AW2234" s="328"/>
      <c r="AX2234" s="328"/>
      <c r="AY2234" s="328"/>
      <c r="AZ2234" s="328"/>
      <c r="BA2234" s="328"/>
      <c r="BB2234" s="328"/>
      <c r="BC2234" s="328"/>
      <c r="BD2234" s="328"/>
      <c r="BE2234" s="328"/>
      <c r="BF2234" s="328"/>
      <c r="BG2234" s="328"/>
      <c r="BH2234" s="328"/>
      <c r="BI2234" s="328"/>
      <c r="BJ2234" s="328"/>
      <c r="BK2234" s="328"/>
      <c r="BL2234" s="328"/>
      <c r="BM2234" s="328"/>
      <c r="BN2234" s="328"/>
      <c r="BO2234" s="328"/>
      <c r="BP2234" s="328"/>
      <c r="BQ2234" s="328"/>
      <c r="BR2234" s="328"/>
      <c r="BS2234" s="328"/>
      <c r="BT2234" s="328"/>
      <c r="BU2234" s="328"/>
      <c r="BV2234" s="328"/>
      <c r="BW2234" s="328"/>
      <c r="BX2234" s="328"/>
      <c r="BY2234" s="328"/>
      <c r="BZ2234" s="328"/>
      <c r="CA2234" s="328"/>
      <c r="CB2234" s="328"/>
      <c r="CC2234" s="328"/>
      <c r="CD2234" s="328"/>
      <c r="CE2234" s="328"/>
      <c r="CF2234" s="328"/>
      <c r="CG2234" s="328"/>
      <c r="CH2234" s="328"/>
      <c r="CI2234" s="328"/>
      <c r="CJ2234" s="328"/>
      <c r="CK2234" s="328"/>
      <c r="CL2234" s="328"/>
      <c r="CM2234" s="328"/>
      <c r="CN2234" s="328"/>
    </row>
    <row r="2236" spans="1:92" x14ac:dyDescent="0.25">
      <c r="A2236" s="137"/>
      <c r="B2236" s="208"/>
      <c r="C2236" s="139"/>
      <c r="D2236" s="137" t="s">
        <v>1201</v>
      </c>
      <c r="E2236" s="140" t="s">
        <v>1201</v>
      </c>
      <c r="F2236" s="140"/>
      <c r="G2236" s="141"/>
      <c r="H2236" s="141"/>
      <c r="I2236" s="142"/>
      <c r="J2236" s="143"/>
      <c r="K2236" s="139"/>
      <c r="L2236" s="139"/>
      <c r="M2236" s="139"/>
      <c r="N2236" s="139"/>
      <c r="O2236" s="139"/>
      <c r="P2236" s="139"/>
      <c r="Q2236" s="139"/>
      <c r="T2236" s="233"/>
      <c r="U2236" s="262" t="str">
        <f>+ADDRESS(ROW(U2235),COLUMN(U2235),2)</f>
        <v>U$2235</v>
      </c>
      <c r="V2236" s="262" t="str">
        <f t="shared" ref="V2236:CG2236" si="1434">+ADDRESS(ROW(V2235),COLUMN(V2235),2)</f>
        <v>V$2235</v>
      </c>
      <c r="W2236" s="262" t="str">
        <f t="shared" si="1434"/>
        <v>W$2235</v>
      </c>
      <c r="X2236" s="262" t="str">
        <f t="shared" si="1434"/>
        <v>X$2235</v>
      </c>
      <c r="Y2236" s="262" t="str">
        <f t="shared" si="1434"/>
        <v>Y$2235</v>
      </c>
      <c r="Z2236" s="262" t="str">
        <f t="shared" si="1434"/>
        <v>Z$2235</v>
      </c>
      <c r="AA2236" s="262" t="str">
        <f t="shared" si="1434"/>
        <v>AA$2235</v>
      </c>
      <c r="AB2236" s="262" t="str">
        <f t="shared" si="1434"/>
        <v>AB$2235</v>
      </c>
      <c r="AC2236" s="262" t="str">
        <f t="shared" si="1434"/>
        <v>AC$2235</v>
      </c>
      <c r="AD2236" s="262" t="str">
        <f t="shared" si="1434"/>
        <v>AD$2235</v>
      </c>
      <c r="AE2236" s="262" t="str">
        <f t="shared" si="1434"/>
        <v>AE$2235</v>
      </c>
      <c r="AF2236" s="262" t="str">
        <f t="shared" si="1434"/>
        <v>AF$2235</v>
      </c>
      <c r="AG2236" s="262" t="str">
        <f t="shared" si="1434"/>
        <v>AG$2235</v>
      </c>
      <c r="AH2236" s="262" t="str">
        <f t="shared" si="1434"/>
        <v>AH$2235</v>
      </c>
      <c r="AI2236" s="262" t="str">
        <f t="shared" si="1434"/>
        <v>AI$2235</v>
      </c>
      <c r="AJ2236" s="262" t="str">
        <f t="shared" si="1434"/>
        <v>AJ$2235</v>
      </c>
      <c r="AK2236" s="262" t="str">
        <f t="shared" si="1434"/>
        <v>AK$2235</v>
      </c>
      <c r="AL2236" s="262" t="str">
        <f t="shared" si="1434"/>
        <v>AL$2235</v>
      </c>
      <c r="AM2236" s="262" t="str">
        <f t="shared" si="1434"/>
        <v>AM$2235</v>
      </c>
      <c r="AN2236" s="262" t="str">
        <f t="shared" si="1434"/>
        <v>AN$2235</v>
      </c>
      <c r="AO2236" s="262" t="str">
        <f t="shared" si="1434"/>
        <v>AO$2235</v>
      </c>
      <c r="AP2236" s="262" t="str">
        <f t="shared" si="1434"/>
        <v>AP$2235</v>
      </c>
      <c r="AQ2236" s="262" t="str">
        <f t="shared" si="1434"/>
        <v>AQ$2235</v>
      </c>
      <c r="AR2236" s="262" t="str">
        <f t="shared" si="1434"/>
        <v>AR$2235</v>
      </c>
      <c r="AS2236" s="262" t="str">
        <f t="shared" si="1434"/>
        <v>AS$2235</v>
      </c>
      <c r="AT2236" s="262" t="str">
        <f t="shared" si="1434"/>
        <v>AT$2235</v>
      </c>
      <c r="AU2236" s="262" t="str">
        <f t="shared" si="1434"/>
        <v>AU$2235</v>
      </c>
      <c r="AV2236" s="262" t="str">
        <f t="shared" si="1434"/>
        <v>AV$2235</v>
      </c>
      <c r="AW2236" s="262" t="str">
        <f t="shared" si="1434"/>
        <v>AW$2235</v>
      </c>
      <c r="AX2236" s="262" t="str">
        <f t="shared" si="1434"/>
        <v>AX$2235</v>
      </c>
      <c r="AY2236" s="262" t="str">
        <f t="shared" si="1434"/>
        <v>AY$2235</v>
      </c>
      <c r="AZ2236" s="262" t="str">
        <f t="shared" si="1434"/>
        <v>AZ$2235</v>
      </c>
      <c r="BA2236" s="262" t="str">
        <f t="shared" si="1434"/>
        <v>BA$2235</v>
      </c>
      <c r="BB2236" s="262" t="str">
        <f t="shared" si="1434"/>
        <v>BB$2235</v>
      </c>
      <c r="BC2236" s="262" t="str">
        <f t="shared" si="1434"/>
        <v>BC$2235</v>
      </c>
      <c r="BD2236" s="262" t="str">
        <f t="shared" si="1434"/>
        <v>BD$2235</v>
      </c>
      <c r="BE2236" s="262" t="str">
        <f t="shared" si="1434"/>
        <v>BE$2235</v>
      </c>
      <c r="BF2236" s="262" t="str">
        <f t="shared" si="1434"/>
        <v>BF$2235</v>
      </c>
      <c r="BG2236" s="262" t="str">
        <f t="shared" si="1434"/>
        <v>BG$2235</v>
      </c>
      <c r="BH2236" s="262" t="str">
        <f t="shared" si="1434"/>
        <v>BH$2235</v>
      </c>
      <c r="BI2236" s="262" t="str">
        <f t="shared" si="1434"/>
        <v>BI$2235</v>
      </c>
      <c r="BJ2236" s="262" t="str">
        <f t="shared" si="1434"/>
        <v>BJ$2235</v>
      </c>
      <c r="BK2236" s="262" t="str">
        <f t="shared" si="1434"/>
        <v>BK$2235</v>
      </c>
      <c r="BL2236" s="262" t="str">
        <f t="shared" si="1434"/>
        <v>BL$2235</v>
      </c>
      <c r="BM2236" s="262" t="str">
        <f t="shared" si="1434"/>
        <v>BM$2235</v>
      </c>
      <c r="BN2236" s="262" t="str">
        <f t="shared" si="1434"/>
        <v>BN$2235</v>
      </c>
      <c r="BO2236" s="262" t="str">
        <f t="shared" si="1434"/>
        <v>BO$2235</v>
      </c>
      <c r="BP2236" s="262" t="str">
        <f t="shared" si="1434"/>
        <v>BP$2235</v>
      </c>
      <c r="BQ2236" s="262" t="str">
        <f t="shared" si="1434"/>
        <v>BQ$2235</v>
      </c>
      <c r="BR2236" s="262" t="str">
        <f t="shared" si="1434"/>
        <v>BR$2235</v>
      </c>
      <c r="BS2236" s="262" t="str">
        <f t="shared" si="1434"/>
        <v>BS$2235</v>
      </c>
      <c r="BT2236" s="262" t="str">
        <f t="shared" si="1434"/>
        <v>BT$2235</v>
      </c>
      <c r="BU2236" s="262" t="str">
        <f t="shared" si="1434"/>
        <v>BU$2235</v>
      </c>
      <c r="BV2236" s="262" t="str">
        <f t="shared" si="1434"/>
        <v>BV$2235</v>
      </c>
      <c r="BW2236" s="262" t="str">
        <f t="shared" si="1434"/>
        <v>BW$2235</v>
      </c>
      <c r="BX2236" s="262" t="str">
        <f t="shared" si="1434"/>
        <v>BX$2235</v>
      </c>
      <c r="BY2236" s="262" t="str">
        <f t="shared" si="1434"/>
        <v>BY$2235</v>
      </c>
      <c r="BZ2236" s="262" t="str">
        <f t="shared" si="1434"/>
        <v>BZ$2235</v>
      </c>
      <c r="CA2236" s="262" t="str">
        <f t="shared" si="1434"/>
        <v>CA$2235</v>
      </c>
      <c r="CB2236" s="262" t="str">
        <f t="shared" si="1434"/>
        <v>CB$2235</v>
      </c>
      <c r="CC2236" s="262" t="str">
        <f t="shared" si="1434"/>
        <v>CC$2235</v>
      </c>
      <c r="CD2236" s="262" t="str">
        <f t="shared" si="1434"/>
        <v>CD$2235</v>
      </c>
      <c r="CE2236" s="262" t="str">
        <f t="shared" si="1434"/>
        <v>CE$2235</v>
      </c>
      <c r="CF2236" s="262" t="str">
        <f t="shared" si="1434"/>
        <v>CF$2235</v>
      </c>
      <c r="CG2236" s="262" t="str">
        <f t="shared" si="1434"/>
        <v>CG$2235</v>
      </c>
      <c r="CH2236" s="262" t="str">
        <f t="shared" ref="CH2236:CN2236" si="1435">+ADDRESS(ROW(CH2235),COLUMN(CH2235),2)</f>
        <v>CH$2235</v>
      </c>
      <c r="CI2236" s="262" t="str">
        <f t="shared" si="1435"/>
        <v>CI$2235</v>
      </c>
      <c r="CJ2236" s="262" t="str">
        <f t="shared" si="1435"/>
        <v>CJ$2235</v>
      </c>
      <c r="CK2236" s="262" t="str">
        <f t="shared" si="1435"/>
        <v>CK$2235</v>
      </c>
      <c r="CL2236" s="262" t="str">
        <f t="shared" si="1435"/>
        <v>CL$2235</v>
      </c>
      <c r="CM2236" s="262" t="str">
        <f t="shared" si="1435"/>
        <v>CM$2235</v>
      </c>
      <c r="CN2236" s="262" t="str">
        <f t="shared" si="1435"/>
        <v>CN$2235</v>
      </c>
    </row>
    <row r="2237" spans="1:92" s="53" customFormat="1" x14ac:dyDescent="0.25">
      <c r="A2237" s="53" t="s">
        <v>9</v>
      </c>
      <c r="B2237" s="209" t="s">
        <v>1200</v>
      </c>
      <c r="D2237" t="s">
        <v>1201</v>
      </c>
      <c r="E2237" s="229" t="s">
        <v>203</v>
      </c>
      <c r="F2237" s="229"/>
      <c r="G2237" s="229"/>
      <c r="H2237" s="229"/>
      <c r="I2237" s="582" cm="1">
        <f t="array" aca="1" ref="I2237" ca="1">XIRR(_xlfn.LET(_xlpm.r,ROW(INDIRECT(U2233)),INDIRECT("U"&amp;_xlpm.r&amp;":CN"&amp;_xlpm.r)),$U$2:$CN$2)</f>
        <v>1.872633635997772</v>
      </c>
      <c r="J2237" s="268"/>
      <c r="K2237" s="30"/>
      <c r="L2237" s="30"/>
      <c r="M2237" s="30"/>
      <c r="N2237" s="30"/>
      <c r="O2237" s="30"/>
      <c r="P2237" s="30"/>
      <c r="Q2237" s="30"/>
      <c r="T2237" s="327"/>
      <c r="U2237" s="328"/>
      <c r="V2237" s="328"/>
      <c r="W2237" s="328"/>
      <c r="X2237" s="328"/>
      <c r="Y2237" s="328"/>
      <c r="Z2237" s="328"/>
      <c r="AA2237" s="328"/>
      <c r="AB2237" s="328"/>
      <c r="AC2237" s="328"/>
      <c r="AD2237" s="328"/>
      <c r="AE2237" s="328"/>
      <c r="AF2237" s="328"/>
      <c r="AG2237" s="328"/>
      <c r="AH2237" s="328"/>
      <c r="AI2237" s="328"/>
      <c r="AJ2237" s="328"/>
      <c r="AK2237" s="328"/>
      <c r="AL2237" s="328"/>
      <c r="AM2237" s="328"/>
      <c r="AN2237" s="328"/>
      <c r="AO2237" s="328"/>
      <c r="AP2237" s="328"/>
      <c r="AQ2237" s="328"/>
      <c r="AR2237" s="328"/>
      <c r="AS2237" s="328"/>
      <c r="AT2237" s="328"/>
      <c r="AU2237" s="328"/>
      <c r="AV2237" s="328"/>
      <c r="AW2237" s="328"/>
      <c r="AX2237" s="328"/>
      <c r="AY2237" s="328"/>
      <c r="AZ2237" s="328"/>
      <c r="BA2237" s="328"/>
      <c r="BB2237" s="328"/>
      <c r="BC2237" s="328"/>
      <c r="BD2237" s="328"/>
      <c r="BE2237" s="328"/>
      <c r="BF2237" s="328"/>
      <c r="BG2237" s="328"/>
      <c r="BH2237" s="328"/>
      <c r="BI2237" s="328"/>
      <c r="BJ2237" s="328"/>
      <c r="BK2237" s="328"/>
      <c r="BL2237" s="328"/>
      <c r="BM2237" s="328"/>
      <c r="BN2237" s="328"/>
      <c r="BO2237" s="328"/>
      <c r="BP2237" s="328"/>
      <c r="BQ2237" s="328"/>
      <c r="BR2237" s="328"/>
      <c r="BS2237" s="328"/>
      <c r="BT2237" s="328"/>
      <c r="BU2237" s="328"/>
      <c r="BV2237" s="328"/>
      <c r="BW2237" s="328"/>
      <c r="BX2237" s="328"/>
      <c r="BY2237" s="328"/>
      <c r="BZ2237" s="328"/>
      <c r="CA2237" s="328"/>
      <c r="CB2237" s="328"/>
      <c r="CC2237" s="328"/>
      <c r="CD2237" s="328"/>
      <c r="CE2237" s="328"/>
      <c r="CF2237" s="328"/>
      <c r="CG2237" s="328"/>
      <c r="CH2237" s="328"/>
      <c r="CI2237" s="328"/>
      <c r="CJ2237" s="328"/>
      <c r="CK2237" s="328"/>
      <c r="CL2237" s="328"/>
      <c r="CM2237" s="328"/>
      <c r="CN2237" s="328"/>
    </row>
    <row r="2238" spans="1:92" x14ac:dyDescent="0.25">
      <c r="I2238" s="583"/>
    </row>
    <row r="2239" spans="1:92" x14ac:dyDescent="0.25">
      <c r="A2239" s="137"/>
      <c r="B2239" s="388"/>
      <c r="C2239" s="372"/>
      <c r="D2239" s="137" t="s">
        <v>665</v>
      </c>
      <c r="E2239" s="373" t="s">
        <v>665</v>
      </c>
      <c r="F2239" s="373"/>
      <c r="G2239" s="373"/>
      <c r="H2239" s="157"/>
      <c r="I2239" s="374" t="s">
        <v>104</v>
      </c>
      <c r="J2239" s="375"/>
      <c r="K2239" s="376"/>
      <c r="L2239" s="376"/>
      <c r="M2239" s="376"/>
      <c r="N2239" s="376"/>
      <c r="O2239" s="376"/>
      <c r="P2239" s="376"/>
      <c r="Q2239" s="376"/>
      <c r="T2239" s="233"/>
      <c r="U2239" s="145"/>
      <c r="V2239" s="145"/>
      <c r="W2239" s="145"/>
      <c r="X2239" s="145"/>
      <c r="Y2239" s="145"/>
      <c r="Z2239" s="145"/>
      <c r="AA2239" s="145"/>
      <c r="AB2239" s="145"/>
      <c r="AC2239" s="145"/>
      <c r="AD2239" s="145"/>
      <c r="AE2239" s="145"/>
      <c r="AF2239" s="145"/>
      <c r="AG2239" s="145"/>
      <c r="AH2239" s="145"/>
      <c r="AI2239" s="145"/>
      <c r="AJ2239" s="145"/>
      <c r="AK2239" s="145"/>
      <c r="AL2239" s="145"/>
      <c r="AM2239" s="145"/>
      <c r="AN2239" s="145"/>
      <c r="AO2239" s="145"/>
      <c r="AP2239" s="145"/>
      <c r="AQ2239" s="145"/>
      <c r="AR2239" s="145"/>
      <c r="AS2239" s="145"/>
      <c r="AT2239" s="145"/>
      <c r="AU2239" s="145"/>
      <c r="AV2239" s="145"/>
      <c r="AW2239" s="145"/>
      <c r="AX2239" s="145"/>
      <c r="AY2239" s="145"/>
      <c r="AZ2239" s="145"/>
      <c r="BA2239" s="145"/>
      <c r="BB2239" s="145"/>
      <c r="BC2239" s="145"/>
      <c r="BD2239" s="145"/>
      <c r="BE2239" s="145"/>
      <c r="BF2239" s="145"/>
      <c r="BG2239" s="145"/>
      <c r="BH2239" s="145"/>
      <c r="BI2239" s="145"/>
      <c r="BJ2239" s="145"/>
      <c r="BK2239" s="145"/>
      <c r="BL2239" s="145"/>
      <c r="BM2239" s="145"/>
      <c r="BN2239" s="145"/>
      <c r="BO2239" s="145"/>
      <c r="BP2239" s="145"/>
      <c r="BQ2239" s="145"/>
      <c r="BR2239" s="145"/>
      <c r="BS2239" s="145"/>
      <c r="BT2239" s="145"/>
      <c r="BU2239" s="145"/>
      <c r="BV2239" s="145"/>
      <c r="BW2239" s="145"/>
      <c r="BX2239" s="145"/>
      <c r="BY2239" s="145"/>
      <c r="BZ2239" s="145"/>
      <c r="CA2239" s="145"/>
      <c r="CB2239" s="145"/>
      <c r="CC2239" s="145"/>
      <c r="CD2239" s="145"/>
      <c r="CE2239" s="145"/>
      <c r="CF2239" s="145"/>
      <c r="CG2239" s="145"/>
      <c r="CH2239" s="145"/>
      <c r="CI2239" s="145"/>
      <c r="CJ2239" s="145"/>
      <c r="CK2239" s="145"/>
      <c r="CL2239" s="145"/>
      <c r="CM2239" s="145"/>
      <c r="CN2239" s="145"/>
    </row>
    <row r="2240" spans="1:92" x14ac:dyDescent="0.25">
      <c r="B2240" s="174" t="s">
        <v>598</v>
      </c>
      <c r="D2240" s="295" t="s">
        <v>665</v>
      </c>
      <c r="E2240" s="102" t="s">
        <v>203</v>
      </c>
      <c r="I2240" s="102"/>
      <c r="J2240"/>
      <c r="T2240" s="205"/>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143</v>
      </c>
      <c r="B2241" s="377" t="s">
        <v>666</v>
      </c>
      <c r="C2241" s="369"/>
      <c r="D2241" s="295" t="s">
        <v>665</v>
      </c>
      <c r="E2241" s="194" t="s">
        <v>203</v>
      </c>
      <c r="F2241" s="194"/>
      <c r="G2241" s="194"/>
      <c r="I2241" s="194">
        <v>6</v>
      </c>
      <c r="J2241" s="369"/>
      <c r="K2241" s="148"/>
      <c r="L2241" s="148"/>
      <c r="M2241" s="148"/>
      <c r="N2241" s="148"/>
      <c r="O2241" s="148"/>
      <c r="P2241" s="148"/>
      <c r="Q2241" s="148"/>
      <c r="T2241" s="269"/>
      <c r="U2241" s="226"/>
      <c r="V2241" s="226"/>
      <c r="W2241" s="226"/>
      <c r="X2241" s="226"/>
      <c r="Y2241" s="226"/>
      <c r="Z2241" s="226"/>
      <c r="AA2241" s="226"/>
      <c r="AB2241" s="226"/>
      <c r="AC2241" s="226"/>
      <c r="AD2241" s="226"/>
      <c r="AE2241" s="226"/>
      <c r="AF2241" s="226"/>
      <c r="AG2241" s="226"/>
      <c r="AH2241" s="226"/>
      <c r="AI2241" s="226"/>
      <c r="AJ2241" s="226"/>
      <c r="AK2241" s="226"/>
      <c r="AL2241" s="226"/>
      <c r="AM2241" s="226"/>
      <c r="AN2241" s="226"/>
      <c r="AO2241" s="226"/>
      <c r="AP2241" s="226"/>
      <c r="AQ2241" s="226"/>
      <c r="AR2241" s="226"/>
      <c r="AS2241" s="226"/>
      <c r="AT2241" s="226"/>
      <c r="AU2241" s="226"/>
      <c r="AV2241" s="226"/>
      <c r="AW2241" s="226"/>
      <c r="AX2241" s="226"/>
      <c r="AY2241" s="226"/>
      <c r="AZ2241" s="226"/>
      <c r="BA2241" s="226"/>
      <c r="BB2241" s="226"/>
      <c r="BC2241" s="226"/>
      <c r="BD2241" s="226"/>
      <c r="BE2241" s="226"/>
      <c r="BF2241" s="226"/>
      <c r="BG2241" s="226"/>
      <c r="BH2241" s="226"/>
      <c r="BI2241" s="226"/>
      <c r="BJ2241" s="226"/>
      <c r="BK2241" s="226"/>
      <c r="BL2241" s="226"/>
      <c r="BM2241" s="226"/>
      <c r="BN2241" s="226"/>
      <c r="BO2241" s="226"/>
      <c r="BP2241" s="226"/>
      <c r="BQ2241" s="226"/>
      <c r="BR2241" s="226"/>
      <c r="BS2241" s="226"/>
      <c r="BT2241" s="226"/>
      <c r="BU2241" s="226"/>
      <c r="BV2241" s="226"/>
      <c r="BW2241" s="226"/>
      <c r="BX2241" s="226"/>
      <c r="BY2241" s="226"/>
      <c r="BZ2241" s="226"/>
      <c r="CA2241" s="226"/>
      <c r="CB2241" s="226"/>
      <c r="CC2241" s="226"/>
      <c r="CD2241" s="226"/>
      <c r="CE2241" s="226"/>
      <c r="CF2241" s="226"/>
      <c r="CG2241" s="226"/>
      <c r="CH2241" s="226"/>
      <c r="CI2241" s="226"/>
      <c r="CJ2241" s="226"/>
      <c r="CK2241" s="226"/>
      <c r="CL2241" s="226"/>
      <c r="CM2241" s="226"/>
      <c r="CN2241" s="226"/>
    </row>
    <row r="2242" spans="1:92" x14ac:dyDescent="0.25">
      <c r="A2242" t="s">
        <v>143</v>
      </c>
      <c r="B2242" s="377" t="s">
        <v>600</v>
      </c>
      <c r="C2242" s="378"/>
      <c r="D2242" s="34" t="s">
        <v>665</v>
      </c>
      <c r="E2242" s="192" t="s">
        <v>203</v>
      </c>
      <c r="F2242" s="192"/>
      <c r="G2242" s="192"/>
      <c r="I2242" s="192">
        <v>0.1</v>
      </c>
      <c r="J2242" s="378"/>
      <c r="K2242" s="148"/>
      <c r="L2242" s="148"/>
      <c r="M2242" s="148"/>
      <c r="N2242" s="148"/>
      <c r="O2242" s="148"/>
      <c r="P2242" s="148"/>
      <c r="Q2242" s="148"/>
      <c r="T2242" s="269"/>
      <c r="U2242" s="226"/>
      <c r="V2242" s="226"/>
      <c r="W2242" s="226"/>
      <c r="X2242" s="226"/>
      <c r="Y2242" s="226"/>
      <c r="Z2242" s="226"/>
      <c r="AA2242" s="226"/>
      <c r="AB2242" s="226"/>
      <c r="AC2242" s="226"/>
      <c r="AD2242" s="226"/>
      <c r="AE2242" s="226"/>
      <c r="AF2242" s="226"/>
      <c r="AG2242" s="226"/>
      <c r="AH2242" s="226"/>
      <c r="AI2242" s="226"/>
      <c r="AJ2242" s="226"/>
      <c r="AK2242" s="226"/>
      <c r="AL2242" s="226"/>
      <c r="AM2242" s="226"/>
      <c r="AN2242" s="226"/>
      <c r="AO2242" s="226"/>
      <c r="AP2242" s="226"/>
      <c r="AQ2242" s="226"/>
      <c r="AR2242" s="226"/>
      <c r="AS2242" s="226"/>
      <c r="AT2242" s="226"/>
      <c r="AU2242" s="226"/>
      <c r="AV2242" s="226"/>
      <c r="AW2242" s="226"/>
      <c r="AX2242" s="226"/>
      <c r="AY2242" s="226"/>
      <c r="AZ2242" s="226"/>
      <c r="BA2242" s="226"/>
      <c r="BB2242" s="226"/>
      <c r="BC2242" s="226"/>
      <c r="BD2242" s="226"/>
      <c r="BE2242" s="226"/>
      <c r="BF2242" s="226"/>
      <c r="BG2242" s="226"/>
      <c r="BH2242" s="226"/>
      <c r="BI2242" s="226"/>
      <c r="BJ2242" s="226"/>
      <c r="BK2242" s="226"/>
      <c r="BL2242" s="226"/>
      <c r="BM2242" s="226"/>
      <c r="BN2242" s="226"/>
      <c r="BO2242" s="226"/>
      <c r="BP2242" s="226"/>
      <c r="BQ2242" s="226"/>
      <c r="BR2242" s="226"/>
      <c r="BS2242" s="226"/>
      <c r="BT2242" s="226"/>
      <c r="BU2242" s="226"/>
      <c r="BV2242" s="226"/>
      <c r="BW2242" s="226"/>
      <c r="BX2242" s="226"/>
      <c r="BY2242" s="226"/>
      <c r="BZ2242" s="226"/>
      <c r="CA2242" s="226"/>
      <c r="CB2242" s="226"/>
      <c r="CC2242" s="226"/>
      <c r="CD2242" s="226"/>
      <c r="CE2242" s="226"/>
      <c r="CF2242" s="226"/>
      <c r="CG2242" s="226"/>
      <c r="CH2242" s="226"/>
      <c r="CI2242" s="226"/>
      <c r="CJ2242" s="226"/>
      <c r="CK2242" s="226"/>
      <c r="CL2242" s="226"/>
      <c r="CM2242" s="226"/>
      <c r="CN2242" s="226"/>
    </row>
    <row r="2243" spans="1:92" x14ac:dyDescent="0.25">
      <c r="B2243" s="209"/>
      <c r="C2243" s="148"/>
      <c r="D2243" s="238" t="s">
        <v>665</v>
      </c>
      <c r="E2243" s="149" t="s">
        <v>203</v>
      </c>
      <c r="F2243" s="149"/>
      <c r="G2243" s="149"/>
      <c r="H2243" s="106"/>
      <c r="I2243" s="149"/>
      <c r="J2243" s="148"/>
      <c r="K2243" s="148"/>
      <c r="L2243" s="148"/>
      <c r="M2243" s="148"/>
      <c r="N2243" s="148"/>
      <c r="O2243" s="148"/>
      <c r="P2243" s="148"/>
      <c r="Q2243" s="148"/>
      <c r="T2243" s="269"/>
      <c r="U2243" s="226"/>
      <c r="V2243" s="226"/>
      <c r="W2243" s="226"/>
      <c r="X2243" s="226"/>
      <c r="Y2243" s="226"/>
      <c r="Z2243" s="226"/>
      <c r="AA2243" s="226"/>
      <c r="AB2243" s="226"/>
      <c r="AC2243" s="226"/>
      <c r="AD2243" s="226"/>
      <c r="AE2243" s="226"/>
      <c r="AF2243" s="226"/>
      <c r="AG2243" s="226"/>
      <c r="AH2243" s="226"/>
      <c r="AI2243" s="226"/>
      <c r="AJ2243" s="226"/>
      <c r="AK2243" s="226"/>
      <c r="AL2243" s="226"/>
      <c r="AM2243" s="226"/>
      <c r="AN2243" s="226"/>
      <c r="AO2243" s="226"/>
      <c r="AP2243" s="226"/>
      <c r="AQ2243" s="226"/>
      <c r="AR2243" s="226"/>
      <c r="AS2243" s="226"/>
      <c r="AT2243" s="226"/>
      <c r="AU2243" s="226"/>
      <c r="AV2243" s="226"/>
      <c r="AW2243" s="226"/>
      <c r="AX2243" s="226"/>
      <c r="AY2243" s="226"/>
      <c r="AZ2243" s="226"/>
      <c r="BA2243" s="226"/>
      <c r="BB2243" s="226"/>
      <c r="BC2243" s="226"/>
      <c r="BD2243" s="226"/>
      <c r="BE2243" s="226"/>
      <c r="BF2243" s="226"/>
      <c r="BG2243" s="226"/>
      <c r="BH2243" s="226"/>
      <c r="BI2243" s="226"/>
      <c r="BJ2243" s="226"/>
      <c r="BK2243" s="226"/>
      <c r="BL2243" s="226"/>
      <c r="BM2243" s="226"/>
      <c r="BN2243" s="226"/>
      <c r="BO2243" s="226"/>
      <c r="BP2243" s="226"/>
      <c r="BQ2243" s="226"/>
      <c r="BR2243" s="226"/>
      <c r="BS2243" s="226"/>
      <c r="BT2243" s="226"/>
      <c r="BU2243" s="226"/>
      <c r="BV2243" s="226"/>
      <c r="BW2243" s="226"/>
      <c r="BX2243" s="226"/>
      <c r="BY2243" s="226"/>
      <c r="BZ2243" s="226"/>
      <c r="CA2243" s="226"/>
      <c r="CB2243" s="226"/>
      <c r="CC2243" s="226"/>
      <c r="CD2243" s="226"/>
      <c r="CE2243" s="226"/>
      <c r="CF2243" s="226"/>
      <c r="CG2243" s="226"/>
      <c r="CH2243" s="226"/>
      <c r="CI2243" s="226"/>
      <c r="CJ2243" s="226"/>
      <c r="CK2243" s="226"/>
      <c r="CL2243" s="226"/>
      <c r="CM2243" s="226"/>
      <c r="CN2243" s="226"/>
    </row>
    <row r="2244" spans="1:92" x14ac:dyDescent="0.25">
      <c r="B2244" s="174" t="s">
        <v>602</v>
      </c>
      <c r="D2244" s="295" t="s">
        <v>665</v>
      </c>
      <c r="E2244" s="102" t="s">
        <v>203</v>
      </c>
      <c r="T2244" s="327"/>
      <c r="U2244" s="379"/>
      <c r="V2244" s="379"/>
      <c r="W2244" s="379"/>
      <c r="X2244" s="379"/>
      <c r="Y2244" s="379"/>
      <c r="Z2244" s="379"/>
      <c r="AA2244" s="379"/>
      <c r="AB2244" s="379"/>
      <c r="AC2244" s="379"/>
      <c r="AD2244" s="379"/>
      <c r="AE2244" s="379"/>
      <c r="AF2244" s="379"/>
      <c r="AG2244" s="379"/>
      <c r="AH2244" s="379"/>
      <c r="AI2244" s="379"/>
      <c r="AJ2244" s="379"/>
      <c r="AK2244" s="379"/>
      <c r="AL2244" s="379"/>
      <c r="AM2244" s="379"/>
      <c r="AN2244" s="379"/>
      <c r="AO2244" s="379"/>
      <c r="AP2244" s="379"/>
      <c r="AQ2244" s="379"/>
      <c r="AR2244" s="379"/>
      <c r="AS2244" s="379"/>
      <c r="AT2244" s="379"/>
      <c r="AU2244" s="379"/>
      <c r="AV2244" s="379"/>
      <c r="AW2244" s="379"/>
      <c r="AX2244" s="379"/>
      <c r="AY2244" s="379"/>
      <c r="AZ2244" s="379"/>
      <c r="BA2244" s="379"/>
      <c r="BB2244" s="379"/>
      <c r="BC2244" s="379"/>
      <c r="BD2244" s="379"/>
      <c r="BE2244" s="379"/>
      <c r="BF2244" s="379"/>
      <c r="BG2244" s="379"/>
      <c r="BH2244" s="379"/>
      <c r="BI2244" s="379"/>
      <c r="BJ2244" s="379"/>
      <c r="BK2244" s="379"/>
      <c r="BL2244" s="379"/>
      <c r="BM2244" s="379"/>
      <c r="BN2244" s="379"/>
      <c r="BO2244" s="379"/>
      <c r="BP2244" s="379"/>
      <c r="BQ2244" s="379"/>
      <c r="BR2244" s="379"/>
      <c r="BS2244" s="379"/>
      <c r="BT2244" s="379"/>
      <c r="BU2244" s="379"/>
      <c r="BV2244" s="379"/>
      <c r="BW2244" s="379"/>
      <c r="BX2244" s="379"/>
      <c r="BY2244" s="379"/>
      <c r="BZ2244" s="379"/>
      <c r="CA2244" s="379"/>
      <c r="CB2244" s="379"/>
      <c r="CC2244" s="379"/>
      <c r="CD2244" s="379"/>
      <c r="CE2244" s="379"/>
      <c r="CF2244" s="379"/>
      <c r="CG2244" s="379"/>
      <c r="CH2244" s="379"/>
      <c r="CI2244" s="379"/>
      <c r="CJ2244" s="379"/>
      <c r="CK2244" s="379"/>
      <c r="CL2244" s="379"/>
      <c r="CM2244" s="379"/>
      <c r="CN2244" s="379"/>
    </row>
    <row r="2245" spans="1:92" x14ac:dyDescent="0.25">
      <c r="A2245" t="s">
        <v>151</v>
      </c>
      <c r="B2245" s="223" t="s">
        <v>603</v>
      </c>
      <c r="D2245" s="295" t="s">
        <v>665</v>
      </c>
      <c r="K2245" s="56">
        <v>0</v>
      </c>
      <c r="L2245" s="50">
        <f ca="1">+K2247</f>
        <v>0</v>
      </c>
      <c r="M2245" s="50">
        <f ca="1">+L2247</f>
        <v>0</v>
      </c>
      <c r="N2245" s="50">
        <f ca="1">+M2247</f>
        <v>0</v>
      </c>
      <c r="O2245" s="50">
        <f ca="1">+N2247</f>
        <v>0</v>
      </c>
      <c r="P2245" s="50">
        <f ca="1">+O2247</f>
        <v>0</v>
      </c>
      <c r="Q2245" s="50"/>
      <c r="T2245" s="319"/>
      <c r="U2245" s="380">
        <f t="shared" ref="U2245:CF2245" ca="1" si="1436">+T2247</f>
        <v>0</v>
      </c>
      <c r="V2245" s="380">
        <f t="shared" ca="1" si="1436"/>
        <v>0</v>
      </c>
      <c r="W2245" s="380">
        <f t="shared" ca="1" si="1436"/>
        <v>0</v>
      </c>
      <c r="X2245" s="380">
        <f t="shared" ca="1" si="1436"/>
        <v>0</v>
      </c>
      <c r="Y2245" s="380">
        <f t="shared" ca="1" si="1436"/>
        <v>0</v>
      </c>
      <c r="Z2245" s="380">
        <f t="shared" ca="1" si="1436"/>
        <v>0</v>
      </c>
      <c r="AA2245" s="380">
        <f t="shared" ca="1" si="1436"/>
        <v>0</v>
      </c>
      <c r="AB2245" s="380">
        <f t="shared" ca="1" si="1436"/>
        <v>0</v>
      </c>
      <c r="AC2245" s="380">
        <f t="shared" ca="1" si="1436"/>
        <v>0</v>
      </c>
      <c r="AD2245" s="380">
        <f t="shared" ca="1" si="1436"/>
        <v>0</v>
      </c>
      <c r="AE2245" s="380">
        <f t="shared" ca="1" si="1436"/>
        <v>0</v>
      </c>
      <c r="AF2245" s="380">
        <f t="shared" ca="1" si="1436"/>
        <v>0</v>
      </c>
      <c r="AG2245" s="380">
        <f t="shared" ca="1" si="1436"/>
        <v>0</v>
      </c>
      <c r="AH2245" s="380">
        <f t="shared" ca="1" si="1436"/>
        <v>0</v>
      </c>
      <c r="AI2245" s="380">
        <f t="shared" ca="1" si="1436"/>
        <v>0</v>
      </c>
      <c r="AJ2245" s="380">
        <f t="shared" ca="1" si="1436"/>
        <v>0</v>
      </c>
      <c r="AK2245" s="380">
        <f t="shared" ca="1" si="1436"/>
        <v>0</v>
      </c>
      <c r="AL2245" s="380">
        <f t="shared" ca="1" si="1436"/>
        <v>0</v>
      </c>
      <c r="AM2245" s="380">
        <f t="shared" ca="1" si="1436"/>
        <v>0</v>
      </c>
      <c r="AN2245" s="380">
        <f t="shared" ca="1" si="1436"/>
        <v>0</v>
      </c>
      <c r="AO2245" s="380">
        <f t="shared" ca="1" si="1436"/>
        <v>0</v>
      </c>
      <c r="AP2245" s="380">
        <f t="shared" ca="1" si="1436"/>
        <v>0</v>
      </c>
      <c r="AQ2245" s="380">
        <f t="shared" ca="1" si="1436"/>
        <v>0</v>
      </c>
      <c r="AR2245" s="380">
        <f t="shared" ca="1" si="1436"/>
        <v>0</v>
      </c>
      <c r="AS2245" s="380">
        <f t="shared" ca="1" si="1436"/>
        <v>0</v>
      </c>
      <c r="AT2245" s="380">
        <f t="shared" ca="1" si="1436"/>
        <v>0</v>
      </c>
      <c r="AU2245" s="380">
        <f t="shared" ca="1" si="1436"/>
        <v>0</v>
      </c>
      <c r="AV2245" s="380">
        <f t="shared" ca="1" si="1436"/>
        <v>0</v>
      </c>
      <c r="AW2245" s="380">
        <f t="shared" ca="1" si="1436"/>
        <v>0</v>
      </c>
      <c r="AX2245" s="380">
        <f t="shared" ca="1" si="1436"/>
        <v>0</v>
      </c>
      <c r="AY2245" s="380">
        <f t="shared" ca="1" si="1436"/>
        <v>0</v>
      </c>
      <c r="AZ2245" s="380">
        <f t="shared" ca="1" si="1436"/>
        <v>0</v>
      </c>
      <c r="BA2245" s="380">
        <f t="shared" ca="1" si="1436"/>
        <v>0</v>
      </c>
      <c r="BB2245" s="380">
        <f t="shared" ca="1" si="1436"/>
        <v>0</v>
      </c>
      <c r="BC2245" s="380">
        <f t="shared" ca="1" si="1436"/>
        <v>0</v>
      </c>
      <c r="BD2245" s="380">
        <f t="shared" ca="1" si="1436"/>
        <v>0</v>
      </c>
      <c r="BE2245" s="380">
        <f t="shared" ca="1" si="1436"/>
        <v>0</v>
      </c>
      <c r="BF2245" s="380">
        <f t="shared" ca="1" si="1436"/>
        <v>0</v>
      </c>
      <c r="BG2245" s="380">
        <f t="shared" ca="1" si="1436"/>
        <v>0</v>
      </c>
      <c r="BH2245" s="380">
        <f t="shared" ca="1" si="1436"/>
        <v>0</v>
      </c>
      <c r="BI2245" s="380">
        <f t="shared" ca="1" si="1436"/>
        <v>0</v>
      </c>
      <c r="BJ2245" s="380">
        <f t="shared" ca="1" si="1436"/>
        <v>0</v>
      </c>
      <c r="BK2245" s="380">
        <f t="shared" ca="1" si="1436"/>
        <v>0</v>
      </c>
      <c r="BL2245" s="380">
        <f t="shared" ca="1" si="1436"/>
        <v>0</v>
      </c>
      <c r="BM2245" s="380">
        <f t="shared" ca="1" si="1436"/>
        <v>0</v>
      </c>
      <c r="BN2245" s="380">
        <f t="shared" ca="1" si="1436"/>
        <v>0</v>
      </c>
      <c r="BO2245" s="380">
        <f t="shared" ca="1" si="1436"/>
        <v>0</v>
      </c>
      <c r="BP2245" s="380">
        <f t="shared" ca="1" si="1436"/>
        <v>0</v>
      </c>
      <c r="BQ2245" s="380">
        <f t="shared" ca="1" si="1436"/>
        <v>0</v>
      </c>
      <c r="BR2245" s="380">
        <f t="shared" ca="1" si="1436"/>
        <v>0</v>
      </c>
      <c r="BS2245" s="380">
        <f t="shared" ca="1" si="1436"/>
        <v>0</v>
      </c>
      <c r="BT2245" s="380">
        <f t="shared" ca="1" si="1436"/>
        <v>0</v>
      </c>
      <c r="BU2245" s="380">
        <f t="shared" ca="1" si="1436"/>
        <v>0</v>
      </c>
      <c r="BV2245" s="380">
        <f t="shared" ca="1" si="1436"/>
        <v>0</v>
      </c>
      <c r="BW2245" s="380">
        <f t="shared" ca="1" si="1436"/>
        <v>0</v>
      </c>
      <c r="BX2245" s="380">
        <f t="shared" ca="1" si="1436"/>
        <v>0</v>
      </c>
      <c r="BY2245" s="380">
        <f t="shared" ca="1" si="1436"/>
        <v>0</v>
      </c>
      <c r="BZ2245" s="380">
        <f t="shared" ca="1" si="1436"/>
        <v>0</v>
      </c>
      <c r="CA2245" s="380">
        <f t="shared" ca="1" si="1436"/>
        <v>0</v>
      </c>
      <c r="CB2245" s="380">
        <f t="shared" ca="1" si="1436"/>
        <v>0</v>
      </c>
      <c r="CC2245" s="380">
        <f t="shared" ca="1" si="1436"/>
        <v>0</v>
      </c>
      <c r="CD2245" s="380">
        <f t="shared" ca="1" si="1436"/>
        <v>0</v>
      </c>
      <c r="CE2245" s="380">
        <f t="shared" ca="1" si="1436"/>
        <v>0</v>
      </c>
      <c r="CF2245" s="380">
        <f t="shared" ca="1" si="1436"/>
        <v>0</v>
      </c>
      <c r="CG2245" s="380">
        <f t="shared" ref="CG2245:CN2245" ca="1" si="1437">+CF2247</f>
        <v>0</v>
      </c>
      <c r="CH2245" s="380">
        <f t="shared" ca="1" si="1437"/>
        <v>0</v>
      </c>
      <c r="CI2245" s="380">
        <f t="shared" ca="1" si="1437"/>
        <v>0</v>
      </c>
      <c r="CJ2245" s="380">
        <f t="shared" ca="1" si="1437"/>
        <v>0</v>
      </c>
      <c r="CK2245" s="380">
        <f t="shared" ca="1" si="1437"/>
        <v>0</v>
      </c>
      <c r="CL2245" s="380">
        <f t="shared" ca="1" si="1437"/>
        <v>0</v>
      </c>
      <c r="CM2245" s="380">
        <f t="shared" ca="1" si="1437"/>
        <v>0</v>
      </c>
      <c r="CN2245" s="380">
        <f t="shared" ca="1" si="1437"/>
        <v>0</v>
      </c>
    </row>
    <row r="2246" spans="1:92" x14ac:dyDescent="0.25">
      <c r="A2246" t="s">
        <v>667</v>
      </c>
      <c r="B2246" s="223" t="s">
        <v>607</v>
      </c>
      <c r="D2246" s="295" t="s">
        <v>665</v>
      </c>
      <c r="E2246" s="102" t="s">
        <v>203</v>
      </c>
      <c r="K2246" s="365">
        <f t="shared" ref="K2246:P2246" ca="1" si="1438">SUMIF($3:$3, K$2, INDIRECT(ROW() &amp; ":" &amp; ROW()))</f>
        <v>0</v>
      </c>
      <c r="L2246" s="365">
        <f t="shared" ca="1" si="1438"/>
        <v>0</v>
      </c>
      <c r="M2246" s="365">
        <f t="shared" ca="1" si="1438"/>
        <v>0</v>
      </c>
      <c r="N2246" s="365">
        <f t="shared" ca="1" si="1438"/>
        <v>0</v>
      </c>
      <c r="O2246" s="365">
        <f t="shared" ca="1" si="1438"/>
        <v>0</v>
      </c>
      <c r="P2246" s="365">
        <f t="shared" ca="1" si="1438"/>
        <v>0</v>
      </c>
      <c r="Q2246" s="50"/>
      <c r="T2246" s="366"/>
      <c r="U2246" s="382">
        <f t="shared" ref="U2246:CF2246" ca="1" si="1439">+U2252-U2249</f>
        <v>0</v>
      </c>
      <c r="V2246" s="382">
        <f t="shared" ca="1" si="1439"/>
        <v>0</v>
      </c>
      <c r="W2246" s="382">
        <f t="shared" ca="1" si="1439"/>
        <v>0</v>
      </c>
      <c r="X2246" s="382">
        <f t="shared" ca="1" si="1439"/>
        <v>0</v>
      </c>
      <c r="Y2246" s="382">
        <f t="shared" ca="1" si="1439"/>
        <v>0</v>
      </c>
      <c r="Z2246" s="382">
        <f t="shared" ca="1" si="1439"/>
        <v>0</v>
      </c>
      <c r="AA2246" s="382">
        <f t="shared" ca="1" si="1439"/>
        <v>0</v>
      </c>
      <c r="AB2246" s="382">
        <f t="shared" ca="1" si="1439"/>
        <v>0</v>
      </c>
      <c r="AC2246" s="382">
        <f t="shared" ca="1" si="1439"/>
        <v>0</v>
      </c>
      <c r="AD2246" s="382">
        <f t="shared" ca="1" si="1439"/>
        <v>0</v>
      </c>
      <c r="AE2246" s="382">
        <f t="shared" ca="1" si="1439"/>
        <v>0</v>
      </c>
      <c r="AF2246" s="382">
        <f t="shared" ca="1" si="1439"/>
        <v>0</v>
      </c>
      <c r="AG2246" s="382">
        <f t="shared" ca="1" si="1439"/>
        <v>0</v>
      </c>
      <c r="AH2246" s="382">
        <f t="shared" ca="1" si="1439"/>
        <v>0</v>
      </c>
      <c r="AI2246" s="382">
        <f t="shared" ca="1" si="1439"/>
        <v>0</v>
      </c>
      <c r="AJ2246" s="382">
        <f t="shared" ca="1" si="1439"/>
        <v>0</v>
      </c>
      <c r="AK2246" s="382">
        <f t="shared" ca="1" si="1439"/>
        <v>0</v>
      </c>
      <c r="AL2246" s="382">
        <f t="shared" ca="1" si="1439"/>
        <v>0</v>
      </c>
      <c r="AM2246" s="382">
        <f t="shared" ca="1" si="1439"/>
        <v>0</v>
      </c>
      <c r="AN2246" s="382">
        <f t="shared" ca="1" si="1439"/>
        <v>0</v>
      </c>
      <c r="AO2246" s="382">
        <f t="shared" ca="1" si="1439"/>
        <v>0</v>
      </c>
      <c r="AP2246" s="382">
        <f t="shared" ca="1" si="1439"/>
        <v>0</v>
      </c>
      <c r="AQ2246" s="382">
        <f t="shared" ca="1" si="1439"/>
        <v>0</v>
      </c>
      <c r="AR2246" s="382">
        <f t="shared" ca="1" si="1439"/>
        <v>0</v>
      </c>
      <c r="AS2246" s="382">
        <f t="shared" ca="1" si="1439"/>
        <v>0</v>
      </c>
      <c r="AT2246" s="382">
        <f t="shared" ca="1" si="1439"/>
        <v>0</v>
      </c>
      <c r="AU2246" s="382">
        <f t="shared" ca="1" si="1439"/>
        <v>0</v>
      </c>
      <c r="AV2246" s="382">
        <f t="shared" ca="1" si="1439"/>
        <v>0</v>
      </c>
      <c r="AW2246" s="382">
        <f t="shared" ca="1" si="1439"/>
        <v>0</v>
      </c>
      <c r="AX2246" s="382">
        <f t="shared" ca="1" si="1439"/>
        <v>0</v>
      </c>
      <c r="AY2246" s="382">
        <f t="shared" ca="1" si="1439"/>
        <v>0</v>
      </c>
      <c r="AZ2246" s="382">
        <f t="shared" ca="1" si="1439"/>
        <v>0</v>
      </c>
      <c r="BA2246" s="382">
        <f t="shared" ca="1" si="1439"/>
        <v>0</v>
      </c>
      <c r="BB2246" s="382">
        <f t="shared" ca="1" si="1439"/>
        <v>0</v>
      </c>
      <c r="BC2246" s="382">
        <f t="shared" ca="1" si="1439"/>
        <v>0</v>
      </c>
      <c r="BD2246" s="382">
        <f t="shared" ca="1" si="1439"/>
        <v>0</v>
      </c>
      <c r="BE2246" s="382">
        <f t="shared" ca="1" si="1439"/>
        <v>0</v>
      </c>
      <c r="BF2246" s="382">
        <f t="shared" ca="1" si="1439"/>
        <v>0</v>
      </c>
      <c r="BG2246" s="382">
        <f t="shared" ca="1" si="1439"/>
        <v>0</v>
      </c>
      <c r="BH2246" s="382">
        <f t="shared" ca="1" si="1439"/>
        <v>0</v>
      </c>
      <c r="BI2246" s="382">
        <f t="shared" ca="1" si="1439"/>
        <v>0</v>
      </c>
      <c r="BJ2246" s="382">
        <f t="shared" ca="1" si="1439"/>
        <v>0</v>
      </c>
      <c r="BK2246" s="382">
        <f t="shared" ca="1" si="1439"/>
        <v>0</v>
      </c>
      <c r="BL2246" s="382">
        <f t="shared" ca="1" si="1439"/>
        <v>0</v>
      </c>
      <c r="BM2246" s="382">
        <f t="shared" ca="1" si="1439"/>
        <v>0</v>
      </c>
      <c r="BN2246" s="382">
        <f t="shared" ca="1" si="1439"/>
        <v>0</v>
      </c>
      <c r="BO2246" s="382">
        <f t="shared" ca="1" si="1439"/>
        <v>0</v>
      </c>
      <c r="BP2246" s="382">
        <f t="shared" ca="1" si="1439"/>
        <v>0</v>
      </c>
      <c r="BQ2246" s="382">
        <f t="shared" ca="1" si="1439"/>
        <v>0</v>
      </c>
      <c r="BR2246" s="382">
        <f t="shared" ca="1" si="1439"/>
        <v>0</v>
      </c>
      <c r="BS2246" s="382">
        <f t="shared" ca="1" si="1439"/>
        <v>0</v>
      </c>
      <c r="BT2246" s="382">
        <f t="shared" ca="1" si="1439"/>
        <v>0</v>
      </c>
      <c r="BU2246" s="382">
        <f t="shared" ca="1" si="1439"/>
        <v>0</v>
      </c>
      <c r="BV2246" s="382">
        <f t="shared" ca="1" si="1439"/>
        <v>0</v>
      </c>
      <c r="BW2246" s="382">
        <f t="shared" ca="1" si="1439"/>
        <v>0</v>
      </c>
      <c r="BX2246" s="382">
        <f t="shared" ca="1" si="1439"/>
        <v>0</v>
      </c>
      <c r="BY2246" s="382">
        <f t="shared" ca="1" si="1439"/>
        <v>0</v>
      </c>
      <c r="BZ2246" s="382">
        <f t="shared" ca="1" si="1439"/>
        <v>0</v>
      </c>
      <c r="CA2246" s="382">
        <f t="shared" ca="1" si="1439"/>
        <v>0</v>
      </c>
      <c r="CB2246" s="382">
        <f t="shared" ca="1" si="1439"/>
        <v>0</v>
      </c>
      <c r="CC2246" s="382">
        <f t="shared" ca="1" si="1439"/>
        <v>0</v>
      </c>
      <c r="CD2246" s="382">
        <f t="shared" ca="1" si="1439"/>
        <v>0</v>
      </c>
      <c r="CE2246" s="382">
        <f t="shared" ca="1" si="1439"/>
        <v>0</v>
      </c>
      <c r="CF2246" s="382">
        <f t="shared" ca="1" si="1439"/>
        <v>0</v>
      </c>
      <c r="CG2246" s="382">
        <f t="shared" ref="CG2246:CN2246" ca="1" si="1440">+CG2252-CG2249</f>
        <v>0</v>
      </c>
      <c r="CH2246" s="382">
        <f t="shared" ca="1" si="1440"/>
        <v>0</v>
      </c>
      <c r="CI2246" s="382">
        <f t="shared" ca="1" si="1440"/>
        <v>0</v>
      </c>
      <c r="CJ2246" s="382">
        <f t="shared" ca="1" si="1440"/>
        <v>0</v>
      </c>
      <c r="CK2246" s="382">
        <f t="shared" ca="1" si="1440"/>
        <v>0</v>
      </c>
      <c r="CL2246" s="382">
        <f t="shared" ca="1" si="1440"/>
        <v>0</v>
      </c>
      <c r="CM2246" s="382">
        <f t="shared" ca="1" si="1440"/>
        <v>0</v>
      </c>
      <c r="CN2246" s="382">
        <f t="shared" ca="1" si="1440"/>
        <v>0</v>
      </c>
    </row>
    <row r="2247" spans="1:92" x14ac:dyDescent="0.25">
      <c r="A2247" t="s">
        <v>151</v>
      </c>
      <c r="B2247" s="216" t="s">
        <v>660</v>
      </c>
      <c r="C2247" t="s">
        <v>48</v>
      </c>
      <c r="D2247" s="295" t="s">
        <v>665</v>
      </c>
      <c r="E2247" s="102" t="s">
        <v>203</v>
      </c>
      <c r="I2247" s="368"/>
      <c r="J2247" s="368"/>
      <c r="K2247" s="30">
        <f t="shared" ref="K2247:P2247" ca="1" si="1441">SUMIF($4:$4, K$2, INDIRECT(ROW() &amp; ":" &amp; ROW()))</f>
        <v>0</v>
      </c>
      <c r="L2247" s="30">
        <f t="shared" ca="1" si="1441"/>
        <v>0</v>
      </c>
      <c r="M2247" s="30">
        <f t="shared" ca="1" si="1441"/>
        <v>0</v>
      </c>
      <c r="N2247" s="30">
        <f t="shared" ca="1" si="1441"/>
        <v>0</v>
      </c>
      <c r="O2247" s="30">
        <f t="shared" ca="1" si="1441"/>
        <v>0</v>
      </c>
      <c r="P2247" s="30">
        <f t="shared" ca="1" si="1441"/>
        <v>0</v>
      </c>
      <c r="Q2247" s="30"/>
      <c r="T2247" s="327">
        <f t="shared" ref="T2247" ca="1" si="1442">IFERROR(INDEX(INDIRECT("Financials!$A:$AD"), MATCH(INDIRECT(ADDRESS(ROW(),2)), INDIRECT("Financials!$B:$B"), 0), MATCH(INDIRECT(ADDRESS(1,COLUMN())), INDIRECT("Financials!$1:$1"), 0)),0)</f>
        <v>0</v>
      </c>
      <c r="U2247" s="383">
        <f t="shared" ref="U2247:AZ2247" ca="1" si="1443">SUM(U2245:U2246)</f>
        <v>0</v>
      </c>
      <c r="V2247" s="383">
        <f t="shared" ca="1" si="1443"/>
        <v>0</v>
      </c>
      <c r="W2247" s="383">
        <f t="shared" ca="1" si="1443"/>
        <v>0</v>
      </c>
      <c r="X2247" s="383">
        <f t="shared" ca="1" si="1443"/>
        <v>0</v>
      </c>
      <c r="Y2247" s="383">
        <f t="shared" ca="1" si="1443"/>
        <v>0</v>
      </c>
      <c r="Z2247" s="383">
        <f t="shared" ca="1" si="1443"/>
        <v>0</v>
      </c>
      <c r="AA2247" s="383">
        <f t="shared" ca="1" si="1443"/>
        <v>0</v>
      </c>
      <c r="AB2247" s="383">
        <f t="shared" ca="1" si="1443"/>
        <v>0</v>
      </c>
      <c r="AC2247" s="383">
        <f t="shared" ca="1" si="1443"/>
        <v>0</v>
      </c>
      <c r="AD2247" s="383">
        <f t="shared" ca="1" si="1443"/>
        <v>0</v>
      </c>
      <c r="AE2247" s="383">
        <f t="shared" ca="1" si="1443"/>
        <v>0</v>
      </c>
      <c r="AF2247" s="383">
        <f t="shared" ca="1" si="1443"/>
        <v>0</v>
      </c>
      <c r="AG2247" s="383">
        <f t="shared" ca="1" si="1443"/>
        <v>0</v>
      </c>
      <c r="AH2247" s="383">
        <f t="shared" ca="1" si="1443"/>
        <v>0</v>
      </c>
      <c r="AI2247" s="383">
        <f t="shared" ca="1" si="1443"/>
        <v>0</v>
      </c>
      <c r="AJ2247" s="383">
        <f t="shared" ca="1" si="1443"/>
        <v>0</v>
      </c>
      <c r="AK2247" s="383">
        <f t="shared" ca="1" si="1443"/>
        <v>0</v>
      </c>
      <c r="AL2247" s="383">
        <f t="shared" ca="1" si="1443"/>
        <v>0</v>
      </c>
      <c r="AM2247" s="383">
        <f t="shared" ca="1" si="1443"/>
        <v>0</v>
      </c>
      <c r="AN2247" s="383">
        <f t="shared" ca="1" si="1443"/>
        <v>0</v>
      </c>
      <c r="AO2247" s="383">
        <f t="shared" ca="1" si="1443"/>
        <v>0</v>
      </c>
      <c r="AP2247" s="383">
        <f t="shared" ca="1" si="1443"/>
        <v>0</v>
      </c>
      <c r="AQ2247" s="383">
        <f t="shared" ca="1" si="1443"/>
        <v>0</v>
      </c>
      <c r="AR2247" s="383">
        <f t="shared" ca="1" si="1443"/>
        <v>0</v>
      </c>
      <c r="AS2247" s="383">
        <f t="shared" ca="1" si="1443"/>
        <v>0</v>
      </c>
      <c r="AT2247" s="383">
        <f t="shared" ca="1" si="1443"/>
        <v>0</v>
      </c>
      <c r="AU2247" s="383">
        <f t="shared" ca="1" si="1443"/>
        <v>0</v>
      </c>
      <c r="AV2247" s="383">
        <f t="shared" ca="1" si="1443"/>
        <v>0</v>
      </c>
      <c r="AW2247" s="383">
        <f t="shared" ca="1" si="1443"/>
        <v>0</v>
      </c>
      <c r="AX2247" s="383">
        <f t="shared" ca="1" si="1443"/>
        <v>0</v>
      </c>
      <c r="AY2247" s="383">
        <f t="shared" ca="1" si="1443"/>
        <v>0</v>
      </c>
      <c r="AZ2247" s="383">
        <f t="shared" ca="1" si="1443"/>
        <v>0</v>
      </c>
      <c r="BA2247" s="383">
        <f t="shared" ref="BA2247:CN2247" ca="1" si="1444">SUM(BA2245:BA2246)</f>
        <v>0</v>
      </c>
      <c r="BB2247" s="383">
        <f t="shared" ca="1" si="1444"/>
        <v>0</v>
      </c>
      <c r="BC2247" s="383">
        <f t="shared" ca="1" si="1444"/>
        <v>0</v>
      </c>
      <c r="BD2247" s="383">
        <f t="shared" ca="1" si="1444"/>
        <v>0</v>
      </c>
      <c r="BE2247" s="383">
        <f t="shared" ca="1" si="1444"/>
        <v>0</v>
      </c>
      <c r="BF2247" s="383">
        <f t="shared" ca="1" si="1444"/>
        <v>0</v>
      </c>
      <c r="BG2247" s="383">
        <f t="shared" ca="1" si="1444"/>
        <v>0</v>
      </c>
      <c r="BH2247" s="383">
        <f t="shared" ca="1" si="1444"/>
        <v>0</v>
      </c>
      <c r="BI2247" s="383">
        <f t="shared" ca="1" si="1444"/>
        <v>0</v>
      </c>
      <c r="BJ2247" s="383">
        <f t="shared" ca="1" si="1444"/>
        <v>0</v>
      </c>
      <c r="BK2247" s="383">
        <f t="shared" ca="1" si="1444"/>
        <v>0</v>
      </c>
      <c r="BL2247" s="383">
        <f t="shared" ca="1" si="1444"/>
        <v>0</v>
      </c>
      <c r="BM2247" s="383">
        <f t="shared" ca="1" si="1444"/>
        <v>0</v>
      </c>
      <c r="BN2247" s="383">
        <f t="shared" ca="1" si="1444"/>
        <v>0</v>
      </c>
      <c r="BO2247" s="383">
        <f t="shared" ca="1" si="1444"/>
        <v>0</v>
      </c>
      <c r="BP2247" s="383">
        <f t="shared" ca="1" si="1444"/>
        <v>0</v>
      </c>
      <c r="BQ2247" s="383">
        <f t="shared" ca="1" si="1444"/>
        <v>0</v>
      </c>
      <c r="BR2247" s="383">
        <f t="shared" ca="1" si="1444"/>
        <v>0</v>
      </c>
      <c r="BS2247" s="383">
        <f t="shared" ca="1" si="1444"/>
        <v>0</v>
      </c>
      <c r="BT2247" s="383">
        <f t="shared" ca="1" si="1444"/>
        <v>0</v>
      </c>
      <c r="BU2247" s="383">
        <f t="shared" ca="1" si="1444"/>
        <v>0</v>
      </c>
      <c r="BV2247" s="383">
        <f t="shared" ca="1" si="1444"/>
        <v>0</v>
      </c>
      <c r="BW2247" s="383">
        <f t="shared" ca="1" si="1444"/>
        <v>0</v>
      </c>
      <c r="BX2247" s="383">
        <f t="shared" ca="1" si="1444"/>
        <v>0</v>
      </c>
      <c r="BY2247" s="383">
        <f t="shared" ca="1" si="1444"/>
        <v>0</v>
      </c>
      <c r="BZ2247" s="383">
        <f t="shared" ca="1" si="1444"/>
        <v>0</v>
      </c>
      <c r="CA2247" s="383">
        <f t="shared" ca="1" si="1444"/>
        <v>0</v>
      </c>
      <c r="CB2247" s="383">
        <f t="shared" ca="1" si="1444"/>
        <v>0</v>
      </c>
      <c r="CC2247" s="383">
        <f t="shared" ca="1" si="1444"/>
        <v>0</v>
      </c>
      <c r="CD2247" s="383">
        <f t="shared" ca="1" si="1444"/>
        <v>0</v>
      </c>
      <c r="CE2247" s="383">
        <f t="shared" ca="1" si="1444"/>
        <v>0</v>
      </c>
      <c r="CF2247" s="383">
        <f t="shared" ca="1" si="1444"/>
        <v>0</v>
      </c>
      <c r="CG2247" s="383">
        <f t="shared" ca="1" si="1444"/>
        <v>0</v>
      </c>
      <c r="CH2247" s="383">
        <f t="shared" ca="1" si="1444"/>
        <v>0</v>
      </c>
      <c r="CI2247" s="383">
        <f t="shared" ca="1" si="1444"/>
        <v>0</v>
      </c>
      <c r="CJ2247" s="383">
        <f t="shared" ca="1" si="1444"/>
        <v>0</v>
      </c>
      <c r="CK2247" s="383">
        <f t="shared" ca="1" si="1444"/>
        <v>0</v>
      </c>
      <c r="CL2247" s="383">
        <f t="shared" ca="1" si="1444"/>
        <v>0</v>
      </c>
      <c r="CM2247" s="383">
        <f t="shared" ca="1" si="1444"/>
        <v>0</v>
      </c>
      <c r="CN2247" s="383">
        <f t="shared" ca="1" si="1444"/>
        <v>0</v>
      </c>
    </row>
    <row r="2248" spans="1:92" x14ac:dyDescent="0.25">
      <c r="B2248" s="178"/>
      <c r="D2248" s="295" t="s">
        <v>665</v>
      </c>
      <c r="E2248" s="102" t="s">
        <v>203</v>
      </c>
      <c r="T2248" s="319"/>
      <c r="U2248" s="380"/>
      <c r="V2248" s="380"/>
      <c r="W2248" s="380"/>
      <c r="X2248" s="380"/>
      <c r="Y2248" s="380"/>
      <c r="Z2248" s="380"/>
      <c r="AA2248" s="380"/>
      <c r="AB2248" s="380"/>
      <c r="AC2248" s="380"/>
      <c r="AD2248" s="380"/>
      <c r="AE2248" s="380"/>
      <c r="AF2248" s="380"/>
      <c r="AG2248" s="380"/>
      <c r="AH2248" s="380"/>
      <c r="AI2248" s="380"/>
      <c r="AJ2248" s="380"/>
      <c r="AK2248" s="380"/>
      <c r="AL2248" s="380"/>
      <c r="AM2248" s="380"/>
      <c r="AN2248" s="380"/>
      <c r="AO2248" s="380"/>
      <c r="AP2248" s="380"/>
      <c r="AQ2248" s="380"/>
      <c r="AR2248" s="380"/>
      <c r="AS2248" s="380"/>
      <c r="AT2248" s="380"/>
      <c r="AU2248" s="380"/>
      <c r="AV2248" s="380"/>
      <c r="AW2248" s="380"/>
      <c r="AX2248" s="380"/>
      <c r="AY2248" s="380"/>
      <c r="AZ2248" s="380"/>
      <c r="BA2248" s="380"/>
      <c r="BB2248" s="380"/>
      <c r="BC2248" s="380"/>
      <c r="BD2248" s="380"/>
      <c r="BE2248" s="380"/>
      <c r="BF2248" s="380"/>
      <c r="BG2248" s="380"/>
      <c r="BH2248" s="380"/>
      <c r="BI2248" s="380"/>
      <c r="BJ2248" s="380"/>
      <c r="BK2248" s="380"/>
      <c r="BL2248" s="380"/>
      <c r="BM2248" s="380"/>
      <c r="BN2248" s="380"/>
      <c r="BO2248" s="380"/>
      <c r="BP2248" s="380"/>
      <c r="BQ2248" s="380"/>
      <c r="BR2248" s="380"/>
      <c r="BS2248" s="380"/>
      <c r="BT2248" s="380"/>
      <c r="BU2248" s="380"/>
      <c r="BV2248" s="380"/>
      <c r="BW2248" s="380"/>
      <c r="BX2248" s="380"/>
      <c r="BY2248" s="380"/>
      <c r="BZ2248" s="380"/>
      <c r="CA2248" s="380"/>
      <c r="CB2248" s="380"/>
      <c r="CC2248" s="380"/>
      <c r="CD2248" s="380"/>
      <c r="CE2248" s="380"/>
      <c r="CF2248" s="380"/>
      <c r="CG2248" s="380"/>
      <c r="CH2248" s="380"/>
      <c r="CI2248" s="380"/>
      <c r="CJ2248" s="380"/>
      <c r="CK2248" s="380"/>
      <c r="CL2248" s="380"/>
      <c r="CM2248" s="380"/>
      <c r="CN2248" s="380"/>
    </row>
    <row r="2249" spans="1:92" x14ac:dyDescent="0.25">
      <c r="A2249" t="s">
        <v>160</v>
      </c>
      <c r="B2249" s="216" t="s">
        <v>661</v>
      </c>
      <c r="C2249" t="s">
        <v>16</v>
      </c>
      <c r="D2249" s="295" t="s">
        <v>665</v>
      </c>
      <c r="E2249" s="102" t="s">
        <v>203</v>
      </c>
      <c r="K2249" s="31">
        <f t="shared" ref="K2249:P2249" ca="1" si="1445">SUMIF($3:$3, K$2, INDIRECT(ROW() &amp; ":" &amp; ROW()))</f>
        <v>0</v>
      </c>
      <c r="L2249" s="31">
        <f t="shared" ca="1" si="1445"/>
        <v>0</v>
      </c>
      <c r="M2249" s="31">
        <f t="shared" ca="1" si="1445"/>
        <v>0</v>
      </c>
      <c r="N2249" s="31">
        <f t="shared" ca="1" si="1445"/>
        <v>0</v>
      </c>
      <c r="O2249" s="31">
        <f t="shared" ca="1" si="1445"/>
        <v>0</v>
      </c>
      <c r="P2249" s="31">
        <f t="shared" ca="1" si="1445"/>
        <v>0</v>
      </c>
      <c r="Q2249" s="31"/>
      <c r="T2249" s="327">
        <f t="shared" ref="T2249" ca="1" si="1446">IFERROR(INDEX(INDIRECT("Financials!$A:$AD"), MATCH(INDIRECT(ADDRESS(ROW(),2)), INDIRECT("Financials!$B:$B"), 0), MATCH(INDIRECT(ADDRESS(1,COLUMN())), INDIRECT("Financials!$1:$1"), 0)),0)</f>
        <v>0</v>
      </c>
      <c r="U2249" s="383">
        <f t="shared" ref="U2249:CF2249" ca="1" si="1447">+U2245*$I2242/U$7</f>
        <v>0</v>
      </c>
      <c r="V2249" s="383">
        <f t="shared" ca="1" si="1447"/>
        <v>0</v>
      </c>
      <c r="W2249" s="383">
        <f t="shared" ca="1" si="1447"/>
        <v>0</v>
      </c>
      <c r="X2249" s="383">
        <f t="shared" ca="1" si="1447"/>
        <v>0</v>
      </c>
      <c r="Y2249" s="383">
        <f t="shared" ca="1" si="1447"/>
        <v>0</v>
      </c>
      <c r="Z2249" s="383">
        <f t="shared" ca="1" si="1447"/>
        <v>0</v>
      </c>
      <c r="AA2249" s="383">
        <f t="shared" ca="1" si="1447"/>
        <v>0</v>
      </c>
      <c r="AB2249" s="383">
        <f t="shared" ca="1" si="1447"/>
        <v>0</v>
      </c>
      <c r="AC2249" s="383">
        <f t="shared" ca="1" si="1447"/>
        <v>0</v>
      </c>
      <c r="AD2249" s="383">
        <f t="shared" ca="1" si="1447"/>
        <v>0</v>
      </c>
      <c r="AE2249" s="383">
        <f t="shared" ca="1" si="1447"/>
        <v>0</v>
      </c>
      <c r="AF2249" s="383">
        <f t="shared" ca="1" si="1447"/>
        <v>0</v>
      </c>
      <c r="AG2249" s="383">
        <f t="shared" ca="1" si="1447"/>
        <v>0</v>
      </c>
      <c r="AH2249" s="383">
        <f t="shared" ca="1" si="1447"/>
        <v>0</v>
      </c>
      <c r="AI2249" s="383">
        <f t="shared" ca="1" si="1447"/>
        <v>0</v>
      </c>
      <c r="AJ2249" s="383">
        <f t="shared" ca="1" si="1447"/>
        <v>0</v>
      </c>
      <c r="AK2249" s="383">
        <f t="shared" ca="1" si="1447"/>
        <v>0</v>
      </c>
      <c r="AL2249" s="383">
        <f t="shared" ca="1" si="1447"/>
        <v>0</v>
      </c>
      <c r="AM2249" s="383">
        <f t="shared" ca="1" si="1447"/>
        <v>0</v>
      </c>
      <c r="AN2249" s="383">
        <f t="shared" ca="1" si="1447"/>
        <v>0</v>
      </c>
      <c r="AO2249" s="383">
        <f t="shared" ca="1" si="1447"/>
        <v>0</v>
      </c>
      <c r="AP2249" s="383">
        <f t="shared" ca="1" si="1447"/>
        <v>0</v>
      </c>
      <c r="AQ2249" s="383">
        <f t="shared" ca="1" si="1447"/>
        <v>0</v>
      </c>
      <c r="AR2249" s="383">
        <f t="shared" ca="1" si="1447"/>
        <v>0</v>
      </c>
      <c r="AS2249" s="383">
        <f t="shared" ca="1" si="1447"/>
        <v>0</v>
      </c>
      <c r="AT2249" s="383">
        <f t="shared" ca="1" si="1447"/>
        <v>0</v>
      </c>
      <c r="AU2249" s="383">
        <f t="shared" ca="1" si="1447"/>
        <v>0</v>
      </c>
      <c r="AV2249" s="383">
        <f t="shared" ca="1" si="1447"/>
        <v>0</v>
      </c>
      <c r="AW2249" s="383">
        <f t="shared" ca="1" si="1447"/>
        <v>0</v>
      </c>
      <c r="AX2249" s="383">
        <f t="shared" ca="1" si="1447"/>
        <v>0</v>
      </c>
      <c r="AY2249" s="383">
        <f t="shared" ca="1" si="1447"/>
        <v>0</v>
      </c>
      <c r="AZ2249" s="383">
        <f t="shared" ca="1" si="1447"/>
        <v>0</v>
      </c>
      <c r="BA2249" s="383">
        <f t="shared" ca="1" si="1447"/>
        <v>0</v>
      </c>
      <c r="BB2249" s="383">
        <f t="shared" ca="1" si="1447"/>
        <v>0</v>
      </c>
      <c r="BC2249" s="383">
        <f t="shared" ca="1" si="1447"/>
        <v>0</v>
      </c>
      <c r="BD2249" s="383">
        <f t="shared" ca="1" si="1447"/>
        <v>0</v>
      </c>
      <c r="BE2249" s="383">
        <f t="shared" ca="1" si="1447"/>
        <v>0</v>
      </c>
      <c r="BF2249" s="383">
        <f t="shared" ca="1" si="1447"/>
        <v>0</v>
      </c>
      <c r="BG2249" s="383">
        <f t="shared" ca="1" si="1447"/>
        <v>0</v>
      </c>
      <c r="BH2249" s="383">
        <f t="shared" ca="1" si="1447"/>
        <v>0</v>
      </c>
      <c r="BI2249" s="383">
        <f t="shared" ca="1" si="1447"/>
        <v>0</v>
      </c>
      <c r="BJ2249" s="383">
        <f t="shared" ca="1" si="1447"/>
        <v>0</v>
      </c>
      <c r="BK2249" s="383">
        <f t="shared" ca="1" si="1447"/>
        <v>0</v>
      </c>
      <c r="BL2249" s="383">
        <f t="shared" ca="1" si="1447"/>
        <v>0</v>
      </c>
      <c r="BM2249" s="383">
        <f t="shared" ca="1" si="1447"/>
        <v>0</v>
      </c>
      <c r="BN2249" s="383">
        <f t="shared" ca="1" si="1447"/>
        <v>0</v>
      </c>
      <c r="BO2249" s="383">
        <f t="shared" ca="1" si="1447"/>
        <v>0</v>
      </c>
      <c r="BP2249" s="383">
        <f t="shared" ca="1" si="1447"/>
        <v>0</v>
      </c>
      <c r="BQ2249" s="383">
        <f t="shared" ca="1" si="1447"/>
        <v>0</v>
      </c>
      <c r="BR2249" s="383">
        <f t="shared" ca="1" si="1447"/>
        <v>0</v>
      </c>
      <c r="BS2249" s="383">
        <f t="shared" ca="1" si="1447"/>
        <v>0</v>
      </c>
      <c r="BT2249" s="383">
        <f t="shared" ca="1" si="1447"/>
        <v>0</v>
      </c>
      <c r="BU2249" s="383">
        <f t="shared" ca="1" si="1447"/>
        <v>0</v>
      </c>
      <c r="BV2249" s="383">
        <f t="shared" ca="1" si="1447"/>
        <v>0</v>
      </c>
      <c r="BW2249" s="383">
        <f t="shared" ca="1" si="1447"/>
        <v>0</v>
      </c>
      <c r="BX2249" s="383">
        <f t="shared" ca="1" si="1447"/>
        <v>0</v>
      </c>
      <c r="BY2249" s="383">
        <f t="shared" ca="1" si="1447"/>
        <v>0</v>
      </c>
      <c r="BZ2249" s="383">
        <f t="shared" ca="1" si="1447"/>
        <v>0</v>
      </c>
      <c r="CA2249" s="383">
        <f t="shared" ca="1" si="1447"/>
        <v>0</v>
      </c>
      <c r="CB2249" s="383">
        <f t="shared" ca="1" si="1447"/>
        <v>0</v>
      </c>
      <c r="CC2249" s="383">
        <f t="shared" ca="1" si="1447"/>
        <v>0</v>
      </c>
      <c r="CD2249" s="383">
        <f t="shared" ca="1" si="1447"/>
        <v>0</v>
      </c>
      <c r="CE2249" s="383">
        <f t="shared" ca="1" si="1447"/>
        <v>0</v>
      </c>
      <c r="CF2249" s="383">
        <f t="shared" ca="1" si="1447"/>
        <v>0</v>
      </c>
      <c r="CG2249" s="383">
        <f t="shared" ref="CG2249:CN2249" ca="1" si="1448">+CG2245*$I2242/CG$7</f>
        <v>0</v>
      </c>
      <c r="CH2249" s="383">
        <f t="shared" ca="1" si="1448"/>
        <v>0</v>
      </c>
      <c r="CI2249" s="383">
        <f t="shared" ca="1" si="1448"/>
        <v>0</v>
      </c>
      <c r="CJ2249" s="383">
        <f t="shared" ca="1" si="1448"/>
        <v>0</v>
      </c>
      <c r="CK2249" s="383">
        <f t="shared" ca="1" si="1448"/>
        <v>0</v>
      </c>
      <c r="CL2249" s="383">
        <f t="shared" ca="1" si="1448"/>
        <v>0</v>
      </c>
      <c r="CM2249" s="383">
        <f t="shared" ca="1" si="1448"/>
        <v>0</v>
      </c>
      <c r="CN2249" s="383">
        <f t="shared" ca="1" si="1448"/>
        <v>0</v>
      </c>
    </row>
    <row r="2250" spans="1:92" x14ac:dyDescent="0.25">
      <c r="B2250" s="178"/>
      <c r="D2250" s="295" t="s">
        <v>665</v>
      </c>
      <c r="E2250" s="102" t="s">
        <v>203</v>
      </c>
      <c r="T2250" s="355"/>
      <c r="U2250" s="297"/>
      <c r="V2250" s="297"/>
      <c r="W2250" s="297"/>
      <c r="X2250" s="297"/>
      <c r="Y2250" s="297"/>
      <c r="Z2250" s="297"/>
      <c r="AA2250" s="297"/>
      <c r="AB2250" s="297"/>
      <c r="AC2250" s="297"/>
      <c r="AD2250" s="297"/>
      <c r="AE2250" s="297"/>
      <c r="AF2250" s="297"/>
      <c r="AG2250" s="297"/>
      <c r="AH2250" s="297"/>
      <c r="AI2250" s="297"/>
      <c r="AJ2250" s="297"/>
      <c r="AK2250" s="297"/>
      <c r="AL2250" s="297"/>
      <c r="AM2250" s="297"/>
      <c r="AN2250" s="297"/>
      <c r="AO2250" s="297"/>
      <c r="AP2250" s="297"/>
      <c r="AQ2250" s="297"/>
      <c r="AR2250" s="297"/>
      <c r="AS2250" s="297"/>
      <c r="AT2250" s="297"/>
      <c r="AU2250" s="297"/>
      <c r="AV2250" s="297"/>
      <c r="AW2250" s="297"/>
      <c r="AX2250" s="297"/>
      <c r="AY2250" s="297"/>
      <c r="AZ2250" s="297"/>
      <c r="BA2250" s="297"/>
      <c r="BB2250" s="297"/>
      <c r="BC2250" s="297"/>
      <c r="BD2250" s="297"/>
      <c r="BE2250" s="297"/>
      <c r="BF2250" s="297"/>
      <c r="BG2250" s="297"/>
      <c r="BH2250" s="297"/>
      <c r="BI2250" s="297"/>
      <c r="BJ2250" s="297"/>
      <c r="BK2250" s="297"/>
      <c r="BL2250" s="297"/>
      <c r="BM2250" s="297"/>
      <c r="BN2250" s="297"/>
      <c r="BO2250" s="297"/>
      <c r="BP2250" s="297"/>
      <c r="BQ2250" s="297"/>
      <c r="BR2250" s="297"/>
      <c r="BS2250" s="297"/>
      <c r="BT2250" s="297"/>
      <c r="BU2250" s="297"/>
      <c r="BV2250" s="297"/>
      <c r="BW2250" s="297"/>
      <c r="BX2250" s="297"/>
      <c r="BY2250" s="297"/>
      <c r="BZ2250" s="297"/>
      <c r="CA2250" s="297"/>
      <c r="CB2250" s="297"/>
      <c r="CC2250" s="297"/>
      <c r="CD2250" s="297"/>
      <c r="CE2250" s="297"/>
      <c r="CF2250" s="297"/>
      <c r="CG2250" s="297"/>
      <c r="CH2250" s="297"/>
      <c r="CI2250" s="297"/>
      <c r="CJ2250" s="297"/>
      <c r="CK2250" s="297"/>
      <c r="CL2250" s="297"/>
      <c r="CM2250" s="297"/>
      <c r="CN2250" s="297"/>
    </row>
    <row r="2251" spans="1:92" x14ac:dyDescent="0.25">
      <c r="B2251" s="174" t="s">
        <v>662</v>
      </c>
      <c r="D2251" s="295" t="s">
        <v>665</v>
      </c>
      <c r="T2251" s="355"/>
      <c r="U2251" s="297"/>
      <c r="V2251" s="297"/>
      <c r="W2251" s="297"/>
      <c r="X2251" s="297"/>
      <c r="Y2251" s="297"/>
      <c r="Z2251" s="297"/>
      <c r="AA2251" s="297"/>
      <c r="AB2251" s="297"/>
      <c r="AC2251" s="297"/>
      <c r="AD2251" s="297"/>
      <c r="AE2251" s="297"/>
      <c r="AF2251" s="297"/>
      <c r="AG2251" s="297"/>
      <c r="AH2251" s="297"/>
      <c r="AI2251" s="297"/>
      <c r="AJ2251" s="297"/>
      <c r="AK2251" s="297"/>
      <c r="AL2251" s="297"/>
      <c r="AM2251" s="297"/>
      <c r="AN2251" s="297"/>
      <c r="AO2251" s="297"/>
      <c r="AP2251" s="297"/>
      <c r="AQ2251" s="297"/>
      <c r="AR2251" s="297"/>
      <c r="AS2251" s="297"/>
      <c r="AT2251" s="297"/>
      <c r="AU2251" s="297"/>
      <c r="AV2251" s="297"/>
      <c r="AW2251" s="297"/>
      <c r="AX2251" s="297"/>
      <c r="AY2251" s="297"/>
      <c r="AZ2251" s="297"/>
      <c r="BA2251" s="297"/>
      <c r="BB2251" s="297"/>
      <c r="BC2251" s="297"/>
      <c r="BD2251" s="297"/>
      <c r="BE2251" s="297"/>
      <c r="BF2251" s="297"/>
      <c r="BG2251" s="297"/>
      <c r="BH2251" s="297"/>
      <c r="BI2251" s="297"/>
      <c r="BJ2251" s="297"/>
      <c r="BK2251" s="297"/>
      <c r="BL2251" s="297"/>
      <c r="BM2251" s="297"/>
      <c r="BN2251" s="297"/>
      <c r="BO2251" s="297"/>
      <c r="BP2251" s="297"/>
      <c r="BQ2251" s="297"/>
      <c r="BR2251" s="297"/>
      <c r="BS2251" s="297"/>
      <c r="BT2251" s="297"/>
      <c r="BU2251" s="297"/>
      <c r="BV2251" s="297"/>
      <c r="BW2251" s="297"/>
      <c r="BX2251" s="297"/>
      <c r="BY2251" s="297"/>
      <c r="BZ2251" s="297"/>
      <c r="CA2251" s="297"/>
      <c r="CB2251" s="297"/>
      <c r="CC2251" s="297"/>
      <c r="CD2251" s="297"/>
      <c r="CE2251" s="297"/>
      <c r="CF2251" s="297"/>
      <c r="CG2251" s="297"/>
      <c r="CH2251" s="297"/>
      <c r="CI2251" s="297"/>
      <c r="CJ2251" s="297"/>
      <c r="CK2251" s="297"/>
      <c r="CL2251" s="297"/>
      <c r="CM2251" s="297"/>
      <c r="CN2251" s="297"/>
    </row>
    <row r="2252" spans="1:92" x14ac:dyDescent="0.25">
      <c r="A2252" t="s">
        <v>362</v>
      </c>
      <c r="B2252" s="223" t="s">
        <v>668</v>
      </c>
      <c r="C2252" t="s">
        <v>73</v>
      </c>
      <c r="D2252" s="295" t="s">
        <v>665</v>
      </c>
      <c r="K2252" s="50">
        <f t="shared" ref="K2252:P2252" ca="1" si="1449">SUMIF($3:$3, INDIRECT(ADDRESS(ROW($A$2),COLUMN(),2)), INDIRECT(ROW() &amp; ":" &amp; ROW()))</f>
        <v>0</v>
      </c>
      <c r="L2252" s="50">
        <f t="shared" ca="1" si="1449"/>
        <v>0</v>
      </c>
      <c r="M2252" s="50">
        <f t="shared" ca="1" si="1449"/>
        <v>0</v>
      </c>
      <c r="N2252" s="50">
        <f t="shared" ca="1" si="1449"/>
        <v>0</v>
      </c>
      <c r="O2252" s="50">
        <f t="shared" ca="1" si="1449"/>
        <v>0</v>
      </c>
      <c r="P2252" s="50">
        <f t="shared" ca="1" si="1449"/>
        <v>0</v>
      </c>
      <c r="Q2252" s="50"/>
      <c r="T2252" s="319">
        <f t="shared" ref="T2252" ca="1" si="1450">IFERROR(INDEX(INDIRECT("Financials!$A:$AD"), MATCH(INDIRECT(ADDRESS(ROW(),2)), INDIRECT("Financials!$B:$B"), 0), MATCH(INDIRECT(ADDRESS(1,COLUMN())), INDIRECT("Financials!$1:$1"), 0)),0)</f>
        <v>0</v>
      </c>
      <c r="U2252" s="380">
        <f t="shared" ref="U2252:CF2252" ca="1" si="1451">+PMT($I2242/U$7,$I2241*12,$T2247,0)</f>
        <v>0</v>
      </c>
      <c r="V2252" s="380">
        <f t="shared" ca="1" si="1451"/>
        <v>0</v>
      </c>
      <c r="W2252" s="380">
        <f t="shared" ca="1" si="1451"/>
        <v>0</v>
      </c>
      <c r="X2252" s="380">
        <f t="shared" ca="1" si="1451"/>
        <v>0</v>
      </c>
      <c r="Y2252" s="380">
        <f t="shared" ca="1" si="1451"/>
        <v>0</v>
      </c>
      <c r="Z2252" s="380">
        <f t="shared" ca="1" si="1451"/>
        <v>0</v>
      </c>
      <c r="AA2252" s="380">
        <f t="shared" ca="1" si="1451"/>
        <v>0</v>
      </c>
      <c r="AB2252" s="380">
        <f t="shared" ca="1" si="1451"/>
        <v>0</v>
      </c>
      <c r="AC2252" s="380">
        <f t="shared" ca="1" si="1451"/>
        <v>0</v>
      </c>
      <c r="AD2252" s="380">
        <f t="shared" ca="1" si="1451"/>
        <v>0</v>
      </c>
      <c r="AE2252" s="380">
        <f t="shared" ca="1" si="1451"/>
        <v>0</v>
      </c>
      <c r="AF2252" s="380">
        <f t="shared" ca="1" si="1451"/>
        <v>0</v>
      </c>
      <c r="AG2252" s="380">
        <f t="shared" ca="1" si="1451"/>
        <v>0</v>
      </c>
      <c r="AH2252" s="380">
        <f t="shared" ca="1" si="1451"/>
        <v>0</v>
      </c>
      <c r="AI2252" s="380">
        <f t="shared" ca="1" si="1451"/>
        <v>0</v>
      </c>
      <c r="AJ2252" s="380">
        <f t="shared" ca="1" si="1451"/>
        <v>0</v>
      </c>
      <c r="AK2252" s="380">
        <f t="shared" ca="1" si="1451"/>
        <v>0</v>
      </c>
      <c r="AL2252" s="380">
        <f t="shared" ca="1" si="1451"/>
        <v>0</v>
      </c>
      <c r="AM2252" s="380">
        <f t="shared" ca="1" si="1451"/>
        <v>0</v>
      </c>
      <c r="AN2252" s="380">
        <f t="shared" ca="1" si="1451"/>
        <v>0</v>
      </c>
      <c r="AO2252" s="380">
        <f t="shared" ca="1" si="1451"/>
        <v>0</v>
      </c>
      <c r="AP2252" s="380">
        <f t="shared" ca="1" si="1451"/>
        <v>0</v>
      </c>
      <c r="AQ2252" s="380">
        <f t="shared" ca="1" si="1451"/>
        <v>0</v>
      </c>
      <c r="AR2252" s="380">
        <f t="shared" ca="1" si="1451"/>
        <v>0</v>
      </c>
      <c r="AS2252" s="380">
        <f t="shared" ca="1" si="1451"/>
        <v>0</v>
      </c>
      <c r="AT2252" s="380">
        <f t="shared" ca="1" si="1451"/>
        <v>0</v>
      </c>
      <c r="AU2252" s="380">
        <f t="shared" ca="1" si="1451"/>
        <v>0</v>
      </c>
      <c r="AV2252" s="380">
        <f t="shared" ca="1" si="1451"/>
        <v>0</v>
      </c>
      <c r="AW2252" s="380">
        <f t="shared" ca="1" si="1451"/>
        <v>0</v>
      </c>
      <c r="AX2252" s="380">
        <f t="shared" ca="1" si="1451"/>
        <v>0</v>
      </c>
      <c r="AY2252" s="380">
        <f t="shared" ca="1" si="1451"/>
        <v>0</v>
      </c>
      <c r="AZ2252" s="380">
        <f t="shared" ca="1" si="1451"/>
        <v>0</v>
      </c>
      <c r="BA2252" s="380">
        <f t="shared" ca="1" si="1451"/>
        <v>0</v>
      </c>
      <c r="BB2252" s="380">
        <f t="shared" ca="1" si="1451"/>
        <v>0</v>
      </c>
      <c r="BC2252" s="380">
        <f t="shared" ca="1" si="1451"/>
        <v>0</v>
      </c>
      <c r="BD2252" s="380">
        <f t="shared" ca="1" si="1451"/>
        <v>0</v>
      </c>
      <c r="BE2252" s="380">
        <f t="shared" ca="1" si="1451"/>
        <v>0</v>
      </c>
      <c r="BF2252" s="380">
        <f t="shared" ca="1" si="1451"/>
        <v>0</v>
      </c>
      <c r="BG2252" s="380">
        <f t="shared" ca="1" si="1451"/>
        <v>0</v>
      </c>
      <c r="BH2252" s="380">
        <f t="shared" ca="1" si="1451"/>
        <v>0</v>
      </c>
      <c r="BI2252" s="380">
        <f t="shared" ca="1" si="1451"/>
        <v>0</v>
      </c>
      <c r="BJ2252" s="380">
        <f t="shared" ca="1" si="1451"/>
        <v>0</v>
      </c>
      <c r="BK2252" s="380">
        <f t="shared" ca="1" si="1451"/>
        <v>0</v>
      </c>
      <c r="BL2252" s="380">
        <f t="shared" ca="1" si="1451"/>
        <v>0</v>
      </c>
      <c r="BM2252" s="380">
        <f t="shared" ca="1" si="1451"/>
        <v>0</v>
      </c>
      <c r="BN2252" s="380">
        <f t="shared" ca="1" si="1451"/>
        <v>0</v>
      </c>
      <c r="BO2252" s="380">
        <f t="shared" ca="1" si="1451"/>
        <v>0</v>
      </c>
      <c r="BP2252" s="380">
        <f t="shared" ca="1" si="1451"/>
        <v>0</v>
      </c>
      <c r="BQ2252" s="380">
        <f t="shared" ca="1" si="1451"/>
        <v>0</v>
      </c>
      <c r="BR2252" s="380">
        <f t="shared" ca="1" si="1451"/>
        <v>0</v>
      </c>
      <c r="BS2252" s="380">
        <f t="shared" ca="1" si="1451"/>
        <v>0</v>
      </c>
      <c r="BT2252" s="380">
        <f t="shared" ca="1" si="1451"/>
        <v>0</v>
      </c>
      <c r="BU2252" s="380">
        <f t="shared" ca="1" si="1451"/>
        <v>0</v>
      </c>
      <c r="BV2252" s="380">
        <f t="shared" ca="1" si="1451"/>
        <v>0</v>
      </c>
      <c r="BW2252" s="380">
        <f t="shared" ca="1" si="1451"/>
        <v>0</v>
      </c>
      <c r="BX2252" s="380">
        <f t="shared" ca="1" si="1451"/>
        <v>0</v>
      </c>
      <c r="BY2252" s="380">
        <f t="shared" ca="1" si="1451"/>
        <v>0</v>
      </c>
      <c r="BZ2252" s="380">
        <f t="shared" ca="1" si="1451"/>
        <v>0</v>
      </c>
      <c r="CA2252" s="380">
        <f t="shared" ca="1" si="1451"/>
        <v>0</v>
      </c>
      <c r="CB2252" s="380">
        <f t="shared" ca="1" si="1451"/>
        <v>0</v>
      </c>
      <c r="CC2252" s="380">
        <f t="shared" ca="1" si="1451"/>
        <v>0</v>
      </c>
      <c r="CD2252" s="380">
        <f t="shared" ca="1" si="1451"/>
        <v>0</v>
      </c>
      <c r="CE2252" s="380">
        <f t="shared" ca="1" si="1451"/>
        <v>0</v>
      </c>
      <c r="CF2252" s="380">
        <f t="shared" ca="1" si="1451"/>
        <v>0</v>
      </c>
      <c r="CG2252" s="380">
        <f t="shared" ref="CG2252:CN2252" ca="1" si="1452">+PMT($I2242/CG$7,$I2241*12,$T2247,0)</f>
        <v>0</v>
      </c>
      <c r="CH2252" s="380">
        <f t="shared" ca="1" si="1452"/>
        <v>0</v>
      </c>
      <c r="CI2252" s="380">
        <f t="shared" ca="1" si="1452"/>
        <v>0</v>
      </c>
      <c r="CJ2252" s="380">
        <f t="shared" ca="1" si="1452"/>
        <v>0</v>
      </c>
      <c r="CK2252" s="380">
        <f t="shared" ca="1" si="1452"/>
        <v>0</v>
      </c>
      <c r="CL2252" s="380">
        <f t="shared" ca="1" si="1452"/>
        <v>0</v>
      </c>
      <c r="CM2252" s="380">
        <f t="shared" ca="1" si="1452"/>
        <v>0</v>
      </c>
      <c r="CN2252" s="380">
        <f t="shared" ca="1" si="1452"/>
        <v>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932FADAF-1C1B-4682-8E82-F264E0D60EE4}">
      <formula1>"Last Month, TTM avg, 3 month avg, Fixed Monthly"</formula1>
    </dataValidation>
    <dataValidation type="custom" allowBlank="1" showInputMessage="1" showErrorMessage="1" sqref="H1417 H1485 H1475 H1564 H1531 H1539 H1696:H1698 H1497:H1501 H1505:H1509" xr:uid="{C44D1092-2988-4D2C-B65F-A3F3A8F8FC27}">
      <formula1>H1417&gt;=0</formula1>
    </dataValidation>
    <dataValidation type="list" allowBlank="1" showInputMessage="1" showErrorMessage="1" sqref="I1534 I1552 I1585:I1586 I1581:I1582" xr:uid="{1021071B-C941-4419-BD46-F726B34806E6}">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163</vt:i4>
      </vt:variant>
    </vt:vector>
  </HeadingPairs>
  <TitlesOfParts>
    <vt:vector size="168" baseType="lpstr">
      <vt:lpstr>Financials</vt:lpstr>
      <vt:lpstr>Calcs</vt:lpstr>
      <vt:lpstr>Misc.</vt:lpstr>
      <vt:lpstr>Actuals</vt:lpstr>
      <vt:lpstr>Codes</vt:lpstr>
      <vt:lpstr>ACQUISITION_ER</vt:lpstr>
      <vt:lpstr>ANNUALEXP_ER</vt:lpstr>
      <vt:lpstr>ANNUALEXP_V</vt:lpstr>
      <vt:lpstr>ANNUALREV_V</vt:lpstr>
      <vt:lpstr>Codes!ANNUALREVER</vt:lpstr>
      <vt:lpstr>ARR_ER</vt:lpstr>
      <vt:lpstr>ASSET_F</vt:lpstr>
      <vt:lpstr>Codes!ASSETCHANGE_R</vt:lpstr>
      <vt:lpstr>AVGPRICE_A</vt:lpstr>
      <vt:lpstr>AVGPRICECOGS_A</vt:lpstr>
      <vt:lpstr>Codes!CAPACITYCOST_V</vt:lpstr>
      <vt:lpstr>Codes!CAPACITYOLDV</vt:lpstr>
      <vt:lpstr>Codes!CHANGE_V</vt:lpstr>
      <vt:lpstr>Codes!CHECKPERCENTV</vt:lpstr>
      <vt:lpstr>Circularity_Breaker</vt:lpstr>
      <vt:lpstr>Codes!COSTLIST_F</vt:lpstr>
      <vt:lpstr>Codes!COSTLISTV</vt:lpstr>
      <vt:lpstr>Codes!CUMASSETS_V</vt:lpstr>
      <vt:lpstr>Codes!CUMCAPACITYV</vt:lpstr>
      <vt:lpstr>Codes!CURRENTASSETDSOIS</vt:lpstr>
      <vt:lpstr>Codes!CURRENTASSETOFFSETIS</vt:lpstr>
      <vt:lpstr>CURRENTASSETSDSO_R</vt:lpstr>
      <vt:lpstr>Codes!CURRENTASSETSDSO_V</vt:lpstr>
      <vt:lpstr>CURRENTLIABDSO_R</vt:lpstr>
      <vt:lpstr>Codes!CURRENTLIABDSOIS</vt:lpstr>
      <vt:lpstr>Codes!CURRENTLIABDSOV</vt:lpstr>
      <vt:lpstr>Codes!CURRENTLIABOFFSETIS</vt:lpstr>
      <vt:lpstr>DAMORT_ER</vt:lpstr>
      <vt:lpstr>Codes!DAMORTEXISTINGF</vt:lpstr>
      <vt:lpstr>Codes!DAMORTR</vt:lpstr>
      <vt:lpstr>Codes!DAMORTV</vt:lpstr>
      <vt:lpstr>DBULLET_R</vt:lpstr>
      <vt:lpstr>DCF_F</vt:lpstr>
      <vt:lpstr>Codes!DEFERREDCOSTPAYBACK_R</vt:lpstr>
      <vt:lpstr>DINKIND_ER</vt:lpstr>
      <vt:lpstr>Codes!DISCOUNTR</vt:lpstr>
      <vt:lpstr>Codes!DLOC2_R</vt:lpstr>
      <vt:lpstr>DOLLARANN_A</vt:lpstr>
      <vt:lpstr>DOLLARASSUMPTIONANN_A</vt:lpstr>
      <vt:lpstr>DOLLARASSUMPTIONMONTH_A</vt:lpstr>
      <vt:lpstr>DOLLARPERSIST_A</vt:lpstr>
      <vt:lpstr>DOLLARRATE_AR</vt:lpstr>
      <vt:lpstr>DOLLARSPREAD_AR</vt:lpstr>
      <vt:lpstr>DOLLARTIME_AR</vt:lpstr>
      <vt:lpstr>DPERC_ER</vt:lpstr>
      <vt:lpstr>DPMT_ER</vt:lpstr>
      <vt:lpstr>DPMT2_R</vt:lpstr>
      <vt:lpstr>DQUARTER_ER</vt:lpstr>
      <vt:lpstr>Codes!DYNNONEMPLOYEE_F</vt:lpstr>
      <vt:lpstr>Codes!DYNSALARIES_F</vt:lpstr>
      <vt:lpstr>Codes!EQUITYCAPTABLEF</vt:lpstr>
      <vt:lpstr>EQUITYROUNDS_F</vt:lpstr>
      <vt:lpstr>Codes!FACTORR</vt:lpstr>
      <vt:lpstr>Codes!FAPPEANNF</vt:lpstr>
      <vt:lpstr>Codes!FAPPEEXISTINGF</vt:lpstr>
      <vt:lpstr>Codes!FAPPEMACRSR</vt:lpstr>
      <vt:lpstr>Codes!FAPPEMACRSSALER</vt:lpstr>
      <vt:lpstr>Codes!FAPPEONETIMEF</vt:lpstr>
      <vt:lpstr>Codes!FAPPEONEV</vt:lpstr>
      <vt:lpstr>Codes!FAPPER</vt:lpstr>
      <vt:lpstr>Codes!FAPPEV</vt:lpstr>
      <vt:lpstr>GPLIST_AVR</vt:lpstr>
      <vt:lpstr>Codes!GPLPIS</vt:lpstr>
      <vt:lpstr>GROWTHCURVE_V</vt:lpstr>
      <vt:lpstr>Codes!GROWTHREVER</vt:lpstr>
      <vt:lpstr>Codes!GROWTHVOLEV</vt:lpstr>
      <vt:lpstr>Codes!INDEXBEGGIN</vt:lpstr>
      <vt:lpstr>Codes!INDEXEND</vt:lpstr>
      <vt:lpstr>Codes!KFACTORV</vt:lpstr>
      <vt:lpstr>Codes!LABELH1</vt:lpstr>
      <vt:lpstr>Codes!LABELH2</vt:lpstr>
      <vt:lpstr>Codes!LABELH3</vt:lpstr>
      <vt:lpstr>Codes!LAMORTV</vt:lpstr>
      <vt:lpstr>LISTDATEEXP_F</vt:lpstr>
      <vt:lpstr>LISTDATES_EV</vt:lpstr>
      <vt:lpstr>Codes!LISTDATESER</vt:lpstr>
      <vt:lpstr>Codes!LTVCACA</vt:lpstr>
      <vt:lpstr>Codes!MARGIN2R</vt:lpstr>
      <vt:lpstr>MARGINCOGS_R</vt:lpstr>
      <vt:lpstr>Codes!MODEL</vt:lpstr>
      <vt:lpstr>Codes!MONTHREVF</vt:lpstr>
      <vt:lpstr>Codes!MONTHREVLIST_ER</vt:lpstr>
      <vt:lpstr>Codes!MONTHSOPEN_EV</vt:lpstr>
      <vt:lpstr>MULT_VV</vt:lpstr>
      <vt:lpstr>Codes!MULT2R</vt:lpstr>
      <vt:lpstr>Codes!MULT2V</vt:lpstr>
      <vt:lpstr>Codes!MULTR</vt:lpstr>
      <vt:lpstr>Codes!MULTV</vt:lpstr>
      <vt:lpstr>Codes!NA</vt:lpstr>
      <vt:lpstr>NEMPGROWTHLI_ER</vt:lpstr>
      <vt:lpstr>NEMPPERCLI_ER</vt:lpstr>
      <vt:lpstr>NONEMPANN_ER</vt:lpstr>
      <vt:lpstr>NONEMPDETAILANN_ER</vt:lpstr>
      <vt:lpstr>Codes!NONEMPLOYEEANNF</vt:lpstr>
      <vt:lpstr>NONEMPLOYEECAT_ER</vt:lpstr>
      <vt:lpstr>NONEMPLOYEEDYNCAT_ER</vt:lpstr>
      <vt:lpstr>NONEMPLOYEEDYNPT_ER</vt:lpstr>
      <vt:lpstr>NONEMPLOYEEHCPT_ER</vt:lpstr>
      <vt:lpstr>Codes!NONEMPLOYEEMONTHF</vt:lpstr>
      <vt:lpstr>NONEMPLOYEEMONTHPT_ER</vt:lpstr>
      <vt:lpstr>NONEMPLOYEEPT_ER</vt:lpstr>
      <vt:lpstr>Codes!OFFSETNEGATIVE_R</vt:lpstr>
      <vt:lpstr>Codes!OFFSETPERC_R</vt:lpstr>
      <vt:lpstr>Codes!ONETIMEREV_ER</vt:lpstr>
      <vt:lpstr>PAYROLLSALARYEND_ER</vt:lpstr>
      <vt:lpstr>PAYROLLSALARYHC_ER</vt:lpstr>
      <vt:lpstr>Codes!PERCA</vt:lpstr>
      <vt:lpstr>PERCBREAKDOWN3_RR</vt:lpstr>
      <vt:lpstr>PERCBREAKDOWN3_VV</vt:lpstr>
      <vt:lpstr>PERCEXP_R</vt:lpstr>
      <vt:lpstr>PERCEXP_RR</vt:lpstr>
      <vt:lpstr>PERCRATE_AR</vt:lpstr>
      <vt:lpstr>Codes!PERCREVR</vt:lpstr>
      <vt:lpstr>PERCSPREAD_AR</vt:lpstr>
      <vt:lpstr>PERCTIME_AR</vt:lpstr>
      <vt:lpstr>PERCVOL_V</vt:lpstr>
      <vt:lpstr>PERCVOL_VV</vt:lpstr>
      <vt:lpstr>Codes!PLACEHOLDERASSETF</vt:lpstr>
      <vt:lpstr>Codes!PLACEHOLDERLIABF</vt:lpstr>
      <vt:lpstr>Codes!PRICEIMPLIEDVOL_R</vt:lpstr>
      <vt:lpstr>PROBLI_ER</vt:lpstr>
      <vt:lpstr>Codes!REVCOUNT_R</vt:lpstr>
      <vt:lpstr>Codes!REVOLVIS</vt:lpstr>
      <vt:lpstr>Codes!SCENARIOV</vt:lpstr>
      <vt:lpstr>SCENVOL_ER</vt:lpstr>
      <vt:lpstr>Codes!SCENVOLEV</vt:lpstr>
      <vt:lpstr>Codes!SPLIT2_R</vt:lpstr>
      <vt:lpstr>SPLIT2_RR</vt:lpstr>
      <vt:lpstr>SPLIT2_V</vt:lpstr>
      <vt:lpstr>SPLIT2_VV</vt:lpstr>
      <vt:lpstr>STARTDATE_A</vt:lpstr>
      <vt:lpstr>Codes!STARTDATEE</vt:lpstr>
      <vt:lpstr>Codes!SUBRENEWALV</vt:lpstr>
      <vt:lpstr>Codes!SUBV</vt:lpstr>
      <vt:lpstr>Codes!SUM2R</vt:lpstr>
      <vt:lpstr>Codes!SUM2V</vt:lpstr>
      <vt:lpstr>Codes!SUM3_R</vt:lpstr>
      <vt:lpstr>Codes!SUM3V</vt:lpstr>
      <vt:lpstr>Codes!SUM4R</vt:lpstr>
      <vt:lpstr>Codes!SUMIFR</vt:lpstr>
      <vt:lpstr>Codes!SUMR</vt:lpstr>
      <vt:lpstr>Codes!SUMV</vt:lpstr>
      <vt:lpstr>Codes!SUMVV</vt:lpstr>
      <vt:lpstr>Codes!TAB</vt:lpstr>
      <vt:lpstr>Codes!TAXDTAIS</vt:lpstr>
      <vt:lpstr>Codes!TAXIS</vt:lpstr>
      <vt:lpstr>TOGGLE_V</vt:lpstr>
      <vt:lpstr>Codes!TOGGLET</vt:lpstr>
      <vt:lpstr>Codes!TOGGLEV</vt:lpstr>
      <vt:lpstr>Codes!TRIGGERV</vt:lpstr>
      <vt:lpstr>UNITEXP_VR</vt:lpstr>
      <vt:lpstr>UNITEXP_VV</vt:lpstr>
      <vt:lpstr>UNITEXPLI_VR</vt:lpstr>
      <vt:lpstr>Codes!UNITEXPV</vt:lpstr>
      <vt:lpstr>UNITREV_VR</vt:lpstr>
      <vt:lpstr>UNITREV_VV</vt:lpstr>
      <vt:lpstr>Codes!UNITREVV</vt:lpstr>
      <vt:lpstr>VOLCONSTANT_AR</vt:lpstr>
      <vt:lpstr>VOLRATE_AR</vt:lpstr>
      <vt:lpstr>VOLSPREAD_AR</vt:lpstr>
      <vt:lpstr>VOLTIME_AR</vt:lpstr>
      <vt:lpstr>Codes!WCARURR</vt:lpstr>
      <vt:lpstr>Codes!WCCINVAPR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2025-08-18T15:47:10Z</dcterms:created>
  <dcterms:modified xsi:type="dcterms:W3CDTF">2025-08-18T15:47:20Z</dcterms:modified>
</cp:coreProperties>
</file>